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5.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6.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D9E318F3-076B-45AF-8C20-BAF576A9656D}" xr6:coauthVersionLast="47" xr6:coauthVersionMax="47" xr10:uidLastSave="{00000000-0000-0000-0000-000000000000}"/>
  <bookViews>
    <workbookView xWindow="19080" yWindow="480" windowWidth="19440" windowHeight="15000" tabRatio="882" xr2:uid="{2EC2E0F7-33F5-4AE7-A2E9-65628B991F96}"/>
  </bookViews>
  <sheets>
    <sheet name="8.4" sheetId="1" r:id="rId1"/>
    <sheet name="8.4.1" sheetId="2" r:id="rId2"/>
    <sheet name="8.4.2 &amp; 8.4.3" sheetId="3" r:id="rId3"/>
    <sheet name="8.4.4-8.4.31" sheetId="4" r:id="rId4"/>
    <sheet name="8.4.32" sheetId="5" r:id="rId5"/>
    <sheet name="8.4.33" sheetId="6" r:id="rId6"/>
    <sheet name="8.4.34 -8.4.35" sheetId="7" r:id="rId7"/>
    <sheet name="8.4.36" sheetId="8" r:id="rId8"/>
    <sheet name="8.4.37-39" sheetId="9" r:id="rId9"/>
    <sheet name="8.4.40-43" sheetId="10" r:id="rId10"/>
    <sheet name="8.4.44-45" sheetId="11" r:id="rId11"/>
    <sheet name="8.4.46" sheetId="12" r:id="rId12"/>
  </sheets>
  <externalReferences>
    <externalReference r:id="rId13"/>
    <externalReference r:id="rId14"/>
    <externalReference r:id="rId15"/>
  </externalReferences>
  <definedNames>
    <definedName name="__123Graph_A" localSheetId="4" hidden="1">[1]Inputs!#REF!</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xlnm._FilterDatabase" localSheetId="0" hidden="1">'8.4'!$C$8:$J$50</definedName>
    <definedName name="_xlnm._FilterDatabase" localSheetId="4" hidden="1">'8.4.32'!#REF!</definedName>
    <definedName name="_xlnm._FilterDatabase" localSheetId="5" hidden="1">'8.4.33'!$A$63:$L$697</definedName>
    <definedName name="_xlnm._FilterDatabase" localSheetId="6" hidden="1">'8.4.34 -8.4.35'!$A$83:$L$717</definedName>
    <definedName name="_xlnm._FilterDatabase" localSheetId="7" hidden="1">'8.4.36'!$A$57:$L$685</definedName>
    <definedName name="_xlnm._FilterDatabase" localSheetId="8" hidden="1">'8.4.37-39'!$A$151:$L$779</definedName>
    <definedName name="_xlnm._FilterDatabase" localSheetId="9" hidden="1">'8.4.40-43'!$A$205:$L$833</definedName>
    <definedName name="_xlnm._FilterDatabase" localSheetId="10" hidden="1">'8.4.44-45'!$A$107:$L$735</definedName>
    <definedName name="_xlnm._FilterDatabase" localSheetId="11" hidden="1">'8.4.46'!$A$7:$L$65</definedName>
    <definedName name="_xlnm._FilterDatabase" localSheetId="3" hidden="1">'8.4.4-8.4.31'!$A$6:$F$7</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'8.4'!$A$1:$K$63</definedName>
    <definedName name="_xlnm.Print_Area" localSheetId="1">'8.4.1'!$A$1:$K$64</definedName>
    <definedName name="_xlnm.Print_Area" localSheetId="2">'8.4.2 &amp; 8.4.3'!$A$1:$J$91</definedName>
    <definedName name="_xlnm.Print_Area" localSheetId="4">'8.4.32'!$A$1:$R$88</definedName>
    <definedName name="_xlnm.Print_Area" localSheetId="5">'8.4.33'!$A$1:$L$59</definedName>
    <definedName name="_xlnm.Print_Area" localSheetId="6">'8.4.34 -8.4.35'!$A$1:$L$79</definedName>
    <definedName name="_xlnm.Print_Area" localSheetId="7">'8.4.36'!$A$1:$L$53</definedName>
    <definedName name="_xlnm.Print_Area" localSheetId="8">'8.4.37-39'!$A$1:$L$147</definedName>
    <definedName name="_xlnm.Print_Area" localSheetId="9">'8.4.40-43'!$A$1:$L$201</definedName>
    <definedName name="_xlnm.Print_Area" localSheetId="10">'8.4.44-45'!$A$1:$L$103</definedName>
    <definedName name="_xlnm.Print_Area" localSheetId="11">'8.4.46'!$A$1:$L$64</definedName>
    <definedName name="_xlnm.Print_Area" localSheetId="3">'8.4.4-8.4.31'!$A$1:$EG$124</definedName>
    <definedName name="_xlnm.Print_Titles" localSheetId="2">'8.4.2 &amp; 8.4.3'!$1:$7</definedName>
    <definedName name="_xlnm.Print_Titles" localSheetId="6">'8.4.34 -8.4.35'!$1:$7</definedName>
    <definedName name="_xlnm.Print_Titles" localSheetId="7">'8.4.36'!$1:$7</definedName>
    <definedName name="_xlnm.Print_Titles" localSheetId="8">'8.4.37-39'!$1:$7</definedName>
    <definedName name="_xlnm.Print_Titles" localSheetId="9">'8.4.40-43'!$1:$7</definedName>
    <definedName name="_xlnm.Print_Titles" localSheetId="10">'8.4.44-45'!$1:$7</definedName>
    <definedName name="_xlnm.Print_Titles" localSheetId="3">'8.4.4-8.4.31'!$A:$B,'8.4.4-8.4.31'!$1:$7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4"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 l="1"/>
  <c r="B3" i="2"/>
  <c r="Q82" i="5"/>
  <c r="Q81" i="5"/>
  <c r="A3" i="5"/>
  <c r="E9" i="2"/>
  <c r="E9" i="1"/>
  <c r="K88" i="12"/>
  <c r="F88" i="12"/>
  <c r="K87" i="12"/>
  <c r="F87" i="12"/>
  <c r="K86" i="12"/>
  <c r="F86" i="12"/>
  <c r="K85" i="12"/>
  <c r="F85" i="12"/>
  <c r="K84" i="12"/>
  <c r="F84" i="12"/>
  <c r="K83" i="12"/>
  <c r="F83" i="12"/>
  <c r="K82" i="12"/>
  <c r="F82" i="12"/>
  <c r="K81" i="12"/>
  <c r="F81" i="12"/>
  <c r="K80" i="12"/>
  <c r="F80" i="12"/>
  <c r="K79" i="12"/>
  <c r="F79" i="12"/>
  <c r="K78" i="12"/>
  <c r="F78" i="12"/>
  <c r="K77" i="12"/>
  <c r="F77" i="12"/>
  <c r="K76" i="12"/>
  <c r="F76" i="12"/>
  <c r="K75" i="12"/>
  <c r="F75" i="12"/>
  <c r="K74" i="12"/>
  <c r="F74" i="12"/>
  <c r="K73" i="12"/>
  <c r="F73" i="12"/>
  <c r="K72" i="12"/>
  <c r="F72" i="12"/>
  <c r="K71" i="12"/>
  <c r="F71" i="12"/>
  <c r="K70" i="12"/>
  <c r="F70" i="12"/>
  <c r="K69" i="12"/>
  <c r="F69" i="12"/>
  <c r="L68" i="12"/>
  <c r="K68" i="12"/>
  <c r="J68" i="12"/>
  <c r="I68" i="12"/>
  <c r="H68" i="12"/>
  <c r="G68" i="12"/>
  <c r="D68" i="12"/>
  <c r="C68" i="12"/>
  <c r="B68" i="12"/>
  <c r="A68" i="12"/>
  <c r="F63" i="12"/>
  <c r="F62" i="12"/>
  <c r="K61" i="12"/>
  <c r="K60" i="12"/>
  <c r="K59" i="12"/>
  <c r="K58" i="12"/>
  <c r="K57" i="12"/>
  <c r="K56" i="12"/>
  <c r="K55" i="12"/>
  <c r="K54" i="12"/>
  <c r="K53" i="12"/>
  <c r="K52" i="12"/>
  <c r="K51" i="12"/>
  <c r="K50" i="12"/>
  <c r="K49" i="12"/>
  <c r="K48" i="12"/>
  <c r="K47" i="12"/>
  <c r="K46" i="12"/>
  <c r="K45" i="12"/>
  <c r="K44" i="12"/>
  <c r="K43" i="12"/>
  <c r="K42" i="12"/>
  <c r="K41" i="12"/>
  <c r="K4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11" i="12"/>
  <c r="K10" i="12"/>
  <c r="K9" i="12"/>
  <c r="K8" i="12"/>
  <c r="A1" i="12"/>
  <c r="K235" i="11"/>
  <c r="F235" i="11"/>
  <c r="K234" i="11"/>
  <c r="F234" i="11"/>
  <c r="K233" i="11"/>
  <c r="F233" i="11"/>
  <c r="K232" i="11"/>
  <c r="F232" i="11"/>
  <c r="K231" i="11"/>
  <c r="F231" i="11"/>
  <c r="K230" i="11"/>
  <c r="F230" i="11"/>
  <c r="K229" i="11"/>
  <c r="F229" i="11"/>
  <c r="K228" i="11"/>
  <c r="F228" i="11"/>
  <c r="K227" i="11"/>
  <c r="F227" i="11"/>
  <c r="K226" i="11"/>
  <c r="F226" i="11"/>
  <c r="K225" i="11"/>
  <c r="F225" i="11"/>
  <c r="K224" i="11"/>
  <c r="F224" i="11"/>
  <c r="K223" i="11"/>
  <c r="F223" i="11"/>
  <c r="K222" i="11"/>
  <c r="F222" i="11"/>
  <c r="K221" i="11"/>
  <c r="F221" i="11"/>
  <c r="K220" i="11"/>
  <c r="F220" i="11"/>
  <c r="K219" i="11"/>
  <c r="F219" i="11"/>
  <c r="K218" i="11"/>
  <c r="F218" i="11"/>
  <c r="K217" i="11"/>
  <c r="F217" i="11"/>
  <c r="K216" i="11"/>
  <c r="F216" i="11"/>
  <c r="K215" i="11"/>
  <c r="F215" i="11"/>
  <c r="K214" i="11"/>
  <c r="F214" i="11"/>
  <c r="K213" i="11"/>
  <c r="F213" i="11"/>
  <c r="K212" i="11"/>
  <c r="F212" i="11"/>
  <c r="K211" i="11"/>
  <c r="F211" i="11"/>
  <c r="K210" i="11"/>
  <c r="F210" i="11"/>
  <c r="K209" i="11"/>
  <c r="F209" i="11"/>
  <c r="K208" i="11"/>
  <c r="F208" i="11"/>
  <c r="K207" i="11"/>
  <c r="F207" i="11"/>
  <c r="K206" i="11"/>
  <c r="F206" i="11"/>
  <c r="K205" i="11"/>
  <c r="F205" i="11"/>
  <c r="K204" i="11"/>
  <c r="F204" i="11"/>
  <c r="K203" i="11"/>
  <c r="F203" i="11"/>
  <c r="K202" i="11"/>
  <c r="F202" i="11"/>
  <c r="K201" i="11"/>
  <c r="F201" i="11"/>
  <c r="K200" i="11"/>
  <c r="F200" i="11"/>
  <c r="K199" i="11"/>
  <c r="F199" i="11"/>
  <c r="K198" i="11"/>
  <c r="F198" i="11"/>
  <c r="K197" i="11"/>
  <c r="F197" i="11"/>
  <c r="K196" i="11"/>
  <c r="F196" i="11"/>
  <c r="K195" i="11"/>
  <c r="F195" i="11"/>
  <c r="K194" i="11"/>
  <c r="F194" i="11"/>
  <c r="K193" i="11"/>
  <c r="F193" i="11"/>
  <c r="K192" i="11"/>
  <c r="F192" i="11"/>
  <c r="K191" i="11"/>
  <c r="F191" i="11"/>
  <c r="K190" i="11"/>
  <c r="F190" i="11"/>
  <c r="K189" i="11"/>
  <c r="F189" i="11"/>
  <c r="K188" i="11"/>
  <c r="F188" i="11"/>
  <c r="K187" i="11"/>
  <c r="F187" i="11"/>
  <c r="K186" i="11"/>
  <c r="F186" i="11"/>
  <c r="K185" i="11"/>
  <c r="F185" i="11"/>
  <c r="K184" i="11"/>
  <c r="F184" i="11"/>
  <c r="K183" i="11"/>
  <c r="F183" i="11"/>
  <c r="K182" i="11"/>
  <c r="F182" i="11"/>
  <c r="K181" i="11"/>
  <c r="F181" i="11"/>
  <c r="K180" i="11"/>
  <c r="F180" i="11"/>
  <c r="K179" i="11"/>
  <c r="F179" i="11"/>
  <c r="K178" i="11"/>
  <c r="F178" i="11"/>
  <c r="K177" i="11"/>
  <c r="F177" i="11"/>
  <c r="K176" i="11"/>
  <c r="F176" i="11"/>
  <c r="K175" i="11"/>
  <c r="F175" i="11"/>
  <c r="K174" i="11"/>
  <c r="F174" i="11"/>
  <c r="K173" i="11"/>
  <c r="F173" i="11"/>
  <c r="K172" i="11"/>
  <c r="F172" i="11"/>
  <c r="K171" i="11"/>
  <c r="F171" i="11"/>
  <c r="K170" i="11"/>
  <c r="F170" i="11"/>
  <c r="K169" i="11"/>
  <c r="F169" i="11"/>
  <c r="K168" i="11"/>
  <c r="F168" i="11"/>
  <c r="K167" i="11"/>
  <c r="F167" i="11"/>
  <c r="K166" i="11"/>
  <c r="F166" i="11"/>
  <c r="K165" i="11"/>
  <c r="F165" i="11"/>
  <c r="K164" i="11"/>
  <c r="F164" i="11"/>
  <c r="K163" i="11"/>
  <c r="F163" i="11"/>
  <c r="K162" i="11"/>
  <c r="F162" i="11"/>
  <c r="K161" i="11"/>
  <c r="F161" i="11"/>
  <c r="K160" i="11"/>
  <c r="F160" i="11"/>
  <c r="K159" i="11"/>
  <c r="F159" i="11"/>
  <c r="K158" i="11"/>
  <c r="F158" i="11"/>
  <c r="K157" i="11"/>
  <c r="F157" i="11"/>
  <c r="K156" i="11"/>
  <c r="F156" i="11"/>
  <c r="K155" i="11"/>
  <c r="F155" i="11"/>
  <c r="K154" i="11"/>
  <c r="F154" i="11"/>
  <c r="K153" i="11"/>
  <c r="F153" i="11"/>
  <c r="K152" i="11"/>
  <c r="F152" i="11"/>
  <c r="K151" i="11"/>
  <c r="F151" i="11"/>
  <c r="K150" i="11"/>
  <c r="F150" i="11"/>
  <c r="K149" i="11"/>
  <c r="F149" i="11"/>
  <c r="K148" i="11"/>
  <c r="F148" i="11"/>
  <c r="K147" i="11"/>
  <c r="F147" i="11"/>
  <c r="K146" i="11"/>
  <c r="F146" i="11"/>
  <c r="K145" i="11"/>
  <c r="F145" i="11"/>
  <c r="K144" i="11"/>
  <c r="F144" i="11"/>
  <c r="K143" i="11"/>
  <c r="F143" i="11"/>
  <c r="K142" i="11"/>
  <c r="F142" i="11"/>
  <c r="K141" i="11"/>
  <c r="F141" i="11"/>
  <c r="K140" i="11"/>
  <c r="F140" i="11"/>
  <c r="K139" i="11"/>
  <c r="F139" i="11"/>
  <c r="K138" i="11"/>
  <c r="F138" i="11"/>
  <c r="K137" i="11"/>
  <c r="F137" i="11"/>
  <c r="K136" i="11"/>
  <c r="F136" i="11"/>
  <c r="K135" i="11"/>
  <c r="F135" i="11"/>
  <c r="K134" i="11"/>
  <c r="F134" i="11"/>
  <c r="K133" i="11"/>
  <c r="F133" i="11"/>
  <c r="K132" i="11"/>
  <c r="F132" i="11"/>
  <c r="K131" i="11"/>
  <c r="F131" i="11"/>
  <c r="K130" i="11"/>
  <c r="F130" i="11"/>
  <c r="K129" i="11"/>
  <c r="F129" i="11"/>
  <c r="K128" i="11"/>
  <c r="F128" i="11"/>
  <c r="K127" i="11"/>
  <c r="F127" i="11"/>
  <c r="K126" i="11"/>
  <c r="F126" i="11"/>
  <c r="K125" i="11"/>
  <c r="F125" i="11"/>
  <c r="K124" i="11"/>
  <c r="F124" i="11"/>
  <c r="K123" i="11"/>
  <c r="F123" i="11"/>
  <c r="K122" i="11"/>
  <c r="F122" i="11"/>
  <c r="K121" i="11"/>
  <c r="F121" i="11"/>
  <c r="K120" i="11"/>
  <c r="F120" i="11"/>
  <c r="K119" i="11"/>
  <c r="F119" i="11"/>
  <c r="K118" i="11"/>
  <c r="F118" i="11"/>
  <c r="K117" i="11"/>
  <c r="F117" i="11"/>
  <c r="K116" i="11"/>
  <c r="F116" i="11"/>
  <c r="K115" i="11"/>
  <c r="F115" i="11"/>
  <c r="K114" i="11"/>
  <c r="F114" i="11"/>
  <c r="K113" i="11"/>
  <c r="F113" i="11"/>
  <c r="K112" i="11"/>
  <c r="F112" i="11"/>
  <c r="K111" i="11"/>
  <c r="F111" i="11"/>
  <c r="K110" i="11"/>
  <c r="F110" i="11"/>
  <c r="K109" i="11"/>
  <c r="F109" i="11"/>
  <c r="I101" i="11" s="1"/>
  <c r="K108" i="11"/>
  <c r="F108" i="11"/>
  <c r="L107" i="11"/>
  <c r="K107" i="11"/>
  <c r="J107" i="11"/>
  <c r="I107" i="11"/>
  <c r="H107" i="11"/>
  <c r="G107" i="11"/>
  <c r="D107" i="11"/>
  <c r="C107" i="11"/>
  <c r="B107" i="11"/>
  <c r="A107" i="11"/>
  <c r="K102" i="11"/>
  <c r="F101" i="11"/>
  <c r="F100" i="11"/>
  <c r="G100" i="11" s="1"/>
  <c r="F99" i="11"/>
  <c r="J99" i="11" s="1"/>
  <c r="F98" i="11"/>
  <c r="J98" i="11" s="1"/>
  <c r="F97" i="11"/>
  <c r="F96" i="11"/>
  <c r="F95" i="11"/>
  <c r="J95" i="11" s="1"/>
  <c r="F94" i="11"/>
  <c r="F93" i="11"/>
  <c r="J92" i="11"/>
  <c r="F92" i="11"/>
  <c r="G92" i="11" s="1"/>
  <c r="F91" i="11"/>
  <c r="F90" i="11"/>
  <c r="F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8" i="11"/>
  <c r="A1" i="11"/>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K272" i="10"/>
  <c r="F272" i="10"/>
  <c r="K271" i="10"/>
  <c r="F271" i="10"/>
  <c r="K270" i="10"/>
  <c r="F270" i="10"/>
  <c r="K269" i="10"/>
  <c r="F269" i="10"/>
  <c r="K268" i="10"/>
  <c r="F268" i="10"/>
  <c r="K267" i="10"/>
  <c r="F267" i="10"/>
  <c r="K266" i="10"/>
  <c r="F266" i="10"/>
  <c r="K265" i="10"/>
  <c r="F265" i="10"/>
  <c r="K264" i="10"/>
  <c r="F264" i="10"/>
  <c r="K263" i="10"/>
  <c r="F263" i="10"/>
  <c r="K262" i="10"/>
  <c r="F262" i="10"/>
  <c r="K261" i="10"/>
  <c r="F261" i="10"/>
  <c r="K260" i="10"/>
  <c r="F260" i="10"/>
  <c r="K259" i="10"/>
  <c r="F259" i="10"/>
  <c r="K258" i="10"/>
  <c r="F258" i="10"/>
  <c r="K257" i="10"/>
  <c r="F257" i="10"/>
  <c r="K256" i="10"/>
  <c r="F256" i="10"/>
  <c r="K255" i="10"/>
  <c r="F255" i="10"/>
  <c r="K254" i="10"/>
  <c r="F254" i="10"/>
  <c r="K253" i="10"/>
  <c r="F253" i="10"/>
  <c r="K252" i="10"/>
  <c r="F252" i="10"/>
  <c r="K251" i="10"/>
  <c r="F251" i="10"/>
  <c r="K250" i="10"/>
  <c r="F250" i="10"/>
  <c r="K249" i="10"/>
  <c r="F249" i="10"/>
  <c r="K248" i="10"/>
  <c r="F248" i="10"/>
  <c r="K247" i="10"/>
  <c r="F247" i="10"/>
  <c r="K246" i="10"/>
  <c r="F246" i="10"/>
  <c r="K245" i="10"/>
  <c r="F245" i="10"/>
  <c r="K244" i="10"/>
  <c r="F244" i="10"/>
  <c r="K243" i="10"/>
  <c r="F243" i="10"/>
  <c r="K242" i="10"/>
  <c r="F242" i="10"/>
  <c r="K241" i="10"/>
  <c r="F241" i="10"/>
  <c r="K240" i="10"/>
  <c r="F240" i="10"/>
  <c r="K239" i="10"/>
  <c r="F239" i="10"/>
  <c r="K238" i="10"/>
  <c r="F238" i="10"/>
  <c r="K237" i="10"/>
  <c r="F237" i="10"/>
  <c r="K236" i="10"/>
  <c r="F236" i="10"/>
  <c r="K235" i="10"/>
  <c r="F235" i="10"/>
  <c r="K234" i="10"/>
  <c r="F234" i="10"/>
  <c r="K233" i="10"/>
  <c r="F233" i="10"/>
  <c r="K232" i="10"/>
  <c r="F232" i="10"/>
  <c r="K231" i="10"/>
  <c r="F231" i="10"/>
  <c r="K230" i="10"/>
  <c r="F230" i="10"/>
  <c r="K229" i="10"/>
  <c r="F229" i="10"/>
  <c r="K228" i="10"/>
  <c r="F228" i="10"/>
  <c r="K227" i="10"/>
  <c r="F227" i="10"/>
  <c r="K226" i="10"/>
  <c r="F226" i="10"/>
  <c r="K225" i="10"/>
  <c r="F225" i="10"/>
  <c r="K224" i="10"/>
  <c r="F224" i="10"/>
  <c r="K223" i="10"/>
  <c r="F223" i="10"/>
  <c r="K222" i="10"/>
  <c r="F222" i="10"/>
  <c r="K221" i="10"/>
  <c r="F221" i="10"/>
  <c r="K220" i="10"/>
  <c r="F220" i="10"/>
  <c r="K219" i="10"/>
  <c r="F219" i="10"/>
  <c r="K218" i="10"/>
  <c r="F218" i="10"/>
  <c r="K217" i="10"/>
  <c r="F217" i="10"/>
  <c r="K216" i="10"/>
  <c r="F216" i="10"/>
  <c r="K215" i="10"/>
  <c r="F215" i="10"/>
  <c r="K214" i="10"/>
  <c r="F214" i="10"/>
  <c r="K213" i="10"/>
  <c r="F213" i="10"/>
  <c r="K212" i="10"/>
  <c r="F212" i="10"/>
  <c r="K211" i="10"/>
  <c r="F211" i="10"/>
  <c r="K210" i="10"/>
  <c r="F210" i="10"/>
  <c r="K209" i="10"/>
  <c r="F209" i="10"/>
  <c r="K208" i="10"/>
  <c r="F208" i="10"/>
  <c r="H192" i="10" s="1"/>
  <c r="K207" i="10"/>
  <c r="F207" i="10"/>
  <c r="K206" i="10"/>
  <c r="F206" i="10"/>
  <c r="L205" i="10"/>
  <c r="K205" i="10"/>
  <c r="J205" i="10"/>
  <c r="I205" i="10"/>
  <c r="H205" i="10"/>
  <c r="G205" i="10"/>
  <c r="D205" i="10"/>
  <c r="C205" i="10"/>
  <c r="B205" i="10"/>
  <c r="A205" i="10"/>
  <c r="K200" i="10"/>
  <c r="K199" i="10"/>
  <c r="K198" i="10"/>
  <c r="K197" i="10"/>
  <c r="K196" i="10"/>
  <c r="K195" i="10"/>
  <c r="F194" i="10"/>
  <c r="F193" i="10"/>
  <c r="F192" i="10"/>
  <c r="F191" i="10"/>
  <c r="F190" i="10"/>
  <c r="F189" i="10"/>
  <c r="K188" i="10"/>
  <c r="K187" i="10"/>
  <c r="K186" i="10"/>
  <c r="K185" i="10"/>
  <c r="K184" i="10"/>
  <c r="K183" i="10"/>
  <c r="K182" i="10"/>
  <c r="K181" i="10"/>
  <c r="K180" i="10"/>
  <c r="K179" i="10"/>
  <c r="K178" i="10"/>
  <c r="K177" i="10"/>
  <c r="K176" i="10"/>
  <c r="K175" i="10"/>
  <c r="K174" i="10"/>
  <c r="K173" i="10"/>
  <c r="K172" i="10"/>
  <c r="K171" i="10"/>
  <c r="K170" i="10"/>
  <c r="K169" i="10"/>
  <c r="K168" i="10"/>
  <c r="K167" i="10"/>
  <c r="K166" i="10"/>
  <c r="K165" i="10"/>
  <c r="K164" i="10"/>
  <c r="K163" i="10"/>
  <c r="K162" i="10"/>
  <c r="K161" i="10"/>
  <c r="K160" i="10"/>
  <c r="K159" i="10"/>
  <c r="K158" i="10"/>
  <c r="K157" i="10"/>
  <c r="K156" i="10"/>
  <c r="K155" i="10"/>
  <c r="K154" i="10"/>
  <c r="K153" i="10"/>
  <c r="K152" i="10"/>
  <c r="K151" i="10"/>
  <c r="K150" i="10"/>
  <c r="K149" i="10"/>
  <c r="K148" i="10"/>
  <c r="K147" i="10"/>
  <c r="K146" i="10"/>
  <c r="K145" i="10"/>
  <c r="K144" i="10"/>
  <c r="K143" i="10"/>
  <c r="K142" i="10"/>
  <c r="K141" i="10"/>
  <c r="K140" i="10"/>
  <c r="K139" i="10"/>
  <c r="K138" i="10"/>
  <c r="K137" i="10"/>
  <c r="K136" i="10"/>
  <c r="K135" i="10"/>
  <c r="K134" i="10"/>
  <c r="K133" i="10"/>
  <c r="K132" i="10"/>
  <c r="K131" i="10"/>
  <c r="K130" i="10"/>
  <c r="K129" i="10"/>
  <c r="K128" i="10"/>
  <c r="K127" i="10"/>
  <c r="K126" i="10"/>
  <c r="K125"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A1" i="10"/>
  <c r="F274" i="9"/>
  <c r="F273" i="9"/>
  <c r="F272" i="9"/>
  <c r="F271" i="9"/>
  <c r="F270" i="9"/>
  <c r="F269" i="9"/>
  <c r="F268" i="9"/>
  <c r="F267" i="9"/>
  <c r="F266" i="9"/>
  <c r="F265" i="9"/>
  <c r="F264" i="9"/>
  <c r="F263" i="9"/>
  <c r="F262" i="9"/>
  <c r="F261" i="9"/>
  <c r="F260" i="9"/>
  <c r="F259" i="9"/>
  <c r="F258" i="9"/>
  <c r="F257" i="9"/>
  <c r="F256" i="9"/>
  <c r="F255" i="9"/>
  <c r="F254" i="9"/>
  <c r="F253" i="9"/>
  <c r="F252" i="9"/>
  <c r="F251" i="9"/>
  <c r="F250" i="9"/>
  <c r="F249" i="9"/>
  <c r="F248" i="9"/>
  <c r="F247" i="9"/>
  <c r="F246" i="9"/>
  <c r="F245" i="9"/>
  <c r="F244" i="9"/>
  <c r="F243" i="9"/>
  <c r="F242" i="9"/>
  <c r="F241" i="9"/>
  <c r="F240" i="9"/>
  <c r="F239" i="9"/>
  <c r="F238" i="9"/>
  <c r="F237" i="9"/>
  <c r="F236" i="9"/>
  <c r="F235"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9" i="9"/>
  <c r="F208" i="9"/>
  <c r="F207" i="9"/>
  <c r="F206" i="9"/>
  <c r="F205" i="9"/>
  <c r="F204" i="9"/>
  <c r="K202" i="9"/>
  <c r="F202" i="9"/>
  <c r="K201" i="9"/>
  <c r="F201" i="9"/>
  <c r="K200" i="9"/>
  <c r="F200" i="9"/>
  <c r="K199" i="9"/>
  <c r="F199" i="9"/>
  <c r="K198" i="9"/>
  <c r="F198" i="9"/>
  <c r="K197" i="9"/>
  <c r="F197" i="9"/>
  <c r="K196" i="9"/>
  <c r="F196" i="9"/>
  <c r="K195" i="9"/>
  <c r="F195" i="9"/>
  <c r="K194" i="9"/>
  <c r="F194" i="9"/>
  <c r="K193" i="9"/>
  <c r="F193" i="9"/>
  <c r="K192" i="9"/>
  <c r="F192" i="9"/>
  <c r="K191" i="9"/>
  <c r="F191" i="9"/>
  <c r="K190" i="9"/>
  <c r="F190" i="9"/>
  <c r="K189" i="9"/>
  <c r="F189" i="9"/>
  <c r="K188" i="9"/>
  <c r="F188" i="9"/>
  <c r="K187" i="9"/>
  <c r="F187" i="9"/>
  <c r="K186" i="9"/>
  <c r="F186" i="9"/>
  <c r="K185" i="9"/>
  <c r="F185" i="9"/>
  <c r="K184" i="9"/>
  <c r="F184" i="9"/>
  <c r="K183" i="9"/>
  <c r="F183" i="9"/>
  <c r="K182" i="9"/>
  <c r="F182" i="9"/>
  <c r="K181" i="9"/>
  <c r="F181" i="9"/>
  <c r="K180" i="9"/>
  <c r="F180" i="9"/>
  <c r="K179" i="9"/>
  <c r="F179" i="9"/>
  <c r="K178" i="9"/>
  <c r="F178" i="9"/>
  <c r="K177" i="9"/>
  <c r="F177" i="9"/>
  <c r="K176" i="9"/>
  <c r="F176" i="9"/>
  <c r="K175" i="9"/>
  <c r="F175" i="9"/>
  <c r="K174" i="9"/>
  <c r="F174" i="9"/>
  <c r="K173" i="9"/>
  <c r="F173" i="9"/>
  <c r="K172" i="9"/>
  <c r="F172" i="9"/>
  <c r="K171" i="9"/>
  <c r="F171" i="9"/>
  <c r="K170" i="9"/>
  <c r="F170" i="9"/>
  <c r="K169" i="9"/>
  <c r="F169" i="9"/>
  <c r="K168" i="9"/>
  <c r="F168" i="9"/>
  <c r="K167" i="9"/>
  <c r="F167" i="9"/>
  <c r="K166" i="9"/>
  <c r="F166" i="9"/>
  <c r="K165" i="9"/>
  <c r="F165" i="9"/>
  <c r="K164" i="9"/>
  <c r="F164" i="9"/>
  <c r="K163" i="9"/>
  <c r="F163" i="9"/>
  <c r="K162" i="9"/>
  <c r="F162" i="9"/>
  <c r="K161" i="9"/>
  <c r="F161" i="9"/>
  <c r="K160" i="9"/>
  <c r="F160" i="9"/>
  <c r="K159" i="9"/>
  <c r="F159" i="9"/>
  <c r="K158" i="9"/>
  <c r="F158" i="9"/>
  <c r="K157" i="9"/>
  <c r="F157" i="9"/>
  <c r="K156" i="9"/>
  <c r="F156" i="9"/>
  <c r="K155" i="9"/>
  <c r="F155" i="9"/>
  <c r="K154" i="9"/>
  <c r="F154" i="9"/>
  <c r="K153" i="9"/>
  <c r="F153" i="9"/>
  <c r="K152" i="9"/>
  <c r="F152" i="9"/>
  <c r="L151" i="9"/>
  <c r="K151" i="9"/>
  <c r="J151" i="9"/>
  <c r="I151" i="9"/>
  <c r="H151" i="9"/>
  <c r="G151" i="9"/>
  <c r="D151" i="9"/>
  <c r="C151" i="9"/>
  <c r="B151" i="9"/>
  <c r="A151" i="9"/>
  <c r="K146" i="9"/>
  <c r="F145" i="9"/>
  <c r="F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A1" i="9"/>
  <c r="K200" i="8"/>
  <c r="F200" i="8"/>
  <c r="K199" i="8"/>
  <c r="F199" i="8"/>
  <c r="K198" i="8"/>
  <c r="F198" i="8"/>
  <c r="K197" i="8"/>
  <c r="F197" i="8"/>
  <c r="K196" i="8"/>
  <c r="F196" i="8"/>
  <c r="K195" i="8"/>
  <c r="F195" i="8"/>
  <c r="K194" i="8"/>
  <c r="F194" i="8"/>
  <c r="K193" i="8"/>
  <c r="F193" i="8"/>
  <c r="K192" i="8"/>
  <c r="F192" i="8"/>
  <c r="K191" i="8"/>
  <c r="F191" i="8"/>
  <c r="K190" i="8"/>
  <c r="F190" i="8"/>
  <c r="K189" i="8"/>
  <c r="F189" i="8"/>
  <c r="K188" i="8"/>
  <c r="F188" i="8"/>
  <c r="K187" i="8"/>
  <c r="F187" i="8"/>
  <c r="K186" i="8"/>
  <c r="F186" i="8"/>
  <c r="K185" i="8"/>
  <c r="F185" i="8"/>
  <c r="K184" i="8"/>
  <c r="F184" i="8"/>
  <c r="K183" i="8"/>
  <c r="F183" i="8"/>
  <c r="K182" i="8"/>
  <c r="F182" i="8"/>
  <c r="K181" i="8"/>
  <c r="F181" i="8"/>
  <c r="K180" i="8"/>
  <c r="F180" i="8"/>
  <c r="K179" i="8"/>
  <c r="F179" i="8"/>
  <c r="K178" i="8"/>
  <c r="F178" i="8"/>
  <c r="K177" i="8"/>
  <c r="F177" i="8"/>
  <c r="K176" i="8"/>
  <c r="F176" i="8"/>
  <c r="K175" i="8"/>
  <c r="F175" i="8"/>
  <c r="K174" i="8"/>
  <c r="F174" i="8"/>
  <c r="K173" i="8"/>
  <c r="F173" i="8"/>
  <c r="K172" i="8"/>
  <c r="F172" i="8"/>
  <c r="K171" i="8"/>
  <c r="F171" i="8"/>
  <c r="K170" i="8"/>
  <c r="F170" i="8"/>
  <c r="K169" i="8"/>
  <c r="F169" i="8"/>
  <c r="K168" i="8"/>
  <c r="F168" i="8"/>
  <c r="K167" i="8"/>
  <c r="F167" i="8"/>
  <c r="K166" i="8"/>
  <c r="F166" i="8"/>
  <c r="K165" i="8"/>
  <c r="F165" i="8"/>
  <c r="K164" i="8"/>
  <c r="F164" i="8"/>
  <c r="K163" i="8"/>
  <c r="F163" i="8"/>
  <c r="K162" i="8"/>
  <c r="F162" i="8"/>
  <c r="K161" i="8"/>
  <c r="F161" i="8"/>
  <c r="K160" i="8"/>
  <c r="F160" i="8"/>
  <c r="K159" i="8"/>
  <c r="F159" i="8"/>
  <c r="K158" i="8"/>
  <c r="F158" i="8"/>
  <c r="K157" i="8"/>
  <c r="F157" i="8"/>
  <c r="K156" i="8"/>
  <c r="F156" i="8"/>
  <c r="K155" i="8"/>
  <c r="F155" i="8"/>
  <c r="K154" i="8"/>
  <c r="F154" i="8"/>
  <c r="K153" i="8"/>
  <c r="F153" i="8"/>
  <c r="K152" i="8"/>
  <c r="F152" i="8"/>
  <c r="K151" i="8"/>
  <c r="F151" i="8"/>
  <c r="K150" i="8"/>
  <c r="F150" i="8"/>
  <c r="K149" i="8"/>
  <c r="F149" i="8"/>
  <c r="K148" i="8"/>
  <c r="F148" i="8"/>
  <c r="K147" i="8"/>
  <c r="F147" i="8"/>
  <c r="K146" i="8"/>
  <c r="F146" i="8"/>
  <c r="K145" i="8"/>
  <c r="F145" i="8"/>
  <c r="K144" i="8"/>
  <c r="F144" i="8"/>
  <c r="K143" i="8"/>
  <c r="F143" i="8"/>
  <c r="K142" i="8"/>
  <c r="F142" i="8"/>
  <c r="K141" i="8"/>
  <c r="F141" i="8"/>
  <c r="K140" i="8"/>
  <c r="F140" i="8"/>
  <c r="K139" i="8"/>
  <c r="F139" i="8"/>
  <c r="K138" i="8"/>
  <c r="F138" i="8"/>
  <c r="K137" i="8"/>
  <c r="F137" i="8"/>
  <c r="K136" i="8"/>
  <c r="F136" i="8"/>
  <c r="K135" i="8"/>
  <c r="F135" i="8"/>
  <c r="K134" i="8"/>
  <c r="F134" i="8"/>
  <c r="K133" i="8"/>
  <c r="F133" i="8"/>
  <c r="K132" i="8"/>
  <c r="F132" i="8"/>
  <c r="K131" i="8"/>
  <c r="F131" i="8"/>
  <c r="K130" i="8"/>
  <c r="F130" i="8"/>
  <c r="K129" i="8"/>
  <c r="F129" i="8"/>
  <c r="K128" i="8"/>
  <c r="F128" i="8"/>
  <c r="K127" i="8"/>
  <c r="F127" i="8"/>
  <c r="K126" i="8"/>
  <c r="F126" i="8"/>
  <c r="K125" i="8"/>
  <c r="F125" i="8"/>
  <c r="K124" i="8"/>
  <c r="F124" i="8"/>
  <c r="K123" i="8"/>
  <c r="F123" i="8"/>
  <c r="K122" i="8"/>
  <c r="F122" i="8"/>
  <c r="K121" i="8"/>
  <c r="F121" i="8"/>
  <c r="K120" i="8"/>
  <c r="F120" i="8"/>
  <c r="K119" i="8"/>
  <c r="F119" i="8"/>
  <c r="K118" i="8"/>
  <c r="F118" i="8"/>
  <c r="K117" i="8"/>
  <c r="F117" i="8"/>
  <c r="K116" i="8"/>
  <c r="F116" i="8"/>
  <c r="K115" i="8"/>
  <c r="F115" i="8"/>
  <c r="K114" i="8"/>
  <c r="F114" i="8"/>
  <c r="K113" i="8"/>
  <c r="F113" i="8"/>
  <c r="K112" i="8"/>
  <c r="F112" i="8"/>
  <c r="K111" i="8"/>
  <c r="F111" i="8"/>
  <c r="K110" i="8"/>
  <c r="F110" i="8"/>
  <c r="K109" i="8"/>
  <c r="F109" i="8"/>
  <c r="K108" i="8"/>
  <c r="F108" i="8"/>
  <c r="K107" i="8"/>
  <c r="F107" i="8"/>
  <c r="K106" i="8"/>
  <c r="F106" i="8"/>
  <c r="K105" i="8"/>
  <c r="F105" i="8"/>
  <c r="K104" i="8"/>
  <c r="F104" i="8"/>
  <c r="K103" i="8"/>
  <c r="F103" i="8"/>
  <c r="K102" i="8"/>
  <c r="F102" i="8"/>
  <c r="K101" i="8"/>
  <c r="F101" i="8"/>
  <c r="K100" i="8"/>
  <c r="F100" i="8"/>
  <c r="K99" i="8"/>
  <c r="F99" i="8"/>
  <c r="K98" i="8"/>
  <c r="F98" i="8"/>
  <c r="K97" i="8"/>
  <c r="F97" i="8"/>
  <c r="K96" i="8"/>
  <c r="F96" i="8"/>
  <c r="K95" i="8"/>
  <c r="F95" i="8"/>
  <c r="K94" i="8"/>
  <c r="F94" i="8"/>
  <c r="K93" i="8"/>
  <c r="F93" i="8"/>
  <c r="K92" i="8"/>
  <c r="F92" i="8"/>
  <c r="K91" i="8"/>
  <c r="F91" i="8"/>
  <c r="K90" i="8"/>
  <c r="F90" i="8"/>
  <c r="K89" i="8"/>
  <c r="F89" i="8"/>
  <c r="K88" i="8"/>
  <c r="F88" i="8"/>
  <c r="K87" i="8"/>
  <c r="F87" i="8"/>
  <c r="K86" i="8"/>
  <c r="F86" i="8"/>
  <c r="K85" i="8"/>
  <c r="F85" i="8"/>
  <c r="K84" i="8"/>
  <c r="F84" i="8"/>
  <c r="K83" i="8"/>
  <c r="F83" i="8"/>
  <c r="K82" i="8"/>
  <c r="F82" i="8"/>
  <c r="K81" i="8"/>
  <c r="F81" i="8"/>
  <c r="K80" i="8"/>
  <c r="F80" i="8"/>
  <c r="K79" i="8"/>
  <c r="F79" i="8"/>
  <c r="K78" i="8"/>
  <c r="F78" i="8"/>
  <c r="K77" i="8"/>
  <c r="F77" i="8"/>
  <c r="K76" i="8"/>
  <c r="F76" i="8"/>
  <c r="K75" i="8"/>
  <c r="F75" i="8"/>
  <c r="K74" i="8"/>
  <c r="F74" i="8"/>
  <c r="K73" i="8"/>
  <c r="F73" i="8"/>
  <c r="K72" i="8"/>
  <c r="F72" i="8"/>
  <c r="K71" i="8"/>
  <c r="F71" i="8"/>
  <c r="K70" i="8"/>
  <c r="F70" i="8"/>
  <c r="K69" i="8"/>
  <c r="F69" i="8"/>
  <c r="K68" i="8"/>
  <c r="F68" i="8"/>
  <c r="K67" i="8"/>
  <c r="F67" i="8"/>
  <c r="K66" i="8"/>
  <c r="F66" i="8"/>
  <c r="K65" i="8"/>
  <c r="F65" i="8"/>
  <c r="K64" i="8"/>
  <c r="F64" i="8"/>
  <c r="K63" i="8"/>
  <c r="F63" i="8"/>
  <c r="K62" i="8"/>
  <c r="F62" i="8"/>
  <c r="K61" i="8"/>
  <c r="F61" i="8"/>
  <c r="K60" i="8"/>
  <c r="F60" i="8"/>
  <c r="J47" i="8" s="1"/>
  <c r="K59" i="8"/>
  <c r="F59" i="8"/>
  <c r="K58" i="8"/>
  <c r="F58" i="8"/>
  <c r="L57" i="8"/>
  <c r="K57" i="8"/>
  <c r="J57" i="8"/>
  <c r="I57" i="8"/>
  <c r="H57" i="8"/>
  <c r="G57" i="8"/>
  <c r="D57" i="8"/>
  <c r="C57" i="8"/>
  <c r="B57" i="8"/>
  <c r="A57" i="8"/>
  <c r="K52" i="8"/>
  <c r="K51" i="8"/>
  <c r="K50" i="8"/>
  <c r="F49" i="8"/>
  <c r="F48" i="8"/>
  <c r="F47" i="8"/>
  <c r="F46" i="8"/>
  <c r="F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A1" i="8"/>
  <c r="K212" i="7"/>
  <c r="F212" i="7"/>
  <c r="K211" i="7"/>
  <c r="F211" i="7"/>
  <c r="K210" i="7"/>
  <c r="F210" i="7"/>
  <c r="K209" i="7"/>
  <c r="F209" i="7"/>
  <c r="K208" i="7"/>
  <c r="F208" i="7"/>
  <c r="K207" i="7"/>
  <c r="F207" i="7"/>
  <c r="K206" i="7"/>
  <c r="F206" i="7"/>
  <c r="K205" i="7"/>
  <c r="F205" i="7"/>
  <c r="K204" i="7"/>
  <c r="F204" i="7"/>
  <c r="K203" i="7"/>
  <c r="F203" i="7"/>
  <c r="K202" i="7"/>
  <c r="F202" i="7"/>
  <c r="K201" i="7"/>
  <c r="F201" i="7"/>
  <c r="K200" i="7"/>
  <c r="F200" i="7"/>
  <c r="K199" i="7"/>
  <c r="F199" i="7"/>
  <c r="K198" i="7"/>
  <c r="F198" i="7"/>
  <c r="K197" i="7"/>
  <c r="F197" i="7"/>
  <c r="K196" i="7"/>
  <c r="F196" i="7"/>
  <c r="K195" i="7"/>
  <c r="F195" i="7"/>
  <c r="K194" i="7"/>
  <c r="F194" i="7"/>
  <c r="K193" i="7"/>
  <c r="F193" i="7"/>
  <c r="K192" i="7"/>
  <c r="F192" i="7"/>
  <c r="K191" i="7"/>
  <c r="F191" i="7"/>
  <c r="K190" i="7"/>
  <c r="F190" i="7"/>
  <c r="K189" i="7"/>
  <c r="F189" i="7"/>
  <c r="K188" i="7"/>
  <c r="F188" i="7"/>
  <c r="K187" i="7"/>
  <c r="F187" i="7"/>
  <c r="K186" i="7"/>
  <c r="F186" i="7"/>
  <c r="K185" i="7"/>
  <c r="F185" i="7"/>
  <c r="K184" i="7"/>
  <c r="F184" i="7"/>
  <c r="K183" i="7"/>
  <c r="F183" i="7"/>
  <c r="K182" i="7"/>
  <c r="F182" i="7"/>
  <c r="K181" i="7"/>
  <c r="F181" i="7"/>
  <c r="K180" i="7"/>
  <c r="F180" i="7"/>
  <c r="K179" i="7"/>
  <c r="F179" i="7"/>
  <c r="K178" i="7"/>
  <c r="F178" i="7"/>
  <c r="K177" i="7"/>
  <c r="F177" i="7"/>
  <c r="K176" i="7"/>
  <c r="F176" i="7"/>
  <c r="K175" i="7"/>
  <c r="F175" i="7"/>
  <c r="K174" i="7"/>
  <c r="F174" i="7"/>
  <c r="K173" i="7"/>
  <c r="F173" i="7"/>
  <c r="K172" i="7"/>
  <c r="F172" i="7"/>
  <c r="K171" i="7"/>
  <c r="F171" i="7"/>
  <c r="K170" i="7"/>
  <c r="F170" i="7"/>
  <c r="K169" i="7"/>
  <c r="F169" i="7"/>
  <c r="K168" i="7"/>
  <c r="F168" i="7"/>
  <c r="K167" i="7"/>
  <c r="F167" i="7"/>
  <c r="K166" i="7"/>
  <c r="F166" i="7"/>
  <c r="K165" i="7"/>
  <c r="F165" i="7"/>
  <c r="K164" i="7"/>
  <c r="F164" i="7"/>
  <c r="K163" i="7"/>
  <c r="F163" i="7"/>
  <c r="K162" i="7"/>
  <c r="F162" i="7"/>
  <c r="K161" i="7"/>
  <c r="F161" i="7"/>
  <c r="K160" i="7"/>
  <c r="F160" i="7"/>
  <c r="K159" i="7"/>
  <c r="F159" i="7"/>
  <c r="K158" i="7"/>
  <c r="F158" i="7"/>
  <c r="K157" i="7"/>
  <c r="F157" i="7"/>
  <c r="K156" i="7"/>
  <c r="F156" i="7"/>
  <c r="K155" i="7"/>
  <c r="F155" i="7"/>
  <c r="K154" i="7"/>
  <c r="F154" i="7"/>
  <c r="K153" i="7"/>
  <c r="F153" i="7"/>
  <c r="K152" i="7"/>
  <c r="F152" i="7"/>
  <c r="K151" i="7"/>
  <c r="F151" i="7"/>
  <c r="K150" i="7"/>
  <c r="F150" i="7"/>
  <c r="K149" i="7"/>
  <c r="F149" i="7"/>
  <c r="K148" i="7"/>
  <c r="F148" i="7"/>
  <c r="K147" i="7"/>
  <c r="F147" i="7"/>
  <c r="K146" i="7"/>
  <c r="F146" i="7"/>
  <c r="K145" i="7"/>
  <c r="F145" i="7"/>
  <c r="K144" i="7"/>
  <c r="F144" i="7"/>
  <c r="K143" i="7"/>
  <c r="F143" i="7"/>
  <c r="K142" i="7"/>
  <c r="F142" i="7"/>
  <c r="K141" i="7"/>
  <c r="F141" i="7"/>
  <c r="K140" i="7"/>
  <c r="F140" i="7"/>
  <c r="K139" i="7"/>
  <c r="F139" i="7"/>
  <c r="K138" i="7"/>
  <c r="F138" i="7"/>
  <c r="K137" i="7"/>
  <c r="F137" i="7"/>
  <c r="K136" i="7"/>
  <c r="F136" i="7"/>
  <c r="K135" i="7"/>
  <c r="F135" i="7"/>
  <c r="K134" i="7"/>
  <c r="F134" i="7"/>
  <c r="K133" i="7"/>
  <c r="F133" i="7"/>
  <c r="K132" i="7"/>
  <c r="F132" i="7"/>
  <c r="K131" i="7"/>
  <c r="F131" i="7"/>
  <c r="K130" i="7"/>
  <c r="F130" i="7"/>
  <c r="K129" i="7"/>
  <c r="F129" i="7"/>
  <c r="K128" i="7"/>
  <c r="F128" i="7"/>
  <c r="K127" i="7"/>
  <c r="F127" i="7"/>
  <c r="K126" i="7"/>
  <c r="F126" i="7"/>
  <c r="K125" i="7"/>
  <c r="F125" i="7"/>
  <c r="K124" i="7"/>
  <c r="F124" i="7"/>
  <c r="K123" i="7"/>
  <c r="F123" i="7"/>
  <c r="K122" i="7"/>
  <c r="F122" i="7"/>
  <c r="K121" i="7"/>
  <c r="F121" i="7"/>
  <c r="K120" i="7"/>
  <c r="F120" i="7"/>
  <c r="K119" i="7"/>
  <c r="F119" i="7"/>
  <c r="K118" i="7"/>
  <c r="F118" i="7"/>
  <c r="K117" i="7"/>
  <c r="F117" i="7"/>
  <c r="K116" i="7"/>
  <c r="F116" i="7"/>
  <c r="K115" i="7"/>
  <c r="F115" i="7"/>
  <c r="K114" i="7"/>
  <c r="F114" i="7"/>
  <c r="K113" i="7"/>
  <c r="F113" i="7"/>
  <c r="K112" i="7"/>
  <c r="F112" i="7"/>
  <c r="K111" i="7"/>
  <c r="F111" i="7"/>
  <c r="K110" i="7"/>
  <c r="F110" i="7"/>
  <c r="K109" i="7"/>
  <c r="F109" i="7"/>
  <c r="K108" i="7"/>
  <c r="F108" i="7"/>
  <c r="K107" i="7"/>
  <c r="F107" i="7"/>
  <c r="K106" i="7"/>
  <c r="F106" i="7"/>
  <c r="K105" i="7"/>
  <c r="F105" i="7"/>
  <c r="K104" i="7"/>
  <c r="F104" i="7"/>
  <c r="K103" i="7"/>
  <c r="F103" i="7"/>
  <c r="K102" i="7"/>
  <c r="F102" i="7"/>
  <c r="K101" i="7"/>
  <c r="F101" i="7"/>
  <c r="K100" i="7"/>
  <c r="F100" i="7"/>
  <c r="K99" i="7"/>
  <c r="F99" i="7"/>
  <c r="K98" i="7"/>
  <c r="F98" i="7"/>
  <c r="K97" i="7"/>
  <c r="F97" i="7"/>
  <c r="K96" i="7"/>
  <c r="F96" i="7"/>
  <c r="K95" i="7"/>
  <c r="F95" i="7"/>
  <c r="K94" i="7"/>
  <c r="F94" i="7"/>
  <c r="K93" i="7"/>
  <c r="F93" i="7"/>
  <c r="K92" i="7"/>
  <c r="F92" i="7"/>
  <c r="K91" i="7"/>
  <c r="F91" i="7"/>
  <c r="K90" i="7"/>
  <c r="F90" i="7"/>
  <c r="K89" i="7"/>
  <c r="F89" i="7"/>
  <c r="K88" i="7"/>
  <c r="F88" i="7"/>
  <c r="K87" i="7"/>
  <c r="F87" i="7"/>
  <c r="K86" i="7"/>
  <c r="F86" i="7"/>
  <c r="K85" i="7"/>
  <c r="F85" i="7"/>
  <c r="K84" i="7"/>
  <c r="F84" i="7"/>
  <c r="L83" i="7"/>
  <c r="K83" i="7"/>
  <c r="J83" i="7"/>
  <c r="I83" i="7"/>
  <c r="H83" i="7"/>
  <c r="G83" i="7"/>
  <c r="D83" i="7"/>
  <c r="C83" i="7"/>
  <c r="B83" i="7"/>
  <c r="A83" i="7"/>
  <c r="K78" i="7"/>
  <c r="K77" i="7"/>
  <c r="F76" i="7"/>
  <c r="H76" i="7" s="1"/>
  <c r="F75" i="7"/>
  <c r="F74" i="7"/>
  <c r="F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A1" i="7"/>
  <c r="K587" i="6"/>
  <c r="K586" i="6"/>
  <c r="K585" i="6"/>
  <c r="K584" i="6"/>
  <c r="K583" i="6"/>
  <c r="K582" i="6"/>
  <c r="K581" i="6"/>
  <c r="K580" i="6"/>
  <c r="K579" i="6"/>
  <c r="K578" i="6"/>
  <c r="K577" i="6"/>
  <c r="K576" i="6"/>
  <c r="F576" i="6"/>
  <c r="K575" i="6"/>
  <c r="K574" i="6"/>
  <c r="K573" i="6"/>
  <c r="K572" i="6"/>
  <c r="K571" i="6"/>
  <c r="K570" i="6"/>
  <c r="K569" i="6"/>
  <c r="K568" i="6"/>
  <c r="K567" i="6"/>
  <c r="K566" i="6"/>
  <c r="K565" i="6"/>
  <c r="K564" i="6"/>
  <c r="K563" i="6"/>
  <c r="K562" i="6"/>
  <c r="K561" i="6"/>
  <c r="K560" i="6"/>
  <c r="K559" i="6"/>
  <c r="K558" i="6"/>
  <c r="K557" i="6"/>
  <c r="K556" i="6"/>
  <c r="K555" i="6"/>
  <c r="K554" i="6"/>
  <c r="K553" i="6"/>
  <c r="K552" i="6"/>
  <c r="K551" i="6"/>
  <c r="K550" i="6"/>
  <c r="K549" i="6"/>
  <c r="K548" i="6"/>
  <c r="K547" i="6"/>
  <c r="K546" i="6"/>
  <c r="K545" i="6"/>
  <c r="K544" i="6"/>
  <c r="K543" i="6"/>
  <c r="K542" i="6"/>
  <c r="K541" i="6"/>
  <c r="K540" i="6"/>
  <c r="K539" i="6"/>
  <c r="K538" i="6"/>
  <c r="K537" i="6"/>
  <c r="K536" i="6"/>
  <c r="K535" i="6"/>
  <c r="K534" i="6"/>
  <c r="K533" i="6"/>
  <c r="K532" i="6"/>
  <c r="K531" i="6"/>
  <c r="K530" i="6"/>
  <c r="K529" i="6"/>
  <c r="K528" i="6"/>
  <c r="K527" i="6"/>
  <c r="K526" i="6"/>
  <c r="K525" i="6"/>
  <c r="K524" i="6"/>
  <c r="K523" i="6"/>
  <c r="F523" i="6"/>
  <c r="K522" i="6"/>
  <c r="K521" i="6"/>
  <c r="K520" i="6"/>
  <c r="K519" i="6"/>
  <c r="K518" i="6"/>
  <c r="K517" i="6"/>
  <c r="K516" i="6"/>
  <c r="K515" i="6"/>
  <c r="K514" i="6"/>
  <c r="K513" i="6"/>
  <c r="K512" i="6"/>
  <c r="K511" i="6"/>
  <c r="K510" i="6"/>
  <c r="K509" i="6"/>
  <c r="K508" i="6"/>
  <c r="K507" i="6"/>
  <c r="K506" i="6"/>
  <c r="K505" i="6"/>
  <c r="K504" i="6"/>
  <c r="K503" i="6"/>
  <c r="K502" i="6"/>
  <c r="K501" i="6"/>
  <c r="K500" i="6"/>
  <c r="K499" i="6"/>
  <c r="K498" i="6"/>
  <c r="K497" i="6"/>
  <c r="K496" i="6"/>
  <c r="K495" i="6"/>
  <c r="K494" i="6"/>
  <c r="K493" i="6"/>
  <c r="K492" i="6"/>
  <c r="K491" i="6"/>
  <c r="F491" i="6"/>
  <c r="K490" i="6"/>
  <c r="K489" i="6"/>
  <c r="K488" i="6"/>
  <c r="K487" i="6"/>
  <c r="K486" i="6"/>
  <c r="K485" i="6"/>
  <c r="K484" i="6"/>
  <c r="K483" i="6"/>
  <c r="K482" i="6"/>
  <c r="K481" i="6"/>
  <c r="K480" i="6"/>
  <c r="K479" i="6"/>
  <c r="K478" i="6"/>
  <c r="K477" i="6"/>
  <c r="K476" i="6"/>
  <c r="K475" i="6"/>
  <c r="K474" i="6"/>
  <c r="K473" i="6"/>
  <c r="K472" i="6"/>
  <c r="K471" i="6"/>
  <c r="K470" i="6"/>
  <c r="K469" i="6"/>
  <c r="K468" i="6"/>
  <c r="K467" i="6"/>
  <c r="K466" i="6"/>
  <c r="K465" i="6"/>
  <c r="K464" i="6"/>
  <c r="K463" i="6"/>
  <c r="K462" i="6"/>
  <c r="K461" i="6"/>
  <c r="K460" i="6"/>
  <c r="K459" i="6"/>
  <c r="K458" i="6"/>
  <c r="K457" i="6"/>
  <c r="K456" i="6"/>
  <c r="K455" i="6"/>
  <c r="K454" i="6"/>
  <c r="K453" i="6"/>
  <c r="K452" i="6"/>
  <c r="K451" i="6"/>
  <c r="K450" i="6"/>
  <c r="K449" i="6"/>
  <c r="K448" i="6"/>
  <c r="K447" i="6"/>
  <c r="K446" i="6"/>
  <c r="K445" i="6"/>
  <c r="K444" i="6"/>
  <c r="K443" i="6"/>
  <c r="K442" i="6"/>
  <c r="K441" i="6"/>
  <c r="K440" i="6"/>
  <c r="K439" i="6"/>
  <c r="K438" i="6"/>
  <c r="K437" i="6"/>
  <c r="K436" i="6"/>
  <c r="K435" i="6"/>
  <c r="K434" i="6"/>
  <c r="K433" i="6"/>
  <c r="K432" i="6"/>
  <c r="K431" i="6"/>
  <c r="K430" i="6"/>
  <c r="K429" i="6"/>
  <c r="K428" i="6"/>
  <c r="K427" i="6"/>
  <c r="K426" i="6"/>
  <c r="K425" i="6"/>
  <c r="K424" i="6"/>
  <c r="K423" i="6"/>
  <c r="K422" i="6"/>
  <c r="K421" i="6"/>
  <c r="K420" i="6"/>
  <c r="K419" i="6"/>
  <c r="K418" i="6"/>
  <c r="K417" i="6"/>
  <c r="K416" i="6"/>
  <c r="K415" i="6"/>
  <c r="K414" i="6"/>
  <c r="K413" i="6"/>
  <c r="K412" i="6"/>
  <c r="K411" i="6"/>
  <c r="F411" i="6"/>
  <c r="K410" i="6"/>
  <c r="K409" i="6"/>
  <c r="K408" i="6"/>
  <c r="K407" i="6"/>
  <c r="K406" i="6"/>
  <c r="K405" i="6"/>
  <c r="K404" i="6"/>
  <c r="K403" i="6"/>
  <c r="K402" i="6"/>
  <c r="K401" i="6"/>
  <c r="K400" i="6"/>
  <c r="K399" i="6"/>
  <c r="K398" i="6"/>
  <c r="K397" i="6"/>
  <c r="K396" i="6"/>
  <c r="K395" i="6"/>
  <c r="K394" i="6"/>
  <c r="K393" i="6"/>
  <c r="K392" i="6"/>
  <c r="K391" i="6"/>
  <c r="K390" i="6"/>
  <c r="K389" i="6"/>
  <c r="K388" i="6"/>
  <c r="K387" i="6"/>
  <c r="K386" i="6"/>
  <c r="F386" i="6"/>
  <c r="K385" i="6"/>
  <c r="K384" i="6"/>
  <c r="K383" i="6"/>
  <c r="K382" i="6"/>
  <c r="K381" i="6"/>
  <c r="K380" i="6"/>
  <c r="K379" i="6"/>
  <c r="K378" i="6"/>
  <c r="K377" i="6"/>
  <c r="K376" i="6"/>
  <c r="K375" i="6"/>
  <c r="K374" i="6"/>
  <c r="K373" i="6"/>
  <c r="K372" i="6"/>
  <c r="K371" i="6"/>
  <c r="K370" i="6"/>
  <c r="K369" i="6"/>
  <c r="K368" i="6"/>
  <c r="K367" i="6"/>
  <c r="K366" i="6"/>
  <c r="K365" i="6"/>
  <c r="K364" i="6"/>
  <c r="K363" i="6"/>
  <c r="K362" i="6"/>
  <c r="K361" i="6"/>
  <c r="K360" i="6"/>
  <c r="K359" i="6"/>
  <c r="F359" i="6"/>
  <c r="K358" i="6"/>
  <c r="K357" i="6"/>
  <c r="K356" i="6"/>
  <c r="K355" i="6"/>
  <c r="K354" i="6"/>
  <c r="K353" i="6"/>
  <c r="K352" i="6"/>
  <c r="K351" i="6"/>
  <c r="K350" i="6"/>
  <c r="K349" i="6"/>
  <c r="F349" i="6"/>
  <c r="K348" i="6"/>
  <c r="K347" i="6"/>
  <c r="K346" i="6"/>
  <c r="K345" i="6"/>
  <c r="K344" i="6"/>
  <c r="K343" i="6"/>
  <c r="F343" i="6"/>
  <c r="K342" i="6"/>
  <c r="F342" i="6"/>
  <c r="K341" i="6"/>
  <c r="K340" i="6"/>
  <c r="K339" i="6"/>
  <c r="K338" i="6"/>
  <c r="K337" i="6"/>
  <c r="K336" i="6"/>
  <c r="K335" i="6"/>
  <c r="K334" i="6"/>
  <c r="K333" i="6"/>
  <c r="K332" i="6"/>
  <c r="K331" i="6"/>
  <c r="K330" i="6"/>
  <c r="K329" i="6"/>
  <c r="K328" i="6"/>
  <c r="K327" i="6"/>
  <c r="K326" i="6"/>
  <c r="K325" i="6"/>
  <c r="K324" i="6"/>
  <c r="K323" i="6"/>
  <c r="K322" i="6"/>
  <c r="K321" i="6"/>
  <c r="K320" i="6"/>
  <c r="K319" i="6"/>
  <c r="K318" i="6"/>
  <c r="K317" i="6"/>
  <c r="K316" i="6"/>
  <c r="K315" i="6"/>
  <c r="K314" i="6"/>
  <c r="K313" i="6"/>
  <c r="K312" i="6"/>
  <c r="K311" i="6"/>
  <c r="K310" i="6"/>
  <c r="K309" i="6"/>
  <c r="K308" i="6"/>
  <c r="K307" i="6"/>
  <c r="K306" i="6"/>
  <c r="K305" i="6"/>
  <c r="K304" i="6"/>
  <c r="K303" i="6"/>
  <c r="K302" i="6"/>
  <c r="K301" i="6"/>
  <c r="K300" i="6"/>
  <c r="K299" i="6"/>
  <c r="K298" i="6"/>
  <c r="K297" i="6"/>
  <c r="K296" i="6"/>
  <c r="K295" i="6"/>
  <c r="K294" i="6"/>
  <c r="K293" i="6"/>
  <c r="K292" i="6"/>
  <c r="K291" i="6"/>
  <c r="K290" i="6"/>
  <c r="K289" i="6"/>
  <c r="K288" i="6"/>
  <c r="K287" i="6"/>
  <c r="K286" i="6"/>
  <c r="K285" i="6"/>
  <c r="K284" i="6"/>
  <c r="K283" i="6"/>
  <c r="K282" i="6"/>
  <c r="K281" i="6"/>
  <c r="K280" i="6"/>
  <c r="K279" i="6"/>
  <c r="K278" i="6"/>
  <c r="K277" i="6"/>
  <c r="K276" i="6"/>
  <c r="K275" i="6"/>
  <c r="K274" i="6"/>
  <c r="K273" i="6"/>
  <c r="K272" i="6"/>
  <c r="K271" i="6"/>
  <c r="K270" i="6"/>
  <c r="K269" i="6"/>
  <c r="K268" i="6"/>
  <c r="K267" i="6"/>
  <c r="F267" i="6"/>
  <c r="I55" i="6" s="1"/>
  <c r="K266" i="6"/>
  <c r="K265" i="6"/>
  <c r="K264" i="6"/>
  <c r="K263" i="6"/>
  <c r="K262" i="6"/>
  <c r="K261" i="6"/>
  <c r="K260" i="6"/>
  <c r="K259" i="6"/>
  <c r="K258" i="6"/>
  <c r="K257" i="6"/>
  <c r="K256" i="6"/>
  <c r="K255" i="6"/>
  <c r="K254" i="6"/>
  <c r="K253" i="6"/>
  <c r="K252" i="6"/>
  <c r="K251" i="6"/>
  <c r="K250" i="6"/>
  <c r="K249" i="6"/>
  <c r="K248" i="6"/>
  <c r="K247" i="6"/>
  <c r="K246" i="6"/>
  <c r="K245" i="6"/>
  <c r="K244" i="6"/>
  <c r="K243" i="6"/>
  <c r="K242" i="6"/>
  <c r="K241" i="6"/>
  <c r="K240" i="6"/>
  <c r="K239" i="6"/>
  <c r="K238" i="6"/>
  <c r="K237" i="6"/>
  <c r="K236" i="6"/>
  <c r="K235" i="6"/>
  <c r="K234" i="6"/>
  <c r="K233" i="6"/>
  <c r="K232" i="6"/>
  <c r="K231" i="6"/>
  <c r="K230" i="6"/>
  <c r="K229" i="6"/>
  <c r="K228" i="6"/>
  <c r="K227" i="6"/>
  <c r="K226" i="6"/>
  <c r="K225" i="6"/>
  <c r="K224" i="6"/>
  <c r="K223" i="6"/>
  <c r="K222" i="6"/>
  <c r="K221" i="6"/>
  <c r="K220" i="6"/>
  <c r="K219" i="6"/>
  <c r="K218" i="6"/>
  <c r="K217" i="6"/>
  <c r="K216" i="6"/>
  <c r="K215" i="6"/>
  <c r="K214" i="6"/>
  <c r="K213" i="6"/>
  <c r="K212" i="6"/>
  <c r="K211" i="6"/>
  <c r="K210" i="6"/>
  <c r="K209" i="6"/>
  <c r="K208" i="6"/>
  <c r="K207" i="6"/>
  <c r="K206" i="6"/>
  <c r="K205" i="6"/>
  <c r="K204" i="6"/>
  <c r="K203" i="6"/>
  <c r="K202" i="6"/>
  <c r="K201" i="6"/>
  <c r="K200" i="6"/>
  <c r="K199" i="6"/>
  <c r="K198" i="6"/>
  <c r="K197" i="6"/>
  <c r="K196" i="6"/>
  <c r="K195" i="6"/>
  <c r="K194" i="6"/>
  <c r="K193" i="6"/>
  <c r="K192" i="6"/>
  <c r="K191"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158" i="6"/>
  <c r="K157" i="6"/>
  <c r="K156" i="6"/>
  <c r="K155" i="6"/>
  <c r="K154" i="6"/>
  <c r="K153" i="6"/>
  <c r="K152" i="6"/>
  <c r="K151" i="6"/>
  <c r="K150" i="6"/>
  <c r="K149" i="6"/>
  <c r="K148" i="6"/>
  <c r="K147" i="6"/>
  <c r="K146"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F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L63" i="6"/>
  <c r="K63" i="6"/>
  <c r="J63" i="6"/>
  <c r="I63" i="6"/>
  <c r="H63" i="6"/>
  <c r="G63" i="6"/>
  <c r="D63" i="6"/>
  <c r="C63" i="6"/>
  <c r="B63" i="6"/>
  <c r="A63" i="6"/>
  <c r="K58" i="6"/>
  <c r="K57" i="6"/>
  <c r="F56" i="6"/>
  <c r="F55" i="6"/>
  <c r="J54" i="6"/>
  <c r="I54" i="6"/>
  <c r="H54" i="6"/>
  <c r="G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A1" i="6"/>
  <c r="O83" i="5"/>
  <c r="M83" i="5"/>
  <c r="K83" i="5"/>
  <c r="I83" i="5"/>
  <c r="G83" i="5"/>
  <c r="E83" i="5"/>
  <c r="R82" i="5"/>
  <c r="C82" i="5"/>
  <c r="R81" i="5"/>
  <c r="C81" i="5"/>
  <c r="Q80" i="5"/>
  <c r="R80" i="5" s="1"/>
  <c r="C80" i="5"/>
  <c r="Q79" i="5"/>
  <c r="R79" i="5" s="1"/>
  <c r="C79" i="5"/>
  <c r="R78" i="5"/>
  <c r="Q78" i="5"/>
  <c r="C78" i="5"/>
  <c r="R77" i="5"/>
  <c r="Q77" i="5"/>
  <c r="C77" i="5"/>
  <c r="Q76" i="5"/>
  <c r="R76" i="5" s="1"/>
  <c r="C76" i="5"/>
  <c r="R75" i="5"/>
  <c r="Q75" i="5"/>
  <c r="C75" i="5"/>
  <c r="R74" i="5"/>
  <c r="Q74" i="5"/>
  <c r="C74" i="5"/>
  <c r="Q73" i="5"/>
  <c r="R73" i="5" s="1"/>
  <c r="C73" i="5"/>
  <c r="Q72" i="5"/>
  <c r="R72" i="5" s="1"/>
  <c r="C72" i="5"/>
  <c r="Q71" i="5"/>
  <c r="R71" i="5" s="1"/>
  <c r="C71" i="5"/>
  <c r="Q70" i="5"/>
  <c r="R70" i="5" s="1"/>
  <c r="C70" i="5"/>
  <c r="R69" i="5"/>
  <c r="Q69" i="5"/>
  <c r="C69" i="5"/>
  <c r="R68" i="5"/>
  <c r="Q68" i="5"/>
  <c r="C68" i="5"/>
  <c r="R67" i="5"/>
  <c r="Q67" i="5"/>
  <c r="Q83" i="5" s="1"/>
  <c r="C67" i="5"/>
  <c r="O65" i="5"/>
  <c r="M65" i="5"/>
  <c r="K65" i="5"/>
  <c r="I65" i="5"/>
  <c r="G65" i="5"/>
  <c r="E65" i="5"/>
  <c r="R64" i="5"/>
  <c r="Q64" i="5"/>
  <c r="C64" i="5"/>
  <c r="R63" i="5"/>
  <c r="R65" i="5" s="1"/>
  <c r="Q63" i="5"/>
  <c r="Q65" i="5" s="1"/>
  <c r="C63" i="5"/>
  <c r="O61" i="5"/>
  <c r="M61" i="5"/>
  <c r="K61" i="5"/>
  <c r="I61" i="5"/>
  <c r="G61" i="5"/>
  <c r="E61" i="5"/>
  <c r="Q60" i="5"/>
  <c r="R60" i="5" s="1"/>
  <c r="C60" i="5"/>
  <c r="Q59" i="5"/>
  <c r="R59" i="5" s="1"/>
  <c r="C59" i="5"/>
  <c r="Q58" i="5"/>
  <c r="R58" i="5" s="1"/>
  <c r="C58" i="5"/>
  <c r="R57" i="5"/>
  <c r="Q57" i="5"/>
  <c r="C57" i="5"/>
  <c r="Q56" i="5"/>
  <c r="R56" i="5" s="1"/>
  <c r="C56" i="5"/>
  <c r="R55" i="5"/>
  <c r="Q55" i="5"/>
  <c r="C55" i="5"/>
  <c r="R54" i="5"/>
  <c r="Q54" i="5"/>
  <c r="C54" i="5"/>
  <c r="R53" i="5"/>
  <c r="Q53" i="5"/>
  <c r="C53" i="5"/>
  <c r="Q52" i="5"/>
  <c r="R52" i="5" s="1"/>
  <c r="C52" i="5"/>
  <c r="Q51" i="5"/>
  <c r="R51" i="5" s="1"/>
  <c r="C51" i="5"/>
  <c r="Q50" i="5"/>
  <c r="R50" i="5" s="1"/>
  <c r="C50" i="5"/>
  <c r="R49" i="5"/>
  <c r="Q49" i="5"/>
  <c r="C49" i="5"/>
  <c r="R48" i="5"/>
  <c r="Q48" i="5"/>
  <c r="C48" i="5"/>
  <c r="R47" i="5"/>
  <c r="Q47" i="5"/>
  <c r="C47" i="5"/>
  <c r="R46" i="5"/>
  <c r="Q46" i="5"/>
  <c r="C46" i="5"/>
  <c r="Q45" i="5"/>
  <c r="C45" i="5"/>
  <c r="O43" i="5"/>
  <c r="M43" i="5"/>
  <c r="K43" i="5"/>
  <c r="I43" i="5"/>
  <c r="G43" i="5"/>
  <c r="E43" i="5"/>
  <c r="Q42" i="5"/>
  <c r="R42" i="5" s="1"/>
  <c r="C42" i="5"/>
  <c r="Q41" i="5"/>
  <c r="R41" i="5" s="1"/>
  <c r="C41" i="5"/>
  <c r="R40" i="5"/>
  <c r="Q40" i="5"/>
  <c r="C40" i="5"/>
  <c r="R39" i="5"/>
  <c r="Q39" i="5"/>
  <c r="C39" i="5"/>
  <c r="Q38" i="5"/>
  <c r="R38" i="5" s="1"/>
  <c r="C38" i="5"/>
  <c r="R37" i="5"/>
  <c r="Q37" i="5"/>
  <c r="C37" i="5"/>
  <c r="R36" i="5"/>
  <c r="Q36" i="5"/>
  <c r="C36" i="5"/>
  <c r="R35" i="5"/>
  <c r="Q35" i="5"/>
  <c r="C35" i="5"/>
  <c r="Q34" i="5"/>
  <c r="R34" i="5" s="1"/>
  <c r="C34" i="5"/>
  <c r="O32" i="5"/>
  <c r="M32" i="5"/>
  <c r="K32" i="5"/>
  <c r="I32" i="5"/>
  <c r="G32" i="5"/>
  <c r="E32" i="5"/>
  <c r="Q31" i="5"/>
  <c r="R31" i="5" s="1"/>
  <c r="C31" i="5"/>
  <c r="Q30" i="5"/>
  <c r="R30" i="5" s="1"/>
  <c r="C30" i="5"/>
  <c r="R29" i="5"/>
  <c r="Q29" i="5"/>
  <c r="C29" i="5"/>
  <c r="Q28" i="5"/>
  <c r="R28" i="5" s="1"/>
  <c r="C28" i="5"/>
  <c r="R27" i="5"/>
  <c r="Q27" i="5"/>
  <c r="C27" i="5"/>
  <c r="O25" i="5"/>
  <c r="M25" i="5"/>
  <c r="K25" i="5"/>
  <c r="I25" i="5"/>
  <c r="G25" i="5"/>
  <c r="E25" i="5"/>
  <c r="C24" i="5"/>
  <c r="Q23" i="5"/>
  <c r="R23" i="5" s="1"/>
  <c r="C23" i="5"/>
  <c r="Q22" i="5"/>
  <c r="R22" i="5" s="1"/>
  <c r="C22" i="5"/>
  <c r="Q21" i="5"/>
  <c r="C21" i="5"/>
  <c r="O19" i="5"/>
  <c r="M19" i="5"/>
  <c r="K19" i="5"/>
  <c r="I19" i="5"/>
  <c r="G19" i="5"/>
  <c r="E19" i="5"/>
  <c r="R18" i="5"/>
  <c r="Q18" i="5"/>
  <c r="C18" i="5"/>
  <c r="R17" i="5"/>
  <c r="Q17" i="5"/>
  <c r="C17" i="5"/>
  <c r="R16" i="5"/>
  <c r="Q16" i="5"/>
  <c r="Q19" i="5" s="1"/>
  <c r="C16" i="5"/>
  <c r="O14" i="5"/>
  <c r="O85" i="5" s="1"/>
  <c r="M14" i="5"/>
  <c r="K14" i="5"/>
  <c r="I14" i="5"/>
  <c r="G14" i="5"/>
  <c r="E14" i="5"/>
  <c r="E85" i="5" s="1"/>
  <c r="C13" i="5"/>
  <c r="R12" i="5"/>
  <c r="Q12" i="5"/>
  <c r="C12" i="5"/>
  <c r="R11" i="5"/>
  <c r="Q11" i="5"/>
  <c r="C11" i="5"/>
  <c r="Q10" i="5"/>
  <c r="R10" i="5" s="1"/>
  <c r="C10" i="5"/>
  <c r="Q9" i="5"/>
  <c r="R9" i="5" s="1"/>
  <c r="C9" i="5"/>
  <c r="A1" i="5"/>
  <c r="J118" i="4"/>
  <c r="F118" i="4"/>
  <c r="E118" i="4"/>
  <c r="F117" i="4"/>
  <c r="E117" i="4"/>
  <c r="F116" i="4"/>
  <c r="E116" i="4"/>
  <c r="F115" i="4"/>
  <c r="E115" i="4"/>
  <c r="F114" i="4"/>
  <c r="E114" i="4"/>
  <c r="F113" i="4"/>
  <c r="E113" i="4"/>
  <c r="F103" i="4"/>
  <c r="E103" i="4"/>
  <c r="F102" i="4"/>
  <c r="J102" i="4" s="1"/>
  <c r="E102" i="4"/>
  <c r="F101" i="4"/>
  <c r="E101" i="4"/>
  <c r="F100" i="4"/>
  <c r="E100" i="4"/>
  <c r="F99" i="4"/>
  <c r="E99" i="4"/>
  <c r="F98" i="4"/>
  <c r="E98" i="4"/>
  <c r="J97" i="4"/>
  <c r="F97" i="4"/>
  <c r="E97" i="4"/>
  <c r="F96" i="4"/>
  <c r="E96" i="4"/>
  <c r="F95" i="4"/>
  <c r="E95" i="4"/>
  <c r="F94" i="4"/>
  <c r="E94" i="4"/>
  <c r="G119" i="4"/>
  <c r="F93" i="4"/>
  <c r="E93" i="4"/>
  <c r="G90" i="4"/>
  <c r="DM90" i="4"/>
  <c r="CK90" i="4"/>
  <c r="CB90" i="4"/>
  <c r="BH90" i="4"/>
  <c r="AY90" i="4"/>
  <c r="L90" i="4"/>
  <c r="F89" i="4"/>
  <c r="E89" i="4"/>
  <c r="DX90" i="4" s="1"/>
  <c r="F85" i="4"/>
  <c r="E85" i="4"/>
  <c r="F82" i="4"/>
  <c r="E82" i="4"/>
  <c r="F81" i="4"/>
  <c r="E81" i="4"/>
  <c r="F80" i="4"/>
  <c r="E80" i="4"/>
  <c r="F79" i="4"/>
  <c r="E79" i="4"/>
  <c r="F78" i="4"/>
  <c r="J78" i="4" s="1"/>
  <c r="M78" i="4" s="1"/>
  <c r="P78" i="4" s="1"/>
  <c r="E78" i="4"/>
  <c r="F77" i="4"/>
  <c r="E77" i="4"/>
  <c r="F76" i="4"/>
  <c r="E76" i="4"/>
  <c r="F71" i="4"/>
  <c r="E71" i="4"/>
  <c r="J70" i="4"/>
  <c r="M70" i="4" s="1"/>
  <c r="F70" i="4"/>
  <c r="E70" i="4"/>
  <c r="F69" i="4"/>
  <c r="E69" i="4"/>
  <c r="F68" i="4"/>
  <c r="E68" i="4"/>
  <c r="F67" i="4"/>
  <c r="E67" i="4"/>
  <c r="F66" i="4"/>
  <c r="E66" i="4"/>
  <c r="F65" i="4"/>
  <c r="E65" i="4"/>
  <c r="F64" i="4"/>
  <c r="E64" i="4"/>
  <c r="F63" i="4"/>
  <c r="E63" i="4"/>
  <c r="F62" i="4"/>
  <c r="E62" i="4"/>
  <c r="F61" i="4"/>
  <c r="E61" i="4"/>
  <c r="F60" i="4"/>
  <c r="E60" i="4"/>
  <c r="F55" i="4"/>
  <c r="E55" i="4"/>
  <c r="F54" i="4"/>
  <c r="E54" i="4"/>
  <c r="F53" i="4"/>
  <c r="E53" i="4"/>
  <c r="F52" i="4"/>
  <c r="E52" i="4"/>
  <c r="F51" i="4"/>
  <c r="E51" i="4"/>
  <c r="J50" i="4"/>
  <c r="F50" i="4"/>
  <c r="E50" i="4"/>
  <c r="F49" i="4"/>
  <c r="E49" i="4"/>
  <c r="J45" i="4"/>
  <c r="F45" i="4"/>
  <c r="E45" i="4"/>
  <c r="F44" i="4"/>
  <c r="E44" i="4"/>
  <c r="F39" i="4"/>
  <c r="E39" i="4"/>
  <c r="F38" i="4"/>
  <c r="E38" i="4"/>
  <c r="F33" i="4"/>
  <c r="J33" i="4" s="1"/>
  <c r="E33" i="4"/>
  <c r="F32" i="4"/>
  <c r="E32" i="4"/>
  <c r="F31" i="4"/>
  <c r="E31" i="4"/>
  <c r="F30" i="4"/>
  <c r="E30" i="4"/>
  <c r="F26" i="4"/>
  <c r="E26" i="4"/>
  <c r="F25" i="4"/>
  <c r="E25" i="4"/>
  <c r="DV27" i="4"/>
  <c r="DP27" i="4"/>
  <c r="DL27" i="4"/>
  <c r="DC27" i="4"/>
  <c r="CX27" i="4"/>
  <c r="CR27" i="4"/>
  <c r="CQ27" i="4"/>
  <c r="CE27" i="4"/>
  <c r="BZ27" i="4"/>
  <c r="BY27" i="4"/>
  <c r="BT27" i="4"/>
  <c r="BS27" i="4"/>
  <c r="BK27" i="4"/>
  <c r="AY27" i="4"/>
  <c r="AM27" i="4"/>
  <c r="AA27" i="4"/>
  <c r="T27" i="4"/>
  <c r="F24" i="4"/>
  <c r="E24" i="4"/>
  <c r="F20" i="4"/>
  <c r="E20" i="4"/>
  <c r="F19" i="4"/>
  <c r="E19" i="4"/>
  <c r="J16" i="4"/>
  <c r="F16" i="4"/>
  <c r="E16" i="4"/>
  <c r="F13" i="4"/>
  <c r="E13" i="4"/>
  <c r="J12" i="4"/>
  <c r="F12" i="4"/>
  <c r="E12" i="4"/>
  <c r="F11" i="4"/>
  <c r="J11" i="4" s="1"/>
  <c r="M11" i="4" s="1"/>
  <c r="E11" i="4"/>
  <c r="F10" i="4"/>
  <c r="E10" i="4"/>
  <c r="A2" i="4"/>
  <c r="A1" i="4"/>
  <c r="H85"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5" i="3"/>
  <c r="F65"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3" i="3"/>
  <c r="F43" i="3"/>
  <c r="G42" i="3"/>
  <c r="F42" i="3"/>
  <c r="G41" i="3"/>
  <c r="F41" i="3"/>
  <c r="G40" i="3"/>
  <c r="F40" i="3"/>
  <c r="G39" i="3"/>
  <c r="F39" i="3"/>
  <c r="G38" i="3"/>
  <c r="F38" i="3"/>
  <c r="G37" i="3"/>
  <c r="F37" i="3"/>
  <c r="G33" i="3"/>
  <c r="F33" i="3"/>
  <c r="G32" i="3"/>
  <c r="F32" i="3"/>
  <c r="G31" i="3"/>
  <c r="F31" i="3"/>
  <c r="G27" i="3"/>
  <c r="F27" i="3"/>
  <c r="G26" i="3"/>
  <c r="F26" i="3"/>
  <c r="G25" i="3"/>
  <c r="F25" i="3"/>
  <c r="G24" i="3"/>
  <c r="F24" i="3"/>
  <c r="G20" i="3"/>
  <c r="F20" i="3"/>
  <c r="G19" i="3"/>
  <c r="F19" i="3"/>
  <c r="G18" i="3"/>
  <c r="F18" i="3"/>
  <c r="G14" i="3"/>
  <c r="F14" i="3"/>
  <c r="G13" i="3"/>
  <c r="F13" i="3"/>
  <c r="G12" i="3"/>
  <c r="F12" i="3"/>
  <c r="G11" i="3"/>
  <c r="F11" i="3"/>
  <c r="G10" i="3"/>
  <c r="F10" i="3"/>
  <c r="A1" i="3"/>
  <c r="G49" i="2"/>
  <c r="J48" i="2"/>
  <c r="E48" i="2"/>
  <c r="J47" i="2"/>
  <c r="E47" i="2"/>
  <c r="G45" i="2"/>
  <c r="J44" i="2"/>
  <c r="E44" i="2"/>
  <c r="J43" i="2"/>
  <c r="J45" i="2" s="1"/>
  <c r="E43" i="2"/>
  <c r="G41" i="2"/>
  <c r="J40" i="2"/>
  <c r="E40" i="2"/>
  <c r="J39" i="2"/>
  <c r="E39" i="2"/>
  <c r="G37" i="2"/>
  <c r="J36" i="2"/>
  <c r="E36" i="2"/>
  <c r="J35" i="2"/>
  <c r="J37" i="2" s="1"/>
  <c r="E35" i="2"/>
  <c r="G33" i="2"/>
  <c r="J32" i="2"/>
  <c r="E32" i="2"/>
  <c r="J31" i="2"/>
  <c r="E31" i="2"/>
  <c r="E25" i="2"/>
  <c r="E24" i="2"/>
  <c r="E23" i="2"/>
  <c r="E22" i="2"/>
  <c r="E21" i="2"/>
  <c r="E20" i="2"/>
  <c r="E19" i="2"/>
  <c r="E18" i="2"/>
  <c r="E17" i="2"/>
  <c r="E16" i="2"/>
  <c r="E15" i="2"/>
  <c r="E14" i="2"/>
  <c r="E13" i="2"/>
  <c r="E12" i="2"/>
  <c r="E11" i="2"/>
  <c r="E10" i="2"/>
  <c r="B1" i="2"/>
  <c r="E49" i="1"/>
  <c r="E48" i="1"/>
  <c r="E47" i="1"/>
  <c r="E46" i="1"/>
  <c r="E45" i="1"/>
  <c r="E44" i="1"/>
  <c r="E43" i="1"/>
  <c r="E42" i="1"/>
  <c r="E41" i="1"/>
  <c r="E40" i="1"/>
  <c r="E39" i="1"/>
  <c r="E38" i="1"/>
  <c r="E37" i="1"/>
  <c r="E36" i="1"/>
  <c r="E35" i="1"/>
  <c r="E34" i="1"/>
  <c r="E33" i="1"/>
  <c r="E32" i="1"/>
  <c r="E31" i="1"/>
  <c r="E30" i="1"/>
  <c r="E29" i="1"/>
  <c r="E28" i="1"/>
  <c r="E27" i="1"/>
  <c r="E26" i="1"/>
  <c r="E25" i="1"/>
  <c r="L35" i="1"/>
  <c r="E24" i="1"/>
  <c r="E23" i="1"/>
  <c r="E22" i="1"/>
  <c r="E21" i="1"/>
  <c r="E20" i="1"/>
  <c r="E19" i="1"/>
  <c r="E18" i="1"/>
  <c r="E17" i="1"/>
  <c r="E16" i="1"/>
  <c r="E15" i="1"/>
  <c r="E14" i="1"/>
  <c r="E13" i="1"/>
  <c r="E12" i="1"/>
  <c r="E11" i="1"/>
  <c r="E10" i="1"/>
  <c r="A2" i="5"/>
  <c r="J41" i="2" l="1"/>
  <c r="J33" i="2"/>
  <c r="I85" i="5"/>
  <c r="M85" i="5"/>
  <c r="J62" i="12"/>
  <c r="J63" i="12"/>
  <c r="J100" i="11"/>
  <c r="J101" i="11"/>
  <c r="J94" i="11"/>
  <c r="H99" i="11"/>
  <c r="H95" i="11"/>
  <c r="J91" i="11"/>
  <c r="G96" i="11"/>
  <c r="H91" i="11"/>
  <c r="J96" i="11"/>
  <c r="I97" i="11"/>
  <c r="J193" i="10"/>
  <c r="J190" i="10"/>
  <c r="J194" i="10"/>
  <c r="J192" i="10"/>
  <c r="G189" i="10"/>
  <c r="I194" i="10"/>
  <c r="H189" i="10"/>
  <c r="G193" i="10"/>
  <c r="I189" i="10"/>
  <c r="H193" i="10"/>
  <c r="J189" i="10"/>
  <c r="I193" i="10"/>
  <c r="H47" i="8"/>
  <c r="H48" i="8"/>
  <c r="J48" i="8"/>
  <c r="J74" i="7"/>
  <c r="H74" i="7"/>
  <c r="H73" i="7"/>
  <c r="J73" i="7"/>
  <c r="I74" i="7"/>
  <c r="J76" i="7"/>
  <c r="G55" i="6"/>
  <c r="J55" i="6"/>
  <c r="J56" i="6"/>
  <c r="I56" i="6"/>
  <c r="H55" i="6"/>
  <c r="K55" i="6" s="1"/>
  <c r="G21" i="4"/>
  <c r="DO21" i="4"/>
  <c r="BW21" i="4"/>
  <c r="BV21" i="4"/>
  <c r="H44" i="3"/>
  <c r="H28" i="3"/>
  <c r="H61" i="3"/>
  <c r="H66" i="3"/>
  <c r="J10" i="4"/>
  <c r="J20" i="4"/>
  <c r="M20" i="4" s="1"/>
  <c r="P20" i="4" s="1"/>
  <c r="S20" i="4" s="1"/>
  <c r="V20" i="4" s="1"/>
  <c r="Y20" i="4" s="1"/>
  <c r="AB20" i="4" s="1"/>
  <c r="AE20" i="4" s="1"/>
  <c r="AH20" i="4" s="1"/>
  <c r="AK20" i="4" s="1"/>
  <c r="AN20" i="4" s="1"/>
  <c r="AQ20" i="4" s="1"/>
  <c r="AT20" i="4" s="1"/>
  <c r="AW20" i="4" s="1"/>
  <c r="AZ20" i="4" s="1"/>
  <c r="BC20" i="4" s="1"/>
  <c r="BF20" i="4" s="1"/>
  <c r="BI20" i="4" s="1"/>
  <c r="G27" i="4"/>
  <c r="H20" i="3"/>
  <c r="H21" i="3" s="1"/>
  <c r="J26" i="4"/>
  <c r="J13" i="4"/>
  <c r="M13" i="4" s="1"/>
  <c r="P13" i="4" s="1"/>
  <c r="S13" i="4" s="1"/>
  <c r="V13" i="4" s="1"/>
  <c r="Y13" i="4" s="1"/>
  <c r="AB13" i="4" s="1"/>
  <c r="AE13" i="4" s="1"/>
  <c r="AH13" i="4" s="1"/>
  <c r="AK13" i="4" s="1"/>
  <c r="AN13" i="4" s="1"/>
  <c r="AQ13" i="4" s="1"/>
  <c r="AT13" i="4" s="1"/>
  <c r="AW13" i="4" s="1"/>
  <c r="AZ13" i="4" s="1"/>
  <c r="BC13" i="4" s="1"/>
  <c r="BF13" i="4" s="1"/>
  <c r="BI13" i="4" s="1"/>
  <c r="J49" i="2"/>
  <c r="J19" i="4"/>
  <c r="M19" i="4" s="1"/>
  <c r="P19" i="4" s="1"/>
  <c r="S19" i="4" s="1"/>
  <c r="V19" i="4" s="1"/>
  <c r="Y19" i="4" s="1"/>
  <c r="AB19" i="4" s="1"/>
  <c r="AE19" i="4" s="1"/>
  <c r="AH19" i="4" s="1"/>
  <c r="AK19" i="4" s="1"/>
  <c r="AN19" i="4" s="1"/>
  <c r="AQ19" i="4" s="1"/>
  <c r="AT19" i="4" s="1"/>
  <c r="AW19" i="4" s="1"/>
  <c r="AZ19" i="4" s="1"/>
  <c r="BC19" i="4" s="1"/>
  <c r="BF19" i="4" s="1"/>
  <c r="BI19" i="4" s="1"/>
  <c r="J25" i="4"/>
  <c r="BN27" i="4"/>
  <c r="CZ27" i="4"/>
  <c r="DS27" i="4"/>
  <c r="BP35" i="4"/>
  <c r="M16" i="4"/>
  <c r="P16" i="4" s="1"/>
  <c r="S16" i="4" s="1"/>
  <c r="V16" i="4" s="1"/>
  <c r="Y16" i="4" s="1"/>
  <c r="AB16" i="4" s="1"/>
  <c r="AE16" i="4" s="1"/>
  <c r="AH16" i="4" s="1"/>
  <c r="AK16" i="4" s="1"/>
  <c r="AN16" i="4" s="1"/>
  <c r="AQ16" i="4" s="1"/>
  <c r="AT16" i="4" s="1"/>
  <c r="AW16" i="4" s="1"/>
  <c r="AZ16" i="4" s="1"/>
  <c r="BC16" i="4" s="1"/>
  <c r="BF16" i="4" s="1"/>
  <c r="BI16" i="4" s="1"/>
  <c r="W27" i="4"/>
  <c r="G35" i="4"/>
  <c r="J31" i="4"/>
  <c r="M31" i="4" s="1"/>
  <c r="P31" i="4" s="1"/>
  <c r="S31" i="4" s="1"/>
  <c r="V31" i="4" s="1"/>
  <c r="Y31" i="4" s="1"/>
  <c r="AB31" i="4" s="1"/>
  <c r="AE31" i="4" s="1"/>
  <c r="AH31" i="4" s="1"/>
  <c r="AK31" i="4" s="1"/>
  <c r="AN31" i="4" s="1"/>
  <c r="AQ31" i="4" s="1"/>
  <c r="AT31" i="4" s="1"/>
  <c r="AW31" i="4" s="1"/>
  <c r="AZ31" i="4" s="1"/>
  <c r="BC31" i="4" s="1"/>
  <c r="BF31" i="4" s="1"/>
  <c r="BI31" i="4" s="1"/>
  <c r="DY27" i="4"/>
  <c r="DF27" i="4"/>
  <c r="DA27" i="4"/>
  <c r="CH27" i="4"/>
  <c r="AG27" i="4"/>
  <c r="N27" i="4"/>
  <c r="I27" i="4"/>
  <c r="AV27" i="4"/>
  <c r="AP27" i="4"/>
  <c r="O27" i="4"/>
  <c r="CB27" i="4"/>
  <c r="CU27" i="4"/>
  <c r="EB27" i="4"/>
  <c r="DI27" i="4"/>
  <c r="CK27" i="4"/>
  <c r="CF27" i="4"/>
  <c r="BM27" i="4"/>
  <c r="DJ27" i="4"/>
  <c r="AF27" i="4"/>
  <c r="EB35" i="4"/>
  <c r="BH35" i="4"/>
  <c r="Q35" i="4"/>
  <c r="J32" i="4"/>
  <c r="M32" i="4" s="1"/>
  <c r="P32" i="4" s="1"/>
  <c r="S32" i="4" s="1"/>
  <c r="V32" i="4" s="1"/>
  <c r="Y32" i="4" s="1"/>
  <c r="AB32" i="4" s="1"/>
  <c r="AE32" i="4" s="1"/>
  <c r="AH32" i="4" s="1"/>
  <c r="AK32" i="4" s="1"/>
  <c r="AN32" i="4" s="1"/>
  <c r="AQ32" i="4" s="1"/>
  <c r="AT32" i="4" s="1"/>
  <c r="AW32" i="4" s="1"/>
  <c r="AZ32" i="4" s="1"/>
  <c r="BC32" i="4" s="1"/>
  <c r="BF32" i="4" s="1"/>
  <c r="BI32" i="4" s="1"/>
  <c r="G46" i="4"/>
  <c r="P11" i="4"/>
  <c r="S11" i="4" s="1"/>
  <c r="V11" i="4" s="1"/>
  <c r="Y11" i="4" s="1"/>
  <c r="AB11" i="4" s="1"/>
  <c r="AE11" i="4" s="1"/>
  <c r="AH11" i="4" s="1"/>
  <c r="AK11" i="4" s="1"/>
  <c r="AN11" i="4" s="1"/>
  <c r="AQ11" i="4" s="1"/>
  <c r="AT11" i="4" s="1"/>
  <c r="AW11" i="4" s="1"/>
  <c r="AZ11" i="4" s="1"/>
  <c r="BC11" i="4" s="1"/>
  <c r="BF11" i="4" s="1"/>
  <c r="BI11" i="4" s="1"/>
  <c r="T21" i="4"/>
  <c r="M12" i="4"/>
  <c r="P12" i="4" s="1"/>
  <c r="S12" i="4" s="1"/>
  <c r="V12" i="4" s="1"/>
  <c r="Y12" i="4" s="1"/>
  <c r="AB12" i="4" s="1"/>
  <c r="AE12" i="4" s="1"/>
  <c r="AH12" i="4" s="1"/>
  <c r="AK12" i="4" s="1"/>
  <c r="AN12" i="4" s="1"/>
  <c r="AQ12" i="4" s="1"/>
  <c r="AT12" i="4" s="1"/>
  <c r="AW12" i="4" s="1"/>
  <c r="AZ12" i="4" s="1"/>
  <c r="BC12" i="4" s="1"/>
  <c r="BF12" i="4" s="1"/>
  <c r="BI12" i="4" s="1"/>
  <c r="AL21" i="4"/>
  <c r="L27" i="4"/>
  <c r="R27" i="4"/>
  <c r="BD27" i="4"/>
  <c r="AF35" i="4"/>
  <c r="DU35" i="4"/>
  <c r="AM35" i="4"/>
  <c r="H27" i="4"/>
  <c r="DO35" i="4"/>
  <c r="DJ35" i="4"/>
  <c r="CQ35" i="4"/>
  <c r="CL35" i="4"/>
  <c r="AU35" i="4"/>
  <c r="AP35" i="4"/>
  <c r="W35" i="4"/>
  <c r="R35" i="4"/>
  <c r="DG35" i="4"/>
  <c r="CK35" i="4"/>
  <c r="BZ35" i="4"/>
  <c r="BJ35" i="4"/>
  <c r="BD35" i="4"/>
  <c r="AC35" i="4"/>
  <c r="L35" i="4"/>
  <c r="DI35" i="4"/>
  <c r="DC35" i="4"/>
  <c r="CW35" i="4"/>
  <c r="BK35" i="4"/>
  <c r="BE35" i="4"/>
  <c r="AL35" i="4"/>
  <c r="T35" i="4"/>
  <c r="AO35" i="4"/>
  <c r="AV35" i="4"/>
  <c r="CF35" i="4"/>
  <c r="DA35" i="4"/>
  <c r="DP35" i="4"/>
  <c r="DR27" i="4"/>
  <c r="BQ27" i="4"/>
  <c r="AS27" i="4"/>
  <c r="U27" i="4"/>
  <c r="CW27" i="4"/>
  <c r="CL27" i="4"/>
  <c r="BA27" i="4"/>
  <c r="DX27" i="4"/>
  <c r="I46" i="4"/>
  <c r="BG46" i="4"/>
  <c r="DY46" i="4"/>
  <c r="J49" i="4"/>
  <c r="G56" i="4"/>
  <c r="BQ46" i="4"/>
  <c r="BA46" i="4"/>
  <c r="BT46" i="4"/>
  <c r="O46" i="4"/>
  <c r="AI46" i="4"/>
  <c r="DA46" i="4"/>
  <c r="EB46" i="4"/>
  <c r="DI46" i="4"/>
  <c r="CK46" i="4"/>
  <c r="CF46" i="4"/>
  <c r="BM46" i="4"/>
  <c r="AO46" i="4"/>
  <c r="AJ46" i="4"/>
  <c r="Q46" i="4"/>
  <c r="L46" i="4"/>
  <c r="DG46" i="4"/>
  <c r="CQ46" i="4"/>
  <c r="BZ46" i="4"/>
  <c r="BJ46" i="4"/>
  <c r="AS46" i="4"/>
  <c r="AC46" i="4"/>
  <c r="CX46" i="4"/>
  <c r="CR46" i="4"/>
  <c r="CL46" i="4"/>
  <c r="CE46" i="4"/>
  <c r="BS46" i="4"/>
  <c r="DP46" i="4"/>
  <c r="DJ46" i="4"/>
  <c r="Z46" i="4"/>
  <c r="T46" i="4"/>
  <c r="N46" i="4"/>
  <c r="DM46" i="4"/>
  <c r="CT46" i="4"/>
  <c r="CN46" i="4"/>
  <c r="CH46" i="4"/>
  <c r="BB46" i="4"/>
  <c r="AV46" i="4"/>
  <c r="AP46" i="4"/>
  <c r="W46" i="4"/>
  <c r="AU46" i="4"/>
  <c r="DL46" i="4"/>
  <c r="AL46" i="4"/>
  <c r="BV46" i="4"/>
  <c r="J39" i="4"/>
  <c r="M39" i="4" s="1"/>
  <c r="BE46" i="4"/>
  <c r="BP46" i="4"/>
  <c r="DC46" i="4"/>
  <c r="DR46" i="4"/>
  <c r="AX46" i="4"/>
  <c r="U46" i="4"/>
  <c r="BK46" i="4"/>
  <c r="AD46" i="4"/>
  <c r="X46" i="4"/>
  <c r="CC46" i="4"/>
  <c r="CI46" i="4"/>
  <c r="DO46" i="4"/>
  <c r="M33" i="4"/>
  <c r="P33" i="4" s="1"/>
  <c r="S33" i="4" s="1"/>
  <c r="V33" i="4" s="1"/>
  <c r="Y33" i="4" s="1"/>
  <c r="AB33" i="4" s="1"/>
  <c r="AE33" i="4" s="1"/>
  <c r="AH33" i="4" s="1"/>
  <c r="AK33" i="4" s="1"/>
  <c r="AN33" i="4" s="1"/>
  <c r="AQ33" i="4" s="1"/>
  <c r="AT33" i="4" s="1"/>
  <c r="AW33" i="4" s="1"/>
  <c r="AZ33" i="4" s="1"/>
  <c r="BC33" i="4" s="1"/>
  <c r="BF33" i="4" s="1"/>
  <c r="BI33" i="4" s="1"/>
  <c r="DV35" i="4"/>
  <c r="R46" i="4"/>
  <c r="M45" i="4"/>
  <c r="P45" i="4" s="1"/>
  <c r="S45" i="4" s="1"/>
  <c r="V45" i="4" s="1"/>
  <c r="Y45" i="4" s="1"/>
  <c r="AB45" i="4" s="1"/>
  <c r="AE45" i="4" s="1"/>
  <c r="AH45" i="4" s="1"/>
  <c r="AK45" i="4" s="1"/>
  <c r="AN45" i="4" s="1"/>
  <c r="AQ45" i="4" s="1"/>
  <c r="AT45" i="4" s="1"/>
  <c r="AW45" i="4" s="1"/>
  <c r="AZ45" i="4" s="1"/>
  <c r="BC45" i="4" s="1"/>
  <c r="BF45" i="4" s="1"/>
  <c r="BI45" i="4" s="1"/>
  <c r="DU46" i="4"/>
  <c r="CW46" i="4"/>
  <c r="DD46" i="4"/>
  <c r="J44" i="4"/>
  <c r="M44" i="4" s="1"/>
  <c r="P44" i="4" s="1"/>
  <c r="S44" i="4" s="1"/>
  <c r="V44" i="4" s="1"/>
  <c r="Y44" i="4" s="1"/>
  <c r="AB44" i="4" s="1"/>
  <c r="AE44" i="4" s="1"/>
  <c r="AH44" i="4" s="1"/>
  <c r="AK44" i="4" s="1"/>
  <c r="AN44" i="4" s="1"/>
  <c r="AQ44" i="4" s="1"/>
  <c r="AT44" i="4" s="1"/>
  <c r="AW44" i="4" s="1"/>
  <c r="AZ44" i="4" s="1"/>
  <c r="BC44" i="4" s="1"/>
  <c r="BF44" i="4" s="1"/>
  <c r="BI44" i="4" s="1"/>
  <c r="EA46" i="4"/>
  <c r="G86" i="4"/>
  <c r="BH56" i="4"/>
  <c r="CO56" i="4"/>
  <c r="BV56" i="4"/>
  <c r="BW86" i="4"/>
  <c r="AY86" i="4"/>
  <c r="J61" i="4"/>
  <c r="DR86" i="4"/>
  <c r="DL86" i="4"/>
  <c r="T86" i="4"/>
  <c r="CX86" i="4"/>
  <c r="CE86" i="4"/>
  <c r="DV86" i="4"/>
  <c r="DI86" i="4"/>
  <c r="DC86" i="4"/>
  <c r="K86" i="4"/>
  <c r="J63" i="4"/>
  <c r="DO56" i="4"/>
  <c r="BN56" i="4"/>
  <c r="AP56" i="4"/>
  <c r="W56" i="4"/>
  <c r="DS56" i="4"/>
  <c r="DM56" i="4"/>
  <c r="CZ56" i="4"/>
  <c r="CT56" i="4"/>
  <c r="AA56" i="4"/>
  <c r="U56" i="4"/>
  <c r="J52" i="4"/>
  <c r="M52" i="4" s="1"/>
  <c r="P52" i="4" s="1"/>
  <c r="S52" i="4" s="1"/>
  <c r="V52" i="4" s="1"/>
  <c r="Y52" i="4" s="1"/>
  <c r="AB52" i="4" s="1"/>
  <c r="AE52" i="4" s="1"/>
  <c r="AH52" i="4" s="1"/>
  <c r="AK52" i="4" s="1"/>
  <c r="AN52" i="4" s="1"/>
  <c r="AQ52" i="4" s="1"/>
  <c r="AT52" i="4" s="1"/>
  <c r="AW52" i="4" s="1"/>
  <c r="AZ52" i="4" s="1"/>
  <c r="BC52" i="4" s="1"/>
  <c r="BF52" i="4" s="1"/>
  <c r="BI52" i="4" s="1"/>
  <c r="DX56" i="4"/>
  <c r="DR56" i="4"/>
  <c r="AY56" i="4"/>
  <c r="AS56" i="4"/>
  <c r="AF56" i="4"/>
  <c r="Z56" i="4"/>
  <c r="AJ56" i="4"/>
  <c r="BD56" i="4"/>
  <c r="J54" i="4"/>
  <c r="M54" i="4" s="1"/>
  <c r="P54" i="4" s="1"/>
  <c r="S54" i="4" s="1"/>
  <c r="V54" i="4" s="1"/>
  <c r="Y54" i="4" s="1"/>
  <c r="AB54" i="4" s="1"/>
  <c r="AE54" i="4" s="1"/>
  <c r="AH54" i="4" s="1"/>
  <c r="AK54" i="4" s="1"/>
  <c r="AN54" i="4" s="1"/>
  <c r="AQ54" i="4" s="1"/>
  <c r="AT54" i="4" s="1"/>
  <c r="AW54" i="4" s="1"/>
  <c r="AZ54" i="4" s="1"/>
  <c r="BC54" i="4" s="1"/>
  <c r="BF54" i="4" s="1"/>
  <c r="BI54" i="4" s="1"/>
  <c r="J65" i="4"/>
  <c r="DX46" i="4"/>
  <c r="DS46" i="4"/>
  <c r="CZ46" i="4"/>
  <c r="CU46" i="4"/>
  <c r="CB46" i="4"/>
  <c r="BW46" i="4"/>
  <c r="BD46" i="4"/>
  <c r="AY46" i="4"/>
  <c r="AF46" i="4"/>
  <c r="AA46" i="4"/>
  <c r="H46" i="4"/>
  <c r="K46" i="4"/>
  <c r="AG46" i="4"/>
  <c r="BH46" i="4"/>
  <c r="BN46" i="4"/>
  <c r="BY46" i="4"/>
  <c r="CO46" i="4"/>
  <c r="DF46" i="4"/>
  <c r="DV46" i="4"/>
  <c r="EA56" i="4"/>
  <c r="DV56" i="4"/>
  <c r="DC56" i="4"/>
  <c r="CX56" i="4"/>
  <c r="CE56" i="4"/>
  <c r="BZ56" i="4"/>
  <c r="BG56" i="4"/>
  <c r="BB56" i="4"/>
  <c r="AI56" i="4"/>
  <c r="AD56" i="4"/>
  <c r="M50" i="4"/>
  <c r="P50" i="4" s="1"/>
  <c r="S50" i="4" s="1"/>
  <c r="V50" i="4" s="1"/>
  <c r="Y50" i="4" s="1"/>
  <c r="AB50" i="4" s="1"/>
  <c r="AE50" i="4" s="1"/>
  <c r="AH50" i="4" s="1"/>
  <c r="AK50" i="4" s="1"/>
  <c r="AN50" i="4" s="1"/>
  <c r="AQ50" i="4" s="1"/>
  <c r="AT50" i="4" s="1"/>
  <c r="AW50" i="4" s="1"/>
  <c r="AZ50" i="4" s="1"/>
  <c r="BC50" i="4" s="1"/>
  <c r="BF50" i="4" s="1"/>
  <c r="BI50" i="4" s="1"/>
  <c r="DU56" i="4"/>
  <c r="DP56" i="4"/>
  <c r="CW56" i="4"/>
  <c r="BT56" i="4"/>
  <c r="BA56" i="4"/>
  <c r="AV56" i="4"/>
  <c r="AC56" i="4"/>
  <c r="X56" i="4"/>
  <c r="DL56" i="4"/>
  <c r="CL56" i="4"/>
  <c r="CF56" i="4"/>
  <c r="BS56" i="4"/>
  <c r="BM56" i="4"/>
  <c r="DJ56" i="4"/>
  <c r="DD56" i="4"/>
  <c r="CQ56" i="4"/>
  <c r="CK56" i="4"/>
  <c r="R56" i="4"/>
  <c r="L56" i="4"/>
  <c r="AL56" i="4"/>
  <c r="AU56" i="4"/>
  <c r="EB56" i="4"/>
  <c r="AO56" i="4"/>
  <c r="AX56" i="4"/>
  <c r="J55" i="4"/>
  <c r="J62" i="4"/>
  <c r="J68" i="4"/>
  <c r="M68" i="4" s="1"/>
  <c r="P68" i="4" s="1"/>
  <c r="S68" i="4" s="1"/>
  <c r="V68" i="4" s="1"/>
  <c r="Y68" i="4" s="1"/>
  <c r="AB68" i="4" s="1"/>
  <c r="AE68" i="4" s="1"/>
  <c r="AH68" i="4" s="1"/>
  <c r="AK68" i="4" s="1"/>
  <c r="AN68" i="4" s="1"/>
  <c r="AQ68" i="4" s="1"/>
  <c r="AT68" i="4" s="1"/>
  <c r="AW68" i="4" s="1"/>
  <c r="AZ68" i="4" s="1"/>
  <c r="BC68" i="4" s="1"/>
  <c r="BF68" i="4" s="1"/>
  <c r="BI68" i="4" s="1"/>
  <c r="Q56" i="4"/>
  <c r="DI56" i="4"/>
  <c r="BJ86" i="4"/>
  <c r="J69" i="4"/>
  <c r="M69" i="4" s="1"/>
  <c r="P69" i="4" s="1"/>
  <c r="S69" i="4" s="1"/>
  <c r="V69" i="4" s="1"/>
  <c r="Y69" i="4" s="1"/>
  <c r="AB69" i="4" s="1"/>
  <c r="AE69" i="4" s="1"/>
  <c r="AH69" i="4" s="1"/>
  <c r="AK69" i="4" s="1"/>
  <c r="AN69" i="4" s="1"/>
  <c r="AQ69" i="4" s="1"/>
  <c r="AT69" i="4" s="1"/>
  <c r="AW69" i="4" s="1"/>
  <c r="AZ69" i="4" s="1"/>
  <c r="BC69" i="4" s="1"/>
  <c r="BF69" i="4" s="1"/>
  <c r="BI69" i="4" s="1"/>
  <c r="CU56" i="4"/>
  <c r="CB56" i="4"/>
  <c r="BW56" i="4"/>
  <c r="BQ56" i="4"/>
  <c r="J64" i="4"/>
  <c r="M64" i="4" s="1"/>
  <c r="P64" i="4" s="1"/>
  <c r="S64" i="4" s="1"/>
  <c r="V64" i="4" s="1"/>
  <c r="Y64" i="4" s="1"/>
  <c r="AB64" i="4" s="1"/>
  <c r="AE64" i="4" s="1"/>
  <c r="AH64" i="4" s="1"/>
  <c r="AK64" i="4" s="1"/>
  <c r="AN64" i="4" s="1"/>
  <c r="AQ64" i="4" s="1"/>
  <c r="AT64" i="4" s="1"/>
  <c r="AW64" i="4" s="1"/>
  <c r="AZ64" i="4" s="1"/>
  <c r="BC64" i="4" s="1"/>
  <c r="BF64" i="4" s="1"/>
  <c r="BI64" i="4" s="1"/>
  <c r="J66" i="4"/>
  <c r="M66" i="4" s="1"/>
  <c r="CR56" i="4"/>
  <c r="BK86" i="4"/>
  <c r="CF86" i="4"/>
  <c r="AG86" i="4"/>
  <c r="AM46" i="4"/>
  <c r="I56" i="4"/>
  <c r="N56" i="4"/>
  <c r="AG56" i="4"/>
  <c r="BE56" i="4"/>
  <c r="BJ56" i="4"/>
  <c r="CC56" i="4"/>
  <c r="CH56" i="4"/>
  <c r="DA56" i="4"/>
  <c r="DF56" i="4"/>
  <c r="DY56" i="4"/>
  <c r="J77" i="4"/>
  <c r="M77" i="4" s="1"/>
  <c r="P77" i="4" s="1"/>
  <c r="S77" i="4" s="1"/>
  <c r="V77" i="4" s="1"/>
  <c r="Y77" i="4" s="1"/>
  <c r="AB77" i="4" s="1"/>
  <c r="AE77" i="4" s="1"/>
  <c r="AH77" i="4" s="1"/>
  <c r="AK77" i="4" s="1"/>
  <c r="AN77" i="4" s="1"/>
  <c r="AQ77" i="4" s="1"/>
  <c r="AT77" i="4" s="1"/>
  <c r="AW77" i="4" s="1"/>
  <c r="AZ77" i="4" s="1"/>
  <c r="BC77" i="4" s="1"/>
  <c r="BF77" i="4" s="1"/>
  <c r="BI77" i="4" s="1"/>
  <c r="J71" i="4"/>
  <c r="M71" i="4" s="1"/>
  <c r="P71" i="4" s="1"/>
  <c r="S71" i="4" s="1"/>
  <c r="V71" i="4" s="1"/>
  <c r="Y71" i="4" s="1"/>
  <c r="AB71" i="4" s="1"/>
  <c r="AE71" i="4" s="1"/>
  <c r="AH71" i="4" s="1"/>
  <c r="AK71" i="4" s="1"/>
  <c r="AN71" i="4" s="1"/>
  <c r="AQ71" i="4" s="1"/>
  <c r="AT71" i="4" s="1"/>
  <c r="AW71" i="4" s="1"/>
  <c r="AZ71" i="4" s="1"/>
  <c r="BC71" i="4" s="1"/>
  <c r="BF71" i="4" s="1"/>
  <c r="BI71" i="4" s="1"/>
  <c r="J76" i="4"/>
  <c r="M76" i="4" s="1"/>
  <c r="P76" i="4" s="1"/>
  <c r="S76" i="4" s="1"/>
  <c r="V76" i="4" s="1"/>
  <c r="Y76" i="4" s="1"/>
  <c r="AB76" i="4" s="1"/>
  <c r="AE76" i="4" s="1"/>
  <c r="AH76" i="4" s="1"/>
  <c r="AK76" i="4" s="1"/>
  <c r="AN76" i="4" s="1"/>
  <c r="AQ76" i="4" s="1"/>
  <c r="AT76" i="4" s="1"/>
  <c r="AW76" i="4" s="1"/>
  <c r="AZ76" i="4" s="1"/>
  <c r="BC76" i="4" s="1"/>
  <c r="BF76" i="4" s="1"/>
  <c r="BI76" i="4" s="1"/>
  <c r="J79" i="4"/>
  <c r="M79" i="4" s="1"/>
  <c r="P79" i="4" s="1"/>
  <c r="S79" i="4" s="1"/>
  <c r="V79" i="4" s="1"/>
  <c r="Y79" i="4" s="1"/>
  <c r="AB79" i="4" s="1"/>
  <c r="AE79" i="4" s="1"/>
  <c r="AH79" i="4" s="1"/>
  <c r="AK79" i="4" s="1"/>
  <c r="AN79" i="4" s="1"/>
  <c r="AQ79" i="4" s="1"/>
  <c r="AT79" i="4" s="1"/>
  <c r="AW79" i="4" s="1"/>
  <c r="AZ79" i="4" s="1"/>
  <c r="BC79" i="4" s="1"/>
  <c r="BF79" i="4" s="1"/>
  <c r="BI79" i="4" s="1"/>
  <c r="U90" i="4"/>
  <c r="BQ90" i="4"/>
  <c r="BZ90" i="4"/>
  <c r="CT90" i="4"/>
  <c r="J82" i="4"/>
  <c r="M82" i="4" s="1"/>
  <c r="P82" i="4" s="1"/>
  <c r="S82" i="4" s="1"/>
  <c r="V82" i="4" s="1"/>
  <c r="Y82" i="4" s="1"/>
  <c r="AB82" i="4" s="1"/>
  <c r="AE82" i="4" s="1"/>
  <c r="AH82" i="4" s="1"/>
  <c r="AK82" i="4" s="1"/>
  <c r="AN82" i="4" s="1"/>
  <c r="AQ82" i="4" s="1"/>
  <c r="AT82" i="4" s="1"/>
  <c r="AW82" i="4" s="1"/>
  <c r="AZ82" i="4" s="1"/>
  <c r="BC82" i="4" s="1"/>
  <c r="BF82" i="4" s="1"/>
  <c r="BI82" i="4" s="1"/>
  <c r="W90" i="4"/>
  <c r="AP90" i="4"/>
  <c r="BA90" i="4"/>
  <c r="BS90" i="4"/>
  <c r="CU90" i="4"/>
  <c r="DO90" i="4"/>
  <c r="DY90" i="4"/>
  <c r="DF90" i="4"/>
  <c r="DA90" i="4"/>
  <c r="CH90" i="4"/>
  <c r="CC90" i="4"/>
  <c r="BJ90" i="4"/>
  <c r="BE90" i="4"/>
  <c r="AL90" i="4"/>
  <c r="AG90" i="4"/>
  <c r="N90" i="4"/>
  <c r="I90" i="4"/>
  <c r="DS90" i="4"/>
  <c r="DC90" i="4"/>
  <c r="CR90" i="4"/>
  <c r="CL90" i="4"/>
  <c r="BV90" i="4"/>
  <c r="BK90" i="4"/>
  <c r="AO90" i="4"/>
  <c r="AD90" i="4"/>
  <c r="EB90" i="4"/>
  <c r="DV90" i="4"/>
  <c r="DP90" i="4"/>
  <c r="CW90" i="4"/>
  <c r="AF90" i="4"/>
  <c r="Z90" i="4"/>
  <c r="T90" i="4"/>
  <c r="DR90" i="4"/>
  <c r="DD90" i="4"/>
  <c r="CO90" i="4"/>
  <c r="BT90" i="4"/>
  <c r="BM90" i="4"/>
  <c r="AX90" i="4"/>
  <c r="AJ90" i="4"/>
  <c r="AC90" i="4"/>
  <c r="O90" i="4"/>
  <c r="DG90" i="4"/>
  <c r="CZ90" i="4"/>
  <c r="CE90" i="4"/>
  <c r="BW90" i="4"/>
  <c r="BP90" i="4"/>
  <c r="BB90" i="4"/>
  <c r="AU90" i="4"/>
  <c r="K90" i="4"/>
  <c r="X90" i="4"/>
  <c r="AR90" i="4"/>
  <c r="CN90" i="4"/>
  <c r="CX90" i="4"/>
  <c r="J81" i="4"/>
  <c r="M81" i="4" s="1"/>
  <c r="P81" i="4" s="1"/>
  <c r="S81" i="4" s="1"/>
  <c r="V81" i="4" s="1"/>
  <c r="Y81" i="4" s="1"/>
  <c r="AB81" i="4" s="1"/>
  <c r="AE81" i="4" s="1"/>
  <c r="AH81" i="4" s="1"/>
  <c r="AK81" i="4" s="1"/>
  <c r="AN81" i="4" s="1"/>
  <c r="AQ81" i="4" s="1"/>
  <c r="AT81" i="4" s="1"/>
  <c r="AW81" i="4" s="1"/>
  <c r="AZ81" i="4" s="1"/>
  <c r="BC81" i="4" s="1"/>
  <c r="BF81" i="4" s="1"/>
  <c r="BI81" i="4" s="1"/>
  <c r="AI90" i="4"/>
  <c r="AS90" i="4"/>
  <c r="EA90" i="4"/>
  <c r="J94" i="4"/>
  <c r="M94" i="4" s="1"/>
  <c r="Q90" i="4"/>
  <c r="AA90" i="4"/>
  <c r="CF90" i="4"/>
  <c r="DI90" i="4"/>
  <c r="J80" i="4"/>
  <c r="R90" i="4"/>
  <c r="AV90" i="4"/>
  <c r="BD90" i="4"/>
  <c r="BN90" i="4"/>
  <c r="BY90" i="4"/>
  <c r="CQ90" i="4"/>
  <c r="DJ90" i="4"/>
  <c r="J85" i="4"/>
  <c r="M85" i="4" s="1"/>
  <c r="P85" i="4" s="1"/>
  <c r="S85" i="4" s="1"/>
  <c r="V85" i="4" s="1"/>
  <c r="Y85" i="4" s="1"/>
  <c r="AB85" i="4" s="1"/>
  <c r="AE85" i="4" s="1"/>
  <c r="AH85" i="4" s="1"/>
  <c r="AK85" i="4" s="1"/>
  <c r="AN85" i="4" s="1"/>
  <c r="AQ85" i="4" s="1"/>
  <c r="AT85" i="4" s="1"/>
  <c r="AW85" i="4" s="1"/>
  <c r="AZ85" i="4" s="1"/>
  <c r="BC85" i="4" s="1"/>
  <c r="BF85" i="4" s="1"/>
  <c r="BI85" i="4" s="1"/>
  <c r="AM90" i="4"/>
  <c r="BG90" i="4"/>
  <c r="CI90" i="4"/>
  <c r="DL90" i="4"/>
  <c r="DU90" i="4"/>
  <c r="DM119" i="4"/>
  <c r="AX119" i="4"/>
  <c r="CU119" i="4"/>
  <c r="DX119" i="4"/>
  <c r="P70" i="4"/>
  <c r="S70" i="4" s="1"/>
  <c r="V70" i="4" s="1"/>
  <c r="Y70" i="4" s="1"/>
  <c r="AB70" i="4" s="1"/>
  <c r="AE70" i="4" s="1"/>
  <c r="AH70" i="4" s="1"/>
  <c r="AK70" i="4" s="1"/>
  <c r="AN70" i="4" s="1"/>
  <c r="AQ70" i="4" s="1"/>
  <c r="AT70" i="4" s="1"/>
  <c r="AW70" i="4" s="1"/>
  <c r="AZ70" i="4" s="1"/>
  <c r="BC70" i="4" s="1"/>
  <c r="BF70" i="4" s="1"/>
  <c r="BI70" i="4" s="1"/>
  <c r="S78" i="4"/>
  <c r="V78" i="4" s="1"/>
  <c r="Y78" i="4" s="1"/>
  <c r="AB78" i="4" s="1"/>
  <c r="AE78" i="4" s="1"/>
  <c r="AH78" i="4" s="1"/>
  <c r="AK78" i="4" s="1"/>
  <c r="AN78" i="4" s="1"/>
  <c r="AQ78" i="4" s="1"/>
  <c r="AT78" i="4" s="1"/>
  <c r="AW78" i="4" s="1"/>
  <c r="AZ78" i="4" s="1"/>
  <c r="BC78" i="4" s="1"/>
  <c r="BF78" i="4" s="1"/>
  <c r="BI78" i="4" s="1"/>
  <c r="DF119" i="4"/>
  <c r="CC119" i="4"/>
  <c r="AL119" i="4"/>
  <c r="AG119" i="4"/>
  <c r="DJ119" i="4"/>
  <c r="AF119" i="4"/>
  <c r="U119" i="4"/>
  <c r="BW119" i="4"/>
  <c r="CZ119" i="4"/>
  <c r="BH119" i="4"/>
  <c r="J96" i="4"/>
  <c r="M96" i="4" s="1"/>
  <c r="P96" i="4" s="1"/>
  <c r="S96" i="4" s="1"/>
  <c r="V96" i="4" s="1"/>
  <c r="Y96" i="4" s="1"/>
  <c r="AB96" i="4" s="1"/>
  <c r="AE96" i="4" s="1"/>
  <c r="AH96" i="4" s="1"/>
  <c r="AK96" i="4" s="1"/>
  <c r="AN96" i="4" s="1"/>
  <c r="AQ96" i="4" s="1"/>
  <c r="AT96" i="4" s="1"/>
  <c r="AW96" i="4" s="1"/>
  <c r="AZ96" i="4" s="1"/>
  <c r="BC96" i="4" s="1"/>
  <c r="BF96" i="4" s="1"/>
  <c r="BI96" i="4" s="1"/>
  <c r="EB119" i="4"/>
  <c r="BN119" i="4"/>
  <c r="CQ119" i="4"/>
  <c r="R119" i="4"/>
  <c r="DU119" i="4"/>
  <c r="DP119" i="4"/>
  <c r="CR119" i="4"/>
  <c r="BY119" i="4"/>
  <c r="AV119" i="4"/>
  <c r="AC119" i="4"/>
  <c r="X119" i="4"/>
  <c r="DY119" i="4"/>
  <c r="DI119" i="4"/>
  <c r="AJ119" i="4"/>
  <c r="N119" i="4"/>
  <c r="DS119" i="4"/>
  <c r="BV119" i="4"/>
  <c r="BE119" i="4"/>
  <c r="J95" i="4"/>
  <c r="M95" i="4" s="1"/>
  <c r="P95" i="4" s="1"/>
  <c r="S95" i="4" s="1"/>
  <c r="V95" i="4" s="1"/>
  <c r="Y95" i="4" s="1"/>
  <c r="AB95" i="4" s="1"/>
  <c r="AE95" i="4" s="1"/>
  <c r="AH95" i="4" s="1"/>
  <c r="AK95" i="4" s="1"/>
  <c r="AN95" i="4" s="1"/>
  <c r="AQ95" i="4" s="1"/>
  <c r="AT95" i="4" s="1"/>
  <c r="AW95" i="4" s="1"/>
  <c r="AZ95" i="4" s="1"/>
  <c r="BC95" i="4" s="1"/>
  <c r="BF95" i="4" s="1"/>
  <c r="BI95" i="4" s="1"/>
  <c r="AA119" i="4"/>
  <c r="AP119" i="4"/>
  <c r="BS119" i="4"/>
  <c r="CH119" i="4"/>
  <c r="CO119" i="4"/>
  <c r="J99" i="4"/>
  <c r="M99" i="4" s="1"/>
  <c r="P99" i="4" s="1"/>
  <c r="S99" i="4" s="1"/>
  <c r="V99" i="4" s="1"/>
  <c r="Y99" i="4" s="1"/>
  <c r="AB99" i="4" s="1"/>
  <c r="AE99" i="4" s="1"/>
  <c r="AH99" i="4" s="1"/>
  <c r="AK99" i="4" s="1"/>
  <c r="AN99" i="4" s="1"/>
  <c r="AQ99" i="4" s="1"/>
  <c r="AT99" i="4" s="1"/>
  <c r="AW99" i="4" s="1"/>
  <c r="AZ99" i="4" s="1"/>
  <c r="BC99" i="4" s="1"/>
  <c r="BF99" i="4" s="1"/>
  <c r="BI99" i="4" s="1"/>
  <c r="J98" i="4"/>
  <c r="M98" i="4" s="1"/>
  <c r="P98" i="4" s="1"/>
  <c r="S98" i="4" s="1"/>
  <c r="V98" i="4" s="1"/>
  <c r="Y98" i="4" s="1"/>
  <c r="AB98" i="4" s="1"/>
  <c r="AE98" i="4" s="1"/>
  <c r="AH98" i="4" s="1"/>
  <c r="AK98" i="4" s="1"/>
  <c r="AN98" i="4" s="1"/>
  <c r="AQ98" i="4" s="1"/>
  <c r="AT98" i="4" s="1"/>
  <c r="AW98" i="4" s="1"/>
  <c r="AZ98" i="4" s="1"/>
  <c r="BC98" i="4" s="1"/>
  <c r="BF98" i="4" s="1"/>
  <c r="BI98" i="4" s="1"/>
  <c r="CF119" i="4"/>
  <c r="J100" i="4"/>
  <c r="M100" i="4" s="1"/>
  <c r="P100" i="4" s="1"/>
  <c r="S100" i="4" s="1"/>
  <c r="V100" i="4" s="1"/>
  <c r="Y100" i="4" s="1"/>
  <c r="AB100" i="4" s="1"/>
  <c r="AE100" i="4" s="1"/>
  <c r="AH100" i="4" s="1"/>
  <c r="AK100" i="4" s="1"/>
  <c r="AN100" i="4" s="1"/>
  <c r="AQ100" i="4" s="1"/>
  <c r="AT100" i="4" s="1"/>
  <c r="AW100" i="4" s="1"/>
  <c r="AZ100" i="4" s="1"/>
  <c r="BC100" i="4" s="1"/>
  <c r="BF100" i="4" s="1"/>
  <c r="BI100" i="4" s="1"/>
  <c r="M97" i="4"/>
  <c r="P97" i="4" s="1"/>
  <c r="S97" i="4" s="1"/>
  <c r="V97" i="4" s="1"/>
  <c r="Y97" i="4" s="1"/>
  <c r="AB97" i="4" s="1"/>
  <c r="AE97" i="4" s="1"/>
  <c r="AH97" i="4" s="1"/>
  <c r="AK97" i="4" s="1"/>
  <c r="AN97" i="4" s="1"/>
  <c r="AQ97" i="4" s="1"/>
  <c r="AT97" i="4" s="1"/>
  <c r="AW97" i="4" s="1"/>
  <c r="AZ97" i="4" s="1"/>
  <c r="BC97" i="4" s="1"/>
  <c r="BF97" i="4" s="1"/>
  <c r="BI97" i="4" s="1"/>
  <c r="Q119" i="4"/>
  <c r="J101" i="4"/>
  <c r="M101" i="4" s="1"/>
  <c r="P101" i="4" s="1"/>
  <c r="S101" i="4" s="1"/>
  <c r="V101" i="4" s="1"/>
  <c r="Y101" i="4" s="1"/>
  <c r="AB101" i="4" s="1"/>
  <c r="AE101" i="4" s="1"/>
  <c r="AH101" i="4" s="1"/>
  <c r="AK101" i="4" s="1"/>
  <c r="AN101" i="4" s="1"/>
  <c r="AQ101" i="4" s="1"/>
  <c r="AT101" i="4" s="1"/>
  <c r="AW101" i="4" s="1"/>
  <c r="AZ101" i="4" s="1"/>
  <c r="BC101" i="4" s="1"/>
  <c r="BF101" i="4" s="1"/>
  <c r="BI101" i="4" s="1"/>
  <c r="J103" i="4"/>
  <c r="M103" i="4" s="1"/>
  <c r="P103" i="4" s="1"/>
  <c r="S103" i="4" s="1"/>
  <c r="V103" i="4" s="1"/>
  <c r="Y103" i="4" s="1"/>
  <c r="AB103" i="4" s="1"/>
  <c r="AE103" i="4" s="1"/>
  <c r="AH103" i="4" s="1"/>
  <c r="AK103" i="4" s="1"/>
  <c r="AN103" i="4" s="1"/>
  <c r="AQ103" i="4" s="1"/>
  <c r="AT103" i="4" s="1"/>
  <c r="AW103" i="4" s="1"/>
  <c r="AZ103" i="4" s="1"/>
  <c r="BC103" i="4" s="1"/>
  <c r="BF103" i="4" s="1"/>
  <c r="BI103" i="4" s="1"/>
  <c r="T119" i="4"/>
  <c r="AR119" i="4"/>
  <c r="BK119" i="4"/>
  <c r="BP119" i="4"/>
  <c r="CI119" i="4"/>
  <c r="CN119" i="4"/>
  <c r="DG119" i="4"/>
  <c r="M102" i="4"/>
  <c r="P102" i="4" s="1"/>
  <c r="S102" i="4" s="1"/>
  <c r="V102" i="4" s="1"/>
  <c r="Y102" i="4" s="1"/>
  <c r="AB102" i="4" s="1"/>
  <c r="AE102" i="4" s="1"/>
  <c r="AH102" i="4" s="1"/>
  <c r="AK102" i="4" s="1"/>
  <c r="AN102" i="4" s="1"/>
  <c r="AQ102" i="4" s="1"/>
  <c r="AT102" i="4" s="1"/>
  <c r="AW102" i="4" s="1"/>
  <c r="AZ102" i="4" s="1"/>
  <c r="BC102" i="4" s="1"/>
  <c r="BF102" i="4" s="1"/>
  <c r="BI102" i="4" s="1"/>
  <c r="J113" i="4"/>
  <c r="M113" i="4" s="1"/>
  <c r="P113" i="4" s="1"/>
  <c r="S113" i="4" s="1"/>
  <c r="V113" i="4" s="1"/>
  <c r="Y113" i="4" s="1"/>
  <c r="AB113" i="4" s="1"/>
  <c r="AE113" i="4" s="1"/>
  <c r="AH113" i="4" s="1"/>
  <c r="J115" i="4"/>
  <c r="M115" i="4" s="1"/>
  <c r="P115" i="4" s="1"/>
  <c r="S115" i="4" s="1"/>
  <c r="V115" i="4" s="1"/>
  <c r="Y115" i="4" s="1"/>
  <c r="AB115" i="4" s="1"/>
  <c r="AE115" i="4" s="1"/>
  <c r="AH115" i="4" s="1"/>
  <c r="AK115" i="4" s="1"/>
  <c r="AN115" i="4" s="1"/>
  <c r="AQ115" i="4" s="1"/>
  <c r="AT115" i="4" s="1"/>
  <c r="AW115" i="4" s="1"/>
  <c r="AZ115" i="4" s="1"/>
  <c r="BC115" i="4" s="1"/>
  <c r="BF115" i="4" s="1"/>
  <c r="BI115" i="4" s="1"/>
  <c r="J116" i="4"/>
  <c r="M116" i="4" s="1"/>
  <c r="P116" i="4" s="1"/>
  <c r="S116" i="4" s="1"/>
  <c r="V116" i="4" s="1"/>
  <c r="Y116" i="4" s="1"/>
  <c r="AB116" i="4" s="1"/>
  <c r="AE116" i="4" s="1"/>
  <c r="AH116" i="4" s="1"/>
  <c r="AK116" i="4" s="1"/>
  <c r="AN116" i="4" s="1"/>
  <c r="AQ116" i="4" s="1"/>
  <c r="AT116" i="4" s="1"/>
  <c r="AW116" i="4" s="1"/>
  <c r="AZ116" i="4" s="1"/>
  <c r="BC116" i="4" s="1"/>
  <c r="BF116" i="4" s="1"/>
  <c r="BI116" i="4" s="1"/>
  <c r="J114" i="4"/>
  <c r="M114" i="4" s="1"/>
  <c r="P114" i="4" s="1"/>
  <c r="S114" i="4" s="1"/>
  <c r="V114" i="4" s="1"/>
  <c r="Y114" i="4" s="1"/>
  <c r="AB114" i="4" s="1"/>
  <c r="AE114" i="4" s="1"/>
  <c r="AH114" i="4" s="1"/>
  <c r="AK114" i="4" s="1"/>
  <c r="AN114" i="4" s="1"/>
  <c r="AQ114" i="4" s="1"/>
  <c r="AT114" i="4" s="1"/>
  <c r="AW114" i="4" s="1"/>
  <c r="AZ114" i="4" s="1"/>
  <c r="BC114" i="4" s="1"/>
  <c r="BF114" i="4" s="1"/>
  <c r="BI114" i="4" s="1"/>
  <c r="M118" i="4"/>
  <c r="J117" i="4"/>
  <c r="M117" i="4" s="1"/>
  <c r="P117" i="4" s="1"/>
  <c r="S117" i="4" s="1"/>
  <c r="V117" i="4" s="1"/>
  <c r="Y117" i="4" s="1"/>
  <c r="AB117" i="4" s="1"/>
  <c r="AE117" i="4" s="1"/>
  <c r="AH117" i="4" s="1"/>
  <c r="AK117" i="4" s="1"/>
  <c r="AN117" i="4" s="1"/>
  <c r="AQ117" i="4" s="1"/>
  <c r="AT117" i="4" s="1"/>
  <c r="AW117" i="4" s="1"/>
  <c r="AZ117" i="4" s="1"/>
  <c r="BC117" i="4" s="1"/>
  <c r="BF117" i="4" s="1"/>
  <c r="BI117" i="4" s="1"/>
  <c r="R19" i="5"/>
  <c r="K85" i="5"/>
  <c r="J75" i="7"/>
  <c r="I75" i="7"/>
  <c r="H75" i="7"/>
  <c r="G75" i="7"/>
  <c r="R14" i="5"/>
  <c r="Q61" i="5"/>
  <c r="Q25" i="5"/>
  <c r="R21" i="5"/>
  <c r="R25" i="5" s="1"/>
  <c r="Q32" i="5"/>
  <c r="Q14" i="5"/>
  <c r="R83" i="5"/>
  <c r="J144" i="9"/>
  <c r="I144" i="9"/>
  <c r="H144" i="9"/>
  <c r="G144" i="9"/>
  <c r="R43" i="5"/>
  <c r="R45" i="5"/>
  <c r="R61" i="5" s="1"/>
  <c r="J49" i="8"/>
  <c r="I49" i="8"/>
  <c r="H49" i="8"/>
  <c r="G49" i="8"/>
  <c r="J191" i="10"/>
  <c r="I191" i="10"/>
  <c r="H191" i="10"/>
  <c r="G191" i="10"/>
  <c r="G85" i="5"/>
  <c r="K54" i="6"/>
  <c r="J45" i="8"/>
  <c r="I45" i="8"/>
  <c r="H45" i="8"/>
  <c r="G45" i="8"/>
  <c r="K189" i="10"/>
  <c r="J90" i="11"/>
  <c r="I90" i="11"/>
  <c r="H90" i="11"/>
  <c r="G90" i="11"/>
  <c r="R32" i="5"/>
  <c r="J46" i="8"/>
  <c r="Q43" i="5"/>
  <c r="H46" i="8"/>
  <c r="J145" i="9"/>
  <c r="I145" i="9"/>
  <c r="H145" i="9"/>
  <c r="G145" i="9"/>
  <c r="I73" i="7"/>
  <c r="G76" i="7"/>
  <c r="G46" i="8"/>
  <c r="I47" i="8"/>
  <c r="G192" i="10"/>
  <c r="G91" i="11"/>
  <c r="I92" i="11"/>
  <c r="G95" i="11"/>
  <c r="I96" i="11"/>
  <c r="G99" i="11"/>
  <c r="I100" i="11"/>
  <c r="I76" i="7"/>
  <c r="I46" i="8"/>
  <c r="I192" i="10"/>
  <c r="I91" i="11"/>
  <c r="G94" i="11"/>
  <c r="I95" i="11"/>
  <c r="G98" i="11"/>
  <c r="I99" i="11"/>
  <c r="G63" i="12"/>
  <c r="G56" i="6"/>
  <c r="H94" i="11"/>
  <c r="H98" i="11"/>
  <c r="H63" i="12"/>
  <c r="H56" i="6"/>
  <c r="G74" i="7"/>
  <c r="K74" i="7" s="1"/>
  <c r="G48" i="8"/>
  <c r="G190" i="10"/>
  <c r="G194" i="10"/>
  <c r="G89" i="11"/>
  <c r="G93" i="11"/>
  <c r="K93" i="11" s="1"/>
  <c r="I94" i="11"/>
  <c r="G97" i="11"/>
  <c r="I98" i="11"/>
  <c r="G101" i="11"/>
  <c r="G62" i="12"/>
  <c r="I63" i="12"/>
  <c r="H190" i="10"/>
  <c r="H194" i="10"/>
  <c r="H89" i="11"/>
  <c r="H93" i="11"/>
  <c r="H97" i="11"/>
  <c r="H101" i="11"/>
  <c r="H62" i="12"/>
  <c r="G73" i="7"/>
  <c r="G47" i="8"/>
  <c r="I48" i="8"/>
  <c r="I190" i="10"/>
  <c r="I89" i="11"/>
  <c r="I93" i="11"/>
  <c r="I62" i="12"/>
  <c r="J89" i="11"/>
  <c r="H92" i="11"/>
  <c r="J93" i="11"/>
  <c r="H96" i="11"/>
  <c r="K96" i="11" s="1"/>
  <c r="J97" i="11"/>
  <c r="H100" i="11"/>
  <c r="K92" i="11" l="1"/>
  <c r="K95" i="11"/>
  <c r="K90" i="11"/>
  <c r="K100" i="11"/>
  <c r="K193" i="10"/>
  <c r="K191" i="10"/>
  <c r="K145" i="9"/>
  <c r="K45" i="8"/>
  <c r="K47" i="8"/>
  <c r="K73" i="7"/>
  <c r="K56" i="6"/>
  <c r="K59" i="6" s="1"/>
  <c r="G122" i="4"/>
  <c r="BL12" i="4"/>
  <c r="BO12" i="4" s="1"/>
  <c r="BR12" i="4" s="1"/>
  <c r="BU12" i="4" s="1"/>
  <c r="BX12" i="4" s="1"/>
  <c r="CA12" i="4" s="1"/>
  <c r="CD12" i="4" s="1"/>
  <c r="CG12" i="4" s="1"/>
  <c r="CJ12" i="4" s="1"/>
  <c r="CM12" i="4" s="1"/>
  <c r="CP12" i="4" s="1"/>
  <c r="CS12" i="4" s="1"/>
  <c r="EE12" i="4" s="1"/>
  <c r="J21" i="4"/>
  <c r="M10" i="4"/>
  <c r="BL100" i="4"/>
  <c r="BO100" i="4" s="1"/>
  <c r="BR100" i="4" s="1"/>
  <c r="BU100" i="4" s="1"/>
  <c r="BX100" i="4" s="1"/>
  <c r="CA100" i="4" s="1"/>
  <c r="CD100" i="4" s="1"/>
  <c r="CG100" i="4" s="1"/>
  <c r="CJ100" i="4" s="1"/>
  <c r="CM100" i="4" s="1"/>
  <c r="CP100" i="4" s="1"/>
  <c r="CS100" i="4" s="1"/>
  <c r="BL82" i="4"/>
  <c r="BO82" i="4" s="1"/>
  <c r="BR82" i="4" s="1"/>
  <c r="BU82" i="4" s="1"/>
  <c r="BX82" i="4" s="1"/>
  <c r="CA82" i="4" s="1"/>
  <c r="CD82" i="4" s="1"/>
  <c r="CG82" i="4" s="1"/>
  <c r="CJ82" i="4" s="1"/>
  <c r="CM82" i="4" s="1"/>
  <c r="CP82" i="4" s="1"/>
  <c r="CS82" i="4" s="1"/>
  <c r="BL45" i="4"/>
  <c r="BO45" i="4" s="1"/>
  <c r="BR45" i="4" s="1"/>
  <c r="BU45" i="4" s="1"/>
  <c r="BX45" i="4" s="1"/>
  <c r="CA45" i="4" s="1"/>
  <c r="CD45" i="4" s="1"/>
  <c r="CG45" i="4" s="1"/>
  <c r="CJ45" i="4" s="1"/>
  <c r="CM45" i="4" s="1"/>
  <c r="CP45" i="4" s="1"/>
  <c r="CS45" i="4" s="1"/>
  <c r="EE45" i="4" s="1"/>
  <c r="BL79" i="4"/>
  <c r="BO79" i="4" s="1"/>
  <c r="BR79" i="4" s="1"/>
  <c r="BU79" i="4" s="1"/>
  <c r="BX79" i="4" s="1"/>
  <c r="CA79" i="4" s="1"/>
  <c r="CD79" i="4" s="1"/>
  <c r="CG79" i="4" s="1"/>
  <c r="CJ79" i="4" s="1"/>
  <c r="CM79" i="4" s="1"/>
  <c r="CP79" i="4" s="1"/>
  <c r="CS79" i="4" s="1"/>
  <c r="EE79" i="4" s="1"/>
  <c r="BL116" i="4"/>
  <c r="BO116" i="4" s="1"/>
  <c r="BR116" i="4" s="1"/>
  <c r="BU116" i="4" s="1"/>
  <c r="BX116" i="4" s="1"/>
  <c r="CA116" i="4" s="1"/>
  <c r="CD116" i="4" s="1"/>
  <c r="CG116" i="4" s="1"/>
  <c r="CJ116" i="4" s="1"/>
  <c r="CM116" i="4" s="1"/>
  <c r="CP116" i="4" s="1"/>
  <c r="CS116" i="4" s="1"/>
  <c r="EE116" i="4" s="1"/>
  <c r="I82" i="3" s="1"/>
  <c r="J82" i="3" s="1"/>
  <c r="G22" i="2" s="1"/>
  <c r="J22" i="2" s="1"/>
  <c r="BL103" i="4"/>
  <c r="BO103" i="4" s="1"/>
  <c r="BR103" i="4" s="1"/>
  <c r="BU103" i="4" s="1"/>
  <c r="BX103" i="4" s="1"/>
  <c r="CA103" i="4" s="1"/>
  <c r="CD103" i="4" s="1"/>
  <c r="CG103" i="4" s="1"/>
  <c r="CJ103" i="4" s="1"/>
  <c r="CM103" i="4" s="1"/>
  <c r="CP103" i="4" s="1"/>
  <c r="CS103" i="4" s="1"/>
  <c r="BL95" i="4"/>
  <c r="BO95" i="4" s="1"/>
  <c r="BR95" i="4" s="1"/>
  <c r="BU95" i="4" s="1"/>
  <c r="BX95" i="4" s="1"/>
  <c r="CA95" i="4" s="1"/>
  <c r="CD95" i="4" s="1"/>
  <c r="CG95" i="4" s="1"/>
  <c r="CJ95" i="4" s="1"/>
  <c r="CM95" i="4" s="1"/>
  <c r="CP95" i="4" s="1"/>
  <c r="CS95" i="4" s="1"/>
  <c r="BL71" i="4"/>
  <c r="BO71" i="4" s="1"/>
  <c r="BR71" i="4" s="1"/>
  <c r="BU71" i="4" s="1"/>
  <c r="BX71" i="4" s="1"/>
  <c r="CA71" i="4" s="1"/>
  <c r="CD71" i="4" s="1"/>
  <c r="CG71" i="4" s="1"/>
  <c r="CJ71" i="4" s="1"/>
  <c r="CM71" i="4" s="1"/>
  <c r="CP71" i="4" s="1"/>
  <c r="CS71" i="4" s="1"/>
  <c r="EE71" i="4" s="1"/>
  <c r="I58" i="3" s="1"/>
  <c r="J58" i="3" s="1"/>
  <c r="G46" i="1" s="1"/>
  <c r="J46" i="1" s="1"/>
  <c r="EE64" i="4"/>
  <c r="I51" i="3" s="1"/>
  <c r="J51" i="3" s="1"/>
  <c r="G39" i="1" s="1"/>
  <c r="J39" i="1" s="1"/>
  <c r="BL64" i="4"/>
  <c r="BO64" i="4" s="1"/>
  <c r="BR64" i="4" s="1"/>
  <c r="BU64" i="4" s="1"/>
  <c r="BX64" i="4" s="1"/>
  <c r="CA64" i="4" s="1"/>
  <c r="CD64" i="4" s="1"/>
  <c r="CG64" i="4" s="1"/>
  <c r="CJ64" i="4" s="1"/>
  <c r="CM64" i="4" s="1"/>
  <c r="CP64" i="4" s="1"/>
  <c r="CS64" i="4" s="1"/>
  <c r="BL44" i="4"/>
  <c r="BO44" i="4" s="1"/>
  <c r="BR44" i="4" s="1"/>
  <c r="BU44" i="4" s="1"/>
  <c r="BX44" i="4" s="1"/>
  <c r="CA44" i="4" s="1"/>
  <c r="CD44" i="4" s="1"/>
  <c r="CG44" i="4" s="1"/>
  <c r="CJ44" i="4" s="1"/>
  <c r="CM44" i="4" s="1"/>
  <c r="CP44" i="4" s="1"/>
  <c r="CS44" i="4" s="1"/>
  <c r="BL19" i="4"/>
  <c r="BO19" i="4" s="1"/>
  <c r="BR19" i="4" s="1"/>
  <c r="BU19" i="4" s="1"/>
  <c r="BX19" i="4" s="1"/>
  <c r="CA19" i="4" s="1"/>
  <c r="CD19" i="4" s="1"/>
  <c r="CG19" i="4" s="1"/>
  <c r="CJ19" i="4" s="1"/>
  <c r="CM19" i="4" s="1"/>
  <c r="CP19" i="4" s="1"/>
  <c r="CS19" i="4" s="1"/>
  <c r="EE19" i="4" s="1"/>
  <c r="BL85" i="4"/>
  <c r="BO85" i="4" s="1"/>
  <c r="BR85" i="4" s="1"/>
  <c r="BU85" i="4" s="1"/>
  <c r="BX85" i="4" s="1"/>
  <c r="CA85" i="4" s="1"/>
  <c r="CD85" i="4" s="1"/>
  <c r="CG85" i="4" s="1"/>
  <c r="CJ85" i="4" s="1"/>
  <c r="CM85" i="4" s="1"/>
  <c r="CP85" i="4" s="1"/>
  <c r="CS85" i="4" s="1"/>
  <c r="EE85" i="4" s="1"/>
  <c r="I60" i="3" s="1"/>
  <c r="J60" i="3" s="1"/>
  <c r="G48" i="1" s="1"/>
  <c r="J48" i="1" s="1"/>
  <c r="BL69" i="4"/>
  <c r="BO69" i="4" s="1"/>
  <c r="BR69" i="4" s="1"/>
  <c r="BU69" i="4" s="1"/>
  <c r="BX69" i="4" s="1"/>
  <c r="CA69" i="4" s="1"/>
  <c r="CD69" i="4" s="1"/>
  <c r="CG69" i="4" s="1"/>
  <c r="CJ69" i="4" s="1"/>
  <c r="CM69" i="4" s="1"/>
  <c r="CP69" i="4" s="1"/>
  <c r="CS69" i="4" s="1"/>
  <c r="EE69" i="4"/>
  <c r="I56" i="3" s="1"/>
  <c r="J56" i="3" s="1"/>
  <c r="G44" i="1" s="1"/>
  <c r="J44" i="1" s="1"/>
  <c r="BL117" i="4"/>
  <c r="BO117" i="4" s="1"/>
  <c r="BR117" i="4" s="1"/>
  <c r="BU117" i="4" s="1"/>
  <c r="BX117" i="4" s="1"/>
  <c r="CA117" i="4" s="1"/>
  <c r="CD117" i="4" s="1"/>
  <c r="CG117" i="4" s="1"/>
  <c r="CJ117" i="4" s="1"/>
  <c r="CM117" i="4" s="1"/>
  <c r="CP117" i="4" s="1"/>
  <c r="CS117" i="4" s="1"/>
  <c r="BL50" i="4"/>
  <c r="BO50" i="4" s="1"/>
  <c r="BR50" i="4" s="1"/>
  <c r="BU50" i="4" s="1"/>
  <c r="BX50" i="4" s="1"/>
  <c r="CA50" i="4" s="1"/>
  <c r="CD50" i="4" s="1"/>
  <c r="CG50" i="4" s="1"/>
  <c r="CJ50" i="4" s="1"/>
  <c r="CM50" i="4" s="1"/>
  <c r="CP50" i="4" s="1"/>
  <c r="CS50" i="4" s="1"/>
  <c r="EE50" i="4" s="1"/>
  <c r="I38" i="3" s="1"/>
  <c r="J38" i="3" s="1"/>
  <c r="O20" i="1" s="1"/>
  <c r="BL33" i="4"/>
  <c r="BO33" i="4" s="1"/>
  <c r="BR33" i="4" s="1"/>
  <c r="BU33" i="4" s="1"/>
  <c r="BX33" i="4" s="1"/>
  <c r="CA33" i="4" s="1"/>
  <c r="CD33" i="4" s="1"/>
  <c r="CG33" i="4" s="1"/>
  <c r="CJ33" i="4" s="1"/>
  <c r="CM33" i="4" s="1"/>
  <c r="CP33" i="4" s="1"/>
  <c r="CS33" i="4" s="1"/>
  <c r="EE33" i="4" s="1"/>
  <c r="I27" i="3" s="1"/>
  <c r="J27" i="3" s="1"/>
  <c r="G18" i="1" s="1"/>
  <c r="J18" i="1" s="1"/>
  <c r="BL13" i="4"/>
  <c r="BO13" i="4" s="1"/>
  <c r="BR13" i="4" s="1"/>
  <c r="BU13" i="4" s="1"/>
  <c r="BX13" i="4" s="1"/>
  <c r="CA13" i="4" s="1"/>
  <c r="CD13" i="4" s="1"/>
  <c r="CG13" i="4" s="1"/>
  <c r="CJ13" i="4" s="1"/>
  <c r="CM13" i="4" s="1"/>
  <c r="CP13" i="4" s="1"/>
  <c r="CS13" i="4" s="1"/>
  <c r="EE13" i="4" s="1"/>
  <c r="I14" i="3" s="1"/>
  <c r="J14" i="3" s="1"/>
  <c r="G12" i="1" s="1"/>
  <c r="J12" i="1" s="1"/>
  <c r="BL115" i="4"/>
  <c r="BO115" i="4" s="1"/>
  <c r="BR115" i="4" s="1"/>
  <c r="BU115" i="4" s="1"/>
  <c r="BX115" i="4" s="1"/>
  <c r="CA115" i="4" s="1"/>
  <c r="CD115" i="4" s="1"/>
  <c r="CG115" i="4" s="1"/>
  <c r="CJ115" i="4" s="1"/>
  <c r="CM115" i="4" s="1"/>
  <c r="CP115" i="4" s="1"/>
  <c r="CS115" i="4" s="1"/>
  <c r="EE115" i="4" s="1"/>
  <c r="I81" i="3" s="1"/>
  <c r="J81" i="3" s="1"/>
  <c r="G21" i="2" s="1"/>
  <c r="J21" i="2" s="1"/>
  <c r="BL98" i="4"/>
  <c r="BO98" i="4" s="1"/>
  <c r="BR98" i="4" s="1"/>
  <c r="BU98" i="4" s="1"/>
  <c r="BX98" i="4" s="1"/>
  <c r="CA98" i="4" s="1"/>
  <c r="CD98" i="4" s="1"/>
  <c r="CG98" i="4" s="1"/>
  <c r="CJ98" i="4" s="1"/>
  <c r="CM98" i="4" s="1"/>
  <c r="CP98" i="4" s="1"/>
  <c r="CS98" i="4" s="1"/>
  <c r="BL99" i="4"/>
  <c r="BO99" i="4" s="1"/>
  <c r="BR99" i="4" s="1"/>
  <c r="BU99" i="4" s="1"/>
  <c r="BX99" i="4" s="1"/>
  <c r="CA99" i="4" s="1"/>
  <c r="CD99" i="4" s="1"/>
  <c r="CG99" i="4" s="1"/>
  <c r="CJ99" i="4" s="1"/>
  <c r="CM99" i="4" s="1"/>
  <c r="CP99" i="4" s="1"/>
  <c r="CS99" i="4" s="1"/>
  <c r="BL96" i="4"/>
  <c r="BO96" i="4" s="1"/>
  <c r="BR96" i="4" s="1"/>
  <c r="BU96" i="4" s="1"/>
  <c r="BX96" i="4" s="1"/>
  <c r="CA96" i="4" s="1"/>
  <c r="CD96" i="4" s="1"/>
  <c r="CG96" i="4" s="1"/>
  <c r="CJ96" i="4" s="1"/>
  <c r="CM96" i="4" s="1"/>
  <c r="CP96" i="4" s="1"/>
  <c r="CS96" i="4" s="1"/>
  <c r="EE96" i="4" s="1"/>
  <c r="I72" i="3" s="1"/>
  <c r="J72" i="3" s="1"/>
  <c r="G12" i="2" s="1"/>
  <c r="J12" i="2" s="1"/>
  <c r="BL52" i="4"/>
  <c r="BO52" i="4" s="1"/>
  <c r="BR52" i="4" s="1"/>
  <c r="BU52" i="4" s="1"/>
  <c r="BX52" i="4" s="1"/>
  <c r="CA52" i="4" s="1"/>
  <c r="CD52" i="4" s="1"/>
  <c r="CG52" i="4" s="1"/>
  <c r="CJ52" i="4" s="1"/>
  <c r="CM52" i="4" s="1"/>
  <c r="CP52" i="4" s="1"/>
  <c r="CS52" i="4" s="1"/>
  <c r="EE52" i="4" s="1"/>
  <c r="I40" i="3" s="1"/>
  <c r="J40" i="3" s="1"/>
  <c r="R20" i="1" s="1"/>
  <c r="BL102" i="4"/>
  <c r="BO102" i="4" s="1"/>
  <c r="BR102" i="4" s="1"/>
  <c r="BU102" i="4" s="1"/>
  <c r="BX102" i="4" s="1"/>
  <c r="CA102" i="4" s="1"/>
  <c r="CD102" i="4" s="1"/>
  <c r="CG102" i="4" s="1"/>
  <c r="CJ102" i="4" s="1"/>
  <c r="CM102" i="4" s="1"/>
  <c r="CP102" i="4" s="1"/>
  <c r="CS102" i="4" s="1"/>
  <c r="EE102" i="4"/>
  <c r="I78" i="3" s="1"/>
  <c r="J78" i="3" s="1"/>
  <c r="G18" i="2" s="1"/>
  <c r="J18" i="2" s="1"/>
  <c r="BL97" i="4"/>
  <c r="BO97" i="4" s="1"/>
  <c r="BR97" i="4" s="1"/>
  <c r="BU97" i="4" s="1"/>
  <c r="BX97" i="4" s="1"/>
  <c r="CA97" i="4" s="1"/>
  <c r="CD97" i="4" s="1"/>
  <c r="CG97" i="4" s="1"/>
  <c r="CJ97" i="4" s="1"/>
  <c r="CM97" i="4" s="1"/>
  <c r="CP97" i="4" s="1"/>
  <c r="CS97" i="4" s="1"/>
  <c r="EE97" i="4" s="1"/>
  <c r="I73" i="3" s="1"/>
  <c r="J73" i="3" s="1"/>
  <c r="G13" i="2" s="1"/>
  <c r="J13" i="2" s="1"/>
  <c r="EE78" i="4"/>
  <c r="BL78" i="4"/>
  <c r="BO78" i="4" s="1"/>
  <c r="BR78" i="4" s="1"/>
  <c r="BU78" i="4" s="1"/>
  <c r="BX78" i="4" s="1"/>
  <c r="CA78" i="4" s="1"/>
  <c r="CD78" i="4" s="1"/>
  <c r="CG78" i="4" s="1"/>
  <c r="CJ78" i="4" s="1"/>
  <c r="CM78" i="4" s="1"/>
  <c r="CP78" i="4" s="1"/>
  <c r="CS78" i="4" s="1"/>
  <c r="BL76" i="4"/>
  <c r="BO76" i="4" s="1"/>
  <c r="BR76" i="4" s="1"/>
  <c r="BU76" i="4" s="1"/>
  <c r="BX76" i="4" s="1"/>
  <c r="CA76" i="4" s="1"/>
  <c r="CD76" i="4" s="1"/>
  <c r="CG76" i="4" s="1"/>
  <c r="CJ76" i="4" s="1"/>
  <c r="CM76" i="4" s="1"/>
  <c r="CP76" i="4" s="1"/>
  <c r="CS76" i="4" s="1"/>
  <c r="EE76" i="4" s="1"/>
  <c r="I59" i="3" s="1"/>
  <c r="J59" i="3" s="1"/>
  <c r="G47" i="1" s="1"/>
  <c r="J47" i="1" s="1"/>
  <c r="BL77" i="4"/>
  <c r="BO77" i="4" s="1"/>
  <c r="BR77" i="4" s="1"/>
  <c r="BU77" i="4" s="1"/>
  <c r="BX77" i="4" s="1"/>
  <c r="CA77" i="4" s="1"/>
  <c r="CD77" i="4" s="1"/>
  <c r="CG77" i="4" s="1"/>
  <c r="CJ77" i="4" s="1"/>
  <c r="CM77" i="4" s="1"/>
  <c r="CP77" i="4" s="1"/>
  <c r="CS77" i="4" s="1"/>
  <c r="EE77" i="4" s="1"/>
  <c r="EE11" i="4"/>
  <c r="I11" i="3" s="1"/>
  <c r="J11" i="3" s="1"/>
  <c r="BL11" i="4"/>
  <c r="BO11" i="4" s="1"/>
  <c r="BR11" i="4" s="1"/>
  <c r="BU11" i="4" s="1"/>
  <c r="BX11" i="4" s="1"/>
  <c r="CA11" i="4" s="1"/>
  <c r="CD11" i="4" s="1"/>
  <c r="CG11" i="4" s="1"/>
  <c r="CJ11" i="4" s="1"/>
  <c r="CM11" i="4" s="1"/>
  <c r="CP11" i="4" s="1"/>
  <c r="CS11" i="4" s="1"/>
  <c r="BL68" i="4"/>
  <c r="BO68" i="4" s="1"/>
  <c r="BR68" i="4" s="1"/>
  <c r="BU68" i="4" s="1"/>
  <c r="BX68" i="4" s="1"/>
  <c r="CA68" i="4" s="1"/>
  <c r="CD68" i="4" s="1"/>
  <c r="CG68" i="4" s="1"/>
  <c r="CJ68" i="4" s="1"/>
  <c r="CM68" i="4" s="1"/>
  <c r="CP68" i="4" s="1"/>
  <c r="CS68" i="4" s="1"/>
  <c r="EE68" i="4" s="1"/>
  <c r="I54" i="3" s="1"/>
  <c r="J54" i="3" s="1"/>
  <c r="G42" i="1" s="1"/>
  <c r="J42" i="1" s="1"/>
  <c r="BL16" i="4"/>
  <c r="BO16" i="4" s="1"/>
  <c r="BR16" i="4" s="1"/>
  <c r="BU16" i="4" s="1"/>
  <c r="BX16" i="4" s="1"/>
  <c r="CA16" i="4" s="1"/>
  <c r="CD16" i="4" s="1"/>
  <c r="CG16" i="4" s="1"/>
  <c r="CJ16" i="4" s="1"/>
  <c r="CM16" i="4" s="1"/>
  <c r="CP16" i="4" s="1"/>
  <c r="CS16" i="4" s="1"/>
  <c r="BL81" i="4"/>
  <c r="BO81" i="4" s="1"/>
  <c r="BR81" i="4" s="1"/>
  <c r="BU81" i="4" s="1"/>
  <c r="BX81" i="4" s="1"/>
  <c r="CA81" i="4" s="1"/>
  <c r="CD81" i="4" s="1"/>
  <c r="CG81" i="4" s="1"/>
  <c r="CJ81" i="4" s="1"/>
  <c r="CM81" i="4" s="1"/>
  <c r="CP81" i="4" s="1"/>
  <c r="CS81" i="4" s="1"/>
  <c r="EE81" i="4" s="1"/>
  <c r="BL114" i="4"/>
  <c r="BO114" i="4" s="1"/>
  <c r="BR114" i="4" s="1"/>
  <c r="BU114" i="4" s="1"/>
  <c r="BX114" i="4" s="1"/>
  <c r="CA114" i="4" s="1"/>
  <c r="CD114" i="4" s="1"/>
  <c r="CG114" i="4" s="1"/>
  <c r="CJ114" i="4" s="1"/>
  <c r="CM114" i="4" s="1"/>
  <c r="CP114" i="4" s="1"/>
  <c r="CS114" i="4" s="1"/>
  <c r="EE114" i="4" s="1"/>
  <c r="I80" i="3" s="1"/>
  <c r="J80" i="3" s="1"/>
  <c r="G20" i="2" s="1"/>
  <c r="J20" i="2" s="1"/>
  <c r="BL70" i="4"/>
  <c r="BO70" i="4" s="1"/>
  <c r="BR70" i="4" s="1"/>
  <c r="BU70" i="4" s="1"/>
  <c r="BX70" i="4" s="1"/>
  <c r="CA70" i="4" s="1"/>
  <c r="CD70" i="4" s="1"/>
  <c r="CG70" i="4" s="1"/>
  <c r="CJ70" i="4" s="1"/>
  <c r="CM70" i="4" s="1"/>
  <c r="CP70" i="4" s="1"/>
  <c r="CS70" i="4" s="1"/>
  <c r="EE70" i="4" s="1"/>
  <c r="I57" i="3" s="1"/>
  <c r="J57" i="3" s="1"/>
  <c r="G45" i="1" s="1"/>
  <c r="J45" i="1" s="1"/>
  <c r="BL54" i="4"/>
  <c r="BO54" i="4" s="1"/>
  <c r="BR54" i="4" s="1"/>
  <c r="BU54" i="4" s="1"/>
  <c r="BX54" i="4" s="1"/>
  <c r="CA54" i="4" s="1"/>
  <c r="CD54" i="4" s="1"/>
  <c r="CG54" i="4" s="1"/>
  <c r="CJ54" i="4" s="1"/>
  <c r="CM54" i="4" s="1"/>
  <c r="CP54" i="4" s="1"/>
  <c r="CS54" i="4" s="1"/>
  <c r="BL32" i="4"/>
  <c r="BO32" i="4" s="1"/>
  <c r="BR32" i="4" s="1"/>
  <c r="BU32" i="4" s="1"/>
  <c r="BX32" i="4" s="1"/>
  <c r="CA32" i="4" s="1"/>
  <c r="CD32" i="4" s="1"/>
  <c r="CG32" i="4" s="1"/>
  <c r="CJ32" i="4" s="1"/>
  <c r="CM32" i="4" s="1"/>
  <c r="CP32" i="4" s="1"/>
  <c r="CS32" i="4" s="1"/>
  <c r="EE32" i="4" s="1"/>
  <c r="I26" i="3" s="1"/>
  <c r="J26" i="3" s="1"/>
  <c r="G17" i="1" s="1"/>
  <c r="J17" i="1" s="1"/>
  <c r="BL31" i="4"/>
  <c r="BO31" i="4" s="1"/>
  <c r="BR31" i="4" s="1"/>
  <c r="BU31" i="4" s="1"/>
  <c r="BX31" i="4" s="1"/>
  <c r="CA31" i="4" s="1"/>
  <c r="CD31" i="4" s="1"/>
  <c r="CG31" i="4" s="1"/>
  <c r="CJ31" i="4" s="1"/>
  <c r="CM31" i="4" s="1"/>
  <c r="CP31" i="4" s="1"/>
  <c r="CS31" i="4" s="1"/>
  <c r="EE31" i="4" s="1"/>
  <c r="I25" i="3" s="1"/>
  <c r="J25" i="3" s="1"/>
  <c r="G16" i="1" s="1"/>
  <c r="J16" i="1" s="1"/>
  <c r="K62" i="12"/>
  <c r="K190" i="10"/>
  <c r="K63" i="12"/>
  <c r="I119" i="4"/>
  <c r="AS119" i="4"/>
  <c r="AD119" i="4"/>
  <c r="DV119" i="4"/>
  <c r="T56" i="4"/>
  <c r="AX86" i="4"/>
  <c r="DY86" i="4"/>
  <c r="DX86" i="4"/>
  <c r="AS86" i="4"/>
  <c r="CT86" i="4"/>
  <c r="BB86" i="4"/>
  <c r="CI86" i="4"/>
  <c r="BS86" i="4"/>
  <c r="BA86" i="4"/>
  <c r="M61" i="4"/>
  <c r="P61" i="4" s="1"/>
  <c r="S61" i="4" s="1"/>
  <c r="V61" i="4" s="1"/>
  <c r="Y61" i="4" s="1"/>
  <c r="AB61" i="4" s="1"/>
  <c r="AE61" i="4" s="1"/>
  <c r="AH61" i="4" s="1"/>
  <c r="AK61" i="4" s="1"/>
  <c r="AN61" i="4" s="1"/>
  <c r="AQ61" i="4" s="1"/>
  <c r="AT61" i="4" s="1"/>
  <c r="AW61" i="4" s="1"/>
  <c r="AZ61" i="4" s="1"/>
  <c r="BC61" i="4" s="1"/>
  <c r="BF61" i="4" s="1"/>
  <c r="BI61" i="4" s="1"/>
  <c r="AR86" i="4"/>
  <c r="BN35" i="4"/>
  <c r="CZ35" i="4"/>
  <c r="BV35" i="4"/>
  <c r="BG35" i="4"/>
  <c r="DD35" i="4"/>
  <c r="CO27" i="4"/>
  <c r="DO27" i="4"/>
  <c r="CC27" i="4"/>
  <c r="Q27" i="4"/>
  <c r="N35" i="4"/>
  <c r="AC27" i="4"/>
  <c r="CQ21" i="4"/>
  <c r="CB21" i="4"/>
  <c r="CL21" i="4"/>
  <c r="CX21" i="4"/>
  <c r="BH21" i="4"/>
  <c r="DF21" i="4"/>
  <c r="AD21" i="4"/>
  <c r="T122" i="4"/>
  <c r="O119" i="4"/>
  <c r="BD119" i="4"/>
  <c r="AI119" i="4"/>
  <c r="EA119" i="4"/>
  <c r="DD119" i="4"/>
  <c r="P94" i="4"/>
  <c r="S94" i="4" s="1"/>
  <c r="V94" i="4" s="1"/>
  <c r="Y94" i="4" s="1"/>
  <c r="AB94" i="4" s="1"/>
  <c r="AE94" i="4" s="1"/>
  <c r="AH94" i="4" s="1"/>
  <c r="AK94" i="4" s="1"/>
  <c r="AN94" i="4" s="1"/>
  <c r="AQ94" i="4" s="1"/>
  <c r="AT94" i="4" s="1"/>
  <c r="AW94" i="4" s="1"/>
  <c r="AZ94" i="4" s="1"/>
  <c r="BC94" i="4" s="1"/>
  <c r="BF94" i="4" s="1"/>
  <c r="BI94" i="4" s="1"/>
  <c r="DG56" i="4"/>
  <c r="O56" i="4"/>
  <c r="J67" i="4"/>
  <c r="M67" i="4" s="1"/>
  <c r="P67" i="4" s="1"/>
  <c r="S67" i="4" s="1"/>
  <c r="V67" i="4" s="1"/>
  <c r="Y67" i="4" s="1"/>
  <c r="AB67" i="4" s="1"/>
  <c r="AE67" i="4" s="1"/>
  <c r="AH67" i="4" s="1"/>
  <c r="AK67" i="4" s="1"/>
  <c r="AN67" i="4" s="1"/>
  <c r="AQ67" i="4" s="1"/>
  <c r="AT67" i="4" s="1"/>
  <c r="AW67" i="4" s="1"/>
  <c r="AZ67" i="4" s="1"/>
  <c r="BC67" i="4" s="1"/>
  <c r="BF67" i="4" s="1"/>
  <c r="BI67" i="4" s="1"/>
  <c r="AM86" i="4"/>
  <c r="CK86" i="4"/>
  <c r="DD86" i="4"/>
  <c r="AJ86" i="4"/>
  <c r="CZ86" i="4"/>
  <c r="BH86" i="4"/>
  <c r="CO86" i="4"/>
  <c r="CL86" i="4"/>
  <c r="BT86" i="4"/>
  <c r="AF86" i="4"/>
  <c r="H56" i="4"/>
  <c r="P39" i="4"/>
  <c r="S39" i="4" s="1"/>
  <c r="V39" i="4" s="1"/>
  <c r="Y39" i="4" s="1"/>
  <c r="AB39" i="4" s="1"/>
  <c r="AE39" i="4" s="1"/>
  <c r="AH39" i="4" s="1"/>
  <c r="AK39" i="4" s="1"/>
  <c r="AN39" i="4" s="1"/>
  <c r="AQ39" i="4" s="1"/>
  <c r="AT39" i="4" s="1"/>
  <c r="AW39" i="4" s="1"/>
  <c r="AZ39" i="4" s="1"/>
  <c r="BC39" i="4" s="1"/>
  <c r="BF39" i="4" s="1"/>
  <c r="BI39" i="4" s="1"/>
  <c r="BS35" i="4"/>
  <c r="CE35" i="4"/>
  <c r="BA35" i="4"/>
  <c r="AD35" i="4"/>
  <c r="AX27" i="4"/>
  <c r="CO35" i="4"/>
  <c r="CI27" i="4"/>
  <c r="Z27" i="4"/>
  <c r="DU27" i="4"/>
  <c r="DY35" i="4"/>
  <c r="K27" i="4"/>
  <c r="CT27" i="4"/>
  <c r="BG21" i="4"/>
  <c r="M26" i="4"/>
  <c r="P26" i="4" s="1"/>
  <c r="S26" i="4" s="1"/>
  <c r="V26" i="4" s="1"/>
  <c r="Y26" i="4" s="1"/>
  <c r="AB26" i="4" s="1"/>
  <c r="AE26" i="4" s="1"/>
  <c r="AH26" i="4" s="1"/>
  <c r="AK26" i="4" s="1"/>
  <c r="AN26" i="4" s="1"/>
  <c r="AQ26" i="4" s="1"/>
  <c r="AT26" i="4" s="1"/>
  <c r="AW26" i="4" s="1"/>
  <c r="AZ26" i="4" s="1"/>
  <c r="BC26" i="4" s="1"/>
  <c r="BF26" i="4" s="1"/>
  <c r="BI26" i="4" s="1"/>
  <c r="BP21" i="4"/>
  <c r="DM21" i="4"/>
  <c r="BY21" i="4"/>
  <c r="DC21" i="4"/>
  <c r="BM21" i="4"/>
  <c r="CZ21" i="4"/>
  <c r="BK21" i="4"/>
  <c r="AP21" i="4"/>
  <c r="DY21" i="4"/>
  <c r="K101" i="11"/>
  <c r="K48" i="8"/>
  <c r="K46" i="8"/>
  <c r="K144" i="9"/>
  <c r="K147" i="9" s="1"/>
  <c r="K75" i="7"/>
  <c r="K98" i="11"/>
  <c r="K99" i="11"/>
  <c r="K76" i="7"/>
  <c r="K49" i="8"/>
  <c r="DO119" i="4"/>
  <c r="AO119" i="4"/>
  <c r="BT119" i="4"/>
  <c r="BB119" i="4"/>
  <c r="CW119" i="4"/>
  <c r="CN56" i="4"/>
  <c r="M55" i="4"/>
  <c r="P55" i="4" s="1"/>
  <c r="S55" i="4" s="1"/>
  <c r="V55" i="4" s="1"/>
  <c r="Y55" i="4" s="1"/>
  <c r="AB55" i="4" s="1"/>
  <c r="AE55" i="4" s="1"/>
  <c r="AH55" i="4" s="1"/>
  <c r="AK55" i="4" s="1"/>
  <c r="AN55" i="4" s="1"/>
  <c r="AQ55" i="4" s="1"/>
  <c r="AT55" i="4" s="1"/>
  <c r="AW55" i="4" s="1"/>
  <c r="AZ55" i="4" s="1"/>
  <c r="BC55" i="4" s="1"/>
  <c r="BF55" i="4" s="1"/>
  <c r="BI55" i="4" s="1"/>
  <c r="AD86" i="4"/>
  <c r="BY56" i="4"/>
  <c r="AR46" i="4"/>
  <c r="BZ86" i="4"/>
  <c r="BE86" i="4"/>
  <c r="N86" i="4"/>
  <c r="DG86" i="4"/>
  <c r="CH86" i="4"/>
  <c r="CU86" i="4"/>
  <c r="CQ86" i="4"/>
  <c r="BY86" i="4"/>
  <c r="L86" i="4"/>
  <c r="AR35" i="4"/>
  <c r="BB35" i="4"/>
  <c r="X35" i="4"/>
  <c r="I35" i="4"/>
  <c r="AR27" i="4"/>
  <c r="J38" i="4"/>
  <c r="BT35" i="4"/>
  <c r="CU35" i="4"/>
  <c r="AV21" i="4"/>
  <c r="BQ21" i="4"/>
  <c r="BE21" i="4"/>
  <c r="CT21" i="4"/>
  <c r="BN21" i="4"/>
  <c r="DV21" i="4"/>
  <c r="CF21" i="4"/>
  <c r="CF122" i="4" s="1"/>
  <c r="H15" i="3"/>
  <c r="BT21" i="4"/>
  <c r="H86" i="3"/>
  <c r="CC21" i="4"/>
  <c r="K89" i="11"/>
  <c r="K91" i="11"/>
  <c r="P118" i="4"/>
  <c r="S118" i="4" s="1"/>
  <c r="V118" i="4" s="1"/>
  <c r="Y118" i="4" s="1"/>
  <c r="AB118" i="4" s="1"/>
  <c r="AE118" i="4" s="1"/>
  <c r="AH118" i="4" s="1"/>
  <c r="AK118" i="4" s="1"/>
  <c r="AN118" i="4" s="1"/>
  <c r="AQ118" i="4" s="1"/>
  <c r="AT118" i="4" s="1"/>
  <c r="AW118" i="4" s="1"/>
  <c r="AZ118" i="4" s="1"/>
  <c r="BC118" i="4" s="1"/>
  <c r="BF118" i="4" s="1"/>
  <c r="BI118" i="4" s="1"/>
  <c r="K97" i="11"/>
  <c r="CT119" i="4"/>
  <c r="AU119" i="4"/>
  <c r="CK119" i="4"/>
  <c r="BG119" i="4"/>
  <c r="CB119" i="4"/>
  <c r="CI56" i="4"/>
  <c r="J53" i="4"/>
  <c r="M53" i="4" s="1"/>
  <c r="P53" i="4" s="1"/>
  <c r="S53" i="4" s="1"/>
  <c r="V53" i="4" s="1"/>
  <c r="Y53" i="4" s="1"/>
  <c r="AB53" i="4" s="1"/>
  <c r="AE53" i="4" s="1"/>
  <c r="AH53" i="4" s="1"/>
  <c r="AK53" i="4" s="1"/>
  <c r="AN53" i="4" s="1"/>
  <c r="AQ53" i="4" s="1"/>
  <c r="AT53" i="4" s="1"/>
  <c r="AW53" i="4" s="1"/>
  <c r="AZ53" i="4" s="1"/>
  <c r="BC53" i="4" s="1"/>
  <c r="BF53" i="4" s="1"/>
  <c r="BI53" i="4" s="1"/>
  <c r="BQ86" i="4"/>
  <c r="M65" i="4"/>
  <c r="P65" i="4" s="1"/>
  <c r="S65" i="4" s="1"/>
  <c r="V65" i="4" s="1"/>
  <c r="Y65" i="4" s="1"/>
  <c r="AB65" i="4" s="1"/>
  <c r="AE65" i="4" s="1"/>
  <c r="AH65" i="4" s="1"/>
  <c r="AK65" i="4" s="1"/>
  <c r="AN65" i="4" s="1"/>
  <c r="AQ65" i="4" s="1"/>
  <c r="AT65" i="4" s="1"/>
  <c r="AW65" i="4" s="1"/>
  <c r="AZ65" i="4" s="1"/>
  <c r="BC65" i="4" s="1"/>
  <c r="BF65" i="4" s="1"/>
  <c r="BI65" i="4" s="1"/>
  <c r="Z86" i="4"/>
  <c r="H86" i="4"/>
  <c r="DM86" i="4"/>
  <c r="DA86" i="4"/>
  <c r="R86" i="4"/>
  <c r="DJ86" i="4"/>
  <c r="CR86" i="4"/>
  <c r="M63" i="4"/>
  <c r="P63" i="4" s="1"/>
  <c r="S63" i="4" s="1"/>
  <c r="V63" i="4" s="1"/>
  <c r="Y63" i="4" s="1"/>
  <c r="AB63" i="4" s="1"/>
  <c r="AE63" i="4" s="1"/>
  <c r="AH63" i="4" s="1"/>
  <c r="AK63" i="4" s="1"/>
  <c r="AN63" i="4" s="1"/>
  <c r="AQ63" i="4" s="1"/>
  <c r="AT63" i="4" s="1"/>
  <c r="AW63" i="4" s="1"/>
  <c r="AZ63" i="4" s="1"/>
  <c r="BC63" i="4" s="1"/>
  <c r="BF63" i="4" s="1"/>
  <c r="BI63" i="4" s="1"/>
  <c r="CT35" i="4"/>
  <c r="AX35" i="4"/>
  <c r="DR35" i="4"/>
  <c r="AG35" i="4"/>
  <c r="EA35" i="4"/>
  <c r="DS35" i="4"/>
  <c r="BM35" i="4"/>
  <c r="BV27" i="4"/>
  <c r="CH35" i="4"/>
  <c r="BH27" i="4"/>
  <c r="M25" i="4"/>
  <c r="P25" i="4" s="1"/>
  <c r="S25" i="4" s="1"/>
  <c r="V25" i="4" s="1"/>
  <c r="Y25" i="4" s="1"/>
  <c r="AB25" i="4" s="1"/>
  <c r="AE25" i="4" s="1"/>
  <c r="AH25" i="4" s="1"/>
  <c r="AK25" i="4" s="1"/>
  <c r="AN25" i="4" s="1"/>
  <c r="AQ25" i="4" s="1"/>
  <c r="AT25" i="4" s="1"/>
  <c r="AW25" i="4" s="1"/>
  <c r="AZ25" i="4" s="1"/>
  <c r="BC25" i="4" s="1"/>
  <c r="BF25" i="4" s="1"/>
  <c r="BI25" i="4" s="1"/>
  <c r="AF21" i="4"/>
  <c r="J24" i="4"/>
  <c r="DG21" i="4"/>
  <c r="AI21" i="4"/>
  <c r="BJ21" i="4"/>
  <c r="AR21" i="4"/>
  <c r="EA21" i="4"/>
  <c r="CK21" i="4"/>
  <c r="BD21" i="4"/>
  <c r="DU21" i="4"/>
  <c r="AK113" i="4"/>
  <c r="AN113" i="4" s="1"/>
  <c r="AQ113" i="4" s="1"/>
  <c r="AT113" i="4" s="1"/>
  <c r="AW113" i="4" s="1"/>
  <c r="AZ113" i="4" s="1"/>
  <c r="BC113" i="4" s="1"/>
  <c r="BF113" i="4" s="1"/>
  <c r="BI113" i="4" s="1"/>
  <c r="CL119" i="4"/>
  <c r="BA119" i="4"/>
  <c r="DA119" i="4"/>
  <c r="BZ119" i="4"/>
  <c r="BM119" i="4"/>
  <c r="BP56" i="4"/>
  <c r="M62" i="4"/>
  <c r="P62" i="4" s="1"/>
  <c r="S62" i="4" s="1"/>
  <c r="V62" i="4" s="1"/>
  <c r="Y62" i="4" s="1"/>
  <c r="AB62" i="4" s="1"/>
  <c r="AE62" i="4" s="1"/>
  <c r="AH62" i="4" s="1"/>
  <c r="AK62" i="4" s="1"/>
  <c r="AN62" i="4" s="1"/>
  <c r="AQ62" i="4" s="1"/>
  <c r="AT62" i="4" s="1"/>
  <c r="AW62" i="4" s="1"/>
  <c r="AZ62" i="4" s="1"/>
  <c r="BC62" i="4" s="1"/>
  <c r="BF62" i="4" s="1"/>
  <c r="BI62" i="4" s="1"/>
  <c r="EB86" i="4"/>
  <c r="AL86" i="4"/>
  <c r="Q86" i="4"/>
  <c r="O86" i="4"/>
  <c r="DS86" i="4"/>
  <c r="EA86" i="4"/>
  <c r="W86" i="4"/>
  <c r="DO86" i="4"/>
  <c r="CW86" i="4"/>
  <c r="K56" i="4"/>
  <c r="Z35" i="4"/>
  <c r="DM35" i="4"/>
  <c r="DL35" i="4"/>
  <c r="AY35" i="4"/>
  <c r="BP27" i="4"/>
  <c r="BG27" i="4"/>
  <c r="U35" i="4"/>
  <c r="DX35" i="4"/>
  <c r="BB27" i="4"/>
  <c r="Z21" i="4"/>
  <c r="DA21" i="4"/>
  <c r="X21" i="4"/>
  <c r="AY21" i="4"/>
  <c r="H34" i="3"/>
  <c r="AG21" i="4"/>
  <c r="AG122" i="4" s="1"/>
  <c r="L21" i="4"/>
  <c r="DD21" i="4"/>
  <c r="AX21" i="4"/>
  <c r="AU21" i="4"/>
  <c r="DX21" i="4"/>
  <c r="N21" i="4"/>
  <c r="R85" i="5"/>
  <c r="BQ119" i="4"/>
  <c r="L119" i="4"/>
  <c r="DL119" i="4"/>
  <c r="CE119" i="4"/>
  <c r="AY119" i="4"/>
  <c r="BK56" i="4"/>
  <c r="P66" i="4"/>
  <c r="S66" i="4" s="1"/>
  <c r="V66" i="4" s="1"/>
  <c r="Y66" i="4" s="1"/>
  <c r="AB66" i="4" s="1"/>
  <c r="AE66" i="4" s="1"/>
  <c r="AH66" i="4" s="1"/>
  <c r="AK66" i="4" s="1"/>
  <c r="AN66" i="4" s="1"/>
  <c r="AQ66" i="4" s="1"/>
  <c r="AT66" i="4" s="1"/>
  <c r="AW66" i="4" s="1"/>
  <c r="AZ66" i="4" s="1"/>
  <c r="BC66" i="4" s="1"/>
  <c r="BF66" i="4" s="1"/>
  <c r="BI66" i="4" s="1"/>
  <c r="DF86" i="4"/>
  <c r="U86" i="4"/>
  <c r="I86" i="4"/>
  <c r="BP86" i="4"/>
  <c r="AP86" i="4"/>
  <c r="X86" i="4"/>
  <c r="DP86" i="4"/>
  <c r="J51" i="4"/>
  <c r="M51" i="4" s="1"/>
  <c r="P51" i="4" s="1"/>
  <c r="S51" i="4" s="1"/>
  <c r="V51" i="4" s="1"/>
  <c r="Y51" i="4" s="1"/>
  <c r="AB51" i="4" s="1"/>
  <c r="AE51" i="4" s="1"/>
  <c r="AH51" i="4" s="1"/>
  <c r="AK51" i="4" s="1"/>
  <c r="AN51" i="4" s="1"/>
  <c r="AQ51" i="4" s="1"/>
  <c r="AT51" i="4" s="1"/>
  <c r="AW51" i="4" s="1"/>
  <c r="AZ51" i="4" s="1"/>
  <c r="BC51" i="4" s="1"/>
  <c r="BF51" i="4" s="1"/>
  <c r="BI51" i="4" s="1"/>
  <c r="J60" i="4"/>
  <c r="BY35" i="4"/>
  <c r="AS35" i="4"/>
  <c r="K35" i="4"/>
  <c r="DF35" i="4"/>
  <c r="CX35" i="4"/>
  <c r="AJ35" i="4"/>
  <c r="AJ27" i="4"/>
  <c r="BW27" i="4"/>
  <c r="AL27" i="4"/>
  <c r="DM27" i="4"/>
  <c r="CN35" i="4"/>
  <c r="AU27" i="4"/>
  <c r="DP21" i="4"/>
  <c r="O21" i="4"/>
  <c r="CI21" i="4"/>
  <c r="CO21" i="4"/>
  <c r="BL20" i="4"/>
  <c r="BO20" i="4" s="1"/>
  <c r="BR20" i="4" s="1"/>
  <c r="BU20" i="4" s="1"/>
  <c r="BX20" i="4" s="1"/>
  <c r="CA20" i="4" s="1"/>
  <c r="CD20" i="4" s="1"/>
  <c r="CG20" i="4" s="1"/>
  <c r="CJ20" i="4" s="1"/>
  <c r="CM20" i="4" s="1"/>
  <c r="CP20" i="4" s="1"/>
  <c r="CS20" i="4" s="1"/>
  <c r="EE20" i="4" s="1"/>
  <c r="CU21" i="4"/>
  <c r="H21" i="4"/>
  <c r="AS21" i="4"/>
  <c r="K21" i="4"/>
  <c r="Q21" i="4"/>
  <c r="DI21" i="4"/>
  <c r="DI122" i="4" s="1"/>
  <c r="AM21" i="4"/>
  <c r="U21" i="4"/>
  <c r="BB21" i="4"/>
  <c r="AA21" i="4"/>
  <c r="BA21" i="4"/>
  <c r="K94" i="11"/>
  <c r="Q85" i="5"/>
  <c r="BL101" i="4"/>
  <c r="BO101" i="4" s="1"/>
  <c r="BR101" i="4" s="1"/>
  <c r="BU101" i="4" s="1"/>
  <c r="BX101" i="4" s="1"/>
  <c r="CA101" i="4" s="1"/>
  <c r="CD101" i="4" s="1"/>
  <c r="CG101" i="4" s="1"/>
  <c r="CJ101" i="4" s="1"/>
  <c r="CM101" i="4" s="1"/>
  <c r="CP101" i="4" s="1"/>
  <c r="CS101" i="4" s="1"/>
  <c r="EE101" i="4" s="1"/>
  <c r="I85" i="3" s="1"/>
  <c r="J85" i="3" s="1"/>
  <c r="G25" i="2" s="1"/>
  <c r="J25" i="2" s="1"/>
  <c r="BJ119" i="4"/>
  <c r="W119" i="4"/>
  <c r="DR119" i="4"/>
  <c r="CX119" i="4"/>
  <c r="H119" i="4"/>
  <c r="J93" i="4"/>
  <c r="H90" i="4"/>
  <c r="J89" i="4"/>
  <c r="AR56" i="4"/>
  <c r="CC86" i="4"/>
  <c r="BM86" i="4"/>
  <c r="AA86" i="4"/>
  <c r="AI86" i="4"/>
  <c r="BV86" i="4"/>
  <c r="AU86" i="4"/>
  <c r="AC86" i="4"/>
  <c r="DU86" i="4"/>
  <c r="M49" i="4"/>
  <c r="BQ35" i="4"/>
  <c r="CR35" i="4"/>
  <c r="CI35" i="4"/>
  <c r="O35" i="4"/>
  <c r="EA27" i="4"/>
  <c r="AD27" i="4"/>
  <c r="CN27" i="4"/>
  <c r="BE27" i="4"/>
  <c r="DG27" i="4"/>
  <c r="AI35" i="4"/>
  <c r="AO27" i="4"/>
  <c r="DJ21" i="4"/>
  <c r="CN21" i="4"/>
  <c r="AC21" i="4"/>
  <c r="AC122" i="4" s="1"/>
  <c r="DR21" i="4"/>
  <c r="BZ21" i="4"/>
  <c r="AJ21" i="4"/>
  <c r="EB21" i="4"/>
  <c r="DS21" i="4"/>
  <c r="W21" i="4"/>
  <c r="I21" i="4"/>
  <c r="BS21" i="4"/>
  <c r="K194" i="10"/>
  <c r="K192" i="10"/>
  <c r="Z119" i="4"/>
  <c r="AM119" i="4"/>
  <c r="K119" i="4"/>
  <c r="DC119" i="4"/>
  <c r="M80" i="4"/>
  <c r="P80" i="4" s="1"/>
  <c r="S80" i="4" s="1"/>
  <c r="V80" i="4" s="1"/>
  <c r="Y80" i="4" s="1"/>
  <c r="AB80" i="4" s="1"/>
  <c r="AE80" i="4" s="1"/>
  <c r="AH80" i="4" s="1"/>
  <c r="AK80" i="4" s="1"/>
  <c r="AN80" i="4" s="1"/>
  <c r="AQ80" i="4" s="1"/>
  <c r="AT80" i="4" s="1"/>
  <c r="AW80" i="4" s="1"/>
  <c r="AZ80" i="4" s="1"/>
  <c r="BC80" i="4" s="1"/>
  <c r="BF80" i="4" s="1"/>
  <c r="BI80" i="4" s="1"/>
  <c r="AM56" i="4"/>
  <c r="BG86" i="4"/>
  <c r="BD86" i="4"/>
  <c r="CN86" i="4"/>
  <c r="AO86" i="4"/>
  <c r="CB86" i="4"/>
  <c r="BN86" i="4"/>
  <c r="AV86" i="4"/>
  <c r="BW35" i="4"/>
  <c r="CC35" i="4"/>
  <c r="CB35" i="4"/>
  <c r="H35" i="4"/>
  <c r="J30" i="4"/>
  <c r="X27" i="4"/>
  <c r="DD27" i="4"/>
  <c r="BJ27" i="4"/>
  <c r="AA35" i="4"/>
  <c r="AI27" i="4"/>
  <c r="CW21" i="4"/>
  <c r="CH21" i="4"/>
  <c r="R21" i="4"/>
  <c r="CR21" i="4"/>
  <c r="CE21" i="4"/>
  <c r="AO21" i="4"/>
  <c r="DL21" i="4"/>
  <c r="I122" i="4" l="1"/>
  <c r="DD122" i="4"/>
  <c r="DY122" i="4"/>
  <c r="CR122" i="4"/>
  <c r="BJ122" i="4"/>
  <c r="DC122" i="4"/>
  <c r="AS122" i="4"/>
  <c r="AL122" i="4"/>
  <c r="CO122" i="4"/>
  <c r="DP122" i="4"/>
  <c r="K201" i="10"/>
  <c r="K53" i="8"/>
  <c r="K79" i="7"/>
  <c r="AF122" i="4"/>
  <c r="CK122" i="4"/>
  <c r="Q122" i="4"/>
  <c r="AJ122" i="4"/>
  <c r="CW122" i="4"/>
  <c r="W122" i="4"/>
  <c r="EB122" i="4"/>
  <c r="AI122" i="4"/>
  <c r="BN122" i="4"/>
  <c r="BS122" i="4"/>
  <c r="AM122" i="4"/>
  <c r="BP122" i="4"/>
  <c r="DO122" i="4"/>
  <c r="AO122" i="4"/>
  <c r="CL122" i="4"/>
  <c r="CX122" i="4"/>
  <c r="BV122" i="4"/>
  <c r="BT122" i="4"/>
  <c r="BA122" i="4"/>
  <c r="AY122" i="4"/>
  <c r="BB122" i="4"/>
  <c r="CN122" i="4"/>
  <c r="CU122" i="4"/>
  <c r="BW122" i="4"/>
  <c r="CI122" i="4"/>
  <c r="BG122" i="4"/>
  <c r="DS122" i="4"/>
  <c r="DJ122" i="4"/>
  <c r="CT122" i="4"/>
  <c r="DR122" i="4"/>
  <c r="BZ122" i="4"/>
  <c r="EA122" i="4"/>
  <c r="DV122" i="4"/>
  <c r="O122" i="4"/>
  <c r="CE122" i="4"/>
  <c r="AR122" i="4"/>
  <c r="U122" i="4"/>
  <c r="L122" i="4"/>
  <c r="DA122" i="4"/>
  <c r="BQ122" i="4"/>
  <c r="AP122" i="4"/>
  <c r="AV122" i="4"/>
  <c r="BK122" i="4"/>
  <c r="CB122" i="4"/>
  <c r="R122" i="4"/>
  <c r="K122" i="4"/>
  <c r="CZ122" i="4"/>
  <c r="CQ122" i="4"/>
  <c r="X122" i="4"/>
  <c r="CH122" i="4"/>
  <c r="Z122" i="4"/>
  <c r="N122" i="4"/>
  <c r="CC122" i="4"/>
  <c r="BM122" i="4"/>
  <c r="DG122" i="4"/>
  <c r="AD122" i="4"/>
  <c r="BD122" i="4"/>
  <c r="BE122" i="4"/>
  <c r="AU122" i="4"/>
  <c r="BY122" i="4"/>
  <c r="DF122" i="4"/>
  <c r="DX122" i="4"/>
  <c r="DL122" i="4"/>
  <c r="J56" i="4"/>
  <c r="AA122" i="4"/>
  <c r="AX122" i="4"/>
  <c r="DU122" i="4"/>
  <c r="DM122" i="4"/>
  <c r="BH122" i="4"/>
  <c r="I13" i="3"/>
  <c r="J13" i="3" s="1"/>
  <c r="G11" i="1" s="1"/>
  <c r="J11" i="1" s="1"/>
  <c r="EE62" i="4"/>
  <c r="I49" i="3" s="1"/>
  <c r="J49" i="3" s="1"/>
  <c r="G37" i="1" s="1"/>
  <c r="J37" i="1" s="1"/>
  <c r="BL62" i="4"/>
  <c r="BO62" i="4" s="1"/>
  <c r="BR62" i="4" s="1"/>
  <c r="BU62" i="4" s="1"/>
  <c r="BX62" i="4" s="1"/>
  <c r="CA62" i="4" s="1"/>
  <c r="CD62" i="4" s="1"/>
  <c r="CG62" i="4" s="1"/>
  <c r="CJ62" i="4" s="1"/>
  <c r="CM62" i="4" s="1"/>
  <c r="CP62" i="4" s="1"/>
  <c r="CS62" i="4" s="1"/>
  <c r="M30" i="4"/>
  <c r="J35" i="4"/>
  <c r="BL66" i="4"/>
  <c r="BO66" i="4" s="1"/>
  <c r="BR66" i="4" s="1"/>
  <c r="BU66" i="4" s="1"/>
  <c r="BX66" i="4" s="1"/>
  <c r="CA66" i="4" s="1"/>
  <c r="CD66" i="4" s="1"/>
  <c r="CG66" i="4" s="1"/>
  <c r="CJ66" i="4" s="1"/>
  <c r="CM66" i="4" s="1"/>
  <c r="CP66" i="4" s="1"/>
  <c r="CS66" i="4" s="1"/>
  <c r="EE66" i="4" s="1"/>
  <c r="I53" i="3" s="1"/>
  <c r="J53" i="3" s="1"/>
  <c r="G41" i="1" s="1"/>
  <c r="J41" i="1" s="1"/>
  <c r="BL113" i="4"/>
  <c r="BO113" i="4" s="1"/>
  <c r="BR113" i="4" s="1"/>
  <c r="BU113" i="4" s="1"/>
  <c r="BX113" i="4" s="1"/>
  <c r="CA113" i="4" s="1"/>
  <c r="CD113" i="4" s="1"/>
  <c r="CG113" i="4" s="1"/>
  <c r="CJ113" i="4" s="1"/>
  <c r="CM113" i="4" s="1"/>
  <c r="CP113" i="4" s="1"/>
  <c r="CS113" i="4" s="1"/>
  <c r="EE113" i="4" s="1"/>
  <c r="I76" i="3" s="1"/>
  <c r="J76" i="3" s="1"/>
  <c r="G16" i="2" s="1"/>
  <c r="J16" i="2" s="1"/>
  <c r="J27" i="4"/>
  <c r="M24" i="4"/>
  <c r="BL53" i="4"/>
  <c r="BO53" i="4" s="1"/>
  <c r="BR53" i="4" s="1"/>
  <c r="BU53" i="4" s="1"/>
  <c r="BX53" i="4" s="1"/>
  <c r="CA53" i="4" s="1"/>
  <c r="CD53" i="4" s="1"/>
  <c r="CG53" i="4" s="1"/>
  <c r="CJ53" i="4" s="1"/>
  <c r="CM53" i="4" s="1"/>
  <c r="CP53" i="4" s="1"/>
  <c r="CS53" i="4" s="1"/>
  <c r="H89" i="3"/>
  <c r="CV11" i="4"/>
  <c r="CY11" i="4" s="1"/>
  <c r="DB11" i="4" s="1"/>
  <c r="DE11" i="4" s="1"/>
  <c r="DH11" i="4" s="1"/>
  <c r="DK11" i="4" s="1"/>
  <c r="DN11" i="4" s="1"/>
  <c r="DQ11" i="4" s="1"/>
  <c r="DT11" i="4" s="1"/>
  <c r="DW11" i="4" s="1"/>
  <c r="DZ11" i="4" s="1"/>
  <c r="EC11" i="4" s="1"/>
  <c r="EG11" i="4" s="1"/>
  <c r="EF11" i="4" s="1"/>
  <c r="CV97" i="4"/>
  <c r="CY97" i="4" s="1"/>
  <c r="DB97" i="4" s="1"/>
  <c r="DE97" i="4" s="1"/>
  <c r="DH97" i="4" s="1"/>
  <c r="DK97" i="4" s="1"/>
  <c r="DN97" i="4" s="1"/>
  <c r="DQ97" i="4" s="1"/>
  <c r="DT97" i="4" s="1"/>
  <c r="DW97" i="4" s="1"/>
  <c r="DZ97" i="4" s="1"/>
  <c r="EC97" i="4" s="1"/>
  <c r="EG97" i="4"/>
  <c r="EF97" i="4" s="1"/>
  <c r="CV95" i="4"/>
  <c r="CY95" i="4" s="1"/>
  <c r="DB95" i="4" s="1"/>
  <c r="DE95" i="4" s="1"/>
  <c r="DH95" i="4" s="1"/>
  <c r="DK95" i="4" s="1"/>
  <c r="DN95" i="4" s="1"/>
  <c r="DQ95" i="4" s="1"/>
  <c r="DT95" i="4" s="1"/>
  <c r="DW95" i="4" s="1"/>
  <c r="DZ95" i="4" s="1"/>
  <c r="EC95" i="4" s="1"/>
  <c r="EG95" i="4" s="1"/>
  <c r="CV100" i="4"/>
  <c r="CY100" i="4" s="1"/>
  <c r="DB100" i="4" s="1"/>
  <c r="DE100" i="4" s="1"/>
  <c r="DH100" i="4" s="1"/>
  <c r="DK100" i="4" s="1"/>
  <c r="DN100" i="4" s="1"/>
  <c r="DQ100" i="4" s="1"/>
  <c r="DT100" i="4" s="1"/>
  <c r="DW100" i="4" s="1"/>
  <c r="DZ100" i="4" s="1"/>
  <c r="EC100" i="4" s="1"/>
  <c r="EG100" i="4" s="1"/>
  <c r="M89" i="4"/>
  <c r="J90" i="4"/>
  <c r="CV20" i="4"/>
  <c r="CY20" i="4" s="1"/>
  <c r="DB20" i="4" s="1"/>
  <c r="DE20" i="4" s="1"/>
  <c r="DH20" i="4" s="1"/>
  <c r="DK20" i="4" s="1"/>
  <c r="DN20" i="4" s="1"/>
  <c r="DQ20" i="4" s="1"/>
  <c r="DT20" i="4" s="1"/>
  <c r="DW20" i="4" s="1"/>
  <c r="DZ20" i="4" s="1"/>
  <c r="EC20" i="4" s="1"/>
  <c r="EG20" i="4" s="1"/>
  <c r="EF20" i="4" s="1"/>
  <c r="BL118" i="4"/>
  <c r="BO118" i="4" s="1"/>
  <c r="BR118" i="4" s="1"/>
  <c r="BU118" i="4" s="1"/>
  <c r="BX118" i="4" s="1"/>
  <c r="CA118" i="4" s="1"/>
  <c r="CD118" i="4" s="1"/>
  <c r="CG118" i="4" s="1"/>
  <c r="CJ118" i="4" s="1"/>
  <c r="CM118" i="4" s="1"/>
  <c r="CP118" i="4" s="1"/>
  <c r="CS118" i="4" s="1"/>
  <c r="EE118" i="4" s="1"/>
  <c r="I84" i="3" s="1"/>
  <c r="J84" i="3" s="1"/>
  <c r="G24" i="2" s="1"/>
  <c r="J24" i="2" s="1"/>
  <c r="J46" i="4"/>
  <c r="M38" i="4"/>
  <c r="BL94" i="4"/>
  <c r="BO94" i="4" s="1"/>
  <c r="BR94" i="4" s="1"/>
  <c r="BU94" i="4" s="1"/>
  <c r="BX94" i="4" s="1"/>
  <c r="CA94" i="4" s="1"/>
  <c r="CD94" i="4" s="1"/>
  <c r="CG94" i="4" s="1"/>
  <c r="CJ94" i="4" s="1"/>
  <c r="CM94" i="4" s="1"/>
  <c r="CP94" i="4" s="1"/>
  <c r="CS94" i="4" s="1"/>
  <c r="K64" i="12"/>
  <c r="CV16" i="4"/>
  <c r="CY16" i="4" s="1"/>
  <c r="DB16" i="4" s="1"/>
  <c r="DE16" i="4" s="1"/>
  <c r="DH16" i="4" s="1"/>
  <c r="DK16" i="4" s="1"/>
  <c r="DN16" i="4" s="1"/>
  <c r="DQ16" i="4" s="1"/>
  <c r="DT16" i="4" s="1"/>
  <c r="DW16" i="4" s="1"/>
  <c r="DZ16" i="4" s="1"/>
  <c r="EC16" i="4" s="1"/>
  <c r="EG16" i="4" s="1"/>
  <c r="R33" i="1"/>
  <c r="R31" i="1"/>
  <c r="R29" i="1"/>
  <c r="R27" i="1"/>
  <c r="R25" i="1"/>
  <c r="R26" i="1"/>
  <c r="R23" i="1"/>
  <c r="R28" i="1"/>
  <c r="R22" i="1"/>
  <c r="R34" i="1"/>
  <c r="R24" i="1"/>
  <c r="R30" i="1"/>
  <c r="R32" i="1"/>
  <c r="CV98" i="4"/>
  <c r="CY98" i="4" s="1"/>
  <c r="DB98" i="4" s="1"/>
  <c r="DE98" i="4" s="1"/>
  <c r="DH98" i="4" s="1"/>
  <c r="DK98" i="4" s="1"/>
  <c r="DN98" i="4" s="1"/>
  <c r="DQ98" i="4" s="1"/>
  <c r="DT98" i="4" s="1"/>
  <c r="DW98" i="4" s="1"/>
  <c r="DZ98" i="4" s="1"/>
  <c r="EC98" i="4" s="1"/>
  <c r="EG98" i="4" s="1"/>
  <c r="EE95" i="4"/>
  <c r="I71" i="3" s="1"/>
  <c r="J71" i="3" s="1"/>
  <c r="G11" i="2" s="1"/>
  <c r="J11" i="2" s="1"/>
  <c r="CV101" i="4"/>
  <c r="CY101" i="4" s="1"/>
  <c r="DB101" i="4" s="1"/>
  <c r="DE101" i="4" s="1"/>
  <c r="DH101" i="4" s="1"/>
  <c r="DK101" i="4" s="1"/>
  <c r="DN101" i="4" s="1"/>
  <c r="DQ101" i="4" s="1"/>
  <c r="DT101" i="4" s="1"/>
  <c r="DW101" i="4" s="1"/>
  <c r="DZ101" i="4" s="1"/>
  <c r="EC101" i="4" s="1"/>
  <c r="EG101" i="4" s="1"/>
  <c r="EF101" i="4" s="1"/>
  <c r="EE39" i="4"/>
  <c r="I32" i="3" s="1"/>
  <c r="J32" i="3" s="1"/>
  <c r="G20" i="1" s="1"/>
  <c r="J20" i="1" s="1"/>
  <c r="BL39" i="4"/>
  <c r="BO39" i="4" s="1"/>
  <c r="BR39" i="4" s="1"/>
  <c r="BU39" i="4" s="1"/>
  <c r="BX39" i="4" s="1"/>
  <c r="CA39" i="4" s="1"/>
  <c r="CD39" i="4" s="1"/>
  <c r="CG39" i="4" s="1"/>
  <c r="CJ39" i="4" s="1"/>
  <c r="CM39" i="4" s="1"/>
  <c r="CP39" i="4" s="1"/>
  <c r="CS39" i="4" s="1"/>
  <c r="EE16" i="4"/>
  <c r="I12" i="3" s="1"/>
  <c r="J12" i="3" s="1"/>
  <c r="G10" i="1" s="1"/>
  <c r="J10" i="1" s="1"/>
  <c r="EG52" i="4"/>
  <c r="EF52" i="4" s="1"/>
  <c r="CV52" i="4"/>
  <c r="CY52" i="4" s="1"/>
  <c r="DB52" i="4" s="1"/>
  <c r="DE52" i="4" s="1"/>
  <c r="DH52" i="4" s="1"/>
  <c r="DK52" i="4" s="1"/>
  <c r="DN52" i="4" s="1"/>
  <c r="DQ52" i="4" s="1"/>
  <c r="DT52" i="4" s="1"/>
  <c r="DW52" i="4" s="1"/>
  <c r="DZ52" i="4" s="1"/>
  <c r="EC52" i="4" s="1"/>
  <c r="EE98" i="4"/>
  <c r="I74" i="3" s="1"/>
  <c r="J74" i="3" s="1"/>
  <c r="G14" i="2" s="1"/>
  <c r="J14" i="2" s="1"/>
  <c r="CV44" i="4"/>
  <c r="CY44" i="4" s="1"/>
  <c r="DB44" i="4" s="1"/>
  <c r="DE44" i="4" s="1"/>
  <c r="DH44" i="4" s="1"/>
  <c r="DK44" i="4" s="1"/>
  <c r="DN44" i="4" s="1"/>
  <c r="DQ44" i="4" s="1"/>
  <c r="DT44" i="4" s="1"/>
  <c r="DW44" i="4" s="1"/>
  <c r="DZ44" i="4" s="1"/>
  <c r="EC44" i="4" s="1"/>
  <c r="EG44" i="4" s="1"/>
  <c r="CV103" i="4"/>
  <c r="CY103" i="4" s="1"/>
  <c r="DB103" i="4" s="1"/>
  <c r="DE103" i="4" s="1"/>
  <c r="DH103" i="4" s="1"/>
  <c r="DK103" i="4" s="1"/>
  <c r="DN103" i="4" s="1"/>
  <c r="DQ103" i="4" s="1"/>
  <c r="DT103" i="4" s="1"/>
  <c r="DW103" i="4" s="1"/>
  <c r="DZ103" i="4" s="1"/>
  <c r="EC103" i="4" s="1"/>
  <c r="EG103" i="4" s="1"/>
  <c r="J119" i="4"/>
  <c r="M93" i="4"/>
  <c r="BL25" i="4"/>
  <c r="BO25" i="4" s="1"/>
  <c r="BR25" i="4" s="1"/>
  <c r="BU25" i="4" s="1"/>
  <c r="BX25" i="4" s="1"/>
  <c r="CA25" i="4" s="1"/>
  <c r="CD25" i="4" s="1"/>
  <c r="CG25" i="4" s="1"/>
  <c r="CJ25" i="4" s="1"/>
  <c r="CM25" i="4" s="1"/>
  <c r="CP25" i="4" s="1"/>
  <c r="CS25" i="4" s="1"/>
  <c r="EE25" i="4" s="1"/>
  <c r="I19" i="3" s="1"/>
  <c r="J19" i="3" s="1"/>
  <c r="G14" i="1" s="1"/>
  <c r="J14" i="1" s="1"/>
  <c r="K103" i="11"/>
  <c r="BL55" i="4"/>
  <c r="BO55" i="4" s="1"/>
  <c r="BR55" i="4" s="1"/>
  <c r="BU55" i="4" s="1"/>
  <c r="BX55" i="4" s="1"/>
  <c r="CA55" i="4" s="1"/>
  <c r="CD55" i="4" s="1"/>
  <c r="CG55" i="4" s="1"/>
  <c r="CJ55" i="4" s="1"/>
  <c r="CM55" i="4" s="1"/>
  <c r="CP55" i="4" s="1"/>
  <c r="CS55" i="4" s="1"/>
  <c r="EE55" i="4"/>
  <c r="I43" i="3" s="1"/>
  <c r="J43" i="3" s="1"/>
  <c r="S20" i="1" s="1"/>
  <c r="T20" i="1" s="1"/>
  <c r="BL26" i="4"/>
  <c r="BO26" i="4" s="1"/>
  <c r="BR26" i="4" s="1"/>
  <c r="BU26" i="4" s="1"/>
  <c r="BX26" i="4" s="1"/>
  <c r="CA26" i="4" s="1"/>
  <c r="CD26" i="4" s="1"/>
  <c r="CG26" i="4" s="1"/>
  <c r="CJ26" i="4" s="1"/>
  <c r="CM26" i="4" s="1"/>
  <c r="CP26" i="4" s="1"/>
  <c r="CS26" i="4" s="1"/>
  <c r="EE26" i="4" s="1"/>
  <c r="I20" i="3" s="1"/>
  <c r="J20" i="3" s="1"/>
  <c r="CV54" i="4"/>
  <c r="CY54" i="4" s="1"/>
  <c r="DB54" i="4" s="1"/>
  <c r="DE54" i="4" s="1"/>
  <c r="DH54" i="4" s="1"/>
  <c r="DK54" i="4" s="1"/>
  <c r="DN54" i="4" s="1"/>
  <c r="DQ54" i="4" s="1"/>
  <c r="DT54" i="4" s="1"/>
  <c r="DW54" i="4" s="1"/>
  <c r="DZ54" i="4" s="1"/>
  <c r="EC54" i="4" s="1"/>
  <c r="EG54" i="4" s="1"/>
  <c r="CV114" i="4"/>
  <c r="CY114" i="4" s="1"/>
  <c r="DB114" i="4" s="1"/>
  <c r="DE114" i="4" s="1"/>
  <c r="DH114" i="4" s="1"/>
  <c r="DK114" i="4" s="1"/>
  <c r="DN114" i="4" s="1"/>
  <c r="DQ114" i="4" s="1"/>
  <c r="DT114" i="4" s="1"/>
  <c r="DW114" i="4" s="1"/>
  <c r="DZ114" i="4" s="1"/>
  <c r="EC114" i="4" s="1"/>
  <c r="EG114" i="4" s="1"/>
  <c r="EF114" i="4" s="1"/>
  <c r="CV77" i="4"/>
  <c r="CY77" i="4" s="1"/>
  <c r="DB77" i="4" s="1"/>
  <c r="DE77" i="4" s="1"/>
  <c r="DH77" i="4" s="1"/>
  <c r="DK77" i="4" s="1"/>
  <c r="DN77" i="4" s="1"/>
  <c r="DQ77" i="4" s="1"/>
  <c r="DT77" i="4" s="1"/>
  <c r="DW77" i="4" s="1"/>
  <c r="DZ77" i="4" s="1"/>
  <c r="EC77" i="4" s="1"/>
  <c r="EG77" i="4" s="1"/>
  <c r="EF77" i="4" s="1"/>
  <c r="CV102" i="4"/>
  <c r="CY102" i="4" s="1"/>
  <c r="DB102" i="4" s="1"/>
  <c r="DE102" i="4" s="1"/>
  <c r="DH102" i="4" s="1"/>
  <c r="DK102" i="4" s="1"/>
  <c r="DN102" i="4" s="1"/>
  <c r="DQ102" i="4" s="1"/>
  <c r="DT102" i="4" s="1"/>
  <c r="DW102" i="4" s="1"/>
  <c r="DZ102" i="4" s="1"/>
  <c r="EC102" i="4" s="1"/>
  <c r="EG102" i="4" s="1"/>
  <c r="EF102" i="4" s="1"/>
  <c r="CV96" i="4"/>
  <c r="CY96" i="4" s="1"/>
  <c r="DB96" i="4" s="1"/>
  <c r="DE96" i="4" s="1"/>
  <c r="DH96" i="4" s="1"/>
  <c r="DK96" i="4" s="1"/>
  <c r="DN96" i="4" s="1"/>
  <c r="DQ96" i="4" s="1"/>
  <c r="DT96" i="4" s="1"/>
  <c r="DW96" i="4" s="1"/>
  <c r="DZ96" i="4" s="1"/>
  <c r="EC96" i="4" s="1"/>
  <c r="EG96" i="4"/>
  <c r="EF96" i="4" s="1"/>
  <c r="CV117" i="4"/>
  <c r="CY117" i="4" s="1"/>
  <c r="DB117" i="4" s="1"/>
  <c r="DE117" i="4" s="1"/>
  <c r="DH117" i="4" s="1"/>
  <c r="DK117" i="4" s="1"/>
  <c r="DN117" i="4" s="1"/>
  <c r="DQ117" i="4" s="1"/>
  <c r="DT117" i="4" s="1"/>
  <c r="DW117" i="4" s="1"/>
  <c r="DZ117" i="4" s="1"/>
  <c r="EC117" i="4" s="1"/>
  <c r="EG117" i="4" s="1"/>
  <c r="EE44" i="4"/>
  <c r="I33" i="3" s="1"/>
  <c r="J33" i="3" s="1"/>
  <c r="G21" i="1" s="1"/>
  <c r="J21" i="1" s="1"/>
  <c r="EE103" i="4"/>
  <c r="I79" i="3" s="1"/>
  <c r="J79" i="3" s="1"/>
  <c r="G19" i="2" s="1"/>
  <c r="J19" i="2" s="1"/>
  <c r="CV82" i="4"/>
  <c r="CY82" i="4" s="1"/>
  <c r="DB82" i="4" s="1"/>
  <c r="DE82" i="4" s="1"/>
  <c r="DH82" i="4" s="1"/>
  <c r="DK82" i="4" s="1"/>
  <c r="DN82" i="4" s="1"/>
  <c r="DQ82" i="4" s="1"/>
  <c r="DT82" i="4" s="1"/>
  <c r="DW82" i="4" s="1"/>
  <c r="DZ82" i="4" s="1"/>
  <c r="EC82" i="4" s="1"/>
  <c r="EG82" i="4" s="1"/>
  <c r="M21" i="4"/>
  <c r="P10" i="4"/>
  <c r="EE54" i="4"/>
  <c r="I42" i="3" s="1"/>
  <c r="J42" i="3" s="1"/>
  <c r="N20" i="1" s="1"/>
  <c r="CV68" i="4"/>
  <c r="CY68" i="4" s="1"/>
  <c r="DB68" i="4" s="1"/>
  <c r="DE68" i="4" s="1"/>
  <c r="DH68" i="4" s="1"/>
  <c r="DK68" i="4" s="1"/>
  <c r="DN68" i="4" s="1"/>
  <c r="DQ68" i="4" s="1"/>
  <c r="DT68" i="4" s="1"/>
  <c r="DW68" i="4" s="1"/>
  <c r="DZ68" i="4" s="1"/>
  <c r="EC68" i="4" s="1"/>
  <c r="EG68" i="4" s="1"/>
  <c r="EF68" i="4" s="1"/>
  <c r="CV115" i="4"/>
  <c r="CY115" i="4" s="1"/>
  <c r="DB115" i="4" s="1"/>
  <c r="DE115" i="4" s="1"/>
  <c r="DH115" i="4" s="1"/>
  <c r="DK115" i="4" s="1"/>
  <c r="DN115" i="4" s="1"/>
  <c r="DQ115" i="4" s="1"/>
  <c r="DT115" i="4" s="1"/>
  <c r="DW115" i="4" s="1"/>
  <c r="DZ115" i="4" s="1"/>
  <c r="EC115" i="4" s="1"/>
  <c r="EG115" i="4" s="1"/>
  <c r="EF115" i="4" s="1"/>
  <c r="CV33" i="4"/>
  <c r="CY33" i="4" s="1"/>
  <c r="DB33" i="4" s="1"/>
  <c r="DE33" i="4" s="1"/>
  <c r="DH33" i="4" s="1"/>
  <c r="DK33" i="4" s="1"/>
  <c r="DN33" i="4" s="1"/>
  <c r="DQ33" i="4" s="1"/>
  <c r="DT33" i="4" s="1"/>
  <c r="DW33" i="4" s="1"/>
  <c r="DZ33" i="4" s="1"/>
  <c r="EC33" i="4" s="1"/>
  <c r="EG33" i="4" s="1"/>
  <c r="EF33" i="4" s="1"/>
  <c r="EE117" i="4"/>
  <c r="I83" i="3" s="1"/>
  <c r="J83" i="3" s="1"/>
  <c r="G23" i="2" s="1"/>
  <c r="J23" i="2" s="1"/>
  <c r="EG19" i="4"/>
  <c r="EF19" i="4" s="1"/>
  <c r="CV19" i="4"/>
  <c r="CY19" i="4" s="1"/>
  <c r="DB19" i="4" s="1"/>
  <c r="DE19" i="4" s="1"/>
  <c r="DH19" i="4" s="1"/>
  <c r="DK19" i="4" s="1"/>
  <c r="DN19" i="4" s="1"/>
  <c r="DQ19" i="4" s="1"/>
  <c r="DT19" i="4" s="1"/>
  <c r="DW19" i="4" s="1"/>
  <c r="DZ19" i="4" s="1"/>
  <c r="EC19" i="4" s="1"/>
  <c r="CV64" i="4"/>
  <c r="CY64" i="4" s="1"/>
  <c r="DB64" i="4" s="1"/>
  <c r="DE64" i="4" s="1"/>
  <c r="DH64" i="4" s="1"/>
  <c r="DK64" i="4" s="1"/>
  <c r="DN64" i="4" s="1"/>
  <c r="DQ64" i="4" s="1"/>
  <c r="DT64" i="4" s="1"/>
  <c r="DW64" i="4" s="1"/>
  <c r="DZ64" i="4" s="1"/>
  <c r="EC64" i="4" s="1"/>
  <c r="EG64" i="4" s="1"/>
  <c r="EF64" i="4" s="1"/>
  <c r="EE82" i="4"/>
  <c r="M56" i="4"/>
  <c r="P49" i="4"/>
  <c r="H122" i="4"/>
  <c r="J86" i="4"/>
  <c r="M60" i="4"/>
  <c r="CV31" i="4"/>
  <c r="CY31" i="4" s="1"/>
  <c r="DB31" i="4" s="1"/>
  <c r="DE31" i="4" s="1"/>
  <c r="DH31" i="4" s="1"/>
  <c r="DK31" i="4" s="1"/>
  <c r="DN31" i="4" s="1"/>
  <c r="DQ31" i="4" s="1"/>
  <c r="DT31" i="4" s="1"/>
  <c r="DW31" i="4" s="1"/>
  <c r="DZ31" i="4" s="1"/>
  <c r="EC31" i="4" s="1"/>
  <c r="EG31" i="4" s="1"/>
  <c r="EF31" i="4" s="1"/>
  <c r="CV76" i="4"/>
  <c r="CY76" i="4" s="1"/>
  <c r="DB76" i="4" s="1"/>
  <c r="DE76" i="4" s="1"/>
  <c r="DH76" i="4" s="1"/>
  <c r="DK76" i="4" s="1"/>
  <c r="DN76" i="4" s="1"/>
  <c r="DQ76" i="4" s="1"/>
  <c r="DT76" i="4" s="1"/>
  <c r="DW76" i="4" s="1"/>
  <c r="DZ76" i="4" s="1"/>
  <c r="EC76" i="4" s="1"/>
  <c r="EG76" i="4" s="1"/>
  <c r="EF76" i="4" s="1"/>
  <c r="CV99" i="4"/>
  <c r="CY99" i="4" s="1"/>
  <c r="DB99" i="4" s="1"/>
  <c r="DE99" i="4" s="1"/>
  <c r="DH99" i="4" s="1"/>
  <c r="DK99" i="4" s="1"/>
  <c r="DN99" i="4" s="1"/>
  <c r="DQ99" i="4" s="1"/>
  <c r="DT99" i="4" s="1"/>
  <c r="DW99" i="4" s="1"/>
  <c r="DZ99" i="4" s="1"/>
  <c r="EC99" i="4" s="1"/>
  <c r="EG99" i="4" s="1"/>
  <c r="EF99" i="4" s="1"/>
  <c r="O27" i="1"/>
  <c r="O24" i="1"/>
  <c r="O29" i="1"/>
  <c r="O26" i="1"/>
  <c r="O32" i="1"/>
  <c r="O28" i="1"/>
  <c r="O22" i="1"/>
  <c r="O25" i="1"/>
  <c r="O31" i="1"/>
  <c r="O34" i="1"/>
  <c r="O23" i="1"/>
  <c r="O33" i="1"/>
  <c r="O30" i="1"/>
  <c r="CV116" i="4"/>
  <c r="CY116" i="4" s="1"/>
  <c r="DB116" i="4" s="1"/>
  <c r="DE116" i="4" s="1"/>
  <c r="DH116" i="4" s="1"/>
  <c r="DK116" i="4" s="1"/>
  <c r="DN116" i="4" s="1"/>
  <c r="DQ116" i="4" s="1"/>
  <c r="DT116" i="4" s="1"/>
  <c r="DW116" i="4" s="1"/>
  <c r="DZ116" i="4" s="1"/>
  <c r="EC116" i="4" s="1"/>
  <c r="EG116" i="4" s="1"/>
  <c r="EF116" i="4" s="1"/>
  <c r="BL80" i="4"/>
  <c r="BO80" i="4" s="1"/>
  <c r="BR80" i="4" s="1"/>
  <c r="BU80" i="4" s="1"/>
  <c r="BX80" i="4" s="1"/>
  <c r="CA80" i="4" s="1"/>
  <c r="CD80" i="4" s="1"/>
  <c r="CG80" i="4" s="1"/>
  <c r="CJ80" i="4" s="1"/>
  <c r="CM80" i="4" s="1"/>
  <c r="CP80" i="4" s="1"/>
  <c r="CS80" i="4" s="1"/>
  <c r="EE80" i="4" s="1"/>
  <c r="BL51" i="4"/>
  <c r="BO51" i="4" s="1"/>
  <c r="BR51" i="4" s="1"/>
  <c r="BU51" i="4" s="1"/>
  <c r="BX51" i="4" s="1"/>
  <c r="CA51" i="4" s="1"/>
  <c r="CD51" i="4" s="1"/>
  <c r="CG51" i="4" s="1"/>
  <c r="CJ51" i="4" s="1"/>
  <c r="CM51" i="4" s="1"/>
  <c r="CP51" i="4" s="1"/>
  <c r="CS51" i="4" s="1"/>
  <c r="BL63" i="4"/>
  <c r="BO63" i="4" s="1"/>
  <c r="BR63" i="4" s="1"/>
  <c r="BU63" i="4" s="1"/>
  <c r="BX63" i="4" s="1"/>
  <c r="CA63" i="4" s="1"/>
  <c r="CD63" i="4" s="1"/>
  <c r="CG63" i="4" s="1"/>
  <c r="CJ63" i="4" s="1"/>
  <c r="CM63" i="4" s="1"/>
  <c r="CP63" i="4" s="1"/>
  <c r="CS63" i="4" s="1"/>
  <c r="EE63" i="4" s="1"/>
  <c r="I50" i="3" s="1"/>
  <c r="J50" i="3" s="1"/>
  <c r="G38" i="1" s="1"/>
  <c r="J38" i="1" s="1"/>
  <c r="BL65" i="4"/>
  <c r="BO65" i="4" s="1"/>
  <c r="BR65" i="4" s="1"/>
  <c r="BU65" i="4" s="1"/>
  <c r="BX65" i="4" s="1"/>
  <c r="CA65" i="4" s="1"/>
  <c r="CD65" i="4" s="1"/>
  <c r="CG65" i="4" s="1"/>
  <c r="CJ65" i="4" s="1"/>
  <c r="CM65" i="4" s="1"/>
  <c r="CP65" i="4" s="1"/>
  <c r="CS65" i="4" s="1"/>
  <c r="EE65" i="4" s="1"/>
  <c r="I52" i="3" s="1"/>
  <c r="J52" i="3" s="1"/>
  <c r="G40" i="1" s="1"/>
  <c r="J40" i="1" s="1"/>
  <c r="BL67" i="4"/>
  <c r="BO67" i="4" s="1"/>
  <c r="BR67" i="4" s="1"/>
  <c r="BU67" i="4" s="1"/>
  <c r="BX67" i="4" s="1"/>
  <c r="CA67" i="4" s="1"/>
  <c r="CD67" i="4" s="1"/>
  <c r="CG67" i="4" s="1"/>
  <c r="CJ67" i="4" s="1"/>
  <c r="CM67" i="4" s="1"/>
  <c r="CP67" i="4" s="1"/>
  <c r="CS67" i="4" s="1"/>
  <c r="EE67" i="4" s="1"/>
  <c r="I55" i="3" s="1"/>
  <c r="J55" i="3" s="1"/>
  <c r="G43" i="1" s="1"/>
  <c r="J43" i="1" s="1"/>
  <c r="BL61" i="4"/>
  <c r="BO61" i="4" s="1"/>
  <c r="BR61" i="4" s="1"/>
  <c r="BU61" i="4" s="1"/>
  <c r="BX61" i="4" s="1"/>
  <c r="CA61" i="4" s="1"/>
  <c r="CD61" i="4" s="1"/>
  <c r="CG61" i="4" s="1"/>
  <c r="CJ61" i="4" s="1"/>
  <c r="CM61" i="4" s="1"/>
  <c r="CP61" i="4" s="1"/>
  <c r="CS61" i="4" s="1"/>
  <c r="EE61" i="4" s="1"/>
  <c r="I48" i="3" s="1"/>
  <c r="J48" i="3" s="1"/>
  <c r="G36" i="1" s="1"/>
  <c r="J36" i="1" s="1"/>
  <c r="CV70" i="4"/>
  <c r="CY70" i="4" s="1"/>
  <c r="DB70" i="4" s="1"/>
  <c r="DE70" i="4" s="1"/>
  <c r="DH70" i="4" s="1"/>
  <c r="DK70" i="4" s="1"/>
  <c r="DN70" i="4" s="1"/>
  <c r="DQ70" i="4" s="1"/>
  <c r="DT70" i="4" s="1"/>
  <c r="DW70" i="4" s="1"/>
  <c r="DZ70" i="4" s="1"/>
  <c r="EC70" i="4" s="1"/>
  <c r="EG70" i="4" s="1"/>
  <c r="EF70" i="4" s="1"/>
  <c r="CV81" i="4"/>
  <c r="CY81" i="4" s="1"/>
  <c r="DB81" i="4" s="1"/>
  <c r="DE81" i="4" s="1"/>
  <c r="DH81" i="4" s="1"/>
  <c r="DK81" i="4" s="1"/>
  <c r="DN81" i="4" s="1"/>
  <c r="DQ81" i="4" s="1"/>
  <c r="DT81" i="4" s="1"/>
  <c r="DW81" i="4" s="1"/>
  <c r="DZ81" i="4" s="1"/>
  <c r="EC81" i="4" s="1"/>
  <c r="EG81" i="4" s="1"/>
  <c r="EF81" i="4" s="1"/>
  <c r="CV78" i="4"/>
  <c r="CY78" i="4" s="1"/>
  <c r="DB78" i="4" s="1"/>
  <c r="DE78" i="4" s="1"/>
  <c r="DH78" i="4" s="1"/>
  <c r="DK78" i="4" s="1"/>
  <c r="DN78" i="4" s="1"/>
  <c r="DQ78" i="4" s="1"/>
  <c r="DT78" i="4" s="1"/>
  <c r="DW78" i="4" s="1"/>
  <c r="DZ78" i="4" s="1"/>
  <c r="EC78" i="4" s="1"/>
  <c r="EG78" i="4" s="1"/>
  <c r="EF78" i="4" s="1"/>
  <c r="EE99" i="4"/>
  <c r="I75" i="3" s="1"/>
  <c r="J75" i="3" s="1"/>
  <c r="G15" i="2" s="1"/>
  <c r="J15" i="2" s="1"/>
  <c r="CV13" i="4"/>
  <c r="CY13" i="4" s="1"/>
  <c r="DB13" i="4" s="1"/>
  <c r="DE13" i="4" s="1"/>
  <c r="DH13" i="4" s="1"/>
  <c r="DK13" i="4" s="1"/>
  <c r="DN13" i="4" s="1"/>
  <c r="DQ13" i="4" s="1"/>
  <c r="DT13" i="4" s="1"/>
  <c r="DW13" i="4" s="1"/>
  <c r="DZ13" i="4" s="1"/>
  <c r="EC13" i="4" s="1"/>
  <c r="EG13" i="4" s="1"/>
  <c r="EF13" i="4" s="1"/>
  <c r="CV50" i="4"/>
  <c r="CY50" i="4" s="1"/>
  <c r="DB50" i="4" s="1"/>
  <c r="DE50" i="4" s="1"/>
  <c r="DH50" i="4" s="1"/>
  <c r="DK50" i="4" s="1"/>
  <c r="DN50" i="4" s="1"/>
  <c r="DQ50" i="4" s="1"/>
  <c r="DT50" i="4" s="1"/>
  <c r="DW50" i="4" s="1"/>
  <c r="DZ50" i="4" s="1"/>
  <c r="EC50" i="4" s="1"/>
  <c r="EG50" i="4" s="1"/>
  <c r="EF50" i="4" s="1"/>
  <c r="CV69" i="4"/>
  <c r="CY69" i="4" s="1"/>
  <c r="DB69" i="4" s="1"/>
  <c r="DE69" i="4" s="1"/>
  <c r="DH69" i="4" s="1"/>
  <c r="DK69" i="4" s="1"/>
  <c r="DN69" i="4" s="1"/>
  <c r="DQ69" i="4" s="1"/>
  <c r="DT69" i="4" s="1"/>
  <c r="DW69" i="4" s="1"/>
  <c r="DZ69" i="4" s="1"/>
  <c r="EC69" i="4" s="1"/>
  <c r="EG69" i="4" s="1"/>
  <c r="EF69" i="4" s="1"/>
  <c r="CV71" i="4"/>
  <c r="CY71" i="4" s="1"/>
  <c r="DB71" i="4" s="1"/>
  <c r="DE71" i="4" s="1"/>
  <c r="DH71" i="4" s="1"/>
  <c r="DK71" i="4" s="1"/>
  <c r="DN71" i="4" s="1"/>
  <c r="DQ71" i="4" s="1"/>
  <c r="DT71" i="4" s="1"/>
  <c r="DW71" i="4" s="1"/>
  <c r="DZ71" i="4" s="1"/>
  <c r="EC71" i="4" s="1"/>
  <c r="EG71" i="4" s="1"/>
  <c r="EF71" i="4" s="1"/>
  <c r="CV32" i="4"/>
  <c r="CY32" i="4" s="1"/>
  <c r="DB32" i="4" s="1"/>
  <c r="DE32" i="4" s="1"/>
  <c r="DH32" i="4" s="1"/>
  <c r="DK32" i="4" s="1"/>
  <c r="DN32" i="4" s="1"/>
  <c r="DQ32" i="4" s="1"/>
  <c r="DT32" i="4" s="1"/>
  <c r="DW32" i="4" s="1"/>
  <c r="DZ32" i="4" s="1"/>
  <c r="EC32" i="4" s="1"/>
  <c r="EG32" i="4" s="1"/>
  <c r="EF32" i="4" s="1"/>
  <c r="CV85" i="4"/>
  <c r="CY85" i="4" s="1"/>
  <c r="DB85" i="4" s="1"/>
  <c r="DE85" i="4" s="1"/>
  <c r="DH85" i="4" s="1"/>
  <c r="DK85" i="4" s="1"/>
  <c r="DN85" i="4" s="1"/>
  <c r="DQ85" i="4" s="1"/>
  <c r="DT85" i="4" s="1"/>
  <c r="DW85" i="4" s="1"/>
  <c r="DZ85" i="4" s="1"/>
  <c r="EC85" i="4" s="1"/>
  <c r="EG85" i="4" s="1"/>
  <c r="EF85" i="4" s="1"/>
  <c r="CV79" i="4"/>
  <c r="CY79" i="4" s="1"/>
  <c r="DB79" i="4" s="1"/>
  <c r="DE79" i="4" s="1"/>
  <c r="DH79" i="4" s="1"/>
  <c r="DK79" i="4" s="1"/>
  <c r="DN79" i="4" s="1"/>
  <c r="DQ79" i="4" s="1"/>
  <c r="DT79" i="4" s="1"/>
  <c r="DW79" i="4" s="1"/>
  <c r="DZ79" i="4" s="1"/>
  <c r="EC79" i="4" s="1"/>
  <c r="EG79" i="4" s="1"/>
  <c r="EF79" i="4" s="1"/>
  <c r="CV45" i="4"/>
  <c r="CY45" i="4" s="1"/>
  <c r="DB45" i="4" s="1"/>
  <c r="DE45" i="4" s="1"/>
  <c r="DH45" i="4" s="1"/>
  <c r="DK45" i="4" s="1"/>
  <c r="DN45" i="4" s="1"/>
  <c r="DQ45" i="4" s="1"/>
  <c r="DT45" i="4" s="1"/>
  <c r="DW45" i="4" s="1"/>
  <c r="DZ45" i="4" s="1"/>
  <c r="EC45" i="4" s="1"/>
  <c r="EG45" i="4" s="1"/>
  <c r="EF45" i="4" s="1"/>
  <c r="EE100" i="4"/>
  <c r="I77" i="3" s="1"/>
  <c r="J77" i="3" s="1"/>
  <c r="G17" i="2" s="1"/>
  <c r="J17" i="2" s="1"/>
  <c r="CV12" i="4"/>
  <c r="CY12" i="4" s="1"/>
  <c r="DB12" i="4" s="1"/>
  <c r="DE12" i="4" s="1"/>
  <c r="DH12" i="4" s="1"/>
  <c r="DK12" i="4" s="1"/>
  <c r="DN12" i="4" s="1"/>
  <c r="DQ12" i="4" s="1"/>
  <c r="DT12" i="4" s="1"/>
  <c r="DW12" i="4" s="1"/>
  <c r="DZ12" i="4" s="1"/>
  <c r="EC12" i="4" s="1"/>
  <c r="EG12" i="4" s="1"/>
  <c r="EF12" i="4" s="1"/>
  <c r="EF103" i="4" l="1"/>
  <c r="EF82" i="4"/>
  <c r="J122" i="4"/>
  <c r="EF117" i="4"/>
  <c r="EF44" i="4"/>
  <c r="EF98" i="4"/>
  <c r="EF100" i="4"/>
  <c r="EF95" i="4"/>
  <c r="M86" i="4"/>
  <c r="P60" i="4"/>
  <c r="CV53" i="4"/>
  <c r="CY53" i="4" s="1"/>
  <c r="DB53" i="4" s="1"/>
  <c r="DE53" i="4" s="1"/>
  <c r="DH53" i="4" s="1"/>
  <c r="DK53" i="4" s="1"/>
  <c r="DN53" i="4" s="1"/>
  <c r="DQ53" i="4" s="1"/>
  <c r="DT53" i="4" s="1"/>
  <c r="DW53" i="4" s="1"/>
  <c r="DZ53" i="4" s="1"/>
  <c r="EC53" i="4" s="1"/>
  <c r="EG53" i="4" s="1"/>
  <c r="EF53" i="4" s="1"/>
  <c r="CV61" i="4"/>
  <c r="CY61" i="4" s="1"/>
  <c r="DB61" i="4" s="1"/>
  <c r="DE61" i="4" s="1"/>
  <c r="DH61" i="4" s="1"/>
  <c r="DK61" i="4" s="1"/>
  <c r="DN61" i="4" s="1"/>
  <c r="DQ61" i="4" s="1"/>
  <c r="DT61" i="4" s="1"/>
  <c r="DW61" i="4" s="1"/>
  <c r="DZ61" i="4" s="1"/>
  <c r="EC61" i="4" s="1"/>
  <c r="EG61" i="4" s="1"/>
  <c r="EF61" i="4" s="1"/>
  <c r="CV51" i="4"/>
  <c r="CY51" i="4" s="1"/>
  <c r="DB51" i="4" s="1"/>
  <c r="DE51" i="4" s="1"/>
  <c r="DH51" i="4" s="1"/>
  <c r="DK51" i="4" s="1"/>
  <c r="DN51" i="4" s="1"/>
  <c r="DQ51" i="4" s="1"/>
  <c r="DT51" i="4" s="1"/>
  <c r="DW51" i="4" s="1"/>
  <c r="DZ51" i="4" s="1"/>
  <c r="EC51" i="4" s="1"/>
  <c r="EG51" i="4" s="1"/>
  <c r="O35" i="1"/>
  <c r="N34" i="1"/>
  <c r="N32" i="1"/>
  <c r="N30" i="1"/>
  <c r="N28" i="1"/>
  <c r="N26" i="1"/>
  <c r="N24" i="1"/>
  <c r="N23" i="1"/>
  <c r="N29" i="1"/>
  <c r="N25" i="1"/>
  <c r="N22" i="1"/>
  <c r="N31" i="1"/>
  <c r="N33" i="1"/>
  <c r="N27" i="1"/>
  <c r="CV25" i="4"/>
  <c r="CY25" i="4" s="1"/>
  <c r="DB25" i="4" s="1"/>
  <c r="DE25" i="4" s="1"/>
  <c r="DH25" i="4" s="1"/>
  <c r="DK25" i="4" s="1"/>
  <c r="DN25" i="4" s="1"/>
  <c r="DQ25" i="4" s="1"/>
  <c r="DT25" i="4" s="1"/>
  <c r="DW25" i="4" s="1"/>
  <c r="DZ25" i="4" s="1"/>
  <c r="EC25" i="4" s="1"/>
  <c r="EG25" i="4" s="1"/>
  <c r="EF25" i="4" s="1"/>
  <c r="CV94" i="4"/>
  <c r="CY94" i="4" s="1"/>
  <c r="DB94" i="4" s="1"/>
  <c r="DE94" i="4" s="1"/>
  <c r="DH94" i="4" s="1"/>
  <c r="DK94" i="4" s="1"/>
  <c r="DN94" i="4" s="1"/>
  <c r="DQ94" i="4" s="1"/>
  <c r="DT94" i="4" s="1"/>
  <c r="DW94" i="4" s="1"/>
  <c r="DZ94" i="4" s="1"/>
  <c r="EC94" i="4" s="1"/>
  <c r="EG94" i="4" s="1"/>
  <c r="EF94" i="4" s="1"/>
  <c r="EE53" i="4"/>
  <c r="I41" i="3" s="1"/>
  <c r="J41" i="3" s="1"/>
  <c r="P20" i="1" s="1"/>
  <c r="M35" i="4"/>
  <c r="P30" i="4"/>
  <c r="EE51" i="4"/>
  <c r="I39" i="3" s="1"/>
  <c r="J39" i="3" s="1"/>
  <c r="Q20" i="1" s="1"/>
  <c r="EF16" i="4"/>
  <c r="EE94" i="4"/>
  <c r="I70" i="3" s="1"/>
  <c r="J70" i="3" s="1"/>
  <c r="G10" i="2" s="1"/>
  <c r="J10" i="2" s="1"/>
  <c r="M27" i="4"/>
  <c r="P24" i="4"/>
  <c r="R35" i="1"/>
  <c r="CV80" i="4"/>
  <c r="CY80" i="4" s="1"/>
  <c r="DB80" i="4" s="1"/>
  <c r="DE80" i="4" s="1"/>
  <c r="DH80" i="4" s="1"/>
  <c r="DK80" i="4" s="1"/>
  <c r="DN80" i="4" s="1"/>
  <c r="DQ80" i="4" s="1"/>
  <c r="DT80" i="4" s="1"/>
  <c r="DW80" i="4" s="1"/>
  <c r="DZ80" i="4" s="1"/>
  <c r="EC80" i="4" s="1"/>
  <c r="EG80" i="4" s="1"/>
  <c r="EF80" i="4" s="1"/>
  <c r="P56" i="4"/>
  <c r="S49" i="4"/>
  <c r="CV39" i="4"/>
  <c r="CY39" i="4" s="1"/>
  <c r="DB39" i="4" s="1"/>
  <c r="DE39" i="4" s="1"/>
  <c r="DH39" i="4" s="1"/>
  <c r="DK39" i="4" s="1"/>
  <c r="DN39" i="4" s="1"/>
  <c r="DQ39" i="4" s="1"/>
  <c r="DT39" i="4" s="1"/>
  <c r="DW39" i="4" s="1"/>
  <c r="DZ39" i="4" s="1"/>
  <c r="EC39" i="4" s="1"/>
  <c r="EG39" i="4" s="1"/>
  <c r="EF39" i="4" s="1"/>
  <c r="P38" i="4"/>
  <c r="M46" i="4"/>
  <c r="P89" i="4"/>
  <c r="M90" i="4"/>
  <c r="CV67" i="4"/>
  <c r="CY67" i="4" s="1"/>
  <c r="DB67" i="4" s="1"/>
  <c r="DE67" i="4" s="1"/>
  <c r="DH67" i="4" s="1"/>
  <c r="DK67" i="4" s="1"/>
  <c r="DN67" i="4" s="1"/>
  <c r="DQ67" i="4" s="1"/>
  <c r="DT67" i="4" s="1"/>
  <c r="DW67" i="4" s="1"/>
  <c r="DZ67" i="4" s="1"/>
  <c r="EC67" i="4" s="1"/>
  <c r="EG67" i="4" s="1"/>
  <c r="EF67" i="4" s="1"/>
  <c r="CV65" i="4"/>
  <c r="CY65" i="4" s="1"/>
  <c r="DB65" i="4" s="1"/>
  <c r="DE65" i="4" s="1"/>
  <c r="DH65" i="4" s="1"/>
  <c r="DK65" i="4" s="1"/>
  <c r="DN65" i="4" s="1"/>
  <c r="DQ65" i="4" s="1"/>
  <c r="DT65" i="4" s="1"/>
  <c r="DW65" i="4" s="1"/>
  <c r="DZ65" i="4" s="1"/>
  <c r="EC65" i="4" s="1"/>
  <c r="EG65" i="4" s="1"/>
  <c r="EF65" i="4" s="1"/>
  <c r="P21" i="4"/>
  <c r="S10" i="4"/>
  <c r="CV26" i="4"/>
  <c r="CY26" i="4" s="1"/>
  <c r="DB26" i="4" s="1"/>
  <c r="DE26" i="4" s="1"/>
  <c r="DH26" i="4" s="1"/>
  <c r="DK26" i="4" s="1"/>
  <c r="DN26" i="4" s="1"/>
  <c r="DQ26" i="4" s="1"/>
  <c r="DT26" i="4" s="1"/>
  <c r="DW26" i="4" s="1"/>
  <c r="DZ26" i="4" s="1"/>
  <c r="EC26" i="4" s="1"/>
  <c r="EG26" i="4"/>
  <c r="EF26" i="4" s="1"/>
  <c r="M119" i="4"/>
  <c r="P93" i="4"/>
  <c r="EF54" i="4"/>
  <c r="CV113" i="4"/>
  <c r="CY113" i="4" s="1"/>
  <c r="DB113" i="4" s="1"/>
  <c r="DE113" i="4" s="1"/>
  <c r="DH113" i="4" s="1"/>
  <c r="DK113" i="4" s="1"/>
  <c r="DN113" i="4" s="1"/>
  <c r="DQ113" i="4" s="1"/>
  <c r="DT113" i="4" s="1"/>
  <c r="DW113" i="4" s="1"/>
  <c r="DZ113" i="4" s="1"/>
  <c r="EC113" i="4" s="1"/>
  <c r="EG113" i="4" s="1"/>
  <c r="EF113" i="4" s="1"/>
  <c r="S32" i="1"/>
  <c r="T32" i="1" s="1"/>
  <c r="S29" i="1"/>
  <c r="T29" i="1" s="1"/>
  <c r="S22" i="1"/>
  <c r="T22" i="1" s="1"/>
  <c r="S34" i="1"/>
  <c r="T34" i="1" s="1"/>
  <c r="S31" i="1"/>
  <c r="T31" i="1" s="1"/>
  <c r="S24" i="1"/>
  <c r="T24" i="1" s="1"/>
  <c r="S30" i="1"/>
  <c r="T30" i="1" s="1"/>
  <c r="S27" i="1"/>
  <c r="T27" i="1" s="1"/>
  <c r="S33" i="1"/>
  <c r="T33" i="1" s="1"/>
  <c r="S23" i="1"/>
  <c r="T23" i="1" s="1"/>
  <c r="S26" i="1"/>
  <c r="T26" i="1" s="1"/>
  <c r="S28" i="1"/>
  <c r="T28" i="1" s="1"/>
  <c r="S25" i="1"/>
  <c r="T25" i="1" s="1"/>
  <c r="CV63" i="4"/>
  <c r="CY63" i="4" s="1"/>
  <c r="DB63" i="4" s="1"/>
  <c r="DE63" i="4" s="1"/>
  <c r="DH63" i="4" s="1"/>
  <c r="DK63" i="4" s="1"/>
  <c r="DN63" i="4" s="1"/>
  <c r="DQ63" i="4" s="1"/>
  <c r="DT63" i="4" s="1"/>
  <c r="DW63" i="4" s="1"/>
  <c r="DZ63" i="4" s="1"/>
  <c r="EC63" i="4" s="1"/>
  <c r="EG63" i="4" s="1"/>
  <c r="EF63" i="4" s="1"/>
  <c r="CV55" i="4"/>
  <c r="CY55" i="4" s="1"/>
  <c r="DB55" i="4" s="1"/>
  <c r="DE55" i="4" s="1"/>
  <c r="DH55" i="4" s="1"/>
  <c r="DK55" i="4" s="1"/>
  <c r="DN55" i="4" s="1"/>
  <c r="DQ55" i="4" s="1"/>
  <c r="DT55" i="4" s="1"/>
  <c r="DW55" i="4" s="1"/>
  <c r="DZ55" i="4" s="1"/>
  <c r="EC55" i="4" s="1"/>
  <c r="EG55" i="4" s="1"/>
  <c r="EF55" i="4" s="1"/>
  <c r="CV118" i="4"/>
  <c r="CY118" i="4" s="1"/>
  <c r="DB118" i="4" s="1"/>
  <c r="DE118" i="4" s="1"/>
  <c r="DH118" i="4" s="1"/>
  <c r="DK118" i="4" s="1"/>
  <c r="DN118" i="4" s="1"/>
  <c r="DQ118" i="4" s="1"/>
  <c r="DT118" i="4" s="1"/>
  <c r="DW118" i="4" s="1"/>
  <c r="DZ118" i="4" s="1"/>
  <c r="EC118" i="4" s="1"/>
  <c r="EG118" i="4" s="1"/>
  <c r="EF118" i="4" s="1"/>
  <c r="CV66" i="4"/>
  <c r="CY66" i="4" s="1"/>
  <c r="DB66" i="4" s="1"/>
  <c r="DE66" i="4" s="1"/>
  <c r="DH66" i="4" s="1"/>
  <c r="DK66" i="4" s="1"/>
  <c r="DN66" i="4" s="1"/>
  <c r="DQ66" i="4" s="1"/>
  <c r="DT66" i="4" s="1"/>
  <c r="DW66" i="4" s="1"/>
  <c r="DZ66" i="4" s="1"/>
  <c r="EC66" i="4" s="1"/>
  <c r="EG66" i="4"/>
  <c r="EF66" i="4" s="1"/>
  <c r="CV62" i="4"/>
  <c r="CY62" i="4" s="1"/>
  <c r="DB62" i="4" s="1"/>
  <c r="DE62" i="4" s="1"/>
  <c r="DH62" i="4" s="1"/>
  <c r="DK62" i="4" s="1"/>
  <c r="DN62" i="4" s="1"/>
  <c r="DQ62" i="4" s="1"/>
  <c r="DT62" i="4" s="1"/>
  <c r="DW62" i="4" s="1"/>
  <c r="DZ62" i="4" s="1"/>
  <c r="EC62" i="4" s="1"/>
  <c r="EG62" i="4" s="1"/>
  <c r="EF62" i="4" s="1"/>
  <c r="EF51" i="4" l="1"/>
  <c r="M122" i="4"/>
  <c r="P35" i="4"/>
  <c r="S30" i="4"/>
  <c r="P33" i="1"/>
  <c r="P30" i="1"/>
  <c r="P32" i="1"/>
  <c r="P25" i="1"/>
  <c r="P31" i="1"/>
  <c r="P28" i="1"/>
  <c r="P22" i="1"/>
  <c r="P34" i="1"/>
  <c r="P27" i="1"/>
  <c r="P24" i="1"/>
  <c r="P26" i="1"/>
  <c r="P29" i="1"/>
  <c r="P23" i="1"/>
  <c r="S21" i="4"/>
  <c r="V10" i="4"/>
  <c r="T35" i="1"/>
  <c r="S35" i="1"/>
  <c r="S89" i="4"/>
  <c r="P90" i="4"/>
  <c r="S56" i="4"/>
  <c r="V49" i="4"/>
  <c r="Q23" i="1"/>
  <c r="J23" i="1" s="1"/>
  <c r="Q29" i="1"/>
  <c r="J29" i="1" s="1"/>
  <c r="Q26" i="1"/>
  <c r="J26" i="1" s="1"/>
  <c r="Q25" i="1"/>
  <c r="J25" i="1" s="1"/>
  <c r="Q31" i="1"/>
  <c r="J31" i="1" s="1"/>
  <c r="Q28" i="1"/>
  <c r="J28" i="1" s="1"/>
  <c r="Q22" i="1"/>
  <c r="Q24" i="1"/>
  <c r="J24" i="1" s="1"/>
  <c r="Q34" i="1"/>
  <c r="J34" i="1" s="1"/>
  <c r="Q27" i="1"/>
  <c r="J27" i="1" s="1"/>
  <c r="Q33" i="1"/>
  <c r="J33" i="1" s="1"/>
  <c r="Q30" i="1"/>
  <c r="J30" i="1" s="1"/>
  <c r="Q32" i="1"/>
  <c r="J32" i="1" s="1"/>
  <c r="N35" i="1"/>
  <c r="P86" i="4"/>
  <c r="S60" i="4"/>
  <c r="P119" i="4"/>
  <c r="S93" i="4"/>
  <c r="P27" i="4"/>
  <c r="S24" i="4"/>
  <c r="P46" i="4"/>
  <c r="S38" i="4"/>
  <c r="P122" i="4" l="1"/>
  <c r="S27" i="4"/>
  <c r="V24" i="4"/>
  <c r="S90" i="4"/>
  <c r="V89" i="4"/>
  <c r="S119" i="4"/>
  <c r="V93" i="4"/>
  <c r="V21" i="4"/>
  <c r="Y10" i="4"/>
  <c r="S35" i="4"/>
  <c r="V30" i="4"/>
  <c r="S46" i="4"/>
  <c r="V38" i="4"/>
  <c r="S86" i="4"/>
  <c r="V60" i="4"/>
  <c r="Y49" i="4"/>
  <c r="V56" i="4"/>
  <c r="P35" i="1"/>
  <c r="Q35" i="1"/>
  <c r="J22" i="1"/>
  <c r="S122" i="4" l="1"/>
  <c r="V90" i="4"/>
  <c r="Y89" i="4"/>
  <c r="V119" i="4"/>
  <c r="Y93" i="4"/>
  <c r="V46" i="4"/>
  <c r="Y38" i="4"/>
  <c r="V27" i="4"/>
  <c r="V122" i="4" s="1"/>
  <c r="Y24" i="4"/>
  <c r="V86" i="4"/>
  <c r="Y60" i="4"/>
  <c r="V35" i="4"/>
  <c r="Y30" i="4"/>
  <c r="Y21" i="4"/>
  <c r="AB10" i="4"/>
  <c r="Y56" i="4"/>
  <c r="AB49" i="4"/>
  <c r="AB24" i="4" l="1"/>
  <c r="Y27" i="4"/>
  <c r="Y119" i="4"/>
  <c r="AB93" i="4"/>
  <c r="AE10" i="4"/>
  <c r="AB21" i="4"/>
  <c r="Y46" i="4"/>
  <c r="AB38" i="4"/>
  <c r="Y86" i="4"/>
  <c r="AB60" i="4"/>
  <c r="AB89" i="4"/>
  <c r="Y90" i="4"/>
  <c r="Y35" i="4"/>
  <c r="AB30" i="4"/>
  <c r="AB56" i="4"/>
  <c r="AE49" i="4"/>
  <c r="Y122" i="4" l="1"/>
  <c r="AE30" i="4"/>
  <c r="AB35" i="4"/>
  <c r="AE21" i="4"/>
  <c r="AH10" i="4"/>
  <c r="AB90" i="4"/>
  <c r="AE89" i="4"/>
  <c r="AB119" i="4"/>
  <c r="AE93" i="4"/>
  <c r="AB86" i="4"/>
  <c r="AE60" i="4"/>
  <c r="AH49" i="4"/>
  <c r="AE56" i="4"/>
  <c r="AB46" i="4"/>
  <c r="AE38" i="4"/>
  <c r="AE24" i="4"/>
  <c r="AB27" i="4"/>
  <c r="AB122" i="4" l="1"/>
  <c r="AH56" i="4"/>
  <c r="AK49" i="4"/>
  <c r="AE90" i="4"/>
  <c r="AH89" i="4"/>
  <c r="AH21" i="4"/>
  <c r="AK10" i="4"/>
  <c r="AE86" i="4"/>
  <c r="AH60" i="4"/>
  <c r="AE119" i="4"/>
  <c r="AH93" i="4"/>
  <c r="AE35" i="4"/>
  <c r="AH30" i="4"/>
  <c r="AE46" i="4"/>
  <c r="AH38" i="4"/>
  <c r="AE27" i="4"/>
  <c r="AH24" i="4"/>
  <c r="AE122" i="4" l="1"/>
  <c r="AK21" i="4"/>
  <c r="AN10" i="4"/>
  <c r="AK30" i="4"/>
  <c r="AH35" i="4"/>
  <c r="AH119" i="4"/>
  <c r="AK93" i="4"/>
  <c r="AK56" i="4"/>
  <c r="AN49" i="4"/>
  <c r="AK89" i="4"/>
  <c r="AH90" i="4"/>
  <c r="AH86" i="4"/>
  <c r="AK60" i="4"/>
  <c r="AK38" i="4"/>
  <c r="AH46" i="4"/>
  <c r="AK24" i="4"/>
  <c r="AH27" i="4"/>
  <c r="AH122" i="4" l="1"/>
  <c r="AK119" i="4"/>
  <c r="AN93" i="4"/>
  <c r="AK46" i="4"/>
  <c r="AN38" i="4"/>
  <c r="AK86" i="4"/>
  <c r="AN60" i="4"/>
  <c r="AN30" i="4"/>
  <c r="AK35" i="4"/>
  <c r="AN21" i="4"/>
  <c r="AQ10" i="4"/>
  <c r="AK90" i="4"/>
  <c r="AN89" i="4"/>
  <c r="AN56" i="4"/>
  <c r="AQ49" i="4"/>
  <c r="AN24" i="4"/>
  <c r="AK27" i="4"/>
  <c r="AK122" i="4" l="1"/>
  <c r="AQ21" i="4"/>
  <c r="AT10" i="4"/>
  <c r="AN119" i="4"/>
  <c r="AQ93" i="4"/>
  <c r="AN46" i="4"/>
  <c r="AQ38" i="4"/>
  <c r="AQ56" i="4"/>
  <c r="AT49" i="4"/>
  <c r="AN35" i="4"/>
  <c r="AQ30" i="4"/>
  <c r="AN86" i="4"/>
  <c r="AQ60" i="4"/>
  <c r="AQ89" i="4"/>
  <c r="AN90" i="4"/>
  <c r="AN27" i="4"/>
  <c r="AN122" i="4" s="1"/>
  <c r="AQ24" i="4"/>
  <c r="AQ86" i="4" l="1"/>
  <c r="AT60" i="4"/>
  <c r="AT21" i="4"/>
  <c r="AW10" i="4"/>
  <c r="AQ46" i="4"/>
  <c r="AT38" i="4"/>
  <c r="AT89" i="4"/>
  <c r="AQ90" i="4"/>
  <c r="AQ119" i="4"/>
  <c r="AT93" i="4"/>
  <c r="AQ35" i="4"/>
  <c r="AT30" i="4"/>
  <c r="AT24" i="4"/>
  <c r="AQ27" i="4"/>
  <c r="AQ122" i="4" s="1"/>
  <c r="AT56" i="4"/>
  <c r="AW49" i="4"/>
  <c r="AW38" i="4" l="1"/>
  <c r="AT46" i="4"/>
  <c r="AW21" i="4"/>
  <c r="AZ10" i="4"/>
  <c r="AT86" i="4"/>
  <c r="AW60" i="4"/>
  <c r="AT27" i="4"/>
  <c r="AW24" i="4"/>
  <c r="AT119" i="4"/>
  <c r="AW93" i="4"/>
  <c r="AT35" i="4"/>
  <c r="AW30" i="4"/>
  <c r="AW56" i="4"/>
  <c r="AZ49" i="4"/>
  <c r="AT90" i="4"/>
  <c r="AW89" i="4"/>
  <c r="AT122" i="4" l="1"/>
  <c r="AZ56" i="4"/>
  <c r="BC49" i="4"/>
  <c r="AZ21" i="4"/>
  <c r="BC10" i="4"/>
  <c r="AW86" i="4"/>
  <c r="AZ60" i="4"/>
  <c r="AW35" i="4"/>
  <c r="AZ30" i="4"/>
  <c r="AW119" i="4"/>
  <c r="AZ93" i="4"/>
  <c r="AZ89" i="4"/>
  <c r="AW90" i="4"/>
  <c r="AZ24" i="4"/>
  <c r="AW27" i="4"/>
  <c r="AW46" i="4"/>
  <c r="AZ38" i="4"/>
  <c r="AW122" i="4" l="1"/>
  <c r="AZ119" i="4"/>
  <c r="BC93" i="4"/>
  <c r="BF49" i="4"/>
  <c r="BC56" i="4"/>
  <c r="AZ86" i="4"/>
  <c r="BC60" i="4"/>
  <c r="AZ27" i="4"/>
  <c r="BC24" i="4"/>
  <c r="AZ46" i="4"/>
  <c r="BC38" i="4"/>
  <c r="AZ35" i="4"/>
  <c r="BC30" i="4"/>
  <c r="BC21" i="4"/>
  <c r="BF10" i="4"/>
  <c r="AZ90" i="4"/>
  <c r="BC89" i="4"/>
  <c r="AZ122" i="4" l="1"/>
  <c r="BF56" i="4"/>
  <c r="BI49" i="4"/>
  <c r="BC46" i="4"/>
  <c r="BF38" i="4"/>
  <c r="BC119" i="4"/>
  <c r="BF93" i="4"/>
  <c r="BC35" i="4"/>
  <c r="BF30" i="4"/>
  <c r="BF89" i="4"/>
  <c r="BC90" i="4"/>
  <c r="BF21" i="4"/>
  <c r="BI10" i="4"/>
  <c r="BC86" i="4"/>
  <c r="BF60" i="4"/>
  <c r="BC27" i="4"/>
  <c r="BC122" i="4" s="1"/>
  <c r="BF24" i="4"/>
  <c r="BI56" i="4" l="1"/>
  <c r="BL49" i="4"/>
  <c r="BI30" i="4"/>
  <c r="BF35" i="4"/>
  <c r="BF86" i="4"/>
  <c r="BI60" i="4"/>
  <c r="BF119" i="4"/>
  <c r="BI93" i="4"/>
  <c r="BL10" i="4"/>
  <c r="BI21" i="4"/>
  <c r="BF46" i="4"/>
  <c r="BI38" i="4"/>
  <c r="BI24" i="4"/>
  <c r="BF27" i="4"/>
  <c r="BF90" i="4"/>
  <c r="BI89" i="4"/>
  <c r="BL24" i="4" l="1"/>
  <c r="BI27" i="4"/>
  <c r="BL21" i="4"/>
  <c r="BO10" i="4"/>
  <c r="BI46" i="4"/>
  <c r="BL38" i="4"/>
  <c r="BI86" i="4"/>
  <c r="BL60" i="4"/>
  <c r="BL89" i="4"/>
  <c r="BI90" i="4"/>
  <c r="BL56" i="4"/>
  <c r="BO49" i="4"/>
  <c r="BI35" i="4"/>
  <c r="BL30" i="4"/>
  <c r="BF122" i="4"/>
  <c r="BI119" i="4"/>
  <c r="BL93" i="4"/>
  <c r="BI122" i="4" l="1"/>
  <c r="BO21" i="4"/>
  <c r="BR10" i="4"/>
  <c r="BL119" i="4"/>
  <c r="BO93" i="4"/>
  <c r="BL90" i="4"/>
  <c r="BO89" i="4"/>
  <c r="BO30" i="4"/>
  <c r="BL35" i="4"/>
  <c r="BL27" i="4"/>
  <c r="BO24" i="4"/>
  <c r="BR49" i="4"/>
  <c r="BO56" i="4"/>
  <c r="BL86" i="4"/>
  <c r="BO60" i="4"/>
  <c r="BL46" i="4"/>
  <c r="BO38" i="4"/>
  <c r="BL122" i="4" l="1"/>
  <c r="BO119" i="4"/>
  <c r="BR93" i="4"/>
  <c r="BR56" i="4"/>
  <c r="BU49" i="4"/>
  <c r="BO86" i="4"/>
  <c r="BR60" i="4"/>
  <c r="BO90" i="4"/>
  <c r="BR89" i="4"/>
  <c r="BO27" i="4"/>
  <c r="BR24" i="4"/>
  <c r="BU10" i="4"/>
  <c r="BR21" i="4"/>
  <c r="BO46" i="4"/>
  <c r="BR38" i="4"/>
  <c r="BO35" i="4"/>
  <c r="BR30" i="4"/>
  <c r="BO122" i="4" l="1"/>
  <c r="BU56" i="4"/>
  <c r="BX49" i="4"/>
  <c r="BU24" i="4"/>
  <c r="BR27" i="4"/>
  <c r="BR46" i="4"/>
  <c r="BU38" i="4"/>
  <c r="BR86" i="4"/>
  <c r="BU60" i="4"/>
  <c r="BU21" i="4"/>
  <c r="BX10" i="4"/>
  <c r="BR119" i="4"/>
  <c r="BU93" i="4"/>
  <c r="BR35" i="4"/>
  <c r="BU30" i="4"/>
  <c r="BR90" i="4"/>
  <c r="BU89" i="4"/>
  <c r="BR122" i="4" l="1"/>
  <c r="BU35" i="4"/>
  <c r="BX30" i="4"/>
  <c r="BX56" i="4"/>
  <c r="CA49" i="4"/>
  <c r="BU46" i="4"/>
  <c r="BX38" i="4"/>
  <c r="BU119" i="4"/>
  <c r="BX93" i="4"/>
  <c r="BX24" i="4"/>
  <c r="BU27" i="4"/>
  <c r="CA10" i="4"/>
  <c r="BX21" i="4"/>
  <c r="BX89" i="4"/>
  <c r="BU90" i="4"/>
  <c r="BU86" i="4"/>
  <c r="BX60" i="4"/>
  <c r="BU122" i="4" l="1"/>
  <c r="BX35" i="4"/>
  <c r="CA30" i="4"/>
  <c r="BX90" i="4"/>
  <c r="CA89" i="4"/>
  <c r="BX46" i="4"/>
  <c r="CA38" i="4"/>
  <c r="CA21" i="4"/>
  <c r="CD10" i="4"/>
  <c r="CD49" i="4"/>
  <c r="CA56" i="4"/>
  <c r="BX86" i="4"/>
  <c r="CA60" i="4"/>
  <c r="BX27" i="4"/>
  <c r="BX122" i="4" s="1"/>
  <c r="CA24" i="4"/>
  <c r="BX119" i="4"/>
  <c r="CA93" i="4"/>
  <c r="CD38" i="4" l="1"/>
  <c r="CA46" i="4"/>
  <c r="CA86" i="4"/>
  <c r="CD60" i="4"/>
  <c r="CD56" i="4"/>
  <c r="CG49" i="4"/>
  <c r="CA35" i="4"/>
  <c r="CD30" i="4"/>
  <c r="CD89" i="4"/>
  <c r="CA90" i="4"/>
  <c r="CA119" i="4"/>
  <c r="CD93" i="4"/>
  <c r="CD21" i="4"/>
  <c r="CG10" i="4"/>
  <c r="CA27" i="4"/>
  <c r="CD24" i="4"/>
  <c r="CA122" i="4" l="1"/>
  <c r="CG21" i="4"/>
  <c r="CJ10" i="4"/>
  <c r="CD86" i="4"/>
  <c r="CG60" i="4"/>
  <c r="CG30" i="4"/>
  <c r="CD35" i="4"/>
  <c r="CG56" i="4"/>
  <c r="CJ49" i="4"/>
  <c r="CD119" i="4"/>
  <c r="CG93" i="4"/>
  <c r="CG24" i="4"/>
  <c r="CD27" i="4"/>
  <c r="CD90" i="4"/>
  <c r="CG89" i="4"/>
  <c r="CD46" i="4"/>
  <c r="CG38" i="4"/>
  <c r="CG90" i="4" l="1"/>
  <c r="CJ89" i="4"/>
  <c r="CJ30" i="4"/>
  <c r="CG35" i="4"/>
  <c r="CD122" i="4"/>
  <c r="CG86" i="4"/>
  <c r="CJ60" i="4"/>
  <c r="CJ24" i="4"/>
  <c r="CG27" i="4"/>
  <c r="CG119" i="4"/>
  <c r="CJ93" i="4"/>
  <c r="CJ21" i="4"/>
  <c r="CM10" i="4"/>
  <c r="CG46" i="4"/>
  <c r="CJ38" i="4"/>
  <c r="CJ56" i="4"/>
  <c r="CM49" i="4"/>
  <c r="CG122" i="4" l="1"/>
  <c r="CJ86" i="4"/>
  <c r="CM60" i="4"/>
  <c r="CM21" i="4"/>
  <c r="CP10" i="4"/>
  <c r="CJ119" i="4"/>
  <c r="CM93" i="4"/>
  <c r="CM30" i="4"/>
  <c r="CJ35" i="4"/>
  <c r="CM56" i="4"/>
  <c r="CP49" i="4"/>
  <c r="CM89" i="4"/>
  <c r="CJ90" i="4"/>
  <c r="CJ46" i="4"/>
  <c r="CM38" i="4"/>
  <c r="CJ27" i="4"/>
  <c r="CM24" i="4"/>
  <c r="CJ122" i="4" l="1"/>
  <c r="CM46" i="4"/>
  <c r="CP38" i="4"/>
  <c r="CP21" i="4"/>
  <c r="CS10" i="4"/>
  <c r="CP89" i="4"/>
  <c r="CM90" i="4"/>
  <c r="CP56" i="4"/>
  <c r="CS49" i="4"/>
  <c r="CM86" i="4"/>
  <c r="CP60" i="4"/>
  <c r="CM119" i="4"/>
  <c r="CP93" i="4"/>
  <c r="CM27" i="4"/>
  <c r="CP24" i="4"/>
  <c r="CP30" i="4"/>
  <c r="CM35" i="4"/>
  <c r="CM122" i="4" l="1"/>
  <c r="CP86" i="4"/>
  <c r="CS60" i="4"/>
  <c r="CP46" i="4"/>
  <c r="CS38" i="4"/>
  <c r="CS24" i="4"/>
  <c r="CP27" i="4"/>
  <c r="CS89" i="4"/>
  <c r="CP90" i="4"/>
  <c r="CS21" i="4"/>
  <c r="CV10" i="4"/>
  <c r="EE10" i="4"/>
  <c r="CS56" i="4"/>
  <c r="CV49" i="4"/>
  <c r="EE49" i="4"/>
  <c r="CP119" i="4"/>
  <c r="CS93" i="4"/>
  <c r="CP35" i="4"/>
  <c r="CS30" i="4"/>
  <c r="CP122" i="4" l="1"/>
  <c r="CV30" i="4"/>
  <c r="CS35" i="4"/>
  <c r="EE30" i="4"/>
  <c r="CV24" i="4"/>
  <c r="CS27" i="4"/>
  <c r="EE24" i="4"/>
  <c r="CS119" i="4"/>
  <c r="CV93" i="4"/>
  <c r="EE93" i="4"/>
  <c r="CS86" i="4"/>
  <c r="CV60" i="4"/>
  <c r="EE60" i="4"/>
  <c r="EE21" i="4"/>
  <c r="I10" i="3"/>
  <c r="CV38" i="4"/>
  <c r="CS46" i="4"/>
  <c r="EE38" i="4"/>
  <c r="CV21" i="4"/>
  <c r="CY10" i="4"/>
  <c r="EE56" i="4"/>
  <c r="I37" i="3"/>
  <c r="CV89" i="4"/>
  <c r="CS90" i="4"/>
  <c r="EE89" i="4"/>
  <c r="CY49" i="4"/>
  <c r="CV56" i="4"/>
  <c r="CS122" i="4" l="1"/>
  <c r="CV90" i="4"/>
  <c r="CY89" i="4"/>
  <c r="CY24" i="4"/>
  <c r="CV27" i="4"/>
  <c r="CV46" i="4"/>
  <c r="CY38" i="4"/>
  <c r="CV86" i="4"/>
  <c r="CY60" i="4"/>
  <c r="EE46" i="4"/>
  <c r="I31" i="3"/>
  <c r="EE119" i="4"/>
  <c r="I69" i="3"/>
  <c r="CV119" i="4"/>
  <c r="CY93" i="4"/>
  <c r="J10" i="3"/>
  <c r="I15" i="3"/>
  <c r="CV35" i="4"/>
  <c r="CY30" i="4"/>
  <c r="I44" i="3"/>
  <c r="J37" i="3"/>
  <c r="EE35" i="4"/>
  <c r="I24" i="3"/>
  <c r="DB10" i="4"/>
  <c r="CY21" i="4"/>
  <c r="DB49" i="4"/>
  <c r="CY56" i="4"/>
  <c r="EE90" i="4"/>
  <c r="I65" i="3"/>
  <c r="EE86" i="4"/>
  <c r="I47" i="3"/>
  <c r="EE27" i="4"/>
  <c r="I18" i="3"/>
  <c r="CV122" i="4" l="1"/>
  <c r="J18" i="3"/>
  <c r="I21" i="3"/>
  <c r="CY46" i="4"/>
  <c r="DB38" i="4"/>
  <c r="DB56" i="4"/>
  <c r="DE49" i="4"/>
  <c r="DB21" i="4"/>
  <c r="DE10" i="4"/>
  <c r="EE122" i="4"/>
  <c r="J69" i="3"/>
  <c r="I86" i="3"/>
  <c r="J47" i="3"/>
  <c r="I61" i="3"/>
  <c r="I34" i="3"/>
  <c r="J31" i="3"/>
  <c r="CY27" i="4"/>
  <c r="DB24" i="4"/>
  <c r="I66" i="3"/>
  <c r="J65" i="3"/>
  <c r="J15" i="3"/>
  <c r="G9" i="1"/>
  <c r="J9" i="1" s="1"/>
  <c r="CY90" i="4"/>
  <c r="DB89" i="4"/>
  <c r="I28" i="3"/>
  <c r="J24" i="3"/>
  <c r="J44" i="3"/>
  <c r="M20" i="1"/>
  <c r="CY119" i="4"/>
  <c r="DB93" i="4"/>
  <c r="CY35" i="4"/>
  <c r="DB30" i="4"/>
  <c r="CY86" i="4"/>
  <c r="DB60" i="4"/>
  <c r="CY122" i="4" l="1"/>
  <c r="I89" i="3"/>
  <c r="DB90" i="4"/>
  <c r="DE89" i="4"/>
  <c r="DB46" i="4"/>
  <c r="DE38" i="4"/>
  <c r="DE30" i="4"/>
  <c r="DB35" i="4"/>
  <c r="J66" i="3"/>
  <c r="G49" i="1"/>
  <c r="J49" i="1" s="1"/>
  <c r="J61" i="3"/>
  <c r="G35" i="1"/>
  <c r="J35" i="1" s="1"/>
  <c r="DB119" i="4"/>
  <c r="DE93" i="4"/>
  <c r="DE24" i="4"/>
  <c r="DB27" i="4"/>
  <c r="J86" i="3"/>
  <c r="G9" i="2"/>
  <c r="J34" i="3"/>
  <c r="G19" i="1"/>
  <c r="J19" i="1" s="1"/>
  <c r="DE21" i="4"/>
  <c r="DH10" i="4"/>
  <c r="M24" i="1"/>
  <c r="G24" i="1" s="1"/>
  <c r="M22" i="1"/>
  <c r="M34" i="1"/>
  <c r="G34" i="1" s="1"/>
  <c r="M31" i="1"/>
  <c r="G31" i="1" s="1"/>
  <c r="M33" i="1"/>
  <c r="G33" i="1" s="1"/>
  <c r="M26" i="1"/>
  <c r="G26" i="1" s="1"/>
  <c r="M23" i="1"/>
  <c r="G23" i="1" s="1"/>
  <c r="M32" i="1"/>
  <c r="G32" i="1" s="1"/>
  <c r="M29" i="1"/>
  <c r="G29" i="1" s="1"/>
  <c r="M28" i="1"/>
  <c r="G28" i="1" s="1"/>
  <c r="M25" i="1"/>
  <c r="G25" i="1" s="1"/>
  <c r="M30" i="1"/>
  <c r="G30" i="1" s="1"/>
  <c r="M27" i="1"/>
  <c r="G27" i="1" s="1"/>
  <c r="G13" i="1"/>
  <c r="J13" i="1" s="1"/>
  <c r="J21" i="3"/>
  <c r="DB86" i="4"/>
  <c r="DE60" i="4"/>
  <c r="J28" i="3"/>
  <c r="G15" i="1"/>
  <c r="J15" i="1" s="1"/>
  <c r="DE56" i="4"/>
  <c r="DH49" i="4"/>
  <c r="DB122" i="4" l="1"/>
  <c r="DE119" i="4"/>
  <c r="DH93" i="4"/>
  <c r="DE46" i="4"/>
  <c r="DH38" i="4"/>
  <c r="J50" i="1"/>
  <c r="DH89" i="4"/>
  <c r="DE90" i="4"/>
  <c r="M35" i="1"/>
  <c r="G22" i="1"/>
  <c r="G50" i="1" s="1"/>
  <c r="DE86" i="4"/>
  <c r="DH60" i="4"/>
  <c r="DE35" i="4"/>
  <c r="DH30" i="4"/>
  <c r="G26" i="2"/>
  <c r="J9" i="2"/>
  <c r="J26" i="2" s="1"/>
  <c r="J89" i="3"/>
  <c r="DE27" i="4"/>
  <c r="DH24" i="4"/>
  <c r="DH21" i="4"/>
  <c r="DK10" i="4"/>
  <c r="DH56" i="4"/>
  <c r="DK49" i="4"/>
  <c r="DE122" i="4" l="1"/>
  <c r="J28" i="2"/>
  <c r="DH35" i="4"/>
  <c r="DK30" i="4"/>
  <c r="DK89" i="4"/>
  <c r="DH90" i="4"/>
  <c r="DH86" i="4"/>
  <c r="DK60" i="4"/>
  <c r="DK38" i="4"/>
  <c r="DH46" i="4"/>
  <c r="DK56" i="4"/>
  <c r="DN49" i="4"/>
  <c r="G28" i="2"/>
  <c r="DH119" i="4"/>
  <c r="DK93" i="4"/>
  <c r="DH27" i="4"/>
  <c r="DH122" i="4" s="1"/>
  <c r="DK24" i="4"/>
  <c r="DK21" i="4"/>
  <c r="DN10" i="4"/>
  <c r="DK46" i="4" l="1"/>
  <c r="DN38" i="4"/>
  <c r="DK90" i="4"/>
  <c r="DN89" i="4"/>
  <c r="DK119" i="4"/>
  <c r="DN93" i="4"/>
  <c r="DN56" i="4"/>
  <c r="DQ49" i="4"/>
  <c r="DK35" i="4"/>
  <c r="DN30" i="4"/>
  <c r="DK27" i="4"/>
  <c r="DN24" i="4"/>
  <c r="DK86" i="4"/>
  <c r="DN60" i="4"/>
  <c r="DN21" i="4"/>
  <c r="DQ10" i="4"/>
  <c r="DK122" i="4" l="1"/>
  <c r="DN86" i="4"/>
  <c r="DQ60" i="4"/>
  <c r="DQ24" i="4"/>
  <c r="DN27" i="4"/>
  <c r="DN46" i="4"/>
  <c r="DQ38" i="4"/>
  <c r="DN119" i="4"/>
  <c r="DQ93" i="4"/>
  <c r="DN90" i="4"/>
  <c r="DQ89" i="4"/>
  <c r="DN35" i="4"/>
  <c r="DQ30" i="4"/>
  <c r="DQ21" i="4"/>
  <c r="DT10" i="4"/>
  <c r="DQ56" i="4"/>
  <c r="DT49" i="4"/>
  <c r="DN122" i="4" l="1"/>
  <c r="DQ119" i="4"/>
  <c r="DT93" i="4"/>
  <c r="DW10" i="4"/>
  <c r="DT21" i="4"/>
  <c r="DQ46" i="4"/>
  <c r="DT38" i="4"/>
  <c r="DQ35" i="4"/>
  <c r="DT30" i="4"/>
  <c r="DT24" i="4"/>
  <c r="DQ27" i="4"/>
  <c r="DT89" i="4"/>
  <c r="DQ90" i="4"/>
  <c r="DQ86" i="4"/>
  <c r="DT60" i="4"/>
  <c r="DT56" i="4"/>
  <c r="DW49" i="4"/>
  <c r="DQ122" i="4" l="1"/>
  <c r="DT86" i="4"/>
  <c r="DW60" i="4"/>
  <c r="DW21" i="4"/>
  <c r="DZ10" i="4"/>
  <c r="DW24" i="4"/>
  <c r="DT27" i="4"/>
  <c r="DT119" i="4"/>
  <c r="DW93" i="4"/>
  <c r="DT46" i="4"/>
  <c r="DW38" i="4"/>
  <c r="DT90" i="4"/>
  <c r="DW89" i="4"/>
  <c r="DZ49" i="4"/>
  <c r="DW56" i="4"/>
  <c r="DW30" i="4"/>
  <c r="DT35" i="4"/>
  <c r="DT122" i="4" l="1"/>
  <c r="DZ24" i="4"/>
  <c r="DW27" i="4"/>
  <c r="DZ21" i="4"/>
  <c r="EC10" i="4"/>
  <c r="DW86" i="4"/>
  <c r="DZ60" i="4"/>
  <c r="DZ56" i="4"/>
  <c r="EC49" i="4"/>
  <c r="DW90" i="4"/>
  <c r="DZ89" i="4"/>
  <c r="DW46" i="4"/>
  <c r="DZ38" i="4"/>
  <c r="DW119" i="4"/>
  <c r="DZ93" i="4"/>
  <c r="DW35" i="4"/>
  <c r="DZ30" i="4"/>
  <c r="DW122" i="4" l="1"/>
  <c r="DZ119" i="4"/>
  <c r="EC93" i="4"/>
  <c r="EC21" i="4"/>
  <c r="EG10" i="4"/>
  <c r="DZ46" i="4"/>
  <c r="EC38" i="4"/>
  <c r="DZ90" i="4"/>
  <c r="EC89" i="4"/>
  <c r="EC30" i="4"/>
  <c r="DZ35" i="4"/>
  <c r="EC56" i="4"/>
  <c r="EG49" i="4"/>
  <c r="DZ27" i="4"/>
  <c r="EC24" i="4"/>
  <c r="DZ86" i="4"/>
  <c r="EC60" i="4"/>
  <c r="DZ122" i="4" l="1"/>
  <c r="EG56" i="4"/>
  <c r="EF49" i="4"/>
  <c r="EF56" i="4" s="1"/>
  <c r="EC35" i="4"/>
  <c r="EG30" i="4"/>
  <c r="EC119" i="4"/>
  <c r="EG93" i="4"/>
  <c r="EC46" i="4"/>
  <c r="EG38" i="4"/>
  <c r="EG21" i="4"/>
  <c r="EF10" i="4"/>
  <c r="EC86" i="4"/>
  <c r="EG60" i="4"/>
  <c r="EC90" i="4"/>
  <c r="EG89" i="4"/>
  <c r="EC27" i="4"/>
  <c r="EC122" i="4" s="1"/>
  <c r="EG24" i="4"/>
  <c r="EG86" i="4" l="1"/>
  <c r="EF60" i="4"/>
  <c r="EF86" i="4" s="1"/>
  <c r="EF21" i="4"/>
  <c r="EF89" i="4"/>
  <c r="EF90" i="4" s="1"/>
  <c r="EG90" i="4"/>
  <c r="EG119" i="4"/>
  <c r="EF93" i="4"/>
  <c r="EF119" i="4" s="1"/>
  <c r="EF30" i="4"/>
  <c r="EF35" i="4" s="1"/>
  <c r="EG35" i="4"/>
  <c r="EG27" i="4"/>
  <c r="EF24" i="4"/>
  <c r="EF27" i="4" s="1"/>
  <c r="EG46" i="4"/>
  <c r="EG122" i="4" s="1"/>
  <c r="EF38" i="4"/>
  <c r="EF46" i="4" s="1"/>
  <c r="EF122" i="4" l="1"/>
</calcChain>
</file>

<file path=xl/sharedStrings.xml><?xml version="1.0" encoding="utf-8"?>
<sst xmlns="http://schemas.openxmlformats.org/spreadsheetml/2006/main" count="7406" uniqueCount="1792">
  <si>
    <t>PacifiCorp</t>
  </si>
  <si>
    <t xml:space="preserve"> </t>
  </si>
  <si>
    <t>TOTAL</t>
  </si>
  <si>
    <t>WASHINGTON</t>
  </si>
  <si>
    <t>ACCOUNT</t>
  </si>
  <si>
    <t>Type</t>
  </si>
  <si>
    <t>COMPANY</t>
  </si>
  <si>
    <t>FACTOR</t>
  </si>
  <si>
    <t>FACTOR %</t>
  </si>
  <si>
    <t>ALLOCATED</t>
  </si>
  <si>
    <t>REF#</t>
  </si>
  <si>
    <t>Adjustment to Rate Base:</t>
  </si>
  <si>
    <t>Steam Plant</t>
  </si>
  <si>
    <t>CAGW</t>
  </si>
  <si>
    <t>CAGE</t>
  </si>
  <si>
    <t>SG</t>
  </si>
  <si>
    <t>JBG</t>
  </si>
  <si>
    <t>Hydro Plant</t>
  </si>
  <si>
    <t>SG-P</t>
  </si>
  <si>
    <t>SG-U</t>
  </si>
  <si>
    <t>Other Plant</t>
  </si>
  <si>
    <t>SG-W</t>
  </si>
  <si>
    <t>Transmission Plant</t>
  </si>
  <si>
    <t>Total Company Distribution Amounts</t>
  </si>
  <si>
    <t>Dist %</t>
  </si>
  <si>
    <t>CA</t>
  </si>
  <si>
    <t>ID</t>
  </si>
  <si>
    <t>OR</t>
  </si>
  <si>
    <t>UT</t>
  </si>
  <si>
    <t>WA</t>
  </si>
  <si>
    <t>WYP</t>
  </si>
  <si>
    <t>WYU</t>
  </si>
  <si>
    <t>WYP/WYU</t>
  </si>
  <si>
    <t>Distribution Plant</t>
  </si>
  <si>
    <t>Situs</t>
  </si>
  <si>
    <t>General Plant</t>
  </si>
  <si>
    <t>SO</t>
  </si>
  <si>
    <t>CN</t>
  </si>
  <si>
    <t>CAEE</t>
  </si>
  <si>
    <t>Mining Plant</t>
  </si>
  <si>
    <t>Description of Adjustment:</t>
  </si>
  <si>
    <t>NUTIL</t>
  </si>
  <si>
    <t>MT</t>
  </si>
  <si>
    <t>SCHMAT</t>
  </si>
  <si>
    <t>SCHMDT</t>
  </si>
  <si>
    <t>Adjustment to Expense:</t>
  </si>
  <si>
    <t>Intangible Plant</t>
  </si>
  <si>
    <t>Total</t>
  </si>
  <si>
    <t>8.4.3</t>
  </si>
  <si>
    <t>Adjustment to Tax:</t>
  </si>
  <si>
    <t>ADIT - SO</t>
  </si>
  <si>
    <t>ADIT - SG</t>
  </si>
  <si>
    <t>Adjusted</t>
  </si>
  <si>
    <t>End of Period</t>
  </si>
  <si>
    <t>EPIS Balance</t>
  </si>
  <si>
    <t>June 2022</t>
  </si>
  <si>
    <t>AMA</t>
  </si>
  <si>
    <t>Description</t>
  </si>
  <si>
    <t>Account</t>
  </si>
  <si>
    <t>Factor</t>
  </si>
  <si>
    <t>Function</t>
  </si>
  <si>
    <t>CODE</t>
  </si>
  <si>
    <t>JAM Indicator</t>
  </si>
  <si>
    <t>Steam Production Plant:</t>
  </si>
  <si>
    <t>Control Area Generation - West</t>
  </si>
  <si>
    <t>STMP</t>
  </si>
  <si>
    <t>Control Area Generation - East</t>
  </si>
  <si>
    <t>Pollution Control</t>
  </si>
  <si>
    <t>STMPPC</t>
  </si>
  <si>
    <t>System Generation</t>
  </si>
  <si>
    <t>Jim Bridger Generation</t>
  </si>
  <si>
    <t xml:space="preserve">  Total Steam Plant</t>
  </si>
  <si>
    <t>Hydro Production Plant:</t>
  </si>
  <si>
    <t>HYDP</t>
  </si>
  <si>
    <t>Klamath</t>
  </si>
  <si>
    <t>HYDPKD</t>
  </si>
  <si>
    <t xml:space="preserve">  Total Hydro Plant</t>
  </si>
  <si>
    <t>Other Production Plant:</t>
  </si>
  <si>
    <t>OTHP</t>
  </si>
  <si>
    <t>System Generation - Wind</t>
  </si>
  <si>
    <t xml:space="preserve">  Total Other Production Plant</t>
  </si>
  <si>
    <t>Transmission Plant:</t>
  </si>
  <si>
    <t>TRNP</t>
  </si>
  <si>
    <t xml:space="preserve">  Total Transmission Plant</t>
  </si>
  <si>
    <t>Distribution Plant:</t>
  </si>
  <si>
    <t>California</t>
  </si>
  <si>
    <t>360-373</t>
  </si>
  <si>
    <t>DSTP</t>
  </si>
  <si>
    <t>Oregon</t>
  </si>
  <si>
    <t>Washington</t>
  </si>
  <si>
    <t>Eastern Wyoming</t>
  </si>
  <si>
    <t>Utah</t>
  </si>
  <si>
    <t>Idaho</t>
  </si>
  <si>
    <t>Western Wyoming</t>
  </si>
  <si>
    <t xml:space="preserve">  Total Distribution Plant</t>
  </si>
  <si>
    <t>General Plant:</t>
  </si>
  <si>
    <t>GNLP</t>
  </si>
  <si>
    <t>General Office</t>
  </si>
  <si>
    <t>Customer Service</t>
  </si>
  <si>
    <t>Jim Bridger</t>
  </si>
  <si>
    <t>Control Area Energy - East</t>
  </si>
  <si>
    <t xml:space="preserve">  Total General Plant</t>
  </si>
  <si>
    <t>Mining Plant:</t>
  </si>
  <si>
    <t>Coal Mine</t>
  </si>
  <si>
    <t>MNGP</t>
  </si>
  <si>
    <t xml:space="preserve">  Total Mining Plant</t>
  </si>
  <si>
    <t>Intangible Plant:</t>
  </si>
  <si>
    <t>INTP</t>
  </si>
  <si>
    <t>HYDPKA</t>
  </si>
  <si>
    <t xml:space="preserve">  Total Intangible Plant</t>
  </si>
  <si>
    <t>Total EPIS Balance</t>
  </si>
  <si>
    <t>Ref. 8.4.31</t>
  </si>
  <si>
    <t>Ref 8.4</t>
  </si>
  <si>
    <t xml:space="preserve">Pro Forma Plant Additions </t>
  </si>
  <si>
    <t>Adjusted
EPIS Balance</t>
  </si>
  <si>
    <t xml:space="preserve">Capital </t>
  </si>
  <si>
    <t>EPIS Balance (AMA Average) December 2024</t>
  </si>
  <si>
    <t>Incremental Impact from 2024 to 2025</t>
  </si>
  <si>
    <t>EPIS Balance (AMA Average) December 2025</t>
  </si>
  <si>
    <t>Adj Code</t>
  </si>
  <si>
    <t>Additions</t>
  </si>
  <si>
    <t>Retirements</t>
  </si>
  <si>
    <t>Pollution Control Equipment</t>
  </si>
  <si>
    <t>Geothermal - Blundell</t>
  </si>
  <si>
    <t>STMPR</t>
  </si>
  <si>
    <t>STMPB</t>
  </si>
  <si>
    <t xml:space="preserve">  Total Other Plant</t>
  </si>
  <si>
    <t>Pre-merger Pacific</t>
  </si>
  <si>
    <t>Pre-merger Utah</t>
  </si>
  <si>
    <t>JBE</t>
  </si>
  <si>
    <t>GNLPT19</t>
  </si>
  <si>
    <t>Post Merger</t>
  </si>
  <si>
    <t>GNLPT20</t>
  </si>
  <si>
    <t>Klamath Hydro Relicensing</t>
  </si>
  <si>
    <t xml:space="preserve">Total </t>
  </si>
  <si>
    <t>Ref. 8.4.3</t>
  </si>
  <si>
    <t>Ref. 14.1.3</t>
  </si>
  <si>
    <t>5 Year Average Retirement Amount</t>
  </si>
  <si>
    <t>FY2018 (CY2017)</t>
  </si>
  <si>
    <t>FY2019 (CY2018)</t>
  </si>
  <si>
    <t>FY2020 (CY2019)</t>
  </si>
  <si>
    <t>FY2021 (CY2020)</t>
  </si>
  <si>
    <t>FY2022 (CY2021)</t>
  </si>
  <si>
    <t xml:space="preserve">Large Items </t>
  </si>
  <si>
    <t>5 Year</t>
  </si>
  <si>
    <t>Monthly</t>
  </si>
  <si>
    <t>Code</t>
  </si>
  <si>
    <t>to Exclude</t>
  </si>
  <si>
    <t>Avg</t>
  </si>
  <si>
    <t>Amount</t>
  </si>
  <si>
    <t>Project Description</t>
  </si>
  <si>
    <t>FERC Account</t>
  </si>
  <si>
    <t>Investment Type</t>
  </si>
  <si>
    <t>Jul22 to Dec22 Plant Adds</t>
  </si>
  <si>
    <t>CY 2023 Plant Adds</t>
  </si>
  <si>
    <t>CY 2024 Plant Adds</t>
  </si>
  <si>
    <t>CY 2025 Plant Adds</t>
  </si>
  <si>
    <t>Jul22 to Dec25 Plant Adds</t>
  </si>
  <si>
    <t>Ref.</t>
  </si>
  <si>
    <t>Naughton - Viva Naughton FERC Compliance CY17-20</t>
  </si>
  <si>
    <t>N/A</t>
  </si>
  <si>
    <t>Hunter - 301 Generator Stator Rewind</t>
  </si>
  <si>
    <t>Naughton - U2 Stator Rewind CY22</t>
  </si>
  <si>
    <t>Dave Johnston - U1,2,3 - ELG Project</t>
  </si>
  <si>
    <t>Hunter - 303 Boiler WW Panels and Coating</t>
  </si>
  <si>
    <t>Huntington - U2 ID Fan VFDs</t>
  </si>
  <si>
    <t>Hunter - 302 Generator Field and Exciter Rewinds</t>
  </si>
  <si>
    <t>Hunter - 302 HP/IP/LP Turbine Overhaul</t>
  </si>
  <si>
    <t>Hunter - 303 Scrubber Outlet Header Duct Replace</t>
  </si>
  <si>
    <t>Dave Johnston - U0 - Replace A &amp; B Ash Lines</t>
  </si>
  <si>
    <t>Hunter - 303 LP Turbine Overhaul</t>
  </si>
  <si>
    <t>Hunter - 303 Boiler Rear Lower Slope Replacement</t>
  </si>
  <si>
    <t>Huntington - U1 Boiler Rear Reheat Header &amp; Terminal</t>
  </si>
  <si>
    <t>Huntington - U2 Boiler Reheat Header Replacement</t>
  </si>
  <si>
    <t>Hunter - 303 Baghouse Bags - CY24</t>
  </si>
  <si>
    <t>Hunter - 300 Waste Water Pond Liner</t>
  </si>
  <si>
    <t>Huntington - U1 LP Turbine Component Replacement</t>
  </si>
  <si>
    <t>Hunter - 303 Stack Inlet Duct Overhaul</t>
  </si>
  <si>
    <t>Hunter - 302 Replace Scrubber Outlet Header Duct</t>
  </si>
  <si>
    <t>Hunter - 301 LP Turbine Blade Replacement</t>
  </si>
  <si>
    <t>Dave Johnston - U0 - Mill Blanket - 2025</t>
  </si>
  <si>
    <t>Various</t>
  </si>
  <si>
    <t>Hunter - 303 3-7 Feedwater Heater Replacement</t>
  </si>
  <si>
    <t>Dave Johnston - U0 - Mill Blanbket - 2024</t>
  </si>
  <si>
    <t>Dave Johnston - U0 - Mill Blanket - 2023</t>
  </si>
  <si>
    <t>Hunter - 303 Scrubber Component Overhaul</t>
  </si>
  <si>
    <t>Hunter - 302 Scrubber Component Overhaul</t>
  </si>
  <si>
    <t>Dave Johnston - U0 - Pumps and Valves - 2025</t>
  </si>
  <si>
    <t>Blundell - U0 Blundell Well Redevelopment</t>
  </si>
  <si>
    <t>Specific</t>
  </si>
  <si>
    <t>Dave Johnston - U0 - Pumps and Valves - 2024</t>
  </si>
  <si>
    <t>Huntington - U2 Burner Corner Coal Nozzle &amp; Tip Replacement</t>
  </si>
  <si>
    <t>Huntington - U1 Burner Corner Coal Nozzle &amp; Tip repla</t>
  </si>
  <si>
    <t>Hunter - 303 Burner Nozzle Overhaul</t>
  </si>
  <si>
    <t>Dave Johnston - U0 - Pumps and Valves- 2023</t>
  </si>
  <si>
    <t>Dave Johnston - U0 - Mill Blanket - 2022</t>
  </si>
  <si>
    <t>Wyodak - U1 - ACC VFD Replacement CY25</t>
  </si>
  <si>
    <t>Gadsby - ABB Controls Replacement</t>
  </si>
  <si>
    <t>Dave Johnston - U0 316(b) Compliance - Barrier Net Installation</t>
  </si>
  <si>
    <t>Hunter - 301 Pulverizer Component Repl - CY22</t>
  </si>
  <si>
    <t>Hunter - 302 Stack Inlet Duct Overhaul</t>
  </si>
  <si>
    <t>Naughton - U0 Blanket: Thermal Run Rate Costs CY24-CY27</t>
  </si>
  <si>
    <t>Wyodak - U1 - Pulverizer Overhaul "A" CY24</t>
  </si>
  <si>
    <t>Hunter - 302 SH Division Panel Replacements</t>
  </si>
  <si>
    <t>Wyodak - U1 - Pulverizer Overhaul "E" CY23</t>
  </si>
  <si>
    <t>Hunter - 303 Baghouse Component Overhaul</t>
  </si>
  <si>
    <t>Hunter - 303 3-1 &amp; 3-2 BFPT Component Overhaul</t>
  </si>
  <si>
    <t>Huntington - U2 Baghouse Bag Replacement Comp 3,6,7</t>
  </si>
  <si>
    <t>Projects Less Than $1million</t>
  </si>
  <si>
    <t>Programmatic</t>
  </si>
  <si>
    <t>Steam Plant Five Year Average Removals</t>
  </si>
  <si>
    <t>Huntington - U2 Baghouse Bag Replacement Comp 1,2,8</t>
  </si>
  <si>
    <t>Naughton - U1 OH Boiler: Water Side Tubes CY22</t>
  </si>
  <si>
    <t>Naughton - U1 OH Boiler: Steam Side Tubes CY22</t>
  </si>
  <si>
    <t>Huntington - U1 FGD Tower Liner Replacement</t>
  </si>
  <si>
    <t>Huntington - U1 DCS Evergreen Upgrades - CY22</t>
  </si>
  <si>
    <t>Hunter - 303 3-6 Feedwater Heater Replacement</t>
  </si>
  <si>
    <t>Dave Johnston - U1 - Turbine Valve Outage</t>
  </si>
  <si>
    <t>Wyodak - U1 - Baghouse Bag Compartment CY23 (A,B,C,D)</t>
  </si>
  <si>
    <t>Dave Johnston - U0 - Pumps and Valves - 2022</t>
  </si>
  <si>
    <t>Hunter - 302 Burner Tips and Nozzles</t>
  </si>
  <si>
    <t>Dave Johnston - U3 - Turbine Valve Outage</t>
  </si>
  <si>
    <t>Dave Johnston - U3 - Boiler Overhaul - 2024</t>
  </si>
  <si>
    <t>Dave Johnston - U2 - Turbine Valve Outage</t>
  </si>
  <si>
    <t>Huntington - U2 Circ Water Line Coating</t>
  </si>
  <si>
    <t>Huntington - U1 Boiler Coutant Slope and Side Wall Re</t>
  </si>
  <si>
    <t>Dave Johnston - U4 - Replace 1/2 Baghouse Bags - 2024</t>
  </si>
  <si>
    <t>Naughton - U1 OH Boiler: Boiler Overhaul CY22</t>
  </si>
  <si>
    <t>Naughton - U3 Gas Run Rate Costs CY22-CY27</t>
  </si>
  <si>
    <t>Dave Johnston - U3 - Replace 1/2 BAGHOUSE BAGS - 2024</t>
  </si>
  <si>
    <t>Dave Johnston - U2 - Boiler Overhaul - 2023</t>
  </si>
  <si>
    <t>Dave Johnston - U4 - Replace Half of Fabric Filter Bags</t>
  </si>
  <si>
    <t>Dave Johnston - U4 - Ovation Evergreen Upgrade 2022</t>
  </si>
  <si>
    <t>Hunter - 301 Baghouse Bags - CY22</t>
  </si>
  <si>
    <t>Dave Johnston - U4 Replace Sections #22 Mill Coal Pipe</t>
  </si>
  <si>
    <t>Wyodak - U1 - Pulverizer Overhaul "B" CY22</t>
  </si>
  <si>
    <t>Huntington - U2 FGD Tower Liner Installation</t>
  </si>
  <si>
    <t>Dave Johnston - U3 - Replace Expansion Joints - 2024</t>
  </si>
  <si>
    <t>Naughton - U1 Thermal Run Rate Costs CY23 - CY27</t>
  </si>
  <si>
    <t>Naughton - U2 Thermal Run Rate Costs CY23 - CY27</t>
  </si>
  <si>
    <t>Dave Johnston - U2 - Replace Expansion Joints - 2023</t>
  </si>
  <si>
    <t>Huntington - U1 Boiler Div Pnl Tube &amp; Slip Spcr Repla</t>
  </si>
  <si>
    <t>Hunter - 300 Recovery Basin Lining</t>
  </si>
  <si>
    <t>Hayden - U1 Change SCR Catalyst CY23-24</t>
  </si>
  <si>
    <t>Huntington - U1 Baghouse Bag Replacement Comp 4,5</t>
  </si>
  <si>
    <t>Hunter - 300 Pumps, Valves, Gearboxes - CY25</t>
  </si>
  <si>
    <t>Hunter - 303 PA Fan Replace</t>
  </si>
  <si>
    <t>Hunter - 303 SDCC Chain Replacement</t>
  </si>
  <si>
    <t>Hunter - 300 Pumps, Valves, Gearboxes - CY24</t>
  </si>
  <si>
    <t>Naughton - U3 Gas Overhaul Costs CY24</t>
  </si>
  <si>
    <t>Dave Johnston - U9 - Common Ovation Evergreen Upgrade 22</t>
  </si>
  <si>
    <t>Hunter - 302 Baghouse Bags - CY25</t>
  </si>
  <si>
    <t>Hunter - 300 Pumps, Valves, Gearboxes - CY23</t>
  </si>
  <si>
    <t>Hayden - C: HASCC - Ash Pit Reclamation</t>
  </si>
  <si>
    <t>Hunter - 300 DCS Major Ovation Upgrade - CY23</t>
  </si>
  <si>
    <t>Huntington - U0 Redler Surge Hopper Upgrade</t>
  </si>
  <si>
    <t>Dave Johnston - U9 - DSI System</t>
  </si>
  <si>
    <t>Hunter - 302 Baghouse Bags - CY24</t>
  </si>
  <si>
    <t>Hunter - 303 Pulverizer Component Repl - CY22</t>
  </si>
  <si>
    <t>Huntington - U2 Gearbox 2-3 Coal Mill Rebuild</t>
  </si>
  <si>
    <t>Hunter - 301 Coal Mill Soft Starters</t>
  </si>
  <si>
    <t>Huntington - U2 Feedwater Heater 2-3</t>
  </si>
  <si>
    <t>Huntington - U1 Feedwater Heater 1-3</t>
  </si>
  <si>
    <t>Naughton - U0 Mine Belt Replacement CY22</t>
  </si>
  <si>
    <t>Hunter - 303 Coal Pipe Replacement</t>
  </si>
  <si>
    <t>Naughton - U0 - Building Heaters</t>
  </si>
  <si>
    <t>Huntington - U0 Dust Extractor Ducting Replacement</t>
  </si>
  <si>
    <t>Dave Johnston - U0 - Compressed Air Sys Imprvmts - 2025</t>
  </si>
  <si>
    <t>Blundell -  U2 Remove Install Turbine Shaft CY25</t>
  </si>
  <si>
    <t>Naughton - U1 OH Boiler: Burner Replacement CY22</t>
  </si>
  <si>
    <t>Hunter - 302 2-1 &amp; 2-2 BFPT Component Overhaul</t>
  </si>
  <si>
    <t>Dave Johnston - U0 - RBLD B CSBAC - 2024 (Level E)</t>
  </si>
  <si>
    <t>Huntington - U0 Coal Mill Parts - CY2025</t>
  </si>
  <si>
    <t>Huntington - U2 2-1 &amp; 2-2 BFP Barrel Replacement</t>
  </si>
  <si>
    <t>Huntington - U2 Boiler Div Pnl Tube &amp; Slip Spcr Replace Phase 2</t>
  </si>
  <si>
    <t>Huntington - U2 Boiler Reheat Leading Tube Replace</t>
  </si>
  <si>
    <t>Huntington - U0 Coal Mill Parts - CY2024</t>
  </si>
  <si>
    <t>Hunter - 303 Condensate Hotwell Pump VFD</t>
  </si>
  <si>
    <t>Hunter - 303 Turbine Overspeed Protection</t>
  </si>
  <si>
    <t>Dave Johnston - U1 - Boiler Overhaul - 2025</t>
  </si>
  <si>
    <t>Huntington - U1 1-1 &amp; 1-2 BFP Barrel Replacement</t>
  </si>
  <si>
    <t>Huntington - U0 Coal Mill Parts - CY2023</t>
  </si>
  <si>
    <t>Huntington - U2 Turbine Overspeed Protection</t>
  </si>
  <si>
    <t>Dave Johnston - U0 - Electrical &amp; Instrumentation Blanket - 2025</t>
  </si>
  <si>
    <t>Huntington - U2 Coal Feeder Analyzers</t>
  </si>
  <si>
    <t>Dave Johnston - U0 - Electrical &amp; Instrumentation Blanket - 2024</t>
  </si>
  <si>
    <t>Hunter - 302 Guillotine Dampers</t>
  </si>
  <si>
    <t>Huntington - U1 Gearbox 1-5 Coal Mill Rebuild</t>
  </si>
  <si>
    <t>Hunter - 302 Generator Bushing Replacement</t>
  </si>
  <si>
    <t>Huntington - U2 Gearbox 2-5 Coal Mill Rebuild</t>
  </si>
  <si>
    <t>Dave Johnston - U0 - Electrical &amp; Instrumentation Blanket - 2023</t>
  </si>
  <si>
    <t>Dave Johnston - U4 - Cooling Twr Valve &amp; Fill RPL</t>
  </si>
  <si>
    <t>Naughton - U1,2 Seal Trough Ash Water Makeup CY22</t>
  </si>
  <si>
    <t>Hunter - 302 2-3 Feedwater Heater Bundle Replacement</t>
  </si>
  <si>
    <t>Hunter - 303 Coal Feeder Analyzers</t>
  </si>
  <si>
    <t>Wyodak - U1 - Baghouse Bag Compartment CY25 (E,F)</t>
  </si>
  <si>
    <t>Hunter - 300 Underground Piping Repl CY25</t>
  </si>
  <si>
    <t>Hunter - 301 Pulverizer Gear Box 1-4</t>
  </si>
  <si>
    <t>Hunter - 300 EWCD Capital Repl Fund - 2025</t>
  </si>
  <si>
    <t>Dave Johnston - U0 - CEMs Gas change out</t>
  </si>
  <si>
    <t>Hunter - 300 EWCD Capital Repl Fund - 2024</t>
  </si>
  <si>
    <t>Hunter - 300 EWCD Capital Repl Fund - 2022</t>
  </si>
  <si>
    <t>Hunter - 301 Pulverizer Gear Box 1-3</t>
  </si>
  <si>
    <t>Hunter - 300 EWCD Capital Repl Fund - 2023</t>
  </si>
  <si>
    <t>Huntington - U0 DCS Evergreen Upgrades - CY23</t>
  </si>
  <si>
    <t>Wyodak - U1 - Pulverizer Overhaul "C" CY25</t>
  </si>
  <si>
    <t>Wyodak - U1 - Pulverizer Overhaul "D" CY25</t>
  </si>
  <si>
    <t>Hunter - 300 Underground Piping Repl CY24</t>
  </si>
  <si>
    <t>Hunter - 303 BFP Balance Drum Assembly - CY24</t>
  </si>
  <si>
    <t>Huntington - U2 SDCC Chain Replacement - CY2023</t>
  </si>
  <si>
    <t>Hunter - 300 Underground Piping Repl CY23</t>
  </si>
  <si>
    <t>Huntington - U1 SDCC Chain Replacement - CY2022</t>
  </si>
  <si>
    <t>Naughton - U2 ID Fan Four Inner Rows of Blades CY23</t>
  </si>
  <si>
    <t>Hunter - 302 Baghouse Bags - CY23</t>
  </si>
  <si>
    <t>Huntington - U2 Coal Pipe Replacement Phase 2</t>
  </si>
  <si>
    <t>Huntington - U1 Turbine Extraction X-Joint Replacemen</t>
  </si>
  <si>
    <t>Hunter - 300 PWCS Cyber Security Major Upgrade</t>
  </si>
  <si>
    <t>Huntington - U0 Plant Pumps &amp; Valves - CY2022</t>
  </si>
  <si>
    <t>Huntington - U2 Excitation Relay Type 40 Upgrade</t>
  </si>
  <si>
    <t>Huntington - U2 FGD Recycle Pump Replacement</t>
  </si>
  <si>
    <t>Craig - U2 - OH - SCR 4th Catalyst Layer CY22-23</t>
  </si>
  <si>
    <t>Naughton - U2 ID Fan Spare Motor CY21-22</t>
  </si>
  <si>
    <t>Hunter - 300 Motors - Forecast</t>
  </si>
  <si>
    <t>Hunter - 302 Coal Mill Soft Starters</t>
  </si>
  <si>
    <t>Hunter - 303 Pulverizer Component Repl - CY25</t>
  </si>
  <si>
    <t>Huntington - U1 Excitation Relay Type 40 upgrade</t>
  </si>
  <si>
    <t>Hunter - 300 Pumps - Forecast</t>
  </si>
  <si>
    <t>Huntington - U1 Coal Pipe Replacement Phase 2</t>
  </si>
  <si>
    <t>Hunter - 303 Pulverizer Component Repl - CY24</t>
  </si>
  <si>
    <t>Hunter - 303 Pulverizer Component Repl - CY23</t>
  </si>
  <si>
    <t>Hunter - 300 Motors - CY25</t>
  </si>
  <si>
    <t>Huntington - U0 Lime slurry Storage Tank Lining</t>
  </si>
  <si>
    <t>Hunter - 303 Circulating Water Pump Rebuilds</t>
  </si>
  <si>
    <t>Huntington - U2 Fan Componet Replacements</t>
  </si>
  <si>
    <t>Hunter - 300 Motors - CY24</t>
  </si>
  <si>
    <t>Huntington - U2 Boiler Coutant Slope and Side Wall Replacement</t>
  </si>
  <si>
    <t>Hunter - 300 Motors - CY23</t>
  </si>
  <si>
    <t>Hunter - 300 Fire System Upgrade Controls - CY23</t>
  </si>
  <si>
    <t>Huntington - U1 Fan Components - Misc Overhaul CY2022</t>
  </si>
  <si>
    <t>Dave Johnston - U2 - Replace SSH Attemperator - 2023</t>
  </si>
  <si>
    <t>Huntington - U0 Elevator Replacement</t>
  </si>
  <si>
    <t>Huntington - U2 Boiler Slag Fence @ Front of Backpass</t>
  </si>
  <si>
    <t>Huntington - U1 Baghouse Cleaning Manifold Replacement</t>
  </si>
  <si>
    <t>Dave Johnston - U2 - MFT Cabinet Replacement</t>
  </si>
  <si>
    <t>Hunter - 303 Air Preheater 3-2 Pin Rack and Seals</t>
  </si>
  <si>
    <t>Huntington - U0 Gypsum Dewatering Comp.  Replacement</t>
  </si>
  <si>
    <t>Gadsby - U1 Cooling Tower Fill</t>
  </si>
  <si>
    <t>Hunter - 303 Bearing Cooling Water Heat Exchanger</t>
  </si>
  <si>
    <t>Huntington - U2 Coal Silo Re-Skin</t>
  </si>
  <si>
    <t>Huntington - U0 Truck Hopper Development</t>
  </si>
  <si>
    <t>Huntington - U1 Develop High Efficiency Cooling Tower</t>
  </si>
  <si>
    <t>Huntington - U2 Turbine Extraction X-Joint Replacemen</t>
  </si>
  <si>
    <t>Huntington - U2 Baghouse Cleaning Manifold Replacement</t>
  </si>
  <si>
    <t>Hunter - 302 MCC Cooling Tower</t>
  </si>
  <si>
    <t>Huntington - U1 Coal Silo Re-Skin</t>
  </si>
  <si>
    <t>Dave Johnston - U3,4 - RPL Mercury (Hg) Probes &amp; Umbilicals</t>
  </si>
  <si>
    <t>Naughton - Blanket: Fire Protection CY22</t>
  </si>
  <si>
    <t>Huntington - U0 Plant Pumps &amp; Valves - CY2025</t>
  </si>
  <si>
    <t>Hunter - 302 Pulverizer Gear Box 2-1</t>
  </si>
  <si>
    <t>Huntington - U0 Cable Trench Covers - CY25</t>
  </si>
  <si>
    <t>Huntington - U2 Boiler SCW Access Door Upgrades</t>
  </si>
  <si>
    <t>Huntington - Simulator - Design/Build</t>
  </si>
  <si>
    <t>Huntington - U0 Plant Pumps &amp; Valves - CY2024</t>
  </si>
  <si>
    <t>Hunter - 302 Bearing Cooling Water Heat Exchanger</t>
  </si>
  <si>
    <t>Hunter - 301 Mill Damper Drive Replace</t>
  </si>
  <si>
    <t>Hunter - 302 Pulverizer Gear Box 2-2</t>
  </si>
  <si>
    <t>Huntington - U1 Boiler Second Air Flow Device Install</t>
  </si>
  <si>
    <t>Huntington - U2 Boiler Second Air Flow Device Install</t>
  </si>
  <si>
    <t>Wyodak - U1 - Redler Rebuilds (J1/J2) CY25</t>
  </si>
  <si>
    <t>Hunter - 300 Coal Reclaim Belt Repl - CY25</t>
  </si>
  <si>
    <t>Huntington - U0 Plant Pumps &amp; Valves - CY2023</t>
  </si>
  <si>
    <t>Gadsby - Facilities Equipment Replacement CY25</t>
  </si>
  <si>
    <t>Hunter - 302 Duct Expansion Joints</t>
  </si>
  <si>
    <t>Hunter - 300 Electrical, Instruments, Comm - CY25</t>
  </si>
  <si>
    <t>Hunter - 300 Electrical, Instruments, Comm - CY24</t>
  </si>
  <si>
    <t>Gadsby - Facilities Equipment Replacement CY24</t>
  </si>
  <si>
    <t>Hunter - 300 Electrical, Instruments, Comm - CY23</t>
  </si>
  <si>
    <t>Huntington - U0 PWCS DCS Evergreen Upgrades - CY23</t>
  </si>
  <si>
    <t>Huntington - U1 Redler Conveyors Rebuild - CY2024</t>
  </si>
  <si>
    <t>Huntington - U1 Boiler SCW Access Door Replacement</t>
  </si>
  <si>
    <t>Huntington - U1 MCC Recondition for MCC's 1-1, 1-2, 1-3, 1-4</t>
  </si>
  <si>
    <t>Hunter - 301 Pulverizer Component Repl - CY25</t>
  </si>
  <si>
    <t>Huntington - U0 Coal Mill Parts - CY2022</t>
  </si>
  <si>
    <t>Huntington - U2 Redler Conveyors Rebuild - CY2023</t>
  </si>
  <si>
    <t>Hunter - 302 2-1 Redler Rebuild</t>
  </si>
  <si>
    <t>Hunter - 300 Fire Systems Upgrade Controls</t>
  </si>
  <si>
    <t>Hunter - 301 Pulverizer Component Repl - CY24</t>
  </si>
  <si>
    <t>Huntington - U1 Redler Conveyors Rebuild - CY2022</t>
  </si>
  <si>
    <t>Hunter - 302 2-2 Redler Rebuild</t>
  </si>
  <si>
    <t>Hunter - 301 Pulverizer Component Repl - CY23</t>
  </si>
  <si>
    <t>Hunter - 302 BFP Balance Drum Assembly - CY23</t>
  </si>
  <si>
    <t>Dave Johnston - U2 - Replace RH Attemp - 2023</t>
  </si>
  <si>
    <t>Huntington - U1 Boiler Steam Drum Internal Replacemen</t>
  </si>
  <si>
    <t>Hunter - 305 Ash Water Storage Tank Piping</t>
  </si>
  <si>
    <t>Wyodak - U1 - In-Plant Silo Repairs CY22</t>
  </si>
  <si>
    <t>Dave Johnston - U3,4 - RPL CEMs Gas Probe and Umbilical</t>
  </si>
  <si>
    <t>Huntington - U1 1-2 North SCAH Bank Replacement</t>
  </si>
  <si>
    <t>Huntington - U0 RCC 4160 Switchgear Recondition</t>
  </si>
  <si>
    <t>Huntington - U2 Boiler Replace Sootblower Panel Phase 3</t>
  </si>
  <si>
    <t>Hunter - 300 Scrubber Holding Basin Dredge</t>
  </si>
  <si>
    <t>Hunter - 301 Stack O2 Probes</t>
  </si>
  <si>
    <t>Huntington - U1 Boiler Replace Sootblower Panel Phase</t>
  </si>
  <si>
    <t>Huntington - U0 Belt Replacement - 2-1 Belt - CY2025</t>
  </si>
  <si>
    <t>Huntington - U1 Boiler Reheat Leading Tube Replace</t>
  </si>
  <si>
    <t>Hunter - 303 DCS Minor Ovation Upgrade - CY24</t>
  </si>
  <si>
    <t>Naughton - Blanket: Sinking Plant CY23</t>
  </si>
  <si>
    <t>Hunter - 300 Digital Fault Recorder Installation</t>
  </si>
  <si>
    <t>Huntington - U0 Plant Motors - CY2025</t>
  </si>
  <si>
    <t>Hunter - 302 Coal Pipe Replacement</t>
  </si>
  <si>
    <t>Dave Johnston - U0 - Coial Yard - 2025</t>
  </si>
  <si>
    <t>Dave Johnston - U0 - Compressed Air Sys Imprvmts - 2021</t>
  </si>
  <si>
    <t>Hunter - 300 Coal Reclaim Belt Repl 2-1 - CY23</t>
  </si>
  <si>
    <t>Huntington - U0 Plant Motors - CY2024</t>
  </si>
  <si>
    <t>Dave Johnston - U0 - Coal Yard - 2024</t>
  </si>
  <si>
    <t>Blundell - U1 Condensate Pump Capital Spare</t>
  </si>
  <si>
    <t>Huntington - U0 JC1 downhole pump Replacement</t>
  </si>
  <si>
    <t>Huntington - U2 Expansion Joints Replacement - Boiler</t>
  </si>
  <si>
    <t>Huntington - U0 Plant Motors - CY2023</t>
  </si>
  <si>
    <t>Dave Johnston - U0 - Coal Yard - 2023</t>
  </si>
  <si>
    <t>Dave Johnston - U0 - Coal Yard - 2022</t>
  </si>
  <si>
    <t>Huntington - U1 Oxidation Blower 1-1 Replacement</t>
  </si>
  <si>
    <t>Huntington - U1 Oxidation Blower 1-2 Replacement</t>
  </si>
  <si>
    <t>Huntington - U1 Expansion Joints Replacement - Boiler</t>
  </si>
  <si>
    <t>Huntington - U0 Plant Motors - CY2022</t>
  </si>
  <si>
    <t>Huntington - U1 Air Compressors 1-2 SA</t>
  </si>
  <si>
    <t>Naughton - U2 2-2 Coal Mill Rebuild CY22</t>
  </si>
  <si>
    <t>Naughton - U2 2-3 Coal Mill Rebuild CY22</t>
  </si>
  <si>
    <t>Naughton - U1 1-2 Coal Mill Rebuild CY24</t>
  </si>
  <si>
    <t>Naughton - U1 1-3 Coal Mill Rebuild CY24</t>
  </si>
  <si>
    <t>Naughton - U1 1-1 Coal Mill Rebuild CY24</t>
  </si>
  <si>
    <t>Naughton - U2 2-1 Coal Mill Rebuild CY24</t>
  </si>
  <si>
    <t>Naughton - U2 2-2 Coal Mill Rebuild CY24</t>
  </si>
  <si>
    <t>Naughton - U2 2-3 Coal Mill Rebuild CY24</t>
  </si>
  <si>
    <t>Naughton - U1,U2 FGD AR Pump Rebuild CY23</t>
  </si>
  <si>
    <t>Huntington - U2 Sootblower Retract Upgrade CY23</t>
  </si>
  <si>
    <t>Huntington - U2 MCC Recondition for MCC's 2-7, 2-8</t>
  </si>
  <si>
    <t>Naughton - U2 2-1 Coal Mill Rebuild CY23</t>
  </si>
  <si>
    <t>Naughton - U2 2-2 Coal Mill Rebuild CY23</t>
  </si>
  <si>
    <t>Naughton - U2 2-3 Coal Mill Rebuild CY23</t>
  </si>
  <si>
    <t>Naughton - U1 1-1 Coal Mill Rebuild CY23</t>
  </si>
  <si>
    <t>Naughton - U1 1-2 Coal Mill Rebuild CY23</t>
  </si>
  <si>
    <t>Naughton - U1 1-4 Coal Mill Rebuild CY23</t>
  </si>
  <si>
    <t>Huntington - U0 Slaker Ball Mill Liner Replacement</t>
  </si>
  <si>
    <t>Huntington - U1 Stack Band Replacement</t>
  </si>
  <si>
    <t>Dave Johnston - U0 - Mobile Equipment - 2025</t>
  </si>
  <si>
    <t>Hunter - 301 Condensate Hotwell Pumps</t>
  </si>
  <si>
    <t>Wyodak - U1 - Relay Upgrade CY23</t>
  </si>
  <si>
    <t>Wyodak - U1 - Coal Handling Chute Lining CY24</t>
  </si>
  <si>
    <t>Huntington - U2 MCC Recondition Polisher Bldg</t>
  </si>
  <si>
    <t>Dave Johnston - U0 - Mobile Equipment - 2024</t>
  </si>
  <si>
    <t>Huntington - U0 Rewind Boiler Circ Pump Motor - CY23</t>
  </si>
  <si>
    <t>Wyodak - U1 - Redler Rebuilds (J3/J4) CY22</t>
  </si>
  <si>
    <t>Gadsby - Valves Pumps Motors Blanket CY 25</t>
  </si>
  <si>
    <t>Huntington - U2 PDB Battery Replacement - CY23</t>
  </si>
  <si>
    <t>Huntington - U2 Air Compressors 2-1 SA Replacement</t>
  </si>
  <si>
    <t>Wyodak - U1 - PA Fan Refurbishment CY25</t>
  </si>
  <si>
    <t>Naughton - Blanket: Pump, Valves, Gearboxes CY22</t>
  </si>
  <si>
    <t>Hunter - 302 Pulverizer Component Repl - CY22</t>
  </si>
  <si>
    <t>Huntington - U0 Rewind Boiler Circ Pump Motor - CY202</t>
  </si>
  <si>
    <t>Hunter - 302 Mill Damper Drive Replace</t>
  </si>
  <si>
    <t>Dave Johnston - U0 - Mobile Equipment - 2023</t>
  </si>
  <si>
    <t>Dave Johnston - U0 - Mobile Equipmenmt - 2022</t>
  </si>
  <si>
    <t>Gadsby - Valves Pumps Motors Blanket CY 24</t>
  </si>
  <si>
    <t>Dave Johnston - CY - RPL Radial Stacker Slew Bearing</t>
  </si>
  <si>
    <t>Wyodak - U1 - PA Fan Refurbishment CY24</t>
  </si>
  <si>
    <t>Dave Johnston - U4 - 2020 Circ Water strainer, filter sy</t>
  </si>
  <si>
    <t>Wyodak - U1 - PA Fan Refurbishment CY23</t>
  </si>
  <si>
    <t>Gadsby - Valves Pumps Motors Blanket CY 23</t>
  </si>
  <si>
    <t>Huntington - U2 BFP Coupling Replacements</t>
  </si>
  <si>
    <t>Huntington - U0 Fire Systems Upgrades - CY2025</t>
  </si>
  <si>
    <t>Huntington - U2 Redler Conveyors Rebuild - CY2025</t>
  </si>
  <si>
    <t>Huntington - U0 Asphalt Replacement CY2025</t>
  </si>
  <si>
    <t>Wyodak - U1 - Stack &amp; Silo Elevator Car Replacments CY22</t>
  </si>
  <si>
    <t>Huntington - U1 BFP Coupling Replacements</t>
  </si>
  <si>
    <t>Hunter - 302 Pulverizer Component Repl - CY25</t>
  </si>
  <si>
    <t>Huntington - U0 Power Plant Roof - CY2027</t>
  </si>
  <si>
    <t>Gadsby - U1 Cooling Tower Deck Replacement</t>
  </si>
  <si>
    <t>Huntington - U0 Asphalt Replacement CY2024</t>
  </si>
  <si>
    <t>Hunter - 302 Pulverizer Component Repl - CY24</t>
  </si>
  <si>
    <t>Hunter - 302 Pulverizer Component Repl - CY23</t>
  </si>
  <si>
    <t>Huntington - U1 Flyash Ash System Piping and Nuva Feeder</t>
  </si>
  <si>
    <t>Huntington - U0 Fire Systems Upgrades - CY2023</t>
  </si>
  <si>
    <t>Huntington - U2 2-1 &amp; 2-2 BFP Recirc Valve Replacemen</t>
  </si>
  <si>
    <t>Wyodak - U1 - Coal Pipe Replacement CY23</t>
  </si>
  <si>
    <t>Huntington - U2 Flyash System Piping &amp; Nuva Feeder</t>
  </si>
  <si>
    <t>Huntington - U2 Hydroclone Replacement</t>
  </si>
  <si>
    <t>Huntington - U0 Asphalt Replacement CY2023</t>
  </si>
  <si>
    <t>Huntington - U0 Asphalt Replacement CY2022</t>
  </si>
  <si>
    <t>Huntington - U0 Belt Replacement - 3-2 Belt - CY2022</t>
  </si>
  <si>
    <t>Blundell - Blanket: Pumps, Valves, Gear Boxes, Meters CY25</t>
  </si>
  <si>
    <t>Blundell - Blanket: Pumps, Valves, Gear Boxes, Meters CY24</t>
  </si>
  <si>
    <t>Gadsby - Valves Pumps Motors Blanket CY 22</t>
  </si>
  <si>
    <t>Huntington - U0 Security Controls Hardware/Software Upg - CY25</t>
  </si>
  <si>
    <t>Gadsby - U 1 2 &amp; UPS Replace Batteries</t>
  </si>
  <si>
    <t>Hunter - 305 RPS Pipe Replacement</t>
  </si>
  <si>
    <t>Naughton - Blanket: Fire Protection CY23</t>
  </si>
  <si>
    <t>Blundell - Blanket: Pumps, Valves, Gear boxes, Meters CY23</t>
  </si>
  <si>
    <t>Wyodak - U1 - Fire System Replacements CY25</t>
  </si>
  <si>
    <t>Naughton - Blanket:  Electrical, Instr, Comm CY22</t>
  </si>
  <si>
    <t>Naughton - Blanket: Electrical, Instr, Comm CY23</t>
  </si>
  <si>
    <t>Wyodak - U1 - Fire System Replacements CY24</t>
  </si>
  <si>
    <t>Hunter - 300 Asphalt Pavement Repair - CY25</t>
  </si>
  <si>
    <t>Hunter - 300 Plant Roof Replacement - CY25</t>
  </si>
  <si>
    <t>Hunter - 302 Replace Exciter Controls</t>
  </si>
  <si>
    <t>Dave Johnston - U0 - Electrical &amp; Instrumentation Blanket</t>
  </si>
  <si>
    <t>Wyodak - U1 - Fire System Replacements CY23</t>
  </si>
  <si>
    <t>Blundell - U1 Control Valve Capital Spare</t>
  </si>
  <si>
    <t>Hunter - 302 DCS Minor Ovation Upgrade - CY23</t>
  </si>
  <si>
    <t>Hunter - 300 Asphalt Pavement Repair - CY24</t>
  </si>
  <si>
    <t>Hunter - 300 Plant Roof Replacement - CY24</t>
  </si>
  <si>
    <t>Gadsby - U1 Structural Integrity Blanket CY 23</t>
  </si>
  <si>
    <t>Gadsby - U2 Structural Integrity Blanket CY 23</t>
  </si>
  <si>
    <t>Gadsby - U3 Structural Integrity Blanket CY 23</t>
  </si>
  <si>
    <t>Huntington - U2 DCS Evergreen Upgrades - CY23</t>
  </si>
  <si>
    <t>Dave Johnston - U0 - Security and Buildings - 2025</t>
  </si>
  <si>
    <t>Hunter - 300 Asphalt Pavement Repair - CY23</t>
  </si>
  <si>
    <t>Hunter - 300 Plant Roof Replacement - CY23</t>
  </si>
  <si>
    <t>Dave Johnston - U0 - Security &amp; Buildings - 2024</t>
  </si>
  <si>
    <t>Gadsby - U1 Structural Integrity Blanket CY 22</t>
  </si>
  <si>
    <t>Gadsby - U2 Structural Integrity Blanket CY 22</t>
  </si>
  <si>
    <t>Gadsby - U3 Structural Integrity Blanket CY 22</t>
  </si>
  <si>
    <t>Huntington - U2 Wallblower Upgrade</t>
  </si>
  <si>
    <t>Gadsby - U1 Structural Integrity Blanket CY 24</t>
  </si>
  <si>
    <t>Gadsby - U2 Structural Integrity Blanket CY 24</t>
  </si>
  <si>
    <t>Gadsby - U3 Structural Integrity Blanket CY 24</t>
  </si>
  <si>
    <t>Dave Johnston - U0 - Security &amp; Buildings - 2023</t>
  </si>
  <si>
    <t>Dave Johnston - U0 - Security &amp; Buildings - 2022</t>
  </si>
  <si>
    <t>Huntington - U0 Belt Replacement - 3-1 Belt - CY2025</t>
  </si>
  <si>
    <t>Gadsby - U1 Feedwater level Control Upgrade</t>
  </si>
  <si>
    <t>Hayden - U0 Replace Recycle Makeup Line</t>
  </si>
  <si>
    <t>Gadsby - U1 Structural Integrity Blanket CY 25</t>
  </si>
  <si>
    <t>Gadsby - U2 Structural Integrity Blanket CY 25</t>
  </si>
  <si>
    <t>Gadsby - U3 Structural Integrity Blanket CY 25</t>
  </si>
  <si>
    <t>Blundell - U2 Acid Tank Replacement</t>
  </si>
  <si>
    <t>Wyodak - U1 - Fly Ash Unloaders CY21/CY22</t>
  </si>
  <si>
    <t>Gadsby - U2 Feedwater level Control Upgrade</t>
  </si>
  <si>
    <t>Hunter - 300 Fire Systems Upgrade Piping &amp; Valves</t>
  </si>
  <si>
    <t>Hunter - 300 Fire System Upgrade Piping &amp; Valves</t>
  </si>
  <si>
    <t>Huntington - U0 Electric Lake Rip Rap</t>
  </si>
  <si>
    <t>Craig - U0 Reliabilty/Ability to Serve CY25</t>
  </si>
  <si>
    <t>Huntington - U0 Plant Coal Yard Lighting</t>
  </si>
  <si>
    <t>Wyodak - U0 - Plant Grounds and Facilities CY25</t>
  </si>
  <si>
    <t>Huntington - U0 Communication Battery Replacement - CY24</t>
  </si>
  <si>
    <t>Huntington - U2 480V Transfer Switch Changeout</t>
  </si>
  <si>
    <t>Naughton - Blanket:  Belt Blanket CY23</t>
  </si>
  <si>
    <t>Wyodak - U0 - Plant Grounds and Facilities CY24</t>
  </si>
  <si>
    <t>Huntington - U2 Expansion Joint Replacement - Various</t>
  </si>
  <si>
    <t>Craig - U0 Reliabilty/Ability to serve CY24</t>
  </si>
  <si>
    <t>Huntington - U1 480V Transfer Switch Changeout</t>
  </si>
  <si>
    <t>Huntington - U1 Expansion Joint Replacement - Various</t>
  </si>
  <si>
    <t>Huntington - U0 RO Softener To Thickener Piping</t>
  </si>
  <si>
    <t>Hunter - 303 Fire Systems Upgrade Controls</t>
  </si>
  <si>
    <t>Wyodak - U0 - Plant Grounds and Facilities CY23</t>
  </si>
  <si>
    <t>Wyodak - U1 - Refurbish Coal Crushers CY22</t>
  </si>
  <si>
    <t>Naughton - Blanket:  Belt Blanket CY22</t>
  </si>
  <si>
    <t>Wyodak - U1 - Water Treatment Roof Replace CY22</t>
  </si>
  <si>
    <t>Dave Johnston - U3 Economizer Recirculation Line</t>
  </si>
  <si>
    <t>Blundell Steam - U5 Well Head Master Valve Capital Spare (12")</t>
  </si>
  <si>
    <t>Naughton - Blanket: Pump, Valves, Gearboxes CY23</t>
  </si>
  <si>
    <t>Wyodak - U1 - Atomizer Motor Spare CY25</t>
  </si>
  <si>
    <t>Dave Johnston - U2 - Replace Air Heater Seals - 2023</t>
  </si>
  <si>
    <t>Huntington - U0 Electrical, Instruments &amp; C - CY25</t>
  </si>
  <si>
    <t>Huntington - U0 Electrical, Instruments &amp; C - CY24</t>
  </si>
  <si>
    <t>Dave Johnston - U4 Additional CSBAC Heat Exchanger</t>
  </si>
  <si>
    <t>Wyodak - U1 - Cathodic Protection Replacement CY22</t>
  </si>
  <si>
    <t>Huntington - U1 Sootblower Retract Upgrade CY22</t>
  </si>
  <si>
    <t>Wyodak - U1 - Rebuild Scrubber Ball Mill CY23</t>
  </si>
  <si>
    <t>Huntington - U0 Electrical, Instruments &amp; C - CY23</t>
  </si>
  <si>
    <t>Hunter - 300 Coal Reclaim Belt Repl 3-3 - CY24</t>
  </si>
  <si>
    <t>Huntington - U0 Electrical, Instruments &amp; C - CY22</t>
  </si>
  <si>
    <t>Gadsby - U1 Vibration Monitoring System Replacement</t>
  </si>
  <si>
    <t>Wyodak - U1 - Atomizer Wheel / Gearbox Refur CY25</t>
  </si>
  <si>
    <t>Huntington - U0 Extenda-Boom Fork Lift Replacement</t>
  </si>
  <si>
    <t>Wyodak - U1 - Atomizer Wheel / Gearbox Refur CY24</t>
  </si>
  <si>
    <t>Gadsby - U2 Vibration Monitoring System Replacement</t>
  </si>
  <si>
    <t>Hunter - 300 Cathodic Protection - CY25</t>
  </si>
  <si>
    <t>Gadsby - U1 CEM Analyzer Replacement</t>
  </si>
  <si>
    <t>Gadsby - U2 CEM Analyzer Replacement</t>
  </si>
  <si>
    <t>Gadsby - U3 CEM Analyzer Replacement</t>
  </si>
  <si>
    <t>Wyodak - U1 - Atomizer Wheel / Gearbox Refur CY23</t>
  </si>
  <si>
    <t>Wyodak - U1 - Replace One CDI CY22</t>
  </si>
  <si>
    <t>Naughton - U0 Cathodic Protection CY23</t>
  </si>
  <si>
    <t>Hunter - 303 RA Fan Dampers and Exp Joints</t>
  </si>
  <si>
    <t>Wyodak - U1 - Atomizer Wheel / Gearbox Refur CY22</t>
  </si>
  <si>
    <t>Gadsby - U3 Gas Umbilical Replacement</t>
  </si>
  <si>
    <t>Hunter - 300 Cathodic Protection - CY24</t>
  </si>
  <si>
    <t>Huntington - U0 Replace Man Lift (JLG)</t>
  </si>
  <si>
    <t>Huntington - U1 Wallblower Upgrade</t>
  </si>
  <si>
    <t>Hunter - 300 Cathodic Protection - CY23</t>
  </si>
  <si>
    <t>Gadsby - U3 Vibration Monitoring System Replacement</t>
  </si>
  <si>
    <t>Wyodak - U1 - ACC Fan and Gearbox - CY25</t>
  </si>
  <si>
    <t>Wyodak - U1 - ACC Fan and Gearbox - CY24</t>
  </si>
  <si>
    <t>Hunter - 303 Coal Reclaim Belt Repl 4-2 - CY24</t>
  </si>
  <si>
    <t>Wyodak - U1 - 'B' Boiler Feed Pump Elem Rpr CY22</t>
  </si>
  <si>
    <t>Dave Johnston - U4 - RPL 480V Power Center at CT</t>
  </si>
  <si>
    <t>Naughton - Blanket: Roof Replacement CY22</t>
  </si>
  <si>
    <t>Wyodak - U1 - ACC Fan and Gearbox - CY23</t>
  </si>
  <si>
    <t>Craig - U1-2: Radio Repeater &amp; Console Sys</t>
  </si>
  <si>
    <t>Hayden - U2 2C Coal Mill Overhaul CY24</t>
  </si>
  <si>
    <t>Wyodak - U1 - ACC Fan and Gearbox - CY22</t>
  </si>
  <si>
    <t>Dave Johnston - U0 - Control and Network - 2025</t>
  </si>
  <si>
    <t>Naughton - Viva Naughton Capital Work CY22</t>
  </si>
  <si>
    <t>Huntington - U0 MCC Recondition for Raw Water Bldg. C</t>
  </si>
  <si>
    <t>Dave Johnston - U0 - Control and Network - 2024</t>
  </si>
  <si>
    <t>Huntington - U0 Limestone access platform</t>
  </si>
  <si>
    <t>Dave Johnston - U0 - Controls and Network - 2023</t>
  </si>
  <si>
    <t>Dave Johnston - U0 - CONTROLS and Network - 2022</t>
  </si>
  <si>
    <t>Hayden - U2 2A Coal Mill Overhaul CY23</t>
  </si>
  <si>
    <t>Wyodak - U0 - Mills, Motors and Gearboxes CY25</t>
  </si>
  <si>
    <t>Wyodak - U0 - Pumps and Valves CY25</t>
  </si>
  <si>
    <t>Huntington - U0 HTN Water Redirect</t>
  </si>
  <si>
    <t>Hunter - 300 Tripper Conveyor Belt Repl - CY22</t>
  </si>
  <si>
    <t>Wyodak - U0 - Mills, Motors and Gearboxes CY24</t>
  </si>
  <si>
    <t>Wyodak - U0 - Pumps and Valves CY24</t>
  </si>
  <si>
    <t>Wyodak - U0 - Mills, Motors and Gearboxes CY23</t>
  </si>
  <si>
    <t>Wyodak - U1 - Elevator Refurbishment CY23</t>
  </si>
  <si>
    <t>Hunter - 300 Plow Feeder Belt #2 Repl - CY22</t>
  </si>
  <si>
    <t>Huntington - U0 Replace Gas &amp; Diesel Pumps</t>
  </si>
  <si>
    <t>Wyodak - U0 - Pumps and Valves CY23</t>
  </si>
  <si>
    <t>Hunter - 300 UTV Mule Repl - CY25</t>
  </si>
  <si>
    <t>Hunter - 300 UTV Mule Repl - CY24</t>
  </si>
  <si>
    <t>Huntington - U0 Belt Replacement - 1-1 Belt - CY2025</t>
  </si>
  <si>
    <t>Huntington - U0 Back Hoe Replacement</t>
  </si>
  <si>
    <t>Wyodak - U0 - Plant Grounds and Facilities CY22</t>
  </si>
  <si>
    <t>Naughton - Blanket:  Asbestos Reinsulation CY22</t>
  </si>
  <si>
    <t>Huntington - U0 Forklift</t>
  </si>
  <si>
    <t>Naughton - U0 Cathodic Protection CY22</t>
  </si>
  <si>
    <t>Naughton - U0 MET Monitor Datalogger CY22</t>
  </si>
  <si>
    <t>Naughton - Blanket:  Motors CY22</t>
  </si>
  <si>
    <t>Hunter - 300 Coal Reclaim Belt Repl 3-2 - CY23</t>
  </si>
  <si>
    <t>Huntington - U0 Lab Analyzers</t>
  </si>
  <si>
    <t>Hunter - 303 Cooling Tower Lighting</t>
  </si>
  <si>
    <t>Naughton - Blanket: Motors CY23</t>
  </si>
  <si>
    <t>Craig - U0 Regulatory Enviromental &amp; Safety CY22</t>
  </si>
  <si>
    <t>Craig - U5 Reliability/Ability to serve CY22</t>
  </si>
  <si>
    <t>Hunter - 300 Truck Hopper Belt Repl - CY23</t>
  </si>
  <si>
    <t>Hunter - 300 Demin. Resins - CY25</t>
  </si>
  <si>
    <t>Blundell - U1 Flooded Cell Battery Replacement</t>
  </si>
  <si>
    <t>Hunter - 303 Flame Scanner Module Retrofit</t>
  </si>
  <si>
    <t>Naughton - U0 Heat Tracing CY23</t>
  </si>
  <si>
    <t>Hunter - 300 Demin. Resins - CY23</t>
  </si>
  <si>
    <t>Huntington - U0 Plant Office Equipment - CY2025</t>
  </si>
  <si>
    <t>Gadsby - Mobile Radio System Upgrade</t>
  </si>
  <si>
    <t>Huntington - U0 Plant Office Equipment - CY2024</t>
  </si>
  <si>
    <t>Hunter - 300 Lab Analyzers - CY25</t>
  </si>
  <si>
    <t>Craig - U0 Warehouse Paving CY23</t>
  </si>
  <si>
    <t>Huntington - U0 Plant Office Equipment - CY2022</t>
  </si>
  <si>
    <t>Huntington - U0 Plant Office Equipment - CY2023</t>
  </si>
  <si>
    <t>Dave Johnston - U0 - Safety Platforms - 2023</t>
  </si>
  <si>
    <t>Gadsby - Security Camera System Replacement</t>
  </si>
  <si>
    <t>Wyodak - U1 - Refurbish Coal Crushers CY25</t>
  </si>
  <si>
    <t>Hunter - 300 Lab Analyzers - CY24</t>
  </si>
  <si>
    <t>Hunter - 300 Lab Analyzers - CY22</t>
  </si>
  <si>
    <t>Wyodak - U0 - Pumps and Valves CY22</t>
  </si>
  <si>
    <t>Wyodak - U1 - Fire System Replacements CY22</t>
  </si>
  <si>
    <t>Naughton - Blanket: Asbestos Reinsulation CY23</t>
  </si>
  <si>
    <t>Wyodak - U1 - Bottom Ash Crusher Replacement CY24</t>
  </si>
  <si>
    <t>Hunter - 300 Electrical, Instruments - Forecast</t>
  </si>
  <si>
    <t>Dave Johnston - U0 - Convert Mobile Radios to MPT-IP</t>
  </si>
  <si>
    <t>Hayden - U1  - Small Capital CY24</t>
  </si>
  <si>
    <t>Dave Johnston - U0 - Lighting Replacement Blanket - 2023</t>
  </si>
  <si>
    <t>Dave Johnston - U0 - LIGHTING Replacement BLANKET - 2022</t>
  </si>
  <si>
    <t>Hunter - 300 Mobile Radio Improvements</t>
  </si>
  <si>
    <t>Huntington - U0 Water Treatment Resins - CY2025</t>
  </si>
  <si>
    <t>Huntington - U0 Water Treatment Resins - CY2024</t>
  </si>
  <si>
    <t>Huntington - U0 Water Treatment Resins - CY2023</t>
  </si>
  <si>
    <t>Dave Johnston - U0 - Water Treatment - 2025</t>
  </si>
  <si>
    <t>Dave Johnston - U0 - Water Treatment - 2024</t>
  </si>
  <si>
    <t>Wyodak - U1 - 'A' Ash Sluice Pump Overhaul CY24</t>
  </si>
  <si>
    <t>Blundell - U2 Sulfuric Acid Containment Coating</t>
  </si>
  <si>
    <t>Dave Johnston - U0 - Water Treatment - 2023</t>
  </si>
  <si>
    <t>Dave Johnston - U0 - Water Trteatment - 2022</t>
  </si>
  <si>
    <t>Wyodak - U0 - Mills, Motors and Gearboxes CY22</t>
  </si>
  <si>
    <t>Craig - U2 - CD CO Detectors</t>
  </si>
  <si>
    <t>Craig - U5 Replace Equipment &amp; Improvements CY22</t>
  </si>
  <si>
    <t>Hunter - 300 Lab Analyzers - CY23</t>
  </si>
  <si>
    <t>Hayden - U1  - Small Capital CY22</t>
  </si>
  <si>
    <t>Craig - U5 Facility Improvements CY22</t>
  </si>
  <si>
    <t>Craig - U5 Efficiency Improvements CY22</t>
  </si>
  <si>
    <t>Hayden - U0  -  MIcrofilter membranes CY24</t>
  </si>
  <si>
    <t>Gadsby - U1 Gas Probe Replacement</t>
  </si>
  <si>
    <t>Huntington - U0 Steam Cleaner Replacement</t>
  </si>
  <si>
    <t>Dave Johnston - U0 - Lighting Replacement Blanket - 2025</t>
  </si>
  <si>
    <t>Dave Johnston - U0 - ESC Programing New CEMs</t>
  </si>
  <si>
    <t>Dave Johnston - U0 - Admin Equipment - 2025</t>
  </si>
  <si>
    <t>Dave Johnston - U0 - Lighting Replacement Blanket - 2024</t>
  </si>
  <si>
    <t>Hunter - 303 Fly Ash Silo Isolation Gate</t>
  </si>
  <si>
    <t>Dave Johnston - U0 - Admin Equipment - 2024</t>
  </si>
  <si>
    <t>Naughton - Blanket: Office-Printers, Copiers, CY23</t>
  </si>
  <si>
    <t>Dave Johnston - U0 - Admin Equip - 2023</t>
  </si>
  <si>
    <t>Dave Johnston - U0 - Admin Equip - 2022</t>
  </si>
  <si>
    <t>Craig - U2 - Generator Flux Probe Continuous Monitor</t>
  </si>
  <si>
    <t>Wyodak - U0 - HVAC Replacement CY25</t>
  </si>
  <si>
    <t>Wyodak - U0 - HVAC Replacement CY24</t>
  </si>
  <si>
    <t>Hayden - U2  -  Small Capital CY23</t>
  </si>
  <si>
    <t>Wyodak - U0 - HVAC Replacement CY23</t>
  </si>
  <si>
    <t>Craig - U0 Replace EQUIP &amp; Improvements CY22</t>
  </si>
  <si>
    <t>Hayden - U1  - Small Capital CY23</t>
  </si>
  <si>
    <t>Hunter - 300 Office - CY25</t>
  </si>
  <si>
    <t>Naughton - Blanket:  Office (Printers, Copiers, Fur</t>
  </si>
  <si>
    <t>Wyodak - U0 - Breaker Rebuilds CY25</t>
  </si>
  <si>
    <t>Hunter - 300 Office - CY24</t>
  </si>
  <si>
    <t>Wyodak - U0 - Breaker Rebuilds CY24</t>
  </si>
  <si>
    <t>Hunter - 300 Office - CY23</t>
  </si>
  <si>
    <t>Wyodak - U0 - Breaker Rebuilds CY23</t>
  </si>
  <si>
    <t>Wyodak - U0 - Process Control Computers CY25</t>
  </si>
  <si>
    <t>Hunter - 300 Misc DCS Hardware</t>
  </si>
  <si>
    <t>Wyodak - U0 - Process Control Computers CY24</t>
  </si>
  <si>
    <t>Wyodak - U0 - Process Control Computers CY23</t>
  </si>
  <si>
    <t>Hunter - 300 Misc Office Supplies</t>
  </si>
  <si>
    <t>Hayden - U0  -  Small Capital - Common CY24</t>
  </si>
  <si>
    <t>Craig - U5 Replacement Equipment &amp; Improvements</t>
  </si>
  <si>
    <t>Hayden - U0  -  Small Capital - Common CY23</t>
  </si>
  <si>
    <t>Craig - U5 Replacement Equipment and  Improvements CY23</t>
  </si>
  <si>
    <t>Wyodak - U0 - HVAC Replacement CY22</t>
  </si>
  <si>
    <t>Naughton - U3 Circ Water Liner Replacement CY21</t>
  </si>
  <si>
    <t>Hayden - U2  -  Small Capital CY22</t>
  </si>
  <si>
    <t>Wyodak - U0 - Process Control Computers CY22</t>
  </si>
  <si>
    <t>Hayden - U2  -  Small Capital CY24</t>
  </si>
  <si>
    <t>Hayden - U0  -  Small Capital - Common CY22</t>
  </si>
  <si>
    <t>Dave Johnston - U4 - Boiler Overhaul - 2022</t>
  </si>
  <si>
    <t>Blundell - U0 Electric, Instrument, Communication C</t>
  </si>
  <si>
    <t>Dave Johnston - U0 - Business Software Updates - 2024</t>
  </si>
  <si>
    <t>Dave Johnston - U0 - Business Software Updates - 2025</t>
  </si>
  <si>
    <t>Dave Johnston - U0 - Business Software Updates - 2023</t>
  </si>
  <si>
    <t>Dave Johnston - U0 - Business Software Updates - 2022</t>
  </si>
  <si>
    <t>Hunter - 300 Office - Forecast</t>
  </si>
  <si>
    <t>Hunter - 300 Basin Dredge</t>
  </si>
  <si>
    <t>Craig - U1-2: 2020 CD Replace Equip &amp; Impr</t>
  </si>
  <si>
    <t>Hayden - U1 Emerging Capital CY25</t>
  </si>
  <si>
    <t>Hayden - U2 Emerging Capital CY25</t>
  </si>
  <si>
    <t>Wyodak - U1 - Scrubber 'A' Chamber Reinforcement</t>
  </si>
  <si>
    <t>Hunter - 301 Generator Exciter Rewind</t>
  </si>
  <si>
    <t>Prospect 3 South Fork Woodstave flowline</t>
  </si>
  <si>
    <t>8.4.47</t>
  </si>
  <si>
    <t>Toketee Dam Rehabilitation Construction</t>
  </si>
  <si>
    <t>Grace Flowline Replacement</t>
  </si>
  <si>
    <t>North Umpqua Pump Hydro</t>
  </si>
  <si>
    <t>Yale Saddle Dam Remediation</t>
  </si>
  <si>
    <t>Fall Creek Hatchery</t>
  </si>
  <si>
    <t>8.4.48</t>
  </si>
  <si>
    <t>Hydro Plant JA</t>
  </si>
  <si>
    <t>Hydro Overhaul</t>
  </si>
  <si>
    <t>Hydro West</t>
  </si>
  <si>
    <t>Weber Dam Improvements</t>
  </si>
  <si>
    <t>Swift 1 Spillway Gate Retrofit</t>
  </si>
  <si>
    <t>ILR 4.1.9 Future Fish Passage Stage 1 Ph</t>
  </si>
  <si>
    <t>Other Hydro Dam Safety East</t>
  </si>
  <si>
    <t>Other Hydro Dam Safety JA</t>
  </si>
  <si>
    <t>Hydro Relicensing East</t>
  </si>
  <si>
    <t>Cutler Surge Tank Anchor Upgrades</t>
  </si>
  <si>
    <t>Oneida Refurbish Unit 1</t>
  </si>
  <si>
    <t>Stewart Dam Stability/Construction</t>
  </si>
  <si>
    <t>Other Hydro Dam Safety West</t>
  </si>
  <si>
    <t>Fall Creek Hatchery Bridge</t>
  </si>
  <si>
    <t>Swift 1 Spillway Gate Bulkhead</t>
  </si>
  <si>
    <t>Swift 1 Minimum Discharge Line</t>
  </si>
  <si>
    <t>Toketee 2 Turbine Refurbishment</t>
  </si>
  <si>
    <t>Ashton Trash Rake Construction</t>
  </si>
  <si>
    <t>Toketee 3 Refurbish Turbine</t>
  </si>
  <si>
    <t>Soda Spinning Reserve</t>
  </si>
  <si>
    <t>ILR 11.2.2.12 Beaver Bay PH 2 Expansion</t>
  </si>
  <si>
    <t>IP3 SA C.1-C.4 Fish Passage Mitigation</t>
  </si>
  <si>
    <t>Yale Downstream Fish Passage</t>
  </si>
  <si>
    <t>Merwin Gantry Crane Coating</t>
  </si>
  <si>
    <t>Swift No. 1 Spillway Improvements</t>
  </si>
  <si>
    <t>Fish Creek Forebay Improvements_Construction</t>
  </si>
  <si>
    <t>Oneida B11 Bridge Improvements</t>
  </si>
  <si>
    <t>Grace Flowline Liner Spring 2022</t>
  </si>
  <si>
    <t>Cutler Refurbish Turbine Isolation Valves</t>
  </si>
  <si>
    <t>ILR 11.2.2.2 IP Road Trail</t>
  </si>
  <si>
    <t>Oneida Switchgear</t>
  </si>
  <si>
    <t>Bigfork Fish Screen Rake</t>
  </si>
  <si>
    <t>Grace Unit #3 Pivot Valve</t>
  </si>
  <si>
    <t>PP Hydro Impl On-Proj East</t>
  </si>
  <si>
    <t>Weber Plant TIV, Mud Valve, and PRV Impr</t>
  </si>
  <si>
    <t>Hydro East</t>
  </si>
  <si>
    <t>Swift 1 TIV Valve Seal Replacement</t>
  </si>
  <si>
    <t>North Umpqua Additional Housing</t>
  </si>
  <si>
    <t>Swift 1 Spare GSU Replacement</t>
  </si>
  <si>
    <t>Grace Unit #5 Pivot Valve</t>
  </si>
  <si>
    <t>Lemolo 1 Spillway Improvements</t>
  </si>
  <si>
    <t>ILR 11.2.2.12 Beaver Bay PH 1 Renovation</t>
  </si>
  <si>
    <t>Yale 2 Replace Turbine Guide Bearing</t>
  </si>
  <si>
    <t>Grace Unit #4 Pivot Valve</t>
  </si>
  <si>
    <t>Weber Dam Improvements Evaluation</t>
  </si>
  <si>
    <t>Merwin 2 Intake Screen Replacement</t>
  </si>
  <si>
    <t>Swift 1 Switchgear, MCCs and Station Xfmrs Replace</t>
  </si>
  <si>
    <t>Paris Hydro Project Decommissioning</t>
  </si>
  <si>
    <t>Prospect North Fork Trash Rack Improveme</t>
  </si>
  <si>
    <t>ILR 4.3 MerwinTrap Lift Convey Mod</t>
  </si>
  <si>
    <t>ILR 11.2.2.13 Cougar Park Renovation</t>
  </si>
  <si>
    <t>IWF Tailrace Realignment</t>
  </si>
  <si>
    <t>Hydro Impl On-Proj West</t>
  </si>
  <si>
    <t>Hydro South  Replace Excavator</t>
  </si>
  <si>
    <t>Fish Creek Penstock Footing Rehabilitation</t>
  </si>
  <si>
    <t>Iron Gate Low Level Outlet Rehabilitation</t>
  </si>
  <si>
    <t>ILR 4.4.1 Swift FSC Sample Area Mod.</t>
  </si>
  <si>
    <t>Swift 1 Forest Camp Debris Boom Upgrade</t>
  </si>
  <si>
    <t>Lifton Pump Station Seismic Retrofits</t>
  </si>
  <si>
    <t>ILR 11.2.14 ADA Fishing Access</t>
  </si>
  <si>
    <t>Hydro Plant Five Year Average Removals</t>
  </si>
  <si>
    <t>Lemolo No. 1 Forebay Trash Rake</t>
  </si>
  <si>
    <t>Lemolo No. 2 Forebay Trash Rake</t>
  </si>
  <si>
    <t>Swift PMF and Seismic Remediation Program</t>
  </si>
  <si>
    <t>Speelyai replace intake piping</t>
  </si>
  <si>
    <t>Oneida Generator Protection Relays</t>
  </si>
  <si>
    <t>Clearwater 2 Forebay Intake Structure</t>
  </si>
  <si>
    <t>Yale Switchgear Replacement</t>
  </si>
  <si>
    <t>Merwin Village House #5 Replacement</t>
  </si>
  <si>
    <t>Merwin Village House #6 Replacement</t>
  </si>
  <si>
    <t>Merwin Village House #7 Replacement</t>
  </si>
  <si>
    <t>Merwin Village House #8 Replacement</t>
  </si>
  <si>
    <t>IP3 Wildlife Crossings</t>
  </si>
  <si>
    <t>Cutler Flowline Coating 2022</t>
  </si>
  <si>
    <t>Pioneer Tailrace to 12th Street Rehabilitation</t>
  </si>
  <si>
    <t>Swift 1 Deck Door Install and GSU Swap</t>
  </si>
  <si>
    <t>Merwin Village House #1 Replacement</t>
  </si>
  <si>
    <t>Merwin Village House #2 Replacement</t>
  </si>
  <si>
    <t>MerwinVillage House #4 Replacement</t>
  </si>
  <si>
    <t>Merwin Village House #3 Replacement</t>
  </si>
  <si>
    <t>Weber Replace Thrust Bearing</t>
  </si>
  <si>
    <t>Toketee Powerhouse Siding and Roof Replacement</t>
  </si>
  <si>
    <t>ILR 4.4.1 Secondary Screen Cleaner OH</t>
  </si>
  <si>
    <t>Grace 3,4,5 Governor Replacements</t>
  </si>
  <si>
    <t>Swift 1 Surge Tank Coating</t>
  </si>
  <si>
    <t>Oneida 1,2,3 Governor Replacements</t>
  </si>
  <si>
    <t>Merwin H install rearing pond liners</t>
  </si>
  <si>
    <t>Toketee Governors Conversion</t>
  </si>
  <si>
    <t>Stairs E3 Tailrace Bridge Replacement</t>
  </si>
  <si>
    <t>Swift 1 Replace Unit 13 TIV Bypass and F</t>
  </si>
  <si>
    <t>Lemolo No. 2 Diversion Dam Trash Rake</t>
  </si>
  <si>
    <t>Swift 1 Replace Unit 11 TIV Bypass</t>
  </si>
  <si>
    <t>Soda Generator Protection Relays</t>
  </si>
  <si>
    <t>Clearwater No. 2 Forebay Trash Rake</t>
  </si>
  <si>
    <t>Cutler Dam Upgrade</t>
  </si>
  <si>
    <t>North Umpqua Seismic Retrofit</t>
  </si>
  <si>
    <t>ILR 11.2.3.11 Speelyai Park Parking Imp.</t>
  </si>
  <si>
    <t>ILR 4.4.1 Swift FSC Debris Boat Moorage</t>
  </si>
  <si>
    <t>Yale Powerhouse-Village Lighting Replace</t>
  </si>
  <si>
    <t>Bend upgrade intake walkway phase 2</t>
  </si>
  <si>
    <t>Klamath OR Replace Company House 7507</t>
  </si>
  <si>
    <t>Grace Protective Relays Unit 3</t>
  </si>
  <si>
    <t>Lifton Station Window Replacements</t>
  </si>
  <si>
    <t>Rainbow Canal Crossings Replace</t>
  </si>
  <si>
    <t>Lemolo Dam Automation</t>
  </si>
  <si>
    <t>Weber Plant Utilities and Pavement</t>
  </si>
  <si>
    <t>Pioneer House Remodel</t>
  </si>
  <si>
    <t>Soda Station Service Upgrade</t>
  </si>
  <si>
    <t>Ream Crockett Canal Headgate Replacement</t>
  </si>
  <si>
    <t>Weber Plant Structures Remove and Replac</t>
  </si>
  <si>
    <t>Merwin 3 Cooling Water Header Repl.</t>
  </si>
  <si>
    <t>Swift Powerhouse Lighting Replacement</t>
  </si>
  <si>
    <t>Fall Creek Penstock Bypass Valve</t>
  </si>
  <si>
    <t>Eagle Point Trash Rake Elec/Hyd Rebuild</t>
  </si>
  <si>
    <t>South Fork Trash Rake Elec/Hyd Rebuild</t>
  </si>
  <si>
    <t>LR Speelyai Shoreline Stabilization</t>
  </si>
  <si>
    <t>Lifton Pump 1 Rewind</t>
  </si>
  <si>
    <t>Eagle Point Generator Breaker</t>
  </si>
  <si>
    <t>Umpqua Modify TCC Control Room</t>
  </si>
  <si>
    <t>Cresap Water Tank Recoating</t>
  </si>
  <si>
    <t>P2 Forebay Trash Rake Elec/Hyd Rebuild</t>
  </si>
  <si>
    <t>P3 Forebay Trash Rake Elec/Hyd Rebuild</t>
  </si>
  <si>
    <t>Lifton Storage Building</t>
  </si>
  <si>
    <t>Lewis River Day Creek Bridge Replacement</t>
  </si>
  <si>
    <t>Yale Relay Replacement</t>
  </si>
  <si>
    <t>Ashton 2 Exciter Replacement</t>
  </si>
  <si>
    <t>Ashton 1 Exciter Replacement</t>
  </si>
  <si>
    <t>Ashton 3 Exciter Replacement</t>
  </si>
  <si>
    <t>Grace 4 Exciter Replacement</t>
  </si>
  <si>
    <t>Umpqua Soda Fish Screens Backwash System</t>
  </si>
  <si>
    <t>ILR 4.4.1 Swift FSC Fbay Debris Mgt Pha2</t>
  </si>
  <si>
    <t>Eagle Point Generator Controller Replace</t>
  </si>
  <si>
    <t>Soda 1 Exciter Replacement</t>
  </si>
  <si>
    <t>Soda 2 Exciter Replacement</t>
  </si>
  <si>
    <t>Cutler Flowline Coating 2024</t>
  </si>
  <si>
    <t>Yale Replace Unit 2 Draft Tube Door</t>
  </si>
  <si>
    <t>Cutler Flowline Coating 2023</t>
  </si>
  <si>
    <t>ILR 11.2.2.4 Yale IP Road Phase 3</t>
  </si>
  <si>
    <t>North Umpqua Housing Refurbishment 2024</t>
  </si>
  <si>
    <t>Grace 5 Exciter Replacement</t>
  </si>
  <si>
    <t>Grace 3 Exciter Replacement</t>
  </si>
  <si>
    <t>Prospect Equipment Storage Building</t>
  </si>
  <si>
    <t>North Umpqua Housing Refurbishment 2023</t>
  </si>
  <si>
    <t>Prospect 2 Replace Controls</t>
  </si>
  <si>
    <t>Prospect Canal Liner</t>
  </si>
  <si>
    <t>Lemolo 2 Replace DumpStation Power Panel</t>
  </si>
  <si>
    <t>NU Lemolo 2 Canal Dump Sys Upgrades</t>
  </si>
  <si>
    <t>Merwin unit 2 TIV actuator refurbishment</t>
  </si>
  <si>
    <t>Merwin Cooling Water Supply Valve</t>
  </si>
  <si>
    <t>Toketee Plant Isolation Xfmr Bank</t>
  </si>
  <si>
    <t>Eagle Point Replace Protection Relays</t>
  </si>
  <si>
    <t>Fish Creek Forebay Improvements</t>
  </si>
  <si>
    <t>NU Cookhouse Gym Rehab</t>
  </si>
  <si>
    <t>Clearwater Maintenance Shop</t>
  </si>
  <si>
    <t>NU Soda Springs Actuator Refurbishment</t>
  </si>
  <si>
    <t>NU - Purchase Dump Truck</t>
  </si>
  <si>
    <t>Grace Garage Replacement</t>
  </si>
  <si>
    <t>2022 Lewis River WHMP Lands Roads</t>
  </si>
  <si>
    <t>Swift FSC Lighting Replacement</t>
  </si>
  <si>
    <t>Cresap Day Use Shoreline Stabilization</t>
  </si>
  <si>
    <t>Grace Flowline Submersible Pump 2022</t>
  </si>
  <si>
    <t>NU Soda Springs P Screen Cleaner Upgrade</t>
  </si>
  <si>
    <t>Lemolo 2 Canal Dump Gate Upgrade</t>
  </si>
  <si>
    <t>Clearwater Recreation Building Refurbish</t>
  </si>
  <si>
    <t>NU Clearwater 2 Canal Dump Sys Upgrades</t>
  </si>
  <si>
    <t>Merwin Crane Replace Catwalk</t>
  </si>
  <si>
    <t>Umpqua Stump Lake Automation</t>
  </si>
  <si>
    <t>Ashton Trash Rake</t>
  </si>
  <si>
    <t>NU Lemolo 2 Penstock FLowmeter</t>
  </si>
  <si>
    <t>Conex Oil Storage</t>
  </si>
  <si>
    <t>Hydro South Work Boat</t>
  </si>
  <si>
    <t>Clearwater Replace Dump Site Power Panel</t>
  </si>
  <si>
    <t>Fish Ck Canal Headgate Acuator Upgrade</t>
  </si>
  <si>
    <t>Fish Ck Annunciator Upgrade</t>
  </si>
  <si>
    <t>Clearwater 2 Annunciator Upgrade</t>
  </si>
  <si>
    <t>LR Water and Septic System Renovation</t>
  </si>
  <si>
    <t>NU Soda Springs Actuator Refurb 2023</t>
  </si>
  <si>
    <t>Yale Replace Unit 1 Draft Tube Door</t>
  </si>
  <si>
    <t>NU Toketee Replace Gov Pump and Motor</t>
  </si>
  <si>
    <t>Lewis River Electric Forklift</t>
  </si>
  <si>
    <t>Swift 1 Unit 1 PLC Update</t>
  </si>
  <si>
    <t>various</t>
  </si>
  <si>
    <t>Pioneer Penstock Expansion Joint Upgrades</t>
  </si>
  <si>
    <t>Hydro Mobile Radio Improvements Bear River</t>
  </si>
  <si>
    <t>Surveillance Camera Replacement 2024</t>
  </si>
  <si>
    <t>Stairs TIV Actuator</t>
  </si>
  <si>
    <t>Speelyai replace bypass inflow valves</t>
  </si>
  <si>
    <t>Hydro Mobile Radio Improvements Prospect</t>
  </si>
  <si>
    <t>Foote Creek II-IV Acquire-Repower</t>
  </si>
  <si>
    <t>8.4.50</t>
  </si>
  <si>
    <t>Wind Production</t>
  </si>
  <si>
    <t>Lake Side - U12 Major Inspection Overhaul - CY25</t>
  </si>
  <si>
    <t>Lake Side - U11 Major Inspection Overhaul - CY25</t>
  </si>
  <si>
    <t>Lake Side - U22 Major Inspection Overhaul - CY23</t>
  </si>
  <si>
    <t>Lake Side - U21 Major Inspection Overhaul - CY23</t>
  </si>
  <si>
    <t>Lake Side - CT11 Adv. Turbine Efficiency/ULN Install</t>
  </si>
  <si>
    <t>Lake Side - CT12 Adv. Turbine Efficiency/ULN Install</t>
  </si>
  <si>
    <t>Lake Side - CT21 Adv. Turbine Efficiency/ULN Install</t>
  </si>
  <si>
    <t>Lake Side - CT22 Adv. Turbine Efficiency/ULN Install</t>
  </si>
  <si>
    <t>Lake Side - U11 CT Rotor Replacement CY25</t>
  </si>
  <si>
    <t>Lake Side - U12 CT Rotor Replacement CY25</t>
  </si>
  <si>
    <t>TB Flats Wind Operating</t>
  </si>
  <si>
    <t>Ekola Flats Wind Operating</t>
  </si>
  <si>
    <t>Pryor Mountain Wind Operating</t>
  </si>
  <si>
    <t>Cedar Springs Wind Operating</t>
  </si>
  <si>
    <t>Marengo 1 Wind Operating</t>
  </si>
  <si>
    <t>Eagle Mitigation</t>
  </si>
  <si>
    <t>Dunlap 1 Wind Operating</t>
  </si>
  <si>
    <t>Hermiston - U2 Overhaul Capital CY23 MI</t>
  </si>
  <si>
    <t>High Plains Wind Operating</t>
  </si>
  <si>
    <t>Seven Mile Hill 1 Wind Operating</t>
  </si>
  <si>
    <t>Glenrock 1 Wind Operating</t>
  </si>
  <si>
    <t>Rolling Hills Wind Operating</t>
  </si>
  <si>
    <t>Leaning Juniper Wind Operating</t>
  </si>
  <si>
    <t>Goodnoe Hills Wind Operating</t>
  </si>
  <si>
    <t>Hermiston - U1 Overhaul Capital CY23 HGP</t>
  </si>
  <si>
    <t>Hermiston - U2 Overhaul Capital CY25 HGP</t>
  </si>
  <si>
    <t>Marengo 2 Wind Operating</t>
  </si>
  <si>
    <t>Lake Side - ST10 R0 Blades Replacement CY25</t>
  </si>
  <si>
    <t>Lake Side - U11 Wet Compression Installation</t>
  </si>
  <si>
    <t>Lake Side - U12 Wet Compression Installation</t>
  </si>
  <si>
    <t>Lake Side - U21 Wet Compression Installation</t>
  </si>
  <si>
    <t>Lake Side - U22 Wet Compression Installation</t>
  </si>
  <si>
    <t>Foote Creek Wind Operating</t>
  </si>
  <si>
    <t>Glenrock 3 Wind Operating</t>
  </si>
  <si>
    <t>McFadden Ridge 1 Wind Operating</t>
  </si>
  <si>
    <t>Other Plant Five Year Average Removals</t>
  </si>
  <si>
    <t>Hermiston - U2 Overhaul Capital CY24 CI</t>
  </si>
  <si>
    <t>Foote Creek II-IV  (43MW) Operating</t>
  </si>
  <si>
    <t>Hermiston - U2 Gas Turbine Generator Major Rewind CY23</t>
  </si>
  <si>
    <t>Seven Mile Hill 2 Wind Operating</t>
  </si>
  <si>
    <t>Lake Side - U1 Attemperator Replacement - CY25</t>
  </si>
  <si>
    <t>Lake Side - U2 T3000 Controls Replacement - CY23</t>
  </si>
  <si>
    <t>Lake Side - U21 SCR Catalyst Replacement CY23</t>
  </si>
  <si>
    <t>Lake Side - U22 SCR Catalyst Replacement CY23</t>
  </si>
  <si>
    <t>Lake Side - Blk 1 HP Rotating (5) and Stationary (5) rows CY25</t>
  </si>
  <si>
    <t>Hermiston - U0 Capital Spares 12K Parts</t>
  </si>
  <si>
    <t>Lake Side - U0 Gas CEMS Change Out &amp; ESC Programming - CY23</t>
  </si>
  <si>
    <t>Lake Side - U0 Refurbish Interstage Seals</t>
  </si>
  <si>
    <t>Rock River I (49MW) Operating</t>
  </si>
  <si>
    <t>Hermiston - U1 Overhaul Capital CY25 CI</t>
  </si>
  <si>
    <t>Lake Side - U11 CO Catalyst Changes CY25</t>
  </si>
  <si>
    <t>Lake Side - U12 CO Catalyst Changes CY25</t>
  </si>
  <si>
    <t>Lake Side - U0 Excitation Systems Replacement CY25</t>
  </si>
  <si>
    <t>Lake Side - ST10 Capital Replacement Parts (Major) CY25</t>
  </si>
  <si>
    <t>Chehalis - U0 GE HMI Replacement CY25</t>
  </si>
  <si>
    <t>Gadsby - U6 Peak Performance Software</t>
  </si>
  <si>
    <t>Gadsby - U4 Peak Performance Software</t>
  </si>
  <si>
    <t>Gadsby - U5 Peak Performance Software</t>
  </si>
  <si>
    <t>Lake Side - U2 Cooling Tower Fan Assembly Replacements - CY23</t>
  </si>
  <si>
    <t>Hermiston - U1 Emerging Capital CY25</t>
  </si>
  <si>
    <t>Hermiston - U2 Emerging Capital CY25</t>
  </si>
  <si>
    <t>Hermiston - U1 Emerging Capital CY24</t>
  </si>
  <si>
    <t>Hermiston - U2 Emerging Capital CY24</t>
  </si>
  <si>
    <t>Hermiston - U1 Emerging Capital CY23</t>
  </si>
  <si>
    <t>Hermiston - U2 Emerging Capital CY23</t>
  </si>
  <si>
    <t>Hermiston - U1 Emerging Capital CY22</t>
  </si>
  <si>
    <t>Hermiston - U2 Emerging Capital CY22</t>
  </si>
  <si>
    <t>Lake Side - ST20 Capital Replacement Parts (Medium) CY23</t>
  </si>
  <si>
    <t>Lake Side - U2 Battery Replacement (VRLA) Rack Reconfig - CY23</t>
  </si>
  <si>
    <t>Chehalis - U1 Inlet Air Filter Replacement (HEPA)</t>
  </si>
  <si>
    <t>Chehalis - U2 Inlet Air Filter Replacement (HEPA)</t>
  </si>
  <si>
    <t>Chehalis - U3 STG Relay Protection CY21</t>
  </si>
  <si>
    <t>Chehalis - U0 Clean Agent Fire Protection</t>
  </si>
  <si>
    <t>Gadsby - U6 Service Bulletin 310 Blade 191-359</t>
  </si>
  <si>
    <t>Gadsby - U5 Service Bulletin 310 Blade 191-360</t>
  </si>
  <si>
    <t>Gadsby - U4 Service Bulletin 310 Blade 191-500</t>
  </si>
  <si>
    <t>Repowering Projects</t>
  </si>
  <si>
    <t>Currant Creek - U0 Extended Boom Forklift Replacement</t>
  </si>
  <si>
    <t>Lake Side - U0 Pumps, Valves, (Mechaniocal) CY25</t>
  </si>
  <si>
    <t>Lake Side - U0 Pumps, Valves, (Mechical) CY24</t>
  </si>
  <si>
    <t>Lake Side - U0 Pumps, Valves, (Mechanical) CY23</t>
  </si>
  <si>
    <t>Lake Side - U0 Electric, Instrument, Communication CY25</t>
  </si>
  <si>
    <t>Gadsby - U9 Air Compressor Replacement</t>
  </si>
  <si>
    <t>Lake Side - U0 Electric, Instrument, Communication CY24</t>
  </si>
  <si>
    <t>Lake Side - U0 Electric, Instrument, Communication CY23</t>
  </si>
  <si>
    <t>Lake Side - U11 Inlet Evap Media Replacement CY25</t>
  </si>
  <si>
    <t>Lake Side - U12 Inlet Evap Media Replacement CY25</t>
  </si>
  <si>
    <t>Chehalis - U0 Replace Fiber</t>
  </si>
  <si>
    <t>Currant Creek - U0 Ovation Upgrade Minor - CY25</t>
  </si>
  <si>
    <t>Lake Side - U0 Starting Motor Cap Spare Replacement</t>
  </si>
  <si>
    <t>Lake Side - U21 Inlet EVAP Media Replacement CY23</t>
  </si>
  <si>
    <t>Lake Side - U22 Inlet Evap Media Replacement CY23</t>
  </si>
  <si>
    <t>Lake Side - U11 Inlet Air Filter Replacement (Set) CY25</t>
  </si>
  <si>
    <t>Lake Side - U12 Inlet Air Filter Replacement (Set) CY25</t>
  </si>
  <si>
    <t>Lake Side - U0 Motors, Gearboxs, (Mechanical) CY25</t>
  </si>
  <si>
    <t>Lake Side - U0 Motors, Gearboxes, (Mechical) CY24</t>
  </si>
  <si>
    <t>Lake Side - U21 Inlet Air Filter Replacement (SET) CY23</t>
  </si>
  <si>
    <t>Lake Side - U22 Inlet Air Filter Replacement (Set) CY23</t>
  </si>
  <si>
    <t>Currant Creek - U0 Auxiliary Boiler Controller Replaceme</t>
  </si>
  <si>
    <t>Lake Side - U0 Motors, Gearboxes, (Mechanical) CY23</t>
  </si>
  <si>
    <t>Lake Side - U0 Electric, Instrument, Communication C</t>
  </si>
  <si>
    <t>Lake Side - U0 Pumps, Valves, (Mechanical) CY22</t>
  </si>
  <si>
    <t>Gadsby - U9 (4 5 6) Replace Batteries</t>
  </si>
  <si>
    <t>Lake Side - U0 Motors, Gearboxes, (Mechanical) CY22</t>
  </si>
  <si>
    <t>Chehalis - U0 Gas Cems Changeout CY22</t>
  </si>
  <si>
    <t>Currant Creek - U1 Replace CT Station Batteries</t>
  </si>
  <si>
    <t>Currant Creek - U2 Replace CT Station Batteries</t>
  </si>
  <si>
    <t>Chehalis - U0 Electric, Instrument, Communication CY25</t>
  </si>
  <si>
    <t>Chehalis - U0 Motor,Gearboxes (Mechanical) CY25</t>
  </si>
  <si>
    <t>Chehalis - U0 Pumps, Valves, (Mechanical) CY25</t>
  </si>
  <si>
    <t>Chehalis - U0 Electric, Instrument, Communication CY24</t>
  </si>
  <si>
    <t>Chehalis - U0 Motor,Gearboxes (Mechanical) CY24</t>
  </si>
  <si>
    <t>Chehalis - U0 Pumps, Valves, (Mechanical) CY24</t>
  </si>
  <si>
    <t>Chehalis - U0 Electric, Instrument, Communication CY23</t>
  </si>
  <si>
    <t>Chehalis - U0 Pumps, Valves, (Mechanical) CY23</t>
  </si>
  <si>
    <t>Chehalis - U0 Motor,Gearboxes (Mechanical) CY23</t>
  </si>
  <si>
    <t>Lake Side - U0 Boiler Programming Replacement CY22</t>
  </si>
  <si>
    <t>Lake Side - Blk 1 U10 Turning Gear Capital Spare CY23</t>
  </si>
  <si>
    <t>Chehalis - U0 Pumps, Valves, (Mechanical) CY22</t>
  </si>
  <si>
    <t>Chehalis - U0 Motor,Gearboxes (Mechanical) CY22</t>
  </si>
  <si>
    <t>Lake Side - U11 Expansion Joint Replacement CY25</t>
  </si>
  <si>
    <t>Lake Side - U12 Expansion Joint Replacement CY25</t>
  </si>
  <si>
    <t>Lake Side - U21 Expansion Joint Relacement CY23</t>
  </si>
  <si>
    <t>Lake Side - U22 Expansion Joint Relacement CY23</t>
  </si>
  <si>
    <t>Gadsby - U9 Generartor Field Breaker Spare</t>
  </si>
  <si>
    <t>Gadsby - U4 CEM Analyzer Replacement</t>
  </si>
  <si>
    <t>Gadsby - U5 CEM Analyzer Replacement</t>
  </si>
  <si>
    <t>Gadsby - U6 CEM Analyzer Replacement</t>
  </si>
  <si>
    <t>Currant Creek - U0 RO Membrane Replacement - CY24</t>
  </si>
  <si>
    <t>Lake Side - U11 Exhaust Rake Replacement CY25</t>
  </si>
  <si>
    <t>Lake Side - U12 Exhaust Rake Replacement CY25</t>
  </si>
  <si>
    <t>Currant Creek - U0 Pumps, Valves, (Mechanical) CY25</t>
  </si>
  <si>
    <t>Chehalis - U0 RO Membrane Replacement - CY25</t>
  </si>
  <si>
    <t>Currant Creek - U0 Motor,Gearboxes (Mechanical) CY25</t>
  </si>
  <si>
    <t>Currant Creek - U0 Pumps, Valves, (Mechanical) CY24</t>
  </si>
  <si>
    <t>Currant Creek - U0 Motor,Gearboxes (Mechanical) CY24</t>
  </si>
  <si>
    <t>Lake Side - U21 Exhaust Rake Replacement CY23</t>
  </si>
  <si>
    <t>Lake Side - U22 Exhaust Rake Replacement CY23</t>
  </si>
  <si>
    <t>Currant Creek - U0 Pumps, Valves, (Mechanical) CY23</t>
  </si>
  <si>
    <t>Currant Creek - U0 Motor,Gearboxes (Mechanical) CY23</t>
  </si>
  <si>
    <t>Lake Side - Blk 1 Sample Panel Chiller CY23</t>
  </si>
  <si>
    <t>Chehalis - U0 Electric, Instrument, Communication C</t>
  </si>
  <si>
    <t>Chehalis - U0 Fire System Alarm Panel Replacement</t>
  </si>
  <si>
    <t>Currant Creek - U0 Electric, Instrument, Communication CY25</t>
  </si>
  <si>
    <t>Currant Creek - U0 Electric, Instrument, Communication CY24</t>
  </si>
  <si>
    <t>Currant Creek - U0 Electric, Instrument, Communication CY23</t>
  </si>
  <si>
    <t>Lake Side - U0 RO Membrane Replacement CY23</t>
  </si>
  <si>
    <t>Gadsby - U9 Process Control Computers CY 25</t>
  </si>
  <si>
    <t>Gadsby - U9 Process Control Computers CY 24</t>
  </si>
  <si>
    <t>Chehalis - U3 Steam Turbine Controls &amp; Exciter Repl</t>
  </si>
  <si>
    <t>Currant Creek - U0 Electric, Instrument, Communication C</t>
  </si>
  <si>
    <t>Gadsby - U9 Process Control Computers CY 23</t>
  </si>
  <si>
    <t>Currant Creek - U0 Replace ACC Fan Blade Set CY25</t>
  </si>
  <si>
    <t>Currant Creek - U0 Replace ACC Fan Blade Set CY24</t>
  </si>
  <si>
    <t>Chehalis - U0 ACC Fan Blade Set Replacement</t>
  </si>
  <si>
    <t>Currant Creek - U0 Replace ACC Fan Blade Set CY23</t>
  </si>
  <si>
    <t>Currant Creek - U0 Pumps, Valves, (Mechanical) CY22</t>
  </si>
  <si>
    <t>Currant Creek - U0 Replace ACC Fan Blade Set CY22</t>
  </si>
  <si>
    <t>Gadsby - Unit 4 filters Replace</t>
  </si>
  <si>
    <t>Gadsby - Unit 6 filters Replace</t>
  </si>
  <si>
    <t>Gadsby - Unit 5 filters Replace</t>
  </si>
  <si>
    <t>Lake Side - U1 8864 Controller Change Out - CY25</t>
  </si>
  <si>
    <t>Gadsby - U9 Gadsby Process Control Computers CY 2</t>
  </si>
  <si>
    <t>Currant Creek - U0 Motor,Gearboxes (Mechanical) CY22</t>
  </si>
  <si>
    <t>Lakside - U0 Office / Computer Equipment CY25</t>
  </si>
  <si>
    <t>Lake Side - U0 Office / Computer Equipment CY24</t>
  </si>
  <si>
    <t>Lake Side - U0 Office / Computer Equipment CY23</t>
  </si>
  <si>
    <t>Chehalis - U0 Office/Computer Equipment - CY25</t>
  </si>
  <si>
    <t>Chehalis - U0 Office/Computer Equipment - CY24</t>
  </si>
  <si>
    <t>Lake Side - U0 Office / Computer Equipment CY22</t>
  </si>
  <si>
    <t>Chehalis - U0 Office/Computer Equipment - CY23</t>
  </si>
  <si>
    <t>Chehalis - U0 Office/Computer Equipment - CY22</t>
  </si>
  <si>
    <t>Currant Creek - U0 Office/Computer Equipment - CY25</t>
  </si>
  <si>
    <t>Currant Creek - U0 Office/Computer Equipment - CY24</t>
  </si>
  <si>
    <t>Currant Creek - U0 Office/Computer Equipment - CY23</t>
  </si>
  <si>
    <t>Currant Creek - U0 Office/Computer Equipment - CY22</t>
  </si>
  <si>
    <t>Chehalis - U0 Thrust Bearing Shoe Cap Spare</t>
  </si>
  <si>
    <t>Chehalis - U2 HP&amp;RH HRSG penetration-expansion join</t>
  </si>
  <si>
    <t>Chehalis - U1 HP&amp;RH HRSG penetration-expansion join</t>
  </si>
  <si>
    <t>Enhanced Substation Security</t>
  </si>
  <si>
    <t>Customer New Revenue East </t>
  </si>
  <si>
    <t>Wildfire Mitigation - Trans</t>
  </si>
  <si>
    <t>Trans</t>
  </si>
  <si>
    <t>TMP Q2913 TSR </t>
  </si>
  <si>
    <t>Project Specialized</t>
  </si>
  <si>
    <t>Burns 500 kV Series Capacitor Bank Replacement </t>
  </si>
  <si>
    <t>8.4.51</t>
  </si>
  <si>
    <t>EV2024 Network Upgrades for Gen Interconnection </t>
  </si>
  <si>
    <t>Project Litespeed</t>
  </si>
  <si>
    <t>Customer New Revenue West </t>
  </si>
  <si>
    <t>Path C Transmission Improvements </t>
  </si>
  <si>
    <t>Trans Investment Programs</t>
  </si>
  <si>
    <t>Wildfire - Trans - PP</t>
  </si>
  <si>
    <t>Klamath Falls - Snow Goose 230 kV Line No. 2 TPL</t>
  </si>
  <si>
    <t>Replace Substation Switchgear, Breakers, Reclosers - T - UT</t>
  </si>
  <si>
    <t>Camp Williams 345-138 kV Transformer and 138 kV Yard Additions </t>
  </si>
  <si>
    <t>Replace Overhead Transmission Poles - UT</t>
  </si>
  <si>
    <t>Lone Pine- Whetstone 230kV Line </t>
  </si>
  <si>
    <t>8.4.52</t>
  </si>
  <si>
    <t>St Johns (BPA) to Knott 115kV Line Conversion Project </t>
  </si>
  <si>
    <t>Malin- Bonanza-new 69 kV line </t>
  </si>
  <si>
    <t>Replace - Storm &amp; Casualty - Trans UT</t>
  </si>
  <si>
    <t>Klamath Dam Removal (ESM) </t>
  </si>
  <si>
    <t>Klamath Falls to Malin 230kV Line Replacement </t>
  </si>
  <si>
    <t>Castle Valley Substation - Trans</t>
  </si>
  <si>
    <t>Walla Walla  69kV Loop Reconfigure and Reconductor</t>
  </si>
  <si>
    <t>8.4.53</t>
  </si>
  <si>
    <t>Aeolus Sub Transformer Event Resolution </t>
  </si>
  <si>
    <t>Colstrip Generation Interconnection NU </t>
  </si>
  <si>
    <t>Loop 90 South - Terminal into MidValley 345 line </t>
  </si>
  <si>
    <t>Customer Preference Interconnections </t>
  </si>
  <si>
    <t>OTP188 UAMPS Lehi 138kV Loop (Carter to Saratoga)</t>
  </si>
  <si>
    <t>Replace Overhead Transmission Lines - Other - UT</t>
  </si>
  <si>
    <t>Project Pivot</t>
  </si>
  <si>
    <t>Weirich to BPA Lebanon 115 kV Tie</t>
  </si>
  <si>
    <t>North Salt Lake Conversion - Trans</t>
  </si>
  <si>
    <t>Line 30 &amp; 65 Convert to 115 kV; New 230-69kV Sub T</t>
  </si>
  <si>
    <t>Fort Hall/BIA Goshen Kinport  2310(1185)</t>
  </si>
  <si>
    <t>Flint New 115kV to 12.5kV Substation Project-T</t>
  </si>
  <si>
    <t>OTP122 UAMPS-Brigham City</t>
  </si>
  <si>
    <t>Magna Cap and Tooele - Pine Cyn Rebuild 138kV</t>
  </si>
  <si>
    <t>Pomona Heights 230-115 kV Transformers Replacement TPL</t>
  </si>
  <si>
    <t>Jackalope-Bixby Transmission Upgrade</t>
  </si>
  <si>
    <t>Houston Lake-Ponderosa Add Second 115kV Line</t>
  </si>
  <si>
    <t>Transmission Reliability Improvements - UT</t>
  </si>
  <si>
    <t>Columbia Substation 3-Breaker Ringbus</t>
  </si>
  <si>
    <t>OTP196 UAMPS Nephi 2nd POD</t>
  </si>
  <si>
    <t>Replace Substation Meters and Relays - T - UT</t>
  </si>
  <si>
    <t>Cust 6 UT Transm</t>
  </si>
  <si>
    <t>Dixonville Sub Replace Transformer T-3112 with spare 25 MVA</t>
  </si>
  <si>
    <t>Bonneville 2nd Source</t>
  </si>
  <si>
    <t>Mountain Green New Substation - Trans</t>
  </si>
  <si>
    <t>System Reinforcement - Local Transmission Projects -   LT</t>
  </si>
  <si>
    <t>SF6 - Circuit Breaker Replacements - T - UT</t>
  </si>
  <si>
    <t>Colstrip Gordon Butte Generation Interconnection </t>
  </si>
  <si>
    <t>Lebanon Loop Reliability Upgrade Project</t>
  </si>
  <si>
    <t>Q0155 UAMPS Heber Light &amp; Power</t>
  </si>
  <si>
    <t>Terminal West Bus Convert to Breaker and a Half</t>
  </si>
  <si>
    <t>Cust 1, UT Transm</t>
  </si>
  <si>
    <t>Fort Hall/BIA Jim Bridger Kinport G-2067 - shared IPC</t>
  </si>
  <si>
    <t>Holladay XFMR 2 Upgrade to 30 MVA - Transm</t>
  </si>
  <si>
    <t>Transmission Protection Improvements - UT</t>
  </si>
  <si>
    <t>Cust 5 UT Transm</t>
  </si>
  <si>
    <t>Shevlin Park Substation Increase Capacity</t>
  </si>
  <si>
    <t>Replace Overhead Transmission Lines - Other - ID</t>
  </si>
  <si>
    <t>Customer System Upgrade East </t>
  </si>
  <si>
    <t>TMP Trans Main Grid East </t>
  </si>
  <si>
    <t>Central Utah High Voltage Mitigation</t>
  </si>
  <si>
    <t>Tucker 69 kV Tie Line</t>
  </si>
  <si>
    <t>Generation Plant Removal Transmission Reconfiguration </t>
  </si>
  <si>
    <t>Goshen #3 35/161 kV 400 MVA Transformer Install TPL </t>
  </si>
  <si>
    <t>Cust 2 UT Transm</t>
  </si>
  <si>
    <t>Midpoint 500 kV Series Capacitor Bank Replacement (IDP)</t>
  </si>
  <si>
    <t>Lassen Substation Construct New Sub - N2</t>
  </si>
  <si>
    <t>Transmission Major Projects - PP </t>
  </si>
  <si>
    <t>Franklin Substation 25 MVAR Shunt Capacitor TPL</t>
  </si>
  <si>
    <t xml:space="preserve">Lone Pine-Sage Rd Line 49-1 Conversion </t>
  </si>
  <si>
    <t>Replace - Storm &amp; Casualty - Trans ID</t>
  </si>
  <si>
    <t>Midvalley: Rpl Failed #1 Transformer</t>
  </si>
  <si>
    <t>Replace Sigurd #6 345-230kV 450 MVA XFMR</t>
  </si>
  <si>
    <t>Replace Substation Bushings, Glass &amp; Other - T - UT</t>
  </si>
  <si>
    <t>Cross Hollow Install 2nd Xfmr - Trans</t>
  </si>
  <si>
    <t>Riverdale-Parrish and El Monte RAS TPL</t>
  </si>
  <si>
    <t>Reroute JB Goshen 345kV line for Slide:  IPC Shared</t>
  </si>
  <si>
    <t>Huntington - U0 Universal Spare GSU Huntington Plant</t>
  </si>
  <si>
    <t>Nibley 138/25 kV Trf Nibley-Hyrum Cty RB</t>
  </si>
  <si>
    <t>Downtown 8kV System Upgrade - Trans</t>
  </si>
  <si>
    <t>Replace Overhead Transmission Lines - Other - WY</t>
  </si>
  <si>
    <t>Ahtanum New 115-12.5 kV Substation T</t>
  </si>
  <si>
    <t>Cottonwood - East Mill Creek Tap</t>
  </si>
  <si>
    <t>BLM &amp; Other ROW Renewals - T - UT</t>
  </si>
  <si>
    <t>Wildfire Storm Costs Trans</t>
  </si>
  <si>
    <t>Hunter - 301 Spare Main GSU Replacement</t>
  </si>
  <si>
    <t>Spare 230-46kV 112MVA XFMR (Pavant)</t>
  </si>
  <si>
    <t>Replace Substation Transformers - T - UT</t>
  </si>
  <si>
    <t>Replace Substation Switchgear, Breakers, Reclosers - T - WY</t>
  </si>
  <si>
    <t>Targeted  reliability Improvement, Trans - UT</t>
  </si>
  <si>
    <t>Klamath Falls -Hornet 69 kv line 9, Reconductor 5.3 miles T</t>
  </si>
  <si>
    <t>TPL Overdutied Circuit Breaker Replacements</t>
  </si>
  <si>
    <t>Mandated Highway Relocations - T - UT</t>
  </si>
  <si>
    <t>Klamath Falls-Westside 69 kv line 18-7,Reconductor 1.0 mile</t>
  </si>
  <si>
    <t>BLM &amp; Other ROW Renewals - T - ID</t>
  </si>
  <si>
    <t>Replace Substation Bushings, Glass &amp; Other - T - WY</t>
  </si>
  <si>
    <t>Replace Substation Bushings, Glass &amp; Other - T - ID</t>
  </si>
  <si>
    <t>DJ-Deer Creek-Big Muddy 69kV Rplcmts</t>
  </si>
  <si>
    <t>Cold Springs Transformer Replacement</t>
  </si>
  <si>
    <t>Banfield New 115kV to 12.5kV Substation- T</t>
  </si>
  <si>
    <t>Frannie: Replace SW1H90 and SW1H92 w/ CB</t>
  </si>
  <si>
    <t>Mobile 161-13.2kV 33MVA Xfmr</t>
  </si>
  <si>
    <t>Replace Overhead Transmission Poles - ID</t>
  </si>
  <si>
    <t>FPIB Rock Springs-Kemmerer 230kV "B"</t>
  </si>
  <si>
    <t>Dixonville: Replace 500kV Series Cap Con</t>
  </si>
  <si>
    <t>Replace - Storm &amp; Casualty - Trans WY</t>
  </si>
  <si>
    <t>BLM &amp; Other ROW Renewals - T - WY</t>
  </si>
  <si>
    <t>Meridian Sub Repl 500kV Series Cap Cntrl</t>
  </si>
  <si>
    <t>Transmission Protection Improvements - ID</t>
  </si>
  <si>
    <t>Replace Substation Meters and Relays - T - ID</t>
  </si>
  <si>
    <t>Spare 161-46kV 75MVA XFMR (Sugarmill)</t>
  </si>
  <si>
    <t>Replace Substation Switchgear, Breakers, Reclosers - T - ID</t>
  </si>
  <si>
    <t>Cust 7 WY Transm</t>
  </si>
  <si>
    <t>Taylorsville-Granger East Tap 46 kV line Rebuild</t>
  </si>
  <si>
    <t>BLM Sigurd-Glen Canyon</t>
  </si>
  <si>
    <t>Replace Substation Meters and Relays - T - WY</t>
  </si>
  <si>
    <t>Targeted  reliability Improvement, Trans - ID</t>
  </si>
  <si>
    <t>Targeted  reliability Improvement, Trans - WY</t>
  </si>
  <si>
    <t>Montpelier Area Voltage Support</t>
  </si>
  <si>
    <t>Replace Substation Transformers - T - WY</t>
  </si>
  <si>
    <t>Camp Williams – Mona #1 345 kV Clearance Improvement </t>
  </si>
  <si>
    <t>Allowance for Future capacity additions - Trans UT</t>
  </si>
  <si>
    <t>TMP Customer System Upgrade West</t>
  </si>
  <si>
    <t>CIP-014-2 Alvey Substation BPA-PacifiCorp Security Project</t>
  </si>
  <si>
    <t>Asset Removal - T - UT</t>
  </si>
  <si>
    <t>TMP Goshen-Sugarmill-Rigby 161kV Trans Line- T </t>
  </si>
  <si>
    <t>Tucker 69kV Tie Line Replace Breakers</t>
  </si>
  <si>
    <t>Grantsville Increase Capacity - Trans</t>
  </si>
  <si>
    <t>Colstrip RMP Share</t>
  </si>
  <si>
    <t>Meridian RAS Expansion</t>
  </si>
  <si>
    <t>Asset Removal - T - WY</t>
  </si>
  <si>
    <t>Rickreall- Construct New substation T</t>
  </si>
  <si>
    <t>Repl 345kV Live Tank CBs ELF models @ Mona &amp; Birch Ck</t>
  </si>
  <si>
    <t>Transmission Plant Five Year Average Removals</t>
  </si>
  <si>
    <t>Avian Protection - Trans WY</t>
  </si>
  <si>
    <t>Spare 138-34.5kV 30MVA Xfmr</t>
  </si>
  <si>
    <t>Idaho Power Capital Work</t>
  </si>
  <si>
    <t>Piute 230/69 kV Mobile Site</t>
  </si>
  <si>
    <t>USFS Caribou Jim Bridger Kinport - shared IPC</t>
  </si>
  <si>
    <t>Storage Yard Site Development</t>
  </si>
  <si>
    <t>BLM Sigurd-West Cedar</t>
  </si>
  <si>
    <t>Replace Substation Transformers - T - ID</t>
  </si>
  <si>
    <t>Allowance for Future capacity additions - Trans WY</t>
  </si>
  <si>
    <t>Jumbers Point Substation - Trans</t>
  </si>
  <si>
    <t>BIA/Wind River    Casper - Riverton T317</t>
  </si>
  <si>
    <t>Replace Overhead Transmission Poles - WY</t>
  </si>
  <si>
    <t>USFS Emery - Sigurd #2</t>
  </si>
  <si>
    <t>BLM Hunting-Emery-Sigurd #1</t>
  </si>
  <si>
    <t>126th South Install New Substation - Trans</t>
  </si>
  <si>
    <t>Trapper 138-12.5 kV Substation - Trans</t>
  </si>
  <si>
    <t>Mandated Public Accommodations &amp; Other - T - UT</t>
  </si>
  <si>
    <t>Mandated Public Accommodations &amp; Other - T - ID</t>
  </si>
  <si>
    <t xml:space="preserve">BIA Easement Renewal Wind River Reservat </t>
  </si>
  <si>
    <t>Avian Protection - Trans UT</t>
  </si>
  <si>
    <t>Replace Substation Battery Banks - T - UT</t>
  </si>
  <si>
    <t>Replace Substation Battery Banks - T - WY</t>
  </si>
  <si>
    <t>Mandated Highway Relocations - T - ID</t>
  </si>
  <si>
    <t>Replace Substation Battery Banks - T - ID</t>
  </si>
  <si>
    <t>New Connect Meter Purchases/Replacements - ID</t>
  </si>
  <si>
    <t>New Connect Meter Purchases/Replacements - UT</t>
  </si>
  <si>
    <t>New Connect Meter Purchases/Replacements - WY</t>
  </si>
  <si>
    <t>Mandated Code Compliance - T - UT</t>
  </si>
  <si>
    <t>Asset Removal - T - ID</t>
  </si>
  <si>
    <t xml:space="preserve">BIA - Fort Hall - Jim Bridger-Kinport 345kV (North)           </t>
  </si>
  <si>
    <t>Avian Protection - Trans ID</t>
  </si>
  <si>
    <t>Project Hula</t>
  </si>
  <si>
    <t>Cust 3 UT Transm</t>
  </si>
  <si>
    <t>Project Freemont</t>
  </si>
  <si>
    <t>Mandated Public Accommodations &amp; Other - T - WY</t>
  </si>
  <si>
    <t>Cust 4 UT Transm</t>
  </si>
  <si>
    <t>BIA/Wind River    Casper - Riverton T317 access road</t>
  </si>
  <si>
    <t>SF6 - Circuit Breaker Replacements - T - ID</t>
  </si>
  <si>
    <t>SF6 - Circuit Breaker Replacements - T - WY</t>
  </si>
  <si>
    <t>Mandated Code Compliance - T - WY</t>
  </si>
  <si>
    <t>Mandated Code Compliance - T - ID</t>
  </si>
  <si>
    <t>BIA - Ute Carbon-Ashley Allottee</t>
  </si>
  <si>
    <t>Trans New Connect</t>
  </si>
  <si>
    <t>Trans Main Grid West </t>
  </si>
  <si>
    <t>Mandated Highway Relocations - T - WY</t>
  </si>
  <si>
    <t>Southeast - Install New Control Building</t>
  </si>
  <si>
    <t>Bonneville-Clements-Hayes-Osgd 69kV Rbld</t>
  </si>
  <si>
    <t>Price City Tap to Helper Rebuild</t>
  </si>
  <si>
    <t>Trans - NR Investment Programs</t>
  </si>
  <si>
    <t>Wildfire - Dist - OR</t>
  </si>
  <si>
    <t>Wildfire Mitigation - Dist</t>
  </si>
  <si>
    <t>Distribution OR</t>
  </si>
  <si>
    <t>Portland Willamette River Crossing</t>
  </si>
  <si>
    <t>Dist New Connect OR</t>
  </si>
  <si>
    <t>Utah-New Connect - Residential</t>
  </si>
  <si>
    <t>Wildfire - Dist - CA</t>
  </si>
  <si>
    <t>Utah-New Connect - Commercial</t>
  </si>
  <si>
    <t>DistUT Investment Programs</t>
  </si>
  <si>
    <t>Distribution WA</t>
  </si>
  <si>
    <t>AMI - Utah Meters 2019 -2020</t>
  </si>
  <si>
    <t>Replace Overhead Distribution Poles - UT</t>
  </si>
  <si>
    <t>Dist - NRUT Investment Programs</t>
  </si>
  <si>
    <t>AMR to AMI Replacement Program - UT</t>
  </si>
  <si>
    <t>Replace Underground Vaults &amp; Equipment - UT</t>
  </si>
  <si>
    <t>Distribution CA</t>
  </si>
  <si>
    <t>New Revenue - Feeder Reinforcement - UT</t>
  </si>
  <si>
    <t>Replace Overhead Distribution Lines - Crossarms &amp; Cutouts - Dist - UT</t>
  </si>
  <si>
    <t>Dist New Connect WA</t>
  </si>
  <si>
    <t>Targeted Circuit Hardening - Distribution V2</t>
  </si>
  <si>
    <t>WestSmart@Scale – EV Infrastructure</t>
  </si>
  <si>
    <t>Targeted  reliability Improvement, Dist - UT</t>
  </si>
  <si>
    <t>AMI - Wyoming meters</t>
  </si>
  <si>
    <t>U/G Cable Test &amp; Replace</t>
  </si>
  <si>
    <t>Mandated Highway Relocations - D - UT</t>
  </si>
  <si>
    <t>Replace Overhead Distribution Lines - Other - UT</t>
  </si>
  <si>
    <t>Wildfire - Dist - WA</t>
  </si>
  <si>
    <t>Replace Underground Cable - UT</t>
  </si>
  <si>
    <t>Replace - Storm &amp; Casualty - Dist UT</t>
  </si>
  <si>
    <t>Oregon Replace Underground Cable</t>
  </si>
  <si>
    <t>Oregon - Mandated Highway Relocations</t>
  </si>
  <si>
    <t>126th South Install New Substation - Dist</t>
  </si>
  <si>
    <t>Olympia Development LLC Load Project</t>
  </si>
  <si>
    <t>Replace Substation Meters and Relays - D - UT</t>
  </si>
  <si>
    <t>Oregon Replace Overhead Dist Lines/Other</t>
  </si>
  <si>
    <t>Idaho-New Connect - Residential</t>
  </si>
  <si>
    <t>Unspecified OR Distribution Reinforcement</t>
  </si>
  <si>
    <t>Oregon-Upgrade-Spare Transformer Additions</t>
  </si>
  <si>
    <t>Replace Overhead Distribution Poles - ID</t>
  </si>
  <si>
    <t>Castle Valley Substation - Dist</t>
  </si>
  <si>
    <t>Oregon EV Transit Program</t>
  </si>
  <si>
    <t>Northwest Quadrant Development - Lee Creek #2</t>
  </si>
  <si>
    <t>Field Device Communication V2</t>
  </si>
  <si>
    <t>DistWY Investment Programs</t>
  </si>
  <si>
    <t>Trapper 138-12.5 kV Substation   Dist</t>
  </si>
  <si>
    <t>Nibley 138/12 kV Transformer Addition</t>
  </si>
  <si>
    <t>DistID Investment Programs</t>
  </si>
  <si>
    <t>RG Lakeview Load Project</t>
  </si>
  <si>
    <t>Cust 2 UT Dist</t>
  </si>
  <si>
    <t>Syracuse 138-13.2 kV Transformer</t>
  </si>
  <si>
    <t>Jumbers Point Substation - Dist</t>
  </si>
  <si>
    <t>Replace Overhead Distribution Poles - WY</t>
  </si>
  <si>
    <t>Skypark Second 138-12 kV Transformer</t>
  </si>
  <si>
    <t>Ahtanum New 115-12.5 kV Substation D</t>
  </si>
  <si>
    <t xml:space="preserve">Sugarmill Second 161-12 kV Transformer </t>
  </si>
  <si>
    <t>Elkhorn Install  T#2, 30 MVA</t>
  </si>
  <si>
    <t>Wyoming-New Connect - Residential</t>
  </si>
  <si>
    <t>Avian Protection - Dist WY</t>
  </si>
  <si>
    <t>Banfield New 115kV to 12.5kV Substation- D</t>
  </si>
  <si>
    <t>Flint New 115kV to 12.5kV Substation Project- D</t>
  </si>
  <si>
    <t>Warren Transformer Addition</t>
  </si>
  <si>
    <t>ABB DPU &amp; TPU Relay Replacements Oregon</t>
  </si>
  <si>
    <t xml:space="preserve">Spanish Fork Sub Install Transformer </t>
  </si>
  <si>
    <t>Timp Install New 12kV Transformer</t>
  </si>
  <si>
    <t>70th South Install Second Transformer</t>
  </si>
  <si>
    <t>Replace Overhead Distribution Lines - Crossarms &amp; Cutouts - Dist - WY</t>
  </si>
  <si>
    <t>Walnut Grove Transformer Addition</t>
  </si>
  <si>
    <t>Replace Underground Cable - WY</t>
  </si>
  <si>
    <t>Enlaw LLC Load Project</t>
  </si>
  <si>
    <t>Utah Transit Authority Load Project</t>
  </si>
  <si>
    <t>Avian Protection - Dist ID</t>
  </si>
  <si>
    <t>North Salt Lake Development - Cudahy #2</t>
  </si>
  <si>
    <t>Silver Creek Install Distribution Transformer</t>
  </si>
  <si>
    <t>Krah USA LLC Service Request</t>
  </si>
  <si>
    <t>Cust 1 UT Dist</t>
  </si>
  <si>
    <t>Rickreall- Construct New substation D</t>
  </si>
  <si>
    <t>Mill City Construct New Substation</t>
  </si>
  <si>
    <t>Copper Hills Install 2nd Xfmr</t>
  </si>
  <si>
    <t>BDO: Install 2nd 138-12.5 kV, 30 MVA Xfmr</t>
  </si>
  <si>
    <t>Distribution Auto / Field Network - UT</t>
  </si>
  <si>
    <t>Holladay XFMR 2 Upgrade to 30 MVA - Dist</t>
  </si>
  <si>
    <t>Rigby 161-12kV Transformer Addition</t>
  </si>
  <si>
    <t>West Valley Install Second Xfmr</t>
  </si>
  <si>
    <t>Rebuild Deer Creek Substation</t>
  </si>
  <si>
    <t>Avian Protection - Dist UT</t>
  </si>
  <si>
    <t>Stansbury Install Second Transformer - Dist</t>
  </si>
  <si>
    <t>North Salt Lake Conversion - Dist</t>
  </si>
  <si>
    <t>Dist New Connect CA</t>
  </si>
  <si>
    <t>EX Utah Development, Mayflower Add Second Xfmr</t>
  </si>
  <si>
    <t>Tieton Substation Capacity Increase - New Sub</t>
  </si>
  <si>
    <t>Wyoming-New Connect - Commercial</t>
  </si>
  <si>
    <t>Mountain Green New Substation - Dist</t>
  </si>
  <si>
    <t>Bond Street Add 2nd Transformer</t>
  </si>
  <si>
    <t>Grantsville Increase Capacity - Dist</t>
  </si>
  <si>
    <t>American Packaging Corp Load Project</t>
  </si>
  <si>
    <t>Replace Overhead Distribution Lines - Other - WY</t>
  </si>
  <si>
    <t>Conser Road- Construct New 115kV to 20.8 kV substation D</t>
  </si>
  <si>
    <t>Net Metering Installation  UT</t>
  </si>
  <si>
    <t>Replace - Storm &amp; Casualty - Dist WY</t>
  </si>
  <si>
    <t>Albina Replace 12kv Feeder with Switchgear</t>
  </si>
  <si>
    <t>Dist - NRWY Investment Programs</t>
  </si>
  <si>
    <t>90th South Install 30 MVA Transformer - Dist</t>
  </si>
  <si>
    <t>Wildfire Storm Costs Dist OR</t>
  </si>
  <si>
    <t>AMI - Idaho  2019 meters</t>
  </si>
  <si>
    <t>Dist - NRID Investment Programs</t>
  </si>
  <si>
    <t>EX Utah Development Load Project</t>
  </si>
  <si>
    <t>Rebuild Gordon Hollow Substation</t>
  </si>
  <si>
    <t>Distribution or Grid Automation Phase 3</t>
  </si>
  <si>
    <t>Idaho-New Connect - Commercial</t>
  </si>
  <si>
    <t>Utopia Apartments Load Project - Southwest #1</t>
  </si>
  <si>
    <t>Replace Overhead Distribution Lines - Crossarms &amp; Cutouts - Dist - ID</t>
  </si>
  <si>
    <t>Oregon Replace OH Dist Lines - Poles</t>
  </si>
  <si>
    <t>New Revenue - Feeder Reinforcement - WY</t>
  </si>
  <si>
    <t>Allowance for Future capacity additions - Dist UT</t>
  </si>
  <si>
    <t>Replace Substation Switchgear, Breakers, Reclosers - D - ID</t>
  </si>
  <si>
    <t>City Creek Reserve, Terminal #1</t>
  </si>
  <si>
    <t>Replace Overhead Distribution Lines - Other - ID</t>
  </si>
  <si>
    <t>Replace - Storm &amp; Casualty - Dist ID</t>
  </si>
  <si>
    <t>Center Street Upgrade Transformer with 115-13.2kV 33MVA</t>
  </si>
  <si>
    <t>STASTA LLC Load Project</t>
  </si>
  <si>
    <t>Ruby 69-12kV Transformer Replacement</t>
  </si>
  <si>
    <t>Spare 230-34.5kV 125 MVA XFMR w/LTC (Rock Springs 2021B)</t>
  </si>
  <si>
    <t>A1 Lithium Inc. Load Project</t>
  </si>
  <si>
    <t>Conductive Composites Load Project</t>
  </si>
  <si>
    <t>Replace Underground Vaults &amp; Equipment - WY</t>
  </si>
  <si>
    <t>Pallette Substation - NESC compliance for neutral</t>
  </si>
  <si>
    <t>Targeted  reliability Improvement, Dist - ID</t>
  </si>
  <si>
    <t>OR Distribution Major Projects - PP </t>
  </si>
  <si>
    <t>Mobile #6 Replace Failed 138-69kV Transformer</t>
  </si>
  <si>
    <t>Line 30 &amp; 65 Convert to 115 kV; New 230-69kV Sub D</t>
  </si>
  <si>
    <t>Downtown 8kV System Upgrade - Dist</t>
  </si>
  <si>
    <t>Canyon View - Purchase Substation Property</t>
  </si>
  <si>
    <t>SRC Land Holdings  Load Project- Toquerville #1</t>
  </si>
  <si>
    <t>Utah-New Connect-Str Light &amp; Otr</t>
  </si>
  <si>
    <t>Replace Underground Cable - ID</t>
  </si>
  <si>
    <t>Replace - Storm &amp; Casualty - Crossarms &amp; Cutouts - Dist - UT</t>
  </si>
  <si>
    <t>Salt Lake Dept of Airports Load Project</t>
  </si>
  <si>
    <t>Replace Underground Vaults &amp; Equipment - ID</t>
  </si>
  <si>
    <t>Mandated Public Accommodations &amp; Other - D - UT</t>
  </si>
  <si>
    <t>Targeted  reliability Improvement, Dist - WY</t>
  </si>
  <si>
    <t>Replace Substation Switchgear, Breakers, Reclosers - D - UT</t>
  </si>
  <si>
    <t>Cross Hollow Install 2nd Xfmr - Dist</t>
  </si>
  <si>
    <t>Snarr Bank 1 - Capacity Increase</t>
  </si>
  <si>
    <t>Jefferson Sub - Increase capacity 12.5 MVA</t>
  </si>
  <si>
    <t>Replace Substation Bushings, Glass &amp; Other - D - UT</t>
  </si>
  <si>
    <t>New Revenue - Feeder Reinforcement - ID</t>
  </si>
  <si>
    <t>Mandated OH/UG Conversions - UT</t>
  </si>
  <si>
    <t>Amps - Control Building Addition</t>
  </si>
  <si>
    <t>AMR Calender Meters - WA</t>
  </si>
  <si>
    <t>Replace Substation Transformers - D - UT</t>
  </si>
  <si>
    <t>Orange Upgrade to 30 MVA</t>
  </si>
  <si>
    <t>BLM &amp; Other ROW Renewals - D - UT</t>
  </si>
  <si>
    <t>Proctor and Gamble Paper Company Load Project</t>
  </si>
  <si>
    <t>Asset Removal - D - UT</t>
  </si>
  <si>
    <t>Riverbend Management, Inc Load Project</t>
  </si>
  <si>
    <t xml:space="preserve">Oregon Energy Storage Project - Battery or Equivalent </t>
  </si>
  <si>
    <t>Elk Valley Casino Service Request (N2)</t>
  </si>
  <si>
    <t>Moab City Upgrade Transformer</t>
  </si>
  <si>
    <t>Replace Substation Meters and Relays - D - ID</t>
  </si>
  <si>
    <t>New Harmony Upgrade Transformer</t>
  </si>
  <si>
    <t>Enoch Upgrade Transformer</t>
  </si>
  <si>
    <t>Neutral Extensions - WY</t>
  </si>
  <si>
    <t>Mandated Code Compliance - D - U T</t>
  </si>
  <si>
    <t>Taylor Increase Capacity 30 MVA 46kV</t>
  </si>
  <si>
    <t>Mandated Highway Relocations - D - ID</t>
  </si>
  <si>
    <t>Replace Substation Bushings, Glass &amp; Other - D - WY</t>
  </si>
  <si>
    <t>Utah-New Connect - Irrigation</t>
  </si>
  <si>
    <t>Replace Substation Meters and Relays - D - WY</t>
  </si>
  <si>
    <t>CA Distribution Major Projects - PP </t>
  </si>
  <si>
    <t>Apple Valley Install New Dist Sub</t>
  </si>
  <si>
    <t>BLM &amp; Other ROW Renewals - D - WY</t>
  </si>
  <si>
    <t>Mandated Highway Relocations - D - WY</t>
  </si>
  <si>
    <t>Mandated Joint Use - UT</t>
  </si>
  <si>
    <t>Spare 46-12.47 30MVA XFMR</t>
  </si>
  <si>
    <t>Temple Square -  load addn in Downtown SLC</t>
  </si>
  <si>
    <t>St. John Increase Capacity</t>
  </si>
  <si>
    <t>Distribution Plant Five Year Average Removals</t>
  </si>
  <si>
    <t>Idaho-New Connect - Irrigation</t>
  </si>
  <si>
    <t>Replace Substation Transformers - D - WY</t>
  </si>
  <si>
    <t>BIA Thermopolis Boysen Peak Customers G313</t>
  </si>
  <si>
    <t>Garden City 69 kV Transformer Upgrade</t>
  </si>
  <si>
    <t>Wyoming-New Connect - Industrial</t>
  </si>
  <si>
    <t>Snowbasin Resort Company Load Project</t>
  </si>
  <si>
    <t>Pilot AMI Network For Distribution use</t>
  </si>
  <si>
    <t>Utah-New Connect - Industrial</t>
  </si>
  <si>
    <t>BIA-Wind River Boysen, Riverton Territory G1165 - Phase 2</t>
  </si>
  <si>
    <t>Asset Removal - D - WY</t>
  </si>
  <si>
    <t>370 South West Temple LLC (Domain) Load Project</t>
  </si>
  <si>
    <t>Wyoming-New Connect - Irrigation</t>
  </si>
  <si>
    <t>Mandated Code Compliance - D - WY</t>
  </si>
  <si>
    <t>Mandated Public Accommodations &amp; Other - D - WY</t>
  </si>
  <si>
    <t>Elsinore Upgrade Transformer</t>
  </si>
  <si>
    <t>Distribution Spare Equipment</t>
  </si>
  <si>
    <t>Distribution Auto / Field Network - ID</t>
  </si>
  <si>
    <t>Amalga 12 Feeder Tie to Offload Smithfield T#1</t>
  </si>
  <si>
    <t>Thermopolis Town - Replace Breakers and Remove Control House</t>
  </si>
  <si>
    <t>Worland - Replace Breakers and Remove Control House</t>
  </si>
  <si>
    <t>Fayette T#1 Install Third 333 kVA</t>
  </si>
  <si>
    <t>Replace Substation Regulators - UT</t>
  </si>
  <si>
    <t>Replace Substation Battery Banks - D - UT</t>
  </si>
  <si>
    <t>Replace - Storm &amp; Casualty - Crossarms &amp; Cutouts - Dist - WY</t>
  </si>
  <si>
    <t>Replace Substation Switchgear, Breakers, Reclosers - D - WY</t>
  </si>
  <si>
    <t>Lovell Town Sub Load Transfer</t>
  </si>
  <si>
    <t>Misc Small Projects</t>
  </si>
  <si>
    <t>Dura-Line Corporation Load Project</t>
  </si>
  <si>
    <t>Allowance for Future capacity additions - Dist WY</t>
  </si>
  <si>
    <t>Utah-Temporary Extension &gt; 1 yr</t>
  </si>
  <si>
    <t>BIA Line to Questar Fiddlar Station</t>
  </si>
  <si>
    <t>Pine Creek T#1 Replace with Surplus 4MVA</t>
  </si>
  <si>
    <t>BIA-Wind River Boysen, Riverton Territory G1165</t>
  </si>
  <si>
    <t>Replace Substation Battery Banks - D - WY</t>
  </si>
  <si>
    <t>Net Metering Installation WY</t>
  </si>
  <si>
    <t>Replace Substation Regulators - ID</t>
  </si>
  <si>
    <t>Replace - Storm &amp; Casualty - Crossarms &amp; Cutouts - Dist - ID</t>
  </si>
  <si>
    <t>Replace Substation Bushings, Glass &amp; Other - D - ID</t>
  </si>
  <si>
    <t>Replace Substation Regulators - WY</t>
  </si>
  <si>
    <t>Mandated OH/UG Conversions - WY</t>
  </si>
  <si>
    <t>Mandated OH/UG Conversions - ID</t>
  </si>
  <si>
    <t>Mandated Code Compliance - D - ID</t>
  </si>
  <si>
    <t>Idaho-New Connect-Str Light &amp; Otr</t>
  </si>
  <si>
    <t>Replace Substation Transformers - D - ID</t>
  </si>
  <si>
    <t>Wyoming-New Connect-Str Light &amp; Otr</t>
  </si>
  <si>
    <t>Asset Removal - D - ID</t>
  </si>
  <si>
    <t>Rate Case Improvement Program - Metering - UT</t>
  </si>
  <si>
    <t>Future Comp. LLC Load Project</t>
  </si>
  <si>
    <t>Neutral Extensions - UT</t>
  </si>
  <si>
    <t>Neutral Extensions - ID</t>
  </si>
  <si>
    <t>Idaho-New Connect - Industrial</t>
  </si>
  <si>
    <t>BLM &amp; Other ROW Renewals - D - ID</t>
  </si>
  <si>
    <t>Mandated Public Accommodations &amp; Other - D - ID</t>
  </si>
  <si>
    <t>Wildfire Storm Costs Dist CA</t>
  </si>
  <si>
    <t>Rate Case Improvement Program - Metering - WY</t>
  </si>
  <si>
    <t>SF6 - Circuit Breaker Replacements - D - UT</t>
  </si>
  <si>
    <t>SF6 - Circuit Breaker Replacements - D - WY</t>
  </si>
  <si>
    <t>SF6 - Circuit Breaker Replacements - D - ID</t>
  </si>
  <si>
    <t>Replace Substation Battery Banks - D - ID</t>
  </si>
  <si>
    <t>Mandated Joint Use - WY</t>
  </si>
  <si>
    <t>Healthy Mountain Farms LLC Load Project - Phase 2</t>
  </si>
  <si>
    <t>Wyoming-Temporary Extension &gt; 1 yr</t>
  </si>
  <si>
    <t>Mandated Joint Use - ID</t>
  </si>
  <si>
    <t>Idaho-Temporary Extension &gt; 1 yr</t>
  </si>
  <si>
    <t>Anschutz Exploration Load Project</t>
  </si>
  <si>
    <t xml:space="preserve">Tesla Load Project </t>
  </si>
  <si>
    <t xml:space="preserve">North Temple Property </t>
  </si>
  <si>
    <t>PMOC/PSO Service Center</t>
  </si>
  <si>
    <t>Replace Vehicles - UT</t>
  </si>
  <si>
    <t>Vehicles OR</t>
  </si>
  <si>
    <t>Bend Service Center</t>
  </si>
  <si>
    <t xml:space="preserve">New SLC Data Center </t>
  </si>
  <si>
    <t>8.4.54</t>
  </si>
  <si>
    <t xml:space="preserve">Terminal - T&amp;D Operations Campus </t>
  </si>
  <si>
    <t>Replace Vehicles - WY</t>
  </si>
  <si>
    <t>PP Com investment program</t>
  </si>
  <si>
    <t>Index AR Training Modules V2</t>
  </si>
  <si>
    <t>LCT Open Office Plan</t>
  </si>
  <si>
    <t>Unix/Linux/Storage - Infrastructure</t>
  </si>
  <si>
    <t>Network/Security - OT Infrastructure</t>
  </si>
  <si>
    <t>Riverton Service Center</t>
  </si>
  <si>
    <t>Terminal Training Campus Expansion</t>
  </si>
  <si>
    <t>Rock Springs Service Center Purchase</t>
  </si>
  <si>
    <t>AMI - Wyoming IT  Comm Network</t>
  </si>
  <si>
    <t>Remodel Field Facilities</t>
  </si>
  <si>
    <t>Replace Other General Plant - UT</t>
  </si>
  <si>
    <t>Vehicles WA</t>
  </si>
  <si>
    <t>Replace Vehicles - ID</t>
  </si>
  <si>
    <t>Telecom - Corporate Network</t>
  </si>
  <si>
    <t>Central Oregon Training Campus Expansion</t>
  </si>
  <si>
    <t>Cloud/Windows</t>
  </si>
  <si>
    <t>Enterprise Ops</t>
  </si>
  <si>
    <t>Hydro Vehicles</t>
  </si>
  <si>
    <t>Replace Other General Plant - WY</t>
  </si>
  <si>
    <t>Maximo PAC Generation Release (not in original scope of Field Ai)</t>
  </si>
  <si>
    <t>8.4.58</t>
  </si>
  <si>
    <t>Gen - SitusUT Investment Programs</t>
  </si>
  <si>
    <t>Replace Tools - UT</t>
  </si>
  <si>
    <t>Vehicles CA</t>
  </si>
  <si>
    <t>Oracle- Mobile GIS</t>
  </si>
  <si>
    <t>Structures OR</t>
  </si>
  <si>
    <t>22 DellEMC Storage and Compute-common</t>
  </si>
  <si>
    <t>Substation Router/Sw TOMS</t>
  </si>
  <si>
    <t>Casper Power Office - Purchase</t>
  </si>
  <si>
    <t>General Plant OR</t>
  </si>
  <si>
    <t>Replace Other General Plant - ID</t>
  </si>
  <si>
    <t>PAC FIPS 201 (Phys Security Repl)</t>
  </si>
  <si>
    <t>AMI - Utah  IT Comm Network</t>
  </si>
  <si>
    <t>2021 VXRail Common Use</t>
  </si>
  <si>
    <t>Oracle- UII</t>
  </si>
  <si>
    <t>8.4.59</t>
  </si>
  <si>
    <t>Telecom - Voice</t>
  </si>
  <si>
    <t>EMC ELA</t>
  </si>
  <si>
    <t>Monarch PAC6 Upgrade and HW TOM</t>
  </si>
  <si>
    <t>Maximo Implemtation PAC T&amp;D (1b) Supplemental</t>
  </si>
  <si>
    <t>Hydro General Plant</t>
  </si>
  <si>
    <t>General Plant WA</t>
  </si>
  <si>
    <t>Corporate Router/Switch TOM 20/21</t>
  </si>
  <si>
    <t>AN010 - Customer - Ancillary - Customer Mobile Apps for iOS and Android</t>
  </si>
  <si>
    <t>Rowberry: Rebuild/Replace Damaged Equip</t>
  </si>
  <si>
    <t>SAP &amp; Corporate Systems - Applications</t>
  </si>
  <si>
    <t>NTO ACI Network Build- Common Use</t>
  </si>
  <si>
    <t>Replace Integrated Resource Plan-Plexos - Licenses</t>
  </si>
  <si>
    <t>General Plant CA</t>
  </si>
  <si>
    <t>Wind General</t>
  </si>
  <si>
    <t>Cutler to Rabbit Mtn MW Replacement</t>
  </si>
  <si>
    <t>Budget Placeholder Power Supply</t>
  </si>
  <si>
    <t>Replace Tools - WY</t>
  </si>
  <si>
    <t>Customer- Post Implemention</t>
  </si>
  <si>
    <t>Cleveland Ave Sub to Pilot Butte Sub Fiber</t>
  </si>
  <si>
    <t>Portland Metro Fiber</t>
  </si>
  <si>
    <t>Harrison to Holladay Fiber Upgrade</t>
  </si>
  <si>
    <t>Repl Propsect Hill Comm Site</t>
  </si>
  <si>
    <t>2019 TIBCO TOM and Upgrade</t>
  </si>
  <si>
    <t>Worland Service Center - Purchase</t>
  </si>
  <si>
    <t>DMX Replacement (Populus Area)</t>
  </si>
  <si>
    <t>MW CES Ring Deployment</t>
  </si>
  <si>
    <t>General Plant Five Year Average Removals</t>
  </si>
  <si>
    <t>Call Center Tech Alignment(Cust. Contact Ctr ACD/IVR TOM)</t>
  </si>
  <si>
    <t>Transmission &amp; Distribution - Applications</t>
  </si>
  <si>
    <t>AMI Headend- SSN/Itron Conversion</t>
  </si>
  <si>
    <t>Replace Tools - ID</t>
  </si>
  <si>
    <t>PAC FIPS 201 Pinnacle Repl- Interim</t>
  </si>
  <si>
    <t>PowerPlan Upgrades</t>
  </si>
  <si>
    <t>UII B2 Model/Plant Tax Standard Calcs</t>
  </si>
  <si>
    <t>Engineer - Huntington U1 Net Gen Meter Repl</t>
  </si>
  <si>
    <t>EBI - Applications</t>
  </si>
  <si>
    <t>Huntington - U0 Dozer Overhaul D10R-5 - CY2024</t>
  </si>
  <si>
    <t>AN009 - Content Mgnt Migration to Oracle Tools</t>
  </si>
  <si>
    <t>Huntington - U0 Dozer Overhaul D10R-4 - CY2023</t>
  </si>
  <si>
    <t>Struct - SitusUT Investment Programs</t>
  </si>
  <si>
    <t>AN046 - Customer - Ancillary - Customer Correspondence Mgnt</t>
  </si>
  <si>
    <t>Hunter - 300 Sucker Truck</t>
  </si>
  <si>
    <t>Hunter - 300 Coal Handling 844 Dozer Rebuild</t>
  </si>
  <si>
    <t>Structures WA</t>
  </si>
  <si>
    <t>Statement Redesign</t>
  </si>
  <si>
    <t>Engineer - Huntington U2 Net Gen Meter Repl</t>
  </si>
  <si>
    <t xml:space="preserve">Endur Upgrade/replace </t>
  </si>
  <si>
    <t>Vegetation Management (PVM/Mobile)</t>
  </si>
  <si>
    <t>UII RVN Replacement</t>
  </si>
  <si>
    <t>Replace Computers / Software / Office Equipment - WY</t>
  </si>
  <si>
    <t>AN023- Customer - Ancillary - OpenMethods Single Point of Integration</t>
  </si>
  <si>
    <t>Wind Vehicles</t>
  </si>
  <si>
    <t>Struct - SitusWY Investment Programs</t>
  </si>
  <si>
    <t>Gen - SitusWY Investment Programs</t>
  </si>
  <si>
    <t>Azure growth</t>
  </si>
  <si>
    <t>Maximo Upgrade to V8 for PAC T&amp;D</t>
  </si>
  <si>
    <t>Gen - SitusID Investment Programs</t>
  </si>
  <si>
    <t>Generation Trading Mgmt-PCI- Licenses</t>
  </si>
  <si>
    <t>Replace Computers / Software / Office Equipment - UT</t>
  </si>
  <si>
    <t>Business Phase 2: Commercial Customer microsite</t>
  </si>
  <si>
    <t>UII Plant Book/Capex front end</t>
  </si>
  <si>
    <t>Mining - Fuels Lab Equipment CY25</t>
  </si>
  <si>
    <t>Mining - Fuels Lab Equipment CY24</t>
  </si>
  <si>
    <t>Mining - Fuels Lab Equipment CY23</t>
  </si>
  <si>
    <t xml:space="preserve">Energy Exemplar Aurora - Licenses </t>
  </si>
  <si>
    <t>Cloudera Data Platform, Cognos, BO, Crystal Repts, Tableau, etc</t>
  </si>
  <si>
    <t>Digital Workplace</t>
  </si>
  <si>
    <t>Structures CA</t>
  </si>
  <si>
    <t>AMI - Idaho IT  Comm Network</t>
  </si>
  <si>
    <t>Nodal Pricing Model PCI</t>
  </si>
  <si>
    <t>CIP SIEM TOM</t>
  </si>
  <si>
    <t>Transmission &amp; Distribution - GIS Applications</t>
  </si>
  <si>
    <t xml:space="preserve"> iTOA Phase 2</t>
  </si>
  <si>
    <t>Verint Enterprise Recording TOM</t>
  </si>
  <si>
    <t>BarCode/Digital Transformation</t>
  </si>
  <si>
    <t>Oracle- Vertex</t>
  </si>
  <si>
    <t>Struct - SitusID Investment Programs</t>
  </si>
  <si>
    <t>Mining - Fuels Lab Equipment CY22</t>
  </si>
  <si>
    <t>Huntington - U0 Vehicle Replacements (4) - CY2023</t>
  </si>
  <si>
    <t>Huntington - U0 Vehicle Replacements (3) - CY2025</t>
  </si>
  <si>
    <t>Gadsby - Valve crew truck Replace</t>
  </si>
  <si>
    <t>Huntington - U0 Dump Truck Replacement</t>
  </si>
  <si>
    <t>Huntington - U0 Plant Tools - CY2023</t>
  </si>
  <si>
    <t>Replace Computers / Software / Office Equipment - ID</t>
  </si>
  <si>
    <t>Wyodak - U0 - Small Tools/Equipment Replacement CY25</t>
  </si>
  <si>
    <t>Wyodak - U0 - Small Tools/Equipment Replacement CY24</t>
  </si>
  <si>
    <t>Wyodak - U0 - Small Tools/Equipment Replacement CY23</t>
  </si>
  <si>
    <t>Huntington - U0 Plant Tools - CY2025</t>
  </si>
  <si>
    <t>Huntington - U0 Plant Tools - CY2024</t>
  </si>
  <si>
    <t>Dave Johnston - U0 - Purchase Small Tools - 2025</t>
  </si>
  <si>
    <t>Dave Johnston - U0 - Purchase Small Tools - 2024</t>
  </si>
  <si>
    <t>Hunter - 300 Small Tools - CY25</t>
  </si>
  <si>
    <t>Huntington - U0 Plant Tools - CY2022</t>
  </si>
  <si>
    <t>Hunter - 300 Small Tools - CY24</t>
  </si>
  <si>
    <t>Hunter - 300 Small Tools - CY23</t>
  </si>
  <si>
    <t>Dave Johnston - U0 - Purchase Small Tools - 2023</t>
  </si>
  <si>
    <t>Wyodak - U0 - Small Tools/Equipment Replacement CY22</t>
  </si>
  <si>
    <t>Naughton - Blanket: Small Tools CY23</t>
  </si>
  <si>
    <t>Blundell - U0 Vehicle Replacement CY24 #78719</t>
  </si>
  <si>
    <t>Naughton - U0 Replace Vehicle Purchase 1 UTV 1 Pickup CY23</t>
  </si>
  <si>
    <t>Engineer - Electrical Engineering Test Equipment</t>
  </si>
  <si>
    <t>Dave Johnston - U0 - Purchase Small Tools - 2022</t>
  </si>
  <si>
    <t>Currant Creek - U0 - Mules (2) Utility Vehicles - CY25</t>
  </si>
  <si>
    <t>Chehalis - U0 Vehicles - Electric</t>
  </si>
  <si>
    <t>Hunter - 300 Small Tools - Forecast</t>
  </si>
  <si>
    <t>Lake Side - U0 Vehicle- (2) Polaris Rangers CY23</t>
  </si>
  <si>
    <t>Engineer - Replace Engineering Vehicle CY25 (1)</t>
  </si>
  <si>
    <t>Gadsby - Tools &amp; Test Equip. Blanket CY 25</t>
  </si>
  <si>
    <t>Lakside - U0 Small Tools CY25</t>
  </si>
  <si>
    <t>Engineer - Replace Engineering Vehicle CY24 (1)</t>
  </si>
  <si>
    <t>Gadsby - Tools &amp; Test Equip. Blanket CY 24</t>
  </si>
  <si>
    <t>Lake Side - U0 Small Tools CY24</t>
  </si>
  <si>
    <t>Currant Creek - U0 Vehicle-1/2 Ton 4X4Pickup CY25</t>
  </si>
  <si>
    <t>Engineer - Replace Engineering Vehicle CY23 (1)</t>
  </si>
  <si>
    <t>Hunter - 300 Vehicle Replacement - CY25</t>
  </si>
  <si>
    <t>Gadsby - Tools &amp; Test Equip. Blanket CY 23</t>
  </si>
  <si>
    <t>Lake Side - U0 Small Tools CY23</t>
  </si>
  <si>
    <t>Engineer - Generation Engineering Run Rate Capital CY25</t>
  </si>
  <si>
    <t>Engineer - Generation Engineering Run Rate Capital CY24</t>
  </si>
  <si>
    <t>Lake Side - U0 Small Tools CY22</t>
  </si>
  <si>
    <t>Engineer - Generation Engineering Run Rate Capital CY23</t>
  </si>
  <si>
    <t>Engineer - Generation Engineering Run Rate Capital CY22</t>
  </si>
  <si>
    <t>Gadsby - Tools &amp; Test Equip. Blanket CY 22</t>
  </si>
  <si>
    <t>Hunter - 300 Misc Small Tools</t>
  </si>
  <si>
    <t>Wyodak - U1 - Vehicle Replacement Unit #77332 CY25</t>
  </si>
  <si>
    <t>Hunter - 300 Vehicle Replacement - CY24</t>
  </si>
  <si>
    <t>Blundell - U0 Vehicle Replacement CY24 #74052</t>
  </si>
  <si>
    <t>Chehalis - U0 Small Tools - CY25</t>
  </si>
  <si>
    <t>Chehalis - U0 Small Tools - CY24</t>
  </si>
  <si>
    <t>Naughton - Blanket:  Small Tools CY22</t>
  </si>
  <si>
    <t>Chehalis - U0 Small Tools - CY23</t>
  </si>
  <si>
    <t>Safe - Safety Run Rate Capital CY25</t>
  </si>
  <si>
    <t>Chehalis - U0 Small Tools - CY22</t>
  </si>
  <si>
    <t>Safe - Safety Run Rate Capital CY24</t>
  </si>
  <si>
    <t>Safe - Safety Run Rate Capital CY22</t>
  </si>
  <si>
    <t>Safe - Safety Run Rate Capital CY23</t>
  </si>
  <si>
    <t>Engineer - Miscellaneous Test Equipment CY25</t>
  </si>
  <si>
    <t>Blundell - Blanbket: Small Tools CY25</t>
  </si>
  <si>
    <t>Blundell - Blanket: Small Tools CY24</t>
  </si>
  <si>
    <t>Blundell - Blanket: Small Tools CY23</t>
  </si>
  <si>
    <t>Hayden - U0 Capital Tools CY25</t>
  </si>
  <si>
    <t>Hayden - U0 Capital Tools CY24</t>
  </si>
  <si>
    <t>Hayden - U0 Capital Tools CY23</t>
  </si>
  <si>
    <t>Hayden - U0 CAPITAL Tools CY22</t>
  </si>
  <si>
    <t>Blundell Steam - Blanket: Steamfield Small Tools CY25</t>
  </si>
  <si>
    <t>Blundell Steam - Blanket : Steramfield Small Tools CY24</t>
  </si>
  <si>
    <t>Blundell Steam - Blanket: Streamfield Small Tools CY23</t>
  </si>
  <si>
    <t>Currant Creek - U0 Small Tools - CY25</t>
  </si>
  <si>
    <t>Currant Creek - U0 Small Tools - CY24</t>
  </si>
  <si>
    <t>Blundell Steam - Blanket: Styeamfield Small Tools CY22</t>
  </si>
  <si>
    <t>Currant Creek - U0 Small Tools - CY23</t>
  </si>
  <si>
    <t>Currant Creek - U0 Small Tools - CY22</t>
  </si>
  <si>
    <t>Blundell - Blanket: Small Tools CY22</t>
  </si>
  <si>
    <t>Oracle Customer Information System - Capital</t>
  </si>
  <si>
    <t>Oracle Back Office (ERP/EPM/SCM) - Capital</t>
  </si>
  <si>
    <t>8.4.55</t>
  </si>
  <si>
    <t>PP IT software investment program</t>
  </si>
  <si>
    <t>WAM (Maximo) Phase 1b Capital Wires</t>
  </si>
  <si>
    <t>8.4.56</t>
  </si>
  <si>
    <t>Oracle Technology - Analytics</t>
  </si>
  <si>
    <t>WAM (Maximo) Phase 1a Capital Substation (plus PowerBase)</t>
  </si>
  <si>
    <t>Oracle Back Office (HCM) - Capital</t>
  </si>
  <si>
    <t>8.4.57</t>
  </si>
  <si>
    <t>APM - Asset Performance Maintenance</t>
  </si>
  <si>
    <t>Power Plan</t>
  </si>
  <si>
    <t>8.5.56</t>
  </si>
  <si>
    <t>Oracle Capital Projects (OCE) - Capital</t>
  </si>
  <si>
    <t>Oracle Operations (OFSC) - Capital</t>
  </si>
  <si>
    <t>GWD (Graphical Work Design)</t>
  </si>
  <si>
    <t>Oracle Customer CX Support - Capital</t>
  </si>
  <si>
    <t>Oracle Customer Decision Support (DSS-T) - Capital</t>
  </si>
  <si>
    <t>Oracle Customer CX Communications - Capital</t>
  </si>
  <si>
    <t>Oracle Customer CX Engagement - Capital</t>
  </si>
  <si>
    <t>IBM Software License Renewal- ESSO</t>
  </si>
  <si>
    <t>BMC Software Renewal- DB2</t>
  </si>
  <si>
    <t>Oracle Customer CX Unity - Capital</t>
  </si>
  <si>
    <t>Washington 2023 General Rate Case</t>
  </si>
  <si>
    <t>PRO</t>
  </si>
  <si>
    <t>Adjustment</t>
  </si>
  <si>
    <t>Pro Forma Major Plant Additions - Year 1</t>
  </si>
  <si>
    <t>In-service 
Date</t>
  </si>
  <si>
    <t>Sch M Add - SO - 2024 Bk Depr</t>
  </si>
  <si>
    <t>Sch M Add - SG - 2024 Bk Depr</t>
  </si>
  <si>
    <t>Sch M Ded - SO - 2024 Tax Depr</t>
  </si>
  <si>
    <t>Sch M Ded - SG - 2024 Tax Depr</t>
  </si>
  <si>
    <t>DIT Exp - SO - 2024 Bk Depr</t>
  </si>
  <si>
    <t>DIT Exp - SG - 2024 Bk Depr</t>
  </si>
  <si>
    <t>DIT Exp - SO - 2024 Tax Depr</t>
  </si>
  <si>
    <t>DIT Exp - SG - 2024 Tax Depr</t>
  </si>
  <si>
    <t>Pro Forma Major Plant Additions</t>
  </si>
  <si>
    <t>and Retirements (Total Company)</t>
  </si>
  <si>
    <t>Total Company</t>
  </si>
  <si>
    <t>Steam Plant Additions - Total Company</t>
  </si>
  <si>
    <t>Hydro Plant Additions - Total Company</t>
  </si>
  <si>
    <t>Other Plant Additions - Total Company</t>
  </si>
  <si>
    <t>Transmission Plant Additions - Total Company</t>
  </si>
  <si>
    <t>Distribution Plant Additions - Total Company</t>
  </si>
  <si>
    <t>General Plant Additions - Total Company</t>
  </si>
  <si>
    <t>Intangible Plant Additions - Total Company</t>
  </si>
  <si>
    <t>PAGE</t>
  </si>
  <si>
    <t>8.4.1</t>
  </si>
  <si>
    <t>Exh. SLC-5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</si>
</sst>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mmm\ yyyy"/>
    <numFmt numFmtId="168" formatCode="_(&quot;$&quot;* #,##0_);_(&quot;$&quot;* \(#,##0\);_(&quot;$&quot;* &quot;-&quot;??_);_(@_)"/>
    <numFmt numFmtId="169" formatCode="_(* #,##0.0_);_(* \(#,##0.0\);_(* &quot;-&quot;??_);_(@_)"/>
    <numFmt numFmtId="170" formatCode="[$-409]mmm\-yy;@"/>
    <numFmt numFmtId="171" formatCode="mmm\-yyyy"/>
  </numFmts>
  <fonts count="16" x14ac:knownFonts="1">
    <font>
      <sz val="10"/>
      <name val="Arial"/>
    </font>
    <font>
      <sz val="11"/>
      <color theme="1"/>
      <name val="Calibri"/>
      <family val="2"/>
      <scheme val="minor"/>
    </font>
    <font>
      <sz val="12"/>
      <name val="Times New Roman"/>
      <family val="1"/>
    </font>
    <font>
      <sz val="10"/>
      <name val="Arial"/>
      <family val="2"/>
    </font>
    <font>
      <b/>
      <sz val="10"/>
      <name val="Arial"/>
      <family val="2"/>
    </font>
    <font>
      <sz val="10"/>
      <color rgb="FFFF0000"/>
      <name val="Arial"/>
      <family val="2"/>
    </font>
    <font>
      <u/>
      <sz val="10"/>
      <name val="Arial"/>
      <family val="2"/>
    </font>
    <font>
      <sz val="10"/>
      <color rgb="FF0000FF"/>
      <name val="Arial"/>
      <family val="2"/>
    </font>
    <font>
      <sz val="10"/>
      <color rgb="FFC00000"/>
      <name val="Arial"/>
      <family val="2"/>
    </font>
    <font>
      <sz val="10"/>
      <color indexed="8"/>
      <name val="Arial"/>
      <family val="2"/>
    </font>
    <font>
      <sz val="10"/>
      <color theme="1"/>
      <name val="Arial"/>
      <family val="2"/>
    </font>
    <font>
      <b/>
      <u/>
      <sz val="10"/>
      <name val="Arial"/>
      <family val="2"/>
    </font>
    <font>
      <strike/>
      <sz val="10"/>
      <name val="Arial"/>
      <family val="2"/>
    </font>
    <font>
      <b/>
      <sz val="10"/>
      <color rgb="FFFF0000"/>
      <name val="Arial"/>
      <family val="2"/>
    </font>
    <font>
      <b/>
      <sz val="11"/>
      <color rgb="FFFF0000"/>
      <name val="Calibri"/>
      <family val="2"/>
      <scheme val="minor"/>
    </font>
    <font>
      <sz val="11"/>
      <color rgb="FF0000FF"/>
      <name val="Calibri"/>
      <family val="2"/>
      <scheme val="minor"/>
    </font>
  </fonts>
  <fills count="5">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64"/>
      </patternFill>
    </fill>
  </fills>
  <borders count="2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14">
    <xf numFmtId="0" fontId="0" fillId="0" borderId="0"/>
    <xf numFmtId="44" fontId="3" fillId="0" borderId="0" applyFont="0" applyFill="0" applyBorder="0" applyAlignment="0" applyProtection="0"/>
    <xf numFmtId="0" fontId="2"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 fontId="9" fillId="4" borderId="12" applyNumberFormat="0" applyProtection="0">
      <alignment horizontal="left" vertical="center" indent="1"/>
    </xf>
    <xf numFmtId="0" fontId="10" fillId="0" borderId="0"/>
    <xf numFmtId="0" fontId="3" fillId="0" borderId="0"/>
    <xf numFmtId="43" fontId="3" fillId="0" borderId="0" applyFont="0" applyFill="0" applyBorder="0" applyAlignment="0" applyProtection="0"/>
    <xf numFmtId="0" fontId="3" fillId="0" borderId="0"/>
    <xf numFmtId="0" fontId="1" fillId="0" borderId="0"/>
    <xf numFmtId="0" fontId="3" fillId="0" borderId="0"/>
    <xf numFmtId="43" fontId="1" fillId="0" borderId="0" applyFont="0" applyFill="0" applyBorder="0" applyAlignment="0" applyProtection="0"/>
  </cellStyleXfs>
  <cellXfs count="185">
    <xf numFmtId="0" fontId="0" fillId="0" borderId="0" xfId="0"/>
    <xf numFmtId="164" fontId="3" fillId="0" borderId="0" xfId="3" applyNumberFormat="1" applyFont="1" applyFill="1" applyBorder="1" applyAlignment="1">
      <alignment horizontal="center"/>
    </xf>
    <xf numFmtId="164" fontId="3" fillId="0" borderId="0" xfId="3" applyNumberFormat="1" applyFont="1" applyFill="1" applyBorder="1" applyAlignment="1">
      <alignment horizontal="left"/>
    </xf>
    <xf numFmtId="165" fontId="3" fillId="0" borderId="0" xfId="5" applyNumberFormat="1" applyFont="1" applyFill="1" applyBorder="1" applyAlignment="1">
      <alignment horizontal="center"/>
    </xf>
    <xf numFmtId="41" fontId="3" fillId="0" borderId="1" xfId="3" applyNumberFormat="1" applyFont="1" applyFill="1" applyBorder="1" applyAlignment="1">
      <alignment horizontal="center"/>
    </xf>
    <xf numFmtId="41" fontId="3" fillId="0" borderId="0" xfId="3" applyNumberFormat="1" applyFont="1" applyFill="1" applyBorder="1" applyAlignment="1">
      <alignment horizontal="center"/>
    </xf>
    <xf numFmtId="166" fontId="3" fillId="0" borderId="0" xfId="5" applyNumberFormat="1" applyFont="1" applyFill="1" applyBorder="1" applyAlignment="1">
      <alignment horizontal="center"/>
    </xf>
    <xf numFmtId="43" fontId="3" fillId="0" borderId="0" xfId="3" applyFont="1" applyFill="1" applyBorder="1" applyAlignment="1">
      <alignment horizontal="center"/>
    </xf>
    <xf numFmtId="164" fontId="3" fillId="0" borderId="0" xfId="3" applyNumberFormat="1" applyFont="1" applyFill="1" applyBorder="1" applyAlignment="1"/>
    <xf numFmtId="164" fontId="3" fillId="0" borderId="0" xfId="3" applyNumberFormat="1" applyFont="1" applyFill="1"/>
    <xf numFmtId="164" fontId="3" fillId="0" borderId="1" xfId="3" applyNumberFormat="1" applyFont="1" applyFill="1" applyBorder="1"/>
    <xf numFmtId="0" fontId="7" fillId="0" borderId="0" xfId="0" applyFont="1"/>
    <xf numFmtId="164" fontId="3" fillId="0" borderId="0" xfId="3" applyNumberFormat="1" applyFont="1" applyFill="1" applyBorder="1"/>
    <xf numFmtId="164" fontId="3" fillId="0" borderId="13" xfId="3" applyNumberFormat="1" applyFont="1" applyFill="1" applyBorder="1"/>
    <xf numFmtId="164" fontId="7" fillId="0" borderId="0" xfId="3" applyNumberFormat="1" applyFont="1" applyFill="1"/>
    <xf numFmtId="164" fontId="3" fillId="0" borderId="0" xfId="0" applyNumberFormat="1" applyFont="1"/>
    <xf numFmtId="164" fontId="0" fillId="0" borderId="0" xfId="0" applyNumberFormat="1"/>
    <xf numFmtId="164" fontId="7" fillId="0" borderId="0" xfId="3" applyNumberFormat="1" applyFont="1"/>
    <xf numFmtId="0" fontId="4" fillId="0" borderId="0" xfId="11" applyFont="1"/>
    <xf numFmtId="0" fontId="1" fillId="0" borderId="0" xfId="11"/>
    <xf numFmtId="0" fontId="15" fillId="0" borderId="0" xfId="11" applyFont="1"/>
    <xf numFmtId="164" fontId="7" fillId="0" borderId="0" xfId="0" applyNumberFormat="1" applyFont="1"/>
    <xf numFmtId="170" fontId="4" fillId="2" borderId="2" xfId="11" applyNumberFormat="1" applyFont="1" applyFill="1" applyBorder="1" applyAlignment="1">
      <alignment horizontal="center" wrapText="1"/>
    </xf>
    <xf numFmtId="0" fontId="10" fillId="0" borderId="0" xfId="11" applyFont="1"/>
    <xf numFmtId="0" fontId="10" fillId="3" borderId="0" xfId="11" applyFont="1" applyFill="1"/>
    <xf numFmtId="0" fontId="3" fillId="0" borderId="0" xfId="11" applyFont="1" applyAlignment="1">
      <alignment horizontal="center"/>
    </xf>
    <xf numFmtId="170" fontId="3" fillId="0" borderId="0" xfId="12" applyNumberFormat="1" applyAlignment="1">
      <alignment horizontal="center" vertical="top"/>
    </xf>
    <xf numFmtId="164" fontId="3" fillId="0" borderId="0" xfId="13" applyNumberFormat="1" applyFont="1" applyFill="1"/>
    <xf numFmtId="0" fontId="3" fillId="0" borderId="0" xfId="11" applyFont="1"/>
    <xf numFmtId="0" fontId="3" fillId="0" borderId="0" xfId="12" applyAlignment="1">
      <alignment horizontal="center"/>
    </xf>
    <xf numFmtId="164" fontId="3" fillId="0" borderId="0" xfId="11" applyNumberFormat="1" applyFont="1"/>
    <xf numFmtId="49" fontId="3" fillId="0" borderId="0" xfId="11" applyNumberFormat="1" applyFont="1"/>
    <xf numFmtId="171" fontId="3" fillId="0" borderId="0" xfId="11" applyNumberFormat="1" applyFont="1" applyAlignment="1" applyProtection="1">
      <alignment horizontal="center"/>
      <protection locked="0"/>
    </xf>
    <xf numFmtId="164" fontId="3" fillId="0" borderId="0" xfId="13" applyNumberFormat="1" applyFont="1" applyBorder="1"/>
    <xf numFmtId="164" fontId="3" fillId="0" borderId="1" xfId="13" applyNumberFormat="1" applyFont="1" applyBorder="1"/>
    <xf numFmtId="171" fontId="5" fillId="0" borderId="0" xfId="11" applyNumberFormat="1" applyFont="1" applyAlignment="1" applyProtection="1">
      <alignment horizontal="center"/>
      <protection locked="0"/>
    </xf>
    <xf numFmtId="164" fontId="10" fillId="0" borderId="0" xfId="13" applyNumberFormat="1" applyFont="1"/>
    <xf numFmtId="164" fontId="5" fillId="0" borderId="0" xfId="13" applyNumberFormat="1" applyFont="1"/>
    <xf numFmtId="171" fontId="10" fillId="0" borderId="0" xfId="11" applyNumberFormat="1" applyFont="1" applyAlignment="1" applyProtection="1">
      <alignment horizontal="center"/>
      <protection locked="0"/>
    </xf>
    <xf numFmtId="0" fontId="13" fillId="0" borderId="0" xfId="11" applyFont="1"/>
    <xf numFmtId="0" fontId="10" fillId="0" borderId="0" xfId="11" applyFont="1" applyAlignment="1">
      <alignment horizontal="center"/>
    </xf>
    <xf numFmtId="0" fontId="4" fillId="0" borderId="2" xfId="11" applyFont="1" applyBorder="1" applyAlignment="1">
      <alignment horizontal="center" wrapText="1"/>
    </xf>
    <xf numFmtId="0" fontId="3" fillId="3" borderId="0" xfId="11" applyFont="1" applyFill="1"/>
    <xf numFmtId="0" fontId="3" fillId="2" borderId="0" xfId="11" applyFont="1" applyFill="1"/>
    <xf numFmtId="0" fontId="3" fillId="2" borderId="0" xfId="11" applyFont="1" applyFill="1" applyAlignment="1">
      <alignment horizontal="center"/>
    </xf>
    <xf numFmtId="0" fontId="3" fillId="2" borderId="0" xfId="12" applyFill="1" applyAlignment="1">
      <alignment horizontal="center"/>
    </xf>
    <xf numFmtId="170" fontId="3" fillId="2" borderId="0" xfId="12" applyNumberFormat="1" applyFill="1" applyAlignment="1">
      <alignment horizontal="center"/>
    </xf>
    <xf numFmtId="164" fontId="3" fillId="2" borderId="0" xfId="13" applyNumberFormat="1" applyFont="1" applyFill="1"/>
    <xf numFmtId="0" fontId="7" fillId="2" borderId="0" xfId="11" applyFont="1" applyFill="1"/>
    <xf numFmtId="0" fontId="7" fillId="2" borderId="0" xfId="12" applyFont="1" applyFill="1" applyAlignment="1">
      <alignment horizontal="center"/>
    </xf>
    <xf numFmtId="170" fontId="7" fillId="2" borderId="0" xfId="12" applyNumberFormat="1" applyFont="1" applyFill="1" applyAlignment="1">
      <alignment horizontal="center"/>
    </xf>
    <xf numFmtId="0" fontId="8" fillId="3" borderId="0" xfId="11" applyFont="1" applyFill="1"/>
    <xf numFmtId="0" fontId="8" fillId="2" borderId="0" xfId="11" applyFont="1" applyFill="1"/>
    <xf numFmtId="0" fontId="8" fillId="2" borderId="0" xfId="12" applyFont="1" applyFill="1" applyAlignment="1">
      <alignment horizontal="center"/>
    </xf>
    <xf numFmtId="170" fontId="8" fillId="2" borderId="0" xfId="12" applyNumberFormat="1" applyFont="1" applyFill="1" applyAlignment="1">
      <alignment horizontal="center"/>
    </xf>
    <xf numFmtId="164" fontId="8" fillId="2" borderId="0" xfId="13" applyNumberFormat="1" applyFont="1" applyFill="1"/>
    <xf numFmtId="164" fontId="7" fillId="2" borderId="0" xfId="13" applyNumberFormat="1" applyFont="1" applyFill="1"/>
    <xf numFmtId="0" fontId="7" fillId="2" borderId="0" xfId="11" applyFont="1" applyFill="1" applyAlignment="1">
      <alignment horizontal="center"/>
    </xf>
    <xf numFmtId="0" fontId="8" fillId="2" borderId="0" xfId="11" applyFont="1" applyFill="1" applyAlignment="1">
      <alignment horizontal="center"/>
    </xf>
    <xf numFmtId="164" fontId="3" fillId="0" borderId="2" xfId="13" applyNumberFormat="1" applyFont="1" applyFill="1" applyBorder="1"/>
    <xf numFmtId="164" fontId="3" fillId="0" borderId="0" xfId="3" applyNumberFormat="1" applyFont="1" applyFill="1" applyAlignment="1">
      <alignment horizontal="center"/>
    </xf>
    <xf numFmtId="0" fontId="3" fillId="0" borderId="0" xfId="2" applyFont="1" applyFill="1"/>
    <xf numFmtId="0" fontId="3" fillId="0" borderId="0" xfId="2" applyFont="1" applyFill="1" applyAlignment="1">
      <alignment horizontal="center"/>
    </xf>
    <xf numFmtId="0" fontId="3" fillId="0" borderId="0" xfId="0" applyFont="1" applyFill="1"/>
    <xf numFmtId="0" fontId="4" fillId="0" borderId="0" xfId="2" applyFont="1" applyFill="1"/>
    <xf numFmtId="0" fontId="3" fillId="0" borderId="0" xfId="2" applyFont="1" applyFill="1" applyAlignment="1">
      <alignment horizontal="left"/>
    </xf>
    <xf numFmtId="0" fontId="6" fillId="0" borderId="0" xfId="2" applyFont="1" applyFill="1" applyAlignment="1">
      <alignment horizontal="center"/>
    </xf>
    <xf numFmtId="0" fontId="6" fillId="0" borderId="0" xfId="2" applyFont="1" applyFill="1" applyAlignment="1">
      <alignment horizontal="left"/>
    </xf>
    <xf numFmtId="0" fontId="4" fillId="0" borderId="0" xfId="2" applyFont="1" applyFill="1" applyAlignment="1">
      <alignment horizontal="left"/>
    </xf>
    <xf numFmtId="0" fontId="4" fillId="0" borderId="0" xfId="4" applyFont="1" applyFill="1"/>
    <xf numFmtId="164" fontId="3" fillId="0" borderId="0" xfId="2" applyNumberFormat="1" applyFont="1" applyFill="1"/>
    <xf numFmtId="164" fontId="3" fillId="0" borderId="1" xfId="0" applyNumberFormat="1" applyFont="1" applyFill="1" applyBorder="1"/>
    <xf numFmtId="0" fontId="3" fillId="0" borderId="2" xfId="2" applyFont="1" applyFill="1" applyBorder="1" applyAlignment="1">
      <alignment horizontal="center"/>
    </xf>
    <xf numFmtId="0" fontId="3" fillId="0" borderId="1" xfId="2" applyFont="1" applyFill="1" applyBorder="1" applyAlignment="1">
      <alignment horizontal="center"/>
    </xf>
    <xf numFmtId="164" fontId="3" fillId="0" borderId="3" xfId="3" applyNumberFormat="1" applyFont="1" applyFill="1" applyBorder="1"/>
    <xf numFmtId="165" fontId="3" fillId="0" borderId="0" xfId="5" applyNumberFormat="1" applyFont="1" applyFill="1" applyAlignment="1">
      <alignment horizontal="center"/>
    </xf>
    <xf numFmtId="165" fontId="3" fillId="0" borderId="1" xfId="5" applyNumberFormat="1" applyFont="1" applyFill="1" applyBorder="1" applyAlignment="1">
      <alignment horizontal="center"/>
    </xf>
    <xf numFmtId="0" fontId="3" fillId="0" borderId="0" xfId="2" quotePrefix="1" applyFont="1" applyFill="1" applyAlignment="1">
      <alignment horizontal="left"/>
    </xf>
    <xf numFmtId="0" fontId="3" fillId="0" borderId="4" xfId="2" applyFont="1" applyFill="1" applyBorder="1"/>
    <xf numFmtId="0" fontId="4" fillId="0" borderId="5" xfId="2" applyFont="1" applyFill="1" applyBorder="1"/>
    <xf numFmtId="0" fontId="3" fillId="0" borderId="5" xfId="2" applyFont="1" applyFill="1" applyBorder="1"/>
    <xf numFmtId="0" fontId="3" fillId="0" borderId="5" xfId="2" applyFont="1" applyFill="1" applyBorder="1" applyAlignment="1">
      <alignment horizontal="center"/>
    </xf>
    <xf numFmtId="0" fontId="3" fillId="0" borderId="6" xfId="2" applyFont="1" applyFill="1" applyBorder="1" applyAlignment="1">
      <alignment horizontal="center"/>
    </xf>
    <xf numFmtId="0" fontId="3" fillId="0" borderId="7" xfId="2" applyFont="1" applyFill="1" applyBorder="1"/>
    <xf numFmtId="0" fontId="3" fillId="0" borderId="8" xfId="2" applyFont="1" applyFill="1" applyBorder="1" applyAlignment="1">
      <alignment horizontal="center"/>
    </xf>
    <xf numFmtId="3" fontId="3" fillId="0" borderId="0" xfId="2" applyNumberFormat="1" applyFont="1" applyFill="1" applyAlignment="1">
      <alignment horizontal="center"/>
    </xf>
    <xf numFmtId="0" fontId="3" fillId="0" borderId="9" xfId="2" applyFont="1" applyFill="1" applyBorder="1"/>
    <xf numFmtId="0" fontId="3" fillId="0" borderId="10" xfId="2" applyFont="1" applyFill="1" applyBorder="1"/>
    <xf numFmtId="0" fontId="3" fillId="0" borderId="10" xfId="2" applyFont="1" applyFill="1" applyBorder="1" applyAlignment="1">
      <alignment horizontal="center"/>
    </xf>
    <xf numFmtId="0" fontId="3" fillId="0" borderId="11" xfId="2" applyFont="1" applyFill="1" applyBorder="1" applyAlignment="1">
      <alignment horizontal="center"/>
    </xf>
    <xf numFmtId="0" fontId="3" fillId="0" borderId="0" xfId="2" applyFont="1" applyFill="1" applyAlignment="1">
      <alignment horizontal="right"/>
    </xf>
    <xf numFmtId="0" fontId="4" fillId="0" borderId="0" xfId="2" applyFont="1" applyFill="1" applyAlignment="1">
      <alignment horizontal="center"/>
    </xf>
    <xf numFmtId="0" fontId="3" fillId="0" borderId="0" xfId="4" applyFont="1" applyFill="1" applyAlignment="1">
      <alignment horizontal="center"/>
    </xf>
    <xf numFmtId="0" fontId="3" fillId="0" borderId="0" xfId="4" applyFont="1" applyFill="1" applyAlignment="1">
      <alignment horizontal="left"/>
    </xf>
    <xf numFmtId="0" fontId="3" fillId="0" borderId="0" xfId="4" applyFont="1" applyFill="1"/>
    <xf numFmtId="164" fontId="3" fillId="0" borderId="0" xfId="4" applyNumberFormat="1" applyFont="1" applyFill="1" applyAlignment="1">
      <alignment horizontal="left"/>
    </xf>
    <xf numFmtId="0" fontId="3" fillId="0" borderId="0" xfId="0" applyFont="1" applyFill="1" applyAlignment="1">
      <alignment horizontal="center"/>
    </xf>
    <xf numFmtId="0" fontId="3" fillId="0" borderId="0" xfId="2" applyFont="1" applyFill="1" applyAlignment="1">
      <alignment horizontal="center"/>
    </xf>
    <xf numFmtId="164" fontId="3" fillId="0" borderId="1" xfId="3" applyNumberFormat="1" applyFont="1" applyFill="1" applyBorder="1" applyAlignment="1">
      <alignment horizontal="center"/>
    </xf>
    <xf numFmtId="0" fontId="4" fillId="0" borderId="0" xfId="2" applyFont="1" applyFill="1" applyAlignment="1">
      <alignment horizontal="right"/>
    </xf>
    <xf numFmtId="0" fontId="3" fillId="0" borderId="0" xfId="6" applyNumberFormat="1" applyFont="1" applyFill="1" applyBorder="1" applyAlignment="1" applyProtection="1">
      <alignment horizontal="center" vertical="center"/>
      <protection locked="0"/>
    </xf>
    <xf numFmtId="0" fontId="3" fillId="0" borderId="0" xfId="7" applyFont="1" applyFill="1" applyAlignment="1">
      <alignment horizontal="center"/>
    </xf>
    <xf numFmtId="0" fontId="3" fillId="0" borderId="0" xfId="0" applyFont="1" applyFill="1" applyBorder="1"/>
    <xf numFmtId="0" fontId="0" fillId="0" borderId="0" xfId="0" applyFill="1"/>
    <xf numFmtId="0" fontId="4" fillId="0" borderId="0" xfId="4" applyFont="1" applyFill="1" applyAlignment="1">
      <alignment horizontal="center"/>
    </xf>
    <xf numFmtId="0" fontId="4" fillId="0" borderId="0" xfId="0" applyFont="1" applyFill="1" applyAlignment="1">
      <alignment horizontal="center" wrapText="1"/>
    </xf>
    <xf numFmtId="167" fontId="4" fillId="0" borderId="0" xfId="0" applyNumberFormat="1" applyFont="1" applyFill="1" applyAlignment="1">
      <alignment horizontal="center"/>
    </xf>
    <xf numFmtId="0" fontId="4" fillId="0" borderId="0" xfId="0" applyFont="1" applyFill="1" applyBorder="1"/>
    <xf numFmtId="0" fontId="4" fillId="0" borderId="0" xfId="0" applyFont="1" applyFill="1" applyAlignment="1">
      <alignment horizontal="center"/>
    </xf>
    <xf numFmtId="0" fontId="4" fillId="0" borderId="2" xfId="4" applyFont="1" applyFill="1" applyBorder="1"/>
    <xf numFmtId="0" fontId="4" fillId="0" borderId="2" xfId="4" applyFont="1" applyFill="1" applyBorder="1" applyAlignment="1">
      <alignment horizontal="center"/>
    </xf>
    <xf numFmtId="167" fontId="4" fillId="0" borderId="2" xfId="0" applyNumberFormat="1" applyFont="1" applyFill="1" applyBorder="1" applyAlignment="1">
      <alignment horizontal="center"/>
    </xf>
    <xf numFmtId="164" fontId="4" fillId="0" borderId="0" xfId="3" applyNumberFormat="1" applyFont="1" applyFill="1" applyBorder="1"/>
    <xf numFmtId="0" fontId="4" fillId="0" borderId="0" xfId="4" applyFont="1" applyFill="1" applyBorder="1"/>
    <xf numFmtId="0" fontId="4" fillId="0" borderId="0" xfId="0" applyFont="1" applyFill="1"/>
    <xf numFmtId="168" fontId="3" fillId="0" borderId="0" xfId="1" applyNumberFormat="1" applyFont="1" applyFill="1" applyBorder="1"/>
    <xf numFmtId="0" fontId="11" fillId="0" borderId="0" xfId="4" applyFont="1" applyFill="1" applyBorder="1" applyAlignment="1">
      <alignment horizontal="right"/>
    </xf>
    <xf numFmtId="0" fontId="12" fillId="0" borderId="0" xfId="4" applyFont="1" applyFill="1" applyBorder="1"/>
    <xf numFmtId="164" fontId="3" fillId="0" borderId="0" xfId="0" applyNumberFormat="1" applyFont="1" applyFill="1" applyBorder="1"/>
    <xf numFmtId="0" fontId="4" fillId="0" borderId="0" xfId="4" applyFont="1" applyFill="1" applyBorder="1" applyAlignment="1">
      <alignment horizontal="right"/>
    </xf>
    <xf numFmtId="164" fontId="3" fillId="0" borderId="0" xfId="9" applyNumberFormat="1" applyFont="1" applyFill="1" applyBorder="1"/>
    <xf numFmtId="0" fontId="4" fillId="0" borderId="0" xfId="0" applyFont="1" applyFill="1" applyBorder="1" applyAlignment="1">
      <alignment horizontal="right"/>
    </xf>
    <xf numFmtId="0" fontId="3" fillId="0" borderId="0" xfId="4" applyFont="1" applyFill="1" applyBorder="1"/>
    <xf numFmtId="15" fontId="4" fillId="0" borderId="0" xfId="4" quotePrefix="1" applyNumberFormat="1" applyFont="1" applyFill="1" applyAlignment="1">
      <alignment horizontal="center"/>
    </xf>
    <xf numFmtId="0" fontId="3" fillId="0" borderId="2" xfId="4" applyFont="1" applyFill="1" applyBorder="1"/>
    <xf numFmtId="164" fontId="3" fillId="0" borderId="0" xfId="4" applyNumberFormat="1" applyFont="1" applyFill="1" applyBorder="1"/>
    <xf numFmtId="0" fontId="3" fillId="0" borderId="0" xfId="4" applyFont="1" applyFill="1" applyBorder="1" applyAlignment="1">
      <alignment horizontal="right"/>
    </xf>
    <xf numFmtId="0" fontId="3" fillId="0" borderId="0" xfId="8" applyFont="1" applyFill="1"/>
    <xf numFmtId="0" fontId="3" fillId="0" borderId="0" xfId="6" applyNumberFormat="1" applyFont="1" applyFill="1" applyBorder="1" applyAlignment="1" applyProtection="1">
      <alignment horizontal="left" vertical="center"/>
      <protection locked="0"/>
    </xf>
    <xf numFmtId="0" fontId="3" fillId="0" borderId="0" xfId="6" quotePrefix="1" applyNumberFormat="1" applyFont="1" applyFill="1" applyBorder="1" applyAlignment="1" applyProtection="1">
      <alignment horizontal="left" vertical="center"/>
      <protection locked="0"/>
    </xf>
    <xf numFmtId="168" fontId="3" fillId="0" borderId="0" xfId="1" applyNumberFormat="1" applyFont="1" applyFill="1"/>
    <xf numFmtId="164" fontId="4" fillId="0" borderId="0" xfId="3" applyNumberFormat="1" applyFont="1" applyFill="1" applyAlignment="1">
      <alignment horizontal="right"/>
    </xf>
    <xf numFmtId="0" fontId="3" fillId="0" borderId="0" xfId="8" applyFont="1" applyFill="1" applyBorder="1" applyAlignment="1">
      <alignment horizontal="right"/>
    </xf>
    <xf numFmtId="41" fontId="3" fillId="0" borderId="0" xfId="4" applyNumberFormat="1" applyFont="1" applyFill="1" applyBorder="1"/>
    <xf numFmtId="169" fontId="3" fillId="0" borderId="0" xfId="3" applyNumberFormat="1" applyFont="1" applyFill="1" applyBorder="1"/>
    <xf numFmtId="0" fontId="3" fillId="0" borderId="0" xfId="4" applyFont="1" applyFill="1" applyBorder="1" applyAlignment="1">
      <alignment horizontal="center"/>
    </xf>
    <xf numFmtId="37" fontId="3" fillId="0" borderId="0" xfId="4" applyNumberFormat="1" applyFont="1" applyFill="1" applyBorder="1"/>
    <xf numFmtId="164" fontId="3" fillId="0" borderId="0" xfId="0" quotePrefix="1" applyNumberFormat="1" applyFont="1" applyFill="1" applyBorder="1"/>
    <xf numFmtId="0" fontId="3" fillId="0" borderId="0" xfId="0" applyFont="1" applyFill="1" applyBorder="1" applyAlignment="1">
      <alignment horizontal="center" wrapText="1"/>
    </xf>
    <xf numFmtId="0" fontId="4" fillId="0" borderId="2" xfId="0" applyFont="1" applyFill="1" applyBorder="1"/>
    <xf numFmtId="167" fontId="4" fillId="0" borderId="2" xfId="0" applyNumberFormat="1" applyFont="1" applyFill="1" applyBorder="1" applyAlignment="1">
      <alignment horizontal="center" wrapText="1"/>
    </xf>
    <xf numFmtId="0" fontId="4" fillId="0" borderId="2" xfId="0" applyFont="1" applyFill="1" applyBorder="1" applyAlignment="1">
      <alignment horizontal="center" wrapText="1"/>
    </xf>
    <xf numFmtId="0" fontId="4" fillId="0" borderId="0" xfId="0" applyFont="1" applyFill="1" applyBorder="1" applyAlignment="1">
      <alignment horizontal="center" wrapText="1"/>
    </xf>
    <xf numFmtId="164" fontId="3" fillId="0" borderId="0" xfId="0" applyNumberFormat="1" applyFont="1" applyFill="1"/>
    <xf numFmtId="43" fontId="3" fillId="0" borderId="0" xfId="0" applyNumberFormat="1" applyFont="1" applyFill="1"/>
    <xf numFmtId="0" fontId="3" fillId="0" borderId="2" xfId="0" applyFont="1" applyFill="1" applyBorder="1"/>
    <xf numFmtId="0" fontId="3" fillId="0" borderId="14" xfId="0" applyFont="1" applyFill="1" applyBorder="1"/>
    <xf numFmtId="0" fontId="3" fillId="0" borderId="18" xfId="0" applyFont="1" applyFill="1" applyBorder="1"/>
    <xf numFmtId="0" fontId="3" fillId="0" borderId="16" xfId="0" applyFont="1" applyFill="1" applyBorder="1"/>
    <xf numFmtId="0" fontId="3" fillId="0" borderId="20" xfId="0" applyFont="1" applyFill="1" applyBorder="1"/>
    <xf numFmtId="164" fontId="3" fillId="0" borderId="16" xfId="3" applyNumberFormat="1" applyFont="1" applyFill="1" applyBorder="1"/>
    <xf numFmtId="164" fontId="3" fillId="0" borderId="20" xfId="3" applyNumberFormat="1" applyFont="1" applyFill="1" applyBorder="1"/>
    <xf numFmtId="164" fontId="3" fillId="0" borderId="17" xfId="3" applyNumberFormat="1" applyFont="1" applyFill="1" applyBorder="1"/>
    <xf numFmtId="164" fontId="3" fillId="0" borderId="21" xfId="3" applyNumberFormat="1" applyFont="1" applyFill="1" applyBorder="1"/>
    <xf numFmtId="0" fontId="14" fillId="0" borderId="0" xfId="11" applyFont="1" applyFill="1" applyAlignment="1">
      <alignment horizontal="center"/>
    </xf>
    <xf numFmtId="0" fontId="15" fillId="0" borderId="0" xfId="11" applyFont="1" applyFill="1"/>
    <xf numFmtId="0" fontId="1" fillId="0" borderId="0" xfId="11" applyFill="1"/>
    <xf numFmtId="170" fontId="4" fillId="0" borderId="2" xfId="11" applyNumberFormat="1" applyFont="1" applyFill="1" applyBorder="1" applyAlignment="1">
      <alignment horizontal="center" wrapText="1"/>
    </xf>
    <xf numFmtId="170" fontId="3" fillId="0" borderId="0" xfId="12" applyNumberFormat="1" applyFill="1" applyAlignment="1">
      <alignment horizontal="center" vertical="top"/>
    </xf>
    <xf numFmtId="171" fontId="3" fillId="0" borderId="0" xfId="11" applyNumberFormat="1" applyFont="1" applyFill="1" applyAlignment="1" applyProtection="1">
      <alignment horizontal="center"/>
      <protection locked="0"/>
    </xf>
    <xf numFmtId="171" fontId="5" fillId="0" borderId="0" xfId="11" applyNumberFormat="1" applyFont="1" applyFill="1" applyAlignment="1" applyProtection="1">
      <alignment horizontal="center"/>
      <protection locked="0"/>
    </xf>
    <xf numFmtId="171" fontId="10" fillId="0" borderId="0" xfId="11" applyNumberFormat="1" applyFont="1" applyFill="1" applyAlignment="1" applyProtection="1">
      <alignment horizontal="center"/>
      <protection locked="0"/>
    </xf>
    <xf numFmtId="0" fontId="14" fillId="0" borderId="2" xfId="11" applyFont="1" applyFill="1" applyBorder="1" applyAlignment="1">
      <alignment horizontal="center"/>
    </xf>
    <xf numFmtId="170" fontId="3" fillId="0" borderId="0" xfId="12" applyNumberFormat="1" applyFill="1" applyAlignment="1">
      <alignment horizontal="center"/>
    </xf>
    <xf numFmtId="170" fontId="8" fillId="0" borderId="0" xfId="12" applyNumberFormat="1" applyFont="1" applyFill="1" applyAlignment="1">
      <alignment horizontal="center"/>
    </xf>
    <xf numFmtId="170" fontId="7" fillId="0" borderId="0" xfId="12" applyNumberFormat="1" applyFont="1" applyFill="1" applyAlignment="1">
      <alignment horizontal="center"/>
    </xf>
    <xf numFmtId="0" fontId="4" fillId="0" borderId="0" xfId="10" applyFont="1" applyFill="1"/>
    <xf numFmtId="0" fontId="4" fillId="0" borderId="0" xfId="0" applyFont="1" applyFill="1" applyAlignment="1">
      <alignment horizontal="centerContinuous"/>
    </xf>
    <xf numFmtId="0" fontId="4" fillId="0" borderId="2" xfId="10" applyFont="1" applyFill="1" applyBorder="1"/>
    <xf numFmtId="0" fontId="4" fillId="0" borderId="2" xfId="0" applyFont="1" applyFill="1" applyBorder="1" applyAlignment="1">
      <alignment horizontal="center"/>
    </xf>
    <xf numFmtId="0" fontId="4" fillId="0" borderId="0" xfId="10" applyFont="1" applyFill="1" applyAlignment="1">
      <alignment horizontal="center"/>
    </xf>
    <xf numFmtId="0" fontId="3" fillId="0" borderId="0" xfId="10" applyFont="1" applyFill="1"/>
    <xf numFmtId="165" fontId="3" fillId="0" borderId="0" xfId="5" applyNumberFormat="1" applyFont="1" applyFill="1"/>
    <xf numFmtId="164" fontId="3" fillId="0" borderId="0" xfId="10" applyNumberFormat="1" applyFont="1" applyFill="1"/>
    <xf numFmtId="0" fontId="3" fillId="0" borderId="0" xfId="0" applyFont="1" applyFill="1" applyBorder="1" applyAlignment="1">
      <alignment horizontal="right"/>
    </xf>
    <xf numFmtId="0" fontId="3" fillId="0" borderId="0" xfId="0" applyFont="1" applyFill="1" applyBorder="1" applyAlignment="1">
      <alignment horizontal="left"/>
    </xf>
    <xf numFmtId="0" fontId="3" fillId="0" borderId="0" xfId="2" applyFont="1" applyFill="1" applyAlignment="1">
      <alignment horizontal="center"/>
    </xf>
    <xf numFmtId="0" fontId="4" fillId="0" borderId="2" xfId="11" applyFont="1" applyFill="1" applyBorder="1" applyAlignment="1">
      <alignment horizontal="center"/>
    </xf>
    <xf numFmtId="0" fontId="4" fillId="0" borderId="2" xfId="11" applyFont="1" applyFill="1" applyBorder="1" applyAlignment="1">
      <alignment horizontal="center" wrapText="1"/>
    </xf>
    <xf numFmtId="0" fontId="3" fillId="0" borderId="0" xfId="11" applyFont="1" applyFill="1" applyAlignment="1">
      <alignment horizontal="center"/>
    </xf>
    <xf numFmtId="0" fontId="3" fillId="0" borderId="0" xfId="2" applyFont="1" applyFill="1" applyAlignment="1">
      <alignment horizontal="center"/>
    </xf>
    <xf numFmtId="0" fontId="4" fillId="0" borderId="14" xfId="0" applyFont="1" applyFill="1" applyBorder="1" applyAlignment="1">
      <alignment horizontal="center" wrapText="1"/>
    </xf>
    <xf numFmtId="0" fontId="4" fillId="0" borderId="15" xfId="0" applyFont="1" applyFill="1" applyBorder="1" applyAlignment="1">
      <alignment horizontal="center" wrapText="1"/>
    </xf>
    <xf numFmtId="0" fontId="4" fillId="0" borderId="18" xfId="0" applyFont="1" applyFill="1" applyBorder="1" applyAlignment="1">
      <alignment horizontal="center" wrapText="1"/>
    </xf>
    <xf numFmtId="0" fontId="4" fillId="0" borderId="19" xfId="0" applyFont="1" applyFill="1" applyBorder="1" applyAlignment="1">
      <alignment horizontal="center" wrapText="1"/>
    </xf>
  </cellXfs>
  <cellStyles count="14">
    <cellStyle name="Comma 2" xfId="3" xr:uid="{21D13251-B3F4-4B80-B5BC-2216AD395ED2}"/>
    <cellStyle name="Comma 2 2" xfId="9" xr:uid="{0C30430E-5E1E-4D03-9058-D091FF88133C}"/>
    <cellStyle name="Comma 5" xfId="13" xr:uid="{83DB4652-CA52-48A9-B8A9-8B442760B586}"/>
    <cellStyle name="Currency" xfId="1" builtinId="4"/>
    <cellStyle name="Normal" xfId="0" builtinId="0"/>
    <cellStyle name="Normal 15" xfId="7" xr:uid="{AFA3C0CF-9ADC-4896-AAF8-98B443A8F0E4}"/>
    <cellStyle name="Normal 2" xfId="4" xr:uid="{74F70AC7-4758-4AEB-BF48-A2763F0C2374}"/>
    <cellStyle name="Normal 2 2" xfId="8" xr:uid="{5A5292D5-4BF5-4C32-80A6-EE0BD7FCE7A4}"/>
    <cellStyle name="Normal 4 2" xfId="12" xr:uid="{28C69A06-B98A-4490-B06B-F09391DAEF23}"/>
    <cellStyle name="Normal 6 2" xfId="10" xr:uid="{CAFB16AD-9EAA-4CE0-980F-177136701D7C}"/>
    <cellStyle name="Normal 7" xfId="11" xr:uid="{DAE8C418-0FF1-4ECC-9D55-402413514C78}"/>
    <cellStyle name="Normal_Copy of File50007" xfId="2" xr:uid="{4D19A600-CC59-4AE7-B47B-483F05B7F3A7}"/>
    <cellStyle name="Percent 2" xfId="5" xr:uid="{A00F2C48-1518-45B5-A13C-687DFA33BCF7}"/>
    <cellStyle name="SAPBEXstdItem" xfId="6" xr:uid="{E7D8CEBF-787C-4E17-AB06-3005FCCEE347}"/>
  </cellStyles>
  <dxfs count="1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52</xdr:row>
      <xdr:rowOff>44824</xdr:rowOff>
    </xdr:from>
    <xdr:to>
      <xdr:col>10</xdr:col>
      <xdr:colOff>448236</xdr:colOff>
      <xdr:row>62</xdr:row>
      <xdr:rowOff>1</xdr:rowOff>
    </xdr:to>
    <xdr:sp macro="" textlink="">
      <xdr:nvSpPr>
        <xdr:cNvPr id="2" name="TextBox 1">
          <a:extLst>
            <a:ext uri="{FF2B5EF4-FFF2-40B4-BE49-F238E27FC236}">
              <a16:creationId xmlns:a16="http://schemas.microsoft.com/office/drawing/2014/main" id="{E43AC155-A6E9-48CE-A86C-903AE1AF7D9B}"/>
            </a:ext>
          </a:extLst>
        </xdr:cNvPr>
        <xdr:cNvSpPr txBox="1"/>
      </xdr:nvSpPr>
      <xdr:spPr>
        <a:xfrm>
          <a:off x="169333" y="8342157"/>
          <a:ext cx="7009903" cy="1436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To reasonably represent the cost of system infrastructure required to serve our customers, the Company has identified capital projects that will be used and useful by December 31, 2024. This adjustment includes the</a:t>
          </a:r>
          <a:r>
            <a:rPr lang="en-US" sz="1000" baseline="0">
              <a:latin typeface="Arial" panose="020B0604020202020204" pitchFamily="34" charset="0"/>
              <a:cs typeface="Arial" panose="020B0604020202020204" pitchFamily="34" charset="0"/>
            </a:rPr>
            <a:t> average-of-monthly-average (AMA)</a:t>
          </a:r>
          <a:r>
            <a:rPr lang="en-US" sz="1000">
              <a:latin typeface="Arial" panose="020B0604020202020204" pitchFamily="34" charset="0"/>
              <a:cs typeface="Arial" panose="020B0604020202020204" pitchFamily="34" charset="0"/>
            </a:rPr>
            <a:t> balances</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of the plant additions that will be placed into service by December 31, 2024. Capital additions by functional category are summarized on separate sheets, indicating the in-service date and amount by project. Projects over $10 million (total company basis) are described on </a:t>
          </a:r>
          <a:r>
            <a:rPr lang="en-US" sz="1000">
              <a:solidFill>
                <a:sysClr val="windowText" lastClr="000000"/>
              </a:solidFill>
              <a:latin typeface="Arial" panose="020B0604020202020204" pitchFamily="34" charset="0"/>
              <a:cs typeface="Arial" panose="020B0604020202020204" pitchFamily="34" charset="0"/>
            </a:rPr>
            <a:t>pages 8.4.47</a:t>
          </a:r>
          <a:r>
            <a:rPr lang="en-US" sz="1000" baseline="0">
              <a:solidFill>
                <a:sysClr val="windowText" lastClr="000000"/>
              </a:solidFill>
              <a:latin typeface="Arial" panose="020B0604020202020204" pitchFamily="34" charset="0"/>
              <a:cs typeface="Arial" panose="020B0604020202020204" pitchFamily="34" charset="0"/>
            </a:rPr>
            <a:t> </a:t>
          </a:r>
          <a:r>
            <a:rPr lang="en-US" sz="1000">
              <a:solidFill>
                <a:sysClr val="windowText" lastClr="000000"/>
              </a:solidFill>
              <a:latin typeface="Arial" panose="020B0604020202020204" pitchFamily="34" charset="0"/>
              <a:cs typeface="Arial" panose="020B0604020202020204" pitchFamily="34" charset="0"/>
            </a:rPr>
            <a:t>through 8.4.59.</a:t>
          </a:r>
          <a:r>
            <a:rPr lang="en-US" sz="1000">
              <a:latin typeface="Arial" panose="020B0604020202020204" pitchFamily="34" charset="0"/>
              <a:cs typeface="Arial" panose="020B0604020202020204" pitchFamily="34" charset="0"/>
            </a:rPr>
            <a:t> Retirements of plant in service are also walked forward through calendar year 2024. This adjustment reflects the net impact of capital additions,</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and retirements. </a:t>
          </a:r>
          <a:endParaRPr lang="en-US" sz="1000">
            <a:solidFill>
              <a:srgbClr val="FF0000"/>
            </a:solidFill>
            <a:latin typeface="Arial" panose="020B0604020202020204" pitchFamily="34" charset="0"/>
            <a:cs typeface="Arial" panose="020B0604020202020204" pitchFamily="34" charset="0"/>
          </a:endParaRPr>
        </a:p>
        <a:p>
          <a:endParaRPr lang="en-US" sz="1000">
            <a:solidFill>
              <a:sysClr val="windowText" lastClr="000000"/>
            </a:solidFill>
            <a:latin typeface="Arial" panose="020B0604020202020204" pitchFamily="34" charset="0"/>
            <a:cs typeface="Arial" panose="020B0604020202020204" pitchFamily="34" charset="0"/>
          </a:endParaRPr>
        </a:p>
        <a:p>
          <a:r>
            <a:rPr lang="en-US" sz="1000">
              <a:solidFill>
                <a:sysClr val="windowText" lastClr="000000"/>
              </a:solidFill>
              <a:latin typeface="Arial" panose="020B0604020202020204" pitchFamily="34" charset="0"/>
              <a:cs typeface="Arial" panose="020B0604020202020204" pitchFamily="34" charset="0"/>
            </a:rPr>
            <a:t>The related tax impact is included, as well as in adjustment 7.4.</a:t>
          </a:r>
        </a:p>
        <a:p>
          <a:endParaRPr lang="en-US"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53</xdr:row>
      <xdr:rowOff>78442</xdr:rowOff>
    </xdr:from>
    <xdr:to>
      <xdr:col>10</xdr:col>
      <xdr:colOff>328084</xdr:colOff>
      <xdr:row>62</xdr:row>
      <xdr:rowOff>84666</xdr:rowOff>
    </xdr:to>
    <xdr:sp macro="" textlink="">
      <xdr:nvSpPr>
        <xdr:cNvPr id="2" name="Text 12">
          <a:extLst>
            <a:ext uri="{FF2B5EF4-FFF2-40B4-BE49-F238E27FC236}">
              <a16:creationId xmlns:a16="http://schemas.microsoft.com/office/drawing/2014/main" id="{112F693F-4B5D-4FB7-9204-BCD74FEC2856}"/>
            </a:ext>
          </a:extLst>
        </xdr:cNvPr>
        <xdr:cNvSpPr txBox="1">
          <a:spLocks noChangeArrowheads="1"/>
        </xdr:cNvSpPr>
      </xdr:nvSpPr>
      <xdr:spPr bwMode="auto">
        <a:xfrm>
          <a:off x="114299" y="7941859"/>
          <a:ext cx="6796618" cy="1339724"/>
        </a:xfrm>
        <a:prstGeom prst="rect">
          <a:avLst/>
        </a:prstGeom>
        <a:solidFill>
          <a:srgbClr val="FFFFFF"/>
        </a:solidFill>
        <a:ln w="1">
          <a:noFill/>
          <a:miter lim="800000"/>
          <a:headEnd/>
          <a:tailEnd/>
        </a:ln>
      </xdr:spPr>
      <xdr:txBody>
        <a:bodyPr vertOverflow="clip" wrap="square" lIns="27432" tIns="18288" rIns="0" bIns="0" anchor="t" upright="1"/>
        <a:lstStyle/>
        <a:p>
          <a:r>
            <a:rPr lang="en-US" sz="1000">
              <a:effectLst/>
              <a:latin typeface="Arial" panose="020B0604020202020204" pitchFamily="34" charset="0"/>
              <a:ea typeface="+mn-ea"/>
              <a:cs typeface="Arial" panose="020B0604020202020204" pitchFamily="34" charset="0"/>
            </a:rPr>
            <a:t>To reasonably represent the cost of system infrastructure required to serve our customers, the Company has identified capital projects that will be used and useful by December 31, 2024. This adjustment includes the</a:t>
          </a:r>
          <a:r>
            <a:rPr lang="en-US" sz="1000" baseline="0">
              <a:effectLst/>
              <a:latin typeface="Arial" panose="020B0604020202020204" pitchFamily="34" charset="0"/>
              <a:ea typeface="+mn-ea"/>
              <a:cs typeface="Arial" panose="020B0604020202020204" pitchFamily="34" charset="0"/>
            </a:rPr>
            <a:t> average-of-monthly-average (AMA)</a:t>
          </a:r>
          <a:r>
            <a:rPr lang="en-US" sz="1000">
              <a:effectLst/>
              <a:latin typeface="Arial" panose="020B0604020202020204" pitchFamily="34" charset="0"/>
              <a:ea typeface="+mn-ea"/>
              <a:cs typeface="Arial" panose="020B0604020202020204" pitchFamily="34" charset="0"/>
            </a:rPr>
            <a:t> balances</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of the plant additions that will be placed into service by December 31, 2024. Capital additions by functional category are summarized on separate sheets, indicating the in-service date and amount by project. Projects over $10 million (total company </a:t>
          </a:r>
          <a:r>
            <a:rPr lang="en-US" sz="1000">
              <a:solidFill>
                <a:sysClr val="windowText" lastClr="000000"/>
              </a:solidFill>
              <a:effectLst/>
              <a:latin typeface="Arial" panose="020B0604020202020204" pitchFamily="34" charset="0"/>
              <a:ea typeface="+mn-ea"/>
              <a:cs typeface="Arial" panose="020B0604020202020204" pitchFamily="34" charset="0"/>
            </a:rPr>
            <a:t>basis) </a:t>
          </a:r>
          <a:r>
            <a:rPr lang="en-US" sz="1000">
              <a:effectLst/>
              <a:latin typeface="Arial" panose="020B0604020202020204" pitchFamily="34" charset="0"/>
              <a:ea typeface="+mn-ea"/>
              <a:cs typeface="Arial" panose="020B0604020202020204" pitchFamily="34" charset="0"/>
            </a:rPr>
            <a:t>are described on pages </a:t>
          </a:r>
          <a:r>
            <a:rPr lang="en-US" sz="1000">
              <a:solidFill>
                <a:sysClr val="windowText" lastClr="000000"/>
              </a:solidFill>
              <a:effectLst/>
              <a:latin typeface="Arial" panose="020B0604020202020204" pitchFamily="34" charset="0"/>
              <a:ea typeface="+mn-ea"/>
              <a:cs typeface="Arial" panose="020B0604020202020204" pitchFamily="34" charset="0"/>
            </a:rPr>
            <a:t>8.4.47</a:t>
          </a:r>
          <a:r>
            <a:rPr lang="en-US" sz="1000" baseline="0">
              <a:solidFill>
                <a:sysClr val="windowText" lastClr="000000"/>
              </a:solidFill>
              <a:effectLst/>
              <a:latin typeface="Arial" panose="020B0604020202020204" pitchFamily="34" charset="0"/>
              <a:ea typeface="+mn-ea"/>
              <a:cs typeface="Arial" panose="020B0604020202020204" pitchFamily="34" charset="0"/>
            </a:rPr>
            <a:t> </a:t>
          </a:r>
          <a:r>
            <a:rPr lang="en-US" sz="1000">
              <a:solidFill>
                <a:sysClr val="windowText" lastClr="000000"/>
              </a:solidFill>
              <a:effectLst/>
              <a:latin typeface="Arial" panose="020B0604020202020204" pitchFamily="34" charset="0"/>
              <a:ea typeface="+mn-ea"/>
              <a:cs typeface="Arial" panose="020B0604020202020204" pitchFamily="34" charset="0"/>
            </a:rPr>
            <a:t>through 8.4.59.</a:t>
          </a:r>
          <a:r>
            <a:rPr lang="en-US" sz="1000">
              <a:effectLst/>
              <a:latin typeface="Arial" panose="020B0604020202020204" pitchFamily="34" charset="0"/>
              <a:ea typeface="+mn-ea"/>
              <a:cs typeface="Arial" panose="020B0604020202020204" pitchFamily="34" charset="0"/>
            </a:rPr>
            <a:t> Retirements of plant in service are also walked forward through calendar year 2024. This adjustment reflects the net impact of capital additions,</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and retirements. </a:t>
          </a:r>
          <a:endParaRPr lang="en-US" sz="1000">
            <a:effectLst/>
            <a:latin typeface="Arial" panose="020B0604020202020204" pitchFamily="34" charset="0"/>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The related tax impact is included, as well as in adjustment 7.4.</a:t>
          </a:r>
          <a:endParaRPr lang="en-US" sz="1000">
            <a:effectLst/>
            <a:latin typeface="Arial" panose="020B0604020202020204" pitchFamily="34" charset="0"/>
            <a:cs typeface="Arial" panose="020B0604020202020204" pitchFamily="34" charset="0"/>
          </a:endParaRPr>
        </a:p>
        <a:p>
          <a:pPr algn="l" rtl="0">
            <a:defRPr sz="1000"/>
          </a:pPr>
          <a:endParaRPr lang="en-US" sz="1000" b="0" i="0" strike="noStrike">
            <a:solidFill>
              <a:srgbClr val="000000"/>
            </a:solidFill>
            <a:latin typeface="Arial" pitchFamily="34" charset="0"/>
            <a:cs typeface="Arial" pitchFamily="34" charset="0"/>
          </a:endParaRPr>
        </a:p>
        <a:p>
          <a:pPr algn="l" rtl="0">
            <a:defRPr sz="1000"/>
          </a:pPr>
          <a:endParaRPr lang="en-US" sz="9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2FC76-5652-48D2-A8BE-1718E4A09DD4}">
  <sheetPr>
    <pageSetUpPr fitToPage="1"/>
  </sheetPr>
  <dimension ref="A1:T403"/>
  <sheetViews>
    <sheetView tabSelected="1" view="pageBreakPreview" zoomScale="90" zoomScaleNormal="90" zoomScaleSheetLayoutView="90" workbookViewId="0">
      <pane ySplit="8" topLeftCell="A9" activePane="bottomLeft" state="frozen"/>
      <selection activeCell="Q10" sqref="Q10"/>
      <selection pane="bottomLeft" activeCell="D45" sqref="D45"/>
    </sheetView>
  </sheetViews>
  <sheetFormatPr defaultColWidth="10" defaultRowHeight="12.75" customHeight="1" x14ac:dyDescent="0.2"/>
  <cols>
    <col min="1" max="1" width="2.5703125" style="63" customWidth="1"/>
    <col min="2" max="2" width="7.28515625" style="63" customWidth="1"/>
    <col min="3" max="3" width="13.7109375" style="63" customWidth="1"/>
    <col min="4" max="4" width="9.7109375" style="63" customWidth="1"/>
    <col min="5" max="5" width="9.7109375" style="63" hidden="1" customWidth="1"/>
    <col min="6" max="6" width="5.28515625" style="63" bestFit="1" customWidth="1"/>
    <col min="7" max="7" width="15.7109375" style="63" bestFit="1" customWidth="1"/>
    <col min="8" max="8" width="11.28515625" style="63" customWidth="1"/>
    <col min="9" max="9" width="10.28515625" style="63" customWidth="1"/>
    <col min="10" max="10" width="15.28515625" style="63" bestFit="1" customWidth="1"/>
    <col min="11" max="11" width="8.28515625" style="63" customWidth="1"/>
    <col min="12" max="12" width="17.7109375" style="63" bestFit="1" customWidth="1"/>
    <col min="13" max="13" width="13.28515625" style="63" bestFit="1" customWidth="1"/>
    <col min="14" max="14" width="12.28515625" style="63" bestFit="1" customWidth="1"/>
    <col min="15" max="16" width="13.28515625" style="63" bestFit="1" customWidth="1"/>
    <col min="17" max="18" width="12.28515625" style="63" bestFit="1" customWidth="1"/>
    <col min="19" max="19" width="11.7109375" style="63" bestFit="1" customWidth="1"/>
    <col min="20" max="20" width="14" style="63" customWidth="1"/>
    <col min="21" max="256" width="10" style="63"/>
    <col min="257" max="267" width="10" style="63" customWidth="1"/>
    <col min="268" max="512" width="10" style="63"/>
    <col min="513" max="523" width="10" style="63" customWidth="1"/>
    <col min="524" max="768" width="10" style="63"/>
    <col min="769" max="779" width="10" style="63" customWidth="1"/>
    <col min="780" max="1024" width="10" style="63"/>
    <col min="1025" max="1035" width="10" style="63" customWidth="1"/>
    <col min="1036" max="1280" width="10" style="63"/>
    <col min="1281" max="1291" width="10" style="63" customWidth="1"/>
    <col min="1292" max="1536" width="10" style="63"/>
    <col min="1537" max="1547" width="10" style="63" customWidth="1"/>
    <col min="1548" max="1792" width="10" style="63"/>
    <col min="1793" max="1803" width="10" style="63" customWidth="1"/>
    <col min="1804" max="2048" width="10" style="63"/>
    <col min="2049" max="2059" width="10" style="63" customWidth="1"/>
    <col min="2060" max="2304" width="10" style="63"/>
    <col min="2305" max="2315" width="10" style="63" customWidth="1"/>
    <col min="2316" max="2560" width="10" style="63"/>
    <col min="2561" max="2571" width="10" style="63" customWidth="1"/>
    <col min="2572" max="2816" width="10" style="63"/>
    <col min="2817" max="2827" width="10" style="63" customWidth="1"/>
    <col min="2828" max="3072" width="10" style="63"/>
    <col min="3073" max="3083" width="10" style="63" customWidth="1"/>
    <col min="3084" max="3328" width="10" style="63"/>
    <col min="3329" max="3339" width="10" style="63" customWidth="1"/>
    <col min="3340" max="3584" width="10" style="63"/>
    <col min="3585" max="3595" width="10" style="63" customWidth="1"/>
    <col min="3596" max="3840" width="10" style="63"/>
    <col min="3841" max="3851" width="10" style="63" customWidth="1"/>
    <col min="3852" max="4096" width="10" style="63"/>
    <col min="4097" max="4107" width="10" style="63" customWidth="1"/>
    <col min="4108" max="4352" width="10" style="63"/>
    <col min="4353" max="4363" width="10" style="63" customWidth="1"/>
    <col min="4364" max="4608" width="10" style="63"/>
    <col min="4609" max="4619" width="10" style="63" customWidth="1"/>
    <col min="4620" max="4864" width="10" style="63"/>
    <col min="4865" max="4875" width="10" style="63" customWidth="1"/>
    <col min="4876" max="5120" width="10" style="63"/>
    <col min="5121" max="5131" width="10" style="63" customWidth="1"/>
    <col min="5132" max="5376" width="10" style="63"/>
    <col min="5377" max="5387" width="10" style="63" customWidth="1"/>
    <col min="5388" max="5632" width="10" style="63"/>
    <col min="5633" max="5643" width="10" style="63" customWidth="1"/>
    <col min="5644" max="5888" width="10" style="63"/>
    <col min="5889" max="5899" width="10" style="63" customWidth="1"/>
    <col min="5900" max="6144" width="10" style="63"/>
    <col min="6145" max="6155" width="10" style="63" customWidth="1"/>
    <col min="6156" max="6400" width="10" style="63"/>
    <col min="6401" max="6411" width="10" style="63" customWidth="1"/>
    <col min="6412" max="6656" width="10" style="63"/>
    <col min="6657" max="6667" width="10" style="63" customWidth="1"/>
    <col min="6668" max="6912" width="10" style="63"/>
    <col min="6913" max="6923" width="10" style="63" customWidth="1"/>
    <col min="6924" max="7168" width="10" style="63"/>
    <col min="7169" max="7179" width="10" style="63" customWidth="1"/>
    <col min="7180" max="7424" width="10" style="63"/>
    <col min="7425" max="7435" width="10" style="63" customWidth="1"/>
    <col min="7436" max="7680" width="10" style="63"/>
    <col min="7681" max="7691" width="10" style="63" customWidth="1"/>
    <col min="7692" max="7936" width="10" style="63"/>
    <col min="7937" max="7947" width="10" style="63" customWidth="1"/>
    <col min="7948" max="8192" width="10" style="63"/>
    <col min="8193" max="8203" width="10" style="63" customWidth="1"/>
    <col min="8204" max="8448" width="10" style="63"/>
    <col min="8449" max="8459" width="10" style="63" customWidth="1"/>
    <col min="8460" max="8704" width="10" style="63"/>
    <col min="8705" max="8715" width="10" style="63" customWidth="1"/>
    <col min="8716" max="8960" width="10" style="63"/>
    <col min="8961" max="8971" width="10" style="63" customWidth="1"/>
    <col min="8972" max="9216" width="10" style="63"/>
    <col min="9217" max="9227" width="10" style="63" customWidth="1"/>
    <col min="9228" max="9472" width="10" style="63"/>
    <col min="9473" max="9483" width="10" style="63" customWidth="1"/>
    <col min="9484" max="9728" width="10" style="63"/>
    <col min="9729" max="9739" width="10" style="63" customWidth="1"/>
    <col min="9740" max="9984" width="10" style="63"/>
    <col min="9985" max="9995" width="10" style="63" customWidth="1"/>
    <col min="9996" max="10240" width="10" style="63"/>
    <col min="10241" max="10251" width="10" style="63" customWidth="1"/>
    <col min="10252" max="10496" width="10" style="63"/>
    <col min="10497" max="10507" width="10" style="63" customWidth="1"/>
    <col min="10508" max="10752" width="10" style="63"/>
    <col min="10753" max="10763" width="10" style="63" customWidth="1"/>
    <col min="10764" max="11008" width="10" style="63"/>
    <col min="11009" max="11019" width="10" style="63" customWidth="1"/>
    <col min="11020" max="11264" width="10" style="63"/>
    <col min="11265" max="11275" width="10" style="63" customWidth="1"/>
    <col min="11276" max="11520" width="10" style="63"/>
    <col min="11521" max="11531" width="10" style="63" customWidth="1"/>
    <col min="11532" max="11776" width="10" style="63"/>
    <col min="11777" max="11787" width="10" style="63" customWidth="1"/>
    <col min="11788" max="12032" width="10" style="63"/>
    <col min="12033" max="12043" width="10" style="63" customWidth="1"/>
    <col min="12044" max="12288" width="10" style="63"/>
    <col min="12289" max="12299" width="10" style="63" customWidth="1"/>
    <col min="12300" max="12544" width="10" style="63"/>
    <col min="12545" max="12555" width="10" style="63" customWidth="1"/>
    <col min="12556" max="12800" width="10" style="63"/>
    <col min="12801" max="12811" width="10" style="63" customWidth="1"/>
    <col min="12812" max="13056" width="10" style="63"/>
    <col min="13057" max="13067" width="10" style="63" customWidth="1"/>
    <col min="13068" max="13312" width="10" style="63"/>
    <col min="13313" max="13323" width="10" style="63" customWidth="1"/>
    <col min="13324" max="13568" width="10" style="63"/>
    <col min="13569" max="13579" width="10" style="63" customWidth="1"/>
    <col min="13580" max="13824" width="10" style="63"/>
    <col min="13825" max="13835" width="10" style="63" customWidth="1"/>
    <col min="13836" max="14080" width="10" style="63"/>
    <col min="14081" max="14091" width="10" style="63" customWidth="1"/>
    <col min="14092" max="14336" width="10" style="63"/>
    <col min="14337" max="14347" width="10" style="63" customWidth="1"/>
    <col min="14348" max="14592" width="10" style="63"/>
    <col min="14593" max="14603" width="10" style="63" customWidth="1"/>
    <col min="14604" max="14848" width="10" style="63"/>
    <col min="14849" max="14859" width="10" style="63" customWidth="1"/>
    <col min="14860" max="15104" width="10" style="63"/>
    <col min="15105" max="15115" width="10" style="63" customWidth="1"/>
    <col min="15116" max="15360" width="10" style="63"/>
    <col min="15361" max="15371" width="10" style="63" customWidth="1"/>
    <col min="15372" max="15616" width="10" style="63"/>
    <col min="15617" max="15627" width="10" style="63" customWidth="1"/>
    <col min="15628" max="15872" width="10" style="63"/>
    <col min="15873" max="15883" width="10" style="63" customWidth="1"/>
    <col min="15884" max="16128" width="10" style="63"/>
    <col min="16129" max="16139" width="10" style="63" customWidth="1"/>
    <col min="16140" max="16384" width="10" style="63"/>
  </cols>
  <sheetData>
    <row r="1" spans="1:18" ht="12" customHeight="1" x14ac:dyDescent="0.2">
      <c r="A1" s="61"/>
      <c r="B1" s="64" t="s">
        <v>0</v>
      </c>
      <c r="C1" s="61"/>
      <c r="D1" s="62"/>
      <c r="E1" s="91"/>
      <c r="F1" s="62"/>
      <c r="G1" s="62"/>
      <c r="H1" s="62"/>
      <c r="I1" s="62"/>
      <c r="J1" s="62" t="s">
        <v>1789</v>
      </c>
      <c r="K1" s="62">
        <v>8.4</v>
      </c>
      <c r="L1" s="61"/>
      <c r="M1" s="61"/>
      <c r="N1" s="61"/>
      <c r="O1" s="61"/>
      <c r="P1" s="61"/>
      <c r="Q1" s="61"/>
      <c r="R1" s="61"/>
    </row>
    <row r="2" spans="1:18" ht="12" customHeight="1" x14ac:dyDescent="0.2">
      <c r="A2" s="61"/>
      <c r="B2" s="64" t="s">
        <v>1766</v>
      </c>
      <c r="C2" s="61"/>
      <c r="D2" s="62"/>
      <c r="E2" s="62"/>
      <c r="F2" s="62"/>
      <c r="G2" s="62"/>
      <c r="H2" s="62"/>
      <c r="I2" s="62"/>
      <c r="J2" s="62"/>
      <c r="K2" s="62"/>
      <c r="L2" s="61"/>
      <c r="M2" s="61"/>
      <c r="N2" s="61"/>
      <c r="O2" s="61"/>
      <c r="P2" s="61"/>
      <c r="Q2" s="61"/>
      <c r="R2" s="61"/>
    </row>
    <row r="3" spans="1:18" ht="12" customHeight="1" x14ac:dyDescent="0.2">
      <c r="A3" s="61"/>
      <c r="B3" s="64" t="s">
        <v>1769</v>
      </c>
      <c r="C3" s="61"/>
      <c r="D3" s="62"/>
      <c r="E3" s="62"/>
      <c r="F3" s="62"/>
      <c r="G3" s="62"/>
      <c r="H3" s="62"/>
      <c r="I3" s="62"/>
      <c r="J3" s="62"/>
      <c r="K3" s="62"/>
      <c r="L3" s="61"/>
      <c r="M3" s="61"/>
      <c r="N3" s="61"/>
      <c r="O3" s="61"/>
      <c r="P3" s="61"/>
      <c r="Q3" s="61"/>
      <c r="R3" s="61"/>
    </row>
    <row r="4" spans="1:18" ht="12" customHeight="1" x14ac:dyDescent="0.2">
      <c r="A4" s="61"/>
      <c r="B4" s="63" t="s">
        <v>1</v>
      </c>
      <c r="C4" s="61"/>
      <c r="D4" s="62"/>
      <c r="E4" s="62"/>
      <c r="F4" s="62"/>
      <c r="G4" s="62"/>
      <c r="H4" s="62"/>
      <c r="I4" s="62"/>
      <c r="J4" s="62"/>
      <c r="K4" s="62"/>
      <c r="L4" s="61"/>
      <c r="M4" s="61"/>
      <c r="N4" s="61"/>
      <c r="O4" s="61"/>
      <c r="P4" s="61"/>
      <c r="Q4" s="61"/>
      <c r="R4" s="61"/>
    </row>
    <row r="5" spans="1:18" ht="12" customHeight="1" x14ac:dyDescent="0.2">
      <c r="A5" s="61"/>
      <c r="B5" s="61"/>
      <c r="C5" s="61"/>
      <c r="D5" s="62"/>
      <c r="E5" s="62"/>
      <c r="F5" s="62"/>
      <c r="G5" s="62"/>
      <c r="H5" s="62"/>
      <c r="I5" s="62"/>
      <c r="J5" s="62"/>
      <c r="K5" s="62"/>
      <c r="L5" s="61"/>
      <c r="M5" s="61"/>
      <c r="N5" s="61"/>
      <c r="O5" s="61"/>
      <c r="P5" s="61"/>
      <c r="Q5" s="61"/>
      <c r="R5" s="61"/>
    </row>
    <row r="6" spans="1:18" ht="12" customHeight="1" x14ac:dyDescent="0.2">
      <c r="A6" s="61"/>
      <c r="B6" s="61"/>
      <c r="C6" s="61"/>
      <c r="D6" s="62"/>
      <c r="E6" s="65"/>
      <c r="F6" s="62"/>
      <c r="G6" s="62" t="s">
        <v>2</v>
      </c>
      <c r="H6" s="62"/>
      <c r="I6" s="62"/>
      <c r="J6" s="62" t="s">
        <v>3</v>
      </c>
      <c r="K6" s="62"/>
      <c r="L6" s="61"/>
      <c r="M6" s="61"/>
      <c r="N6" s="61"/>
      <c r="O6" s="61"/>
      <c r="P6" s="61"/>
      <c r="Q6" s="61"/>
      <c r="R6" s="61"/>
    </row>
    <row r="7" spans="1:18" ht="12" customHeight="1" x14ac:dyDescent="0.2">
      <c r="A7" s="61"/>
      <c r="B7" s="61"/>
      <c r="C7" s="61"/>
      <c r="D7" s="66" t="s">
        <v>4</v>
      </c>
      <c r="E7" s="67"/>
      <c r="F7" s="66" t="s">
        <v>5</v>
      </c>
      <c r="G7" s="66" t="s">
        <v>6</v>
      </c>
      <c r="H7" s="66" t="s">
        <v>7</v>
      </c>
      <c r="I7" s="66" t="s">
        <v>8</v>
      </c>
      <c r="J7" s="66" t="s">
        <v>9</v>
      </c>
      <c r="K7" s="66" t="s">
        <v>10</v>
      </c>
      <c r="L7" s="61"/>
      <c r="M7" s="61"/>
      <c r="N7" s="61"/>
      <c r="O7" s="61"/>
      <c r="P7" s="61"/>
      <c r="Q7" s="61"/>
      <c r="R7" s="61"/>
    </row>
    <row r="8" spans="1:18" ht="12" customHeight="1" x14ac:dyDescent="0.2">
      <c r="A8" s="61"/>
      <c r="B8" s="68" t="s">
        <v>11</v>
      </c>
      <c r="C8" s="61"/>
      <c r="D8" s="62"/>
      <c r="E8" s="65"/>
      <c r="F8" s="62"/>
      <c r="G8" s="62"/>
      <c r="H8" s="62"/>
      <c r="I8" s="62"/>
      <c r="J8" s="1"/>
      <c r="K8" s="62"/>
      <c r="L8" s="61"/>
      <c r="M8" s="61"/>
      <c r="N8" s="61"/>
      <c r="O8" s="61"/>
      <c r="P8" s="61"/>
      <c r="Q8" s="61"/>
      <c r="R8" s="61"/>
    </row>
    <row r="9" spans="1:18" ht="12" customHeight="1" x14ac:dyDescent="0.2">
      <c r="A9" s="61"/>
      <c r="B9" s="65" t="s">
        <v>12</v>
      </c>
      <c r="C9" s="61"/>
      <c r="D9" s="62">
        <v>312</v>
      </c>
      <c r="E9" s="65" t="str">
        <f t="shared" ref="E9:E49" si="0">D9&amp;H9</f>
        <v>312CAGW</v>
      </c>
      <c r="F9" s="62" t="s">
        <v>1767</v>
      </c>
      <c r="G9" s="1">
        <f>SUMIF('8.4.2 &amp; 8.4.3'!$G$10:$G$85,'8.4'!E9,'8.4.2 &amp; 8.4.3'!$J$10:$J$85)</f>
        <v>-2.3748725652694702E-8</v>
      </c>
      <c r="H9" s="92" t="s">
        <v>13</v>
      </c>
      <c r="I9" s="3">
        <v>0.22162982918040364</v>
      </c>
      <c r="J9" s="5">
        <f t="shared" ref="J9:J21" si="1">G9*I9</f>
        <v>-5.263426009658997E-9</v>
      </c>
      <c r="K9" s="62"/>
      <c r="L9" s="93"/>
      <c r="M9" s="94"/>
      <c r="N9" s="61"/>
      <c r="O9" s="61"/>
      <c r="P9" s="61"/>
      <c r="Q9" s="61"/>
      <c r="R9" s="61"/>
    </row>
    <row r="10" spans="1:18" ht="12" customHeight="1" x14ac:dyDescent="0.2">
      <c r="A10" s="61"/>
      <c r="B10" s="65" t="s">
        <v>12</v>
      </c>
      <c r="C10" s="61"/>
      <c r="D10" s="62">
        <v>312</v>
      </c>
      <c r="E10" s="65" t="str">
        <f t="shared" si="0"/>
        <v>312CAGE</v>
      </c>
      <c r="F10" s="62" t="s">
        <v>1767</v>
      </c>
      <c r="G10" s="1">
        <f>SUMIF('8.4.2 &amp; 8.4.3'!$G$10:$G$85,'8.4'!E10,'8.4.2 &amp; 8.4.3'!$J$10:$J$85)</f>
        <v>101013511.62313963</v>
      </c>
      <c r="H10" s="92" t="s">
        <v>14</v>
      </c>
      <c r="I10" s="3">
        <v>0</v>
      </c>
      <c r="J10" s="5">
        <f t="shared" si="1"/>
        <v>0</v>
      </c>
      <c r="K10" s="62"/>
      <c r="L10" s="95"/>
      <c r="M10" s="94"/>
      <c r="N10" s="61"/>
      <c r="O10" s="61"/>
      <c r="P10" s="61"/>
      <c r="Q10" s="61"/>
      <c r="R10" s="61"/>
    </row>
    <row r="11" spans="1:18" ht="12" customHeight="1" x14ac:dyDescent="0.2">
      <c r="A11" s="61"/>
      <c r="B11" s="65" t="s">
        <v>12</v>
      </c>
      <c r="C11" s="61"/>
      <c r="D11" s="62">
        <v>312</v>
      </c>
      <c r="E11" s="65" t="str">
        <f t="shared" si="0"/>
        <v>312SG</v>
      </c>
      <c r="F11" s="62" t="s">
        <v>1767</v>
      </c>
      <c r="G11" s="1">
        <f>SUMIF('8.4.2 &amp; 8.4.3'!$G$10:$G$85,'8.4'!E11,'8.4.2 &amp; 8.4.3'!$J$10:$J$85)</f>
        <v>822456.93849977851</v>
      </c>
      <c r="H11" s="92" t="s">
        <v>15</v>
      </c>
      <c r="I11" s="3">
        <v>7.9787774498314715E-2</v>
      </c>
      <c r="J11" s="5">
        <f t="shared" si="1"/>
        <v>65622.008743594619</v>
      </c>
      <c r="K11" s="62"/>
      <c r="L11" s="93"/>
      <c r="M11" s="69"/>
      <c r="N11" s="61"/>
      <c r="O11" s="61"/>
      <c r="P11" s="61"/>
      <c r="Q11" s="61"/>
      <c r="R11" s="61"/>
    </row>
    <row r="12" spans="1:18" ht="12" customHeight="1" x14ac:dyDescent="0.2">
      <c r="A12" s="61"/>
      <c r="B12" s="65" t="s">
        <v>12</v>
      </c>
      <c r="C12" s="61"/>
      <c r="D12" s="62">
        <v>312</v>
      </c>
      <c r="E12" s="65" t="str">
        <f t="shared" si="0"/>
        <v>312JBG</v>
      </c>
      <c r="F12" s="62" t="s">
        <v>1767</v>
      </c>
      <c r="G12" s="1">
        <f>SUMIF('8.4.2 &amp; 8.4.3'!$G$10:$G$85,'8.4'!E12,'8.4.2 &amp; 8.4.3'!$J$10:$J$85)</f>
        <v>-3.7252902984619141E-8</v>
      </c>
      <c r="H12" s="92" t="s">
        <v>16</v>
      </c>
      <c r="I12" s="3">
        <v>0.22162982918040364</v>
      </c>
      <c r="J12" s="5">
        <f t="shared" si="1"/>
        <v>-8.2563545249552881E-9</v>
      </c>
      <c r="K12" s="62"/>
      <c r="L12" s="93"/>
      <c r="M12" s="69"/>
      <c r="N12" s="61"/>
      <c r="O12" s="61"/>
      <c r="P12" s="61"/>
      <c r="Q12" s="61"/>
      <c r="R12" s="61"/>
    </row>
    <row r="13" spans="1:18" ht="12" customHeight="1" x14ac:dyDescent="0.2">
      <c r="A13" s="61"/>
      <c r="B13" s="65" t="s">
        <v>17</v>
      </c>
      <c r="C13" s="61"/>
      <c r="D13" s="62">
        <v>332</v>
      </c>
      <c r="E13" s="65" t="str">
        <f t="shared" si="0"/>
        <v>332SG-P</v>
      </c>
      <c r="F13" s="62" t="s">
        <v>1767</v>
      </c>
      <c r="G13" s="1">
        <f>SUMIF('8.4.2 &amp; 8.4.3'!$G$10:$G$85,'8.4'!E13,'8.4.2 &amp; 8.4.3'!$J$10:$J$85)</f>
        <v>126123762.71482599</v>
      </c>
      <c r="H13" s="92" t="s">
        <v>18</v>
      </c>
      <c r="I13" s="3">
        <v>7.9787774498314715E-2</v>
      </c>
      <c r="J13" s="5">
        <f t="shared" si="1"/>
        <v>10063134.338369489</v>
      </c>
      <c r="K13" s="62"/>
      <c r="L13" s="93"/>
      <c r="M13" s="94"/>
      <c r="N13" s="61"/>
      <c r="O13" s="61"/>
      <c r="P13" s="61"/>
      <c r="Q13" s="61"/>
      <c r="R13" s="61"/>
    </row>
    <row r="14" spans="1:18" ht="12" customHeight="1" x14ac:dyDescent="0.2">
      <c r="A14" s="61"/>
      <c r="B14" s="65" t="s">
        <v>17</v>
      </c>
      <c r="C14" s="61"/>
      <c r="D14" s="62">
        <v>332</v>
      </c>
      <c r="E14" s="65" t="str">
        <f t="shared" si="0"/>
        <v>332SG-U</v>
      </c>
      <c r="F14" s="62" t="s">
        <v>1767</v>
      </c>
      <c r="G14" s="1">
        <f>SUMIF('8.4.2 &amp; 8.4.3'!$G$10:$G$85,'8.4'!E14,'8.4.2 &amp; 8.4.3'!$J$10:$J$85)</f>
        <v>49145588.186543435</v>
      </c>
      <c r="H14" s="92" t="s">
        <v>19</v>
      </c>
      <c r="I14" s="3">
        <v>7.9787774498314715E-2</v>
      </c>
      <c r="J14" s="5">
        <f t="shared" si="1"/>
        <v>3921217.1078149672</v>
      </c>
      <c r="K14" s="62"/>
      <c r="L14" s="93"/>
      <c r="M14" s="94"/>
      <c r="N14" s="61"/>
      <c r="O14" s="61"/>
      <c r="P14" s="61"/>
      <c r="Q14" s="61"/>
      <c r="R14" s="61"/>
    </row>
    <row r="15" spans="1:18" ht="12" customHeight="1" x14ac:dyDescent="0.2">
      <c r="A15" s="61"/>
      <c r="B15" s="65" t="s">
        <v>20</v>
      </c>
      <c r="C15" s="61"/>
      <c r="D15" s="62">
        <v>343</v>
      </c>
      <c r="E15" s="65" t="str">
        <f t="shared" si="0"/>
        <v>343CAGW</v>
      </c>
      <c r="F15" s="62" t="s">
        <v>1767</v>
      </c>
      <c r="G15" s="1">
        <f>SUMIF('8.4.2 &amp; 8.4.3'!$G$10:$G$85,'8.4'!E15,'8.4.2 &amp; 8.4.3'!$J$10:$J$85)</f>
        <v>10526988.093666434</v>
      </c>
      <c r="H15" s="92" t="s">
        <v>13</v>
      </c>
      <c r="I15" s="3">
        <v>0.22162982918040364</v>
      </c>
      <c r="J15" s="5">
        <f t="shared" si="1"/>
        <v>2333094.5729834349</v>
      </c>
      <c r="K15" s="62"/>
      <c r="L15" s="95"/>
      <c r="M15" s="94"/>
      <c r="N15" s="70"/>
      <c r="O15" s="61"/>
      <c r="P15" s="61"/>
      <c r="Q15" s="61"/>
      <c r="R15" s="61"/>
    </row>
    <row r="16" spans="1:18" ht="12" customHeight="1" x14ac:dyDescent="0.2">
      <c r="A16" s="61"/>
      <c r="B16" s="65" t="s">
        <v>20</v>
      </c>
      <c r="C16" s="61"/>
      <c r="D16" s="62">
        <v>343</v>
      </c>
      <c r="E16" s="65" t="str">
        <f t="shared" si="0"/>
        <v>343CAGE</v>
      </c>
      <c r="F16" s="62" t="s">
        <v>1767</v>
      </c>
      <c r="G16" s="1">
        <f>SUMIF('8.4.2 &amp; 8.4.3'!$G$10:$G$85,'8.4'!E16,'8.4.2 &amp; 8.4.3'!$J$10:$J$85)</f>
        <v>32248417.910666466</v>
      </c>
      <c r="H16" s="92" t="s">
        <v>14</v>
      </c>
      <c r="I16" s="3">
        <v>0</v>
      </c>
      <c r="J16" s="5">
        <f t="shared" si="1"/>
        <v>0</v>
      </c>
      <c r="K16" s="62"/>
      <c r="L16" s="93"/>
      <c r="M16" s="94"/>
      <c r="N16" s="61"/>
      <c r="O16" s="61"/>
      <c r="P16" s="61"/>
      <c r="Q16" s="61"/>
      <c r="R16" s="61"/>
    </row>
    <row r="17" spans="1:20" ht="12" customHeight="1" x14ac:dyDescent="0.2">
      <c r="A17" s="61"/>
      <c r="B17" s="65" t="s">
        <v>20</v>
      </c>
      <c r="C17" s="61"/>
      <c r="D17" s="62">
        <v>343</v>
      </c>
      <c r="E17" s="65" t="str">
        <f t="shared" si="0"/>
        <v>343SG</v>
      </c>
      <c r="F17" s="62" t="s">
        <v>1767</v>
      </c>
      <c r="G17" s="1">
        <f>SUMIF('8.4.2 &amp; 8.4.3'!$G$10:$G$85,'8.4'!E17,'8.4.2 &amp; 8.4.3'!$J$10:$J$85)</f>
        <v>0</v>
      </c>
      <c r="H17" s="92" t="s">
        <v>15</v>
      </c>
      <c r="I17" s="3">
        <v>7.9787774498314715E-2</v>
      </c>
      <c r="J17" s="5">
        <f t="shared" si="1"/>
        <v>0</v>
      </c>
      <c r="K17" s="62"/>
      <c r="L17" s="93"/>
      <c r="M17" s="94"/>
      <c r="N17" s="61"/>
      <c r="O17" s="61"/>
      <c r="P17" s="61"/>
      <c r="Q17" s="61"/>
      <c r="R17" s="61"/>
    </row>
    <row r="18" spans="1:20" ht="12" customHeight="1" x14ac:dyDescent="0.2">
      <c r="A18" s="61"/>
      <c r="B18" s="65" t="s">
        <v>20</v>
      </c>
      <c r="C18" s="61"/>
      <c r="D18" s="62">
        <v>343</v>
      </c>
      <c r="E18" s="65" t="str">
        <f t="shared" si="0"/>
        <v>343SG-W</v>
      </c>
      <c r="F18" s="62" t="s">
        <v>1767</v>
      </c>
      <c r="G18" s="1">
        <f>SUMIF('8.4.2 &amp; 8.4.3'!$G$10:$G$85,'8.4'!E18,'8.4.2 &amp; 8.4.3'!$J$10:$J$85)</f>
        <v>111904572.46901178</v>
      </c>
      <c r="H18" s="92" t="s">
        <v>21</v>
      </c>
      <c r="I18" s="3">
        <v>7.9787774498314715E-2</v>
      </c>
      <c r="J18" s="5">
        <f t="shared" si="1"/>
        <v>8928616.7934878301</v>
      </c>
      <c r="K18" s="62"/>
      <c r="L18" s="2"/>
      <c r="M18" s="94"/>
      <c r="N18" s="70"/>
      <c r="O18" s="61"/>
      <c r="P18" s="61"/>
      <c r="Q18" s="61"/>
      <c r="R18" s="61"/>
    </row>
    <row r="19" spans="1:20" ht="12" customHeight="1" x14ac:dyDescent="0.2">
      <c r="A19" s="61"/>
      <c r="B19" s="65" t="s">
        <v>22</v>
      </c>
      <c r="C19" s="61"/>
      <c r="D19" s="62">
        <v>355</v>
      </c>
      <c r="E19" s="65" t="str">
        <f t="shared" si="0"/>
        <v>355CAGW</v>
      </c>
      <c r="F19" s="62" t="s">
        <v>1767</v>
      </c>
      <c r="G19" s="1">
        <f>SUMIF('8.4.2 &amp; 8.4.3'!$G$10:$G$85,'8.4'!E19,'8.4.2 &amp; 8.4.3'!$J$10:$J$85)</f>
        <v>-67369.56400001049</v>
      </c>
      <c r="H19" s="92" t="s">
        <v>13</v>
      </c>
      <c r="I19" s="3">
        <v>0.22162982918040364</v>
      </c>
      <c r="J19" s="5">
        <f t="shared" si="1"/>
        <v>-14931.104961280595</v>
      </c>
      <c r="K19" s="62"/>
      <c r="L19" s="61"/>
      <c r="M19" s="180" t="s">
        <v>23</v>
      </c>
      <c r="N19" s="180"/>
      <c r="O19" s="180"/>
      <c r="P19" s="180"/>
      <c r="Q19" s="180"/>
      <c r="R19" s="180"/>
    </row>
    <row r="20" spans="1:20" ht="12" customHeight="1" x14ac:dyDescent="0.2">
      <c r="A20" s="61"/>
      <c r="B20" s="65" t="s">
        <v>22</v>
      </c>
      <c r="C20" s="61"/>
      <c r="D20" s="62">
        <v>355</v>
      </c>
      <c r="E20" s="65" t="str">
        <f t="shared" si="0"/>
        <v>355CAGE</v>
      </c>
      <c r="F20" s="62" t="s">
        <v>1767</v>
      </c>
      <c r="G20" s="1">
        <f>SUMIF('8.4.2 &amp; 8.4.3'!$G$10:$G$85,'8.4'!E20,'8.4.2 &amp; 8.4.3'!$J$10:$J$85)</f>
        <v>0</v>
      </c>
      <c r="H20" s="92" t="s">
        <v>14</v>
      </c>
      <c r="I20" s="3">
        <v>0</v>
      </c>
      <c r="J20" s="5">
        <f t="shared" si="1"/>
        <v>0</v>
      </c>
      <c r="K20" s="62"/>
      <c r="L20" s="70"/>
      <c r="M20" s="98">
        <f>SUMIF('8.4.2 &amp; 8.4.3'!$C$37:$C$43,M21,'8.4.2 &amp; 8.4.3'!$J$37:$J$43)</f>
        <v>113829827.89381307</v>
      </c>
      <c r="N20" s="98">
        <f>SUMIF('8.4.2 &amp; 8.4.3'!$C$37:$C$43,N21,'8.4.2 &amp; 8.4.3'!$J$37:$J$43)</f>
        <v>52156658.189655125</v>
      </c>
      <c r="O20" s="98">
        <f>SUMIF('8.4.2 &amp; 8.4.3'!$C$37:$C$43,O21,'8.4.2 &amp; 8.4.3'!$J$37:$J$43)</f>
        <v>215598962.03474569</v>
      </c>
      <c r="P20" s="98">
        <f>SUMIF('8.4.2 &amp; 8.4.3'!$C$37:$C$43,P21,'8.4.2 &amp; 8.4.3'!$J$37:$J$43)</f>
        <v>568273814.22471189</v>
      </c>
      <c r="Q20" s="98">
        <f>SUMIF('8.4.2 &amp; 8.4.3'!$C$37:$C$43,Q21,'8.4.2 &amp; 8.4.3'!$J$37:$J$43)</f>
        <v>40469501.597322822</v>
      </c>
      <c r="R20" s="98">
        <f>SUMIF('8.4.2 &amp; 8.4.3'!$C$37:$C$43,R21,'8.4.2 &amp; 8.4.3'!$J$37:$J$43)</f>
        <v>47861100.830286145</v>
      </c>
      <c r="S20" s="98">
        <f>SUMIF('8.4.2 &amp; 8.4.3'!$C$37:$C$43,S21,'8.4.2 &amp; 8.4.3'!$J$37:$J$43)</f>
        <v>-753044.4279999733</v>
      </c>
      <c r="T20" s="71">
        <f>R20+S20</f>
        <v>47108056.402286172</v>
      </c>
    </row>
    <row r="21" spans="1:20" ht="12" customHeight="1" x14ac:dyDescent="0.2">
      <c r="A21" s="61"/>
      <c r="B21" s="65" t="s">
        <v>22</v>
      </c>
      <c r="C21" s="61"/>
      <c r="D21" s="62">
        <v>355</v>
      </c>
      <c r="E21" s="65" t="str">
        <f t="shared" si="0"/>
        <v>355SG</v>
      </c>
      <c r="F21" s="62" t="s">
        <v>1767</v>
      </c>
      <c r="G21" s="1">
        <f>SUMIF('8.4.2 &amp; 8.4.3'!$G$10:$G$85,'8.4'!E21,'8.4.2 &amp; 8.4.3'!$J$10:$J$85)</f>
        <v>667865244.78156376</v>
      </c>
      <c r="H21" s="92" t="s">
        <v>15</v>
      </c>
      <c r="I21" s="3">
        <v>7.9787774498314715E-2</v>
      </c>
      <c r="J21" s="5">
        <f t="shared" si="1"/>
        <v>53287481.54589317</v>
      </c>
      <c r="K21" s="62"/>
      <c r="L21" s="72" t="s">
        <v>24</v>
      </c>
      <c r="M21" s="62" t="s">
        <v>25</v>
      </c>
      <c r="N21" s="62" t="s">
        <v>26</v>
      </c>
      <c r="O21" s="62" t="s">
        <v>27</v>
      </c>
      <c r="P21" s="62" t="s">
        <v>28</v>
      </c>
      <c r="Q21" s="62" t="s">
        <v>29</v>
      </c>
      <c r="R21" s="62" t="s">
        <v>30</v>
      </c>
      <c r="S21" s="62" t="s">
        <v>31</v>
      </c>
      <c r="T21" s="73" t="s">
        <v>32</v>
      </c>
    </row>
    <row r="22" spans="1:20" ht="12" customHeight="1" x14ac:dyDescent="0.2">
      <c r="A22" s="61"/>
      <c r="B22" s="65" t="s">
        <v>33</v>
      </c>
      <c r="C22" s="61"/>
      <c r="D22" s="96">
        <v>360</v>
      </c>
      <c r="E22" s="65" t="str">
        <f t="shared" si="0"/>
        <v>360Situs</v>
      </c>
      <c r="F22" s="62" t="s">
        <v>1767</v>
      </c>
      <c r="G22" s="1">
        <f>SUM(M22:S22)</f>
        <v>9367075.4525084011</v>
      </c>
      <c r="H22" s="96" t="s">
        <v>34</v>
      </c>
      <c r="I22" s="6" t="s">
        <v>29</v>
      </c>
      <c r="J22" s="5">
        <f>Q22</f>
        <v>365401.40811887651</v>
      </c>
      <c r="K22" s="62"/>
      <c r="L22" s="3">
        <v>9.0290562941612532E-3</v>
      </c>
      <c r="M22" s="74">
        <f>$M$20*L22</f>
        <v>1027775.9240079251</v>
      </c>
      <c r="N22" s="74">
        <f>$N$20*L22</f>
        <v>470925.4029097227</v>
      </c>
      <c r="O22" s="74">
        <f>$O$20*L22</f>
        <v>1946655.1651744538</v>
      </c>
      <c r="P22" s="74">
        <f>$P$20*L22</f>
        <v>5130976.2591326572</v>
      </c>
      <c r="Q22" s="74">
        <f>$Q$20*L22</f>
        <v>365401.40811887651</v>
      </c>
      <c r="R22" s="74">
        <f>$R$20*L22</f>
        <v>432140.57369718148</v>
      </c>
      <c r="S22" s="74">
        <f>$S$20*L22</f>
        <v>-6799.28053241622</v>
      </c>
      <c r="T22" s="74">
        <f>SUM(R22:S22)</f>
        <v>425341.29316476523</v>
      </c>
    </row>
    <row r="23" spans="1:20" ht="12" customHeight="1" x14ac:dyDescent="0.2">
      <c r="A23" s="61"/>
      <c r="B23" s="65" t="s">
        <v>33</v>
      </c>
      <c r="C23" s="61"/>
      <c r="D23" s="96">
        <v>361</v>
      </c>
      <c r="E23" s="65" t="str">
        <f t="shared" si="0"/>
        <v>361Situs</v>
      </c>
      <c r="F23" s="62" t="s">
        <v>1767</v>
      </c>
      <c r="G23" s="1">
        <f t="shared" ref="G23:G34" si="2">SUM(M23:S23)</f>
        <v>18137402.047336411</v>
      </c>
      <c r="H23" s="96" t="s">
        <v>34</v>
      </c>
      <c r="I23" s="6" t="s">
        <v>29</v>
      </c>
      <c r="J23" s="5">
        <f t="shared" ref="J23:J34" si="3">Q23</f>
        <v>707524.16603414516</v>
      </c>
      <c r="K23" s="62"/>
      <c r="L23" s="3">
        <v>1.7482897938158694E-2</v>
      </c>
      <c r="M23" s="12">
        <f>$M$20*L23</f>
        <v>1990075.2633857036</v>
      </c>
      <c r="N23" s="9">
        <f t="shared" ref="N23:N34" si="4">$N$20*L23</f>
        <v>911849.53192516929</v>
      </c>
      <c r="O23" s="9">
        <f t="shared" ref="O23:O34" si="5">$O$20*L23</f>
        <v>3769294.6488264101</v>
      </c>
      <c r="P23" s="9">
        <f t="shared" ref="P23:P34" si="6">$P$20*L23</f>
        <v>9935073.0950187929</v>
      </c>
      <c r="Q23" s="9">
        <f t="shared" ref="Q23:Q34" si="7">$Q$20*L23</f>
        <v>707524.16603414516</v>
      </c>
      <c r="R23" s="9">
        <f t="shared" ref="R23:R34" si="8">$R$20*L23</f>
        <v>836750.741023815</v>
      </c>
      <c r="S23" s="12">
        <f t="shared" ref="S23:S34" si="9">$S$20*L23</f>
        <v>-13165.398877622627</v>
      </c>
      <c r="T23" s="12">
        <f t="shared" ref="T23:T34" si="10">SUM(R23:S23)</f>
        <v>823585.34214619233</v>
      </c>
    </row>
    <row r="24" spans="1:20" ht="12" customHeight="1" x14ac:dyDescent="0.2">
      <c r="A24" s="61"/>
      <c r="B24" s="65" t="s">
        <v>33</v>
      </c>
      <c r="C24" s="61"/>
      <c r="D24" s="96">
        <v>362</v>
      </c>
      <c r="E24" s="65" t="str">
        <f t="shared" si="0"/>
        <v>362Situs</v>
      </c>
      <c r="F24" s="62" t="s">
        <v>1767</v>
      </c>
      <c r="G24" s="1">
        <f t="shared" si="2"/>
        <v>150086738.86521137</v>
      </c>
      <c r="H24" s="96" t="s">
        <v>34</v>
      </c>
      <c r="I24" s="6" t="s">
        <v>29</v>
      </c>
      <c r="J24" s="5">
        <f t="shared" si="3"/>
        <v>5854752.2115488341</v>
      </c>
      <c r="K24" s="61"/>
      <c r="L24" s="75">
        <v>0.14467072685511262</v>
      </c>
      <c r="M24" s="12">
        <f>$M$20*L24</f>
        <v>16467843.939190311</v>
      </c>
      <c r="N24" s="9">
        <f t="shared" si="4"/>
        <v>7545541.6506310692</v>
      </c>
      <c r="O24" s="9">
        <f t="shared" si="5"/>
        <v>31190858.546774488</v>
      </c>
      <c r="P24" s="9">
        <f t="shared" si="6"/>
        <v>82212585.756616309</v>
      </c>
      <c r="Q24" s="9">
        <f t="shared" si="7"/>
        <v>5854752.2115488341</v>
      </c>
      <c r="R24" s="9">
        <f t="shared" si="8"/>
        <v>6924100.2452033311</v>
      </c>
      <c r="S24" s="12">
        <f t="shared" si="9"/>
        <v>-108943.48475294866</v>
      </c>
      <c r="T24" s="12">
        <f t="shared" si="10"/>
        <v>6815156.7604503827</v>
      </c>
    </row>
    <row r="25" spans="1:20" ht="12" customHeight="1" x14ac:dyDescent="0.2">
      <c r="A25" s="61"/>
      <c r="B25" s="65" t="s">
        <v>33</v>
      </c>
      <c r="C25" s="61"/>
      <c r="D25" s="96">
        <v>363</v>
      </c>
      <c r="E25" s="65" t="str">
        <f t="shared" si="0"/>
        <v>363Situs</v>
      </c>
      <c r="F25" s="62" t="s">
        <v>1767</v>
      </c>
      <c r="G25" s="1">
        <f t="shared" si="2"/>
        <v>0</v>
      </c>
      <c r="H25" s="96" t="s">
        <v>34</v>
      </c>
      <c r="I25" s="6" t="s">
        <v>29</v>
      </c>
      <c r="J25" s="5">
        <f t="shared" si="3"/>
        <v>0</v>
      </c>
      <c r="K25" s="61"/>
      <c r="L25" s="75">
        <v>0</v>
      </c>
      <c r="M25" s="12">
        <f t="shared" ref="M25:M34" si="11">$M$20*L25</f>
        <v>0</v>
      </c>
      <c r="N25" s="9">
        <f t="shared" si="4"/>
        <v>0</v>
      </c>
      <c r="O25" s="9">
        <f t="shared" si="5"/>
        <v>0</v>
      </c>
      <c r="P25" s="9">
        <f t="shared" si="6"/>
        <v>0</v>
      </c>
      <c r="Q25" s="9">
        <f t="shared" si="7"/>
        <v>0</v>
      </c>
      <c r="R25" s="9">
        <f t="shared" si="8"/>
        <v>0</v>
      </c>
      <c r="S25" s="12">
        <f t="shared" si="9"/>
        <v>0</v>
      </c>
      <c r="T25" s="12">
        <f t="shared" si="10"/>
        <v>0</v>
      </c>
    </row>
    <row r="26" spans="1:20" ht="12" customHeight="1" x14ac:dyDescent="0.2">
      <c r="A26" s="61"/>
      <c r="B26" s="65" t="s">
        <v>33</v>
      </c>
      <c r="C26" s="61"/>
      <c r="D26" s="96">
        <v>364</v>
      </c>
      <c r="E26" s="65" t="str">
        <f t="shared" si="0"/>
        <v>364Situs</v>
      </c>
      <c r="F26" s="62" t="s">
        <v>1767</v>
      </c>
      <c r="G26" s="1">
        <f t="shared" si="2"/>
        <v>184396981.93464875</v>
      </c>
      <c r="H26" s="96" t="s">
        <v>34</v>
      </c>
      <c r="I26" s="6" t="s">
        <v>29</v>
      </c>
      <c r="J26" s="5">
        <f t="shared" si="3"/>
        <v>7193164.7389205508</v>
      </c>
      <c r="K26" s="61"/>
      <c r="L26" s="75">
        <v>0.17774285461910408</v>
      </c>
      <c r="M26" s="12">
        <f>$M$20*L26</f>
        <v>20232438.550647654</v>
      </c>
      <c r="N26" s="9">
        <f t="shared" si="4"/>
        <v>9270473.314022176</v>
      </c>
      <c r="O26" s="9">
        <f t="shared" si="5"/>
        <v>38321174.964971542</v>
      </c>
      <c r="P26" s="9">
        <f t="shared" si="6"/>
        <v>101006609.94558673</v>
      </c>
      <c r="Q26" s="9">
        <f t="shared" si="7"/>
        <v>7193164.7389205508</v>
      </c>
      <c r="R26" s="9">
        <f t="shared" si="8"/>
        <v>8506968.6867878325</v>
      </c>
      <c r="S26" s="12">
        <f t="shared" si="9"/>
        <v>-133848.26628772565</v>
      </c>
      <c r="T26" s="12">
        <f t="shared" si="10"/>
        <v>8373120.4205001071</v>
      </c>
    </row>
    <row r="27" spans="1:20" ht="12" customHeight="1" x14ac:dyDescent="0.2">
      <c r="A27" s="61"/>
      <c r="B27" s="65" t="s">
        <v>33</v>
      </c>
      <c r="C27" s="61"/>
      <c r="D27" s="96">
        <v>365</v>
      </c>
      <c r="E27" s="65" t="str">
        <f t="shared" si="0"/>
        <v>365Situs</v>
      </c>
      <c r="F27" s="62" t="s">
        <v>1767</v>
      </c>
      <c r="G27" s="1">
        <f t="shared" si="2"/>
        <v>115339328.97920479</v>
      </c>
      <c r="H27" s="96" t="s">
        <v>34</v>
      </c>
      <c r="I27" s="6" t="s">
        <v>29</v>
      </c>
      <c r="J27" s="5">
        <f t="shared" si="3"/>
        <v>4499286.1896080663</v>
      </c>
      <c r="K27" s="62"/>
      <c r="L27" s="3">
        <v>0.11117720782372342</v>
      </c>
      <c r="M27" s="12">
        <f t="shared" si="11"/>
        <v>12655282.432289125</v>
      </c>
      <c r="N27" s="9">
        <f t="shared" si="4"/>
        <v>5798631.6269421941</v>
      </c>
      <c r="O27" s="9">
        <f t="shared" si="5"/>
        <v>23969690.608715978</v>
      </c>
      <c r="P27" s="9">
        <f t="shared" si="6"/>
        <v>63179095.944840789</v>
      </c>
      <c r="Q27" s="9">
        <f t="shared" si="7"/>
        <v>4499286.1896080663</v>
      </c>
      <c r="R27" s="9">
        <f t="shared" si="8"/>
        <v>5321063.5536809042</v>
      </c>
      <c r="S27" s="12">
        <f t="shared" si="9"/>
        <v>-83721.376872249966</v>
      </c>
      <c r="T27" s="12">
        <f t="shared" si="10"/>
        <v>5237342.1768086543</v>
      </c>
    </row>
    <row r="28" spans="1:20" ht="12" customHeight="1" x14ac:dyDescent="0.2">
      <c r="A28" s="61"/>
      <c r="B28" s="65" t="s">
        <v>33</v>
      </c>
      <c r="C28" s="61"/>
      <c r="D28" s="96">
        <v>366</v>
      </c>
      <c r="E28" s="65" t="str">
        <f t="shared" si="0"/>
        <v>366Situs</v>
      </c>
      <c r="F28" s="62" t="s">
        <v>1767</v>
      </c>
      <c r="G28" s="1">
        <f t="shared" si="2"/>
        <v>58065884.341715723</v>
      </c>
      <c r="H28" s="96" t="s">
        <v>34</v>
      </c>
      <c r="I28" s="6" t="s">
        <v>29</v>
      </c>
      <c r="J28" s="5">
        <f t="shared" si="3"/>
        <v>2265099.2841579998</v>
      </c>
      <c r="K28" s="62"/>
      <c r="L28" s="3">
        <v>5.5970525822038854E-2</v>
      </c>
      <c r="M28" s="12">
        <f t="shared" si="11"/>
        <v>6371115.3214489035</v>
      </c>
      <c r="N28" s="9">
        <f t="shared" si="4"/>
        <v>2919235.5839953464</v>
      </c>
      <c r="O28" s="9">
        <f t="shared" si="5"/>
        <v>12067187.271770509</v>
      </c>
      <c r="P28" s="9">
        <f t="shared" si="6"/>
        <v>31806584.193052746</v>
      </c>
      <c r="Q28" s="9">
        <f t="shared" si="7"/>
        <v>2265099.2841579998</v>
      </c>
      <c r="R28" s="9">
        <f t="shared" si="8"/>
        <v>2678810.9798927358</v>
      </c>
      <c r="S28" s="12">
        <f t="shared" si="9"/>
        <v>-42148.292602514986</v>
      </c>
      <c r="T28" s="12">
        <f t="shared" si="10"/>
        <v>2636662.687290221</v>
      </c>
    </row>
    <row r="29" spans="1:20" ht="12" customHeight="1" x14ac:dyDescent="0.2">
      <c r="A29" s="61"/>
      <c r="B29" s="65" t="s">
        <v>33</v>
      </c>
      <c r="C29" s="61"/>
      <c r="D29" s="96">
        <v>367</v>
      </c>
      <c r="E29" s="65" t="str">
        <f t="shared" si="0"/>
        <v>367Situs</v>
      </c>
      <c r="F29" s="62" t="s">
        <v>1767</v>
      </c>
      <c r="G29" s="1">
        <f t="shared" si="2"/>
        <v>133883960.49121211</v>
      </c>
      <c r="H29" s="96" t="s">
        <v>34</v>
      </c>
      <c r="I29" s="6" t="s">
        <v>29</v>
      </c>
      <c r="J29" s="5">
        <f t="shared" si="3"/>
        <v>5222696.0203379504</v>
      </c>
      <c r="K29" s="62"/>
      <c r="L29" s="3">
        <v>0.12905263999306202</v>
      </c>
      <c r="M29" s="12">
        <f t="shared" si="11"/>
        <v>14690039.799652468</v>
      </c>
      <c r="N29" s="9">
        <f t="shared" si="4"/>
        <v>6730954.4325907528</v>
      </c>
      <c r="O29" s="9">
        <f t="shared" si="5"/>
        <v>27823615.230347883</v>
      </c>
      <c r="P29" s="9">
        <f t="shared" si="6"/>
        <v>73337235.964625955</v>
      </c>
      <c r="Q29" s="9">
        <f t="shared" si="7"/>
        <v>5222696.0203379504</v>
      </c>
      <c r="R29" s="9">
        <f t="shared" si="8"/>
        <v>6176601.4151225593</v>
      </c>
      <c r="S29" s="12">
        <f t="shared" si="9"/>
        <v>-97182.371465461867</v>
      </c>
      <c r="T29" s="12">
        <f t="shared" si="10"/>
        <v>6079419.043657097</v>
      </c>
    </row>
    <row r="30" spans="1:20" ht="12" customHeight="1" x14ac:dyDescent="0.2">
      <c r="A30" s="61"/>
      <c r="B30" s="65" t="s">
        <v>33</v>
      </c>
      <c r="C30" s="61"/>
      <c r="D30" s="96">
        <v>368</v>
      </c>
      <c r="E30" s="65" t="str">
        <f t="shared" si="0"/>
        <v>368Situs</v>
      </c>
      <c r="F30" s="62" t="s">
        <v>1767</v>
      </c>
      <c r="G30" s="1">
        <f t="shared" si="2"/>
        <v>199436012.14295861</v>
      </c>
      <c r="H30" s="96" t="s">
        <v>34</v>
      </c>
      <c r="I30" s="6" t="s">
        <v>29</v>
      </c>
      <c r="J30" s="5">
        <f t="shared" si="3"/>
        <v>7779824.1335971644</v>
      </c>
      <c r="K30" s="62"/>
      <c r="L30" s="3">
        <v>0.19223918819182648</v>
      </c>
      <c r="M30" s="12">
        <f t="shared" si="11"/>
        <v>21882553.706321951</v>
      </c>
      <c r="N30" s="9">
        <f t="shared" si="4"/>
        <v>10026553.62917788</v>
      </c>
      <c r="O30" s="9">
        <f t="shared" si="5"/>
        <v>41446569.43655993</v>
      </c>
      <c r="P30" s="9">
        <f t="shared" si="6"/>
        <v>109244496.71723142</v>
      </c>
      <c r="Q30" s="9">
        <f t="shared" si="7"/>
        <v>7779824.1335971644</v>
      </c>
      <c r="R30" s="9">
        <f t="shared" si="8"/>
        <v>9200779.1695813611</v>
      </c>
      <c r="S30" s="12">
        <f t="shared" si="9"/>
        <v>-144764.64951109319</v>
      </c>
      <c r="T30" s="12">
        <f t="shared" si="10"/>
        <v>9056014.5200702678</v>
      </c>
    </row>
    <row r="31" spans="1:20" ht="12" customHeight="1" x14ac:dyDescent="0.2">
      <c r="A31" s="61"/>
      <c r="B31" s="65" t="s">
        <v>33</v>
      </c>
      <c r="C31" s="61"/>
      <c r="D31" s="96">
        <v>369</v>
      </c>
      <c r="E31" s="65" t="str">
        <f t="shared" si="0"/>
        <v>369Situs</v>
      </c>
      <c r="F31" s="62" t="s">
        <v>1767</v>
      </c>
      <c r="G31" s="1">
        <f t="shared" si="2"/>
        <v>125497156.08869758</v>
      </c>
      <c r="H31" s="96" t="s">
        <v>34</v>
      </c>
      <c r="I31" s="6" t="s">
        <v>29</v>
      </c>
      <c r="J31" s="5">
        <f t="shared" si="3"/>
        <v>4895534.1271906355</v>
      </c>
      <c r="K31" s="62"/>
      <c r="L31" s="3">
        <v>0.1209684808056665</v>
      </c>
      <c r="M31" s="12">
        <f t="shared" si="11"/>
        <v>13769821.350685047</v>
      </c>
      <c r="N31" s="9">
        <f t="shared" si="4"/>
        <v>6309311.7051030044</v>
      </c>
      <c r="O31" s="9">
        <f t="shared" si="5"/>
        <v>26080678.900621753</v>
      </c>
      <c r="P31" s="9">
        <f t="shared" si="6"/>
        <v>68743219.988404945</v>
      </c>
      <c r="Q31" s="9">
        <f t="shared" si="7"/>
        <v>4895534.1271906355</v>
      </c>
      <c r="R31" s="9">
        <f t="shared" si="8"/>
        <v>5789684.6571265385</v>
      </c>
      <c r="S31" s="12">
        <f t="shared" si="9"/>
        <v>-91094.640434328874</v>
      </c>
      <c r="T31" s="12">
        <f t="shared" si="10"/>
        <v>5698590.01669221</v>
      </c>
    </row>
    <row r="32" spans="1:20" ht="12" customHeight="1" x14ac:dyDescent="0.2">
      <c r="A32" s="61"/>
      <c r="B32" s="65" t="s">
        <v>33</v>
      </c>
      <c r="C32" s="61"/>
      <c r="D32" s="96">
        <v>370</v>
      </c>
      <c r="E32" s="65" t="str">
        <f t="shared" si="0"/>
        <v>370Situs</v>
      </c>
      <c r="F32" s="62" t="s">
        <v>1767</v>
      </c>
      <c r="G32" s="1">
        <f t="shared" si="2"/>
        <v>34042556.717920035</v>
      </c>
      <c r="H32" s="96" t="s">
        <v>34</v>
      </c>
      <c r="I32" s="6" t="s">
        <v>29</v>
      </c>
      <c r="J32" s="5">
        <f t="shared" si="3"/>
        <v>1327970.317284422</v>
      </c>
      <c r="K32" s="62"/>
      <c r="L32" s="3">
        <v>3.2814101109964529E-2</v>
      </c>
      <c r="M32" s="12">
        <f t="shared" si="11"/>
        <v>3735223.4818374431</v>
      </c>
      <c r="N32" s="9">
        <f t="shared" si="4"/>
        <v>1711473.8553932027</v>
      </c>
      <c r="O32" s="9">
        <f t="shared" si="5"/>
        <v>7074686.1394115491</v>
      </c>
      <c r="P32" s="9">
        <f t="shared" si="6"/>
        <v>18647394.398114894</v>
      </c>
      <c r="Q32" s="9">
        <f t="shared" si="7"/>
        <v>1327970.317284422</v>
      </c>
      <c r="R32" s="9">
        <f t="shared" si="8"/>
        <v>1570519.0018792169</v>
      </c>
      <c r="S32" s="12">
        <f t="shared" si="9"/>
        <v>-24710.476000686529</v>
      </c>
      <c r="T32" s="12">
        <f t="shared" si="10"/>
        <v>1545808.5258785302</v>
      </c>
    </row>
    <row r="33" spans="1:20" ht="12" customHeight="1" x14ac:dyDescent="0.2">
      <c r="A33" s="61"/>
      <c r="B33" s="65" t="s">
        <v>33</v>
      </c>
      <c r="C33" s="61"/>
      <c r="D33" s="96">
        <v>371</v>
      </c>
      <c r="E33" s="65" t="str">
        <f t="shared" si="0"/>
        <v>371Situs</v>
      </c>
      <c r="F33" s="62" t="s">
        <v>1767</v>
      </c>
      <c r="G33" s="1">
        <f t="shared" si="2"/>
        <v>1124468.2958361558</v>
      </c>
      <c r="H33" s="96" t="s">
        <v>34</v>
      </c>
      <c r="I33" s="6" t="s">
        <v>29</v>
      </c>
      <c r="J33" s="5">
        <f t="shared" si="3"/>
        <v>43864.523219308001</v>
      </c>
      <c r="K33" s="62"/>
      <c r="L33" s="3">
        <v>1.0838908681348764E-3</v>
      </c>
      <c r="M33" s="12">
        <f t="shared" si="11"/>
        <v>123379.11097546862</v>
      </c>
      <c r="N33" s="9">
        <f t="shared" si="4"/>
        <v>56532.125524199306</v>
      </c>
      <c r="O33" s="9">
        <f t="shared" si="5"/>
        <v>233685.74612881878</v>
      </c>
      <c r="P33" s="9">
        <f t="shared" si="6"/>
        <v>615946.7978383404</v>
      </c>
      <c r="Q33" s="9">
        <f t="shared" si="7"/>
        <v>43864.523219308001</v>
      </c>
      <c r="R33" s="9">
        <f t="shared" si="8"/>
        <v>51876.210128829705</v>
      </c>
      <c r="S33" s="12">
        <f t="shared" si="9"/>
        <v>-816.2179788090225</v>
      </c>
      <c r="T33" s="12">
        <f t="shared" si="10"/>
        <v>51059.992150020684</v>
      </c>
    </row>
    <row r="34" spans="1:20" ht="12" customHeight="1" x14ac:dyDescent="0.2">
      <c r="A34" s="61"/>
      <c r="B34" s="65" t="s">
        <v>33</v>
      </c>
      <c r="C34" s="61"/>
      <c r="D34" s="96">
        <v>373</v>
      </c>
      <c r="E34" s="65" t="str">
        <f t="shared" si="0"/>
        <v>373Situs</v>
      </c>
      <c r="F34" s="62" t="s">
        <v>1767</v>
      </c>
      <c r="G34" s="1">
        <f t="shared" si="2"/>
        <v>8059254.9852849739</v>
      </c>
      <c r="H34" s="96" t="s">
        <v>34</v>
      </c>
      <c r="I34" s="6" t="s">
        <v>29</v>
      </c>
      <c r="J34" s="5">
        <f t="shared" si="3"/>
        <v>314384.47730487777</v>
      </c>
      <c r="K34" s="62"/>
      <c r="L34" s="3">
        <v>7.7684296790468815E-3</v>
      </c>
      <c r="M34" s="12">
        <f t="shared" si="11"/>
        <v>884279.01337109611</v>
      </c>
      <c r="N34" s="9">
        <f t="shared" si="4"/>
        <v>405175.33144042047</v>
      </c>
      <c r="O34" s="9">
        <f t="shared" si="5"/>
        <v>1674865.3754424204</v>
      </c>
      <c r="P34" s="9">
        <f t="shared" si="6"/>
        <v>4414595.1642484255</v>
      </c>
      <c r="Q34" s="9">
        <f t="shared" si="7"/>
        <v>314384.47730487777</v>
      </c>
      <c r="R34" s="9">
        <f t="shared" si="8"/>
        <v>371805.59616185026</v>
      </c>
      <c r="S34" s="12">
        <f t="shared" si="9"/>
        <v>-5849.9726841158754</v>
      </c>
      <c r="T34" s="12">
        <f t="shared" si="10"/>
        <v>365955.62347773439</v>
      </c>
    </row>
    <row r="35" spans="1:20" ht="12" customHeight="1" x14ac:dyDescent="0.2">
      <c r="A35" s="61"/>
      <c r="B35" s="65" t="s">
        <v>35</v>
      </c>
      <c r="C35" s="61"/>
      <c r="D35" s="96">
        <v>397</v>
      </c>
      <c r="E35" s="65" t="str">
        <f t="shared" si="0"/>
        <v>397CA</v>
      </c>
      <c r="F35" s="62" t="s">
        <v>1767</v>
      </c>
      <c r="G35" s="1">
        <f>SUMIF('8.4.2 &amp; 8.4.3'!$G$10:$G$85,'8.4'!E35,'8.4.2 &amp; 8.4.3'!$J$10:$J$85)</f>
        <v>1390381.4983931594</v>
      </c>
      <c r="H35" s="92" t="s">
        <v>25</v>
      </c>
      <c r="I35" s="3">
        <v>0</v>
      </c>
      <c r="J35" s="5">
        <f t="shared" ref="J35:J49" si="12">G35*I35</f>
        <v>0</v>
      </c>
      <c r="K35" s="62"/>
      <c r="L35" s="76">
        <f>SUM(L22:L34)</f>
        <v>1.0000000000000002</v>
      </c>
      <c r="M35" s="10">
        <f>SUM(M22:M34)</f>
        <v>113829827.8938131</v>
      </c>
      <c r="N35" s="10">
        <f t="shared" ref="N35:T35" si="13">SUM(N22:N34)</f>
        <v>52156658.18965514</v>
      </c>
      <c r="O35" s="10">
        <f t="shared" si="13"/>
        <v>215598962.03474569</v>
      </c>
      <c r="P35" s="10">
        <f t="shared" si="13"/>
        <v>568273814.22471213</v>
      </c>
      <c r="Q35" s="10">
        <f t="shared" si="13"/>
        <v>40469501.597322829</v>
      </c>
      <c r="R35" s="10">
        <f t="shared" si="13"/>
        <v>47861100.830286153</v>
      </c>
      <c r="S35" s="10">
        <f t="shared" si="13"/>
        <v>-753044.42799997341</v>
      </c>
      <c r="T35" s="10">
        <f t="shared" si="13"/>
        <v>47108056.402286194</v>
      </c>
    </row>
    <row r="36" spans="1:20" ht="12" customHeight="1" x14ac:dyDescent="0.2">
      <c r="A36" s="61"/>
      <c r="B36" s="65" t="s">
        <v>35</v>
      </c>
      <c r="C36" s="61"/>
      <c r="D36" s="96">
        <v>397</v>
      </c>
      <c r="E36" s="65" t="str">
        <f t="shared" si="0"/>
        <v>397OR</v>
      </c>
      <c r="F36" s="62" t="s">
        <v>1767</v>
      </c>
      <c r="G36" s="1">
        <f>SUMIF('8.4.2 &amp; 8.4.3'!$G$10:$G$85,'8.4'!E36,'8.4.2 &amp; 8.4.3'!$J$10:$J$85)</f>
        <v>13082624.617426008</v>
      </c>
      <c r="H36" s="92" t="s">
        <v>27</v>
      </c>
      <c r="I36" s="3">
        <v>0</v>
      </c>
      <c r="J36" s="5">
        <f t="shared" si="12"/>
        <v>0</v>
      </c>
      <c r="K36" s="62"/>
      <c r="L36" s="61"/>
      <c r="M36" s="65"/>
      <c r="N36" s="65"/>
      <c r="O36" s="61"/>
      <c r="P36" s="61"/>
      <c r="Q36" s="61"/>
      <c r="R36" s="61"/>
      <c r="S36" s="61"/>
      <c r="T36" s="61"/>
    </row>
    <row r="37" spans="1:20" ht="12" customHeight="1" x14ac:dyDescent="0.2">
      <c r="A37" s="61"/>
      <c r="B37" s="65" t="s">
        <v>35</v>
      </c>
      <c r="C37" s="61"/>
      <c r="D37" s="96">
        <v>397</v>
      </c>
      <c r="E37" s="65" t="str">
        <f t="shared" si="0"/>
        <v>397WA</v>
      </c>
      <c r="F37" s="62" t="s">
        <v>1767</v>
      </c>
      <c r="G37" s="1">
        <f>SUMIF('8.4.2 &amp; 8.4.3'!$G$10:$G$85,'8.4'!E37,'8.4.2 &amp; 8.4.3'!$J$10:$J$85)</f>
        <v>2296434.4823828563</v>
      </c>
      <c r="H37" s="92" t="s">
        <v>29</v>
      </c>
      <c r="I37" s="3">
        <v>1</v>
      </c>
      <c r="J37" s="5">
        <f t="shared" si="12"/>
        <v>2296434.4823828563</v>
      </c>
      <c r="K37" s="62"/>
      <c r="L37" s="61"/>
      <c r="M37" s="61"/>
      <c r="N37" s="61"/>
      <c r="O37" s="61"/>
      <c r="P37" s="61"/>
      <c r="Q37" s="61"/>
      <c r="R37" s="61"/>
      <c r="S37" s="61"/>
      <c r="T37" s="61"/>
    </row>
    <row r="38" spans="1:20" ht="12" customHeight="1" x14ac:dyDescent="0.2">
      <c r="A38" s="61"/>
      <c r="B38" s="65" t="s">
        <v>35</v>
      </c>
      <c r="C38" s="61"/>
      <c r="D38" s="96">
        <v>397</v>
      </c>
      <c r="E38" s="65" t="str">
        <f t="shared" si="0"/>
        <v>397WYP</v>
      </c>
      <c r="F38" s="62" t="s">
        <v>1767</v>
      </c>
      <c r="G38" s="1">
        <f>SUMIF('8.4.2 &amp; 8.4.3'!$G$10:$G$85,'8.4'!E38,'8.4.2 &amp; 8.4.3'!$J$10:$J$85)</f>
        <v>21431935.614971027</v>
      </c>
      <c r="H38" s="92" t="s">
        <v>30</v>
      </c>
      <c r="I38" s="3">
        <v>0</v>
      </c>
      <c r="J38" s="5">
        <f t="shared" si="12"/>
        <v>0</v>
      </c>
      <c r="K38" s="62"/>
      <c r="L38" s="61"/>
      <c r="M38" s="61"/>
      <c r="N38" s="61"/>
      <c r="O38" s="61"/>
      <c r="P38" s="61"/>
      <c r="Q38" s="61"/>
      <c r="R38" s="61"/>
    </row>
    <row r="39" spans="1:20" ht="12" customHeight="1" x14ac:dyDescent="0.2">
      <c r="A39" s="61"/>
      <c r="B39" s="65" t="s">
        <v>35</v>
      </c>
      <c r="C39" s="61"/>
      <c r="D39" s="96">
        <v>397</v>
      </c>
      <c r="E39" s="65" t="str">
        <f t="shared" si="0"/>
        <v>397UT</v>
      </c>
      <c r="F39" s="62" t="s">
        <v>1767</v>
      </c>
      <c r="G39" s="1">
        <f>SUMIF('8.4.2 &amp; 8.4.3'!$G$10:$G$85,'8.4'!E39,'8.4.2 &amp; 8.4.3'!$J$10:$J$85)</f>
        <v>34129333.980141312</v>
      </c>
      <c r="H39" s="92" t="s">
        <v>28</v>
      </c>
      <c r="I39" s="3">
        <v>0</v>
      </c>
      <c r="J39" s="5">
        <f t="shared" si="12"/>
        <v>0</v>
      </c>
      <c r="K39" s="62"/>
      <c r="L39" s="61"/>
      <c r="M39" s="61"/>
      <c r="N39" s="61"/>
      <c r="O39" s="61"/>
      <c r="P39" s="61"/>
      <c r="Q39" s="61"/>
      <c r="R39" s="61"/>
    </row>
    <row r="40" spans="1:20" ht="12" customHeight="1" x14ac:dyDescent="0.2">
      <c r="A40" s="61"/>
      <c r="B40" s="65" t="s">
        <v>35</v>
      </c>
      <c r="C40" s="61"/>
      <c r="D40" s="96">
        <v>397</v>
      </c>
      <c r="E40" s="65" t="str">
        <f t="shared" si="0"/>
        <v>397ID</v>
      </c>
      <c r="F40" s="62" t="s">
        <v>1767</v>
      </c>
      <c r="G40" s="1">
        <f>SUMIF('8.4.2 &amp; 8.4.3'!$G$10:$G$85,'8.4'!E40,'8.4.2 &amp; 8.4.3'!$J$10:$J$85)</f>
        <v>4786724.3003391773</v>
      </c>
      <c r="H40" s="92" t="s">
        <v>26</v>
      </c>
      <c r="I40" s="3">
        <v>0</v>
      </c>
      <c r="J40" s="5">
        <f t="shared" si="12"/>
        <v>0</v>
      </c>
      <c r="K40" s="61"/>
      <c r="L40" s="61"/>
      <c r="M40" s="61"/>
      <c r="N40" s="61"/>
      <c r="O40" s="61"/>
      <c r="P40" s="61"/>
      <c r="Q40" s="61"/>
      <c r="R40" s="61"/>
    </row>
    <row r="41" spans="1:20" ht="12" customHeight="1" x14ac:dyDescent="0.2">
      <c r="A41" s="61"/>
      <c r="B41" s="65" t="s">
        <v>35</v>
      </c>
      <c r="C41" s="61"/>
      <c r="D41" s="96">
        <v>397</v>
      </c>
      <c r="E41" s="65" t="str">
        <f t="shared" si="0"/>
        <v>397WYU</v>
      </c>
      <c r="F41" s="62" t="s">
        <v>1767</v>
      </c>
      <c r="G41" s="1">
        <f>SUMIF('8.4.2 &amp; 8.4.3'!$G$10:$G$85,'8.4'!E41,'8.4.2 &amp; 8.4.3'!$J$10:$J$85)</f>
        <v>-646145.89199995995</v>
      </c>
      <c r="H41" s="92" t="s">
        <v>31</v>
      </c>
      <c r="I41" s="3">
        <v>0</v>
      </c>
      <c r="J41" s="5">
        <f t="shared" si="12"/>
        <v>0</v>
      </c>
      <c r="K41" s="61"/>
      <c r="L41" s="61"/>
      <c r="M41" s="61"/>
      <c r="N41" s="61"/>
      <c r="O41" s="61"/>
      <c r="P41" s="61"/>
      <c r="Q41" s="61"/>
      <c r="R41" s="61"/>
    </row>
    <row r="42" spans="1:20" ht="12" customHeight="1" x14ac:dyDescent="0.2">
      <c r="A42" s="61"/>
      <c r="B42" s="65" t="s">
        <v>35</v>
      </c>
      <c r="C42" s="61"/>
      <c r="D42" s="96">
        <v>397</v>
      </c>
      <c r="E42" s="65" t="str">
        <f t="shared" si="0"/>
        <v>397CAGE</v>
      </c>
      <c r="F42" s="62" t="s">
        <v>1767</v>
      </c>
      <c r="G42" s="1">
        <f>SUMIF('8.4.2 &amp; 8.4.3'!$G$10:$G$85,'8.4'!E42,'8.4.2 &amp; 8.4.3'!$J$10:$J$85)</f>
        <v>3074866.9501679838</v>
      </c>
      <c r="H42" s="92" t="s">
        <v>14</v>
      </c>
      <c r="I42" s="3">
        <v>0</v>
      </c>
      <c r="J42" s="5">
        <f t="shared" si="12"/>
        <v>0</v>
      </c>
      <c r="K42" s="61"/>
      <c r="L42" s="61"/>
      <c r="M42" s="61"/>
      <c r="N42" s="61"/>
      <c r="O42" s="61"/>
      <c r="P42" s="61"/>
      <c r="Q42" s="61"/>
      <c r="R42" s="61"/>
    </row>
    <row r="43" spans="1:20" ht="12" customHeight="1" x14ac:dyDescent="0.2">
      <c r="A43" s="61"/>
      <c r="B43" s="65" t="s">
        <v>35</v>
      </c>
      <c r="C43" s="61"/>
      <c r="D43" s="96">
        <v>397</v>
      </c>
      <c r="E43" s="65" t="str">
        <f t="shared" si="0"/>
        <v>397CAGW</v>
      </c>
      <c r="F43" s="62" t="s">
        <v>1767</v>
      </c>
      <c r="G43" s="1">
        <f>SUMIF('8.4.2 &amp; 8.4.3'!$G$10:$G$85,'8.4'!E43,'8.4.2 &amp; 8.4.3'!$J$10:$J$85)</f>
        <v>4378262.8554797089</v>
      </c>
      <c r="H43" s="92" t="s">
        <v>13</v>
      </c>
      <c r="I43" s="3">
        <v>0.22162982918040364</v>
      </c>
      <c r="J43" s="5">
        <f t="shared" si="12"/>
        <v>970353.6487668741</v>
      </c>
      <c r="K43" s="61"/>
      <c r="L43" s="61"/>
      <c r="M43" s="61"/>
      <c r="N43" s="61"/>
      <c r="O43" s="61"/>
      <c r="P43" s="61"/>
      <c r="Q43" s="61"/>
      <c r="R43" s="61"/>
    </row>
    <row r="44" spans="1:20" ht="12" customHeight="1" x14ac:dyDescent="0.2">
      <c r="A44" s="61"/>
      <c r="B44" s="65" t="s">
        <v>35</v>
      </c>
      <c r="C44" s="61"/>
      <c r="D44" s="96">
        <v>397</v>
      </c>
      <c r="E44" s="65" t="str">
        <f t="shared" si="0"/>
        <v>397SG</v>
      </c>
      <c r="F44" s="62" t="s">
        <v>1767</v>
      </c>
      <c r="G44" s="1">
        <f>SUMIF('8.4.2 &amp; 8.4.3'!$G$10:$G$85,'8.4'!E44,'8.4.2 &amp; 8.4.3'!$J$10:$J$85)</f>
        <v>-1539374.6238643527</v>
      </c>
      <c r="H44" s="92" t="s">
        <v>15</v>
      </c>
      <c r="I44" s="3">
        <v>7.9787774498314715E-2</v>
      </c>
      <c r="J44" s="5">
        <f t="shared" si="12"/>
        <v>-122823.275357317</v>
      </c>
      <c r="K44" s="62"/>
      <c r="L44" s="61"/>
      <c r="M44" s="61"/>
      <c r="N44" s="61"/>
      <c r="O44" s="61"/>
      <c r="P44" s="61"/>
      <c r="Q44" s="61"/>
      <c r="R44" s="61"/>
    </row>
    <row r="45" spans="1:20" ht="12" customHeight="1" x14ac:dyDescent="0.2">
      <c r="A45" s="61"/>
      <c r="B45" s="65" t="s">
        <v>35</v>
      </c>
      <c r="C45" s="61"/>
      <c r="D45" s="96">
        <v>397</v>
      </c>
      <c r="E45" s="65" t="str">
        <f t="shared" si="0"/>
        <v>397SO</v>
      </c>
      <c r="F45" s="62" t="s">
        <v>1767</v>
      </c>
      <c r="G45" s="1">
        <f>SUMIF('8.4.2 &amp; 8.4.3'!$G$10:$G$85,'8.4'!E45,'8.4.2 &amp; 8.4.3'!$J$10:$J$85)</f>
        <v>47428039.510778368</v>
      </c>
      <c r="H45" s="92" t="s">
        <v>36</v>
      </c>
      <c r="I45" s="3">
        <v>7.0845810240555085E-2</v>
      </c>
      <c r="J45" s="5">
        <f t="shared" si="12"/>
        <v>3360077.8872621534</v>
      </c>
      <c r="K45" s="62"/>
      <c r="L45" s="61"/>
      <c r="M45" s="61"/>
      <c r="N45" s="61"/>
      <c r="O45" s="61"/>
      <c r="P45" s="61"/>
      <c r="Q45" s="61"/>
      <c r="R45" s="61"/>
    </row>
    <row r="46" spans="1:20" ht="12" customHeight="1" x14ac:dyDescent="0.2">
      <c r="A46" s="61"/>
      <c r="B46" s="65" t="s">
        <v>35</v>
      </c>
      <c r="C46" s="61"/>
      <c r="D46" s="96">
        <v>397</v>
      </c>
      <c r="E46" s="65" t="str">
        <f t="shared" si="0"/>
        <v>397CN</v>
      </c>
      <c r="F46" s="62" t="s">
        <v>1767</v>
      </c>
      <c r="G46" s="1">
        <f>SUMIF('8.4.2 &amp; 8.4.3'!$G$10:$G$85,'8.4'!E46,'8.4.2 &amp; 8.4.3'!$J$10:$J$85)</f>
        <v>-2360402.1000000089</v>
      </c>
      <c r="H46" s="92" t="s">
        <v>37</v>
      </c>
      <c r="I46" s="3">
        <v>6.742981175467383E-2</v>
      </c>
      <c r="J46" s="5">
        <f t="shared" si="12"/>
        <v>-159161.46926833739</v>
      </c>
      <c r="K46" s="62"/>
      <c r="L46" s="61"/>
      <c r="M46" s="61"/>
      <c r="N46" s="61"/>
      <c r="O46" s="61"/>
      <c r="P46" s="61"/>
      <c r="Q46" s="61"/>
      <c r="R46" s="61"/>
    </row>
    <row r="47" spans="1:20" ht="12" customHeight="1" x14ac:dyDescent="0.2">
      <c r="A47" s="61"/>
      <c r="B47" s="65" t="s">
        <v>35</v>
      </c>
      <c r="C47" s="61"/>
      <c r="D47" s="96">
        <v>397</v>
      </c>
      <c r="E47" s="65" t="str">
        <f t="shared" si="0"/>
        <v>397JBG</v>
      </c>
      <c r="F47" s="62" t="s">
        <v>1767</v>
      </c>
      <c r="G47" s="1">
        <f>SUMIF('8.4.2 &amp; 8.4.3'!$G$10:$G$85,'8.4'!E47,'8.4.2 &amp; 8.4.3'!$J$10:$J$85)</f>
        <v>-2480847.5479999781</v>
      </c>
      <c r="H47" s="92" t="s">
        <v>16</v>
      </c>
      <c r="I47" s="3">
        <v>0.22162982918040364</v>
      </c>
      <c r="J47" s="5">
        <f t="shared" si="12"/>
        <v>-549829.81828585838</v>
      </c>
      <c r="K47" s="62"/>
      <c r="L47" s="61"/>
      <c r="M47" s="61"/>
      <c r="N47" s="61"/>
      <c r="O47" s="61"/>
      <c r="P47" s="61"/>
      <c r="Q47" s="61"/>
      <c r="R47" s="61"/>
    </row>
    <row r="48" spans="1:20" ht="12" customHeight="1" x14ac:dyDescent="0.2">
      <c r="A48" s="61"/>
      <c r="B48" s="65" t="s">
        <v>35</v>
      </c>
      <c r="C48" s="61"/>
      <c r="D48" s="96">
        <v>397</v>
      </c>
      <c r="E48" s="65" t="str">
        <f t="shared" si="0"/>
        <v>397CAEE</v>
      </c>
      <c r="F48" s="62" t="s">
        <v>1767</v>
      </c>
      <c r="G48" s="1">
        <f>SUMIF('8.4.2 &amp; 8.4.3'!$G$10:$G$85,'8.4'!E48,'8.4.2 &amp; 8.4.3'!$J$10:$J$85)</f>
        <v>-274748.57199999643</v>
      </c>
      <c r="H48" s="92" t="s">
        <v>38</v>
      </c>
      <c r="I48" s="3">
        <v>0</v>
      </c>
      <c r="J48" s="5">
        <f t="shared" si="12"/>
        <v>0</v>
      </c>
      <c r="K48" s="62"/>
      <c r="L48" s="61"/>
      <c r="M48" s="61"/>
      <c r="N48" s="61"/>
      <c r="O48" s="61"/>
      <c r="P48" s="61"/>
      <c r="Q48" s="61"/>
      <c r="R48" s="61"/>
    </row>
    <row r="49" spans="1:18" ht="12" customHeight="1" x14ac:dyDescent="0.2">
      <c r="A49" s="61"/>
      <c r="B49" s="65" t="s">
        <v>39</v>
      </c>
      <c r="C49" s="61"/>
      <c r="D49" s="96">
        <v>399</v>
      </c>
      <c r="E49" s="65" t="str">
        <f t="shared" si="0"/>
        <v>399CAEE</v>
      </c>
      <c r="F49" s="62" t="s">
        <v>1767</v>
      </c>
      <c r="G49" s="1">
        <f>SUMIF('8.4.2 &amp; 8.4.3'!$G$10:$G$85,'8.4'!E49,'8.4.2 &amp; 8.4.3'!$J$10:$J$85)</f>
        <v>0</v>
      </c>
      <c r="H49" s="1" t="s">
        <v>38</v>
      </c>
      <c r="I49" s="3">
        <v>0</v>
      </c>
      <c r="J49" s="5">
        <f t="shared" si="12"/>
        <v>0</v>
      </c>
      <c r="K49" s="62"/>
      <c r="L49" s="61"/>
      <c r="M49" s="61"/>
      <c r="N49" s="61"/>
      <c r="O49" s="61"/>
      <c r="P49" s="61"/>
      <c r="Q49" s="61"/>
      <c r="R49" s="61"/>
    </row>
    <row r="50" spans="1:18" ht="12" customHeight="1" x14ac:dyDescent="0.2">
      <c r="A50" s="61"/>
      <c r="B50" s="61"/>
      <c r="C50" s="61"/>
      <c r="D50" s="62"/>
      <c r="E50" s="65"/>
      <c r="F50" s="62"/>
      <c r="G50" s="4">
        <f>SUM(G9:G49)</f>
        <v>2261717078.5706687</v>
      </c>
      <c r="H50" s="62"/>
      <c r="I50" s="6"/>
      <c r="J50" s="4">
        <f>SUM(J9:J49)</f>
        <v>124848788.31515439</v>
      </c>
      <c r="K50" s="62"/>
      <c r="L50" s="61"/>
      <c r="M50" s="61"/>
      <c r="N50" s="61"/>
      <c r="O50" s="61"/>
      <c r="P50" s="61"/>
      <c r="Q50" s="61"/>
      <c r="R50" s="61"/>
    </row>
    <row r="51" spans="1:18" ht="12" customHeight="1" x14ac:dyDescent="0.2">
      <c r="A51" s="61"/>
      <c r="B51" s="77"/>
      <c r="C51" s="61"/>
      <c r="D51" s="62"/>
      <c r="E51" s="62"/>
      <c r="F51" s="62"/>
      <c r="G51" s="62"/>
      <c r="H51" s="62"/>
      <c r="I51" s="62"/>
      <c r="J51" s="62"/>
      <c r="K51" s="62"/>
      <c r="L51" s="61"/>
      <c r="M51" s="61"/>
      <c r="N51" s="61"/>
      <c r="O51" s="61"/>
      <c r="P51" s="61"/>
      <c r="Q51" s="61"/>
      <c r="R51" s="61"/>
    </row>
    <row r="52" spans="1:18" ht="12" customHeight="1" thickBot="1" x14ac:dyDescent="0.25">
      <c r="A52" s="61"/>
      <c r="B52" s="64" t="s">
        <v>40</v>
      </c>
      <c r="C52" s="61"/>
      <c r="D52" s="62"/>
      <c r="E52" s="62"/>
      <c r="F52" s="62"/>
      <c r="G52" s="62"/>
      <c r="H52" s="62"/>
      <c r="I52" s="62"/>
      <c r="J52" s="62"/>
      <c r="K52" s="62"/>
      <c r="L52" s="61"/>
      <c r="M52" s="61"/>
      <c r="N52" s="61"/>
      <c r="O52" s="61"/>
      <c r="P52" s="61"/>
      <c r="Q52" s="61"/>
      <c r="R52" s="61"/>
    </row>
    <row r="53" spans="1:18" ht="12" customHeight="1" x14ac:dyDescent="0.2">
      <c r="A53" s="78"/>
      <c r="B53" s="79"/>
      <c r="C53" s="80"/>
      <c r="D53" s="81"/>
      <c r="E53" s="81"/>
      <c r="F53" s="81"/>
      <c r="G53" s="81"/>
      <c r="H53" s="81"/>
      <c r="I53" s="81"/>
      <c r="J53" s="81"/>
      <c r="K53" s="82"/>
      <c r="L53" s="61"/>
      <c r="M53" s="61"/>
      <c r="N53" s="61"/>
      <c r="O53" s="61"/>
      <c r="P53" s="61"/>
      <c r="Q53" s="61"/>
      <c r="R53" s="61"/>
    </row>
    <row r="54" spans="1:18" ht="12" customHeight="1" x14ac:dyDescent="0.2">
      <c r="A54" s="83"/>
      <c r="B54" s="77"/>
      <c r="C54" s="61"/>
      <c r="D54" s="62"/>
      <c r="E54" s="62"/>
      <c r="F54" s="62"/>
      <c r="G54" s="62"/>
      <c r="H54" s="62"/>
      <c r="I54" s="62"/>
      <c r="J54" s="62"/>
      <c r="K54" s="84"/>
      <c r="L54" s="61"/>
      <c r="M54" s="61"/>
      <c r="N54" s="61"/>
      <c r="O54" s="61"/>
      <c r="P54" s="61"/>
      <c r="Q54" s="61"/>
      <c r="R54" s="61"/>
    </row>
    <row r="55" spans="1:18" ht="12" customHeight="1" x14ac:dyDescent="0.2">
      <c r="A55" s="83"/>
      <c r="B55" s="77"/>
      <c r="C55" s="61"/>
      <c r="D55" s="62"/>
      <c r="E55" s="62"/>
      <c r="F55" s="62"/>
      <c r="G55" s="85"/>
      <c r="H55" s="62"/>
      <c r="I55" s="62"/>
      <c r="J55" s="62"/>
      <c r="K55" s="84"/>
      <c r="L55" s="61"/>
      <c r="M55" s="61"/>
      <c r="N55" s="61"/>
      <c r="O55" s="61"/>
      <c r="P55" s="61"/>
      <c r="Q55" s="61"/>
      <c r="R55" s="61"/>
    </row>
    <row r="56" spans="1:18" ht="12" customHeight="1" x14ac:dyDescent="0.2">
      <c r="A56" s="83"/>
      <c r="B56" s="77"/>
      <c r="C56" s="61"/>
      <c r="D56" s="62"/>
      <c r="E56" s="62"/>
      <c r="F56" s="62"/>
      <c r="G56" s="62"/>
      <c r="H56" s="62"/>
      <c r="I56" s="62"/>
      <c r="J56" s="62"/>
      <c r="K56" s="84"/>
      <c r="L56" s="61"/>
      <c r="M56" s="61"/>
      <c r="N56" s="61"/>
      <c r="O56" s="61"/>
      <c r="P56" s="61"/>
      <c r="Q56" s="61"/>
      <c r="R56" s="61"/>
    </row>
    <row r="57" spans="1:18" ht="12" customHeight="1" x14ac:dyDescent="0.2">
      <c r="A57" s="83"/>
      <c r="B57" s="77"/>
      <c r="C57" s="61"/>
      <c r="D57" s="62"/>
      <c r="E57" s="62"/>
      <c r="F57" s="62"/>
      <c r="G57" s="62"/>
      <c r="H57" s="62"/>
      <c r="I57" s="62"/>
      <c r="J57" s="62"/>
      <c r="K57" s="84"/>
      <c r="L57" s="61"/>
      <c r="M57" s="61"/>
      <c r="N57" s="61"/>
      <c r="O57" s="61"/>
      <c r="P57" s="61"/>
      <c r="Q57" s="61"/>
      <c r="R57" s="61"/>
    </row>
    <row r="58" spans="1:18" ht="12" customHeight="1" x14ac:dyDescent="0.2">
      <c r="A58" s="83"/>
      <c r="B58" s="61"/>
      <c r="C58" s="61"/>
      <c r="D58" s="62"/>
      <c r="E58" s="62"/>
      <c r="F58" s="62"/>
      <c r="G58" s="62"/>
      <c r="H58" s="62"/>
      <c r="I58" s="62"/>
      <c r="J58" s="62"/>
      <c r="K58" s="84"/>
      <c r="L58" s="61"/>
      <c r="M58" s="61"/>
      <c r="N58" s="61"/>
      <c r="O58" s="61"/>
      <c r="P58" s="61"/>
      <c r="Q58" s="61"/>
      <c r="R58" s="61"/>
    </row>
    <row r="59" spans="1:18" ht="12" customHeight="1" x14ac:dyDescent="0.2">
      <c r="A59" s="83"/>
      <c r="B59" s="61"/>
      <c r="C59" s="61"/>
      <c r="D59" s="62"/>
      <c r="E59" s="62"/>
      <c r="F59" s="62"/>
      <c r="G59" s="62"/>
      <c r="H59" s="62"/>
      <c r="I59" s="62"/>
      <c r="J59" s="62"/>
      <c r="K59" s="84"/>
      <c r="L59" s="61"/>
      <c r="M59" s="61"/>
      <c r="N59" s="61"/>
      <c r="O59" s="61"/>
      <c r="P59" s="61"/>
      <c r="Q59" s="61"/>
      <c r="R59" s="61"/>
    </row>
    <row r="60" spans="1:18" ht="12" customHeight="1" x14ac:dyDescent="0.2">
      <c r="A60" s="83"/>
      <c r="B60" s="61"/>
      <c r="C60" s="61"/>
      <c r="D60" s="62"/>
      <c r="E60" s="62"/>
      <c r="F60" s="62"/>
      <c r="G60" s="62"/>
      <c r="H60" s="62"/>
      <c r="I60" s="62"/>
      <c r="J60" s="62"/>
      <c r="K60" s="84"/>
      <c r="L60" s="61"/>
      <c r="M60" s="61"/>
      <c r="N60" s="61"/>
      <c r="O60" s="61"/>
      <c r="P60" s="61"/>
      <c r="Q60" s="61"/>
      <c r="R60" s="61"/>
    </row>
    <row r="61" spans="1:18" ht="12" customHeight="1" x14ac:dyDescent="0.2">
      <c r="A61" s="83"/>
      <c r="B61" s="61"/>
      <c r="C61" s="61"/>
      <c r="D61" s="176"/>
      <c r="E61" s="176"/>
      <c r="F61" s="176"/>
      <c r="G61" s="176"/>
      <c r="H61" s="176"/>
      <c r="I61" s="176"/>
      <c r="J61" s="176"/>
      <c r="K61" s="84"/>
      <c r="L61" s="61"/>
      <c r="M61" s="61"/>
      <c r="N61" s="61"/>
      <c r="O61" s="61"/>
      <c r="P61" s="61"/>
      <c r="Q61" s="61"/>
      <c r="R61" s="61"/>
    </row>
    <row r="62" spans="1:18" ht="12" customHeight="1" x14ac:dyDescent="0.2">
      <c r="A62" s="83"/>
      <c r="B62" s="61"/>
      <c r="C62" s="61"/>
      <c r="D62" s="62"/>
      <c r="E62" s="62"/>
      <c r="F62" s="62"/>
      <c r="G62" s="62"/>
      <c r="H62" s="62"/>
      <c r="I62" s="62"/>
      <c r="J62" s="62"/>
      <c r="K62" s="84"/>
      <c r="L62" s="61"/>
      <c r="M62" s="61"/>
      <c r="N62" s="61"/>
      <c r="O62" s="61"/>
      <c r="P62" s="61"/>
      <c r="Q62" s="61"/>
      <c r="R62" s="61"/>
    </row>
    <row r="63" spans="1:18" ht="12" customHeight="1" thickBot="1" x14ac:dyDescent="0.25">
      <c r="A63" s="86"/>
      <c r="B63" s="87"/>
      <c r="C63" s="87"/>
      <c r="D63" s="88"/>
      <c r="E63" s="88"/>
      <c r="F63" s="88"/>
      <c r="G63" s="88"/>
      <c r="H63" s="88"/>
      <c r="I63" s="88"/>
      <c r="J63" s="88"/>
      <c r="K63" s="89"/>
      <c r="L63" s="61"/>
      <c r="M63" s="61"/>
      <c r="N63" s="61"/>
      <c r="O63" s="61"/>
      <c r="P63" s="61"/>
      <c r="Q63" s="61"/>
      <c r="R63" s="61"/>
    </row>
    <row r="64" spans="1:18" ht="12" customHeight="1" x14ac:dyDescent="0.2">
      <c r="A64" s="61"/>
      <c r="B64" s="61"/>
      <c r="C64" s="61"/>
      <c r="D64" s="62"/>
      <c r="E64" s="62"/>
      <c r="F64" s="62"/>
      <c r="G64" s="62"/>
      <c r="H64" s="62"/>
      <c r="I64" s="62"/>
      <c r="J64" s="62"/>
      <c r="K64" s="62"/>
      <c r="L64" s="61"/>
      <c r="M64" s="61"/>
      <c r="N64" s="61"/>
      <c r="O64" s="61"/>
      <c r="P64" s="61"/>
      <c r="Q64" s="61"/>
      <c r="R64" s="61"/>
    </row>
    <row r="65" spans="1:18" ht="12" customHeight="1" x14ac:dyDescent="0.2">
      <c r="A65" s="61"/>
      <c r="B65" s="61"/>
      <c r="C65" s="61"/>
      <c r="D65" s="62"/>
      <c r="E65" s="62"/>
      <c r="F65" s="62"/>
      <c r="G65" s="62"/>
      <c r="H65" s="62"/>
      <c r="I65" s="62"/>
      <c r="J65" s="62"/>
      <c r="K65" s="62"/>
      <c r="L65" s="61"/>
      <c r="M65" s="61"/>
      <c r="N65" s="61"/>
      <c r="O65" s="61"/>
      <c r="P65" s="61"/>
      <c r="Q65" s="61"/>
      <c r="R65" s="61"/>
    </row>
    <row r="66" spans="1:18" ht="12" customHeight="1" x14ac:dyDescent="0.2">
      <c r="A66" s="61"/>
      <c r="B66" s="61"/>
      <c r="C66" s="61"/>
      <c r="D66" s="61"/>
      <c r="E66" s="61"/>
      <c r="F66" s="61"/>
      <c r="G66" s="61"/>
      <c r="H66" s="61"/>
      <c r="I66" s="61"/>
      <c r="J66" s="61"/>
      <c r="K66" s="61"/>
      <c r="L66" s="61"/>
      <c r="M66" s="61"/>
      <c r="N66" s="61"/>
      <c r="O66" s="61"/>
      <c r="P66" s="61"/>
      <c r="Q66" s="61"/>
      <c r="R66" s="61"/>
    </row>
    <row r="67" spans="1:18" x14ac:dyDescent="0.2">
      <c r="A67" s="61"/>
      <c r="B67" s="61"/>
      <c r="C67" s="61"/>
      <c r="D67" s="61"/>
      <c r="E67" s="61"/>
      <c r="F67" s="61"/>
      <c r="G67" s="61"/>
      <c r="H67" s="61"/>
      <c r="I67" s="61"/>
      <c r="J67" s="61"/>
      <c r="K67" s="61"/>
      <c r="L67" s="61"/>
      <c r="M67" s="61"/>
      <c r="N67" s="61"/>
      <c r="O67" s="61"/>
      <c r="P67" s="61"/>
      <c r="Q67" s="61"/>
      <c r="R67" s="61"/>
    </row>
    <row r="68" spans="1:18" x14ac:dyDescent="0.2">
      <c r="A68" s="61"/>
      <c r="B68" s="61"/>
      <c r="C68" s="61"/>
      <c r="D68" s="66"/>
      <c r="E68" s="66"/>
      <c r="F68" s="61"/>
      <c r="G68" s="61"/>
      <c r="H68" s="66"/>
      <c r="I68" s="61"/>
      <c r="J68" s="61"/>
      <c r="K68" s="61"/>
      <c r="L68" s="61"/>
      <c r="M68" s="61"/>
      <c r="N68" s="61"/>
      <c r="O68" s="61"/>
      <c r="P68" s="61"/>
      <c r="Q68" s="61"/>
      <c r="R68" s="61"/>
    </row>
    <row r="69" spans="1:18" x14ac:dyDescent="0.2">
      <c r="A69" s="61"/>
      <c r="B69" s="61"/>
      <c r="C69" s="61"/>
      <c r="D69" s="90"/>
      <c r="E69" s="90"/>
      <c r="F69" s="61"/>
      <c r="G69" s="61"/>
      <c r="H69" s="61"/>
      <c r="I69" s="61"/>
      <c r="J69" s="61"/>
      <c r="K69" s="61"/>
      <c r="L69" s="61"/>
      <c r="M69" s="61"/>
      <c r="N69" s="61"/>
      <c r="O69" s="61"/>
      <c r="P69" s="61"/>
      <c r="Q69" s="61"/>
      <c r="R69" s="61"/>
    </row>
    <row r="70" spans="1:18" x14ac:dyDescent="0.2">
      <c r="A70" s="61"/>
      <c r="B70" s="61"/>
      <c r="C70" s="61"/>
      <c r="D70" s="90"/>
      <c r="E70" s="90"/>
      <c r="F70" s="61"/>
      <c r="G70" s="61"/>
      <c r="H70" s="61"/>
      <c r="I70" s="61"/>
      <c r="J70" s="61"/>
      <c r="K70" s="61"/>
      <c r="L70" s="61"/>
      <c r="M70" s="61"/>
      <c r="N70" s="61"/>
      <c r="O70" s="61"/>
      <c r="P70" s="61"/>
      <c r="Q70" s="61"/>
      <c r="R70" s="61"/>
    </row>
    <row r="71" spans="1:18" x14ac:dyDescent="0.2">
      <c r="A71" s="61"/>
      <c r="B71" s="61"/>
      <c r="C71" s="61"/>
      <c r="D71" s="90"/>
      <c r="E71" s="90"/>
      <c r="F71" s="61"/>
      <c r="G71" s="61"/>
      <c r="H71" s="61"/>
      <c r="I71" s="61"/>
      <c r="J71" s="61"/>
      <c r="K71" s="61"/>
      <c r="L71" s="61"/>
      <c r="M71" s="61"/>
      <c r="N71" s="61"/>
      <c r="O71" s="61"/>
      <c r="P71" s="61"/>
      <c r="Q71" s="61"/>
      <c r="R71" s="61"/>
    </row>
    <row r="72" spans="1:18" x14ac:dyDescent="0.2">
      <c r="A72" s="61"/>
      <c r="B72" s="61"/>
      <c r="C72" s="61"/>
      <c r="D72" s="90"/>
      <c r="E72" s="90"/>
      <c r="F72" s="61"/>
      <c r="G72" s="61"/>
      <c r="H72" s="61"/>
      <c r="I72" s="61"/>
      <c r="J72" s="61"/>
      <c r="K72" s="61"/>
      <c r="L72" s="61"/>
      <c r="M72" s="61"/>
      <c r="N72" s="61"/>
      <c r="O72" s="61"/>
      <c r="P72" s="61"/>
      <c r="Q72" s="61"/>
      <c r="R72" s="61"/>
    </row>
    <row r="73" spans="1:18" x14ac:dyDescent="0.2">
      <c r="A73" s="61"/>
      <c r="B73" s="61"/>
      <c r="C73" s="61"/>
      <c r="D73" s="90"/>
      <c r="E73" s="90"/>
      <c r="F73" s="61"/>
      <c r="G73" s="61"/>
      <c r="H73" s="61"/>
      <c r="I73" s="61"/>
      <c r="J73" s="61"/>
      <c r="K73" s="61"/>
      <c r="L73" s="61"/>
      <c r="M73" s="61"/>
      <c r="N73" s="61"/>
      <c r="O73" s="61"/>
      <c r="P73" s="61"/>
      <c r="Q73" s="61"/>
      <c r="R73" s="61"/>
    </row>
    <row r="74" spans="1:18" x14ac:dyDescent="0.2">
      <c r="A74" s="61"/>
      <c r="B74" s="61"/>
      <c r="C74" s="61"/>
      <c r="D74" s="90"/>
      <c r="E74" s="90"/>
      <c r="F74" s="61"/>
      <c r="G74" s="61"/>
      <c r="H74" s="61"/>
      <c r="I74" s="61"/>
      <c r="J74" s="61"/>
      <c r="K74" s="61"/>
      <c r="L74" s="61"/>
      <c r="M74" s="61"/>
      <c r="N74" s="61"/>
      <c r="O74" s="61"/>
      <c r="P74" s="61"/>
      <c r="Q74" s="61"/>
      <c r="R74" s="61"/>
    </row>
    <row r="75" spans="1:18" x14ac:dyDescent="0.2">
      <c r="A75" s="61"/>
      <c r="B75" s="61"/>
      <c r="C75" s="61"/>
      <c r="D75" s="90"/>
      <c r="E75" s="90"/>
      <c r="F75" s="61"/>
      <c r="G75" s="61"/>
      <c r="H75" s="61"/>
      <c r="I75" s="61"/>
      <c r="J75" s="61"/>
      <c r="K75" s="61"/>
      <c r="L75" s="61"/>
      <c r="M75" s="61"/>
      <c r="N75" s="61"/>
      <c r="O75" s="61"/>
      <c r="P75" s="61"/>
      <c r="Q75" s="61"/>
      <c r="R75" s="61"/>
    </row>
    <row r="76" spans="1:18" x14ac:dyDescent="0.2">
      <c r="A76" s="61"/>
      <c r="B76" s="61"/>
      <c r="C76" s="61"/>
      <c r="D76" s="90"/>
      <c r="E76" s="90"/>
      <c r="F76" s="61"/>
      <c r="G76" s="61"/>
      <c r="H76" s="61"/>
      <c r="I76" s="61"/>
      <c r="J76" s="61"/>
      <c r="K76" s="61"/>
      <c r="L76" s="61"/>
      <c r="M76" s="61"/>
      <c r="N76" s="61"/>
      <c r="O76" s="61"/>
      <c r="P76" s="61"/>
      <c r="Q76" s="61"/>
      <c r="R76" s="61"/>
    </row>
    <row r="77" spans="1:18" x14ac:dyDescent="0.2">
      <c r="A77" s="61"/>
      <c r="B77" s="61"/>
      <c r="C77" s="61"/>
      <c r="D77" s="90"/>
      <c r="E77" s="90"/>
      <c r="F77" s="61"/>
      <c r="G77" s="61"/>
      <c r="H77" s="61"/>
      <c r="I77" s="61"/>
      <c r="J77" s="61"/>
      <c r="K77" s="61"/>
      <c r="L77" s="61"/>
      <c r="M77" s="61"/>
      <c r="N77" s="61"/>
      <c r="O77" s="61"/>
      <c r="P77" s="61"/>
      <c r="Q77" s="61"/>
      <c r="R77" s="61"/>
    </row>
    <row r="78" spans="1:18" x14ac:dyDescent="0.2">
      <c r="A78" s="61"/>
      <c r="B78" s="61"/>
      <c r="C78" s="61"/>
      <c r="D78" s="90"/>
      <c r="E78" s="90"/>
      <c r="F78" s="61"/>
      <c r="G78" s="61"/>
      <c r="H78" s="61"/>
      <c r="I78" s="61"/>
      <c r="J78" s="61"/>
      <c r="K78" s="61"/>
      <c r="L78" s="61"/>
      <c r="M78" s="61"/>
      <c r="N78" s="61"/>
      <c r="O78" s="61"/>
      <c r="P78" s="61"/>
      <c r="Q78" s="61"/>
      <c r="R78" s="61"/>
    </row>
    <row r="79" spans="1:18" x14ac:dyDescent="0.2">
      <c r="A79" s="61"/>
      <c r="B79" s="61"/>
      <c r="C79" s="61"/>
      <c r="D79" s="90"/>
      <c r="E79" s="90"/>
      <c r="F79" s="61"/>
      <c r="G79" s="61"/>
      <c r="H79" s="61"/>
      <c r="I79" s="61"/>
      <c r="J79" s="61"/>
      <c r="K79" s="61"/>
      <c r="L79" s="61"/>
      <c r="M79" s="61"/>
      <c r="N79" s="61"/>
      <c r="O79" s="61"/>
      <c r="P79" s="61"/>
      <c r="Q79" s="61"/>
      <c r="R79" s="61"/>
    </row>
    <row r="80" spans="1:18" x14ac:dyDescent="0.2">
      <c r="A80" s="61"/>
      <c r="B80" s="61"/>
      <c r="C80" s="61"/>
      <c r="D80" s="90"/>
      <c r="E80" s="90"/>
      <c r="F80" s="61"/>
      <c r="G80" s="61"/>
      <c r="H80" s="61"/>
      <c r="I80" s="61"/>
      <c r="J80" s="61"/>
      <c r="K80" s="61"/>
      <c r="L80" s="61"/>
      <c r="M80" s="61"/>
      <c r="N80" s="61"/>
      <c r="O80" s="61"/>
      <c r="P80" s="61"/>
      <c r="Q80" s="61"/>
      <c r="R80" s="61"/>
    </row>
    <row r="81" spans="1:18" x14ac:dyDescent="0.2">
      <c r="A81" s="61"/>
      <c r="B81" s="61"/>
      <c r="C81" s="61"/>
      <c r="D81" s="90"/>
      <c r="E81" s="90"/>
      <c r="F81" s="61"/>
      <c r="G81" s="61"/>
      <c r="H81" s="61"/>
      <c r="I81" s="61"/>
      <c r="J81" s="61"/>
      <c r="K81" s="61"/>
      <c r="L81" s="61"/>
      <c r="M81" s="61"/>
      <c r="N81" s="61"/>
      <c r="O81" s="61"/>
      <c r="P81" s="61"/>
      <c r="Q81" s="61"/>
      <c r="R81" s="61"/>
    </row>
    <row r="82" spans="1:18" x14ac:dyDescent="0.2">
      <c r="A82" s="61"/>
      <c r="B82" s="61"/>
      <c r="C82" s="61"/>
      <c r="D82" s="90"/>
      <c r="E82" s="90"/>
      <c r="F82" s="61"/>
      <c r="G82" s="61"/>
      <c r="H82" s="61"/>
      <c r="I82" s="61"/>
      <c r="J82" s="61"/>
      <c r="K82" s="61"/>
      <c r="L82" s="61"/>
      <c r="M82" s="61"/>
      <c r="N82" s="61"/>
      <c r="O82" s="61"/>
      <c r="P82" s="61"/>
      <c r="Q82" s="61"/>
      <c r="R82" s="61"/>
    </row>
    <row r="83" spans="1:18" x14ac:dyDescent="0.2">
      <c r="A83" s="61"/>
      <c r="B83" s="61"/>
      <c r="C83" s="61"/>
      <c r="D83" s="90"/>
      <c r="E83" s="90"/>
      <c r="F83" s="61"/>
      <c r="G83" s="61"/>
      <c r="H83" s="61"/>
      <c r="I83" s="61"/>
      <c r="J83" s="61"/>
      <c r="K83" s="61"/>
      <c r="L83" s="61"/>
      <c r="M83" s="61"/>
      <c r="N83" s="61"/>
      <c r="O83" s="61"/>
      <c r="P83" s="61"/>
      <c r="Q83" s="61"/>
      <c r="R83" s="61"/>
    </row>
    <row r="84" spans="1:18" x14ac:dyDescent="0.2">
      <c r="A84" s="61"/>
      <c r="B84" s="61"/>
      <c r="C84" s="61"/>
      <c r="D84" s="90"/>
      <c r="E84" s="90"/>
      <c r="F84" s="61"/>
      <c r="G84" s="61"/>
      <c r="H84" s="61"/>
      <c r="I84" s="61"/>
      <c r="J84" s="61"/>
      <c r="K84" s="61"/>
      <c r="L84" s="61"/>
      <c r="M84" s="61"/>
      <c r="N84" s="61"/>
      <c r="O84" s="61"/>
      <c r="P84" s="61"/>
      <c r="Q84" s="61"/>
      <c r="R84" s="61"/>
    </row>
    <row r="85" spans="1:18" x14ac:dyDescent="0.2">
      <c r="A85" s="61"/>
      <c r="B85" s="61"/>
      <c r="C85" s="61"/>
      <c r="D85" s="90"/>
      <c r="E85" s="90"/>
      <c r="F85" s="61"/>
      <c r="G85" s="61"/>
      <c r="H85" s="61"/>
      <c r="I85" s="61"/>
      <c r="J85" s="61"/>
      <c r="K85" s="61"/>
      <c r="L85" s="61"/>
      <c r="M85" s="61"/>
      <c r="N85" s="61"/>
      <c r="O85" s="61"/>
      <c r="P85" s="61"/>
      <c r="Q85" s="61"/>
      <c r="R85" s="61"/>
    </row>
    <row r="86" spans="1:18" x14ac:dyDescent="0.2">
      <c r="A86" s="61"/>
      <c r="B86" s="61"/>
      <c r="C86" s="61"/>
      <c r="D86" s="90"/>
      <c r="E86" s="90"/>
      <c r="F86" s="61"/>
      <c r="G86" s="61"/>
      <c r="H86" s="61"/>
      <c r="I86" s="61"/>
      <c r="J86" s="61"/>
      <c r="K86" s="61"/>
      <c r="L86" s="61"/>
      <c r="M86" s="61"/>
      <c r="N86" s="61"/>
      <c r="O86" s="61"/>
      <c r="P86" s="61"/>
      <c r="Q86" s="61"/>
      <c r="R86" s="61"/>
    </row>
    <row r="87" spans="1:18" x14ac:dyDescent="0.2">
      <c r="A87" s="61"/>
      <c r="B87" s="61"/>
      <c r="C87" s="61"/>
      <c r="D87" s="90"/>
      <c r="E87" s="90"/>
      <c r="F87" s="61"/>
      <c r="G87" s="61"/>
      <c r="H87" s="61"/>
      <c r="I87" s="61"/>
      <c r="J87" s="61"/>
      <c r="K87" s="61"/>
      <c r="L87" s="61"/>
      <c r="M87" s="61"/>
      <c r="N87" s="61"/>
      <c r="O87" s="61"/>
      <c r="P87" s="61"/>
      <c r="Q87" s="61"/>
      <c r="R87" s="61"/>
    </row>
    <row r="88" spans="1:18" x14ac:dyDescent="0.2">
      <c r="A88" s="61"/>
      <c r="B88" s="61"/>
      <c r="C88" s="61"/>
      <c r="D88" s="90"/>
      <c r="E88" s="90"/>
      <c r="F88" s="61"/>
      <c r="G88" s="61"/>
      <c r="H88" s="61"/>
      <c r="I88" s="61"/>
      <c r="J88" s="61"/>
      <c r="K88" s="61"/>
      <c r="L88" s="61"/>
      <c r="M88" s="61"/>
      <c r="N88" s="61"/>
      <c r="O88" s="61"/>
      <c r="P88" s="61"/>
      <c r="Q88" s="61"/>
      <c r="R88" s="61"/>
    </row>
    <row r="89" spans="1:18" x14ac:dyDescent="0.2">
      <c r="A89" s="61"/>
      <c r="B89" s="61"/>
      <c r="C89" s="61"/>
      <c r="D89" s="90"/>
      <c r="E89" s="90"/>
      <c r="F89" s="61"/>
      <c r="G89" s="61"/>
      <c r="H89" s="61"/>
      <c r="I89" s="61"/>
      <c r="J89" s="61"/>
      <c r="K89" s="61"/>
      <c r="L89" s="61"/>
      <c r="M89" s="61"/>
      <c r="N89" s="61"/>
      <c r="O89" s="61"/>
      <c r="P89" s="61"/>
      <c r="Q89" s="61"/>
      <c r="R89" s="61"/>
    </row>
    <row r="90" spans="1:18" x14ac:dyDescent="0.2">
      <c r="A90" s="61"/>
      <c r="B90" s="61"/>
      <c r="C90" s="61"/>
      <c r="D90" s="90"/>
      <c r="E90" s="90"/>
      <c r="F90" s="61"/>
      <c r="G90" s="61"/>
      <c r="H90" s="61"/>
      <c r="I90" s="61"/>
      <c r="J90" s="61"/>
      <c r="K90" s="61"/>
      <c r="L90" s="61"/>
      <c r="M90" s="61"/>
      <c r="N90" s="61"/>
      <c r="O90" s="61"/>
      <c r="P90" s="61"/>
      <c r="Q90" s="61"/>
      <c r="R90" s="61"/>
    </row>
    <row r="91" spans="1:18" x14ac:dyDescent="0.2">
      <c r="A91" s="61"/>
      <c r="B91" s="61"/>
      <c r="C91" s="61"/>
      <c r="D91" s="90"/>
      <c r="E91" s="90"/>
      <c r="F91" s="61"/>
      <c r="G91" s="61"/>
      <c r="H91" s="61"/>
      <c r="I91" s="61"/>
      <c r="J91" s="61"/>
      <c r="K91" s="61"/>
      <c r="L91" s="61"/>
      <c r="M91" s="61"/>
      <c r="N91" s="61"/>
      <c r="O91" s="61"/>
      <c r="P91" s="61"/>
      <c r="Q91" s="61"/>
      <c r="R91" s="61"/>
    </row>
    <row r="92" spans="1:18" x14ac:dyDescent="0.2">
      <c r="A92" s="61"/>
      <c r="B92" s="61"/>
      <c r="C92" s="61"/>
      <c r="D92" s="90"/>
      <c r="E92" s="90"/>
      <c r="F92" s="61"/>
      <c r="G92" s="61"/>
      <c r="H92" s="61"/>
      <c r="I92" s="61"/>
      <c r="J92" s="61"/>
      <c r="K92" s="61"/>
      <c r="L92" s="61"/>
      <c r="M92" s="61"/>
      <c r="N92" s="61"/>
      <c r="O92" s="61"/>
      <c r="P92" s="61"/>
      <c r="Q92" s="61"/>
      <c r="R92" s="61"/>
    </row>
    <row r="93" spans="1:18" x14ac:dyDescent="0.2">
      <c r="A93" s="61"/>
      <c r="B93" s="61"/>
      <c r="C93" s="61"/>
      <c r="D93" s="90"/>
      <c r="E93" s="90"/>
      <c r="F93" s="61"/>
      <c r="G93" s="61"/>
      <c r="H93" s="61"/>
      <c r="I93" s="61"/>
      <c r="J93" s="61"/>
      <c r="K93" s="61"/>
      <c r="L93" s="61"/>
      <c r="M93" s="61"/>
      <c r="N93" s="61"/>
      <c r="O93" s="61"/>
      <c r="P93" s="61"/>
      <c r="Q93" s="61"/>
      <c r="R93" s="61"/>
    </row>
    <row r="94" spans="1:18" x14ac:dyDescent="0.2">
      <c r="A94" s="61"/>
      <c r="B94" s="61"/>
      <c r="C94" s="61"/>
      <c r="D94" s="90"/>
      <c r="E94" s="90"/>
      <c r="F94" s="61"/>
      <c r="G94" s="61"/>
      <c r="H94" s="61"/>
      <c r="I94" s="61"/>
      <c r="J94" s="61"/>
      <c r="K94" s="61"/>
      <c r="L94" s="61"/>
      <c r="M94" s="61"/>
      <c r="N94" s="61"/>
      <c r="O94" s="61"/>
      <c r="P94" s="61"/>
      <c r="Q94" s="61"/>
      <c r="R94" s="61"/>
    </row>
    <row r="95" spans="1:18" x14ac:dyDescent="0.2">
      <c r="A95" s="61"/>
      <c r="B95" s="61"/>
      <c r="C95" s="61"/>
      <c r="D95" s="90"/>
      <c r="E95" s="90"/>
      <c r="F95" s="61"/>
      <c r="G95" s="61"/>
      <c r="H95" s="61"/>
      <c r="I95" s="61"/>
      <c r="J95" s="61"/>
      <c r="K95" s="61"/>
      <c r="L95" s="61"/>
      <c r="M95" s="61"/>
      <c r="N95" s="61"/>
      <c r="O95" s="61"/>
      <c r="P95" s="61"/>
      <c r="Q95" s="61"/>
      <c r="R95" s="61"/>
    </row>
    <row r="96" spans="1:18" x14ac:dyDescent="0.2">
      <c r="A96" s="61"/>
      <c r="B96" s="61"/>
      <c r="C96" s="61"/>
      <c r="D96" s="90"/>
      <c r="E96" s="90"/>
      <c r="F96" s="61"/>
      <c r="G96" s="61"/>
      <c r="H96" s="61"/>
      <c r="I96" s="61"/>
      <c r="J96" s="61"/>
      <c r="K96" s="61"/>
      <c r="L96" s="61"/>
      <c r="M96" s="61"/>
      <c r="N96" s="61"/>
      <c r="O96" s="61"/>
      <c r="P96" s="61"/>
      <c r="Q96" s="61"/>
      <c r="R96" s="61"/>
    </row>
    <row r="97" spans="1:18" x14ac:dyDescent="0.2">
      <c r="A97" s="61"/>
      <c r="B97" s="61"/>
      <c r="C97" s="61"/>
      <c r="D97" s="90"/>
      <c r="E97" s="90"/>
      <c r="F97" s="61"/>
      <c r="G97" s="61"/>
      <c r="H97" s="61"/>
      <c r="I97" s="61"/>
      <c r="J97" s="61"/>
      <c r="K97" s="61"/>
      <c r="L97" s="61"/>
      <c r="M97" s="61"/>
      <c r="N97" s="61"/>
      <c r="O97" s="61"/>
      <c r="P97" s="61"/>
      <c r="Q97" s="61"/>
      <c r="R97" s="61"/>
    </row>
    <row r="98" spans="1:18" x14ac:dyDescent="0.2">
      <c r="A98" s="61"/>
      <c r="B98" s="61"/>
      <c r="C98" s="61"/>
      <c r="D98" s="90"/>
      <c r="E98" s="90"/>
      <c r="F98" s="61"/>
      <c r="G98" s="61"/>
      <c r="H98" s="61"/>
      <c r="I98" s="61"/>
      <c r="J98" s="61"/>
      <c r="K98" s="61"/>
      <c r="L98" s="61"/>
      <c r="M98" s="61"/>
      <c r="N98" s="61"/>
      <c r="O98" s="61"/>
      <c r="P98" s="61"/>
      <c r="Q98" s="61"/>
      <c r="R98" s="61"/>
    </row>
    <row r="99" spans="1:18" x14ac:dyDescent="0.2">
      <c r="A99" s="61"/>
      <c r="B99" s="61"/>
      <c r="C99" s="61"/>
      <c r="D99" s="90"/>
      <c r="E99" s="90"/>
      <c r="F99" s="61"/>
      <c r="G99" s="61"/>
      <c r="H99" s="61"/>
      <c r="I99" s="61"/>
      <c r="J99" s="61"/>
      <c r="K99" s="61"/>
      <c r="L99" s="61"/>
      <c r="M99" s="61"/>
      <c r="N99" s="61"/>
      <c r="O99" s="61"/>
      <c r="P99" s="61"/>
      <c r="Q99" s="61"/>
      <c r="R99" s="61"/>
    </row>
    <row r="100" spans="1:18" x14ac:dyDescent="0.2">
      <c r="A100" s="61"/>
      <c r="B100" s="61"/>
      <c r="C100" s="61"/>
      <c r="D100" s="90"/>
      <c r="E100" s="90"/>
      <c r="F100" s="61"/>
      <c r="G100" s="61"/>
      <c r="H100" s="61"/>
      <c r="I100" s="61"/>
      <c r="J100" s="61"/>
      <c r="K100" s="61"/>
      <c r="L100" s="61"/>
      <c r="M100" s="61"/>
      <c r="N100" s="61"/>
      <c r="O100" s="61"/>
      <c r="P100" s="61"/>
      <c r="Q100" s="61"/>
      <c r="R100" s="61"/>
    </row>
    <row r="101" spans="1:18" x14ac:dyDescent="0.2">
      <c r="A101" s="61"/>
      <c r="B101" s="61"/>
      <c r="C101" s="61"/>
      <c r="D101" s="90"/>
      <c r="E101" s="90"/>
      <c r="F101" s="61"/>
      <c r="G101" s="61"/>
      <c r="H101" s="61"/>
      <c r="I101" s="61"/>
      <c r="J101" s="61"/>
      <c r="K101" s="61"/>
      <c r="L101" s="61"/>
      <c r="M101" s="61"/>
      <c r="N101" s="61"/>
      <c r="O101" s="61"/>
      <c r="P101" s="61"/>
      <c r="Q101" s="61"/>
      <c r="R101" s="61"/>
    </row>
    <row r="102" spans="1:18" x14ac:dyDescent="0.2">
      <c r="A102" s="61"/>
      <c r="B102" s="61"/>
      <c r="C102" s="61"/>
      <c r="D102" s="90"/>
      <c r="E102" s="90"/>
      <c r="F102" s="61"/>
      <c r="G102" s="61"/>
      <c r="H102" s="61"/>
      <c r="I102" s="61"/>
      <c r="J102" s="61"/>
      <c r="K102" s="61"/>
      <c r="L102" s="61"/>
      <c r="M102" s="61"/>
      <c r="N102" s="61"/>
      <c r="O102" s="61"/>
      <c r="P102" s="61"/>
      <c r="Q102" s="61"/>
      <c r="R102" s="61"/>
    </row>
    <row r="103" spans="1:18" x14ac:dyDescent="0.2">
      <c r="A103" s="61"/>
      <c r="B103" s="61"/>
      <c r="C103" s="61"/>
      <c r="D103" s="90"/>
      <c r="E103" s="90"/>
      <c r="F103" s="61"/>
      <c r="G103" s="61"/>
      <c r="H103" s="61"/>
      <c r="I103" s="61"/>
      <c r="J103" s="61"/>
      <c r="K103" s="61"/>
      <c r="L103" s="61"/>
      <c r="M103" s="61"/>
      <c r="N103" s="61"/>
      <c r="O103" s="61"/>
      <c r="P103" s="61"/>
      <c r="Q103" s="61"/>
      <c r="R103" s="61"/>
    </row>
    <row r="104" spans="1:18" x14ac:dyDescent="0.2">
      <c r="A104" s="61"/>
      <c r="B104" s="61"/>
      <c r="C104" s="61"/>
      <c r="D104" s="90"/>
      <c r="E104" s="90"/>
      <c r="F104" s="61"/>
      <c r="G104" s="61"/>
      <c r="H104" s="61"/>
      <c r="I104" s="61"/>
      <c r="J104" s="61"/>
      <c r="K104" s="61"/>
      <c r="L104" s="61"/>
      <c r="M104" s="61"/>
      <c r="N104" s="61"/>
      <c r="O104" s="61"/>
      <c r="P104" s="61"/>
      <c r="Q104" s="61"/>
      <c r="R104" s="61"/>
    </row>
    <row r="105" spans="1:18" x14ac:dyDescent="0.2">
      <c r="A105" s="61"/>
      <c r="B105" s="61"/>
      <c r="C105" s="61"/>
      <c r="D105" s="90"/>
      <c r="E105" s="90"/>
      <c r="F105" s="61"/>
      <c r="G105" s="61"/>
      <c r="H105" s="61"/>
      <c r="I105" s="61"/>
      <c r="J105" s="61"/>
      <c r="K105" s="61"/>
      <c r="L105" s="61"/>
      <c r="M105" s="61"/>
      <c r="N105" s="61"/>
      <c r="O105" s="61"/>
      <c r="P105" s="61"/>
      <c r="Q105" s="61"/>
      <c r="R105" s="61"/>
    </row>
    <row r="106" spans="1:18" x14ac:dyDescent="0.2">
      <c r="A106" s="61"/>
      <c r="B106" s="61"/>
      <c r="C106" s="61"/>
      <c r="D106" s="90"/>
      <c r="E106" s="90"/>
      <c r="F106" s="61"/>
      <c r="G106" s="61"/>
      <c r="H106" s="61"/>
      <c r="I106" s="61"/>
      <c r="J106" s="61"/>
      <c r="K106" s="61"/>
      <c r="L106" s="61"/>
      <c r="M106" s="61"/>
      <c r="N106" s="61"/>
      <c r="O106" s="61"/>
      <c r="P106" s="61"/>
      <c r="Q106" s="61"/>
      <c r="R106" s="61"/>
    </row>
    <row r="107" spans="1:18" x14ac:dyDescent="0.2">
      <c r="A107" s="61"/>
      <c r="B107" s="61"/>
      <c r="C107" s="61"/>
      <c r="D107" s="90"/>
      <c r="E107" s="90"/>
      <c r="F107" s="61"/>
      <c r="G107" s="61"/>
      <c r="H107" s="61"/>
      <c r="I107" s="61"/>
      <c r="J107" s="61"/>
      <c r="K107" s="61"/>
      <c r="L107" s="61"/>
      <c r="M107" s="61"/>
      <c r="N107" s="61"/>
      <c r="O107" s="61"/>
      <c r="P107" s="61"/>
      <c r="Q107" s="61"/>
      <c r="R107" s="61"/>
    </row>
    <row r="108" spans="1:18" x14ac:dyDescent="0.2">
      <c r="A108" s="61"/>
      <c r="B108" s="61"/>
      <c r="C108" s="61"/>
      <c r="D108" s="90"/>
      <c r="E108" s="90"/>
      <c r="F108" s="61"/>
      <c r="G108" s="61"/>
      <c r="H108" s="61"/>
      <c r="I108" s="61"/>
      <c r="J108" s="61"/>
      <c r="K108" s="61"/>
      <c r="L108" s="61"/>
      <c r="M108" s="61"/>
      <c r="N108" s="61"/>
      <c r="O108" s="61"/>
      <c r="P108" s="61"/>
      <c r="Q108" s="61"/>
      <c r="R108" s="61"/>
    </row>
    <row r="109" spans="1:18" x14ac:dyDescent="0.2">
      <c r="A109" s="61"/>
      <c r="B109" s="61"/>
      <c r="C109" s="61"/>
      <c r="D109" s="90"/>
      <c r="E109" s="90"/>
      <c r="F109" s="61"/>
      <c r="G109" s="61"/>
      <c r="H109" s="61"/>
      <c r="I109" s="61"/>
      <c r="J109" s="61"/>
      <c r="K109" s="61"/>
      <c r="L109" s="61"/>
      <c r="M109" s="61"/>
      <c r="N109" s="61"/>
      <c r="O109" s="61"/>
      <c r="P109" s="61"/>
      <c r="Q109" s="61"/>
      <c r="R109" s="61"/>
    </row>
    <row r="110" spans="1:18" x14ac:dyDescent="0.2">
      <c r="A110" s="61"/>
      <c r="B110" s="61"/>
      <c r="C110" s="61"/>
      <c r="D110" s="90"/>
      <c r="E110" s="90"/>
      <c r="F110" s="61"/>
      <c r="G110" s="61"/>
      <c r="H110" s="61"/>
      <c r="I110" s="61"/>
      <c r="J110" s="61"/>
      <c r="K110" s="61"/>
      <c r="L110" s="61"/>
      <c r="M110" s="61"/>
      <c r="N110" s="61"/>
      <c r="O110" s="61"/>
      <c r="P110" s="61"/>
      <c r="Q110" s="61"/>
      <c r="R110" s="61"/>
    </row>
    <row r="111" spans="1:18" x14ac:dyDescent="0.2">
      <c r="A111" s="61"/>
      <c r="B111" s="61"/>
      <c r="C111" s="61"/>
      <c r="D111" s="90"/>
      <c r="E111" s="90"/>
      <c r="F111" s="61"/>
      <c r="G111" s="61"/>
      <c r="H111" s="61"/>
      <c r="I111" s="61"/>
      <c r="J111" s="61"/>
      <c r="K111" s="61"/>
      <c r="L111" s="61"/>
      <c r="M111" s="61"/>
      <c r="N111" s="61"/>
      <c r="O111" s="61"/>
      <c r="P111" s="61"/>
      <c r="Q111" s="61"/>
      <c r="R111" s="61"/>
    </row>
    <row r="112" spans="1:18" x14ac:dyDescent="0.2">
      <c r="A112" s="61"/>
      <c r="B112" s="61"/>
      <c r="C112" s="61"/>
      <c r="D112" s="90"/>
      <c r="E112" s="90"/>
      <c r="F112" s="61"/>
      <c r="G112" s="61"/>
      <c r="H112" s="61"/>
      <c r="I112" s="61"/>
      <c r="J112" s="61"/>
      <c r="K112" s="61"/>
      <c r="L112" s="61"/>
      <c r="M112" s="61"/>
      <c r="N112" s="61"/>
      <c r="O112" s="61"/>
      <c r="P112" s="61"/>
      <c r="Q112" s="61"/>
      <c r="R112" s="61"/>
    </row>
    <row r="113" spans="1:18" x14ac:dyDescent="0.2">
      <c r="A113" s="61"/>
      <c r="B113" s="61"/>
      <c r="C113" s="61"/>
      <c r="D113" s="90"/>
      <c r="E113" s="90"/>
      <c r="F113" s="61"/>
      <c r="G113" s="61"/>
      <c r="H113" s="61"/>
      <c r="I113" s="61"/>
      <c r="J113" s="61"/>
      <c r="K113" s="61"/>
      <c r="L113" s="61"/>
      <c r="M113" s="61"/>
      <c r="N113" s="61"/>
      <c r="O113" s="61"/>
      <c r="P113" s="61"/>
      <c r="Q113" s="61"/>
      <c r="R113" s="61"/>
    </row>
    <row r="114" spans="1:18" x14ac:dyDescent="0.2">
      <c r="A114" s="61"/>
      <c r="B114" s="61"/>
      <c r="C114" s="61"/>
      <c r="D114" s="90"/>
      <c r="E114" s="90"/>
      <c r="F114" s="61"/>
      <c r="G114" s="61"/>
      <c r="H114" s="61"/>
      <c r="I114" s="61"/>
      <c r="J114" s="61"/>
      <c r="K114" s="61"/>
      <c r="L114" s="61"/>
      <c r="M114" s="61"/>
      <c r="N114" s="61"/>
      <c r="O114" s="61"/>
      <c r="P114" s="61"/>
      <c r="Q114" s="61"/>
      <c r="R114" s="61"/>
    </row>
    <row r="115" spans="1:18" x14ac:dyDescent="0.2">
      <c r="A115" s="61"/>
      <c r="B115" s="61"/>
      <c r="C115" s="61"/>
      <c r="D115" s="90"/>
      <c r="E115" s="90"/>
      <c r="F115" s="61"/>
      <c r="G115" s="61"/>
      <c r="H115" s="61"/>
      <c r="I115" s="61"/>
      <c r="J115" s="61"/>
      <c r="K115" s="61"/>
      <c r="L115" s="61"/>
      <c r="M115" s="61"/>
      <c r="N115" s="61"/>
      <c r="O115" s="61"/>
      <c r="P115" s="61"/>
      <c r="Q115" s="61"/>
      <c r="R115" s="61"/>
    </row>
    <row r="116" spans="1:18" x14ac:dyDescent="0.2">
      <c r="A116" s="61"/>
      <c r="B116" s="61"/>
      <c r="C116" s="61"/>
      <c r="D116" s="90"/>
      <c r="E116" s="90"/>
      <c r="F116" s="61"/>
      <c r="G116" s="61"/>
      <c r="H116" s="61"/>
      <c r="I116" s="61"/>
      <c r="J116" s="61"/>
      <c r="K116" s="61"/>
      <c r="L116" s="61"/>
      <c r="M116" s="61"/>
      <c r="N116" s="61"/>
      <c r="O116" s="61"/>
      <c r="P116" s="61"/>
      <c r="Q116" s="61"/>
      <c r="R116" s="61"/>
    </row>
    <row r="117" spans="1:18" x14ac:dyDescent="0.2">
      <c r="A117" s="61"/>
      <c r="B117" s="61"/>
      <c r="C117" s="61"/>
      <c r="D117" s="90"/>
      <c r="E117" s="90"/>
      <c r="F117" s="61"/>
      <c r="G117" s="61"/>
      <c r="H117" s="61"/>
      <c r="I117" s="61"/>
      <c r="J117" s="61"/>
      <c r="K117" s="61"/>
      <c r="L117" s="61"/>
      <c r="M117" s="61"/>
      <c r="N117" s="61"/>
      <c r="O117" s="61"/>
      <c r="P117" s="61"/>
      <c r="Q117" s="61"/>
      <c r="R117" s="61"/>
    </row>
    <row r="118" spans="1:18" x14ac:dyDescent="0.2">
      <c r="A118" s="61"/>
      <c r="B118" s="61"/>
      <c r="C118" s="61"/>
      <c r="D118" s="90"/>
      <c r="E118" s="90"/>
      <c r="F118" s="61"/>
      <c r="G118" s="61"/>
      <c r="H118" s="61"/>
      <c r="I118" s="61"/>
      <c r="J118" s="61"/>
      <c r="K118" s="61"/>
      <c r="L118" s="61"/>
      <c r="M118" s="61"/>
      <c r="N118" s="61"/>
      <c r="O118" s="61"/>
      <c r="P118" s="61"/>
      <c r="Q118" s="61"/>
      <c r="R118" s="61"/>
    </row>
    <row r="119" spans="1:18" x14ac:dyDescent="0.2">
      <c r="A119" s="61"/>
      <c r="B119" s="61"/>
      <c r="C119" s="61"/>
      <c r="D119" s="90"/>
      <c r="E119" s="90"/>
      <c r="F119" s="61"/>
      <c r="G119" s="61"/>
      <c r="H119" s="61"/>
      <c r="I119" s="61"/>
      <c r="J119" s="61"/>
      <c r="K119" s="61"/>
      <c r="L119" s="61"/>
      <c r="M119" s="61"/>
      <c r="N119" s="61"/>
      <c r="O119" s="61"/>
      <c r="P119" s="61"/>
      <c r="Q119" s="61"/>
      <c r="R119" s="61"/>
    </row>
    <row r="120" spans="1:18" x14ac:dyDescent="0.2">
      <c r="A120" s="61"/>
      <c r="B120" s="61"/>
      <c r="C120" s="61"/>
      <c r="D120" s="90"/>
      <c r="E120" s="90"/>
      <c r="F120" s="61"/>
      <c r="G120" s="61"/>
      <c r="H120" s="61"/>
      <c r="I120" s="61"/>
      <c r="J120" s="61"/>
      <c r="K120" s="61"/>
      <c r="L120" s="61"/>
      <c r="M120" s="61"/>
      <c r="N120" s="61"/>
      <c r="O120" s="61"/>
      <c r="P120" s="61"/>
      <c r="Q120" s="61"/>
      <c r="R120" s="61"/>
    </row>
    <row r="121" spans="1:18" x14ac:dyDescent="0.2">
      <c r="A121" s="61"/>
      <c r="B121" s="61"/>
      <c r="C121" s="61"/>
      <c r="D121" s="90"/>
      <c r="E121" s="90"/>
      <c r="F121" s="61"/>
      <c r="G121" s="61"/>
      <c r="H121" s="61"/>
      <c r="I121" s="61"/>
      <c r="J121" s="61"/>
      <c r="K121" s="61"/>
      <c r="L121" s="61"/>
      <c r="M121" s="61"/>
      <c r="N121" s="61"/>
      <c r="O121" s="61"/>
      <c r="P121" s="61"/>
      <c r="Q121" s="61"/>
      <c r="R121" s="61"/>
    </row>
    <row r="122" spans="1:18" x14ac:dyDescent="0.2">
      <c r="A122" s="61"/>
      <c r="B122" s="61"/>
      <c r="C122" s="61"/>
      <c r="D122" s="90"/>
      <c r="E122" s="90"/>
      <c r="F122" s="61"/>
      <c r="G122" s="61"/>
      <c r="H122" s="61"/>
      <c r="I122" s="61"/>
      <c r="J122" s="61"/>
      <c r="K122" s="61"/>
      <c r="L122" s="61"/>
      <c r="M122" s="61"/>
      <c r="N122" s="61"/>
      <c r="O122" s="61"/>
      <c r="P122" s="61"/>
      <c r="Q122" s="61"/>
      <c r="R122" s="61"/>
    </row>
    <row r="123" spans="1:18" x14ac:dyDescent="0.2">
      <c r="A123" s="61"/>
      <c r="B123" s="61"/>
      <c r="C123" s="61"/>
      <c r="D123" s="90"/>
      <c r="E123" s="90"/>
      <c r="F123" s="61"/>
      <c r="G123" s="61"/>
      <c r="H123" s="61"/>
      <c r="I123" s="61"/>
      <c r="J123" s="61"/>
      <c r="K123" s="61"/>
      <c r="L123" s="61"/>
      <c r="M123" s="61"/>
      <c r="N123" s="61"/>
      <c r="O123" s="61"/>
      <c r="P123" s="61"/>
      <c r="Q123" s="61"/>
      <c r="R123" s="61"/>
    </row>
    <row r="124" spans="1:18" x14ac:dyDescent="0.2">
      <c r="A124" s="61"/>
      <c r="B124" s="61"/>
      <c r="C124" s="61"/>
      <c r="D124" s="90"/>
      <c r="E124" s="90"/>
      <c r="F124" s="61"/>
      <c r="G124" s="61"/>
      <c r="H124" s="61"/>
      <c r="I124" s="61"/>
      <c r="J124" s="61"/>
      <c r="K124" s="61"/>
      <c r="L124" s="61"/>
      <c r="M124" s="61"/>
      <c r="N124" s="61"/>
      <c r="O124" s="61"/>
      <c r="P124" s="61"/>
      <c r="Q124" s="61"/>
      <c r="R124" s="61"/>
    </row>
    <row r="125" spans="1:18" x14ac:dyDescent="0.2">
      <c r="A125" s="61"/>
      <c r="B125" s="61"/>
      <c r="C125" s="61"/>
      <c r="D125" s="90"/>
      <c r="E125" s="90"/>
      <c r="F125" s="61"/>
      <c r="G125" s="61"/>
      <c r="H125" s="61"/>
      <c r="I125" s="61"/>
      <c r="J125" s="61"/>
      <c r="K125" s="61"/>
      <c r="L125" s="61"/>
      <c r="M125" s="61"/>
      <c r="N125" s="61"/>
      <c r="O125" s="61"/>
      <c r="P125" s="61"/>
      <c r="Q125" s="61"/>
      <c r="R125" s="61"/>
    </row>
    <row r="126" spans="1:18" x14ac:dyDescent="0.2">
      <c r="A126" s="61"/>
      <c r="B126" s="61"/>
      <c r="C126" s="61"/>
      <c r="D126" s="90"/>
      <c r="E126" s="90"/>
      <c r="F126" s="61"/>
      <c r="G126" s="61"/>
      <c r="H126" s="61"/>
      <c r="I126" s="61"/>
      <c r="J126" s="61"/>
      <c r="K126" s="61"/>
      <c r="L126" s="61"/>
      <c r="M126" s="61"/>
      <c r="N126" s="61"/>
      <c r="O126" s="61"/>
      <c r="P126" s="61"/>
      <c r="Q126" s="61"/>
      <c r="R126" s="61"/>
    </row>
    <row r="127" spans="1:18" x14ac:dyDescent="0.2">
      <c r="A127" s="61"/>
      <c r="B127" s="61"/>
      <c r="C127" s="61"/>
      <c r="D127" s="90"/>
      <c r="E127" s="90"/>
      <c r="F127" s="61"/>
      <c r="G127" s="61"/>
      <c r="H127" s="61"/>
      <c r="I127" s="61"/>
      <c r="J127" s="61"/>
      <c r="K127" s="61"/>
      <c r="L127" s="61"/>
      <c r="M127" s="61"/>
      <c r="N127" s="61"/>
      <c r="O127" s="61"/>
      <c r="P127" s="61"/>
      <c r="Q127" s="61"/>
      <c r="R127" s="61"/>
    </row>
    <row r="128" spans="1:18" x14ac:dyDescent="0.2">
      <c r="A128" s="61"/>
      <c r="B128" s="61"/>
      <c r="C128" s="61"/>
      <c r="D128" s="90"/>
      <c r="E128" s="90"/>
      <c r="F128" s="61"/>
      <c r="G128" s="61"/>
      <c r="H128" s="61"/>
      <c r="I128" s="61"/>
      <c r="J128" s="61"/>
      <c r="K128" s="61"/>
      <c r="L128" s="61"/>
      <c r="M128" s="61"/>
      <c r="N128" s="61"/>
      <c r="O128" s="61"/>
      <c r="P128" s="61"/>
      <c r="Q128" s="61"/>
      <c r="R128" s="61"/>
    </row>
    <row r="129" spans="1:18" x14ac:dyDescent="0.2">
      <c r="A129" s="61"/>
      <c r="B129" s="61"/>
      <c r="C129" s="61"/>
      <c r="D129" s="90"/>
      <c r="E129" s="90"/>
      <c r="F129" s="61"/>
      <c r="G129" s="61"/>
      <c r="H129" s="61"/>
      <c r="I129" s="61"/>
      <c r="J129" s="61"/>
      <c r="K129" s="61"/>
      <c r="L129" s="61"/>
      <c r="M129" s="61"/>
      <c r="N129" s="61"/>
      <c r="O129" s="61"/>
      <c r="P129" s="61"/>
      <c r="Q129" s="61"/>
      <c r="R129" s="61"/>
    </row>
    <row r="130" spans="1:18" x14ac:dyDescent="0.2">
      <c r="A130" s="61"/>
      <c r="B130" s="61"/>
      <c r="C130" s="61"/>
      <c r="D130" s="90"/>
      <c r="E130" s="90"/>
      <c r="F130" s="61"/>
      <c r="G130" s="61"/>
      <c r="H130" s="61"/>
      <c r="I130" s="61"/>
      <c r="J130" s="61"/>
      <c r="K130" s="61"/>
      <c r="L130" s="61"/>
      <c r="M130" s="61"/>
      <c r="N130" s="61"/>
      <c r="O130" s="61"/>
      <c r="P130" s="61"/>
      <c r="Q130" s="61"/>
      <c r="R130" s="61"/>
    </row>
    <row r="131" spans="1:18" x14ac:dyDescent="0.2">
      <c r="A131" s="61"/>
      <c r="B131" s="61"/>
      <c r="C131" s="61"/>
      <c r="D131" s="90"/>
      <c r="E131" s="90"/>
      <c r="F131" s="61"/>
      <c r="G131" s="61"/>
      <c r="H131" s="61"/>
      <c r="I131" s="61"/>
      <c r="J131" s="61"/>
      <c r="K131" s="61"/>
      <c r="L131" s="61"/>
      <c r="M131" s="61"/>
      <c r="N131" s="61"/>
      <c r="O131" s="61"/>
      <c r="P131" s="61"/>
      <c r="Q131" s="61"/>
      <c r="R131" s="61"/>
    </row>
    <row r="132" spans="1:18" x14ac:dyDescent="0.2">
      <c r="A132" s="61"/>
      <c r="B132" s="61"/>
      <c r="C132" s="61"/>
      <c r="D132" s="90"/>
      <c r="E132" s="90"/>
      <c r="F132" s="61"/>
      <c r="G132" s="61"/>
      <c r="H132" s="61"/>
      <c r="I132" s="61"/>
      <c r="J132" s="61"/>
      <c r="K132" s="61"/>
      <c r="L132" s="61"/>
      <c r="M132" s="61"/>
      <c r="N132" s="61"/>
      <c r="O132" s="61"/>
      <c r="P132" s="61"/>
      <c r="Q132" s="61"/>
      <c r="R132" s="61"/>
    </row>
    <row r="133" spans="1:18" x14ac:dyDescent="0.2">
      <c r="A133" s="61"/>
      <c r="B133" s="61"/>
      <c r="C133" s="61"/>
      <c r="D133" s="90"/>
      <c r="E133" s="90"/>
      <c r="F133" s="61"/>
      <c r="G133" s="61"/>
      <c r="H133" s="61"/>
      <c r="I133" s="61"/>
      <c r="J133" s="61"/>
      <c r="K133" s="61"/>
      <c r="L133" s="61"/>
      <c r="M133" s="61"/>
      <c r="N133" s="61"/>
      <c r="O133" s="61"/>
      <c r="P133" s="61"/>
      <c r="Q133" s="61"/>
      <c r="R133" s="61"/>
    </row>
    <row r="134" spans="1:18" x14ac:dyDescent="0.2">
      <c r="A134" s="61"/>
      <c r="B134" s="61"/>
      <c r="C134" s="61"/>
      <c r="D134" s="90"/>
      <c r="E134" s="90"/>
      <c r="F134" s="61"/>
      <c r="G134" s="61"/>
      <c r="H134" s="61"/>
      <c r="I134" s="61"/>
      <c r="J134" s="61"/>
      <c r="K134" s="61"/>
      <c r="L134" s="61"/>
      <c r="M134" s="61"/>
      <c r="N134" s="61"/>
      <c r="O134" s="61"/>
      <c r="P134" s="61"/>
      <c r="Q134" s="61"/>
      <c r="R134" s="61"/>
    </row>
    <row r="135" spans="1:18" x14ac:dyDescent="0.2">
      <c r="A135" s="61"/>
      <c r="B135" s="61"/>
      <c r="C135" s="61"/>
      <c r="D135" s="90"/>
      <c r="E135" s="90"/>
      <c r="F135" s="61"/>
      <c r="G135" s="61"/>
      <c r="H135" s="61"/>
      <c r="I135" s="61"/>
      <c r="J135" s="61"/>
      <c r="K135" s="61"/>
      <c r="L135" s="61"/>
      <c r="M135" s="61"/>
      <c r="N135" s="61"/>
      <c r="O135" s="61"/>
      <c r="P135" s="61"/>
      <c r="Q135" s="61"/>
      <c r="R135" s="61"/>
    </row>
    <row r="136" spans="1:18" x14ac:dyDescent="0.2">
      <c r="A136" s="61"/>
      <c r="B136" s="61"/>
      <c r="C136" s="61"/>
      <c r="D136" s="90"/>
      <c r="E136" s="90"/>
      <c r="F136" s="61"/>
      <c r="G136" s="61"/>
      <c r="H136" s="61"/>
      <c r="I136" s="61"/>
      <c r="J136" s="61"/>
      <c r="K136" s="61"/>
      <c r="L136" s="61"/>
      <c r="M136" s="61"/>
      <c r="N136" s="61"/>
      <c r="O136" s="61"/>
      <c r="P136" s="61"/>
      <c r="Q136" s="61"/>
      <c r="R136" s="61"/>
    </row>
    <row r="137" spans="1:18" x14ac:dyDescent="0.2">
      <c r="A137" s="61"/>
      <c r="B137" s="61"/>
      <c r="C137" s="61"/>
      <c r="D137" s="90"/>
      <c r="E137" s="90"/>
      <c r="F137" s="61"/>
      <c r="G137" s="61"/>
      <c r="H137" s="61"/>
      <c r="I137" s="61"/>
      <c r="J137" s="61"/>
      <c r="K137" s="61"/>
      <c r="L137" s="61"/>
      <c r="M137" s="61"/>
      <c r="N137" s="61"/>
      <c r="O137" s="61"/>
      <c r="P137" s="61"/>
      <c r="Q137" s="61"/>
      <c r="R137" s="61"/>
    </row>
    <row r="138" spans="1:18" x14ac:dyDescent="0.2">
      <c r="A138" s="61"/>
      <c r="B138" s="61"/>
      <c r="C138" s="61"/>
      <c r="D138" s="90"/>
      <c r="E138" s="90"/>
      <c r="F138" s="61"/>
      <c r="G138" s="61"/>
      <c r="H138" s="61"/>
      <c r="I138" s="61"/>
      <c r="J138" s="61"/>
      <c r="K138" s="61"/>
      <c r="L138" s="61"/>
      <c r="M138" s="61"/>
      <c r="N138" s="61"/>
      <c r="O138" s="61"/>
      <c r="P138" s="61"/>
      <c r="Q138" s="61"/>
      <c r="R138" s="61"/>
    </row>
    <row r="139" spans="1:18" x14ac:dyDescent="0.2">
      <c r="A139" s="61"/>
      <c r="B139" s="61"/>
      <c r="C139" s="61"/>
      <c r="D139" s="90"/>
      <c r="E139" s="90"/>
      <c r="F139" s="61"/>
      <c r="G139" s="61"/>
      <c r="H139" s="61"/>
      <c r="I139" s="61"/>
      <c r="J139" s="61"/>
      <c r="K139" s="61"/>
      <c r="L139" s="61"/>
      <c r="M139" s="61"/>
      <c r="N139" s="61"/>
      <c r="O139" s="61"/>
      <c r="P139" s="61"/>
      <c r="Q139" s="61"/>
      <c r="R139" s="61"/>
    </row>
    <row r="140" spans="1:18" x14ac:dyDescent="0.2">
      <c r="A140" s="61"/>
      <c r="B140" s="61"/>
      <c r="C140" s="61"/>
      <c r="D140" s="90"/>
      <c r="E140" s="90"/>
      <c r="F140" s="61"/>
      <c r="G140" s="61"/>
      <c r="H140" s="61"/>
      <c r="I140" s="61"/>
      <c r="J140" s="61"/>
      <c r="K140" s="61"/>
      <c r="L140" s="61"/>
      <c r="M140" s="61"/>
      <c r="N140" s="61"/>
      <c r="O140" s="61"/>
      <c r="P140" s="61"/>
      <c r="Q140" s="61"/>
      <c r="R140" s="61"/>
    </row>
    <row r="141" spans="1:18" x14ac:dyDescent="0.2">
      <c r="A141" s="61"/>
      <c r="B141" s="61"/>
      <c r="C141" s="61"/>
      <c r="D141" s="90"/>
      <c r="E141" s="90"/>
      <c r="F141" s="61"/>
      <c r="G141" s="61"/>
      <c r="H141" s="61"/>
      <c r="I141" s="61"/>
      <c r="J141" s="61"/>
      <c r="K141" s="61"/>
      <c r="L141" s="61"/>
      <c r="M141" s="61"/>
      <c r="N141" s="61"/>
      <c r="O141" s="61"/>
      <c r="P141" s="61"/>
      <c r="Q141" s="61"/>
      <c r="R141" s="61"/>
    </row>
    <row r="142" spans="1:18" x14ac:dyDescent="0.2">
      <c r="A142" s="61"/>
      <c r="B142" s="61"/>
      <c r="C142" s="61"/>
      <c r="D142" s="90"/>
      <c r="E142" s="90"/>
      <c r="F142" s="61"/>
      <c r="G142" s="61"/>
      <c r="H142" s="61"/>
      <c r="I142" s="61"/>
      <c r="J142" s="61"/>
      <c r="K142" s="61"/>
      <c r="L142" s="61"/>
      <c r="M142" s="61"/>
      <c r="N142" s="61"/>
      <c r="O142" s="61"/>
      <c r="P142" s="61"/>
      <c r="Q142" s="61"/>
      <c r="R142" s="61"/>
    </row>
    <row r="143" spans="1:18" x14ac:dyDescent="0.2">
      <c r="A143" s="61"/>
      <c r="B143" s="61"/>
      <c r="C143" s="61"/>
      <c r="D143" s="90"/>
      <c r="E143" s="90"/>
      <c r="F143" s="61"/>
      <c r="G143" s="61"/>
      <c r="H143" s="61"/>
      <c r="I143" s="61"/>
      <c r="J143" s="61"/>
      <c r="K143" s="61"/>
      <c r="L143" s="61"/>
      <c r="M143" s="61"/>
      <c r="N143" s="61"/>
      <c r="O143" s="61"/>
      <c r="P143" s="61"/>
      <c r="Q143" s="61"/>
      <c r="R143" s="61"/>
    </row>
    <row r="144" spans="1:18" x14ac:dyDescent="0.2">
      <c r="A144" s="61"/>
      <c r="B144" s="61"/>
      <c r="C144" s="61"/>
      <c r="D144" s="90"/>
      <c r="E144" s="90"/>
      <c r="F144" s="61"/>
      <c r="G144" s="61"/>
      <c r="H144" s="61"/>
      <c r="I144" s="61"/>
      <c r="J144" s="61"/>
      <c r="K144" s="61"/>
      <c r="L144" s="61"/>
      <c r="M144" s="61"/>
      <c r="N144" s="61"/>
      <c r="O144" s="61"/>
      <c r="P144" s="61"/>
      <c r="Q144" s="61"/>
      <c r="R144" s="61"/>
    </row>
    <row r="145" spans="1:18" x14ac:dyDescent="0.2">
      <c r="A145" s="61"/>
      <c r="B145" s="61"/>
      <c r="C145" s="61"/>
      <c r="D145" s="90"/>
      <c r="E145" s="90"/>
      <c r="F145" s="61"/>
      <c r="G145" s="61"/>
      <c r="H145" s="61"/>
      <c r="I145" s="61"/>
      <c r="J145" s="61"/>
      <c r="K145" s="61"/>
      <c r="L145" s="61"/>
      <c r="M145" s="61"/>
      <c r="N145" s="61"/>
      <c r="O145" s="61"/>
      <c r="P145" s="61"/>
      <c r="Q145" s="61"/>
      <c r="R145" s="61"/>
    </row>
    <row r="146" spans="1:18" x14ac:dyDescent="0.2">
      <c r="A146" s="61"/>
      <c r="B146" s="61"/>
      <c r="C146" s="61"/>
      <c r="D146" s="90"/>
      <c r="E146" s="90"/>
      <c r="F146" s="61"/>
      <c r="G146" s="61"/>
      <c r="H146" s="61"/>
      <c r="I146" s="61"/>
      <c r="J146" s="61"/>
      <c r="K146" s="61"/>
      <c r="L146" s="61"/>
      <c r="M146" s="61"/>
      <c r="N146" s="61"/>
      <c r="O146" s="61"/>
      <c r="P146" s="61"/>
      <c r="Q146" s="61"/>
      <c r="R146" s="61"/>
    </row>
    <row r="147" spans="1:18" x14ac:dyDescent="0.2">
      <c r="A147" s="61"/>
      <c r="B147" s="61"/>
      <c r="C147" s="61"/>
      <c r="D147" s="90"/>
      <c r="E147" s="90"/>
      <c r="F147" s="61"/>
      <c r="G147" s="61"/>
      <c r="H147" s="61"/>
      <c r="I147" s="61"/>
      <c r="J147" s="61"/>
      <c r="K147" s="61"/>
      <c r="L147" s="61"/>
      <c r="M147" s="61"/>
      <c r="N147" s="61"/>
      <c r="O147" s="61"/>
      <c r="P147" s="61"/>
      <c r="Q147" s="61"/>
      <c r="R147" s="61"/>
    </row>
    <row r="148" spans="1:18" x14ac:dyDescent="0.2">
      <c r="A148" s="61"/>
      <c r="B148" s="61"/>
      <c r="C148" s="61"/>
      <c r="D148" s="90"/>
      <c r="E148" s="90"/>
      <c r="F148" s="61"/>
      <c r="G148" s="61"/>
      <c r="H148" s="61"/>
      <c r="I148" s="61"/>
      <c r="J148" s="61"/>
      <c r="K148" s="61"/>
      <c r="L148" s="61"/>
      <c r="M148" s="61"/>
      <c r="N148" s="61"/>
      <c r="O148" s="61"/>
      <c r="P148" s="61"/>
      <c r="Q148" s="61"/>
      <c r="R148" s="61"/>
    </row>
    <row r="149" spans="1:18" x14ac:dyDescent="0.2">
      <c r="A149" s="61"/>
      <c r="B149" s="61"/>
      <c r="C149" s="61"/>
      <c r="D149" s="90"/>
      <c r="E149" s="90"/>
      <c r="F149" s="61"/>
      <c r="G149" s="61"/>
      <c r="H149" s="61"/>
      <c r="I149" s="61"/>
      <c r="J149" s="61"/>
      <c r="K149" s="61"/>
      <c r="L149" s="61"/>
      <c r="M149" s="61"/>
      <c r="N149" s="61"/>
      <c r="O149" s="61"/>
      <c r="P149" s="61"/>
      <c r="Q149" s="61"/>
      <c r="R149" s="61"/>
    </row>
    <row r="150" spans="1:18" x14ac:dyDescent="0.2">
      <c r="A150" s="61"/>
      <c r="B150" s="61"/>
      <c r="C150" s="61"/>
      <c r="D150" s="90"/>
      <c r="E150" s="90"/>
      <c r="F150" s="61"/>
      <c r="G150" s="61"/>
      <c r="H150" s="61"/>
      <c r="I150" s="61"/>
      <c r="J150" s="61"/>
      <c r="K150" s="61"/>
      <c r="L150" s="61"/>
      <c r="M150" s="61"/>
      <c r="N150" s="61"/>
      <c r="O150" s="61"/>
      <c r="P150" s="61"/>
      <c r="Q150" s="61"/>
      <c r="R150" s="61"/>
    </row>
    <row r="151" spans="1:18" x14ac:dyDescent="0.2">
      <c r="A151" s="61"/>
      <c r="B151" s="61"/>
      <c r="C151" s="61"/>
      <c r="D151" s="90"/>
      <c r="E151" s="90"/>
      <c r="F151" s="61"/>
      <c r="G151" s="61"/>
      <c r="H151" s="61"/>
      <c r="I151" s="61"/>
      <c r="J151" s="61"/>
      <c r="K151" s="61"/>
      <c r="L151" s="61"/>
      <c r="M151" s="61"/>
      <c r="N151" s="61"/>
      <c r="O151" s="61"/>
      <c r="P151" s="61"/>
      <c r="Q151" s="61"/>
      <c r="R151" s="61"/>
    </row>
    <row r="152" spans="1:18" x14ac:dyDescent="0.2">
      <c r="A152" s="61"/>
      <c r="B152" s="61"/>
      <c r="C152" s="61"/>
      <c r="D152" s="90"/>
      <c r="E152" s="90"/>
      <c r="F152" s="61"/>
      <c r="G152" s="61"/>
      <c r="H152" s="61"/>
      <c r="I152" s="61"/>
      <c r="J152" s="61"/>
      <c r="K152" s="61"/>
      <c r="L152" s="61"/>
      <c r="M152" s="61"/>
      <c r="N152" s="61"/>
      <c r="O152" s="61"/>
      <c r="P152" s="61"/>
      <c r="Q152" s="61"/>
      <c r="R152" s="61"/>
    </row>
    <row r="153" spans="1:18" x14ac:dyDescent="0.2">
      <c r="A153" s="61"/>
      <c r="B153" s="61"/>
      <c r="C153" s="61"/>
      <c r="D153" s="90"/>
      <c r="E153" s="90"/>
      <c r="F153" s="61"/>
      <c r="G153" s="61"/>
      <c r="H153" s="61"/>
      <c r="I153" s="61"/>
      <c r="J153" s="61"/>
      <c r="K153" s="61"/>
      <c r="L153" s="61"/>
      <c r="M153" s="61"/>
      <c r="N153" s="61"/>
      <c r="O153" s="61"/>
      <c r="P153" s="61"/>
      <c r="Q153" s="61"/>
      <c r="R153" s="61"/>
    </row>
    <row r="154" spans="1:18" x14ac:dyDescent="0.2">
      <c r="A154" s="61"/>
      <c r="B154" s="61"/>
      <c r="C154" s="61"/>
      <c r="D154" s="90"/>
      <c r="E154" s="90"/>
      <c r="F154" s="61"/>
      <c r="G154" s="61"/>
      <c r="H154" s="61"/>
      <c r="I154" s="61"/>
      <c r="J154" s="61"/>
      <c r="K154" s="61"/>
      <c r="L154" s="61"/>
      <c r="M154" s="61"/>
      <c r="N154" s="61"/>
      <c r="O154" s="61"/>
      <c r="P154" s="61"/>
      <c r="Q154" s="61"/>
      <c r="R154" s="61"/>
    </row>
    <row r="155" spans="1:18" x14ac:dyDescent="0.2">
      <c r="A155" s="61"/>
      <c r="B155" s="61"/>
      <c r="C155" s="61"/>
      <c r="D155" s="90"/>
      <c r="E155" s="90"/>
      <c r="F155" s="61"/>
      <c r="G155" s="61"/>
      <c r="H155" s="61"/>
      <c r="I155" s="61"/>
      <c r="J155" s="61"/>
      <c r="K155" s="61"/>
      <c r="L155" s="61"/>
      <c r="M155" s="61"/>
      <c r="N155" s="61"/>
      <c r="O155" s="61"/>
      <c r="P155" s="61"/>
      <c r="Q155" s="61"/>
      <c r="R155" s="61"/>
    </row>
    <row r="156" spans="1:18" x14ac:dyDescent="0.2">
      <c r="A156" s="61"/>
      <c r="B156" s="61"/>
      <c r="C156" s="61"/>
      <c r="D156" s="90"/>
      <c r="E156" s="90"/>
      <c r="F156" s="61"/>
      <c r="G156" s="61"/>
      <c r="H156" s="61"/>
      <c r="I156" s="61"/>
      <c r="J156" s="61"/>
      <c r="K156" s="61"/>
      <c r="L156" s="61"/>
      <c r="M156" s="61"/>
      <c r="N156" s="61"/>
      <c r="O156" s="61"/>
      <c r="P156" s="61"/>
      <c r="Q156" s="61"/>
      <c r="R156" s="61"/>
    </row>
    <row r="157" spans="1:18" x14ac:dyDescent="0.2">
      <c r="A157" s="61"/>
      <c r="B157" s="61"/>
      <c r="C157" s="61"/>
      <c r="D157" s="90"/>
      <c r="E157" s="90"/>
      <c r="F157" s="61"/>
      <c r="G157" s="61"/>
      <c r="H157" s="61"/>
      <c r="I157" s="61"/>
      <c r="J157" s="61"/>
      <c r="K157" s="61"/>
      <c r="L157" s="61"/>
      <c r="M157" s="61"/>
      <c r="N157" s="61"/>
      <c r="O157" s="61"/>
      <c r="P157" s="61"/>
      <c r="Q157" s="61"/>
      <c r="R157" s="61"/>
    </row>
    <row r="158" spans="1:18" x14ac:dyDescent="0.2">
      <c r="A158" s="61"/>
      <c r="B158" s="61"/>
      <c r="C158" s="61"/>
      <c r="D158" s="90"/>
      <c r="E158" s="90"/>
      <c r="F158" s="61"/>
      <c r="G158" s="61"/>
      <c r="H158" s="61"/>
      <c r="I158" s="61"/>
      <c r="J158" s="61"/>
      <c r="K158" s="61"/>
      <c r="L158" s="61"/>
      <c r="M158" s="61"/>
      <c r="N158" s="61"/>
      <c r="O158" s="61"/>
      <c r="P158" s="61"/>
      <c r="Q158" s="61"/>
      <c r="R158" s="61"/>
    </row>
    <row r="159" spans="1:18" x14ac:dyDescent="0.2">
      <c r="A159" s="61"/>
      <c r="B159" s="61"/>
      <c r="C159" s="61"/>
      <c r="D159" s="90"/>
      <c r="E159" s="90"/>
      <c r="F159" s="61"/>
      <c r="G159" s="61"/>
      <c r="H159" s="61"/>
      <c r="I159" s="61"/>
      <c r="J159" s="61"/>
      <c r="K159" s="61"/>
      <c r="L159" s="61"/>
      <c r="M159" s="61"/>
      <c r="N159" s="61"/>
      <c r="O159" s="61"/>
      <c r="P159" s="61"/>
      <c r="Q159" s="61"/>
      <c r="R159" s="61"/>
    </row>
    <row r="160" spans="1:18" x14ac:dyDescent="0.2">
      <c r="A160" s="61"/>
      <c r="B160" s="61"/>
      <c r="C160" s="61"/>
      <c r="D160" s="90"/>
      <c r="E160" s="90"/>
      <c r="F160" s="61"/>
      <c r="G160" s="61"/>
      <c r="H160" s="61"/>
      <c r="I160" s="61"/>
      <c r="J160" s="61"/>
      <c r="K160" s="61"/>
      <c r="L160" s="61"/>
      <c r="M160" s="61"/>
      <c r="N160" s="61"/>
      <c r="O160" s="61"/>
      <c r="P160" s="61"/>
      <c r="Q160" s="61"/>
      <c r="R160" s="61"/>
    </row>
    <row r="161" spans="1:18" x14ac:dyDescent="0.2">
      <c r="A161" s="61"/>
      <c r="B161" s="61"/>
      <c r="C161" s="61"/>
      <c r="D161" s="90"/>
      <c r="E161" s="90"/>
      <c r="F161" s="61"/>
      <c r="G161" s="61"/>
      <c r="H161" s="61"/>
      <c r="I161" s="61"/>
      <c r="J161" s="61"/>
      <c r="K161" s="61"/>
      <c r="L161" s="61"/>
      <c r="M161" s="61"/>
      <c r="N161" s="61"/>
      <c r="O161" s="61"/>
      <c r="P161" s="61"/>
      <c r="Q161" s="61"/>
      <c r="R161" s="61"/>
    </row>
    <row r="162" spans="1:18" x14ac:dyDescent="0.2">
      <c r="A162" s="61"/>
      <c r="B162" s="61"/>
      <c r="C162" s="61"/>
      <c r="D162" s="90"/>
      <c r="E162" s="90"/>
      <c r="F162" s="61"/>
      <c r="G162" s="61"/>
      <c r="H162" s="61"/>
      <c r="I162" s="61"/>
      <c r="J162" s="61"/>
      <c r="K162" s="61"/>
      <c r="L162" s="61"/>
      <c r="M162" s="61"/>
      <c r="N162" s="61"/>
      <c r="O162" s="61"/>
      <c r="P162" s="61"/>
      <c r="Q162" s="61"/>
      <c r="R162" s="61"/>
    </row>
    <row r="163" spans="1:18" x14ac:dyDescent="0.2">
      <c r="A163" s="61"/>
      <c r="B163" s="61"/>
      <c r="C163" s="61"/>
      <c r="D163" s="90"/>
      <c r="E163" s="90"/>
      <c r="F163" s="61"/>
      <c r="G163" s="61"/>
      <c r="H163" s="61"/>
      <c r="I163" s="61"/>
      <c r="J163" s="61"/>
      <c r="K163" s="61"/>
      <c r="L163" s="61"/>
      <c r="M163" s="61"/>
      <c r="N163" s="61"/>
      <c r="O163" s="61"/>
      <c r="P163" s="61"/>
      <c r="Q163" s="61"/>
      <c r="R163" s="61"/>
    </row>
    <row r="164" spans="1:18" x14ac:dyDescent="0.2">
      <c r="A164" s="61"/>
      <c r="B164" s="61"/>
      <c r="C164" s="61"/>
      <c r="D164" s="90"/>
      <c r="E164" s="90"/>
      <c r="F164" s="61"/>
      <c r="G164" s="61"/>
      <c r="H164" s="61"/>
      <c r="I164" s="61"/>
      <c r="J164" s="61"/>
      <c r="K164" s="61"/>
      <c r="L164" s="61"/>
      <c r="M164" s="61"/>
      <c r="N164" s="61"/>
      <c r="O164" s="61"/>
      <c r="P164" s="61"/>
      <c r="Q164" s="61"/>
      <c r="R164" s="61"/>
    </row>
    <row r="165" spans="1:18" x14ac:dyDescent="0.2">
      <c r="A165" s="61"/>
      <c r="B165" s="61"/>
      <c r="C165" s="61"/>
      <c r="D165" s="90"/>
      <c r="E165" s="90"/>
      <c r="F165" s="61"/>
      <c r="G165" s="61"/>
      <c r="H165" s="61"/>
      <c r="I165" s="61"/>
      <c r="J165" s="61"/>
      <c r="K165" s="61"/>
      <c r="L165" s="61"/>
      <c r="M165" s="61"/>
      <c r="N165" s="61"/>
      <c r="O165" s="61"/>
      <c r="P165" s="61"/>
      <c r="Q165" s="61"/>
      <c r="R165" s="61"/>
    </row>
    <row r="166" spans="1:18" x14ac:dyDescent="0.2">
      <c r="A166" s="61"/>
      <c r="B166" s="61"/>
      <c r="C166" s="61"/>
      <c r="D166" s="90"/>
      <c r="E166" s="90"/>
      <c r="F166" s="61"/>
      <c r="G166" s="61"/>
      <c r="H166" s="61"/>
      <c r="I166" s="61"/>
      <c r="J166" s="61"/>
      <c r="K166" s="61"/>
      <c r="L166" s="61"/>
      <c r="M166" s="61"/>
      <c r="N166" s="61"/>
      <c r="O166" s="61"/>
      <c r="P166" s="61"/>
      <c r="Q166" s="61"/>
      <c r="R166" s="61"/>
    </row>
    <row r="167" spans="1:18" x14ac:dyDescent="0.2">
      <c r="A167" s="61"/>
      <c r="B167" s="61"/>
      <c r="C167" s="61"/>
      <c r="D167" s="90"/>
      <c r="E167" s="90"/>
      <c r="F167" s="61"/>
      <c r="G167" s="61"/>
      <c r="H167" s="61"/>
      <c r="I167" s="61"/>
      <c r="J167" s="61"/>
      <c r="K167" s="61"/>
      <c r="L167" s="61"/>
      <c r="M167" s="61"/>
      <c r="N167" s="61"/>
      <c r="O167" s="61"/>
      <c r="P167" s="61"/>
      <c r="Q167" s="61"/>
      <c r="R167" s="61"/>
    </row>
    <row r="168" spans="1:18" x14ac:dyDescent="0.2">
      <c r="A168" s="61"/>
      <c r="B168" s="61"/>
      <c r="C168" s="61"/>
      <c r="D168" s="90"/>
      <c r="E168" s="90"/>
      <c r="F168" s="61"/>
      <c r="G168" s="61"/>
      <c r="H168" s="61"/>
      <c r="I168" s="61"/>
      <c r="J168" s="61"/>
      <c r="K168" s="61"/>
      <c r="L168" s="61"/>
      <c r="M168" s="61"/>
      <c r="N168" s="61"/>
      <c r="O168" s="61"/>
      <c r="P168" s="61"/>
      <c r="Q168" s="61"/>
      <c r="R168" s="61"/>
    </row>
    <row r="169" spans="1:18" x14ac:dyDescent="0.2">
      <c r="A169" s="61"/>
      <c r="B169" s="61"/>
      <c r="C169" s="61"/>
      <c r="D169" s="90"/>
      <c r="E169" s="90"/>
      <c r="F169" s="61"/>
      <c r="G169" s="61"/>
      <c r="H169" s="61"/>
      <c r="I169" s="61"/>
      <c r="J169" s="61"/>
      <c r="K169" s="61"/>
      <c r="L169" s="61"/>
      <c r="M169" s="61"/>
      <c r="N169" s="61"/>
      <c r="O169" s="61"/>
      <c r="P169" s="61"/>
      <c r="Q169" s="61"/>
      <c r="R169" s="61"/>
    </row>
    <row r="170" spans="1:18" x14ac:dyDescent="0.2">
      <c r="A170" s="61"/>
      <c r="B170" s="61"/>
      <c r="C170" s="61"/>
      <c r="D170" s="90"/>
      <c r="E170" s="90"/>
      <c r="F170" s="61"/>
      <c r="G170" s="61"/>
      <c r="H170" s="61"/>
      <c r="I170" s="61"/>
      <c r="J170" s="61"/>
      <c r="K170" s="61"/>
      <c r="L170" s="61"/>
      <c r="M170" s="61"/>
      <c r="N170" s="61"/>
      <c r="O170" s="61"/>
      <c r="P170" s="61"/>
      <c r="Q170" s="61"/>
      <c r="R170" s="61"/>
    </row>
    <row r="171" spans="1:18" x14ac:dyDescent="0.2">
      <c r="A171" s="61"/>
      <c r="B171" s="61"/>
      <c r="C171" s="61"/>
      <c r="D171" s="90"/>
      <c r="E171" s="90"/>
      <c r="F171" s="61"/>
      <c r="G171" s="61"/>
      <c r="H171" s="61"/>
      <c r="I171" s="61"/>
      <c r="J171" s="61"/>
      <c r="K171" s="61"/>
      <c r="L171" s="61"/>
      <c r="M171" s="61"/>
      <c r="N171" s="61"/>
      <c r="O171" s="61"/>
      <c r="P171" s="61"/>
      <c r="Q171" s="61"/>
      <c r="R171" s="61"/>
    </row>
    <row r="172" spans="1:18" x14ac:dyDescent="0.2">
      <c r="A172" s="61"/>
      <c r="B172" s="61"/>
      <c r="C172" s="61"/>
      <c r="D172" s="90"/>
      <c r="E172" s="90"/>
      <c r="F172" s="61"/>
      <c r="G172" s="61"/>
      <c r="H172" s="61"/>
      <c r="I172" s="61"/>
      <c r="J172" s="61"/>
      <c r="K172" s="61"/>
      <c r="L172" s="61"/>
      <c r="M172" s="61"/>
      <c r="N172" s="61"/>
      <c r="O172" s="61"/>
      <c r="P172" s="61"/>
      <c r="Q172" s="61"/>
      <c r="R172" s="61"/>
    </row>
    <row r="173" spans="1:18" x14ac:dyDescent="0.2">
      <c r="A173" s="61"/>
      <c r="B173" s="61"/>
      <c r="C173" s="61"/>
      <c r="D173" s="90"/>
      <c r="E173" s="90"/>
      <c r="F173" s="61"/>
      <c r="G173" s="61"/>
      <c r="H173" s="61"/>
      <c r="I173" s="61"/>
      <c r="J173" s="61"/>
      <c r="K173" s="61"/>
      <c r="L173" s="61"/>
      <c r="M173" s="61"/>
      <c r="N173" s="61"/>
      <c r="O173" s="61"/>
      <c r="P173" s="61"/>
      <c r="Q173" s="61"/>
      <c r="R173" s="61"/>
    </row>
    <row r="174" spans="1:18" x14ac:dyDescent="0.2">
      <c r="A174" s="61"/>
      <c r="B174" s="61"/>
      <c r="C174" s="61"/>
      <c r="D174" s="90"/>
      <c r="E174" s="90"/>
      <c r="F174" s="61"/>
      <c r="G174" s="61"/>
      <c r="H174" s="61"/>
      <c r="I174" s="61"/>
      <c r="J174" s="61"/>
      <c r="K174" s="61"/>
      <c r="L174" s="61"/>
      <c r="M174" s="61"/>
      <c r="N174" s="61"/>
      <c r="O174" s="61"/>
      <c r="P174" s="61"/>
      <c r="Q174" s="61"/>
      <c r="R174" s="61"/>
    </row>
    <row r="175" spans="1:18" x14ac:dyDescent="0.2">
      <c r="A175" s="61"/>
      <c r="B175" s="61"/>
      <c r="C175" s="61"/>
      <c r="D175" s="90"/>
      <c r="E175" s="90"/>
      <c r="F175" s="61"/>
      <c r="G175" s="61"/>
      <c r="H175" s="61"/>
      <c r="I175" s="61"/>
      <c r="J175" s="61"/>
      <c r="K175" s="61"/>
      <c r="L175" s="61"/>
      <c r="M175" s="61"/>
      <c r="N175" s="61"/>
      <c r="O175" s="61"/>
      <c r="P175" s="61"/>
      <c r="Q175" s="61"/>
      <c r="R175" s="61"/>
    </row>
    <row r="176" spans="1:18" x14ac:dyDescent="0.2">
      <c r="A176" s="61"/>
      <c r="B176" s="61"/>
      <c r="C176" s="61"/>
      <c r="D176" s="90"/>
      <c r="E176" s="90"/>
      <c r="F176" s="61"/>
      <c r="G176" s="61"/>
      <c r="H176" s="61"/>
      <c r="I176" s="61"/>
      <c r="J176" s="61"/>
      <c r="K176" s="61"/>
      <c r="L176" s="61"/>
      <c r="M176" s="61"/>
      <c r="N176" s="61"/>
      <c r="O176" s="61"/>
      <c r="P176" s="61"/>
      <c r="Q176" s="61"/>
      <c r="R176" s="61"/>
    </row>
    <row r="177" spans="1:18" x14ac:dyDescent="0.2">
      <c r="A177" s="61"/>
      <c r="B177" s="61"/>
      <c r="C177" s="61"/>
      <c r="D177" s="90"/>
      <c r="E177" s="90"/>
      <c r="F177" s="61"/>
      <c r="G177" s="61"/>
      <c r="H177" s="61"/>
      <c r="I177" s="61"/>
      <c r="J177" s="61"/>
      <c r="K177" s="61"/>
      <c r="L177" s="61"/>
      <c r="M177" s="61"/>
      <c r="N177" s="61"/>
      <c r="O177" s="61"/>
      <c r="P177" s="61"/>
      <c r="Q177" s="61"/>
      <c r="R177" s="61"/>
    </row>
    <row r="178" spans="1:18" x14ac:dyDescent="0.2">
      <c r="A178" s="61"/>
      <c r="B178" s="61"/>
      <c r="C178" s="61"/>
      <c r="D178" s="90"/>
      <c r="E178" s="90"/>
      <c r="F178" s="61"/>
      <c r="G178" s="61"/>
      <c r="H178" s="61"/>
      <c r="I178" s="61"/>
      <c r="J178" s="61"/>
      <c r="K178" s="61"/>
      <c r="L178" s="61"/>
      <c r="M178" s="61"/>
      <c r="N178" s="61"/>
      <c r="O178" s="61"/>
      <c r="P178" s="61"/>
      <c r="Q178" s="61"/>
      <c r="R178" s="61"/>
    </row>
    <row r="179" spans="1:18" x14ac:dyDescent="0.2">
      <c r="A179" s="61"/>
      <c r="B179" s="61"/>
      <c r="C179" s="61"/>
      <c r="D179" s="90"/>
      <c r="E179" s="90"/>
      <c r="F179" s="61"/>
      <c r="G179" s="61"/>
      <c r="H179" s="61"/>
      <c r="I179" s="61"/>
      <c r="J179" s="61"/>
      <c r="K179" s="61"/>
      <c r="L179" s="61"/>
      <c r="M179" s="61"/>
      <c r="N179" s="61"/>
      <c r="O179" s="61"/>
      <c r="P179" s="61"/>
      <c r="Q179" s="61"/>
      <c r="R179" s="61"/>
    </row>
    <row r="180" spans="1:18" x14ac:dyDescent="0.2">
      <c r="A180" s="61"/>
      <c r="B180" s="61"/>
      <c r="C180" s="61"/>
      <c r="D180" s="90"/>
      <c r="E180" s="90"/>
      <c r="F180" s="61"/>
      <c r="G180" s="61"/>
      <c r="H180" s="61"/>
      <c r="I180" s="61"/>
      <c r="J180" s="61"/>
      <c r="K180" s="61"/>
      <c r="L180" s="61"/>
      <c r="M180" s="61"/>
      <c r="N180" s="61"/>
      <c r="O180" s="61"/>
      <c r="P180" s="61"/>
      <c r="Q180" s="61"/>
      <c r="R180" s="61"/>
    </row>
    <row r="181" spans="1:18" x14ac:dyDescent="0.2">
      <c r="A181" s="61"/>
      <c r="B181" s="61"/>
      <c r="C181" s="61"/>
      <c r="D181" s="90"/>
      <c r="E181" s="90"/>
      <c r="F181" s="61"/>
      <c r="G181" s="61"/>
      <c r="H181" s="61"/>
      <c r="I181" s="61"/>
      <c r="J181" s="61"/>
      <c r="K181" s="61"/>
      <c r="L181" s="61"/>
      <c r="M181" s="61"/>
      <c r="N181" s="61"/>
      <c r="O181" s="61"/>
      <c r="P181" s="61"/>
      <c r="Q181" s="61"/>
      <c r="R181" s="61"/>
    </row>
    <row r="182" spans="1:18" x14ac:dyDescent="0.2">
      <c r="A182" s="61"/>
      <c r="B182" s="61"/>
      <c r="C182" s="61"/>
      <c r="D182" s="90"/>
      <c r="E182" s="90"/>
      <c r="F182" s="61"/>
      <c r="G182" s="61"/>
      <c r="H182" s="61"/>
      <c r="I182" s="61"/>
      <c r="J182" s="61"/>
      <c r="K182" s="61"/>
      <c r="L182" s="61"/>
      <c r="M182" s="61"/>
      <c r="N182" s="61"/>
      <c r="O182" s="61"/>
      <c r="P182" s="61"/>
      <c r="Q182" s="61"/>
      <c r="R182" s="61"/>
    </row>
    <row r="183" spans="1:18" x14ac:dyDescent="0.2">
      <c r="A183" s="61"/>
      <c r="B183" s="61"/>
      <c r="C183" s="61"/>
      <c r="D183" s="90"/>
      <c r="E183" s="90"/>
      <c r="F183" s="61"/>
      <c r="G183" s="61"/>
      <c r="H183" s="61"/>
      <c r="I183" s="61"/>
      <c r="J183" s="61"/>
      <c r="K183" s="61"/>
      <c r="L183" s="61"/>
      <c r="M183" s="61"/>
      <c r="N183" s="61"/>
      <c r="O183" s="61"/>
      <c r="P183" s="61"/>
      <c r="Q183" s="61"/>
      <c r="R183" s="61"/>
    </row>
    <row r="184" spans="1:18" x14ac:dyDescent="0.2">
      <c r="A184" s="61"/>
      <c r="B184" s="61"/>
      <c r="C184" s="61"/>
      <c r="D184" s="90"/>
      <c r="E184" s="90"/>
      <c r="F184" s="61"/>
      <c r="G184" s="61"/>
      <c r="H184" s="61"/>
      <c r="I184" s="61"/>
      <c r="J184" s="61"/>
      <c r="K184" s="61"/>
      <c r="L184" s="61"/>
      <c r="M184" s="61"/>
      <c r="N184" s="61"/>
      <c r="O184" s="61"/>
      <c r="P184" s="61"/>
      <c r="Q184" s="61"/>
      <c r="R184" s="61"/>
    </row>
    <row r="185" spans="1:18" x14ac:dyDescent="0.2">
      <c r="A185" s="61"/>
      <c r="B185" s="61"/>
      <c r="C185" s="61"/>
      <c r="D185" s="90"/>
      <c r="E185" s="90"/>
      <c r="F185" s="61"/>
      <c r="G185" s="61"/>
      <c r="H185" s="61"/>
      <c r="I185" s="61"/>
      <c r="J185" s="61"/>
      <c r="K185" s="61"/>
      <c r="L185" s="61"/>
      <c r="M185" s="61"/>
      <c r="N185" s="61"/>
      <c r="O185" s="61"/>
      <c r="P185" s="61"/>
      <c r="Q185" s="61"/>
      <c r="R185" s="61"/>
    </row>
    <row r="186" spans="1:18" x14ac:dyDescent="0.2">
      <c r="A186" s="61"/>
      <c r="B186" s="61"/>
      <c r="C186" s="61"/>
      <c r="D186" s="90"/>
      <c r="E186" s="90"/>
      <c r="F186" s="61"/>
      <c r="G186" s="61"/>
      <c r="H186" s="61"/>
      <c r="I186" s="61"/>
      <c r="J186" s="61"/>
      <c r="K186" s="61"/>
      <c r="L186" s="61"/>
      <c r="M186" s="61"/>
      <c r="N186" s="61"/>
      <c r="O186" s="61"/>
      <c r="P186" s="61"/>
      <c r="Q186" s="61"/>
      <c r="R186" s="61"/>
    </row>
    <row r="187" spans="1:18" x14ac:dyDescent="0.2">
      <c r="A187" s="61"/>
      <c r="B187" s="61"/>
      <c r="C187" s="61"/>
      <c r="D187" s="90"/>
      <c r="E187" s="90"/>
      <c r="F187" s="61"/>
      <c r="G187" s="61"/>
      <c r="H187" s="61"/>
      <c r="I187" s="61"/>
      <c r="J187" s="61"/>
      <c r="K187" s="61"/>
      <c r="L187" s="61"/>
      <c r="M187" s="61"/>
      <c r="N187" s="61"/>
      <c r="O187" s="61"/>
      <c r="P187" s="61"/>
      <c r="Q187" s="61"/>
      <c r="R187" s="61"/>
    </row>
    <row r="188" spans="1:18" x14ac:dyDescent="0.2">
      <c r="A188" s="61"/>
      <c r="B188" s="61"/>
      <c r="C188" s="61"/>
      <c r="D188" s="90"/>
      <c r="E188" s="90"/>
      <c r="F188" s="61"/>
      <c r="G188" s="61"/>
      <c r="H188" s="61"/>
      <c r="I188" s="61"/>
      <c r="J188" s="61"/>
      <c r="K188" s="61"/>
      <c r="L188" s="61"/>
      <c r="M188" s="61"/>
      <c r="N188" s="61"/>
      <c r="O188" s="61"/>
      <c r="P188" s="61"/>
      <c r="Q188" s="61"/>
      <c r="R188" s="61"/>
    </row>
    <row r="189" spans="1:18" x14ac:dyDescent="0.2">
      <c r="A189" s="61"/>
      <c r="B189" s="61"/>
      <c r="C189" s="61"/>
      <c r="D189" s="90"/>
      <c r="E189" s="90"/>
      <c r="F189" s="61"/>
      <c r="G189" s="61"/>
      <c r="H189" s="61"/>
      <c r="I189" s="61"/>
      <c r="J189" s="61"/>
      <c r="K189" s="61"/>
      <c r="L189" s="61"/>
      <c r="M189" s="61"/>
      <c r="N189" s="61"/>
      <c r="O189" s="61"/>
      <c r="P189" s="61"/>
      <c r="Q189" s="61"/>
      <c r="R189" s="61"/>
    </row>
    <row r="190" spans="1:18" x14ac:dyDescent="0.2">
      <c r="A190" s="61"/>
      <c r="B190" s="61"/>
      <c r="C190" s="61"/>
      <c r="D190" s="90"/>
      <c r="E190" s="90"/>
      <c r="F190" s="61"/>
      <c r="G190" s="61"/>
      <c r="H190" s="61"/>
      <c r="I190" s="61"/>
      <c r="J190" s="61"/>
      <c r="K190" s="61"/>
      <c r="L190" s="61"/>
      <c r="M190" s="61"/>
      <c r="N190" s="61"/>
      <c r="O190" s="61"/>
      <c r="P190" s="61"/>
      <c r="Q190" s="61"/>
      <c r="R190" s="61"/>
    </row>
    <row r="191" spans="1:18" x14ac:dyDescent="0.2">
      <c r="A191" s="61"/>
      <c r="B191" s="61"/>
      <c r="C191" s="61"/>
      <c r="D191" s="90"/>
      <c r="E191" s="90"/>
      <c r="F191" s="61"/>
      <c r="G191" s="61"/>
      <c r="H191" s="61"/>
      <c r="I191" s="61"/>
      <c r="J191" s="61"/>
      <c r="K191" s="61"/>
      <c r="L191" s="61"/>
      <c r="M191" s="61"/>
      <c r="N191" s="61"/>
      <c r="O191" s="61"/>
      <c r="P191" s="61"/>
      <c r="Q191" s="61"/>
      <c r="R191" s="61"/>
    </row>
    <row r="192" spans="1:18" x14ac:dyDescent="0.2">
      <c r="A192" s="61"/>
      <c r="B192" s="61"/>
      <c r="C192" s="61"/>
      <c r="D192" s="90"/>
      <c r="E192" s="90"/>
      <c r="F192" s="61"/>
      <c r="G192" s="61"/>
      <c r="H192" s="61"/>
      <c r="I192" s="61"/>
      <c r="J192" s="61"/>
      <c r="K192" s="61"/>
      <c r="L192" s="61"/>
      <c r="M192" s="61"/>
      <c r="N192" s="61"/>
      <c r="O192" s="61"/>
      <c r="P192" s="61"/>
      <c r="Q192" s="61"/>
      <c r="R192" s="61"/>
    </row>
    <row r="193" spans="1:18" x14ac:dyDescent="0.2">
      <c r="A193" s="61"/>
      <c r="B193" s="61"/>
      <c r="C193" s="61"/>
      <c r="D193" s="90"/>
      <c r="E193" s="90"/>
      <c r="F193" s="61"/>
      <c r="G193" s="61"/>
      <c r="H193" s="61"/>
      <c r="I193" s="61"/>
      <c r="J193" s="61"/>
      <c r="K193" s="61"/>
      <c r="L193" s="61"/>
      <c r="M193" s="61"/>
      <c r="N193" s="61"/>
      <c r="O193" s="61"/>
      <c r="P193" s="61"/>
      <c r="Q193" s="61"/>
      <c r="R193" s="61"/>
    </row>
    <row r="194" spans="1:18" x14ac:dyDescent="0.2">
      <c r="A194" s="61"/>
      <c r="B194" s="61"/>
      <c r="C194" s="61"/>
      <c r="D194" s="90"/>
      <c r="E194" s="90"/>
      <c r="F194" s="61"/>
      <c r="G194" s="61"/>
      <c r="H194" s="61"/>
      <c r="I194" s="61"/>
      <c r="J194" s="61"/>
      <c r="K194" s="61"/>
      <c r="L194" s="61"/>
      <c r="M194" s="61"/>
      <c r="N194" s="61"/>
      <c r="O194" s="61"/>
      <c r="P194" s="61"/>
      <c r="Q194" s="61"/>
      <c r="R194" s="61"/>
    </row>
    <row r="195" spans="1:18" x14ac:dyDescent="0.2">
      <c r="A195" s="61"/>
      <c r="B195" s="61"/>
      <c r="C195" s="61"/>
      <c r="D195" s="90"/>
      <c r="E195" s="90"/>
      <c r="F195" s="61"/>
      <c r="G195" s="61"/>
      <c r="H195" s="61"/>
      <c r="I195" s="61"/>
      <c r="J195" s="61"/>
      <c r="K195" s="61"/>
      <c r="L195" s="61"/>
      <c r="M195" s="61"/>
      <c r="N195" s="61"/>
      <c r="O195" s="61"/>
      <c r="P195" s="61"/>
      <c r="Q195" s="61"/>
      <c r="R195" s="61"/>
    </row>
    <row r="196" spans="1:18" x14ac:dyDescent="0.2">
      <c r="A196" s="61"/>
      <c r="B196" s="61"/>
      <c r="C196" s="61"/>
      <c r="D196" s="90"/>
      <c r="E196" s="90"/>
      <c r="F196" s="61"/>
      <c r="G196" s="61"/>
      <c r="H196" s="61"/>
      <c r="I196" s="61"/>
      <c r="J196" s="61"/>
      <c r="K196" s="61"/>
      <c r="L196" s="61"/>
      <c r="M196" s="61"/>
      <c r="N196" s="61"/>
      <c r="O196" s="61"/>
      <c r="P196" s="61"/>
      <c r="Q196" s="61"/>
      <c r="R196" s="61"/>
    </row>
    <row r="197" spans="1:18" x14ac:dyDescent="0.2">
      <c r="A197" s="61"/>
      <c r="B197" s="61"/>
      <c r="C197" s="61"/>
      <c r="D197" s="90"/>
      <c r="E197" s="90"/>
      <c r="F197" s="61"/>
      <c r="G197" s="61"/>
      <c r="H197" s="61"/>
      <c r="I197" s="61"/>
      <c r="J197" s="61"/>
      <c r="K197" s="61"/>
      <c r="L197" s="61"/>
      <c r="M197" s="61"/>
      <c r="N197" s="61"/>
      <c r="O197" s="61"/>
      <c r="P197" s="61"/>
      <c r="Q197" s="61"/>
      <c r="R197" s="61"/>
    </row>
    <row r="198" spans="1:18" x14ac:dyDescent="0.2">
      <c r="A198" s="61"/>
      <c r="B198" s="61"/>
      <c r="C198" s="61"/>
      <c r="D198" s="90"/>
      <c r="E198" s="90"/>
      <c r="F198" s="61"/>
      <c r="G198" s="61"/>
      <c r="H198" s="61"/>
      <c r="I198" s="61"/>
      <c r="J198" s="61"/>
      <c r="K198" s="61"/>
      <c r="L198" s="61"/>
      <c r="M198" s="61"/>
      <c r="N198" s="61"/>
      <c r="O198" s="61"/>
      <c r="P198" s="61"/>
      <c r="Q198" s="61"/>
      <c r="R198" s="61"/>
    </row>
    <row r="199" spans="1:18" x14ac:dyDescent="0.2">
      <c r="A199" s="61"/>
      <c r="B199" s="61"/>
      <c r="C199" s="61"/>
      <c r="D199" s="90"/>
      <c r="E199" s="90"/>
      <c r="F199" s="61"/>
      <c r="G199" s="61"/>
      <c r="H199" s="61"/>
      <c r="I199" s="61"/>
      <c r="J199" s="61"/>
      <c r="K199" s="61"/>
      <c r="L199" s="61"/>
      <c r="M199" s="61"/>
      <c r="N199" s="61"/>
      <c r="O199" s="61"/>
      <c r="P199" s="61"/>
      <c r="Q199" s="61"/>
      <c r="R199" s="61"/>
    </row>
    <row r="200" spans="1:18" x14ac:dyDescent="0.2">
      <c r="A200" s="61"/>
      <c r="B200" s="61"/>
      <c r="C200" s="61"/>
      <c r="D200" s="90"/>
      <c r="E200" s="90"/>
      <c r="F200" s="61"/>
      <c r="G200" s="61"/>
      <c r="H200" s="61"/>
      <c r="I200" s="61"/>
      <c r="J200" s="61"/>
      <c r="K200" s="61"/>
      <c r="L200" s="61"/>
      <c r="M200" s="61"/>
      <c r="N200" s="61"/>
      <c r="O200" s="61"/>
      <c r="P200" s="61"/>
      <c r="Q200" s="61"/>
      <c r="R200" s="61"/>
    </row>
    <row r="201" spans="1:18" x14ac:dyDescent="0.2">
      <c r="A201" s="61"/>
      <c r="B201" s="61"/>
      <c r="C201" s="61"/>
      <c r="D201" s="90"/>
      <c r="E201" s="90"/>
      <c r="F201" s="61"/>
      <c r="G201" s="61"/>
      <c r="H201" s="61"/>
      <c r="I201" s="61"/>
      <c r="J201" s="61"/>
      <c r="K201" s="61"/>
      <c r="L201" s="61"/>
      <c r="M201" s="61"/>
      <c r="N201" s="61"/>
      <c r="O201" s="61"/>
      <c r="P201" s="61"/>
      <c r="Q201" s="61"/>
      <c r="R201" s="61"/>
    </row>
    <row r="202" spans="1:18" x14ac:dyDescent="0.2">
      <c r="A202" s="61"/>
      <c r="B202" s="61"/>
      <c r="C202" s="61"/>
      <c r="D202" s="90"/>
      <c r="E202" s="90"/>
      <c r="F202" s="61"/>
      <c r="G202" s="61"/>
      <c r="H202" s="61"/>
      <c r="I202" s="61"/>
      <c r="J202" s="61"/>
      <c r="K202" s="61"/>
      <c r="L202" s="61"/>
      <c r="M202" s="61"/>
      <c r="N202" s="61"/>
      <c r="O202" s="61"/>
      <c r="P202" s="61"/>
      <c r="Q202" s="61"/>
      <c r="R202" s="61"/>
    </row>
    <row r="203" spans="1:18" x14ac:dyDescent="0.2">
      <c r="A203" s="61"/>
      <c r="B203" s="61"/>
      <c r="C203" s="61"/>
      <c r="D203" s="90"/>
      <c r="E203" s="90"/>
      <c r="F203" s="61"/>
      <c r="G203" s="61"/>
      <c r="H203" s="61"/>
      <c r="I203" s="61"/>
      <c r="J203" s="61"/>
      <c r="K203" s="61"/>
      <c r="L203" s="61"/>
      <c r="M203" s="61"/>
      <c r="N203" s="61"/>
      <c r="O203" s="61"/>
      <c r="P203" s="61"/>
      <c r="Q203" s="61"/>
      <c r="R203" s="61"/>
    </row>
    <row r="204" spans="1:18" x14ac:dyDescent="0.2">
      <c r="A204" s="61"/>
      <c r="B204" s="61"/>
      <c r="C204" s="61"/>
      <c r="D204" s="90"/>
      <c r="E204" s="90"/>
      <c r="F204" s="61"/>
      <c r="G204" s="61"/>
      <c r="H204" s="61"/>
      <c r="I204" s="61"/>
      <c r="J204" s="61"/>
      <c r="K204" s="61"/>
      <c r="L204" s="61"/>
      <c r="M204" s="61"/>
      <c r="N204" s="61"/>
      <c r="O204" s="61"/>
      <c r="P204" s="61"/>
      <c r="Q204" s="61"/>
      <c r="R204" s="61"/>
    </row>
    <row r="205" spans="1:18" x14ac:dyDescent="0.2">
      <c r="A205" s="61"/>
      <c r="B205" s="61"/>
      <c r="C205" s="61"/>
      <c r="D205" s="90"/>
      <c r="E205" s="90"/>
      <c r="F205" s="61"/>
      <c r="G205" s="61"/>
      <c r="H205" s="61"/>
      <c r="I205" s="61"/>
      <c r="J205" s="61"/>
      <c r="K205" s="61"/>
      <c r="L205" s="61"/>
      <c r="M205" s="61"/>
      <c r="N205" s="61"/>
      <c r="O205" s="61"/>
      <c r="P205" s="61"/>
      <c r="Q205" s="61"/>
      <c r="R205" s="61"/>
    </row>
    <row r="206" spans="1:18" x14ac:dyDescent="0.2">
      <c r="A206" s="61"/>
      <c r="B206" s="61"/>
      <c r="C206" s="61"/>
      <c r="D206" s="90"/>
      <c r="E206" s="90"/>
      <c r="F206" s="61"/>
      <c r="G206" s="61"/>
      <c r="H206" s="61"/>
      <c r="I206" s="61"/>
      <c r="J206" s="61"/>
      <c r="K206" s="61"/>
      <c r="L206" s="61"/>
      <c r="M206" s="61"/>
      <c r="N206" s="61"/>
      <c r="O206" s="61"/>
      <c r="P206" s="61"/>
      <c r="Q206" s="61"/>
      <c r="R206" s="61"/>
    </row>
    <row r="207" spans="1:18" x14ac:dyDescent="0.2">
      <c r="A207" s="61"/>
      <c r="B207" s="61"/>
      <c r="C207" s="61"/>
      <c r="D207" s="90"/>
      <c r="E207" s="90"/>
      <c r="F207" s="61"/>
      <c r="G207" s="61"/>
      <c r="H207" s="61"/>
      <c r="I207" s="61"/>
      <c r="J207" s="61"/>
      <c r="K207" s="61"/>
      <c r="L207" s="61"/>
      <c r="M207" s="61"/>
      <c r="N207" s="61"/>
      <c r="O207" s="61"/>
      <c r="P207" s="61"/>
      <c r="Q207" s="61"/>
      <c r="R207" s="61"/>
    </row>
    <row r="208" spans="1:18" x14ac:dyDescent="0.2">
      <c r="A208" s="61"/>
      <c r="B208" s="61"/>
      <c r="C208" s="61"/>
      <c r="D208" s="90"/>
      <c r="E208" s="90"/>
      <c r="F208" s="61"/>
      <c r="G208" s="61"/>
      <c r="H208" s="61"/>
      <c r="I208" s="61"/>
      <c r="J208" s="61"/>
      <c r="K208" s="61"/>
      <c r="L208" s="61"/>
      <c r="M208" s="61"/>
      <c r="N208" s="61"/>
      <c r="O208" s="61"/>
      <c r="P208" s="61"/>
      <c r="Q208" s="61"/>
      <c r="R208" s="61"/>
    </row>
    <row r="209" spans="1:18" x14ac:dyDescent="0.2">
      <c r="A209" s="61"/>
      <c r="B209" s="61"/>
      <c r="C209" s="61"/>
      <c r="D209" s="90"/>
      <c r="E209" s="90"/>
      <c r="F209" s="61"/>
      <c r="G209" s="61"/>
      <c r="H209" s="61"/>
      <c r="I209" s="61"/>
      <c r="J209" s="61"/>
      <c r="K209" s="61"/>
      <c r="L209" s="61"/>
      <c r="M209" s="61"/>
      <c r="N209" s="61"/>
      <c r="O209" s="61"/>
      <c r="P209" s="61"/>
      <c r="Q209" s="61"/>
      <c r="R209" s="61"/>
    </row>
    <row r="210" spans="1:18" x14ac:dyDescent="0.2">
      <c r="A210" s="61"/>
      <c r="B210" s="61"/>
      <c r="C210" s="61"/>
      <c r="D210" s="90"/>
      <c r="E210" s="90"/>
      <c r="F210" s="61"/>
      <c r="G210" s="61"/>
      <c r="H210" s="61"/>
      <c r="I210" s="61"/>
      <c r="J210" s="61"/>
      <c r="K210" s="61"/>
      <c r="L210" s="61"/>
      <c r="M210" s="61"/>
      <c r="N210" s="61"/>
      <c r="O210" s="61"/>
      <c r="P210" s="61"/>
      <c r="Q210" s="61"/>
      <c r="R210" s="61"/>
    </row>
    <row r="211" spans="1:18" x14ac:dyDescent="0.2">
      <c r="A211" s="61"/>
      <c r="B211" s="61"/>
      <c r="C211" s="61"/>
      <c r="D211" s="90"/>
      <c r="E211" s="90"/>
      <c r="F211" s="61"/>
      <c r="G211" s="61"/>
      <c r="H211" s="61"/>
      <c r="I211" s="61"/>
      <c r="J211" s="61"/>
      <c r="K211" s="61"/>
      <c r="L211" s="61"/>
      <c r="M211" s="61"/>
      <c r="N211" s="61"/>
      <c r="O211" s="61"/>
      <c r="P211" s="61"/>
      <c r="Q211" s="61"/>
      <c r="R211" s="61"/>
    </row>
    <row r="212" spans="1:18" x14ac:dyDescent="0.2">
      <c r="A212" s="61"/>
      <c r="B212" s="61"/>
      <c r="C212" s="61"/>
      <c r="D212" s="90"/>
      <c r="E212" s="90"/>
      <c r="F212" s="61"/>
      <c r="G212" s="61"/>
      <c r="H212" s="61"/>
      <c r="I212" s="61"/>
      <c r="J212" s="61"/>
      <c r="K212" s="61"/>
      <c r="L212" s="61"/>
      <c r="M212" s="61"/>
      <c r="N212" s="61"/>
      <c r="O212" s="61"/>
      <c r="P212" s="61"/>
      <c r="Q212" s="61"/>
      <c r="R212" s="61"/>
    </row>
    <row r="213" spans="1:18" x14ac:dyDescent="0.2">
      <c r="A213" s="61"/>
      <c r="B213" s="61"/>
      <c r="C213" s="61"/>
      <c r="D213" s="90"/>
      <c r="E213" s="90"/>
      <c r="F213" s="61"/>
      <c r="G213" s="61"/>
      <c r="H213" s="61"/>
      <c r="I213" s="61"/>
      <c r="J213" s="61"/>
      <c r="K213" s="61"/>
      <c r="L213" s="61"/>
      <c r="M213" s="61"/>
      <c r="N213" s="61"/>
      <c r="O213" s="61"/>
      <c r="P213" s="61"/>
      <c r="Q213" s="61"/>
      <c r="R213" s="61"/>
    </row>
    <row r="214" spans="1:18" x14ac:dyDescent="0.2">
      <c r="A214" s="61"/>
      <c r="B214" s="61"/>
      <c r="C214" s="61"/>
      <c r="D214" s="90"/>
      <c r="E214" s="90"/>
      <c r="F214" s="61"/>
      <c r="G214" s="61"/>
      <c r="H214" s="61"/>
      <c r="I214" s="61"/>
      <c r="J214" s="61"/>
      <c r="K214" s="61"/>
      <c r="L214" s="61"/>
      <c r="M214" s="61"/>
      <c r="N214" s="61"/>
      <c r="O214" s="61"/>
      <c r="P214" s="61"/>
      <c r="Q214" s="61"/>
      <c r="R214" s="61"/>
    </row>
    <row r="215" spans="1:18" x14ac:dyDescent="0.2">
      <c r="A215" s="61"/>
      <c r="B215" s="61"/>
      <c r="C215" s="61"/>
      <c r="D215" s="90"/>
      <c r="E215" s="90"/>
      <c r="F215" s="61"/>
      <c r="G215" s="61"/>
      <c r="H215" s="61"/>
      <c r="I215" s="61"/>
      <c r="J215" s="61"/>
      <c r="K215" s="61"/>
      <c r="L215" s="61"/>
      <c r="M215" s="61"/>
      <c r="N215" s="61"/>
      <c r="O215" s="61"/>
      <c r="P215" s="61"/>
      <c r="Q215" s="61"/>
      <c r="R215" s="61"/>
    </row>
    <row r="216" spans="1:18" x14ac:dyDescent="0.2">
      <c r="A216" s="61"/>
      <c r="B216" s="61"/>
      <c r="C216" s="61"/>
      <c r="D216" s="90"/>
      <c r="E216" s="90"/>
      <c r="F216" s="61"/>
      <c r="G216" s="61"/>
      <c r="H216" s="61"/>
      <c r="I216" s="61"/>
      <c r="J216" s="61"/>
      <c r="K216" s="61"/>
      <c r="L216" s="61"/>
      <c r="M216" s="61"/>
      <c r="N216" s="61"/>
      <c r="O216" s="61"/>
      <c r="P216" s="61"/>
      <c r="Q216" s="61"/>
      <c r="R216" s="61"/>
    </row>
    <row r="217" spans="1:18" x14ac:dyDescent="0.2">
      <c r="A217" s="61"/>
      <c r="B217" s="61"/>
      <c r="C217" s="61"/>
      <c r="D217" s="90"/>
      <c r="E217" s="90"/>
      <c r="F217" s="61"/>
      <c r="G217" s="61"/>
      <c r="H217" s="61"/>
      <c r="I217" s="61"/>
      <c r="J217" s="61"/>
      <c r="K217" s="61"/>
      <c r="L217" s="61"/>
      <c r="M217" s="61"/>
      <c r="N217" s="61"/>
      <c r="O217" s="61"/>
      <c r="P217" s="61"/>
      <c r="Q217" s="61"/>
      <c r="R217" s="61"/>
    </row>
    <row r="218" spans="1:18" x14ac:dyDescent="0.2">
      <c r="A218" s="61"/>
      <c r="B218" s="61"/>
      <c r="C218" s="61"/>
      <c r="D218" s="90"/>
      <c r="E218" s="90"/>
      <c r="F218" s="61"/>
      <c r="G218" s="61"/>
      <c r="H218" s="61"/>
      <c r="I218" s="61"/>
      <c r="J218" s="61"/>
      <c r="K218" s="61"/>
      <c r="L218" s="61"/>
      <c r="M218" s="61"/>
      <c r="N218" s="61"/>
      <c r="O218" s="61"/>
      <c r="P218" s="61"/>
      <c r="Q218" s="61"/>
      <c r="R218" s="61"/>
    </row>
    <row r="219" spans="1:18" x14ac:dyDescent="0.2">
      <c r="A219" s="61"/>
      <c r="B219" s="61"/>
      <c r="C219" s="61"/>
      <c r="D219" s="90"/>
      <c r="E219" s="90"/>
      <c r="F219" s="61"/>
      <c r="G219" s="61"/>
      <c r="H219" s="61"/>
      <c r="I219" s="61"/>
      <c r="J219" s="61"/>
      <c r="K219" s="61"/>
      <c r="L219" s="61"/>
      <c r="M219" s="61"/>
      <c r="N219" s="61"/>
      <c r="O219" s="61"/>
      <c r="P219" s="61"/>
      <c r="Q219" s="61"/>
      <c r="R219" s="61"/>
    </row>
    <row r="220" spans="1:18" x14ac:dyDescent="0.2">
      <c r="A220" s="61"/>
      <c r="B220" s="61"/>
      <c r="C220" s="61"/>
      <c r="D220" s="90"/>
      <c r="E220" s="90"/>
      <c r="F220" s="61"/>
      <c r="G220" s="61"/>
      <c r="H220" s="61"/>
      <c r="I220" s="61"/>
      <c r="J220" s="61"/>
      <c r="K220" s="61"/>
      <c r="L220" s="61"/>
      <c r="M220" s="61"/>
      <c r="N220" s="61"/>
      <c r="O220" s="61"/>
      <c r="P220" s="61"/>
      <c r="Q220" s="61"/>
      <c r="R220" s="61"/>
    </row>
    <row r="221" spans="1:18" x14ac:dyDescent="0.2">
      <c r="A221" s="61"/>
      <c r="B221" s="61"/>
      <c r="C221" s="61"/>
      <c r="D221" s="90"/>
      <c r="E221" s="90"/>
      <c r="F221" s="61"/>
      <c r="G221" s="61"/>
      <c r="H221" s="61"/>
      <c r="I221" s="61"/>
      <c r="J221" s="61"/>
      <c r="K221" s="61"/>
      <c r="L221" s="61"/>
      <c r="M221" s="61"/>
      <c r="N221" s="61"/>
      <c r="O221" s="61"/>
      <c r="P221" s="61"/>
      <c r="Q221" s="61"/>
      <c r="R221" s="61"/>
    </row>
    <row r="222" spans="1:18" x14ac:dyDescent="0.2">
      <c r="A222" s="61"/>
      <c r="B222" s="61"/>
      <c r="C222" s="61"/>
      <c r="D222" s="90"/>
      <c r="E222" s="90"/>
      <c r="F222" s="61"/>
      <c r="G222" s="61"/>
      <c r="H222" s="61"/>
      <c r="I222" s="61"/>
      <c r="J222" s="61"/>
      <c r="K222" s="61"/>
      <c r="L222" s="61"/>
      <c r="M222" s="61"/>
      <c r="N222" s="61"/>
      <c r="O222" s="61"/>
      <c r="P222" s="61"/>
      <c r="Q222" s="61"/>
      <c r="R222" s="61"/>
    </row>
    <row r="223" spans="1:18" x14ac:dyDescent="0.2">
      <c r="A223" s="61"/>
      <c r="B223" s="61"/>
      <c r="C223" s="61"/>
      <c r="D223" s="90"/>
      <c r="E223" s="90"/>
      <c r="F223" s="61"/>
      <c r="G223" s="61"/>
      <c r="H223" s="61"/>
      <c r="I223" s="61"/>
      <c r="J223" s="61"/>
      <c r="K223" s="61"/>
      <c r="L223" s="61"/>
      <c r="M223" s="61"/>
      <c r="N223" s="61"/>
      <c r="O223" s="61"/>
      <c r="P223" s="61"/>
      <c r="Q223" s="61"/>
      <c r="R223" s="61"/>
    </row>
    <row r="224" spans="1:18" x14ac:dyDescent="0.2">
      <c r="A224" s="61"/>
      <c r="B224" s="61"/>
      <c r="C224" s="61"/>
      <c r="D224" s="90"/>
      <c r="E224" s="90"/>
      <c r="F224" s="61"/>
      <c r="G224" s="61"/>
      <c r="H224" s="61"/>
      <c r="I224" s="61"/>
      <c r="J224" s="61"/>
      <c r="K224" s="61"/>
      <c r="L224" s="61"/>
      <c r="M224" s="61"/>
      <c r="N224" s="61"/>
      <c r="O224" s="61"/>
      <c r="P224" s="61"/>
      <c r="Q224" s="61"/>
      <c r="R224" s="61"/>
    </row>
    <row r="225" spans="1:18" x14ac:dyDescent="0.2">
      <c r="A225" s="61"/>
      <c r="B225" s="61"/>
      <c r="C225" s="61"/>
      <c r="D225" s="90"/>
      <c r="E225" s="90"/>
      <c r="F225" s="61"/>
      <c r="G225" s="61"/>
      <c r="H225" s="61"/>
      <c r="I225" s="61"/>
      <c r="J225" s="61"/>
      <c r="K225" s="61"/>
      <c r="L225" s="61"/>
      <c r="M225" s="61"/>
      <c r="N225" s="61"/>
      <c r="O225" s="61"/>
      <c r="P225" s="61"/>
      <c r="Q225" s="61"/>
      <c r="R225" s="61"/>
    </row>
    <row r="226" spans="1:18" x14ac:dyDescent="0.2">
      <c r="A226" s="61"/>
      <c r="B226" s="61"/>
      <c r="C226" s="61"/>
      <c r="D226" s="90"/>
      <c r="E226" s="90"/>
      <c r="F226" s="61"/>
      <c r="G226" s="61"/>
      <c r="H226" s="61"/>
      <c r="I226" s="61"/>
      <c r="J226" s="61"/>
      <c r="K226" s="61"/>
      <c r="L226" s="61"/>
      <c r="M226" s="61"/>
      <c r="N226" s="61"/>
      <c r="O226" s="61"/>
      <c r="P226" s="61"/>
      <c r="Q226" s="61"/>
      <c r="R226" s="61"/>
    </row>
    <row r="227" spans="1:18" x14ac:dyDescent="0.2">
      <c r="A227" s="61"/>
      <c r="B227" s="61"/>
      <c r="C227" s="61"/>
      <c r="D227" s="90"/>
      <c r="E227" s="90"/>
      <c r="F227" s="61"/>
      <c r="G227" s="61"/>
      <c r="H227" s="61"/>
      <c r="I227" s="61"/>
      <c r="J227" s="61"/>
      <c r="K227" s="61"/>
      <c r="L227" s="61"/>
      <c r="M227" s="61"/>
      <c r="N227" s="61"/>
      <c r="O227" s="61"/>
      <c r="P227" s="61"/>
      <c r="Q227" s="61"/>
      <c r="R227" s="61"/>
    </row>
    <row r="228" spans="1:18" x14ac:dyDescent="0.2">
      <c r="A228" s="61"/>
      <c r="B228" s="61"/>
      <c r="C228" s="61"/>
      <c r="D228" s="90"/>
      <c r="E228" s="90"/>
      <c r="F228" s="61"/>
      <c r="G228" s="61"/>
      <c r="H228" s="61"/>
      <c r="I228" s="61"/>
      <c r="J228" s="61"/>
      <c r="K228" s="61"/>
      <c r="L228" s="61"/>
      <c r="M228" s="61"/>
      <c r="N228" s="61"/>
      <c r="O228" s="61"/>
      <c r="P228" s="61"/>
      <c r="Q228" s="61"/>
      <c r="R228" s="61"/>
    </row>
    <row r="229" spans="1:18" x14ac:dyDescent="0.2">
      <c r="A229" s="61"/>
      <c r="B229" s="61"/>
      <c r="C229" s="61"/>
      <c r="D229" s="90"/>
      <c r="E229" s="90"/>
      <c r="F229" s="61"/>
      <c r="G229" s="61"/>
      <c r="H229" s="61"/>
      <c r="I229" s="61"/>
      <c r="J229" s="61"/>
      <c r="K229" s="61"/>
      <c r="L229" s="61"/>
      <c r="M229" s="61"/>
      <c r="N229" s="61"/>
      <c r="O229" s="61"/>
      <c r="P229" s="61"/>
      <c r="Q229" s="61"/>
      <c r="R229" s="61"/>
    </row>
    <row r="230" spans="1:18" x14ac:dyDescent="0.2">
      <c r="A230" s="61"/>
      <c r="B230" s="61"/>
      <c r="C230" s="61"/>
      <c r="D230" s="90"/>
      <c r="E230" s="90"/>
      <c r="F230" s="61"/>
      <c r="G230" s="61"/>
      <c r="H230" s="61"/>
      <c r="I230" s="61"/>
      <c r="J230" s="61"/>
      <c r="K230" s="61"/>
      <c r="L230" s="61"/>
      <c r="M230" s="61"/>
      <c r="N230" s="61"/>
      <c r="O230" s="61"/>
      <c r="P230" s="61"/>
      <c r="Q230" s="61"/>
      <c r="R230" s="61"/>
    </row>
    <row r="231" spans="1:18" x14ac:dyDescent="0.2">
      <c r="A231" s="61"/>
      <c r="B231" s="61"/>
      <c r="C231" s="61"/>
      <c r="D231" s="90"/>
      <c r="E231" s="90"/>
      <c r="F231" s="61"/>
      <c r="G231" s="61"/>
      <c r="H231" s="61"/>
      <c r="I231" s="61"/>
      <c r="J231" s="61"/>
      <c r="K231" s="61"/>
      <c r="L231" s="61"/>
      <c r="M231" s="61"/>
      <c r="N231" s="61"/>
      <c r="O231" s="61"/>
      <c r="P231" s="61"/>
      <c r="Q231" s="61"/>
      <c r="R231" s="61"/>
    </row>
    <row r="232" spans="1:18" x14ac:dyDescent="0.2">
      <c r="A232" s="61"/>
      <c r="B232" s="61"/>
      <c r="C232" s="61"/>
      <c r="D232" s="90"/>
      <c r="E232" s="90"/>
      <c r="F232" s="61"/>
      <c r="G232" s="61"/>
      <c r="H232" s="61"/>
      <c r="I232" s="61"/>
      <c r="J232" s="61"/>
      <c r="K232" s="61"/>
      <c r="L232" s="61"/>
      <c r="M232" s="61"/>
      <c r="N232" s="61"/>
      <c r="O232" s="61"/>
      <c r="P232" s="61"/>
      <c r="Q232" s="61"/>
      <c r="R232" s="61"/>
    </row>
    <row r="233" spans="1:18" x14ac:dyDescent="0.2">
      <c r="A233" s="61"/>
      <c r="B233" s="61"/>
      <c r="C233" s="61"/>
      <c r="D233" s="90"/>
      <c r="E233" s="90"/>
      <c r="F233" s="61"/>
      <c r="G233" s="61"/>
      <c r="H233" s="61"/>
      <c r="I233" s="61"/>
      <c r="J233" s="61"/>
      <c r="K233" s="61"/>
      <c r="L233" s="61"/>
      <c r="M233" s="61"/>
      <c r="N233" s="61"/>
      <c r="O233" s="61"/>
      <c r="P233" s="61"/>
      <c r="Q233" s="61"/>
      <c r="R233" s="61"/>
    </row>
    <row r="234" spans="1:18" x14ac:dyDescent="0.2">
      <c r="A234" s="61"/>
      <c r="B234" s="61"/>
      <c r="C234" s="61"/>
      <c r="D234" s="90"/>
      <c r="E234" s="90"/>
      <c r="F234" s="61"/>
      <c r="G234" s="61"/>
      <c r="H234" s="61"/>
      <c r="I234" s="61"/>
      <c r="J234" s="61"/>
      <c r="K234" s="61"/>
      <c r="L234" s="61"/>
      <c r="M234" s="61"/>
      <c r="N234" s="61"/>
      <c r="O234" s="61"/>
      <c r="P234" s="61"/>
      <c r="Q234" s="61"/>
      <c r="R234" s="61"/>
    </row>
    <row r="235" spans="1:18" x14ac:dyDescent="0.2">
      <c r="A235" s="61"/>
      <c r="B235" s="61"/>
      <c r="C235" s="61"/>
      <c r="D235" s="90"/>
      <c r="E235" s="90"/>
      <c r="F235" s="61"/>
      <c r="G235" s="61"/>
      <c r="H235" s="61"/>
      <c r="I235" s="61"/>
      <c r="J235" s="61"/>
      <c r="K235" s="61"/>
      <c r="L235" s="61"/>
      <c r="M235" s="61"/>
      <c r="N235" s="61"/>
      <c r="O235" s="61"/>
      <c r="P235" s="61"/>
      <c r="Q235" s="61"/>
      <c r="R235" s="61"/>
    </row>
    <row r="236" spans="1:18" x14ac:dyDescent="0.2">
      <c r="A236" s="61"/>
      <c r="B236" s="61"/>
      <c r="C236" s="61"/>
      <c r="D236" s="90"/>
      <c r="E236" s="90"/>
      <c r="F236" s="61"/>
      <c r="G236" s="61"/>
      <c r="H236" s="61"/>
      <c r="I236" s="61"/>
      <c r="J236" s="61"/>
      <c r="K236" s="61"/>
      <c r="L236" s="61"/>
      <c r="M236" s="61"/>
      <c r="N236" s="61"/>
      <c r="O236" s="61"/>
      <c r="P236" s="61"/>
      <c r="Q236" s="61"/>
      <c r="R236" s="61"/>
    </row>
    <row r="237" spans="1:18" x14ac:dyDescent="0.2">
      <c r="A237" s="61"/>
      <c r="B237" s="61"/>
      <c r="C237" s="61"/>
      <c r="D237" s="90"/>
      <c r="E237" s="90"/>
      <c r="F237" s="61"/>
      <c r="G237" s="61"/>
      <c r="H237" s="61"/>
      <c r="I237" s="61"/>
      <c r="J237" s="61"/>
      <c r="K237" s="61"/>
      <c r="L237" s="61"/>
      <c r="M237" s="61"/>
      <c r="N237" s="61"/>
      <c r="O237" s="61"/>
      <c r="P237" s="61"/>
      <c r="Q237" s="61"/>
      <c r="R237" s="61"/>
    </row>
    <row r="238" spans="1:18" x14ac:dyDescent="0.2">
      <c r="A238" s="61"/>
      <c r="B238" s="61"/>
      <c r="C238" s="61"/>
      <c r="D238" s="90"/>
      <c r="E238" s="90"/>
      <c r="F238" s="61"/>
      <c r="G238" s="61"/>
      <c r="H238" s="61"/>
      <c r="I238" s="61"/>
      <c r="J238" s="61"/>
      <c r="K238" s="61"/>
      <c r="L238" s="61"/>
      <c r="M238" s="61"/>
      <c r="N238" s="61"/>
      <c r="O238" s="61"/>
      <c r="P238" s="61"/>
      <c r="Q238" s="61"/>
      <c r="R238" s="61"/>
    </row>
    <row r="239" spans="1:18" x14ac:dyDescent="0.2">
      <c r="A239" s="61"/>
      <c r="B239" s="61"/>
      <c r="C239" s="61"/>
      <c r="D239" s="90"/>
      <c r="E239" s="90"/>
      <c r="F239" s="61"/>
      <c r="G239" s="61"/>
      <c r="H239" s="61"/>
      <c r="I239" s="61"/>
      <c r="J239" s="61"/>
      <c r="K239" s="61"/>
      <c r="L239" s="61"/>
      <c r="M239" s="61"/>
      <c r="N239" s="61"/>
      <c r="O239" s="61"/>
      <c r="P239" s="61"/>
      <c r="Q239" s="61"/>
      <c r="R239" s="61"/>
    </row>
    <row r="240" spans="1:18" x14ac:dyDescent="0.2">
      <c r="A240" s="61"/>
      <c r="B240" s="61"/>
      <c r="C240" s="61"/>
      <c r="D240" s="90"/>
      <c r="E240" s="90"/>
      <c r="F240" s="61"/>
      <c r="G240" s="61"/>
      <c r="H240" s="61"/>
      <c r="I240" s="61"/>
      <c r="J240" s="61"/>
      <c r="K240" s="61"/>
      <c r="L240" s="61"/>
      <c r="M240" s="61"/>
      <c r="N240" s="61"/>
      <c r="O240" s="61"/>
      <c r="P240" s="61"/>
      <c r="Q240" s="61"/>
      <c r="R240" s="61"/>
    </row>
    <row r="241" spans="1:18" x14ac:dyDescent="0.2">
      <c r="A241" s="61"/>
      <c r="B241" s="61"/>
      <c r="C241" s="61"/>
      <c r="D241" s="90"/>
      <c r="E241" s="90"/>
      <c r="F241" s="61"/>
      <c r="G241" s="61"/>
      <c r="H241" s="61"/>
      <c r="I241" s="61"/>
      <c r="J241" s="61"/>
      <c r="K241" s="61"/>
      <c r="L241" s="61"/>
      <c r="M241" s="61"/>
      <c r="N241" s="61"/>
      <c r="O241" s="61"/>
      <c r="P241" s="61"/>
      <c r="Q241" s="61"/>
      <c r="R241" s="61"/>
    </row>
    <row r="242" spans="1:18" x14ac:dyDescent="0.2">
      <c r="A242" s="61"/>
      <c r="B242" s="61"/>
      <c r="C242" s="61"/>
      <c r="D242" s="90"/>
      <c r="E242" s="90"/>
      <c r="F242" s="61"/>
      <c r="G242" s="61"/>
      <c r="H242" s="61"/>
      <c r="I242" s="61"/>
      <c r="J242" s="61"/>
      <c r="K242" s="61"/>
      <c r="L242" s="61"/>
      <c r="M242" s="61"/>
      <c r="N242" s="61"/>
      <c r="O242" s="61"/>
      <c r="P242" s="61"/>
      <c r="Q242" s="61"/>
      <c r="R242" s="61"/>
    </row>
    <row r="243" spans="1:18" x14ac:dyDescent="0.2">
      <c r="A243" s="61"/>
      <c r="B243" s="61"/>
      <c r="C243" s="61"/>
      <c r="D243" s="90"/>
      <c r="E243" s="90"/>
      <c r="F243" s="61"/>
      <c r="G243" s="61"/>
      <c r="H243" s="61"/>
      <c r="I243" s="61"/>
      <c r="J243" s="61"/>
      <c r="K243" s="61"/>
      <c r="L243" s="61"/>
      <c r="M243" s="61"/>
      <c r="N243" s="61"/>
      <c r="O243" s="61"/>
      <c r="P243" s="61"/>
      <c r="Q243" s="61"/>
      <c r="R243" s="61"/>
    </row>
    <row r="244" spans="1:18" x14ac:dyDescent="0.2">
      <c r="A244" s="61"/>
      <c r="B244" s="61"/>
      <c r="C244" s="61"/>
      <c r="D244" s="90"/>
      <c r="E244" s="90"/>
      <c r="F244" s="61"/>
      <c r="G244" s="61"/>
      <c r="H244" s="61"/>
      <c r="I244" s="61"/>
      <c r="J244" s="61"/>
      <c r="K244" s="61"/>
      <c r="L244" s="61"/>
      <c r="M244" s="61"/>
      <c r="N244" s="61"/>
      <c r="O244" s="61"/>
      <c r="P244" s="61"/>
      <c r="Q244" s="61"/>
      <c r="R244" s="61"/>
    </row>
    <row r="245" spans="1:18" x14ac:dyDescent="0.2">
      <c r="A245" s="61"/>
      <c r="B245" s="61"/>
      <c r="C245" s="61"/>
      <c r="D245" s="90"/>
      <c r="E245" s="90"/>
      <c r="F245" s="61"/>
      <c r="G245" s="61"/>
      <c r="H245" s="61"/>
      <c r="I245" s="61"/>
      <c r="J245" s="61"/>
      <c r="K245" s="61"/>
      <c r="L245" s="61"/>
      <c r="M245" s="61"/>
      <c r="N245" s="61"/>
      <c r="O245" s="61"/>
      <c r="P245" s="61"/>
      <c r="Q245" s="61"/>
      <c r="R245" s="61"/>
    </row>
    <row r="246" spans="1:18" x14ac:dyDescent="0.2">
      <c r="A246" s="61"/>
      <c r="B246" s="61"/>
      <c r="C246" s="61"/>
      <c r="D246" s="90"/>
      <c r="E246" s="90"/>
      <c r="F246" s="61"/>
      <c r="G246" s="61"/>
      <c r="H246" s="61"/>
      <c r="I246" s="61"/>
      <c r="J246" s="61"/>
      <c r="K246" s="61"/>
      <c r="L246" s="61"/>
      <c r="M246" s="61"/>
      <c r="N246" s="61"/>
      <c r="O246" s="61"/>
      <c r="P246" s="61"/>
      <c r="Q246" s="61"/>
      <c r="R246" s="61"/>
    </row>
    <row r="247" spans="1:18" x14ac:dyDescent="0.2">
      <c r="A247" s="61"/>
      <c r="B247" s="61"/>
      <c r="C247" s="61"/>
      <c r="D247" s="90"/>
      <c r="E247" s="90"/>
      <c r="F247" s="61"/>
      <c r="G247" s="61"/>
      <c r="H247" s="61"/>
      <c r="I247" s="61"/>
      <c r="J247" s="61"/>
      <c r="K247" s="61"/>
      <c r="L247" s="61"/>
      <c r="M247" s="61"/>
      <c r="N247" s="61"/>
      <c r="O247" s="61"/>
      <c r="P247" s="61"/>
      <c r="Q247" s="61"/>
      <c r="R247" s="61"/>
    </row>
    <row r="248" spans="1:18" x14ac:dyDescent="0.2">
      <c r="A248" s="61"/>
      <c r="B248" s="61"/>
      <c r="C248" s="61"/>
      <c r="D248" s="90"/>
      <c r="E248" s="90"/>
      <c r="F248" s="61"/>
      <c r="G248" s="61"/>
      <c r="H248" s="61"/>
      <c r="I248" s="61"/>
      <c r="J248" s="61"/>
      <c r="K248" s="61"/>
      <c r="L248" s="61"/>
      <c r="M248" s="61"/>
      <c r="N248" s="61"/>
      <c r="O248" s="61"/>
      <c r="P248" s="61"/>
      <c r="Q248" s="61"/>
      <c r="R248" s="61"/>
    </row>
    <row r="249" spans="1:18" x14ac:dyDescent="0.2">
      <c r="A249" s="61"/>
      <c r="B249" s="61"/>
      <c r="C249" s="61"/>
      <c r="D249" s="90"/>
      <c r="E249" s="90"/>
      <c r="F249" s="61"/>
      <c r="G249" s="61"/>
      <c r="H249" s="61"/>
      <c r="I249" s="61"/>
      <c r="J249" s="61"/>
      <c r="K249" s="61"/>
      <c r="L249" s="61"/>
      <c r="M249" s="61"/>
      <c r="N249" s="61"/>
      <c r="O249" s="61"/>
      <c r="P249" s="61"/>
      <c r="Q249" s="61"/>
      <c r="R249" s="61"/>
    </row>
    <row r="250" spans="1:18" x14ac:dyDescent="0.2">
      <c r="A250" s="61"/>
      <c r="B250" s="61"/>
      <c r="C250" s="61"/>
      <c r="D250" s="90"/>
      <c r="E250" s="90"/>
      <c r="F250" s="61"/>
      <c r="G250" s="61"/>
      <c r="H250" s="61"/>
      <c r="I250" s="61"/>
      <c r="J250" s="61"/>
      <c r="K250" s="61"/>
      <c r="L250" s="61"/>
      <c r="M250" s="61"/>
      <c r="N250" s="61"/>
      <c r="O250" s="61"/>
      <c r="P250" s="61"/>
      <c r="Q250" s="61"/>
      <c r="R250" s="61"/>
    </row>
    <row r="251" spans="1:18" x14ac:dyDescent="0.2">
      <c r="A251" s="61"/>
      <c r="B251" s="61"/>
      <c r="C251" s="61"/>
      <c r="D251" s="90"/>
      <c r="E251" s="90"/>
      <c r="F251" s="61"/>
      <c r="G251" s="61"/>
      <c r="H251" s="61"/>
      <c r="I251" s="61"/>
      <c r="J251" s="61"/>
      <c r="K251" s="61"/>
      <c r="L251" s="61"/>
      <c r="M251" s="61"/>
      <c r="N251" s="61"/>
      <c r="O251" s="61"/>
      <c r="P251" s="61"/>
      <c r="Q251" s="61"/>
      <c r="R251" s="61"/>
    </row>
    <row r="252" spans="1:18" x14ac:dyDescent="0.2">
      <c r="A252" s="61"/>
      <c r="B252" s="61"/>
      <c r="C252" s="61"/>
      <c r="D252" s="90"/>
      <c r="E252" s="90"/>
      <c r="F252" s="61"/>
      <c r="G252" s="61"/>
      <c r="H252" s="61"/>
      <c r="I252" s="61"/>
      <c r="J252" s="61"/>
      <c r="K252" s="61"/>
      <c r="L252" s="61"/>
      <c r="M252" s="61"/>
      <c r="N252" s="61"/>
      <c r="O252" s="61"/>
      <c r="P252" s="61"/>
      <c r="Q252" s="61"/>
      <c r="R252" s="61"/>
    </row>
    <row r="253" spans="1:18" x14ac:dyDescent="0.2">
      <c r="A253" s="61"/>
      <c r="B253" s="61"/>
      <c r="C253" s="61"/>
      <c r="D253" s="90"/>
      <c r="E253" s="90"/>
      <c r="F253" s="61"/>
      <c r="G253" s="61"/>
      <c r="H253" s="61"/>
      <c r="I253" s="61"/>
      <c r="J253" s="61"/>
      <c r="K253" s="61"/>
      <c r="L253" s="61"/>
      <c r="M253" s="61"/>
      <c r="N253" s="61"/>
      <c r="O253" s="61"/>
      <c r="P253" s="61"/>
      <c r="Q253" s="61"/>
      <c r="R253" s="61"/>
    </row>
    <row r="254" spans="1:18" x14ac:dyDescent="0.2">
      <c r="A254" s="61"/>
      <c r="B254" s="61"/>
      <c r="C254" s="61"/>
      <c r="D254" s="90"/>
      <c r="E254" s="90"/>
      <c r="F254" s="61"/>
      <c r="G254" s="61"/>
      <c r="H254" s="61"/>
      <c r="I254" s="61"/>
      <c r="J254" s="61"/>
      <c r="K254" s="61"/>
      <c r="L254" s="61"/>
      <c r="M254" s="61"/>
      <c r="N254" s="61"/>
      <c r="O254" s="61"/>
      <c r="P254" s="61"/>
      <c r="Q254" s="61"/>
      <c r="R254" s="61"/>
    </row>
    <row r="255" spans="1:18" x14ac:dyDescent="0.2">
      <c r="A255" s="61"/>
      <c r="B255" s="61"/>
      <c r="C255" s="61"/>
      <c r="D255" s="90"/>
      <c r="E255" s="90"/>
      <c r="F255" s="61"/>
      <c r="G255" s="61"/>
      <c r="H255" s="61"/>
      <c r="I255" s="61"/>
      <c r="J255" s="61"/>
      <c r="K255" s="61"/>
      <c r="L255" s="61"/>
      <c r="M255" s="61"/>
      <c r="N255" s="61"/>
      <c r="O255" s="61"/>
      <c r="P255" s="61"/>
      <c r="Q255" s="61"/>
      <c r="R255" s="61"/>
    </row>
    <row r="256" spans="1:18" x14ac:dyDescent="0.2">
      <c r="A256" s="61"/>
      <c r="B256" s="61"/>
      <c r="C256" s="61"/>
      <c r="D256" s="90"/>
      <c r="E256" s="90"/>
      <c r="F256" s="61"/>
      <c r="G256" s="61"/>
      <c r="H256" s="61"/>
      <c r="I256" s="61"/>
      <c r="J256" s="61"/>
      <c r="K256" s="61"/>
      <c r="L256" s="61"/>
      <c r="M256" s="61"/>
      <c r="N256" s="61"/>
      <c r="O256" s="61"/>
      <c r="P256" s="61"/>
      <c r="Q256" s="61"/>
      <c r="R256" s="61"/>
    </row>
    <row r="257" spans="1:18" x14ac:dyDescent="0.2">
      <c r="A257" s="61"/>
      <c r="B257" s="61"/>
      <c r="C257" s="61"/>
      <c r="D257" s="90"/>
      <c r="E257" s="90"/>
      <c r="F257" s="61"/>
      <c r="G257" s="61"/>
      <c r="H257" s="61"/>
      <c r="I257" s="61"/>
      <c r="J257" s="61"/>
      <c r="K257" s="61"/>
      <c r="L257" s="61"/>
      <c r="M257" s="61"/>
      <c r="N257" s="61"/>
      <c r="O257" s="61"/>
      <c r="P257" s="61"/>
      <c r="Q257" s="61"/>
      <c r="R257" s="61"/>
    </row>
    <row r="258" spans="1:18" x14ac:dyDescent="0.2">
      <c r="A258" s="61"/>
      <c r="B258" s="61"/>
      <c r="C258" s="61"/>
      <c r="D258" s="90"/>
      <c r="E258" s="90"/>
      <c r="F258" s="61"/>
      <c r="G258" s="61"/>
      <c r="H258" s="61"/>
      <c r="I258" s="61"/>
      <c r="J258" s="61"/>
      <c r="K258" s="61"/>
      <c r="L258" s="61"/>
      <c r="M258" s="61"/>
      <c r="N258" s="61"/>
      <c r="O258" s="61"/>
      <c r="P258" s="61"/>
      <c r="Q258" s="61"/>
      <c r="R258" s="61"/>
    </row>
    <row r="259" spans="1:18" x14ac:dyDescent="0.2">
      <c r="A259" s="61"/>
      <c r="B259" s="61"/>
      <c r="C259" s="61"/>
      <c r="D259" s="90"/>
      <c r="E259" s="90"/>
      <c r="F259" s="61"/>
      <c r="G259" s="61"/>
      <c r="H259" s="61"/>
      <c r="I259" s="61"/>
      <c r="J259" s="61"/>
      <c r="K259" s="61"/>
      <c r="L259" s="61"/>
      <c r="M259" s="61"/>
      <c r="N259" s="61"/>
      <c r="O259" s="61"/>
      <c r="P259" s="61"/>
      <c r="Q259" s="61"/>
      <c r="R259" s="61"/>
    </row>
    <row r="260" spans="1:18" x14ac:dyDescent="0.2">
      <c r="A260" s="61"/>
      <c r="B260" s="61"/>
      <c r="C260" s="61"/>
      <c r="D260" s="90"/>
      <c r="E260" s="90"/>
      <c r="F260" s="61"/>
      <c r="G260" s="61"/>
      <c r="H260" s="61"/>
      <c r="I260" s="61"/>
      <c r="J260" s="61"/>
      <c r="K260" s="61"/>
      <c r="L260" s="61"/>
      <c r="M260" s="61"/>
      <c r="N260" s="61"/>
      <c r="O260" s="61"/>
      <c r="P260" s="61"/>
      <c r="Q260" s="61"/>
      <c r="R260" s="61"/>
    </row>
    <row r="261" spans="1:18" x14ac:dyDescent="0.2">
      <c r="A261" s="61"/>
      <c r="B261" s="61"/>
      <c r="C261" s="61"/>
      <c r="D261" s="90"/>
      <c r="E261" s="90"/>
      <c r="F261" s="61"/>
      <c r="G261" s="61"/>
      <c r="H261" s="61"/>
      <c r="I261" s="61"/>
      <c r="J261" s="61"/>
      <c r="K261" s="61"/>
      <c r="L261" s="61"/>
      <c r="M261" s="61"/>
      <c r="N261" s="61"/>
      <c r="O261" s="61"/>
      <c r="P261" s="61"/>
      <c r="Q261" s="61"/>
      <c r="R261" s="61"/>
    </row>
    <row r="262" spans="1:18" x14ac:dyDescent="0.2">
      <c r="A262" s="61"/>
      <c r="B262" s="61"/>
      <c r="C262" s="61"/>
      <c r="D262" s="90"/>
      <c r="E262" s="90"/>
      <c r="F262" s="61"/>
      <c r="G262" s="61"/>
      <c r="H262" s="61"/>
      <c r="I262" s="61"/>
      <c r="J262" s="61"/>
      <c r="K262" s="61"/>
      <c r="L262" s="61"/>
      <c r="M262" s="61"/>
      <c r="N262" s="61"/>
      <c r="O262" s="61"/>
      <c r="P262" s="61"/>
      <c r="Q262" s="61"/>
      <c r="R262" s="61"/>
    </row>
    <row r="263" spans="1:18" x14ac:dyDescent="0.2">
      <c r="A263" s="61"/>
      <c r="B263" s="61"/>
      <c r="C263" s="61"/>
      <c r="D263" s="90"/>
      <c r="E263" s="90"/>
      <c r="F263" s="61"/>
      <c r="G263" s="61"/>
      <c r="H263" s="61"/>
      <c r="I263" s="61"/>
      <c r="J263" s="61"/>
      <c r="K263" s="61"/>
      <c r="L263" s="61"/>
      <c r="M263" s="61"/>
      <c r="N263" s="61"/>
      <c r="O263" s="61"/>
      <c r="P263" s="61"/>
      <c r="Q263" s="61"/>
      <c r="R263" s="61"/>
    </row>
    <row r="264" spans="1:18" x14ac:dyDescent="0.2">
      <c r="A264" s="61"/>
      <c r="B264" s="61"/>
      <c r="C264" s="61"/>
      <c r="D264" s="90"/>
      <c r="E264" s="90"/>
      <c r="F264" s="61"/>
      <c r="G264" s="61"/>
      <c r="H264" s="61"/>
      <c r="I264" s="61"/>
      <c r="J264" s="61"/>
      <c r="K264" s="61"/>
      <c r="L264" s="61"/>
      <c r="M264" s="61"/>
      <c r="N264" s="61"/>
      <c r="O264" s="61"/>
      <c r="P264" s="61"/>
      <c r="Q264" s="61"/>
      <c r="R264" s="61"/>
    </row>
    <row r="265" spans="1:18" x14ac:dyDescent="0.2">
      <c r="A265" s="61"/>
      <c r="B265" s="61"/>
      <c r="C265" s="61"/>
      <c r="D265" s="90"/>
      <c r="E265" s="90"/>
      <c r="F265" s="61"/>
      <c r="G265" s="61"/>
      <c r="H265" s="61"/>
      <c r="I265" s="61"/>
      <c r="J265" s="61"/>
      <c r="K265" s="61"/>
      <c r="L265" s="61"/>
      <c r="M265" s="61"/>
      <c r="N265" s="61"/>
      <c r="O265" s="61"/>
      <c r="P265" s="61"/>
      <c r="Q265" s="61"/>
      <c r="R265" s="61"/>
    </row>
    <row r="266" spans="1:18" x14ac:dyDescent="0.2">
      <c r="A266" s="61"/>
      <c r="B266" s="61"/>
      <c r="C266" s="61"/>
      <c r="D266" s="90"/>
      <c r="E266" s="90"/>
      <c r="F266" s="61"/>
      <c r="G266" s="61"/>
      <c r="H266" s="61"/>
      <c r="I266" s="61"/>
      <c r="J266" s="61"/>
      <c r="K266" s="61"/>
      <c r="L266" s="61"/>
      <c r="M266" s="61"/>
      <c r="N266" s="61"/>
      <c r="O266" s="61"/>
      <c r="P266" s="61"/>
      <c r="Q266" s="61"/>
      <c r="R266" s="61"/>
    </row>
    <row r="267" spans="1:18" x14ac:dyDescent="0.2">
      <c r="A267" s="61"/>
      <c r="B267" s="61"/>
      <c r="C267" s="61"/>
      <c r="D267" s="90"/>
      <c r="E267" s="90"/>
      <c r="F267" s="61"/>
      <c r="G267" s="61"/>
      <c r="H267" s="61"/>
      <c r="I267" s="61"/>
      <c r="J267" s="61"/>
      <c r="K267" s="61"/>
      <c r="L267" s="61"/>
      <c r="M267" s="61"/>
      <c r="N267" s="61"/>
      <c r="O267" s="61"/>
      <c r="P267" s="61"/>
      <c r="Q267" s="61"/>
      <c r="R267" s="61"/>
    </row>
    <row r="268" spans="1:18" x14ac:dyDescent="0.2">
      <c r="A268" s="61"/>
      <c r="B268" s="61"/>
      <c r="C268" s="61"/>
      <c r="D268" s="90"/>
      <c r="E268" s="90"/>
      <c r="F268" s="61"/>
      <c r="G268" s="61"/>
      <c r="H268" s="61"/>
      <c r="I268" s="61"/>
      <c r="J268" s="61"/>
      <c r="K268" s="61"/>
      <c r="L268" s="61"/>
      <c r="M268" s="61"/>
      <c r="N268" s="61"/>
      <c r="O268" s="61"/>
      <c r="P268" s="61"/>
      <c r="Q268" s="61"/>
      <c r="R268" s="61"/>
    </row>
    <row r="269" spans="1:18" x14ac:dyDescent="0.2">
      <c r="A269" s="61"/>
      <c r="B269" s="61"/>
      <c r="C269" s="61"/>
      <c r="D269" s="90"/>
      <c r="E269" s="90"/>
      <c r="F269" s="61"/>
      <c r="G269" s="61"/>
      <c r="H269" s="61"/>
      <c r="I269" s="61"/>
      <c r="J269" s="61"/>
      <c r="K269" s="61"/>
      <c r="L269" s="61"/>
      <c r="M269" s="61"/>
      <c r="N269" s="61"/>
      <c r="O269" s="61"/>
      <c r="P269" s="61"/>
      <c r="Q269" s="61"/>
      <c r="R269" s="61"/>
    </row>
    <row r="270" spans="1:18" x14ac:dyDescent="0.2">
      <c r="A270" s="61"/>
      <c r="B270" s="61"/>
      <c r="C270" s="61"/>
      <c r="D270" s="90"/>
      <c r="E270" s="90"/>
      <c r="F270" s="61"/>
      <c r="G270" s="61"/>
      <c r="H270" s="61"/>
      <c r="I270" s="61"/>
      <c r="J270" s="61"/>
      <c r="K270" s="61"/>
      <c r="L270" s="61"/>
      <c r="M270" s="61"/>
      <c r="N270" s="61"/>
      <c r="O270" s="61"/>
      <c r="P270" s="61"/>
      <c r="Q270" s="61"/>
      <c r="R270" s="61"/>
    </row>
    <row r="271" spans="1:18" x14ac:dyDescent="0.2">
      <c r="A271" s="61"/>
      <c r="B271" s="61"/>
      <c r="C271" s="61"/>
      <c r="D271" s="90"/>
      <c r="E271" s="90"/>
      <c r="F271" s="61"/>
      <c r="G271" s="61"/>
      <c r="H271" s="61"/>
      <c r="I271" s="61"/>
      <c r="J271" s="61"/>
      <c r="K271" s="61"/>
      <c r="L271" s="61"/>
      <c r="M271" s="61"/>
      <c r="N271" s="61"/>
      <c r="O271" s="61"/>
      <c r="P271" s="61"/>
      <c r="Q271" s="61"/>
      <c r="R271" s="61"/>
    </row>
    <row r="272" spans="1:18" x14ac:dyDescent="0.2">
      <c r="A272" s="61"/>
      <c r="B272" s="61"/>
      <c r="C272" s="61"/>
      <c r="D272" s="90"/>
      <c r="E272" s="90"/>
      <c r="F272" s="61"/>
      <c r="G272" s="61"/>
      <c r="H272" s="61"/>
      <c r="I272" s="61"/>
      <c r="J272" s="61"/>
      <c r="K272" s="61"/>
      <c r="L272" s="61"/>
      <c r="M272" s="61"/>
      <c r="N272" s="61"/>
      <c r="O272" s="61"/>
      <c r="P272" s="61"/>
      <c r="Q272" s="61"/>
      <c r="R272" s="61"/>
    </row>
    <row r="273" spans="1:18" x14ac:dyDescent="0.2">
      <c r="A273" s="61"/>
      <c r="B273" s="61"/>
      <c r="C273" s="61"/>
      <c r="D273" s="90"/>
      <c r="E273" s="90"/>
      <c r="F273" s="61"/>
      <c r="G273" s="61"/>
      <c r="H273" s="61"/>
      <c r="I273" s="61"/>
      <c r="J273" s="61"/>
      <c r="K273" s="61"/>
      <c r="L273" s="61"/>
      <c r="M273" s="61"/>
      <c r="N273" s="61"/>
      <c r="O273" s="61"/>
      <c r="P273" s="61"/>
      <c r="Q273" s="61"/>
      <c r="R273" s="61"/>
    </row>
    <row r="274" spans="1:18" x14ac:dyDescent="0.2">
      <c r="A274" s="61"/>
      <c r="B274" s="61"/>
      <c r="C274" s="61"/>
      <c r="D274" s="90"/>
      <c r="E274" s="90"/>
      <c r="F274" s="61"/>
      <c r="G274" s="61"/>
      <c r="H274" s="61"/>
      <c r="I274" s="61"/>
      <c r="J274" s="61"/>
      <c r="K274" s="61"/>
      <c r="L274" s="61"/>
      <c r="M274" s="61"/>
      <c r="N274" s="61"/>
      <c r="O274" s="61"/>
      <c r="P274" s="61"/>
      <c r="Q274" s="61"/>
      <c r="R274" s="61"/>
    </row>
    <row r="275" spans="1:18" x14ac:dyDescent="0.2">
      <c r="A275" s="61"/>
      <c r="B275" s="61"/>
      <c r="C275" s="61"/>
      <c r="D275" s="90"/>
      <c r="E275" s="90"/>
      <c r="F275" s="61"/>
      <c r="G275" s="61"/>
      <c r="H275" s="61"/>
      <c r="I275" s="61"/>
      <c r="J275" s="61"/>
      <c r="K275" s="61"/>
      <c r="L275" s="61"/>
      <c r="M275" s="61"/>
      <c r="N275" s="61"/>
      <c r="O275" s="61"/>
      <c r="P275" s="61"/>
      <c r="Q275" s="61"/>
      <c r="R275" s="61"/>
    </row>
    <row r="276" spans="1:18" x14ac:dyDescent="0.2">
      <c r="A276" s="61"/>
      <c r="B276" s="61"/>
      <c r="C276" s="61"/>
      <c r="D276" s="90"/>
      <c r="E276" s="90"/>
      <c r="F276" s="61"/>
      <c r="G276" s="61"/>
      <c r="H276" s="61"/>
      <c r="I276" s="61"/>
      <c r="J276" s="61"/>
      <c r="K276" s="61"/>
      <c r="L276" s="61"/>
      <c r="M276" s="61"/>
      <c r="N276" s="61"/>
      <c r="O276" s="61"/>
      <c r="P276" s="61"/>
      <c r="Q276" s="61"/>
      <c r="R276" s="61"/>
    </row>
    <row r="277" spans="1:18" x14ac:dyDescent="0.2">
      <c r="A277" s="61"/>
      <c r="B277" s="61"/>
      <c r="C277" s="61"/>
      <c r="D277" s="90"/>
      <c r="E277" s="90"/>
      <c r="F277" s="61"/>
      <c r="G277" s="61"/>
      <c r="H277" s="61"/>
      <c r="I277" s="61"/>
      <c r="J277" s="61"/>
      <c r="K277" s="61"/>
      <c r="L277" s="61"/>
      <c r="M277" s="61"/>
      <c r="N277" s="61"/>
      <c r="O277" s="61"/>
      <c r="P277" s="61"/>
      <c r="Q277" s="61"/>
      <c r="R277" s="61"/>
    </row>
    <row r="278" spans="1:18" x14ac:dyDescent="0.2">
      <c r="A278" s="61"/>
      <c r="B278" s="61"/>
      <c r="C278" s="61"/>
      <c r="D278" s="90"/>
      <c r="E278" s="90"/>
      <c r="F278" s="61"/>
      <c r="G278" s="61"/>
      <c r="H278" s="61"/>
      <c r="I278" s="61"/>
      <c r="J278" s="61"/>
      <c r="K278" s="61"/>
      <c r="L278" s="61"/>
      <c r="M278" s="61"/>
      <c r="N278" s="61"/>
      <c r="O278" s="61"/>
      <c r="P278" s="61"/>
      <c r="Q278" s="61"/>
      <c r="R278" s="61"/>
    </row>
    <row r="279" spans="1:18" x14ac:dyDescent="0.2">
      <c r="A279" s="61"/>
      <c r="B279" s="61"/>
      <c r="C279" s="61"/>
      <c r="D279" s="90"/>
      <c r="E279" s="90"/>
      <c r="F279" s="61"/>
      <c r="G279" s="61"/>
      <c r="H279" s="61"/>
      <c r="I279" s="61"/>
      <c r="J279" s="61"/>
      <c r="K279" s="61"/>
      <c r="L279" s="61"/>
      <c r="M279" s="61"/>
      <c r="N279" s="61"/>
      <c r="O279" s="61"/>
      <c r="P279" s="61"/>
      <c r="Q279" s="61"/>
      <c r="R279" s="61"/>
    </row>
    <row r="280" spans="1:18" x14ac:dyDescent="0.2">
      <c r="A280" s="61"/>
      <c r="B280" s="61"/>
      <c r="C280" s="61"/>
      <c r="D280" s="90"/>
      <c r="E280" s="90"/>
      <c r="F280" s="61"/>
      <c r="G280" s="61"/>
      <c r="H280" s="61"/>
      <c r="I280" s="61"/>
      <c r="J280" s="61"/>
      <c r="K280" s="61"/>
      <c r="L280" s="61"/>
      <c r="M280" s="61"/>
      <c r="N280" s="61"/>
      <c r="O280" s="61"/>
      <c r="P280" s="61"/>
      <c r="Q280" s="61"/>
      <c r="R280" s="61"/>
    </row>
    <row r="281" spans="1:18" x14ac:dyDescent="0.2">
      <c r="A281" s="61"/>
      <c r="B281" s="61"/>
      <c r="C281" s="61"/>
      <c r="D281" s="90"/>
      <c r="E281" s="90"/>
      <c r="F281" s="61"/>
      <c r="G281" s="61"/>
      <c r="H281" s="61"/>
      <c r="I281" s="61"/>
      <c r="J281" s="61"/>
      <c r="K281" s="61"/>
      <c r="L281" s="61"/>
      <c r="M281" s="61"/>
      <c r="N281" s="61"/>
      <c r="O281" s="61"/>
      <c r="P281" s="61"/>
      <c r="Q281" s="61"/>
      <c r="R281" s="61"/>
    </row>
    <row r="282" spans="1:18" x14ac:dyDescent="0.2">
      <c r="A282" s="61"/>
      <c r="B282" s="61"/>
      <c r="C282" s="61"/>
      <c r="D282" s="90"/>
      <c r="E282" s="90"/>
      <c r="F282" s="61"/>
      <c r="G282" s="61"/>
      <c r="H282" s="61"/>
      <c r="I282" s="61"/>
      <c r="J282" s="61"/>
      <c r="K282" s="61"/>
      <c r="L282" s="61"/>
      <c r="M282" s="61"/>
      <c r="N282" s="61"/>
      <c r="O282" s="61"/>
      <c r="P282" s="61"/>
      <c r="Q282" s="61"/>
      <c r="R282" s="61"/>
    </row>
    <row r="283" spans="1:18" x14ac:dyDescent="0.2">
      <c r="A283" s="61"/>
      <c r="B283" s="61"/>
      <c r="C283" s="61"/>
      <c r="D283" s="90"/>
      <c r="E283" s="90"/>
      <c r="F283" s="61"/>
      <c r="G283" s="61"/>
      <c r="H283" s="61"/>
      <c r="I283" s="61"/>
      <c r="J283" s="61"/>
      <c r="K283" s="61"/>
      <c r="L283" s="61"/>
      <c r="M283" s="61"/>
      <c r="N283" s="61"/>
      <c r="O283" s="61"/>
      <c r="P283" s="61"/>
      <c r="Q283" s="61"/>
      <c r="R283" s="61"/>
    </row>
    <row r="284" spans="1:18" x14ac:dyDescent="0.2">
      <c r="A284" s="61"/>
      <c r="B284" s="61"/>
      <c r="C284" s="61"/>
      <c r="D284" s="90"/>
      <c r="E284" s="90"/>
      <c r="F284" s="61"/>
      <c r="G284" s="61"/>
      <c r="H284" s="61"/>
      <c r="I284" s="61"/>
      <c r="J284" s="61"/>
      <c r="K284" s="61"/>
      <c r="L284" s="61"/>
      <c r="M284" s="61"/>
      <c r="N284" s="61"/>
      <c r="O284" s="61"/>
      <c r="P284" s="61"/>
      <c r="Q284" s="61"/>
      <c r="R284" s="61"/>
    </row>
    <row r="285" spans="1:18" x14ac:dyDescent="0.2">
      <c r="A285" s="61"/>
      <c r="B285" s="61"/>
      <c r="C285" s="61"/>
      <c r="D285" s="90"/>
      <c r="E285" s="90"/>
      <c r="F285" s="61"/>
      <c r="G285" s="61"/>
      <c r="H285" s="61"/>
      <c r="I285" s="61"/>
      <c r="J285" s="61"/>
      <c r="K285" s="61"/>
      <c r="L285" s="61"/>
      <c r="M285" s="61"/>
      <c r="N285" s="61"/>
      <c r="O285" s="61"/>
      <c r="P285" s="61"/>
      <c r="Q285" s="61"/>
      <c r="R285" s="61"/>
    </row>
    <row r="286" spans="1:18" x14ac:dyDescent="0.2">
      <c r="A286" s="61"/>
      <c r="B286" s="61"/>
      <c r="C286" s="61"/>
      <c r="D286" s="90"/>
      <c r="E286" s="90"/>
      <c r="F286" s="61"/>
      <c r="G286" s="61"/>
      <c r="H286" s="61"/>
      <c r="I286" s="61"/>
      <c r="J286" s="61"/>
      <c r="K286" s="61"/>
      <c r="L286" s="61"/>
      <c r="M286" s="61"/>
      <c r="N286" s="61"/>
      <c r="O286" s="61"/>
      <c r="P286" s="61"/>
      <c r="Q286" s="61"/>
      <c r="R286" s="61"/>
    </row>
    <row r="287" spans="1:18" x14ac:dyDescent="0.2">
      <c r="A287" s="61"/>
      <c r="B287" s="61"/>
      <c r="C287" s="61"/>
      <c r="D287" s="90"/>
      <c r="E287" s="90"/>
      <c r="F287" s="61"/>
      <c r="G287" s="61"/>
      <c r="H287" s="61"/>
      <c r="I287" s="61"/>
      <c r="J287" s="61"/>
      <c r="K287" s="61"/>
      <c r="L287" s="61"/>
      <c r="M287" s="61"/>
      <c r="N287" s="61"/>
      <c r="O287" s="61"/>
      <c r="P287" s="61"/>
      <c r="Q287" s="61"/>
      <c r="R287" s="61"/>
    </row>
    <row r="288" spans="1:18" x14ac:dyDescent="0.2">
      <c r="A288" s="61"/>
      <c r="B288" s="61"/>
      <c r="C288" s="61"/>
      <c r="D288" s="90"/>
      <c r="E288" s="90"/>
      <c r="F288" s="61"/>
      <c r="G288" s="61"/>
      <c r="H288" s="61"/>
      <c r="I288" s="61"/>
      <c r="J288" s="61"/>
      <c r="K288" s="61"/>
      <c r="L288" s="61"/>
      <c r="M288" s="61"/>
      <c r="N288" s="61"/>
      <c r="O288" s="61"/>
      <c r="P288" s="61"/>
      <c r="Q288" s="61"/>
      <c r="R288" s="61"/>
    </row>
    <row r="289" spans="1:18" x14ac:dyDescent="0.2">
      <c r="A289" s="61"/>
      <c r="B289" s="61"/>
      <c r="C289" s="61"/>
      <c r="D289" s="90"/>
      <c r="E289" s="90"/>
      <c r="F289" s="61"/>
      <c r="G289" s="61"/>
      <c r="H289" s="61"/>
      <c r="I289" s="61"/>
      <c r="J289" s="61"/>
      <c r="K289" s="61"/>
      <c r="L289" s="61"/>
      <c r="M289" s="61"/>
      <c r="N289" s="61"/>
      <c r="O289" s="61"/>
      <c r="P289" s="61"/>
      <c r="Q289" s="61"/>
      <c r="R289" s="61"/>
    </row>
    <row r="290" spans="1:18" x14ac:dyDescent="0.2">
      <c r="A290" s="61"/>
      <c r="B290" s="61"/>
      <c r="C290" s="61"/>
      <c r="D290" s="90"/>
      <c r="E290" s="90"/>
      <c r="F290" s="61"/>
      <c r="G290" s="61"/>
      <c r="H290" s="61"/>
      <c r="I290" s="61"/>
      <c r="J290" s="61"/>
      <c r="K290" s="61"/>
      <c r="L290" s="61"/>
      <c r="M290" s="61"/>
      <c r="N290" s="61"/>
      <c r="O290" s="61"/>
      <c r="P290" s="61"/>
      <c r="Q290" s="61"/>
      <c r="R290" s="61"/>
    </row>
    <row r="291" spans="1:18" x14ac:dyDescent="0.2">
      <c r="A291" s="61"/>
      <c r="B291" s="61"/>
      <c r="C291" s="61"/>
      <c r="D291" s="90"/>
      <c r="E291" s="90"/>
      <c r="F291" s="61"/>
      <c r="G291" s="61"/>
      <c r="H291" s="61"/>
      <c r="I291" s="61"/>
      <c r="J291" s="61"/>
      <c r="K291" s="61"/>
      <c r="L291" s="61"/>
      <c r="M291" s="61"/>
      <c r="N291" s="61"/>
      <c r="O291" s="61"/>
      <c r="P291" s="61"/>
      <c r="Q291" s="61"/>
      <c r="R291" s="61"/>
    </row>
    <row r="292" spans="1:18" x14ac:dyDescent="0.2">
      <c r="A292" s="61"/>
      <c r="B292" s="61"/>
      <c r="C292" s="61"/>
      <c r="D292" s="90"/>
      <c r="E292" s="90"/>
      <c r="F292" s="61"/>
      <c r="G292" s="61"/>
      <c r="H292" s="61"/>
      <c r="I292" s="61"/>
      <c r="J292" s="61"/>
      <c r="K292" s="61"/>
      <c r="L292" s="61"/>
      <c r="M292" s="61"/>
      <c r="N292" s="61"/>
      <c r="O292" s="61"/>
      <c r="P292" s="61"/>
      <c r="Q292" s="61"/>
      <c r="R292" s="61"/>
    </row>
    <row r="293" spans="1:18" x14ac:dyDescent="0.2">
      <c r="A293" s="61"/>
      <c r="B293" s="61"/>
      <c r="C293" s="61"/>
      <c r="D293" s="90"/>
      <c r="E293" s="90"/>
      <c r="F293" s="61"/>
      <c r="G293" s="61"/>
      <c r="H293" s="61"/>
      <c r="I293" s="61"/>
      <c r="J293" s="61"/>
      <c r="K293" s="61"/>
      <c r="L293" s="61"/>
      <c r="M293" s="61"/>
      <c r="N293" s="61"/>
      <c r="O293" s="61"/>
      <c r="P293" s="61"/>
      <c r="Q293" s="61"/>
      <c r="R293" s="61"/>
    </row>
    <row r="294" spans="1:18" x14ac:dyDescent="0.2">
      <c r="A294" s="61"/>
      <c r="B294" s="61"/>
      <c r="C294" s="61"/>
      <c r="D294" s="90"/>
      <c r="E294" s="90"/>
      <c r="F294" s="61"/>
      <c r="G294" s="61"/>
      <c r="H294" s="61"/>
      <c r="I294" s="61"/>
      <c r="J294" s="61"/>
      <c r="K294" s="61"/>
      <c r="L294" s="61"/>
      <c r="M294" s="61"/>
      <c r="N294" s="61"/>
      <c r="O294" s="61"/>
      <c r="P294" s="61"/>
      <c r="Q294" s="61"/>
      <c r="R294" s="61"/>
    </row>
    <row r="295" spans="1:18" x14ac:dyDescent="0.2">
      <c r="A295" s="61"/>
      <c r="B295" s="61"/>
      <c r="C295" s="61"/>
      <c r="D295" s="90"/>
      <c r="E295" s="90"/>
      <c r="F295" s="61"/>
      <c r="G295" s="61"/>
      <c r="H295" s="61"/>
      <c r="I295" s="61"/>
      <c r="J295" s="61"/>
      <c r="K295" s="61"/>
      <c r="L295" s="61"/>
      <c r="M295" s="61"/>
      <c r="N295" s="61"/>
      <c r="O295" s="61"/>
      <c r="P295" s="61"/>
      <c r="Q295" s="61"/>
      <c r="R295" s="61"/>
    </row>
    <row r="296" spans="1:18" x14ac:dyDescent="0.2">
      <c r="A296" s="61"/>
      <c r="B296" s="61"/>
      <c r="C296" s="61"/>
      <c r="D296" s="90"/>
      <c r="E296" s="90"/>
      <c r="F296" s="61"/>
      <c r="G296" s="61"/>
      <c r="H296" s="61"/>
      <c r="I296" s="61"/>
      <c r="J296" s="61"/>
      <c r="K296" s="61"/>
      <c r="L296" s="61"/>
      <c r="M296" s="61"/>
      <c r="N296" s="61"/>
      <c r="O296" s="61"/>
      <c r="P296" s="61"/>
      <c r="Q296" s="61"/>
      <c r="R296" s="61"/>
    </row>
    <row r="297" spans="1:18" x14ac:dyDescent="0.2">
      <c r="A297" s="61"/>
      <c r="B297" s="61"/>
      <c r="C297" s="61"/>
      <c r="D297" s="90"/>
      <c r="E297" s="90"/>
      <c r="F297" s="61"/>
      <c r="G297" s="61"/>
      <c r="H297" s="61"/>
      <c r="I297" s="61"/>
      <c r="J297" s="61"/>
      <c r="K297" s="61"/>
      <c r="L297" s="61"/>
      <c r="M297" s="61"/>
      <c r="N297" s="61"/>
      <c r="O297" s="61"/>
      <c r="P297" s="61"/>
      <c r="Q297" s="61"/>
      <c r="R297" s="61"/>
    </row>
    <row r="298" spans="1:18" x14ac:dyDescent="0.2">
      <c r="A298" s="61"/>
      <c r="B298" s="61"/>
      <c r="C298" s="61"/>
      <c r="D298" s="90"/>
      <c r="E298" s="90"/>
      <c r="F298" s="61"/>
      <c r="G298" s="61"/>
      <c r="H298" s="61"/>
      <c r="I298" s="61"/>
      <c r="J298" s="61"/>
      <c r="K298" s="61"/>
      <c r="L298" s="61"/>
      <c r="M298" s="61"/>
      <c r="N298" s="61"/>
      <c r="O298" s="61"/>
      <c r="P298" s="61"/>
      <c r="Q298" s="61"/>
      <c r="R298" s="61"/>
    </row>
    <row r="299" spans="1:18" x14ac:dyDescent="0.2">
      <c r="A299" s="61"/>
      <c r="B299" s="61"/>
      <c r="C299" s="61"/>
      <c r="D299" s="90"/>
      <c r="E299" s="90"/>
      <c r="F299" s="61"/>
      <c r="G299" s="61"/>
      <c r="H299" s="61"/>
      <c r="I299" s="61"/>
      <c r="J299" s="61"/>
      <c r="K299" s="61"/>
      <c r="L299" s="61"/>
      <c r="M299" s="61"/>
      <c r="N299" s="61"/>
      <c r="O299" s="61"/>
      <c r="P299" s="61"/>
      <c r="Q299" s="61"/>
      <c r="R299" s="61"/>
    </row>
    <row r="300" spans="1:18" x14ac:dyDescent="0.2">
      <c r="A300" s="61"/>
      <c r="B300" s="61"/>
      <c r="C300" s="61"/>
      <c r="D300" s="90"/>
      <c r="E300" s="90"/>
      <c r="F300" s="61"/>
      <c r="G300" s="61"/>
      <c r="H300" s="61"/>
      <c r="I300" s="61"/>
      <c r="J300" s="61"/>
      <c r="K300" s="61"/>
      <c r="L300" s="61"/>
      <c r="M300" s="61"/>
      <c r="N300" s="61"/>
      <c r="O300" s="61"/>
      <c r="P300" s="61"/>
      <c r="Q300" s="61"/>
      <c r="R300" s="61"/>
    </row>
    <row r="301" spans="1:18" x14ac:dyDescent="0.2">
      <c r="A301" s="61"/>
      <c r="B301" s="61"/>
      <c r="C301" s="61"/>
      <c r="D301" s="90"/>
      <c r="E301" s="90"/>
      <c r="F301" s="61"/>
      <c r="G301" s="61"/>
      <c r="H301" s="61"/>
      <c r="I301" s="61"/>
      <c r="J301" s="61"/>
      <c r="K301" s="61"/>
      <c r="L301" s="61"/>
      <c r="M301" s="61"/>
      <c r="N301" s="61"/>
      <c r="O301" s="61"/>
      <c r="P301" s="61"/>
      <c r="Q301" s="61"/>
      <c r="R301" s="61"/>
    </row>
    <row r="302" spans="1:18" x14ac:dyDescent="0.2">
      <c r="A302" s="61"/>
      <c r="B302" s="61"/>
      <c r="C302" s="61"/>
      <c r="D302" s="90"/>
      <c r="E302" s="90"/>
      <c r="F302" s="61"/>
      <c r="G302" s="61"/>
      <c r="H302" s="61"/>
      <c r="I302" s="61"/>
      <c r="J302" s="61"/>
      <c r="K302" s="61"/>
      <c r="L302" s="61"/>
      <c r="M302" s="61"/>
      <c r="N302" s="61"/>
      <c r="O302" s="61"/>
      <c r="P302" s="61"/>
      <c r="Q302" s="61"/>
      <c r="R302" s="61"/>
    </row>
    <row r="303" spans="1:18" x14ac:dyDescent="0.2">
      <c r="A303" s="61"/>
      <c r="B303" s="61"/>
      <c r="C303" s="61"/>
      <c r="D303" s="90"/>
      <c r="E303" s="90"/>
      <c r="F303" s="61"/>
      <c r="G303" s="61"/>
      <c r="H303" s="61"/>
      <c r="I303" s="61"/>
      <c r="J303" s="61"/>
      <c r="K303" s="61"/>
      <c r="L303" s="61"/>
      <c r="M303" s="61"/>
      <c r="N303" s="61"/>
      <c r="O303" s="61"/>
      <c r="P303" s="61"/>
      <c r="Q303" s="61"/>
      <c r="R303" s="61"/>
    </row>
    <row r="304" spans="1:18" x14ac:dyDescent="0.2">
      <c r="A304" s="61"/>
      <c r="B304" s="61"/>
      <c r="C304" s="61"/>
      <c r="D304" s="90"/>
      <c r="E304" s="90"/>
      <c r="F304" s="61"/>
      <c r="G304" s="61"/>
      <c r="H304" s="61"/>
      <c r="I304" s="61"/>
      <c r="J304" s="61"/>
      <c r="K304" s="61"/>
      <c r="L304" s="61"/>
      <c r="M304" s="61"/>
      <c r="N304" s="61"/>
      <c r="O304" s="61"/>
      <c r="P304" s="61"/>
      <c r="Q304" s="61"/>
      <c r="R304" s="61"/>
    </row>
    <row r="305" spans="1:18" x14ac:dyDescent="0.2">
      <c r="A305" s="61"/>
      <c r="B305" s="61"/>
      <c r="C305" s="61"/>
      <c r="D305" s="90"/>
      <c r="E305" s="90"/>
      <c r="F305" s="61"/>
      <c r="G305" s="61"/>
      <c r="H305" s="61"/>
      <c r="I305" s="61"/>
      <c r="J305" s="61"/>
      <c r="K305" s="61"/>
      <c r="L305" s="61"/>
      <c r="M305" s="61"/>
      <c r="N305" s="61"/>
      <c r="O305" s="61"/>
      <c r="P305" s="61"/>
      <c r="Q305" s="61"/>
      <c r="R305" s="61"/>
    </row>
    <row r="306" spans="1:18" x14ac:dyDescent="0.2">
      <c r="A306" s="61"/>
      <c r="B306" s="61"/>
      <c r="C306" s="61"/>
      <c r="D306" s="90"/>
      <c r="E306" s="90"/>
      <c r="F306" s="61"/>
      <c r="G306" s="61"/>
      <c r="H306" s="61"/>
      <c r="I306" s="61"/>
      <c r="J306" s="61"/>
      <c r="K306" s="61"/>
      <c r="L306" s="61"/>
      <c r="M306" s="61"/>
      <c r="N306" s="61"/>
      <c r="O306" s="61"/>
      <c r="P306" s="61"/>
      <c r="Q306" s="61"/>
      <c r="R306" s="61"/>
    </row>
    <row r="307" spans="1:18" x14ac:dyDescent="0.2">
      <c r="A307" s="61"/>
      <c r="B307" s="61"/>
      <c r="C307" s="61"/>
      <c r="D307" s="90"/>
      <c r="E307" s="90"/>
      <c r="F307" s="61"/>
      <c r="G307" s="61"/>
      <c r="H307" s="61"/>
      <c r="I307" s="61"/>
      <c r="J307" s="61"/>
      <c r="K307" s="61"/>
      <c r="L307" s="61"/>
      <c r="M307" s="61"/>
      <c r="N307" s="61"/>
      <c r="O307" s="61"/>
      <c r="P307" s="61"/>
      <c r="Q307" s="61"/>
      <c r="R307" s="61"/>
    </row>
    <row r="308" spans="1:18" x14ac:dyDescent="0.2">
      <c r="A308" s="61"/>
      <c r="B308" s="61"/>
      <c r="C308" s="61"/>
      <c r="D308" s="90"/>
      <c r="E308" s="90"/>
      <c r="F308" s="61"/>
      <c r="G308" s="61"/>
      <c r="H308" s="61"/>
      <c r="I308" s="61"/>
      <c r="J308" s="61"/>
      <c r="K308" s="61"/>
      <c r="L308" s="61"/>
      <c r="M308" s="61"/>
      <c r="N308" s="61"/>
      <c r="O308" s="61"/>
      <c r="P308" s="61"/>
      <c r="Q308" s="61"/>
      <c r="R308" s="61"/>
    </row>
    <row r="309" spans="1:18" x14ac:dyDescent="0.2">
      <c r="A309" s="61"/>
      <c r="B309" s="61"/>
      <c r="C309" s="61"/>
      <c r="D309" s="90"/>
      <c r="E309" s="90"/>
      <c r="F309" s="61"/>
      <c r="G309" s="61"/>
      <c r="H309" s="61"/>
      <c r="I309" s="61"/>
      <c r="J309" s="61"/>
      <c r="K309" s="61"/>
      <c r="L309" s="61"/>
      <c r="M309" s="61"/>
      <c r="N309" s="61"/>
      <c r="O309" s="61"/>
      <c r="P309" s="61"/>
      <c r="Q309" s="61"/>
      <c r="R309" s="61"/>
    </row>
    <row r="310" spans="1:18" x14ac:dyDescent="0.2">
      <c r="A310" s="61"/>
      <c r="B310" s="61"/>
      <c r="C310" s="61"/>
      <c r="D310" s="90"/>
      <c r="E310" s="90"/>
      <c r="F310" s="61"/>
      <c r="G310" s="61"/>
      <c r="H310" s="61"/>
      <c r="I310" s="61"/>
      <c r="J310" s="61"/>
      <c r="K310" s="61"/>
      <c r="L310" s="61"/>
      <c r="M310" s="61"/>
      <c r="N310" s="61"/>
      <c r="O310" s="61"/>
      <c r="P310" s="61"/>
      <c r="Q310" s="61"/>
      <c r="R310" s="61"/>
    </row>
    <row r="311" spans="1:18" x14ac:dyDescent="0.2">
      <c r="A311" s="61"/>
      <c r="B311" s="61"/>
      <c r="C311" s="61"/>
      <c r="D311" s="90"/>
      <c r="E311" s="90"/>
      <c r="F311" s="61"/>
      <c r="G311" s="61"/>
      <c r="H311" s="61"/>
      <c r="I311" s="61"/>
      <c r="J311" s="61"/>
      <c r="K311" s="61"/>
      <c r="L311" s="61"/>
      <c r="M311" s="61"/>
      <c r="N311" s="61"/>
      <c r="O311" s="61"/>
      <c r="P311" s="61"/>
      <c r="Q311" s="61"/>
      <c r="R311" s="61"/>
    </row>
    <row r="312" spans="1:18" x14ac:dyDescent="0.2">
      <c r="A312" s="61"/>
      <c r="B312" s="61"/>
      <c r="C312" s="61"/>
      <c r="D312" s="90"/>
      <c r="E312" s="90"/>
      <c r="F312" s="61"/>
      <c r="G312" s="61"/>
      <c r="H312" s="61"/>
      <c r="I312" s="61"/>
      <c r="J312" s="61"/>
      <c r="K312" s="61"/>
      <c r="L312" s="61"/>
      <c r="M312" s="61"/>
      <c r="N312" s="61"/>
      <c r="O312" s="61"/>
      <c r="P312" s="61"/>
      <c r="Q312" s="61"/>
      <c r="R312" s="61"/>
    </row>
    <row r="313" spans="1:18" x14ac:dyDescent="0.2">
      <c r="A313" s="61"/>
      <c r="B313" s="61"/>
      <c r="C313" s="61"/>
      <c r="D313" s="90"/>
      <c r="E313" s="90"/>
      <c r="F313" s="61"/>
      <c r="G313" s="61"/>
      <c r="H313" s="61"/>
      <c r="I313" s="61"/>
      <c r="J313" s="61"/>
      <c r="K313" s="61"/>
      <c r="L313" s="61"/>
      <c r="M313" s="61"/>
      <c r="N313" s="61"/>
      <c r="O313" s="61"/>
      <c r="P313" s="61"/>
      <c r="Q313" s="61"/>
      <c r="R313" s="61"/>
    </row>
    <row r="314" spans="1:18" x14ac:dyDescent="0.2">
      <c r="A314" s="61"/>
      <c r="B314" s="61"/>
      <c r="C314" s="61"/>
      <c r="D314" s="90"/>
      <c r="E314" s="90"/>
      <c r="F314" s="61"/>
      <c r="G314" s="61"/>
      <c r="H314" s="61"/>
      <c r="I314" s="61"/>
      <c r="J314" s="61"/>
      <c r="K314" s="61"/>
      <c r="L314" s="61"/>
      <c r="M314" s="61"/>
      <c r="N314" s="61"/>
      <c r="O314" s="61"/>
      <c r="P314" s="61"/>
      <c r="Q314" s="61"/>
      <c r="R314" s="61"/>
    </row>
    <row r="315" spans="1:18" x14ac:dyDescent="0.2">
      <c r="A315" s="61"/>
      <c r="B315" s="61"/>
      <c r="C315" s="61"/>
      <c r="D315" s="90"/>
      <c r="E315" s="90"/>
      <c r="F315" s="61"/>
      <c r="G315" s="61"/>
      <c r="H315" s="61"/>
      <c r="I315" s="61"/>
      <c r="J315" s="61"/>
      <c r="K315" s="61"/>
      <c r="L315" s="61"/>
      <c r="M315" s="61"/>
      <c r="N315" s="61"/>
      <c r="O315" s="61"/>
      <c r="P315" s="61"/>
      <c r="Q315" s="61"/>
      <c r="R315" s="61"/>
    </row>
    <row r="316" spans="1:18" x14ac:dyDescent="0.2">
      <c r="A316" s="61"/>
      <c r="B316" s="61"/>
      <c r="C316" s="61"/>
      <c r="D316" s="90"/>
      <c r="E316" s="90"/>
      <c r="F316" s="61"/>
      <c r="G316" s="61"/>
      <c r="H316" s="61"/>
      <c r="I316" s="61"/>
      <c r="J316" s="61"/>
      <c r="K316" s="61"/>
      <c r="L316" s="61"/>
      <c r="M316" s="61"/>
      <c r="N316" s="61"/>
      <c r="O316" s="61"/>
      <c r="P316" s="61"/>
      <c r="Q316" s="61"/>
      <c r="R316" s="61"/>
    </row>
    <row r="317" spans="1:18" x14ac:dyDescent="0.2">
      <c r="A317" s="61"/>
      <c r="B317" s="61"/>
      <c r="C317" s="61"/>
      <c r="D317" s="90"/>
      <c r="E317" s="90"/>
      <c r="F317" s="61"/>
      <c r="G317" s="61"/>
      <c r="H317" s="61"/>
      <c r="I317" s="61"/>
      <c r="J317" s="61"/>
      <c r="K317" s="61"/>
      <c r="L317" s="61"/>
      <c r="M317" s="61"/>
      <c r="N317" s="61"/>
      <c r="O317" s="61"/>
      <c r="P317" s="61"/>
      <c r="Q317" s="61"/>
      <c r="R317" s="61"/>
    </row>
    <row r="318" spans="1:18" x14ac:dyDescent="0.2">
      <c r="A318" s="61"/>
      <c r="B318" s="61"/>
      <c r="C318" s="61"/>
      <c r="D318" s="90"/>
      <c r="E318" s="90"/>
      <c r="F318" s="61"/>
      <c r="G318" s="61"/>
      <c r="H318" s="61"/>
      <c r="I318" s="61"/>
      <c r="J318" s="61"/>
      <c r="K318" s="61"/>
      <c r="L318" s="61"/>
      <c r="M318" s="61"/>
      <c r="N318" s="61"/>
      <c r="O318" s="61"/>
      <c r="P318" s="61"/>
      <c r="Q318" s="61"/>
      <c r="R318" s="61"/>
    </row>
    <row r="319" spans="1:18" x14ac:dyDescent="0.2">
      <c r="A319" s="61"/>
      <c r="B319" s="61"/>
      <c r="C319" s="61"/>
      <c r="D319" s="90"/>
      <c r="E319" s="90"/>
      <c r="F319" s="61"/>
      <c r="G319" s="61"/>
      <c r="H319" s="61"/>
      <c r="I319" s="61"/>
      <c r="J319" s="61"/>
      <c r="K319" s="61"/>
      <c r="L319" s="61"/>
      <c r="M319" s="61"/>
      <c r="N319" s="61"/>
      <c r="O319" s="61"/>
      <c r="P319" s="61"/>
      <c r="Q319" s="61"/>
      <c r="R319" s="61"/>
    </row>
    <row r="320" spans="1:18" x14ac:dyDescent="0.2">
      <c r="A320" s="61"/>
      <c r="B320" s="61"/>
      <c r="C320" s="61"/>
      <c r="D320" s="90"/>
      <c r="E320" s="90"/>
      <c r="F320" s="61"/>
      <c r="G320" s="61"/>
      <c r="H320" s="61"/>
      <c r="I320" s="61"/>
      <c r="J320" s="61"/>
      <c r="K320" s="61"/>
      <c r="L320" s="61"/>
      <c r="M320" s="61"/>
      <c r="N320" s="61"/>
      <c r="O320" s="61"/>
      <c r="P320" s="61"/>
      <c r="Q320" s="61"/>
      <c r="R320" s="61"/>
    </row>
    <row r="321" spans="1:18" x14ac:dyDescent="0.2">
      <c r="A321" s="61"/>
      <c r="B321" s="61"/>
      <c r="C321" s="61"/>
      <c r="D321" s="90"/>
      <c r="E321" s="90"/>
      <c r="F321" s="61"/>
      <c r="G321" s="61"/>
      <c r="H321" s="61"/>
      <c r="I321" s="61"/>
      <c r="J321" s="61"/>
      <c r="K321" s="61"/>
      <c r="L321" s="61"/>
      <c r="M321" s="61"/>
      <c r="N321" s="61"/>
      <c r="O321" s="61"/>
      <c r="P321" s="61"/>
      <c r="Q321" s="61"/>
      <c r="R321" s="61"/>
    </row>
    <row r="322" spans="1:18" x14ac:dyDescent="0.2">
      <c r="A322" s="61"/>
      <c r="B322" s="61"/>
      <c r="C322" s="61"/>
      <c r="D322" s="90"/>
      <c r="E322" s="90"/>
      <c r="F322" s="61"/>
      <c r="G322" s="61"/>
      <c r="H322" s="61"/>
      <c r="I322" s="61"/>
      <c r="J322" s="61"/>
      <c r="K322" s="61"/>
      <c r="L322" s="61"/>
      <c r="M322" s="61"/>
      <c r="N322" s="61"/>
      <c r="O322" s="61"/>
      <c r="P322" s="61"/>
      <c r="Q322" s="61"/>
      <c r="R322" s="61"/>
    </row>
    <row r="323" spans="1:18" x14ac:dyDescent="0.2">
      <c r="A323" s="61"/>
      <c r="B323" s="61"/>
      <c r="C323" s="61"/>
      <c r="D323" s="90"/>
      <c r="E323" s="90"/>
      <c r="F323" s="61"/>
      <c r="G323" s="61"/>
      <c r="H323" s="61"/>
      <c r="I323" s="61"/>
      <c r="J323" s="61"/>
      <c r="K323" s="61"/>
      <c r="L323" s="61"/>
      <c r="M323" s="61"/>
      <c r="N323" s="61"/>
      <c r="O323" s="61"/>
      <c r="P323" s="61"/>
      <c r="Q323" s="61"/>
      <c r="R323" s="61"/>
    </row>
    <row r="324" spans="1:18" x14ac:dyDescent="0.2">
      <c r="A324" s="61"/>
      <c r="B324" s="61"/>
      <c r="C324" s="61"/>
      <c r="D324" s="90"/>
      <c r="E324" s="90"/>
      <c r="F324" s="61"/>
      <c r="G324" s="61"/>
      <c r="H324" s="61"/>
      <c r="I324" s="61"/>
      <c r="J324" s="61"/>
      <c r="K324" s="61"/>
      <c r="L324" s="61"/>
      <c r="M324" s="61"/>
      <c r="N324" s="61"/>
      <c r="O324" s="61"/>
      <c r="P324" s="61"/>
      <c r="Q324" s="61"/>
      <c r="R324" s="61"/>
    </row>
    <row r="325" spans="1:18" x14ac:dyDescent="0.2">
      <c r="A325" s="61"/>
      <c r="B325" s="61"/>
      <c r="C325" s="61"/>
      <c r="D325" s="90"/>
      <c r="E325" s="90"/>
      <c r="F325" s="61"/>
      <c r="G325" s="61"/>
      <c r="H325" s="61"/>
      <c r="I325" s="61"/>
      <c r="J325" s="61"/>
      <c r="K325" s="61"/>
      <c r="L325" s="61"/>
      <c r="M325" s="61"/>
      <c r="N325" s="61"/>
      <c r="O325" s="61"/>
      <c r="P325" s="61"/>
      <c r="Q325" s="61"/>
      <c r="R325" s="61"/>
    </row>
    <row r="326" spans="1:18" x14ac:dyDescent="0.2">
      <c r="A326" s="61"/>
      <c r="B326" s="61"/>
      <c r="C326" s="61"/>
      <c r="D326" s="90"/>
      <c r="E326" s="90"/>
      <c r="F326" s="61"/>
      <c r="G326" s="61"/>
      <c r="H326" s="61"/>
      <c r="I326" s="61"/>
      <c r="J326" s="61"/>
      <c r="K326" s="61"/>
      <c r="L326" s="61"/>
      <c r="M326" s="61"/>
      <c r="N326" s="61"/>
      <c r="O326" s="61"/>
      <c r="P326" s="61"/>
      <c r="Q326" s="61"/>
      <c r="R326" s="61"/>
    </row>
    <row r="327" spans="1:18" x14ac:dyDescent="0.2">
      <c r="A327" s="61"/>
      <c r="B327" s="61"/>
      <c r="C327" s="61"/>
      <c r="D327" s="90"/>
      <c r="E327" s="90"/>
      <c r="F327" s="61"/>
      <c r="G327" s="61"/>
      <c r="H327" s="61"/>
      <c r="I327" s="61"/>
      <c r="J327" s="61"/>
      <c r="K327" s="61"/>
      <c r="L327" s="61"/>
      <c r="M327" s="61"/>
      <c r="N327" s="61"/>
      <c r="O327" s="61"/>
      <c r="P327" s="61"/>
      <c r="Q327" s="61"/>
      <c r="R327" s="61"/>
    </row>
    <row r="328" spans="1:18" x14ac:dyDescent="0.2">
      <c r="A328" s="61"/>
      <c r="B328" s="61"/>
      <c r="C328" s="61"/>
      <c r="D328" s="90"/>
      <c r="E328" s="90"/>
      <c r="F328" s="61"/>
      <c r="G328" s="61"/>
      <c r="H328" s="61"/>
      <c r="I328" s="61"/>
      <c r="J328" s="61"/>
      <c r="K328" s="61"/>
      <c r="L328" s="61"/>
      <c r="M328" s="61"/>
      <c r="N328" s="61"/>
      <c r="O328" s="61"/>
      <c r="P328" s="61"/>
      <c r="Q328" s="61"/>
      <c r="R328" s="61"/>
    </row>
    <row r="329" spans="1:18" x14ac:dyDescent="0.2">
      <c r="A329" s="61"/>
      <c r="B329" s="61"/>
      <c r="C329" s="61"/>
      <c r="D329" s="90"/>
      <c r="E329" s="90"/>
      <c r="F329" s="61"/>
      <c r="G329" s="61"/>
      <c r="H329" s="61"/>
      <c r="I329" s="61"/>
      <c r="J329" s="61"/>
      <c r="K329" s="61"/>
      <c r="L329" s="61"/>
      <c r="M329" s="61"/>
      <c r="N329" s="61"/>
      <c r="O329" s="61"/>
      <c r="P329" s="61"/>
      <c r="Q329" s="61"/>
      <c r="R329" s="61"/>
    </row>
    <row r="330" spans="1:18" x14ac:dyDescent="0.2">
      <c r="A330" s="61"/>
      <c r="B330" s="61"/>
      <c r="C330" s="61"/>
      <c r="D330" s="90"/>
      <c r="E330" s="90"/>
      <c r="F330" s="61"/>
      <c r="G330" s="61"/>
      <c r="H330" s="61"/>
      <c r="I330" s="61"/>
      <c r="J330" s="61"/>
      <c r="K330" s="61"/>
      <c r="L330" s="61"/>
      <c r="M330" s="61"/>
      <c r="N330" s="61"/>
      <c r="O330" s="61"/>
      <c r="P330" s="61"/>
      <c r="Q330" s="61"/>
      <c r="R330" s="61"/>
    </row>
    <row r="331" spans="1:18" x14ac:dyDescent="0.2">
      <c r="A331" s="61"/>
      <c r="B331" s="61"/>
      <c r="C331" s="61"/>
      <c r="D331" s="90"/>
      <c r="E331" s="90"/>
      <c r="F331" s="61"/>
      <c r="G331" s="61"/>
      <c r="H331" s="61"/>
      <c r="I331" s="61"/>
      <c r="J331" s="61"/>
      <c r="K331" s="61"/>
      <c r="L331" s="61"/>
      <c r="M331" s="61"/>
      <c r="N331" s="61"/>
      <c r="O331" s="61"/>
      <c r="P331" s="61"/>
      <c r="Q331" s="61"/>
      <c r="R331" s="61"/>
    </row>
    <row r="332" spans="1:18" x14ac:dyDescent="0.2">
      <c r="A332" s="61"/>
      <c r="B332" s="61"/>
      <c r="C332" s="61"/>
      <c r="D332" s="90"/>
      <c r="E332" s="90"/>
      <c r="F332" s="61"/>
      <c r="G332" s="61"/>
      <c r="H332" s="61"/>
      <c r="I332" s="61"/>
      <c r="J332" s="61"/>
      <c r="K332" s="61"/>
      <c r="L332" s="61"/>
      <c r="M332" s="61"/>
      <c r="N332" s="61"/>
      <c r="O332" s="61"/>
      <c r="P332" s="61"/>
      <c r="Q332" s="61"/>
      <c r="R332" s="61"/>
    </row>
    <row r="333" spans="1:18" x14ac:dyDescent="0.2">
      <c r="A333" s="61"/>
      <c r="B333" s="61"/>
      <c r="C333" s="61"/>
      <c r="D333" s="90"/>
      <c r="E333" s="90"/>
      <c r="F333" s="61"/>
      <c r="G333" s="61"/>
      <c r="H333" s="61"/>
      <c r="I333" s="61"/>
      <c r="J333" s="61"/>
      <c r="K333" s="61"/>
      <c r="L333" s="61"/>
      <c r="M333" s="61"/>
      <c r="N333" s="61"/>
      <c r="O333" s="61"/>
      <c r="P333" s="61"/>
      <c r="Q333" s="61"/>
      <c r="R333" s="61"/>
    </row>
    <row r="334" spans="1:18" x14ac:dyDescent="0.2">
      <c r="A334" s="61"/>
      <c r="B334" s="61"/>
      <c r="C334" s="61"/>
      <c r="D334" s="90"/>
      <c r="E334" s="90"/>
      <c r="F334" s="61"/>
      <c r="G334" s="61"/>
      <c r="H334" s="61"/>
      <c r="I334" s="61"/>
      <c r="J334" s="61"/>
      <c r="K334" s="61"/>
      <c r="L334" s="61"/>
      <c r="M334" s="61"/>
      <c r="N334" s="61"/>
      <c r="O334" s="61"/>
      <c r="P334" s="61"/>
      <c r="Q334" s="61"/>
      <c r="R334" s="61"/>
    </row>
    <row r="335" spans="1:18" x14ac:dyDescent="0.2">
      <c r="A335" s="61"/>
      <c r="B335" s="61"/>
      <c r="C335" s="61"/>
      <c r="D335" s="90"/>
      <c r="E335" s="90"/>
      <c r="F335" s="61"/>
      <c r="G335" s="61"/>
      <c r="H335" s="61"/>
      <c r="I335" s="61"/>
      <c r="J335" s="61"/>
      <c r="K335" s="61"/>
      <c r="L335" s="61"/>
      <c r="M335" s="61"/>
      <c r="N335" s="61"/>
      <c r="O335" s="61"/>
      <c r="P335" s="61"/>
      <c r="Q335" s="61"/>
      <c r="R335" s="61"/>
    </row>
    <row r="336" spans="1:18" x14ac:dyDescent="0.2">
      <c r="A336" s="61"/>
      <c r="B336" s="61"/>
      <c r="C336" s="61"/>
      <c r="D336" s="90"/>
      <c r="E336" s="90"/>
      <c r="F336" s="61"/>
      <c r="G336" s="61"/>
      <c r="H336" s="61"/>
      <c r="I336" s="61"/>
      <c r="J336" s="61"/>
      <c r="K336" s="61"/>
      <c r="L336" s="61"/>
      <c r="M336" s="61"/>
      <c r="N336" s="61"/>
      <c r="O336" s="61"/>
      <c r="P336" s="61"/>
      <c r="Q336" s="61"/>
      <c r="R336" s="61"/>
    </row>
    <row r="337" spans="1:18" x14ac:dyDescent="0.2">
      <c r="A337" s="61"/>
      <c r="B337" s="61"/>
      <c r="C337" s="61"/>
      <c r="D337" s="90"/>
      <c r="E337" s="90"/>
      <c r="F337" s="61"/>
      <c r="G337" s="61"/>
      <c r="H337" s="61"/>
      <c r="I337" s="61"/>
      <c r="J337" s="61"/>
      <c r="K337" s="61"/>
      <c r="L337" s="61"/>
      <c r="M337" s="61"/>
      <c r="N337" s="61"/>
      <c r="O337" s="61"/>
      <c r="P337" s="61"/>
      <c r="Q337" s="61"/>
      <c r="R337" s="61"/>
    </row>
    <row r="338" spans="1:18" x14ac:dyDescent="0.2">
      <c r="A338" s="61"/>
      <c r="B338" s="61"/>
      <c r="C338" s="61"/>
      <c r="D338" s="90"/>
      <c r="E338" s="90"/>
      <c r="F338" s="61"/>
      <c r="G338" s="61"/>
      <c r="H338" s="61"/>
      <c r="I338" s="61"/>
      <c r="J338" s="61"/>
      <c r="K338" s="61"/>
      <c r="L338" s="61"/>
      <c r="M338" s="61"/>
      <c r="N338" s="61"/>
      <c r="O338" s="61"/>
      <c r="P338" s="61"/>
      <c r="Q338" s="61"/>
      <c r="R338" s="61"/>
    </row>
    <row r="339" spans="1:18" x14ac:dyDescent="0.2">
      <c r="A339" s="61"/>
      <c r="B339" s="61"/>
      <c r="C339" s="61"/>
      <c r="D339" s="90"/>
      <c r="E339" s="90"/>
      <c r="F339" s="61"/>
      <c r="G339" s="61"/>
      <c r="H339" s="61"/>
      <c r="I339" s="61"/>
      <c r="J339" s="61"/>
      <c r="K339" s="61"/>
      <c r="L339" s="61"/>
      <c r="M339" s="61"/>
      <c r="N339" s="61"/>
      <c r="O339" s="61"/>
      <c r="P339" s="61"/>
      <c r="Q339" s="61"/>
      <c r="R339" s="61"/>
    </row>
    <row r="340" spans="1:18" x14ac:dyDescent="0.2">
      <c r="A340" s="61"/>
      <c r="B340" s="61"/>
      <c r="C340" s="61"/>
      <c r="D340" s="90"/>
      <c r="E340" s="90"/>
      <c r="F340" s="61"/>
      <c r="G340" s="61"/>
      <c r="H340" s="61"/>
      <c r="I340" s="61"/>
      <c r="J340" s="61"/>
      <c r="K340" s="61"/>
      <c r="L340" s="61"/>
      <c r="M340" s="61"/>
      <c r="N340" s="61"/>
      <c r="O340" s="61"/>
      <c r="P340" s="61"/>
      <c r="Q340" s="61"/>
      <c r="R340" s="61"/>
    </row>
    <row r="341" spans="1:18" x14ac:dyDescent="0.2">
      <c r="A341" s="61"/>
      <c r="B341" s="61"/>
      <c r="C341" s="61"/>
      <c r="D341" s="90"/>
      <c r="E341" s="90"/>
      <c r="F341" s="61"/>
      <c r="G341" s="61"/>
      <c r="H341" s="61"/>
      <c r="I341" s="61"/>
      <c r="J341" s="61"/>
      <c r="K341" s="61"/>
      <c r="L341" s="61"/>
      <c r="M341" s="61"/>
      <c r="N341" s="61"/>
      <c r="O341" s="61"/>
      <c r="P341" s="61"/>
      <c r="Q341" s="61"/>
      <c r="R341" s="61"/>
    </row>
    <row r="342" spans="1:18" x14ac:dyDescent="0.2">
      <c r="A342" s="61"/>
      <c r="B342" s="61"/>
      <c r="C342" s="61"/>
      <c r="D342" s="90"/>
      <c r="E342" s="90"/>
      <c r="F342" s="61"/>
      <c r="G342" s="61"/>
      <c r="H342" s="61"/>
      <c r="I342" s="61"/>
      <c r="J342" s="61"/>
      <c r="K342" s="61"/>
      <c r="L342" s="61"/>
      <c r="M342" s="61"/>
      <c r="N342" s="61"/>
      <c r="O342" s="61"/>
      <c r="P342" s="61"/>
      <c r="Q342" s="61"/>
      <c r="R342" s="61"/>
    </row>
    <row r="343" spans="1:18" x14ac:dyDescent="0.2">
      <c r="A343" s="61"/>
      <c r="B343" s="61"/>
      <c r="C343" s="61"/>
      <c r="D343" s="90"/>
      <c r="E343" s="90"/>
      <c r="F343" s="61"/>
      <c r="G343" s="61"/>
      <c r="H343" s="61"/>
      <c r="I343" s="61"/>
      <c r="J343" s="61"/>
      <c r="K343" s="61"/>
      <c r="L343" s="61"/>
      <c r="M343" s="61"/>
      <c r="N343" s="61"/>
      <c r="O343" s="61"/>
      <c r="P343" s="61"/>
      <c r="Q343" s="61"/>
      <c r="R343" s="61"/>
    </row>
    <row r="344" spans="1:18" x14ac:dyDescent="0.2">
      <c r="A344" s="61"/>
      <c r="B344" s="61"/>
      <c r="C344" s="61"/>
      <c r="D344" s="90"/>
      <c r="E344" s="90"/>
      <c r="F344" s="61"/>
      <c r="G344" s="61"/>
      <c r="H344" s="61"/>
      <c r="I344" s="61"/>
      <c r="J344" s="61"/>
      <c r="K344" s="61"/>
      <c r="L344" s="61"/>
      <c r="M344" s="61"/>
      <c r="N344" s="61"/>
      <c r="O344" s="61"/>
      <c r="P344" s="61"/>
      <c r="Q344" s="61"/>
      <c r="R344" s="61"/>
    </row>
    <row r="345" spans="1:18" x14ac:dyDescent="0.2">
      <c r="A345" s="61"/>
      <c r="B345" s="61"/>
      <c r="C345" s="61"/>
      <c r="D345" s="90"/>
      <c r="E345" s="90"/>
      <c r="F345" s="61"/>
      <c r="G345" s="61"/>
      <c r="H345" s="61"/>
      <c r="I345" s="61"/>
      <c r="J345" s="61"/>
      <c r="K345" s="61"/>
      <c r="L345" s="61"/>
      <c r="M345" s="61"/>
      <c r="N345" s="61"/>
      <c r="O345" s="61"/>
      <c r="P345" s="61"/>
      <c r="Q345" s="61"/>
      <c r="R345" s="61"/>
    </row>
    <row r="346" spans="1:18" x14ac:dyDescent="0.2">
      <c r="A346" s="61"/>
      <c r="B346" s="61"/>
      <c r="C346" s="61"/>
      <c r="D346" s="90"/>
      <c r="E346" s="90"/>
      <c r="F346" s="61"/>
      <c r="G346" s="61"/>
      <c r="H346" s="61"/>
      <c r="I346" s="61"/>
      <c r="J346" s="61"/>
      <c r="K346" s="61"/>
      <c r="L346" s="61"/>
      <c r="M346" s="61"/>
      <c r="N346" s="61"/>
      <c r="O346" s="61"/>
      <c r="P346" s="61"/>
      <c r="Q346" s="61"/>
      <c r="R346" s="61"/>
    </row>
    <row r="347" spans="1:18" x14ac:dyDescent="0.2">
      <c r="A347" s="61"/>
      <c r="B347" s="61"/>
      <c r="C347" s="61"/>
      <c r="D347" s="90"/>
      <c r="E347" s="90"/>
      <c r="F347" s="61"/>
      <c r="G347" s="61"/>
      <c r="H347" s="61"/>
      <c r="I347" s="61"/>
      <c r="J347" s="61"/>
      <c r="K347" s="61"/>
      <c r="L347" s="61"/>
      <c r="M347" s="61"/>
      <c r="N347" s="61"/>
      <c r="O347" s="61"/>
      <c r="P347" s="61"/>
      <c r="Q347" s="61"/>
      <c r="R347" s="61"/>
    </row>
    <row r="348" spans="1:18" x14ac:dyDescent="0.2">
      <c r="A348" s="61"/>
      <c r="B348" s="61"/>
      <c r="C348" s="61"/>
      <c r="D348" s="90"/>
      <c r="E348" s="90"/>
      <c r="F348" s="61"/>
      <c r="G348" s="61"/>
      <c r="H348" s="61"/>
      <c r="I348" s="61"/>
      <c r="J348" s="61"/>
      <c r="K348" s="61"/>
      <c r="L348" s="61"/>
      <c r="M348" s="61"/>
      <c r="N348" s="61"/>
      <c r="O348" s="61"/>
      <c r="P348" s="61"/>
      <c r="Q348" s="61"/>
      <c r="R348" s="61"/>
    </row>
    <row r="349" spans="1:18" x14ac:dyDescent="0.2">
      <c r="A349" s="61"/>
      <c r="B349" s="61"/>
      <c r="C349" s="61"/>
      <c r="D349" s="90"/>
      <c r="E349" s="90"/>
      <c r="F349" s="61"/>
      <c r="G349" s="61"/>
      <c r="H349" s="61"/>
      <c r="I349" s="61"/>
      <c r="J349" s="61"/>
      <c r="K349" s="61"/>
      <c r="L349" s="61"/>
      <c r="M349" s="61"/>
      <c r="N349" s="61"/>
      <c r="O349" s="61"/>
      <c r="P349" s="61"/>
      <c r="Q349" s="61"/>
      <c r="R349" s="61"/>
    </row>
    <row r="350" spans="1:18" x14ac:dyDescent="0.2">
      <c r="A350" s="61"/>
      <c r="B350" s="61"/>
      <c r="C350" s="61"/>
      <c r="D350" s="90"/>
      <c r="E350" s="90"/>
      <c r="F350" s="61"/>
      <c r="G350" s="61"/>
      <c r="H350" s="61"/>
      <c r="I350" s="61"/>
      <c r="J350" s="61"/>
      <c r="K350" s="61"/>
      <c r="L350" s="61"/>
      <c r="M350" s="61"/>
      <c r="N350" s="61"/>
      <c r="O350" s="61"/>
      <c r="P350" s="61"/>
      <c r="Q350" s="61"/>
      <c r="R350" s="61"/>
    </row>
    <row r="351" spans="1:18" x14ac:dyDescent="0.2">
      <c r="A351" s="61"/>
      <c r="B351" s="61"/>
      <c r="C351" s="61"/>
      <c r="D351" s="90"/>
      <c r="E351" s="90"/>
      <c r="F351" s="61"/>
      <c r="G351" s="61"/>
      <c r="H351" s="61"/>
      <c r="I351" s="61"/>
      <c r="J351" s="61"/>
      <c r="K351" s="61"/>
      <c r="L351" s="61"/>
      <c r="M351" s="61"/>
      <c r="N351" s="61"/>
      <c r="O351" s="61"/>
      <c r="P351" s="61"/>
      <c r="Q351" s="61"/>
      <c r="R351" s="61"/>
    </row>
    <row r="352" spans="1:18" x14ac:dyDescent="0.2">
      <c r="A352" s="61"/>
      <c r="B352" s="61"/>
      <c r="C352" s="61"/>
      <c r="D352" s="90"/>
      <c r="E352" s="90"/>
      <c r="F352" s="61"/>
      <c r="G352" s="61"/>
      <c r="H352" s="61"/>
      <c r="I352" s="61"/>
      <c r="J352" s="61"/>
      <c r="K352" s="61"/>
      <c r="L352" s="61"/>
      <c r="M352" s="61"/>
      <c r="N352" s="61"/>
      <c r="O352" s="61"/>
      <c r="P352" s="61"/>
      <c r="Q352" s="61"/>
      <c r="R352" s="61"/>
    </row>
    <row r="353" spans="1:18" x14ac:dyDescent="0.2">
      <c r="A353" s="61"/>
      <c r="B353" s="61"/>
      <c r="C353" s="61"/>
      <c r="D353" s="90"/>
      <c r="E353" s="90"/>
      <c r="F353" s="61"/>
      <c r="G353" s="61"/>
      <c r="H353" s="61"/>
      <c r="I353" s="61"/>
      <c r="J353" s="61"/>
      <c r="K353" s="61"/>
      <c r="L353" s="61"/>
      <c r="M353" s="61"/>
      <c r="N353" s="61"/>
      <c r="O353" s="61"/>
      <c r="P353" s="61"/>
      <c r="Q353" s="61"/>
      <c r="R353" s="61"/>
    </row>
    <row r="354" spans="1:18" x14ac:dyDescent="0.2">
      <c r="A354" s="61"/>
      <c r="B354" s="61"/>
      <c r="C354" s="61"/>
      <c r="D354" s="90"/>
      <c r="E354" s="90"/>
      <c r="F354" s="61"/>
      <c r="G354" s="61"/>
      <c r="H354" s="61"/>
      <c r="I354" s="61"/>
      <c r="J354" s="61"/>
      <c r="K354" s="61"/>
      <c r="L354" s="61"/>
      <c r="M354" s="61"/>
      <c r="N354" s="61"/>
      <c r="O354" s="61"/>
      <c r="P354" s="61"/>
      <c r="Q354" s="61"/>
      <c r="R354" s="61"/>
    </row>
    <row r="355" spans="1:18" x14ac:dyDescent="0.2">
      <c r="A355" s="61"/>
      <c r="B355" s="61"/>
      <c r="C355" s="61"/>
      <c r="D355" s="90"/>
      <c r="E355" s="90"/>
      <c r="F355" s="61"/>
      <c r="G355" s="61"/>
      <c r="H355" s="61"/>
      <c r="I355" s="61"/>
      <c r="J355" s="61"/>
      <c r="K355" s="61"/>
      <c r="L355" s="61"/>
      <c r="M355" s="61"/>
      <c r="N355" s="61"/>
      <c r="O355" s="61"/>
      <c r="P355" s="61"/>
      <c r="Q355" s="61"/>
      <c r="R355" s="61"/>
    </row>
    <row r="356" spans="1:18" x14ac:dyDescent="0.2">
      <c r="A356" s="61"/>
      <c r="B356" s="61"/>
      <c r="C356" s="61"/>
      <c r="D356" s="90"/>
      <c r="E356" s="90"/>
      <c r="F356" s="61"/>
      <c r="G356" s="61"/>
      <c r="H356" s="61"/>
      <c r="I356" s="61"/>
      <c r="J356" s="61"/>
      <c r="K356" s="61"/>
      <c r="L356" s="61"/>
      <c r="M356" s="61"/>
      <c r="N356" s="61"/>
      <c r="O356" s="61"/>
      <c r="P356" s="61"/>
      <c r="Q356" s="61"/>
      <c r="R356" s="61"/>
    </row>
    <row r="357" spans="1:18" x14ac:dyDescent="0.2">
      <c r="A357" s="61"/>
      <c r="B357" s="61"/>
      <c r="C357" s="61"/>
      <c r="D357" s="90"/>
      <c r="E357" s="90"/>
      <c r="F357" s="61"/>
      <c r="G357" s="61"/>
      <c r="H357" s="61"/>
      <c r="I357" s="61"/>
      <c r="J357" s="61"/>
      <c r="K357" s="61"/>
      <c r="L357" s="61"/>
      <c r="M357" s="61"/>
      <c r="N357" s="61"/>
      <c r="O357" s="61"/>
      <c r="P357" s="61"/>
      <c r="Q357" s="61"/>
      <c r="R357" s="61"/>
    </row>
    <row r="358" spans="1:18" x14ac:dyDescent="0.2">
      <c r="A358" s="61"/>
      <c r="B358" s="61"/>
      <c r="C358" s="61"/>
      <c r="D358" s="90"/>
      <c r="E358" s="90"/>
      <c r="F358" s="61"/>
      <c r="G358" s="61"/>
      <c r="H358" s="61"/>
      <c r="I358" s="61"/>
      <c r="J358" s="61"/>
      <c r="K358" s="61"/>
      <c r="L358" s="61"/>
      <c r="M358" s="61"/>
      <c r="N358" s="61"/>
      <c r="O358" s="61"/>
      <c r="P358" s="61"/>
      <c r="Q358" s="61"/>
      <c r="R358" s="61"/>
    </row>
    <row r="359" spans="1:18" x14ac:dyDescent="0.2">
      <c r="A359" s="61"/>
      <c r="B359" s="61"/>
      <c r="C359" s="61"/>
      <c r="D359" s="90"/>
      <c r="E359" s="90"/>
      <c r="F359" s="61"/>
      <c r="G359" s="61"/>
      <c r="H359" s="61"/>
      <c r="I359" s="61"/>
      <c r="J359" s="61"/>
      <c r="K359" s="61"/>
      <c r="L359" s="61"/>
      <c r="M359" s="61"/>
      <c r="N359" s="61"/>
      <c r="O359" s="61"/>
      <c r="P359" s="61"/>
      <c r="Q359" s="61"/>
      <c r="R359" s="61"/>
    </row>
    <row r="360" spans="1:18" x14ac:dyDescent="0.2">
      <c r="A360" s="61"/>
      <c r="B360" s="61"/>
      <c r="C360" s="61"/>
      <c r="D360" s="90"/>
      <c r="E360" s="90"/>
      <c r="F360" s="61"/>
      <c r="G360" s="61"/>
      <c r="H360" s="61"/>
      <c r="I360" s="61"/>
      <c r="J360" s="61"/>
      <c r="K360" s="61"/>
      <c r="L360" s="61"/>
      <c r="M360" s="61"/>
      <c r="N360" s="61"/>
      <c r="O360" s="61"/>
      <c r="P360" s="61"/>
      <c r="Q360" s="61"/>
      <c r="R360" s="61"/>
    </row>
    <row r="361" spans="1:18" x14ac:dyDescent="0.2">
      <c r="A361" s="61"/>
      <c r="B361" s="61"/>
      <c r="C361" s="61"/>
      <c r="D361" s="90"/>
      <c r="E361" s="90"/>
      <c r="F361" s="61"/>
      <c r="G361" s="61"/>
      <c r="H361" s="61"/>
      <c r="I361" s="61"/>
      <c r="J361" s="61"/>
      <c r="K361" s="61"/>
      <c r="L361" s="61"/>
      <c r="M361" s="61"/>
      <c r="N361" s="61"/>
      <c r="O361" s="61"/>
      <c r="P361" s="61"/>
      <c r="Q361" s="61"/>
      <c r="R361" s="61"/>
    </row>
    <row r="362" spans="1:18" x14ac:dyDescent="0.2">
      <c r="A362" s="61"/>
      <c r="B362" s="61"/>
      <c r="C362" s="61"/>
      <c r="D362" s="90"/>
      <c r="E362" s="90"/>
      <c r="F362" s="61"/>
      <c r="G362" s="61"/>
      <c r="H362" s="61"/>
      <c r="I362" s="61"/>
      <c r="J362" s="61"/>
      <c r="K362" s="61"/>
      <c r="L362" s="61"/>
      <c r="M362" s="61"/>
      <c r="N362" s="61"/>
      <c r="O362" s="61"/>
      <c r="P362" s="61"/>
      <c r="Q362" s="61"/>
      <c r="R362" s="61"/>
    </row>
    <row r="363" spans="1:18" x14ac:dyDescent="0.2">
      <c r="A363" s="61"/>
      <c r="B363" s="61"/>
      <c r="C363" s="61"/>
      <c r="D363" s="90"/>
      <c r="E363" s="90"/>
      <c r="F363" s="61"/>
      <c r="G363" s="61"/>
      <c r="H363" s="61"/>
      <c r="I363" s="61"/>
      <c r="J363" s="61"/>
      <c r="K363" s="61"/>
      <c r="L363" s="61"/>
      <c r="M363" s="61"/>
      <c r="N363" s="61"/>
      <c r="O363" s="61"/>
      <c r="P363" s="61"/>
      <c r="Q363" s="61"/>
      <c r="R363" s="61"/>
    </row>
    <row r="364" spans="1:18" x14ac:dyDescent="0.2">
      <c r="A364" s="61"/>
      <c r="B364" s="61"/>
      <c r="C364" s="61"/>
      <c r="D364" s="90"/>
      <c r="E364" s="90"/>
      <c r="F364" s="61"/>
      <c r="G364" s="61"/>
      <c r="H364" s="61"/>
      <c r="I364" s="61"/>
      <c r="J364" s="61"/>
      <c r="K364" s="61"/>
      <c r="L364" s="61"/>
      <c r="M364" s="61"/>
      <c r="N364" s="61"/>
      <c r="O364" s="61"/>
      <c r="P364" s="61"/>
      <c r="Q364" s="61"/>
      <c r="R364" s="61"/>
    </row>
    <row r="365" spans="1:18" x14ac:dyDescent="0.2">
      <c r="A365" s="61"/>
      <c r="B365" s="61"/>
      <c r="C365" s="61"/>
      <c r="D365" s="90"/>
      <c r="E365" s="90"/>
      <c r="F365" s="61"/>
      <c r="G365" s="61"/>
      <c r="H365" s="61"/>
      <c r="I365" s="61"/>
      <c r="J365" s="61"/>
      <c r="K365" s="61"/>
      <c r="L365" s="61"/>
      <c r="M365" s="61"/>
      <c r="N365" s="61"/>
      <c r="O365" s="61"/>
      <c r="P365" s="61"/>
      <c r="Q365" s="61"/>
      <c r="R365" s="61"/>
    </row>
    <row r="366" spans="1:18" x14ac:dyDescent="0.2">
      <c r="A366" s="61"/>
      <c r="B366" s="61"/>
      <c r="C366" s="61"/>
      <c r="D366" s="90"/>
      <c r="E366" s="90"/>
      <c r="F366" s="61"/>
      <c r="G366" s="61"/>
      <c r="H366" s="61"/>
      <c r="I366" s="61"/>
      <c r="J366" s="61"/>
      <c r="K366" s="61"/>
      <c r="L366" s="61"/>
      <c r="M366" s="61"/>
      <c r="N366" s="61"/>
      <c r="O366" s="61"/>
      <c r="P366" s="61"/>
      <c r="Q366" s="61"/>
      <c r="R366" s="61"/>
    </row>
    <row r="367" spans="1:18" x14ac:dyDescent="0.2">
      <c r="A367" s="61"/>
      <c r="B367" s="61"/>
      <c r="C367" s="61"/>
      <c r="D367" s="90"/>
      <c r="E367" s="90"/>
      <c r="F367" s="61"/>
      <c r="G367" s="61"/>
      <c r="H367" s="61"/>
      <c r="I367" s="61"/>
      <c r="J367" s="61"/>
      <c r="K367" s="61"/>
      <c r="L367" s="61"/>
      <c r="M367" s="61"/>
      <c r="N367" s="61"/>
      <c r="O367" s="61"/>
      <c r="P367" s="61"/>
      <c r="Q367" s="61"/>
      <c r="R367" s="61"/>
    </row>
    <row r="368" spans="1:18" x14ac:dyDescent="0.2">
      <c r="A368" s="61"/>
      <c r="B368" s="61"/>
      <c r="C368" s="61"/>
      <c r="D368" s="90"/>
      <c r="E368" s="90"/>
      <c r="F368" s="61"/>
      <c r="G368" s="61"/>
      <c r="H368" s="61"/>
      <c r="I368" s="61"/>
      <c r="J368" s="61"/>
      <c r="K368" s="61"/>
      <c r="L368" s="61"/>
      <c r="M368" s="61"/>
      <c r="N368" s="61"/>
      <c r="O368" s="61"/>
      <c r="P368" s="61"/>
      <c r="Q368" s="61"/>
      <c r="R368" s="61"/>
    </row>
    <row r="369" spans="1:18" x14ac:dyDescent="0.2">
      <c r="A369" s="61"/>
      <c r="B369" s="61"/>
      <c r="C369" s="61"/>
      <c r="D369" s="90"/>
      <c r="E369" s="90"/>
      <c r="F369" s="61"/>
      <c r="G369" s="61"/>
      <c r="H369" s="61"/>
      <c r="I369" s="61"/>
      <c r="J369" s="61"/>
      <c r="K369" s="61"/>
      <c r="L369" s="61"/>
      <c r="M369" s="61"/>
      <c r="N369" s="61"/>
      <c r="O369" s="61"/>
      <c r="P369" s="61"/>
      <c r="Q369" s="61"/>
      <c r="R369" s="61"/>
    </row>
    <row r="370" spans="1:18" x14ac:dyDescent="0.2">
      <c r="A370" s="61"/>
      <c r="B370" s="61"/>
      <c r="C370" s="61"/>
      <c r="D370" s="90"/>
      <c r="E370" s="90"/>
      <c r="F370" s="61"/>
      <c r="G370" s="61"/>
      <c r="H370" s="61"/>
      <c r="I370" s="61"/>
      <c r="J370" s="61"/>
      <c r="K370" s="61"/>
      <c r="L370" s="61"/>
      <c r="M370" s="61"/>
      <c r="N370" s="61"/>
      <c r="O370" s="61"/>
      <c r="P370" s="61"/>
      <c r="Q370" s="61"/>
      <c r="R370" s="61"/>
    </row>
    <row r="371" spans="1:18" x14ac:dyDescent="0.2">
      <c r="A371" s="61"/>
      <c r="B371" s="61"/>
      <c r="C371" s="61"/>
      <c r="D371" s="90"/>
      <c r="E371" s="90"/>
      <c r="F371" s="61"/>
      <c r="G371" s="61"/>
      <c r="H371" s="61"/>
      <c r="I371" s="61"/>
      <c r="J371" s="61"/>
      <c r="K371" s="61"/>
      <c r="L371" s="61"/>
      <c r="M371" s="61"/>
      <c r="N371" s="61"/>
      <c r="O371" s="61"/>
      <c r="P371" s="61"/>
      <c r="Q371" s="61"/>
      <c r="R371" s="61"/>
    </row>
    <row r="372" spans="1:18" x14ac:dyDescent="0.2">
      <c r="A372" s="61"/>
      <c r="B372" s="61"/>
      <c r="C372" s="61"/>
      <c r="D372" s="90"/>
      <c r="E372" s="90"/>
      <c r="F372" s="61"/>
      <c r="G372" s="61"/>
      <c r="H372" s="61"/>
      <c r="I372" s="61"/>
      <c r="J372" s="61"/>
      <c r="K372" s="61"/>
      <c r="L372" s="61"/>
      <c r="M372" s="61"/>
      <c r="N372" s="61"/>
      <c r="O372" s="61"/>
      <c r="P372" s="61"/>
      <c r="Q372" s="61"/>
      <c r="R372" s="61"/>
    </row>
    <row r="373" spans="1:18" x14ac:dyDescent="0.2">
      <c r="A373" s="61"/>
      <c r="B373" s="61"/>
      <c r="C373" s="61"/>
      <c r="D373" s="90"/>
      <c r="E373" s="90"/>
      <c r="F373" s="61"/>
      <c r="G373" s="61"/>
      <c r="H373" s="61"/>
      <c r="I373" s="61"/>
      <c r="J373" s="61"/>
      <c r="K373" s="61"/>
      <c r="L373" s="61"/>
      <c r="M373" s="61"/>
      <c r="N373" s="61"/>
      <c r="O373" s="61"/>
      <c r="P373" s="61"/>
      <c r="Q373" s="61"/>
      <c r="R373" s="61"/>
    </row>
    <row r="374" spans="1:18" x14ac:dyDescent="0.2">
      <c r="A374" s="61"/>
      <c r="B374" s="61"/>
      <c r="C374" s="61"/>
      <c r="D374" s="90"/>
      <c r="E374" s="90"/>
      <c r="F374" s="61"/>
      <c r="G374" s="61"/>
      <c r="H374" s="61"/>
      <c r="I374" s="61"/>
      <c r="J374" s="61"/>
      <c r="K374" s="61"/>
      <c r="L374" s="61"/>
      <c r="M374" s="61"/>
      <c r="N374" s="61"/>
      <c r="O374" s="61"/>
      <c r="P374" s="61"/>
      <c r="Q374" s="61"/>
      <c r="R374" s="61"/>
    </row>
    <row r="375" spans="1:18" x14ac:dyDescent="0.2">
      <c r="A375" s="61"/>
      <c r="B375" s="61"/>
      <c r="C375" s="61"/>
      <c r="D375" s="90"/>
      <c r="E375" s="90"/>
      <c r="F375" s="61"/>
      <c r="G375" s="61"/>
      <c r="H375" s="61"/>
      <c r="I375" s="61"/>
      <c r="J375" s="61"/>
      <c r="K375" s="61"/>
      <c r="L375" s="61"/>
      <c r="M375" s="61"/>
      <c r="N375" s="61"/>
      <c r="O375" s="61"/>
      <c r="P375" s="61"/>
      <c r="Q375" s="61"/>
      <c r="R375" s="61"/>
    </row>
    <row r="376" spans="1:18" x14ac:dyDescent="0.2">
      <c r="A376" s="61"/>
      <c r="B376" s="61"/>
      <c r="C376" s="61"/>
      <c r="D376" s="90"/>
      <c r="E376" s="90"/>
      <c r="F376" s="61"/>
      <c r="G376" s="61"/>
      <c r="H376" s="61"/>
      <c r="I376" s="61"/>
      <c r="J376" s="61"/>
      <c r="K376" s="61"/>
      <c r="L376" s="61"/>
      <c r="M376" s="61"/>
      <c r="N376" s="61"/>
      <c r="O376" s="61"/>
      <c r="P376" s="61"/>
      <c r="Q376" s="61"/>
      <c r="R376" s="61"/>
    </row>
    <row r="377" spans="1:18" x14ac:dyDescent="0.2">
      <c r="A377" s="61"/>
      <c r="B377" s="61"/>
      <c r="C377" s="61"/>
      <c r="D377" s="90"/>
      <c r="E377" s="90"/>
      <c r="F377" s="61"/>
      <c r="G377" s="61"/>
      <c r="H377" s="61"/>
      <c r="I377" s="61"/>
      <c r="J377" s="61"/>
      <c r="K377" s="61"/>
      <c r="L377" s="61"/>
      <c r="M377" s="61"/>
      <c r="N377" s="61"/>
      <c r="O377" s="61"/>
      <c r="P377" s="61"/>
      <c r="Q377" s="61"/>
      <c r="R377" s="61"/>
    </row>
    <row r="378" spans="1:18" x14ac:dyDescent="0.2">
      <c r="A378" s="61"/>
      <c r="B378" s="61"/>
      <c r="C378" s="61"/>
      <c r="D378" s="90"/>
      <c r="E378" s="90"/>
      <c r="F378" s="61"/>
      <c r="G378" s="61"/>
      <c r="H378" s="61"/>
      <c r="I378" s="61"/>
      <c r="J378" s="61"/>
      <c r="K378" s="61"/>
      <c r="L378" s="61"/>
      <c r="M378" s="61"/>
      <c r="N378" s="61"/>
      <c r="O378" s="61"/>
      <c r="P378" s="61"/>
      <c r="Q378" s="61"/>
      <c r="R378" s="61"/>
    </row>
    <row r="379" spans="1:18" x14ac:dyDescent="0.2">
      <c r="A379" s="61"/>
      <c r="B379" s="61"/>
      <c r="C379" s="61"/>
      <c r="D379" s="90"/>
      <c r="E379" s="90"/>
      <c r="F379" s="61"/>
      <c r="G379" s="61"/>
      <c r="H379" s="61"/>
      <c r="I379" s="61"/>
      <c r="J379" s="61"/>
      <c r="K379" s="61"/>
      <c r="L379" s="61"/>
      <c r="M379" s="61"/>
      <c r="N379" s="61"/>
      <c r="O379" s="61"/>
      <c r="P379" s="61"/>
      <c r="Q379" s="61"/>
      <c r="R379" s="61"/>
    </row>
    <row r="380" spans="1:18" x14ac:dyDescent="0.2">
      <c r="A380" s="61"/>
      <c r="B380" s="61"/>
      <c r="C380" s="61"/>
      <c r="D380" s="90"/>
      <c r="E380" s="90"/>
      <c r="F380" s="61"/>
      <c r="G380" s="61"/>
      <c r="H380" s="61"/>
      <c r="I380" s="61"/>
      <c r="J380" s="61"/>
      <c r="K380" s="61"/>
      <c r="L380" s="61"/>
      <c r="M380" s="61"/>
      <c r="N380" s="61"/>
      <c r="O380" s="61"/>
      <c r="P380" s="61"/>
      <c r="Q380" s="61"/>
      <c r="R380" s="61"/>
    </row>
    <row r="381" spans="1:18" x14ac:dyDescent="0.2">
      <c r="A381" s="61"/>
      <c r="B381" s="61"/>
      <c r="C381" s="61"/>
      <c r="D381" s="90"/>
      <c r="E381" s="90"/>
      <c r="F381" s="61"/>
      <c r="G381" s="61"/>
      <c r="H381" s="61"/>
      <c r="I381" s="61"/>
      <c r="J381" s="61"/>
      <c r="K381" s="61"/>
      <c r="L381" s="61"/>
      <c r="M381" s="61"/>
      <c r="N381" s="61"/>
      <c r="O381" s="61"/>
      <c r="P381" s="61"/>
      <c r="Q381" s="61"/>
      <c r="R381" s="61"/>
    </row>
    <row r="382" spans="1:18" x14ac:dyDescent="0.2">
      <c r="A382" s="61"/>
      <c r="B382" s="61"/>
      <c r="C382" s="61"/>
      <c r="D382" s="90"/>
      <c r="E382" s="90"/>
      <c r="F382" s="61"/>
      <c r="G382" s="61"/>
      <c r="H382" s="61"/>
      <c r="I382" s="61"/>
      <c r="J382" s="61"/>
      <c r="K382" s="61"/>
      <c r="L382" s="61"/>
      <c r="M382" s="61"/>
      <c r="N382" s="61"/>
      <c r="O382" s="61"/>
      <c r="P382" s="61"/>
      <c r="Q382" s="61"/>
      <c r="R382" s="61"/>
    </row>
    <row r="383" spans="1:18" x14ac:dyDescent="0.2">
      <c r="A383" s="61"/>
      <c r="B383" s="61"/>
      <c r="C383" s="61"/>
      <c r="D383" s="90"/>
      <c r="E383" s="90"/>
      <c r="F383" s="61"/>
      <c r="G383" s="61"/>
      <c r="H383" s="61"/>
      <c r="I383" s="61"/>
      <c r="J383" s="61"/>
      <c r="K383" s="61"/>
      <c r="L383" s="61"/>
      <c r="M383" s="61"/>
      <c r="N383" s="61"/>
      <c r="O383" s="61"/>
      <c r="P383" s="61"/>
      <c r="Q383" s="61"/>
      <c r="R383" s="61"/>
    </row>
    <row r="384" spans="1:18" x14ac:dyDescent="0.2">
      <c r="A384" s="61"/>
      <c r="B384" s="61"/>
      <c r="C384" s="61"/>
      <c r="D384" s="90"/>
      <c r="E384" s="90"/>
      <c r="F384" s="61"/>
      <c r="G384" s="61"/>
      <c r="H384" s="61"/>
      <c r="I384" s="61"/>
      <c r="J384" s="61"/>
      <c r="K384" s="61"/>
      <c r="L384" s="61"/>
      <c r="M384" s="61"/>
      <c r="N384" s="61"/>
      <c r="O384" s="61"/>
      <c r="P384" s="61"/>
      <c r="Q384" s="61"/>
      <c r="R384" s="61"/>
    </row>
    <row r="385" spans="1:18" x14ac:dyDescent="0.2">
      <c r="A385" s="61"/>
      <c r="B385" s="61"/>
      <c r="C385" s="61"/>
      <c r="D385" s="90"/>
      <c r="E385" s="90"/>
      <c r="F385" s="61"/>
      <c r="G385" s="61"/>
      <c r="H385" s="61"/>
      <c r="I385" s="61"/>
      <c r="J385" s="61"/>
      <c r="K385" s="61"/>
      <c r="L385" s="61"/>
      <c r="M385" s="61"/>
      <c r="N385" s="61"/>
      <c r="O385" s="61"/>
      <c r="P385" s="61"/>
      <c r="Q385" s="61"/>
      <c r="R385" s="61"/>
    </row>
    <row r="386" spans="1:18" x14ac:dyDescent="0.2">
      <c r="A386" s="61"/>
      <c r="B386" s="61"/>
      <c r="C386" s="61"/>
      <c r="D386" s="90"/>
      <c r="E386" s="90"/>
      <c r="F386" s="61"/>
      <c r="G386" s="61"/>
      <c r="H386" s="61"/>
      <c r="I386" s="61"/>
      <c r="J386" s="61"/>
      <c r="K386" s="61"/>
      <c r="L386" s="61"/>
      <c r="M386" s="61"/>
      <c r="N386" s="61"/>
      <c r="O386" s="61"/>
      <c r="P386" s="61"/>
      <c r="Q386" s="61"/>
      <c r="R386" s="61"/>
    </row>
    <row r="387" spans="1:18" x14ac:dyDescent="0.2">
      <c r="A387" s="61"/>
      <c r="B387" s="61"/>
      <c r="C387" s="61"/>
      <c r="D387" s="90"/>
      <c r="E387" s="90"/>
      <c r="F387" s="61"/>
      <c r="G387" s="61"/>
      <c r="H387" s="61"/>
      <c r="I387" s="61"/>
      <c r="J387" s="61"/>
      <c r="K387" s="61"/>
      <c r="L387" s="61"/>
      <c r="M387" s="61"/>
      <c r="N387" s="61"/>
      <c r="O387" s="61"/>
      <c r="P387" s="61"/>
      <c r="Q387" s="61"/>
      <c r="R387" s="61"/>
    </row>
    <row r="388" spans="1:18" x14ac:dyDescent="0.2">
      <c r="A388" s="61"/>
      <c r="B388" s="61"/>
      <c r="C388" s="61"/>
      <c r="D388" s="90"/>
      <c r="E388" s="90"/>
      <c r="F388" s="61"/>
      <c r="G388" s="61"/>
      <c r="H388" s="61"/>
      <c r="I388" s="61"/>
      <c r="J388" s="61"/>
      <c r="K388" s="61"/>
      <c r="L388" s="61"/>
      <c r="M388" s="61"/>
      <c r="N388" s="61"/>
      <c r="O388" s="61"/>
      <c r="P388" s="61"/>
      <c r="Q388" s="61"/>
      <c r="R388" s="61"/>
    </row>
    <row r="389" spans="1:18" x14ac:dyDescent="0.2">
      <c r="A389" s="61"/>
      <c r="B389" s="61"/>
      <c r="C389" s="61"/>
      <c r="D389" s="90"/>
      <c r="E389" s="90"/>
      <c r="F389" s="61"/>
      <c r="G389" s="61"/>
      <c r="H389" s="61"/>
      <c r="I389" s="61"/>
      <c r="J389" s="61"/>
      <c r="K389" s="61"/>
      <c r="L389" s="61"/>
      <c r="M389" s="61"/>
      <c r="N389" s="61"/>
      <c r="O389" s="61"/>
      <c r="P389" s="61"/>
      <c r="Q389" s="61"/>
      <c r="R389" s="61"/>
    </row>
    <row r="390" spans="1:18" x14ac:dyDescent="0.2">
      <c r="A390" s="61"/>
      <c r="B390" s="61"/>
      <c r="C390" s="61"/>
      <c r="D390" s="90"/>
      <c r="E390" s="90"/>
      <c r="F390" s="61"/>
      <c r="G390" s="61"/>
      <c r="H390" s="61"/>
      <c r="I390" s="61"/>
      <c r="J390" s="61"/>
      <c r="K390" s="61"/>
      <c r="L390" s="61"/>
      <c r="M390" s="61"/>
      <c r="N390" s="61"/>
      <c r="O390" s="61"/>
      <c r="P390" s="61"/>
      <c r="Q390" s="61"/>
      <c r="R390" s="61"/>
    </row>
    <row r="391" spans="1:18" x14ac:dyDescent="0.2">
      <c r="A391" s="61"/>
      <c r="B391" s="61"/>
      <c r="C391" s="61"/>
      <c r="D391" s="90"/>
      <c r="E391" s="90"/>
      <c r="F391" s="61"/>
      <c r="G391" s="61"/>
      <c r="H391" s="61"/>
      <c r="I391" s="61"/>
      <c r="J391" s="61"/>
      <c r="K391" s="61"/>
      <c r="L391" s="61"/>
      <c r="M391" s="61"/>
      <c r="N391" s="61"/>
      <c r="O391" s="61"/>
      <c r="P391" s="61"/>
      <c r="Q391" s="61"/>
      <c r="R391" s="61"/>
    </row>
    <row r="392" spans="1:18" x14ac:dyDescent="0.2">
      <c r="A392" s="61"/>
      <c r="B392" s="61"/>
      <c r="C392" s="61"/>
      <c r="D392" s="90"/>
      <c r="E392" s="90"/>
      <c r="F392" s="61"/>
      <c r="G392" s="61"/>
      <c r="H392" s="61"/>
      <c r="I392" s="61"/>
      <c r="J392" s="61"/>
      <c r="K392" s="61"/>
      <c r="L392" s="61"/>
      <c r="M392" s="61"/>
      <c r="N392" s="61"/>
      <c r="O392" s="61"/>
      <c r="P392" s="61"/>
      <c r="Q392" s="61"/>
      <c r="R392" s="61"/>
    </row>
    <row r="393" spans="1:18" x14ac:dyDescent="0.2">
      <c r="A393" s="61"/>
      <c r="B393" s="61"/>
      <c r="C393" s="61"/>
      <c r="D393" s="90"/>
      <c r="E393" s="90"/>
      <c r="F393" s="61"/>
      <c r="G393" s="61"/>
      <c r="H393" s="61"/>
      <c r="I393" s="61"/>
      <c r="J393" s="61"/>
      <c r="K393" s="61"/>
      <c r="L393" s="61"/>
      <c r="M393" s="61"/>
      <c r="N393" s="61"/>
      <c r="O393" s="61"/>
      <c r="P393" s="61"/>
      <c r="Q393" s="61"/>
      <c r="R393" s="61"/>
    </row>
    <row r="394" spans="1:18" x14ac:dyDescent="0.2">
      <c r="A394" s="61"/>
      <c r="B394" s="61"/>
      <c r="C394" s="61"/>
      <c r="D394" s="90"/>
      <c r="E394" s="90"/>
      <c r="F394" s="61"/>
      <c r="G394" s="61"/>
      <c r="H394" s="61"/>
      <c r="I394" s="61"/>
      <c r="J394" s="61"/>
      <c r="K394" s="61"/>
      <c r="L394" s="61"/>
      <c r="M394" s="61"/>
      <c r="N394" s="61"/>
      <c r="O394" s="61"/>
      <c r="P394" s="61"/>
      <c r="Q394" s="61"/>
      <c r="R394" s="61"/>
    </row>
    <row r="395" spans="1:18" x14ac:dyDescent="0.2">
      <c r="A395" s="61"/>
      <c r="B395" s="61"/>
      <c r="C395" s="61"/>
      <c r="D395" s="90"/>
      <c r="E395" s="90"/>
      <c r="F395" s="61"/>
      <c r="G395" s="61"/>
      <c r="H395" s="61"/>
      <c r="I395" s="61"/>
      <c r="J395" s="61"/>
      <c r="K395" s="61"/>
      <c r="L395" s="61"/>
      <c r="M395" s="61"/>
      <c r="N395" s="61"/>
      <c r="O395" s="61"/>
      <c r="P395" s="61"/>
      <c r="Q395" s="61"/>
      <c r="R395" s="61"/>
    </row>
    <row r="396" spans="1:18" x14ac:dyDescent="0.2">
      <c r="A396" s="61"/>
      <c r="B396" s="61"/>
      <c r="C396" s="61"/>
      <c r="D396" s="90"/>
      <c r="E396" s="90"/>
      <c r="F396" s="61"/>
      <c r="G396" s="61"/>
      <c r="H396" s="61"/>
      <c r="I396" s="61"/>
      <c r="J396" s="61"/>
      <c r="K396" s="61"/>
      <c r="L396" s="61"/>
      <c r="M396" s="61"/>
      <c r="N396" s="61"/>
      <c r="O396" s="61"/>
      <c r="P396" s="61"/>
      <c r="Q396" s="61"/>
      <c r="R396" s="61"/>
    </row>
    <row r="397" spans="1:18" x14ac:dyDescent="0.2">
      <c r="A397" s="61"/>
      <c r="B397" s="61"/>
      <c r="C397" s="61"/>
      <c r="D397" s="90"/>
      <c r="E397" s="90"/>
      <c r="F397" s="61"/>
      <c r="G397" s="61"/>
      <c r="H397" s="61"/>
      <c r="I397" s="61"/>
      <c r="J397" s="61"/>
      <c r="K397" s="61"/>
      <c r="L397" s="61"/>
      <c r="M397" s="61"/>
      <c r="N397" s="61"/>
      <c r="O397" s="61"/>
      <c r="P397" s="61"/>
      <c r="Q397" s="61"/>
      <c r="R397" s="61"/>
    </row>
    <row r="398" spans="1:18" x14ac:dyDescent="0.2">
      <c r="A398" s="61"/>
      <c r="B398" s="61"/>
      <c r="C398" s="61"/>
      <c r="D398" s="90"/>
      <c r="E398" s="90"/>
      <c r="F398" s="61"/>
      <c r="G398" s="61"/>
      <c r="H398" s="61"/>
      <c r="I398" s="61"/>
      <c r="J398" s="61"/>
      <c r="K398" s="61"/>
      <c r="L398" s="61"/>
      <c r="M398" s="61"/>
      <c r="N398" s="61"/>
      <c r="O398" s="61"/>
      <c r="P398" s="61"/>
      <c r="Q398" s="61"/>
      <c r="R398" s="61"/>
    </row>
    <row r="399" spans="1:18" x14ac:dyDescent="0.2">
      <c r="A399" s="61"/>
      <c r="B399" s="61"/>
      <c r="C399" s="61"/>
      <c r="D399" s="90"/>
      <c r="E399" s="90"/>
      <c r="F399" s="61"/>
      <c r="G399" s="61"/>
      <c r="H399" s="61"/>
      <c r="I399" s="61"/>
      <c r="J399" s="61"/>
      <c r="K399" s="61"/>
      <c r="L399" s="61"/>
      <c r="M399" s="61"/>
      <c r="N399" s="61"/>
      <c r="O399" s="61"/>
      <c r="P399" s="61"/>
      <c r="Q399" s="61"/>
      <c r="R399" s="61"/>
    </row>
    <row r="400" spans="1:18" x14ac:dyDescent="0.2">
      <c r="A400" s="61"/>
      <c r="B400" s="61"/>
      <c r="C400" s="61"/>
      <c r="D400" s="90"/>
      <c r="E400" s="90"/>
      <c r="F400" s="61"/>
      <c r="G400" s="61"/>
      <c r="H400" s="61"/>
      <c r="I400" s="61"/>
      <c r="J400" s="61"/>
      <c r="K400" s="61"/>
      <c r="L400" s="61"/>
      <c r="M400" s="61"/>
      <c r="N400" s="61"/>
      <c r="O400" s="61"/>
      <c r="P400" s="61"/>
      <c r="Q400" s="61"/>
      <c r="R400" s="61"/>
    </row>
    <row r="401" spans="1:18" x14ac:dyDescent="0.2">
      <c r="A401" s="61"/>
      <c r="B401" s="61"/>
      <c r="C401" s="61"/>
      <c r="D401" s="90"/>
      <c r="E401" s="90"/>
      <c r="F401" s="61"/>
      <c r="G401" s="61"/>
      <c r="H401" s="61"/>
      <c r="I401" s="61"/>
      <c r="J401" s="61"/>
      <c r="K401" s="61"/>
      <c r="L401" s="61"/>
      <c r="M401" s="61"/>
      <c r="N401" s="61"/>
      <c r="O401" s="61"/>
      <c r="P401" s="61"/>
      <c r="Q401" s="61"/>
      <c r="R401" s="61"/>
    </row>
    <row r="402" spans="1:18" x14ac:dyDescent="0.2">
      <c r="A402" s="61"/>
      <c r="B402" s="61"/>
      <c r="C402" s="61"/>
      <c r="D402" s="90"/>
      <c r="E402" s="90"/>
      <c r="F402" s="61"/>
      <c r="G402" s="61"/>
      <c r="H402" s="61"/>
      <c r="I402" s="61"/>
      <c r="J402" s="61"/>
      <c r="K402" s="61"/>
      <c r="L402" s="61"/>
      <c r="M402" s="61"/>
      <c r="N402" s="61"/>
      <c r="O402" s="61"/>
      <c r="P402" s="61"/>
      <c r="Q402" s="61"/>
      <c r="R402" s="61"/>
    </row>
    <row r="403" spans="1:18" x14ac:dyDescent="0.2">
      <c r="A403" s="61"/>
      <c r="B403" s="61"/>
      <c r="C403" s="61"/>
      <c r="D403" s="90"/>
      <c r="E403" s="90"/>
      <c r="F403" s="61"/>
      <c r="G403" s="61"/>
      <c r="H403" s="61"/>
      <c r="I403" s="61"/>
      <c r="J403" s="61"/>
      <c r="K403" s="61"/>
      <c r="L403" s="61"/>
      <c r="M403" s="61"/>
      <c r="N403" s="61"/>
      <c r="O403" s="61"/>
      <c r="P403" s="61"/>
      <c r="Q403" s="61"/>
      <c r="R403" s="61"/>
    </row>
  </sheetData>
  <mergeCells count="1">
    <mergeCell ref="M19:R19"/>
  </mergeCells>
  <conditionalFormatting sqref="B8:B11 B13:B49">
    <cfRule type="cellIs" dxfId="15" priority="3" stopIfTrue="1" operator="equal">
      <formula>"Adjustment to Income/Expense/Rate Base:"</formula>
    </cfRule>
  </conditionalFormatting>
  <conditionalFormatting sqref="K1">
    <cfRule type="cellIs" dxfId="14" priority="2" stopIfTrue="1" operator="equal">
      <formula>"x.x"</formula>
    </cfRule>
  </conditionalFormatting>
  <conditionalFormatting sqref="B12">
    <cfRule type="cellIs" dxfId="13" priority="1" stopIfTrue="1" operator="equal">
      <formula>"Adjustment to Income/Expense/Rate Base:"</formula>
    </cfRule>
  </conditionalFormatting>
  <dataValidations count="4">
    <dataValidation type="list" errorStyle="warning" allowBlank="1" showInputMessage="1" showErrorMessage="1" errorTitle="FERC ACCOUNT" error="This FERC Account is not included in the drop-down list. Is this the account you want to use?" sqref="D35:D49" xr:uid="{5FFAC8CF-C3DC-45A9-8438-36DA9E97CC5C}">
      <formula1>$D$73:$D$407</formula1>
    </dataValidation>
    <dataValidation type="list" errorStyle="warning" allowBlank="1" showInputMessage="1" showErrorMessage="1" errorTitle="FERC ACCOUNT" error="This FERC Account is not included in the drop-down list. Is this the account you want to use?" sqref="D50:E50" xr:uid="{CA968FDC-95CC-4A6B-967A-FC91DEA80227}">
      <formula1>$D$69:$D$403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50" xr:uid="{28F64C7D-DDA9-4FA8-9054-F8769C03AFDE}">
      <formula1>"1, 2, 3"</formula1>
    </dataValidation>
    <dataValidation type="list" errorStyle="warning" allowBlank="1" showInputMessage="1" showErrorMessage="1" errorTitle="Factor" error="This factor is not included in the drop-down list. Is this the factor you want to use?" sqref="H50" xr:uid="{D125402B-3ABD-401B-83D4-95C1FCF5531B}">
      <formula1>$H$69:$H$160</formula1>
    </dataValidation>
  </dataValidations>
  <pageMargins left="0.75" right="0.25" top="0.5" bottom="0.3" header="0.5" footer="0.5"/>
  <pageSetup scale="96" fitToHeight="0" orientation="portrait" r:id="rId1"/>
  <headerFooter alignWithMargins="0"/>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93483-52D3-487F-9CBA-0E92754C9667}">
  <dimension ref="A1:O833"/>
  <sheetViews>
    <sheetView view="pageBreakPreview" zoomScale="80" zoomScaleNormal="80" zoomScaleSheetLayoutView="80" workbookViewId="0">
      <pane xSplit="1" ySplit="7" topLeftCell="B8" activePane="bottomRight" state="frozen"/>
      <selection pane="topRight"/>
      <selection pane="bottomLeft"/>
      <selection pane="bottomRight"/>
    </sheetView>
  </sheetViews>
  <sheetFormatPr defaultRowHeight="12.75" customHeight="1" x14ac:dyDescent="0.2"/>
  <cols>
    <col min="1" max="1" width="48.85546875" bestFit="1" customWidth="1"/>
    <col min="2" max="2" width="13.7109375" bestFit="1" customWidth="1"/>
    <col min="4" max="4" width="14" bestFit="1" customWidth="1"/>
    <col min="5" max="5" width="14" customWidth="1"/>
    <col min="6" max="6" width="18.140625"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1786</v>
      </c>
      <c r="B4" s="19"/>
      <c r="C4" s="19"/>
      <c r="D4" s="19"/>
      <c r="E4" s="19"/>
      <c r="F4" s="156"/>
      <c r="G4" s="19"/>
      <c r="H4" s="19"/>
      <c r="I4" s="19"/>
      <c r="J4" s="19"/>
      <c r="K4" s="19"/>
      <c r="L4" s="19"/>
      <c r="M4" s="15"/>
    </row>
    <row r="5" spans="1:15" ht="15" x14ac:dyDescent="0.25">
      <c r="A5" s="19"/>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1302</v>
      </c>
      <c r="B8" s="25" t="s">
        <v>86</v>
      </c>
      <c r="C8" s="25" t="s">
        <v>27</v>
      </c>
      <c r="D8" s="26" t="s">
        <v>181</v>
      </c>
      <c r="E8" s="26" t="s">
        <v>160</v>
      </c>
      <c r="F8" s="158"/>
      <c r="G8" s="27">
        <v>8981713</v>
      </c>
      <c r="H8" s="27">
        <v>46765061.906595342</v>
      </c>
      <c r="I8" s="27">
        <v>84297128.859181508</v>
      </c>
      <c r="J8" s="27">
        <v>85284227.405652136</v>
      </c>
      <c r="K8" s="27">
        <f>SUM(G8:J8)</f>
        <v>225328131.17142898</v>
      </c>
      <c r="L8" s="28"/>
      <c r="M8" s="14"/>
      <c r="N8" s="21"/>
      <c r="O8" s="15"/>
    </row>
    <row r="9" spans="1:15" x14ac:dyDescent="0.2">
      <c r="A9" s="23" t="s">
        <v>1303</v>
      </c>
      <c r="B9" s="25" t="s">
        <v>86</v>
      </c>
      <c r="C9" s="29" t="s">
        <v>28</v>
      </c>
      <c r="D9" s="26" t="s">
        <v>181</v>
      </c>
      <c r="E9" s="26" t="s">
        <v>160</v>
      </c>
      <c r="F9" s="158"/>
      <c r="G9" s="27">
        <v>32441614.663027674</v>
      </c>
      <c r="H9" s="27">
        <v>55646624.192884639</v>
      </c>
      <c r="I9" s="27">
        <v>40333991.775295958</v>
      </c>
      <c r="J9" s="27">
        <v>32526248.304530963</v>
      </c>
      <c r="K9" s="27">
        <f t="shared" ref="K9:K72" si="0">SUM(G9:J9)</f>
        <v>160948478.93573922</v>
      </c>
      <c r="L9" s="28"/>
      <c r="M9" s="11"/>
    </row>
    <row r="10" spans="1:15" x14ac:dyDescent="0.2">
      <c r="A10" s="23" t="s">
        <v>1304</v>
      </c>
      <c r="B10" s="25" t="s">
        <v>86</v>
      </c>
      <c r="C10" s="29" t="s">
        <v>27</v>
      </c>
      <c r="D10" s="26" t="s">
        <v>181</v>
      </c>
      <c r="E10" s="26" t="s">
        <v>160</v>
      </c>
      <c r="F10" s="158"/>
      <c r="G10" s="27">
        <v>34263423</v>
      </c>
      <c r="H10" s="27">
        <v>16229195.676369451</v>
      </c>
      <c r="I10" s="27">
        <v>12532804.623968048</v>
      </c>
      <c r="J10" s="27">
        <v>72433111.166605562</v>
      </c>
      <c r="K10" s="27">
        <f t="shared" si="0"/>
        <v>135458534.46694306</v>
      </c>
      <c r="L10" s="28"/>
    </row>
    <row r="11" spans="1:15" x14ac:dyDescent="0.2">
      <c r="A11" s="23" t="s">
        <v>1305</v>
      </c>
      <c r="B11" s="25" t="s">
        <v>86</v>
      </c>
      <c r="C11" s="29" t="s">
        <v>27</v>
      </c>
      <c r="D11" s="26">
        <v>45658</v>
      </c>
      <c r="E11" s="26" t="s">
        <v>160</v>
      </c>
      <c r="F11" s="158"/>
      <c r="G11" s="27">
        <v>0</v>
      </c>
      <c r="H11" s="27">
        <v>0</v>
      </c>
      <c r="I11" s="27">
        <v>-651297.27772000013</v>
      </c>
      <c r="J11" s="27">
        <v>134197318.55437699</v>
      </c>
      <c r="K11" s="27">
        <f t="shared" si="0"/>
        <v>133546021.27665699</v>
      </c>
      <c r="L11" s="28"/>
    </row>
    <row r="12" spans="1:15" x14ac:dyDescent="0.2">
      <c r="A12" s="23" t="s">
        <v>1306</v>
      </c>
      <c r="B12" s="25" t="s">
        <v>86</v>
      </c>
      <c r="C12" s="29" t="s">
        <v>27</v>
      </c>
      <c r="D12" s="26" t="s">
        <v>181</v>
      </c>
      <c r="E12" s="26" t="s">
        <v>160</v>
      </c>
      <c r="F12" s="158"/>
      <c r="G12" s="27">
        <v>12770394</v>
      </c>
      <c r="H12" s="27">
        <v>27518461.250603646</v>
      </c>
      <c r="I12" s="27">
        <v>38118385.338555329</v>
      </c>
      <c r="J12" s="27">
        <v>51746706.19776506</v>
      </c>
      <c r="K12" s="27">
        <f t="shared" si="0"/>
        <v>130153946.78692403</v>
      </c>
      <c r="L12" s="28"/>
    </row>
    <row r="13" spans="1:15" x14ac:dyDescent="0.2">
      <c r="A13" s="23" t="s">
        <v>1307</v>
      </c>
      <c r="B13" s="25" t="s">
        <v>86</v>
      </c>
      <c r="C13" s="29" t="s">
        <v>28</v>
      </c>
      <c r="D13" s="26" t="s">
        <v>181</v>
      </c>
      <c r="E13" s="26" t="s">
        <v>160</v>
      </c>
      <c r="F13" s="158"/>
      <c r="G13" s="27">
        <v>0</v>
      </c>
      <c r="H13" s="27">
        <v>36318407.774689347</v>
      </c>
      <c r="I13" s="27">
        <v>31318843.886075526</v>
      </c>
      <c r="J13" s="27">
        <v>32851098.331988521</v>
      </c>
      <c r="K13" s="27">
        <f t="shared" si="0"/>
        <v>100488349.99275339</v>
      </c>
      <c r="L13" s="28"/>
    </row>
    <row r="14" spans="1:15" x14ac:dyDescent="0.2">
      <c r="A14" s="23" t="s">
        <v>1308</v>
      </c>
      <c r="B14" s="25" t="s">
        <v>86</v>
      </c>
      <c r="C14" s="29" t="s">
        <v>25</v>
      </c>
      <c r="D14" s="26" t="s">
        <v>181</v>
      </c>
      <c r="E14" s="26" t="s">
        <v>160</v>
      </c>
      <c r="F14" s="158"/>
      <c r="G14" s="27">
        <v>11757270</v>
      </c>
      <c r="H14" s="27">
        <v>72045751.731985196</v>
      </c>
      <c r="I14" s="27">
        <v>0</v>
      </c>
      <c r="J14" s="27">
        <v>0</v>
      </c>
      <c r="K14" s="27">
        <f t="shared" si="0"/>
        <v>83803021.731985196</v>
      </c>
      <c r="L14" s="28"/>
    </row>
    <row r="15" spans="1:15" x14ac:dyDescent="0.2">
      <c r="A15" s="23" t="s">
        <v>1309</v>
      </c>
      <c r="B15" s="25" t="s">
        <v>86</v>
      </c>
      <c r="C15" s="29" t="s">
        <v>28</v>
      </c>
      <c r="D15" s="26" t="s">
        <v>181</v>
      </c>
      <c r="E15" s="26" t="s">
        <v>160</v>
      </c>
      <c r="F15" s="158"/>
      <c r="G15" s="27">
        <v>0</v>
      </c>
      <c r="H15" s="27">
        <v>18591910.58700189</v>
      </c>
      <c r="I15" s="27">
        <v>16392712.515470559</v>
      </c>
      <c r="J15" s="27">
        <v>17610216.345180031</v>
      </c>
      <c r="K15" s="27">
        <f t="shared" si="0"/>
        <v>52594839.447652474</v>
      </c>
      <c r="L15" s="28"/>
    </row>
    <row r="16" spans="1:15" x14ac:dyDescent="0.2">
      <c r="A16" s="23" t="s">
        <v>1310</v>
      </c>
      <c r="B16" s="25" t="s">
        <v>86</v>
      </c>
      <c r="C16" s="29" t="s">
        <v>28</v>
      </c>
      <c r="D16" s="26" t="s">
        <v>181</v>
      </c>
      <c r="E16" s="26" t="s">
        <v>160</v>
      </c>
      <c r="F16" s="158"/>
      <c r="G16" s="27">
        <v>39590198.624039978</v>
      </c>
      <c r="H16" s="27">
        <v>0</v>
      </c>
      <c r="I16" s="27">
        <v>0</v>
      </c>
      <c r="J16" s="27">
        <v>0</v>
      </c>
      <c r="K16" s="27">
        <f t="shared" si="0"/>
        <v>39590198.624039978</v>
      </c>
      <c r="L16" s="28"/>
    </row>
    <row r="17" spans="1:12" x14ac:dyDescent="0.2">
      <c r="A17" s="23" t="s">
        <v>1311</v>
      </c>
      <c r="B17" s="25" t="s">
        <v>86</v>
      </c>
      <c r="C17" s="29" t="s">
        <v>29</v>
      </c>
      <c r="D17" s="26" t="s">
        <v>181</v>
      </c>
      <c r="E17" s="26" t="s">
        <v>209</v>
      </c>
      <c r="F17" s="158"/>
      <c r="G17" s="27">
        <v>2608663</v>
      </c>
      <c r="H17" s="27">
        <v>10506024.35023948</v>
      </c>
      <c r="I17" s="27">
        <v>3265502.842991123</v>
      </c>
      <c r="J17" s="27">
        <v>21258640.227959611</v>
      </c>
      <c r="K17" s="27">
        <f t="shared" si="0"/>
        <v>37638830.421190217</v>
      </c>
      <c r="L17" s="28"/>
    </row>
    <row r="18" spans="1:12" x14ac:dyDescent="0.2">
      <c r="A18" s="23" t="s">
        <v>1312</v>
      </c>
      <c r="B18" s="25" t="s">
        <v>86</v>
      </c>
      <c r="C18" s="29" t="s">
        <v>28</v>
      </c>
      <c r="D18" s="26" t="s">
        <v>181</v>
      </c>
      <c r="E18" s="26" t="s">
        <v>160</v>
      </c>
      <c r="F18" s="158"/>
      <c r="G18" s="27">
        <v>13370986.830000002</v>
      </c>
      <c r="H18" s="27">
        <v>22279700</v>
      </c>
      <c r="I18" s="27">
        <v>0</v>
      </c>
      <c r="J18" s="27">
        <v>0</v>
      </c>
      <c r="K18" s="27">
        <f t="shared" si="0"/>
        <v>35650686.829999998</v>
      </c>
      <c r="L18" s="28"/>
    </row>
    <row r="19" spans="1:12" x14ac:dyDescent="0.2">
      <c r="A19" s="23" t="s">
        <v>1313</v>
      </c>
      <c r="B19" s="25" t="s">
        <v>86</v>
      </c>
      <c r="C19" s="29" t="s">
        <v>28</v>
      </c>
      <c r="D19" s="26" t="s">
        <v>181</v>
      </c>
      <c r="E19" s="26" t="s">
        <v>160</v>
      </c>
      <c r="F19" s="158"/>
      <c r="G19" s="27">
        <v>0</v>
      </c>
      <c r="H19" s="27">
        <v>9820962.934108166</v>
      </c>
      <c r="I19" s="27">
        <v>10027708.66998147</v>
      </c>
      <c r="J19" s="27">
        <v>15415834.937195428</v>
      </c>
      <c r="K19" s="27">
        <f t="shared" si="0"/>
        <v>35264506.541285068</v>
      </c>
      <c r="L19" s="28"/>
    </row>
    <row r="20" spans="1:12" x14ac:dyDescent="0.2">
      <c r="A20" s="23" t="s">
        <v>1314</v>
      </c>
      <c r="B20" s="25" t="s">
        <v>86</v>
      </c>
      <c r="C20" s="29" t="s">
        <v>28</v>
      </c>
      <c r="D20" s="26" t="s">
        <v>181</v>
      </c>
      <c r="E20" s="26" t="s">
        <v>160</v>
      </c>
      <c r="F20" s="158"/>
      <c r="G20" s="27">
        <v>32190272.265354883</v>
      </c>
      <c r="H20" s="27">
        <v>0</v>
      </c>
      <c r="I20" s="27">
        <v>0</v>
      </c>
      <c r="J20" s="27">
        <v>0</v>
      </c>
      <c r="K20" s="27">
        <f t="shared" si="0"/>
        <v>32190272.265354883</v>
      </c>
      <c r="L20" s="28"/>
    </row>
    <row r="21" spans="1:12" x14ac:dyDescent="0.2">
      <c r="A21" s="23" t="s">
        <v>1315</v>
      </c>
      <c r="B21" s="25" t="s">
        <v>86</v>
      </c>
      <c r="C21" s="29" t="s">
        <v>28</v>
      </c>
      <c r="D21" s="26" t="s">
        <v>181</v>
      </c>
      <c r="E21" s="26" t="s">
        <v>160</v>
      </c>
      <c r="F21" s="158"/>
      <c r="G21" s="27">
        <v>0</v>
      </c>
      <c r="H21" s="27">
        <v>0</v>
      </c>
      <c r="I21" s="27">
        <v>11432999.999999924</v>
      </c>
      <c r="J21" s="27">
        <v>20165779.999999799</v>
      </c>
      <c r="K21" s="27">
        <f t="shared" si="0"/>
        <v>31598779.999999724</v>
      </c>
      <c r="L21" s="28"/>
    </row>
    <row r="22" spans="1:12" x14ac:dyDescent="0.2">
      <c r="A22" s="23" t="s">
        <v>1316</v>
      </c>
      <c r="B22" s="25" t="s">
        <v>86</v>
      </c>
      <c r="C22" s="29" t="s">
        <v>28</v>
      </c>
      <c r="D22" s="26" t="s">
        <v>181</v>
      </c>
      <c r="E22" s="26" t="s">
        <v>160</v>
      </c>
      <c r="F22" s="158"/>
      <c r="G22" s="27">
        <v>0</v>
      </c>
      <c r="H22" s="27">
        <v>9691500.1013532486</v>
      </c>
      <c r="I22" s="27">
        <v>9900551.9718637858</v>
      </c>
      <c r="J22" s="27">
        <v>10158446.866150059</v>
      </c>
      <c r="K22" s="27">
        <f t="shared" si="0"/>
        <v>29750498.939367093</v>
      </c>
      <c r="L22" s="28"/>
    </row>
    <row r="23" spans="1:12" x14ac:dyDescent="0.2">
      <c r="A23" s="23" t="s">
        <v>1317</v>
      </c>
      <c r="B23" s="25" t="s">
        <v>86</v>
      </c>
      <c r="C23" s="29" t="s">
        <v>25</v>
      </c>
      <c r="D23" s="26" t="s">
        <v>181</v>
      </c>
      <c r="E23" s="26" t="s">
        <v>160</v>
      </c>
      <c r="F23" s="158"/>
      <c r="G23" s="27">
        <v>13329042</v>
      </c>
      <c r="H23" s="27">
        <v>5158318.9353161417</v>
      </c>
      <c r="I23" s="27">
        <v>1198129.5707250936</v>
      </c>
      <c r="J23" s="27">
        <v>9377702.5265820846</v>
      </c>
      <c r="K23" s="27">
        <f t="shared" si="0"/>
        <v>29063193.032623321</v>
      </c>
      <c r="L23" s="28"/>
    </row>
    <row r="24" spans="1:12" x14ac:dyDescent="0.2">
      <c r="A24" s="23" t="s">
        <v>1318</v>
      </c>
      <c r="B24" s="25" t="s">
        <v>86</v>
      </c>
      <c r="C24" s="29" t="s">
        <v>28</v>
      </c>
      <c r="D24" s="26" t="s">
        <v>181</v>
      </c>
      <c r="E24" s="26" t="s">
        <v>160</v>
      </c>
      <c r="F24" s="158"/>
      <c r="G24" s="27">
        <v>0</v>
      </c>
      <c r="H24" s="27">
        <v>8929010.4813033957</v>
      </c>
      <c r="I24" s="27">
        <v>9106399.0769211296</v>
      </c>
      <c r="J24" s="27">
        <v>9348318.321430739</v>
      </c>
      <c r="K24" s="27">
        <f t="shared" si="0"/>
        <v>27383727.879655264</v>
      </c>
      <c r="L24" s="28"/>
    </row>
    <row r="25" spans="1:12" x14ac:dyDescent="0.2">
      <c r="A25" s="23" t="s">
        <v>1319</v>
      </c>
      <c r="B25" s="25" t="s">
        <v>86</v>
      </c>
      <c r="C25" s="29" t="s">
        <v>28</v>
      </c>
      <c r="D25" s="26" t="s">
        <v>181</v>
      </c>
      <c r="E25" s="26" t="s">
        <v>160</v>
      </c>
      <c r="F25" s="158"/>
      <c r="G25" s="27">
        <v>0</v>
      </c>
      <c r="H25" s="27">
        <v>6054313.2819260238</v>
      </c>
      <c r="I25" s="27">
        <v>6177722.4811269604</v>
      </c>
      <c r="J25" s="27">
        <v>13993894.012557145</v>
      </c>
      <c r="K25" s="27">
        <f t="shared" si="0"/>
        <v>26225929.77561013</v>
      </c>
      <c r="L25" s="28"/>
    </row>
    <row r="26" spans="1:12" x14ac:dyDescent="0.2">
      <c r="A26" s="23" t="s">
        <v>1320</v>
      </c>
      <c r="B26" s="25" t="s">
        <v>86</v>
      </c>
      <c r="C26" s="29" t="s">
        <v>29</v>
      </c>
      <c r="D26" s="26" t="s">
        <v>181</v>
      </c>
      <c r="E26" s="26" t="s">
        <v>209</v>
      </c>
      <c r="F26" s="158"/>
      <c r="G26" s="27">
        <v>4963641</v>
      </c>
      <c r="H26" s="27">
        <v>4569720.7148244819</v>
      </c>
      <c r="I26" s="27">
        <v>6062873.4946527863</v>
      </c>
      <c r="J26" s="27">
        <v>7622961.969014056</v>
      </c>
      <c r="K26" s="27">
        <f t="shared" si="0"/>
        <v>23219197.178491324</v>
      </c>
      <c r="L26" s="28"/>
    </row>
    <row r="27" spans="1:12" x14ac:dyDescent="0.2">
      <c r="A27" s="23" t="s">
        <v>1321</v>
      </c>
      <c r="B27" s="25" t="s">
        <v>86</v>
      </c>
      <c r="C27" s="29" t="s">
        <v>27</v>
      </c>
      <c r="D27" s="26" t="s">
        <v>181</v>
      </c>
      <c r="E27" s="26" t="s">
        <v>160</v>
      </c>
      <c r="F27" s="158"/>
      <c r="G27" s="27">
        <v>0</v>
      </c>
      <c r="H27" s="27">
        <v>3198271.3289627819</v>
      </c>
      <c r="I27" s="27">
        <v>5871000</v>
      </c>
      <c r="J27" s="27">
        <v>13900000</v>
      </c>
      <c r="K27" s="27">
        <f t="shared" si="0"/>
        <v>22969271.328962781</v>
      </c>
      <c r="L27" s="28"/>
    </row>
    <row r="28" spans="1:12" x14ac:dyDescent="0.2">
      <c r="A28" s="23" t="s">
        <v>1322</v>
      </c>
      <c r="B28" s="25" t="s">
        <v>86</v>
      </c>
      <c r="C28" s="29" t="s">
        <v>28</v>
      </c>
      <c r="D28" s="26" t="s">
        <v>181</v>
      </c>
      <c r="E28" s="26" t="s">
        <v>160</v>
      </c>
      <c r="F28" s="158"/>
      <c r="G28" s="27">
        <v>0</v>
      </c>
      <c r="H28" s="27">
        <v>7495909.1743494384</v>
      </c>
      <c r="I28" s="27">
        <v>6452504.1600066619</v>
      </c>
      <c r="J28" s="27">
        <v>7703808.4087829804</v>
      </c>
      <c r="K28" s="27">
        <f t="shared" si="0"/>
        <v>21652221.743139081</v>
      </c>
      <c r="L28" s="28"/>
    </row>
    <row r="29" spans="1:12" x14ac:dyDescent="0.2">
      <c r="A29" s="23" t="s">
        <v>1323</v>
      </c>
      <c r="B29" s="25" t="s">
        <v>86</v>
      </c>
      <c r="C29" s="29" t="s">
        <v>28</v>
      </c>
      <c r="D29" s="26" t="s">
        <v>181</v>
      </c>
      <c r="E29" s="26" t="s">
        <v>160</v>
      </c>
      <c r="F29" s="158"/>
      <c r="G29" s="27">
        <v>0</v>
      </c>
      <c r="H29" s="27">
        <v>6559352.2695931681</v>
      </c>
      <c r="I29" s="27">
        <v>6694952.0460665412</v>
      </c>
      <c r="J29" s="27">
        <v>6870331.6843511751</v>
      </c>
      <c r="K29" s="27">
        <f t="shared" si="0"/>
        <v>20124636.000010885</v>
      </c>
      <c r="L29" s="28"/>
    </row>
    <row r="30" spans="1:12" x14ac:dyDescent="0.2">
      <c r="A30" s="23" t="s">
        <v>1324</v>
      </c>
      <c r="B30" s="25" t="s">
        <v>86</v>
      </c>
      <c r="C30" s="29" t="s">
        <v>30</v>
      </c>
      <c r="D30" s="26" t="s">
        <v>181</v>
      </c>
      <c r="E30" s="26" t="s">
        <v>160</v>
      </c>
      <c r="F30" s="158"/>
      <c r="G30" s="27">
        <v>0</v>
      </c>
      <c r="H30" s="27">
        <v>0</v>
      </c>
      <c r="I30" s="27">
        <v>620898.64724743995</v>
      </c>
      <c r="J30" s="27">
        <v>18954427.272389647</v>
      </c>
      <c r="K30" s="27">
        <f t="shared" si="0"/>
        <v>19575325.919637088</v>
      </c>
      <c r="L30" s="28"/>
    </row>
    <row r="31" spans="1:12" x14ac:dyDescent="0.2">
      <c r="A31" s="23" t="s">
        <v>1278</v>
      </c>
      <c r="B31" s="25" t="s">
        <v>86</v>
      </c>
      <c r="C31" s="29" t="s">
        <v>28</v>
      </c>
      <c r="D31" s="26" t="s">
        <v>181</v>
      </c>
      <c r="E31" s="26" t="s">
        <v>160</v>
      </c>
      <c r="F31" s="158"/>
      <c r="G31" s="27">
        <v>0</v>
      </c>
      <c r="H31" s="27">
        <v>6065128.4569285996</v>
      </c>
      <c r="I31" s="27">
        <v>6173390.9598588767</v>
      </c>
      <c r="J31" s="27">
        <v>6335118.3562535793</v>
      </c>
      <c r="K31" s="27">
        <f t="shared" si="0"/>
        <v>18573637.773041055</v>
      </c>
      <c r="L31" s="28"/>
    </row>
    <row r="32" spans="1:12" x14ac:dyDescent="0.2">
      <c r="A32" s="23" t="s">
        <v>1325</v>
      </c>
      <c r="B32" s="25" t="s">
        <v>86</v>
      </c>
      <c r="C32" s="29" t="s">
        <v>28</v>
      </c>
      <c r="D32" s="26" t="s">
        <v>181</v>
      </c>
      <c r="E32" s="26" t="s">
        <v>160</v>
      </c>
      <c r="F32" s="158"/>
      <c r="G32" s="27">
        <v>4661966.0199999996</v>
      </c>
      <c r="H32" s="27">
        <v>5054084.4560781466</v>
      </c>
      <c r="I32" s="27">
        <v>179448</v>
      </c>
      <c r="J32" s="27">
        <v>8341944.1634306554</v>
      </c>
      <c r="K32" s="27">
        <f t="shared" si="0"/>
        <v>18237442.639508799</v>
      </c>
      <c r="L32" s="28"/>
    </row>
    <row r="33" spans="1:12" x14ac:dyDescent="0.2">
      <c r="A33" s="23" t="s">
        <v>1326</v>
      </c>
      <c r="B33" s="25" t="s">
        <v>86</v>
      </c>
      <c r="C33" s="29" t="s">
        <v>28</v>
      </c>
      <c r="D33" s="26" t="s">
        <v>181</v>
      </c>
      <c r="E33" s="26" t="s">
        <v>160</v>
      </c>
      <c r="F33" s="158"/>
      <c r="G33" s="27">
        <v>0</v>
      </c>
      <c r="H33" s="27">
        <v>5520440.0130082108</v>
      </c>
      <c r="I33" s="27">
        <v>5639489.8982352847</v>
      </c>
      <c r="J33" s="27">
        <v>5697389.6740243416</v>
      </c>
      <c r="K33" s="27">
        <f t="shared" si="0"/>
        <v>16857319.585267834</v>
      </c>
      <c r="L33" s="28"/>
    </row>
    <row r="34" spans="1:12" x14ac:dyDescent="0.2">
      <c r="A34" s="23" t="s">
        <v>1327</v>
      </c>
      <c r="B34" s="25" t="s">
        <v>86</v>
      </c>
      <c r="C34" s="29" t="s">
        <v>28</v>
      </c>
      <c r="D34" s="26" t="s">
        <v>181</v>
      </c>
      <c r="E34" s="26" t="s">
        <v>160</v>
      </c>
      <c r="F34" s="158"/>
      <c r="G34" s="27">
        <v>0</v>
      </c>
      <c r="H34" s="27">
        <v>5196151.4964223262</v>
      </c>
      <c r="I34" s="27">
        <v>5301434.6176233366</v>
      </c>
      <c r="J34" s="27">
        <v>5441060.6783251632</v>
      </c>
      <c r="K34" s="27">
        <f t="shared" si="0"/>
        <v>15938646.792370826</v>
      </c>
      <c r="L34" s="28"/>
    </row>
    <row r="35" spans="1:12" x14ac:dyDescent="0.2">
      <c r="A35" s="23" t="s">
        <v>1328</v>
      </c>
      <c r="B35" s="25" t="s">
        <v>86</v>
      </c>
      <c r="C35" s="25" t="s">
        <v>29</v>
      </c>
      <c r="D35" s="26" t="s">
        <v>181</v>
      </c>
      <c r="E35" s="26" t="s">
        <v>209</v>
      </c>
      <c r="F35" s="158"/>
      <c r="G35" s="27">
        <v>797274</v>
      </c>
      <c r="H35" s="27">
        <v>13238689.992994118</v>
      </c>
      <c r="I35" s="27">
        <v>0</v>
      </c>
      <c r="J35" s="27">
        <v>0</v>
      </c>
      <c r="K35" s="27">
        <f t="shared" si="0"/>
        <v>14035963.992994118</v>
      </c>
      <c r="L35" s="28"/>
    </row>
    <row r="36" spans="1:12" x14ac:dyDescent="0.2">
      <c r="A36" s="23" t="s">
        <v>1329</v>
      </c>
      <c r="B36" s="25" t="s">
        <v>86</v>
      </c>
      <c r="C36" s="29" t="s">
        <v>28</v>
      </c>
      <c r="D36" s="26" t="s">
        <v>181</v>
      </c>
      <c r="E36" s="26" t="s">
        <v>160</v>
      </c>
      <c r="F36" s="158"/>
      <c r="G36" s="27">
        <v>0</v>
      </c>
      <c r="H36" s="27">
        <v>4540563.8463010183</v>
      </c>
      <c r="I36" s="27">
        <v>4634585.7938162433</v>
      </c>
      <c r="J36" s="27">
        <v>4756458.1225730218</v>
      </c>
      <c r="K36" s="27">
        <f t="shared" si="0"/>
        <v>13931607.762690283</v>
      </c>
      <c r="L36" s="28"/>
    </row>
    <row r="37" spans="1:12" x14ac:dyDescent="0.2">
      <c r="A37" s="23" t="s">
        <v>1330</v>
      </c>
      <c r="B37" s="25" t="s">
        <v>86</v>
      </c>
      <c r="C37" s="25" t="s">
        <v>28</v>
      </c>
      <c r="D37" s="26" t="s">
        <v>181</v>
      </c>
      <c r="E37" s="26" t="s">
        <v>160</v>
      </c>
      <c r="F37" s="158"/>
      <c r="G37" s="27">
        <v>0</v>
      </c>
      <c r="H37" s="27">
        <v>4452690.9700527834</v>
      </c>
      <c r="I37" s="27">
        <v>4543453.2086940994</v>
      </c>
      <c r="J37" s="27">
        <v>4663677.3893554974</v>
      </c>
      <c r="K37" s="27">
        <f t="shared" si="0"/>
        <v>13659821.56810238</v>
      </c>
      <c r="L37" s="28"/>
    </row>
    <row r="38" spans="1:12" x14ac:dyDescent="0.2">
      <c r="A38" s="23" t="s">
        <v>1331</v>
      </c>
      <c r="B38" s="25" t="s">
        <v>86</v>
      </c>
      <c r="C38" s="29" t="s">
        <v>27</v>
      </c>
      <c r="D38" s="26" t="s">
        <v>181</v>
      </c>
      <c r="E38" s="26" t="s">
        <v>160</v>
      </c>
      <c r="F38" s="158"/>
      <c r="G38" s="27">
        <v>0</v>
      </c>
      <c r="H38" s="27">
        <v>4902157.3500000006</v>
      </c>
      <c r="I38" s="27">
        <v>236334.59999999998</v>
      </c>
      <c r="J38" s="27">
        <v>8510911.5192697961</v>
      </c>
      <c r="K38" s="27">
        <f t="shared" si="0"/>
        <v>13649403.469269797</v>
      </c>
      <c r="L38" s="28"/>
    </row>
    <row r="39" spans="1:12" x14ac:dyDescent="0.2">
      <c r="A39" s="23" t="s">
        <v>1332</v>
      </c>
      <c r="B39" s="25" t="s">
        <v>86</v>
      </c>
      <c r="C39" s="29" t="s">
        <v>27</v>
      </c>
      <c r="D39" s="26" t="s">
        <v>181</v>
      </c>
      <c r="E39" s="26" t="s">
        <v>160</v>
      </c>
      <c r="F39" s="158"/>
      <c r="G39" s="27">
        <v>0</v>
      </c>
      <c r="H39" s="27">
        <v>2496923.5356557588</v>
      </c>
      <c r="I39" s="27">
        <v>3055828.8557781591</v>
      </c>
      <c r="J39" s="27">
        <v>7587676.2214000514</v>
      </c>
      <c r="K39" s="27">
        <f t="shared" si="0"/>
        <v>13140428.612833969</v>
      </c>
      <c r="L39" s="28"/>
    </row>
    <row r="40" spans="1:12" x14ac:dyDescent="0.2">
      <c r="A40" s="23" t="s">
        <v>1333</v>
      </c>
      <c r="B40" s="25" t="s">
        <v>86</v>
      </c>
      <c r="C40" s="29" t="s">
        <v>28</v>
      </c>
      <c r="D40" s="26" t="s">
        <v>181</v>
      </c>
      <c r="E40" s="26" t="s">
        <v>160</v>
      </c>
      <c r="F40" s="158"/>
      <c r="G40" s="27">
        <v>13064407.370000001</v>
      </c>
      <c r="H40" s="27">
        <v>0</v>
      </c>
      <c r="I40" s="27">
        <v>0</v>
      </c>
      <c r="J40" s="27">
        <v>0</v>
      </c>
      <c r="K40" s="27">
        <f t="shared" si="0"/>
        <v>13064407.370000001</v>
      </c>
      <c r="L40" s="28"/>
    </row>
    <row r="41" spans="1:12" x14ac:dyDescent="0.2">
      <c r="A41" s="23" t="s">
        <v>1185</v>
      </c>
      <c r="B41" s="25" t="s">
        <v>86</v>
      </c>
      <c r="C41" s="25" t="s">
        <v>25</v>
      </c>
      <c r="D41" s="26">
        <v>44895</v>
      </c>
      <c r="E41" s="26" t="s">
        <v>160</v>
      </c>
      <c r="F41" s="158"/>
      <c r="G41" s="27">
        <v>12615577</v>
      </c>
      <c r="H41" s="27">
        <v>0</v>
      </c>
      <c r="I41" s="27">
        <v>0</v>
      </c>
      <c r="J41" s="27">
        <v>0</v>
      </c>
      <c r="K41" s="27">
        <f t="shared" si="0"/>
        <v>12615577</v>
      </c>
      <c r="L41" s="28"/>
    </row>
    <row r="42" spans="1:12" x14ac:dyDescent="0.2">
      <c r="A42" s="23" t="s">
        <v>1334</v>
      </c>
      <c r="B42" s="25" t="s">
        <v>86</v>
      </c>
      <c r="C42" s="29" t="s">
        <v>28</v>
      </c>
      <c r="D42" s="26">
        <v>45061</v>
      </c>
      <c r="E42" s="26" t="s">
        <v>160</v>
      </c>
      <c r="F42" s="158"/>
      <c r="G42" s="27">
        <v>0</v>
      </c>
      <c r="H42" s="27">
        <v>12345630.785529945</v>
      </c>
      <c r="I42" s="27">
        <v>0</v>
      </c>
      <c r="J42" s="27">
        <v>0</v>
      </c>
      <c r="K42" s="27">
        <f t="shared" si="0"/>
        <v>12345630.785529945</v>
      </c>
      <c r="L42" s="28"/>
    </row>
    <row r="43" spans="1:12" x14ac:dyDescent="0.2">
      <c r="A43" s="23" t="s">
        <v>1335</v>
      </c>
      <c r="B43" s="25" t="s">
        <v>86</v>
      </c>
      <c r="C43" s="29" t="s">
        <v>28</v>
      </c>
      <c r="D43" s="26" t="s">
        <v>181</v>
      </c>
      <c r="E43" s="26" t="s">
        <v>160</v>
      </c>
      <c r="F43" s="158"/>
      <c r="G43" s="27">
        <v>0</v>
      </c>
      <c r="H43" s="27">
        <v>4019169.7662269748</v>
      </c>
      <c r="I43" s="27">
        <v>4102795.842318492</v>
      </c>
      <c r="J43" s="27">
        <v>4210537.8974239165</v>
      </c>
      <c r="K43" s="27">
        <f t="shared" si="0"/>
        <v>12332503.505969383</v>
      </c>
      <c r="L43" s="28"/>
    </row>
    <row r="44" spans="1:12" x14ac:dyDescent="0.2">
      <c r="A44" s="23" t="s">
        <v>1336</v>
      </c>
      <c r="B44" s="25" t="s">
        <v>86</v>
      </c>
      <c r="C44" s="29" t="s">
        <v>27</v>
      </c>
      <c r="D44" s="26" t="s">
        <v>181</v>
      </c>
      <c r="E44" s="26" t="s">
        <v>160</v>
      </c>
      <c r="F44" s="158"/>
      <c r="G44" s="27">
        <v>0</v>
      </c>
      <c r="H44" s="27">
        <v>3294914.54907226</v>
      </c>
      <c r="I44" s="27">
        <v>309500</v>
      </c>
      <c r="J44" s="27">
        <v>8547500</v>
      </c>
      <c r="K44" s="27">
        <f t="shared" si="0"/>
        <v>12151914.54907226</v>
      </c>
      <c r="L44" s="28"/>
    </row>
    <row r="45" spans="1:12" x14ac:dyDescent="0.2">
      <c r="A45" s="23" t="s">
        <v>1337</v>
      </c>
      <c r="B45" s="25" t="s">
        <v>86</v>
      </c>
      <c r="C45" s="25" t="s">
        <v>26</v>
      </c>
      <c r="D45" s="26" t="s">
        <v>181</v>
      </c>
      <c r="E45" s="26" t="s">
        <v>160</v>
      </c>
      <c r="F45" s="158"/>
      <c r="G45" s="27">
        <v>0</v>
      </c>
      <c r="H45" s="27">
        <v>4022595.3294881419</v>
      </c>
      <c r="I45" s="27">
        <v>3590263.4057609662</v>
      </c>
      <c r="J45" s="27">
        <v>3881614.8739668517</v>
      </c>
      <c r="K45" s="27">
        <f t="shared" si="0"/>
        <v>11494473.60921596</v>
      </c>
      <c r="L45" s="28"/>
    </row>
    <row r="46" spans="1:12" x14ac:dyDescent="0.2">
      <c r="A46" s="23" t="s">
        <v>1338</v>
      </c>
      <c r="B46" s="25" t="s">
        <v>86</v>
      </c>
      <c r="C46" s="25" t="s">
        <v>27</v>
      </c>
      <c r="D46" s="26" t="s">
        <v>181</v>
      </c>
      <c r="E46" s="26" t="s">
        <v>160</v>
      </c>
      <c r="F46" s="158"/>
      <c r="G46" s="27">
        <v>0</v>
      </c>
      <c r="H46" s="27">
        <v>2473080</v>
      </c>
      <c r="I46" s="27">
        <v>93080</v>
      </c>
      <c r="J46" s="27">
        <v>8393080</v>
      </c>
      <c r="K46" s="27">
        <f t="shared" si="0"/>
        <v>10959240</v>
      </c>
      <c r="L46" s="28"/>
    </row>
    <row r="47" spans="1:12" x14ac:dyDescent="0.2">
      <c r="A47" s="23" t="s">
        <v>1339</v>
      </c>
      <c r="B47" s="25" t="s">
        <v>86</v>
      </c>
      <c r="C47" s="25" t="s">
        <v>27</v>
      </c>
      <c r="D47" s="26" t="s">
        <v>181</v>
      </c>
      <c r="E47" s="26" t="s">
        <v>160</v>
      </c>
      <c r="F47" s="158"/>
      <c r="G47" s="27">
        <v>0</v>
      </c>
      <c r="H47" s="27">
        <v>2803122</v>
      </c>
      <c r="I47" s="27">
        <v>1657903</v>
      </c>
      <c r="J47" s="27">
        <v>6444412.451700002</v>
      </c>
      <c r="K47" s="27">
        <f t="shared" si="0"/>
        <v>10905437.451700002</v>
      </c>
      <c r="L47" s="28"/>
    </row>
    <row r="48" spans="1:12" x14ac:dyDescent="0.2">
      <c r="A48" s="23" t="s">
        <v>1340</v>
      </c>
      <c r="B48" s="25" t="s">
        <v>86</v>
      </c>
      <c r="C48" s="25" t="s">
        <v>26</v>
      </c>
      <c r="D48" s="26" t="s">
        <v>181</v>
      </c>
      <c r="E48" s="26" t="s">
        <v>160</v>
      </c>
      <c r="F48" s="158"/>
      <c r="G48" s="27">
        <v>0</v>
      </c>
      <c r="H48" s="27">
        <v>3103623.9567359393</v>
      </c>
      <c r="I48" s="27">
        <v>3180451.0709244399</v>
      </c>
      <c r="J48" s="27">
        <v>4525489.6045834171</v>
      </c>
      <c r="K48" s="27">
        <f t="shared" si="0"/>
        <v>10809564.632243797</v>
      </c>
      <c r="L48" s="28"/>
    </row>
    <row r="49" spans="1:12" x14ac:dyDescent="0.2">
      <c r="A49" s="23" t="s">
        <v>1341</v>
      </c>
      <c r="B49" s="25" t="s">
        <v>86</v>
      </c>
      <c r="C49" s="25" t="s">
        <v>28</v>
      </c>
      <c r="D49" s="26">
        <v>45792</v>
      </c>
      <c r="E49" s="26" t="s">
        <v>160</v>
      </c>
      <c r="F49" s="158"/>
      <c r="G49" s="27">
        <v>0</v>
      </c>
      <c r="H49" s="27">
        <v>0</v>
      </c>
      <c r="I49" s="27">
        <v>0</v>
      </c>
      <c r="J49" s="27">
        <v>10055990.334161473</v>
      </c>
      <c r="K49" s="27">
        <f t="shared" si="0"/>
        <v>10055990.334161473</v>
      </c>
      <c r="L49" s="28"/>
    </row>
    <row r="50" spans="1:12" x14ac:dyDescent="0.2">
      <c r="A50" s="23" t="s">
        <v>1342</v>
      </c>
      <c r="B50" s="25" t="s">
        <v>86</v>
      </c>
      <c r="C50" s="25" t="s">
        <v>27</v>
      </c>
      <c r="D50" s="26" t="s">
        <v>181</v>
      </c>
      <c r="E50" s="26" t="s">
        <v>160</v>
      </c>
      <c r="F50" s="158"/>
      <c r="G50" s="27">
        <v>0</v>
      </c>
      <c r="H50" s="27">
        <v>1006228.67538681</v>
      </c>
      <c r="I50" s="27">
        <v>3153711.2749236999</v>
      </c>
      <c r="J50" s="27">
        <v>5344674.2466346379</v>
      </c>
      <c r="K50" s="27">
        <f t="shared" si="0"/>
        <v>9504614.1969451476</v>
      </c>
      <c r="L50" s="28"/>
    </row>
    <row r="51" spans="1:12" x14ac:dyDescent="0.2">
      <c r="A51" s="23" t="s">
        <v>1343</v>
      </c>
      <c r="B51" s="25" t="s">
        <v>86</v>
      </c>
      <c r="C51" s="25" t="s">
        <v>28</v>
      </c>
      <c r="D51" s="26">
        <v>45427</v>
      </c>
      <c r="E51" s="26" t="s">
        <v>160</v>
      </c>
      <c r="F51" s="158"/>
      <c r="G51" s="27">
        <v>0</v>
      </c>
      <c r="H51" s="27">
        <v>0</v>
      </c>
      <c r="I51" s="27">
        <v>9300000</v>
      </c>
      <c r="J51" s="27">
        <v>0</v>
      </c>
      <c r="K51" s="27">
        <f t="shared" si="0"/>
        <v>9300000</v>
      </c>
      <c r="L51" s="28"/>
    </row>
    <row r="52" spans="1:12" x14ac:dyDescent="0.2">
      <c r="A52" s="23" t="s">
        <v>1344</v>
      </c>
      <c r="B52" s="25" t="s">
        <v>86</v>
      </c>
      <c r="C52" s="25" t="s">
        <v>27</v>
      </c>
      <c r="D52" s="26" t="s">
        <v>181</v>
      </c>
      <c r="E52" s="26" t="s">
        <v>160</v>
      </c>
      <c r="F52" s="158"/>
      <c r="G52" s="27">
        <v>0</v>
      </c>
      <c r="H52" s="27">
        <v>4249965.9959699996</v>
      </c>
      <c r="I52" s="27">
        <v>1762000</v>
      </c>
      <c r="J52" s="27">
        <v>3157657.2999999993</v>
      </c>
      <c r="K52" s="27">
        <f t="shared" si="0"/>
        <v>9169623.2959699985</v>
      </c>
      <c r="L52" s="28"/>
    </row>
    <row r="53" spans="1:12" x14ac:dyDescent="0.2">
      <c r="A53" s="23" t="s">
        <v>1345</v>
      </c>
      <c r="B53" s="25" t="s">
        <v>86</v>
      </c>
      <c r="C53" s="25" t="s">
        <v>30</v>
      </c>
      <c r="D53" s="26" t="s">
        <v>181</v>
      </c>
      <c r="E53" s="26" t="s">
        <v>160</v>
      </c>
      <c r="F53" s="158"/>
      <c r="G53" s="27">
        <v>9114760.7252668831</v>
      </c>
      <c r="H53" s="27">
        <v>0</v>
      </c>
      <c r="I53" s="27">
        <v>0</v>
      </c>
      <c r="J53" s="27">
        <v>0</v>
      </c>
      <c r="K53" s="27">
        <f t="shared" si="0"/>
        <v>9114760.7252668831</v>
      </c>
      <c r="L53" s="28"/>
    </row>
    <row r="54" spans="1:12" x14ac:dyDescent="0.2">
      <c r="A54" s="23" t="s">
        <v>1346</v>
      </c>
      <c r="B54" s="25" t="s">
        <v>86</v>
      </c>
      <c r="C54" s="25" t="s">
        <v>28</v>
      </c>
      <c r="D54" s="26">
        <v>45261</v>
      </c>
      <c r="E54" s="26" t="s">
        <v>160</v>
      </c>
      <c r="F54" s="158"/>
      <c r="G54" s="27">
        <v>0</v>
      </c>
      <c r="H54" s="27">
        <v>9108276.0254032817</v>
      </c>
      <c r="I54" s="27">
        <v>0</v>
      </c>
      <c r="J54" s="27">
        <v>0</v>
      </c>
      <c r="K54" s="27">
        <f t="shared" si="0"/>
        <v>9108276.0254032817</v>
      </c>
      <c r="L54" s="28"/>
    </row>
    <row r="55" spans="1:12" x14ac:dyDescent="0.2">
      <c r="A55" s="23" t="s">
        <v>1347</v>
      </c>
      <c r="B55" s="25" t="s">
        <v>86</v>
      </c>
      <c r="C55" s="25" t="s">
        <v>28</v>
      </c>
      <c r="D55" s="26">
        <v>45657</v>
      </c>
      <c r="E55" s="26" t="s">
        <v>160</v>
      </c>
      <c r="F55" s="158"/>
      <c r="G55" s="27">
        <v>0</v>
      </c>
      <c r="H55" s="27">
        <v>0</v>
      </c>
      <c r="I55" s="27">
        <v>8990059.3528078534</v>
      </c>
      <c r="J55" s="27">
        <v>0</v>
      </c>
      <c r="K55" s="27">
        <f t="shared" si="0"/>
        <v>8990059.3528078534</v>
      </c>
      <c r="L55" s="28"/>
    </row>
    <row r="56" spans="1:12" x14ac:dyDescent="0.2">
      <c r="A56" s="23" t="s">
        <v>1348</v>
      </c>
      <c r="B56" s="25" t="s">
        <v>86</v>
      </c>
      <c r="C56" s="25" t="s">
        <v>26</v>
      </c>
      <c r="D56" s="26" t="s">
        <v>181</v>
      </c>
      <c r="E56" s="26" t="s">
        <v>160</v>
      </c>
      <c r="F56" s="158"/>
      <c r="G56" s="27">
        <v>8757425.4585021622</v>
      </c>
      <c r="H56" s="27">
        <v>0</v>
      </c>
      <c r="I56" s="27">
        <v>0</v>
      </c>
      <c r="J56" s="27">
        <v>0</v>
      </c>
      <c r="K56" s="27">
        <f t="shared" si="0"/>
        <v>8757425.4585021622</v>
      </c>
      <c r="L56" s="28"/>
    </row>
    <row r="57" spans="1:12" x14ac:dyDescent="0.2">
      <c r="A57" s="23" t="s">
        <v>1349</v>
      </c>
      <c r="B57" s="25" t="s">
        <v>86</v>
      </c>
      <c r="C57" s="25" t="s">
        <v>28</v>
      </c>
      <c r="D57" s="26">
        <v>45061</v>
      </c>
      <c r="E57" s="26" t="s">
        <v>160</v>
      </c>
      <c r="F57" s="158"/>
      <c r="G57" s="27">
        <v>0</v>
      </c>
      <c r="H57" s="27">
        <v>8566239</v>
      </c>
      <c r="I57" s="27">
        <v>0</v>
      </c>
      <c r="J57" s="27">
        <v>0</v>
      </c>
      <c r="K57" s="27">
        <f t="shared" si="0"/>
        <v>8566239</v>
      </c>
      <c r="L57" s="28"/>
    </row>
    <row r="58" spans="1:12" x14ac:dyDescent="0.2">
      <c r="A58" s="23" t="s">
        <v>1350</v>
      </c>
      <c r="B58" s="25" t="s">
        <v>86</v>
      </c>
      <c r="C58" s="25" t="s">
        <v>28</v>
      </c>
      <c r="D58" s="26">
        <v>45413</v>
      </c>
      <c r="E58" s="26" t="s">
        <v>160</v>
      </c>
      <c r="F58" s="158"/>
      <c r="G58" s="27">
        <v>0</v>
      </c>
      <c r="H58" s="27">
        <v>0</v>
      </c>
      <c r="I58" s="27">
        <v>8488806.181177685</v>
      </c>
      <c r="J58" s="27">
        <v>0</v>
      </c>
      <c r="K58" s="27">
        <f t="shared" si="0"/>
        <v>8488806.181177685</v>
      </c>
      <c r="L58" s="28"/>
    </row>
    <row r="59" spans="1:12" x14ac:dyDescent="0.2">
      <c r="A59" s="23" t="s">
        <v>1351</v>
      </c>
      <c r="B59" s="25" t="s">
        <v>86</v>
      </c>
      <c r="C59" s="25" t="s">
        <v>28</v>
      </c>
      <c r="D59" s="26">
        <v>45047</v>
      </c>
      <c r="E59" s="26" t="s">
        <v>160</v>
      </c>
      <c r="F59" s="158"/>
      <c r="G59" s="27">
        <v>0</v>
      </c>
      <c r="H59" s="27">
        <v>8268312.4213622008</v>
      </c>
      <c r="I59" s="27">
        <v>0</v>
      </c>
      <c r="J59" s="27">
        <v>0</v>
      </c>
      <c r="K59" s="27">
        <f t="shared" si="0"/>
        <v>8268312.4213622008</v>
      </c>
      <c r="L59" s="28"/>
    </row>
    <row r="60" spans="1:12" x14ac:dyDescent="0.2">
      <c r="A60" s="23" t="s">
        <v>1352</v>
      </c>
      <c r="B60" s="25" t="s">
        <v>86</v>
      </c>
      <c r="C60" s="25" t="s">
        <v>28</v>
      </c>
      <c r="D60" s="26">
        <v>45427</v>
      </c>
      <c r="E60" s="26" t="s">
        <v>160</v>
      </c>
      <c r="F60" s="158"/>
      <c r="G60" s="27">
        <v>0</v>
      </c>
      <c r="H60" s="27">
        <v>0</v>
      </c>
      <c r="I60" s="27">
        <v>8229720.2883036816</v>
      </c>
      <c r="J60" s="27">
        <v>0</v>
      </c>
      <c r="K60" s="27">
        <f t="shared" si="0"/>
        <v>8229720.2883036816</v>
      </c>
      <c r="L60" s="28"/>
    </row>
    <row r="61" spans="1:12" x14ac:dyDescent="0.2">
      <c r="A61" s="23" t="s">
        <v>1353</v>
      </c>
      <c r="B61" s="25" t="s">
        <v>86</v>
      </c>
      <c r="C61" s="25" t="s">
        <v>30</v>
      </c>
      <c r="D61" s="26" t="s">
        <v>181</v>
      </c>
      <c r="E61" s="26" t="s">
        <v>160</v>
      </c>
      <c r="F61" s="158"/>
      <c r="G61" s="27">
        <v>0</v>
      </c>
      <c r="H61" s="27">
        <v>2270296.0155964801</v>
      </c>
      <c r="I61" s="27">
        <v>2315346.7585032084</v>
      </c>
      <c r="J61" s="27">
        <v>3635602.3003102229</v>
      </c>
      <c r="K61" s="27">
        <f t="shared" si="0"/>
        <v>8221245.0744099114</v>
      </c>
      <c r="L61" s="28"/>
    </row>
    <row r="62" spans="1:12" x14ac:dyDescent="0.2">
      <c r="A62" s="23" t="s">
        <v>1354</v>
      </c>
      <c r="B62" s="25" t="s">
        <v>86</v>
      </c>
      <c r="C62" s="25" t="s">
        <v>28</v>
      </c>
      <c r="D62" s="26">
        <v>45061</v>
      </c>
      <c r="E62" s="26" t="s">
        <v>160</v>
      </c>
      <c r="F62" s="158"/>
      <c r="G62" s="27">
        <v>0</v>
      </c>
      <c r="H62" s="27">
        <v>8114893.2308590654</v>
      </c>
      <c r="I62" s="27">
        <v>0</v>
      </c>
      <c r="J62" s="27">
        <v>0</v>
      </c>
      <c r="K62" s="27">
        <f t="shared" si="0"/>
        <v>8114893.2308590654</v>
      </c>
      <c r="L62" s="28"/>
    </row>
    <row r="63" spans="1:12" x14ac:dyDescent="0.2">
      <c r="A63" s="23" t="s">
        <v>1355</v>
      </c>
      <c r="B63" s="25" t="s">
        <v>86</v>
      </c>
      <c r="C63" s="25" t="s">
        <v>29</v>
      </c>
      <c r="D63" s="26">
        <v>45792</v>
      </c>
      <c r="E63" s="26" t="s">
        <v>189</v>
      </c>
      <c r="F63" s="158"/>
      <c r="G63" s="27">
        <v>0</v>
      </c>
      <c r="H63" s="27">
        <v>0</v>
      </c>
      <c r="I63" s="27">
        <v>0</v>
      </c>
      <c r="J63" s="27">
        <v>8005283.8160724808</v>
      </c>
      <c r="K63" s="27">
        <f t="shared" si="0"/>
        <v>8005283.8160724808</v>
      </c>
      <c r="L63" s="28"/>
    </row>
    <row r="64" spans="1:12" x14ac:dyDescent="0.2">
      <c r="A64" s="23" t="s">
        <v>1356</v>
      </c>
      <c r="B64" s="25" t="s">
        <v>86</v>
      </c>
      <c r="C64" s="25" t="s">
        <v>28</v>
      </c>
      <c r="D64" s="26">
        <v>45992</v>
      </c>
      <c r="E64" s="26" t="s">
        <v>160</v>
      </c>
      <c r="F64" s="158"/>
      <c r="G64" s="27">
        <v>0</v>
      </c>
      <c r="H64" s="27">
        <v>0</v>
      </c>
      <c r="I64" s="27">
        <v>0</v>
      </c>
      <c r="J64" s="27">
        <v>7984349.6240999596</v>
      </c>
      <c r="K64" s="27">
        <f t="shared" si="0"/>
        <v>7984349.6240999596</v>
      </c>
      <c r="L64" s="28"/>
    </row>
    <row r="65" spans="1:12" x14ac:dyDescent="0.2">
      <c r="A65" s="23" t="s">
        <v>1357</v>
      </c>
      <c r="B65" s="25" t="s">
        <v>86</v>
      </c>
      <c r="C65" s="25" t="s">
        <v>30</v>
      </c>
      <c r="D65" s="26">
        <v>45427</v>
      </c>
      <c r="E65" s="26" t="s">
        <v>160</v>
      </c>
      <c r="F65" s="158"/>
      <c r="G65" s="27">
        <v>0</v>
      </c>
      <c r="H65" s="27">
        <v>0</v>
      </c>
      <c r="I65" s="27">
        <v>7718027.4630326973</v>
      </c>
      <c r="J65" s="27">
        <v>0</v>
      </c>
      <c r="K65" s="27">
        <f t="shared" si="0"/>
        <v>7718027.4630326973</v>
      </c>
      <c r="L65" s="28"/>
    </row>
    <row r="66" spans="1:12" x14ac:dyDescent="0.2">
      <c r="A66" s="23" t="s">
        <v>1358</v>
      </c>
      <c r="B66" s="25" t="s">
        <v>86</v>
      </c>
      <c r="C66" s="25" t="s">
        <v>30</v>
      </c>
      <c r="D66" s="26" t="s">
        <v>181</v>
      </c>
      <c r="E66" s="26" t="s">
        <v>160</v>
      </c>
      <c r="F66" s="158"/>
      <c r="G66" s="27">
        <v>0</v>
      </c>
      <c r="H66" s="27">
        <v>2983457.7896423489</v>
      </c>
      <c r="I66" s="27">
        <v>2358666.051085691</v>
      </c>
      <c r="J66" s="27">
        <v>2257793.8192590359</v>
      </c>
      <c r="K66" s="27">
        <f t="shared" si="0"/>
        <v>7599917.6599870753</v>
      </c>
      <c r="L66" s="28"/>
    </row>
    <row r="67" spans="1:12" x14ac:dyDescent="0.2">
      <c r="A67" s="23" t="s">
        <v>1359</v>
      </c>
      <c r="B67" s="25" t="s">
        <v>86</v>
      </c>
      <c r="C67" s="25" t="s">
        <v>30</v>
      </c>
      <c r="D67" s="26" t="s">
        <v>181</v>
      </c>
      <c r="E67" s="26" t="s">
        <v>160</v>
      </c>
      <c r="F67" s="158"/>
      <c r="G67" s="27">
        <v>1256051.46</v>
      </c>
      <c r="H67" s="27">
        <v>2017926.1964720411</v>
      </c>
      <c r="I67" s="27">
        <v>2060096.1025759005</v>
      </c>
      <c r="J67" s="27">
        <v>2110057.4793888726</v>
      </c>
      <c r="K67" s="27">
        <f t="shared" si="0"/>
        <v>7444131.2384368144</v>
      </c>
      <c r="L67" s="28"/>
    </row>
    <row r="68" spans="1:12" x14ac:dyDescent="0.2">
      <c r="A68" s="23" t="s">
        <v>1360</v>
      </c>
      <c r="B68" s="25" t="s">
        <v>86</v>
      </c>
      <c r="C68" s="25" t="s">
        <v>27</v>
      </c>
      <c r="D68" s="26">
        <v>45823</v>
      </c>
      <c r="E68" s="26" t="s">
        <v>160</v>
      </c>
      <c r="F68" s="158"/>
      <c r="G68" s="27">
        <v>0</v>
      </c>
      <c r="H68" s="27">
        <v>0</v>
      </c>
      <c r="I68" s="27">
        <v>0</v>
      </c>
      <c r="J68" s="27">
        <v>7440789.8936072281</v>
      </c>
      <c r="K68" s="27">
        <f t="shared" si="0"/>
        <v>7440789.8936072281</v>
      </c>
      <c r="L68" s="28"/>
    </row>
    <row r="69" spans="1:12" x14ac:dyDescent="0.2">
      <c r="A69" s="23" t="s">
        <v>1361</v>
      </c>
      <c r="B69" s="25" t="s">
        <v>86</v>
      </c>
      <c r="C69" s="25" t="s">
        <v>29</v>
      </c>
      <c r="D69" s="26">
        <v>44910</v>
      </c>
      <c r="E69" s="26" t="s">
        <v>189</v>
      </c>
      <c r="F69" s="158"/>
      <c r="G69" s="27">
        <v>7228822.0762030995</v>
      </c>
      <c r="H69" s="27">
        <v>0</v>
      </c>
      <c r="I69" s="27">
        <v>0</v>
      </c>
      <c r="J69" s="27">
        <v>0</v>
      </c>
      <c r="K69" s="27">
        <f t="shared" si="0"/>
        <v>7228822.0762030995</v>
      </c>
      <c r="L69" s="28"/>
    </row>
    <row r="70" spans="1:12" x14ac:dyDescent="0.2">
      <c r="A70" s="23" t="s">
        <v>1362</v>
      </c>
      <c r="B70" s="25" t="s">
        <v>86</v>
      </c>
      <c r="C70" s="25" t="s">
        <v>28</v>
      </c>
      <c r="D70" s="26">
        <v>45657</v>
      </c>
      <c r="E70" s="26" t="s">
        <v>160</v>
      </c>
      <c r="F70" s="158"/>
      <c r="G70" s="27">
        <v>0</v>
      </c>
      <c r="H70" s="27">
        <v>0</v>
      </c>
      <c r="I70" s="27">
        <v>7226737.3834305499</v>
      </c>
      <c r="J70" s="27">
        <v>0</v>
      </c>
      <c r="K70" s="27">
        <f t="shared" si="0"/>
        <v>7226737.3834305499</v>
      </c>
      <c r="L70" s="28"/>
    </row>
    <row r="71" spans="1:12" x14ac:dyDescent="0.2">
      <c r="A71" s="23" t="s">
        <v>1363</v>
      </c>
      <c r="B71" s="25" t="s">
        <v>86</v>
      </c>
      <c r="C71" s="25" t="s">
        <v>27</v>
      </c>
      <c r="D71" s="26" t="s">
        <v>181</v>
      </c>
      <c r="E71" s="26" t="s">
        <v>160</v>
      </c>
      <c r="F71" s="158"/>
      <c r="G71" s="27">
        <v>0</v>
      </c>
      <c r="H71" s="27">
        <v>0</v>
      </c>
      <c r="I71" s="27">
        <v>3547525</v>
      </c>
      <c r="J71" s="27">
        <v>3596640</v>
      </c>
      <c r="K71" s="27">
        <f t="shared" si="0"/>
        <v>7144165</v>
      </c>
      <c r="L71" s="28"/>
    </row>
    <row r="72" spans="1:12" x14ac:dyDescent="0.2">
      <c r="A72" s="23" t="s">
        <v>1364</v>
      </c>
      <c r="B72" s="25" t="s">
        <v>86</v>
      </c>
      <c r="C72" s="25" t="s">
        <v>28</v>
      </c>
      <c r="D72" s="26">
        <v>45657</v>
      </c>
      <c r="E72" s="26" t="s">
        <v>160</v>
      </c>
      <c r="F72" s="158"/>
      <c r="G72" s="27">
        <v>0</v>
      </c>
      <c r="H72" s="27">
        <v>0</v>
      </c>
      <c r="I72" s="27">
        <v>7100000</v>
      </c>
      <c r="J72" s="27">
        <v>0</v>
      </c>
      <c r="K72" s="27">
        <f t="shared" si="0"/>
        <v>7100000</v>
      </c>
      <c r="L72" s="28"/>
    </row>
    <row r="73" spans="1:12" x14ac:dyDescent="0.2">
      <c r="A73" s="23" t="s">
        <v>1365</v>
      </c>
      <c r="B73" s="25" t="s">
        <v>86</v>
      </c>
      <c r="C73" s="25" t="s">
        <v>28</v>
      </c>
      <c r="D73" s="26">
        <v>45291</v>
      </c>
      <c r="E73" s="26" t="s">
        <v>160</v>
      </c>
      <c r="F73" s="158"/>
      <c r="G73" s="27">
        <v>0</v>
      </c>
      <c r="H73" s="27">
        <v>7083639.9288132703</v>
      </c>
      <c r="I73" s="27">
        <v>0</v>
      </c>
      <c r="J73" s="27">
        <v>0</v>
      </c>
      <c r="K73" s="27">
        <f t="shared" ref="K73:K136" si="1">SUM(G73:J73)</f>
        <v>7083639.9288132703</v>
      </c>
      <c r="L73" s="28"/>
    </row>
    <row r="74" spans="1:12" x14ac:dyDescent="0.2">
      <c r="A74" s="23" t="s">
        <v>1366</v>
      </c>
      <c r="B74" s="25" t="s">
        <v>86</v>
      </c>
      <c r="C74" s="25" t="s">
        <v>28</v>
      </c>
      <c r="D74" s="26">
        <v>45792</v>
      </c>
      <c r="E74" s="26" t="s">
        <v>160</v>
      </c>
      <c r="F74" s="158"/>
      <c r="G74" s="27">
        <v>0</v>
      </c>
      <c r="H74" s="27">
        <v>0</v>
      </c>
      <c r="I74" s="27">
        <v>0</v>
      </c>
      <c r="J74" s="27">
        <v>6891180.7231485993</v>
      </c>
      <c r="K74" s="27">
        <f t="shared" si="1"/>
        <v>6891180.7231485993</v>
      </c>
      <c r="L74" s="28"/>
    </row>
    <row r="75" spans="1:12" x14ac:dyDescent="0.2">
      <c r="A75" s="23" t="s">
        <v>1367</v>
      </c>
      <c r="B75" s="25" t="s">
        <v>86</v>
      </c>
      <c r="C75" s="25" t="s">
        <v>30</v>
      </c>
      <c r="D75" s="26" t="s">
        <v>181</v>
      </c>
      <c r="E75" s="26" t="s">
        <v>160</v>
      </c>
      <c r="F75" s="158"/>
      <c r="G75" s="27">
        <v>0</v>
      </c>
      <c r="H75" s="27">
        <v>2001341.3976337777</v>
      </c>
      <c r="I75" s="27">
        <v>2042110.1052306239</v>
      </c>
      <c r="J75" s="27">
        <v>2844619.7909107981</v>
      </c>
      <c r="K75" s="27">
        <f t="shared" si="1"/>
        <v>6888071.2937751999</v>
      </c>
      <c r="L75" s="28"/>
    </row>
    <row r="76" spans="1:12" x14ac:dyDescent="0.2">
      <c r="A76" s="23" t="s">
        <v>1368</v>
      </c>
      <c r="B76" s="25" t="s">
        <v>86</v>
      </c>
      <c r="C76" s="25" t="s">
        <v>28</v>
      </c>
      <c r="D76" s="26">
        <v>45657</v>
      </c>
      <c r="E76" s="26" t="s">
        <v>160</v>
      </c>
      <c r="F76" s="158"/>
      <c r="G76" s="27">
        <v>0</v>
      </c>
      <c r="H76" s="27">
        <v>0</v>
      </c>
      <c r="I76" s="27">
        <v>6686037.7039426221</v>
      </c>
      <c r="J76" s="27">
        <v>0</v>
      </c>
      <c r="K76" s="27">
        <f t="shared" si="1"/>
        <v>6686037.7039426221</v>
      </c>
      <c r="L76" s="28"/>
    </row>
    <row r="77" spans="1:12" x14ac:dyDescent="0.2">
      <c r="A77" s="23" t="s">
        <v>1369</v>
      </c>
      <c r="B77" s="25" t="s">
        <v>86</v>
      </c>
      <c r="C77" s="25" t="s">
        <v>30</v>
      </c>
      <c r="D77" s="26" t="s">
        <v>181</v>
      </c>
      <c r="E77" s="26" t="s">
        <v>160</v>
      </c>
      <c r="F77" s="158"/>
      <c r="G77" s="27">
        <v>0</v>
      </c>
      <c r="H77" s="27">
        <v>2152223.4518698738</v>
      </c>
      <c r="I77" s="27">
        <v>2194907.7898052461</v>
      </c>
      <c r="J77" s="27">
        <v>2245880.8471898367</v>
      </c>
      <c r="K77" s="27">
        <f t="shared" si="1"/>
        <v>6593012.0888649561</v>
      </c>
      <c r="L77" s="28"/>
    </row>
    <row r="78" spans="1:12" x14ac:dyDescent="0.2">
      <c r="A78" s="23" t="s">
        <v>1370</v>
      </c>
      <c r="B78" s="25" t="s">
        <v>86</v>
      </c>
      <c r="C78" s="25" t="s">
        <v>28</v>
      </c>
      <c r="D78" s="26">
        <v>45275</v>
      </c>
      <c r="E78" s="26" t="s">
        <v>160</v>
      </c>
      <c r="F78" s="158"/>
      <c r="G78" s="27">
        <v>0</v>
      </c>
      <c r="H78" s="27">
        <v>6483692.3310363768</v>
      </c>
      <c r="I78" s="27">
        <v>0</v>
      </c>
      <c r="J78" s="27">
        <v>0</v>
      </c>
      <c r="K78" s="27">
        <f t="shared" si="1"/>
        <v>6483692.3310363768</v>
      </c>
      <c r="L78" s="28"/>
    </row>
    <row r="79" spans="1:12" x14ac:dyDescent="0.2">
      <c r="A79" s="23" t="s">
        <v>1371</v>
      </c>
      <c r="B79" s="25" t="s">
        <v>86</v>
      </c>
      <c r="C79" s="25" t="s">
        <v>28</v>
      </c>
      <c r="D79" s="26">
        <v>45078</v>
      </c>
      <c r="E79" s="26" t="s">
        <v>160</v>
      </c>
      <c r="F79" s="158"/>
      <c r="G79" s="27">
        <v>0</v>
      </c>
      <c r="H79" s="27">
        <v>6459705.9427454863</v>
      </c>
      <c r="I79" s="27">
        <v>0</v>
      </c>
      <c r="J79" s="27">
        <v>0</v>
      </c>
      <c r="K79" s="27">
        <f t="shared" si="1"/>
        <v>6459705.9427454863</v>
      </c>
      <c r="L79" s="28"/>
    </row>
    <row r="80" spans="1:12" x14ac:dyDescent="0.2">
      <c r="A80" s="23" t="s">
        <v>1372</v>
      </c>
      <c r="B80" s="25" t="s">
        <v>86</v>
      </c>
      <c r="C80" s="25" t="s">
        <v>26</v>
      </c>
      <c r="D80" s="26" t="s">
        <v>181</v>
      </c>
      <c r="E80" s="26" t="s">
        <v>160</v>
      </c>
      <c r="F80" s="158"/>
      <c r="G80" s="27">
        <v>2212037.1101013641</v>
      </c>
      <c r="H80" s="27">
        <v>1349754.3693704694</v>
      </c>
      <c r="I80" s="27">
        <v>1387912.1102761612</v>
      </c>
      <c r="J80" s="27">
        <v>1422881.4525439616</v>
      </c>
      <c r="K80" s="27">
        <f t="shared" si="1"/>
        <v>6372585.042291957</v>
      </c>
      <c r="L80" s="28"/>
    </row>
    <row r="81" spans="1:12" x14ac:dyDescent="0.2">
      <c r="A81" s="23" t="s">
        <v>1373</v>
      </c>
      <c r="B81" s="25" t="s">
        <v>86</v>
      </c>
      <c r="C81" s="25" t="s">
        <v>28</v>
      </c>
      <c r="D81" s="26">
        <v>45427</v>
      </c>
      <c r="E81" s="26" t="s">
        <v>160</v>
      </c>
      <c r="F81" s="158"/>
      <c r="G81" s="27">
        <v>0</v>
      </c>
      <c r="H81" s="27">
        <v>0</v>
      </c>
      <c r="I81" s="27">
        <v>6210355</v>
      </c>
      <c r="J81" s="27">
        <v>0</v>
      </c>
      <c r="K81" s="27">
        <f t="shared" si="1"/>
        <v>6210355</v>
      </c>
      <c r="L81" s="28"/>
    </row>
    <row r="82" spans="1:12" x14ac:dyDescent="0.2">
      <c r="A82" s="23" t="s">
        <v>1374</v>
      </c>
      <c r="B82" s="25" t="s">
        <v>86</v>
      </c>
      <c r="C82" s="25" t="s">
        <v>28</v>
      </c>
      <c r="D82" s="26">
        <v>45566</v>
      </c>
      <c r="E82" s="26" t="s">
        <v>160</v>
      </c>
      <c r="F82" s="158"/>
      <c r="G82" s="27">
        <v>0</v>
      </c>
      <c r="H82" s="27">
        <v>0</v>
      </c>
      <c r="I82" s="27">
        <v>6157404</v>
      </c>
      <c r="J82" s="27">
        <v>0</v>
      </c>
      <c r="K82" s="27">
        <f t="shared" si="1"/>
        <v>6157404</v>
      </c>
      <c r="L82" s="28"/>
    </row>
    <row r="83" spans="1:12" x14ac:dyDescent="0.2">
      <c r="A83" s="23" t="s">
        <v>1375</v>
      </c>
      <c r="B83" s="25" t="s">
        <v>86</v>
      </c>
      <c r="C83" s="25" t="s">
        <v>27</v>
      </c>
      <c r="D83" s="26">
        <v>45290</v>
      </c>
      <c r="E83" s="26" t="s">
        <v>160</v>
      </c>
      <c r="F83" s="158"/>
      <c r="G83" s="27">
        <v>0</v>
      </c>
      <c r="H83" s="27">
        <v>6118118</v>
      </c>
      <c r="I83" s="27">
        <v>0</v>
      </c>
      <c r="J83" s="27">
        <v>0</v>
      </c>
      <c r="K83" s="27">
        <f t="shared" si="1"/>
        <v>6118118</v>
      </c>
      <c r="L83" s="28"/>
    </row>
    <row r="84" spans="1:12" x14ac:dyDescent="0.2">
      <c r="A84" s="23" t="s">
        <v>1376</v>
      </c>
      <c r="B84" s="25" t="s">
        <v>86</v>
      </c>
      <c r="C84" s="25" t="s">
        <v>28</v>
      </c>
      <c r="D84" s="26">
        <v>45458</v>
      </c>
      <c r="E84" s="26" t="s">
        <v>160</v>
      </c>
      <c r="F84" s="158"/>
      <c r="G84" s="27">
        <v>0</v>
      </c>
      <c r="H84" s="27">
        <v>0</v>
      </c>
      <c r="I84" s="27">
        <v>6000000</v>
      </c>
      <c r="J84" s="27">
        <v>0</v>
      </c>
      <c r="K84" s="27">
        <f t="shared" si="1"/>
        <v>6000000</v>
      </c>
      <c r="L84" s="28"/>
    </row>
    <row r="85" spans="1:12" x14ac:dyDescent="0.2">
      <c r="A85" s="23" t="s">
        <v>1377</v>
      </c>
      <c r="B85" s="25" t="s">
        <v>86</v>
      </c>
      <c r="C85" s="25" t="s">
        <v>27</v>
      </c>
      <c r="D85" s="26">
        <v>45427</v>
      </c>
      <c r="E85" s="26" t="s">
        <v>160</v>
      </c>
      <c r="F85" s="158"/>
      <c r="G85" s="27">
        <v>0</v>
      </c>
      <c r="H85" s="27">
        <v>0</v>
      </c>
      <c r="I85" s="27">
        <v>5886463.5472605322</v>
      </c>
      <c r="J85" s="27">
        <v>0</v>
      </c>
      <c r="K85" s="27">
        <f t="shared" si="1"/>
        <v>5886463.5472605322</v>
      </c>
      <c r="L85" s="28"/>
    </row>
    <row r="86" spans="1:12" x14ac:dyDescent="0.2">
      <c r="A86" s="23" t="s">
        <v>1378</v>
      </c>
      <c r="B86" s="25" t="s">
        <v>86</v>
      </c>
      <c r="C86" s="25" t="s">
        <v>27</v>
      </c>
      <c r="D86" s="26">
        <v>45611</v>
      </c>
      <c r="E86" s="26" t="s">
        <v>160</v>
      </c>
      <c r="F86" s="158"/>
      <c r="G86" s="27">
        <v>0</v>
      </c>
      <c r="H86" s="27">
        <v>0</v>
      </c>
      <c r="I86" s="27">
        <v>5871400.1766528003</v>
      </c>
      <c r="J86" s="27">
        <v>0</v>
      </c>
      <c r="K86" s="27">
        <f t="shared" si="1"/>
        <v>5871400.1766528003</v>
      </c>
      <c r="L86" s="28"/>
    </row>
    <row r="87" spans="1:12" x14ac:dyDescent="0.2">
      <c r="A87" s="23" t="s">
        <v>1379</v>
      </c>
      <c r="B87" s="25" t="s">
        <v>86</v>
      </c>
      <c r="C87" s="25" t="s">
        <v>28</v>
      </c>
      <c r="D87" s="26">
        <v>45077</v>
      </c>
      <c r="E87" s="26" t="s">
        <v>160</v>
      </c>
      <c r="F87" s="158"/>
      <c r="G87" s="27">
        <v>0</v>
      </c>
      <c r="H87" s="27">
        <v>5858352.0166004831</v>
      </c>
      <c r="I87" s="27">
        <v>0</v>
      </c>
      <c r="J87" s="27">
        <v>0</v>
      </c>
      <c r="K87" s="27">
        <f t="shared" si="1"/>
        <v>5858352.0166004831</v>
      </c>
      <c r="L87" s="28"/>
    </row>
    <row r="88" spans="1:12" x14ac:dyDescent="0.2">
      <c r="A88" s="23" t="s">
        <v>1380</v>
      </c>
      <c r="B88" s="25" t="s">
        <v>86</v>
      </c>
      <c r="C88" s="25" t="s">
        <v>28</v>
      </c>
      <c r="D88" s="26">
        <v>45261</v>
      </c>
      <c r="E88" s="26" t="s">
        <v>160</v>
      </c>
      <c r="F88" s="158"/>
      <c r="G88" s="27">
        <v>0</v>
      </c>
      <c r="H88" s="27">
        <v>5770254.5161631871</v>
      </c>
      <c r="I88" s="27">
        <v>0</v>
      </c>
      <c r="J88" s="27">
        <v>0</v>
      </c>
      <c r="K88" s="27">
        <f t="shared" si="1"/>
        <v>5770254.5161631871</v>
      </c>
      <c r="L88" s="28"/>
    </row>
    <row r="89" spans="1:12" x14ac:dyDescent="0.2">
      <c r="A89" s="23" t="s">
        <v>1381</v>
      </c>
      <c r="B89" s="25" t="s">
        <v>86</v>
      </c>
      <c r="C89" s="25" t="s">
        <v>28</v>
      </c>
      <c r="D89" s="26" t="s">
        <v>181</v>
      </c>
      <c r="E89" s="26" t="s">
        <v>160</v>
      </c>
      <c r="F89" s="158"/>
      <c r="G89" s="27">
        <v>0</v>
      </c>
      <c r="H89" s="27">
        <v>1009737.4546524333</v>
      </c>
      <c r="I89" s="27">
        <v>1825364.1131515962</v>
      </c>
      <c r="J89" s="27">
        <v>2827451.9144445569</v>
      </c>
      <c r="K89" s="27">
        <f t="shared" si="1"/>
        <v>5662553.4822485857</v>
      </c>
      <c r="L89" s="28"/>
    </row>
    <row r="90" spans="1:12" x14ac:dyDescent="0.2">
      <c r="A90" s="23" t="s">
        <v>1382</v>
      </c>
      <c r="B90" s="25" t="s">
        <v>86</v>
      </c>
      <c r="C90" s="25" t="s">
        <v>28</v>
      </c>
      <c r="D90" s="26">
        <v>45792</v>
      </c>
      <c r="E90" s="26" t="s">
        <v>160</v>
      </c>
      <c r="F90" s="158"/>
      <c r="G90" s="27">
        <v>0</v>
      </c>
      <c r="H90" s="27">
        <v>0</v>
      </c>
      <c r="I90" s="27">
        <v>0</v>
      </c>
      <c r="J90" s="27">
        <v>5660463</v>
      </c>
      <c r="K90" s="27">
        <f t="shared" si="1"/>
        <v>5660463</v>
      </c>
      <c r="L90" s="28"/>
    </row>
    <row r="91" spans="1:12" x14ac:dyDescent="0.2">
      <c r="A91" s="23" t="s">
        <v>1383</v>
      </c>
      <c r="B91" s="25" t="s">
        <v>86</v>
      </c>
      <c r="C91" s="25" t="s">
        <v>26</v>
      </c>
      <c r="D91" s="26">
        <v>45413</v>
      </c>
      <c r="E91" s="26" t="s">
        <v>160</v>
      </c>
      <c r="F91" s="158"/>
      <c r="G91" s="27">
        <v>0</v>
      </c>
      <c r="H91" s="27">
        <v>0</v>
      </c>
      <c r="I91" s="27">
        <v>5632916.2247126773</v>
      </c>
      <c r="J91" s="27">
        <v>0</v>
      </c>
      <c r="K91" s="27">
        <f t="shared" si="1"/>
        <v>5632916.2247126773</v>
      </c>
      <c r="L91" s="28"/>
    </row>
    <row r="92" spans="1:12" x14ac:dyDescent="0.2">
      <c r="A92" s="23" t="s">
        <v>1384</v>
      </c>
      <c r="B92" s="25" t="s">
        <v>86</v>
      </c>
      <c r="C92" s="25" t="s">
        <v>28</v>
      </c>
      <c r="D92" s="26">
        <v>45291</v>
      </c>
      <c r="E92" s="26" t="s">
        <v>160</v>
      </c>
      <c r="F92" s="158"/>
      <c r="G92" s="27">
        <v>0</v>
      </c>
      <c r="H92" s="27">
        <v>5609558.4842141932</v>
      </c>
      <c r="I92" s="27">
        <v>0</v>
      </c>
      <c r="J92" s="27">
        <v>0</v>
      </c>
      <c r="K92" s="27">
        <f t="shared" si="1"/>
        <v>5609558.4842141932</v>
      </c>
      <c r="L92" s="28"/>
    </row>
    <row r="93" spans="1:12" x14ac:dyDescent="0.2">
      <c r="A93" s="23" t="s">
        <v>1385</v>
      </c>
      <c r="B93" s="25" t="s">
        <v>86</v>
      </c>
      <c r="C93" s="25" t="s">
        <v>30</v>
      </c>
      <c r="D93" s="26">
        <v>45443</v>
      </c>
      <c r="E93" s="26" t="s">
        <v>160</v>
      </c>
      <c r="F93" s="158"/>
      <c r="G93" s="27">
        <v>0</v>
      </c>
      <c r="H93" s="27">
        <v>0</v>
      </c>
      <c r="I93" s="27">
        <v>5371780.9043074399</v>
      </c>
      <c r="J93" s="27">
        <v>0</v>
      </c>
      <c r="K93" s="27">
        <f t="shared" si="1"/>
        <v>5371780.9043074399</v>
      </c>
      <c r="L93" s="28"/>
    </row>
    <row r="94" spans="1:12" x14ac:dyDescent="0.2">
      <c r="A94" s="23" t="s">
        <v>1386</v>
      </c>
      <c r="B94" s="25" t="s">
        <v>86</v>
      </c>
      <c r="C94" s="25" t="s">
        <v>28</v>
      </c>
      <c r="D94" s="26" t="s">
        <v>181</v>
      </c>
      <c r="E94" s="26" t="s">
        <v>160</v>
      </c>
      <c r="F94" s="158"/>
      <c r="G94" s="27">
        <v>634831.35437666927</v>
      </c>
      <c r="H94" s="27">
        <v>1540015.1246149328</v>
      </c>
      <c r="I94" s="27">
        <v>1574496.7013725815</v>
      </c>
      <c r="J94" s="27">
        <v>1615447.8441871207</v>
      </c>
      <c r="K94" s="27">
        <f t="shared" si="1"/>
        <v>5364791.0245513041</v>
      </c>
      <c r="L94" s="28"/>
    </row>
    <row r="95" spans="1:12" x14ac:dyDescent="0.2">
      <c r="A95" s="23" t="s">
        <v>1387</v>
      </c>
      <c r="B95" s="25" t="s">
        <v>86</v>
      </c>
      <c r="C95" s="25" t="s">
        <v>28</v>
      </c>
      <c r="D95" s="26">
        <v>46006</v>
      </c>
      <c r="E95" s="26" t="s">
        <v>160</v>
      </c>
      <c r="F95" s="158"/>
      <c r="G95" s="27">
        <v>0</v>
      </c>
      <c r="H95" s="27">
        <v>0</v>
      </c>
      <c r="I95" s="27">
        <v>0</v>
      </c>
      <c r="J95" s="27">
        <v>5330898.8803134719</v>
      </c>
      <c r="K95" s="27">
        <f t="shared" si="1"/>
        <v>5330898.8803134719</v>
      </c>
      <c r="L95" s="28"/>
    </row>
    <row r="96" spans="1:12" x14ac:dyDescent="0.2">
      <c r="A96" s="23" t="s">
        <v>1388</v>
      </c>
      <c r="B96" s="25" t="s">
        <v>86</v>
      </c>
      <c r="C96" s="25" t="s">
        <v>28</v>
      </c>
      <c r="D96" s="26">
        <v>45792</v>
      </c>
      <c r="E96" s="26" t="s">
        <v>160</v>
      </c>
      <c r="F96" s="158"/>
      <c r="G96" s="27">
        <v>0</v>
      </c>
      <c r="H96" s="27">
        <v>0</v>
      </c>
      <c r="I96" s="27">
        <v>0</v>
      </c>
      <c r="J96" s="27">
        <v>5282062.3669300731</v>
      </c>
      <c r="K96" s="27">
        <f t="shared" si="1"/>
        <v>5282062.3669300731</v>
      </c>
      <c r="L96" s="28"/>
    </row>
    <row r="97" spans="1:12" x14ac:dyDescent="0.2">
      <c r="A97" s="23" t="s">
        <v>1389</v>
      </c>
      <c r="B97" s="25" t="s">
        <v>86</v>
      </c>
      <c r="C97" s="25" t="s">
        <v>25</v>
      </c>
      <c r="D97" s="26" t="s">
        <v>181</v>
      </c>
      <c r="E97" s="26" t="s">
        <v>160</v>
      </c>
      <c r="F97" s="158"/>
      <c r="G97" s="27">
        <v>337995.3985321722</v>
      </c>
      <c r="H97" s="27">
        <v>868766.01834210497</v>
      </c>
      <c r="I97" s="27">
        <v>1581888.135893316</v>
      </c>
      <c r="J97" s="27">
        <v>2261619.5672900598</v>
      </c>
      <c r="K97" s="27">
        <f t="shared" si="1"/>
        <v>5050269.1200576536</v>
      </c>
      <c r="L97" s="28"/>
    </row>
    <row r="98" spans="1:12" x14ac:dyDescent="0.2">
      <c r="A98" s="23" t="s">
        <v>1390</v>
      </c>
      <c r="B98" s="25" t="s">
        <v>86</v>
      </c>
      <c r="C98" s="25" t="s">
        <v>28</v>
      </c>
      <c r="D98" s="26">
        <v>45748</v>
      </c>
      <c r="E98" s="26" t="s">
        <v>160</v>
      </c>
      <c r="F98" s="158"/>
      <c r="G98" s="27">
        <v>0</v>
      </c>
      <c r="H98" s="27">
        <v>0</v>
      </c>
      <c r="I98" s="27">
        <v>0</v>
      </c>
      <c r="J98" s="27">
        <v>5000000</v>
      </c>
      <c r="K98" s="27">
        <f t="shared" si="1"/>
        <v>5000000</v>
      </c>
      <c r="L98" s="28"/>
    </row>
    <row r="99" spans="1:12" x14ac:dyDescent="0.2">
      <c r="A99" s="23" t="s">
        <v>1391</v>
      </c>
      <c r="B99" s="25" t="s">
        <v>86</v>
      </c>
      <c r="C99" s="25" t="s">
        <v>29</v>
      </c>
      <c r="D99" s="26">
        <v>45580</v>
      </c>
      <c r="E99" s="26" t="s">
        <v>189</v>
      </c>
      <c r="F99" s="158"/>
      <c r="G99" s="27">
        <v>0</v>
      </c>
      <c r="H99" s="27">
        <v>0</v>
      </c>
      <c r="I99" s="27">
        <v>4934002.0531534916</v>
      </c>
      <c r="J99" s="27">
        <v>0</v>
      </c>
      <c r="K99" s="27">
        <f t="shared" si="1"/>
        <v>4934002.0531534916</v>
      </c>
      <c r="L99" s="28"/>
    </row>
    <row r="100" spans="1:12" x14ac:dyDescent="0.2">
      <c r="A100" s="23" t="s">
        <v>1392</v>
      </c>
      <c r="B100" s="25" t="s">
        <v>86</v>
      </c>
      <c r="C100" s="25" t="s">
        <v>30</v>
      </c>
      <c r="D100" s="26" t="s">
        <v>181</v>
      </c>
      <c r="E100" s="26" t="s">
        <v>160</v>
      </c>
      <c r="F100" s="158"/>
      <c r="G100" s="27">
        <v>0</v>
      </c>
      <c r="H100" s="27">
        <v>1955109.2411069048</v>
      </c>
      <c r="I100" s="27">
        <v>1517584.9738484037</v>
      </c>
      <c r="J100" s="27">
        <v>1414982.3878067313</v>
      </c>
      <c r="K100" s="27">
        <f t="shared" si="1"/>
        <v>4887676.6027620398</v>
      </c>
      <c r="L100" s="28"/>
    </row>
    <row r="101" spans="1:12" x14ac:dyDescent="0.2">
      <c r="A101" s="23" t="s">
        <v>1393</v>
      </c>
      <c r="B101" s="25" t="s">
        <v>86</v>
      </c>
      <c r="C101" s="25" t="s">
        <v>28</v>
      </c>
      <c r="D101" s="26">
        <v>45778</v>
      </c>
      <c r="E101" s="26" t="s">
        <v>160</v>
      </c>
      <c r="F101" s="158"/>
      <c r="G101" s="27">
        <v>0</v>
      </c>
      <c r="H101" s="27">
        <v>0</v>
      </c>
      <c r="I101" s="27">
        <v>0</v>
      </c>
      <c r="J101" s="27">
        <v>4885109.5942686647</v>
      </c>
      <c r="K101" s="27">
        <f t="shared" si="1"/>
        <v>4885109.5942686647</v>
      </c>
      <c r="L101" s="28"/>
    </row>
    <row r="102" spans="1:12" x14ac:dyDescent="0.2">
      <c r="A102" s="23" t="s">
        <v>1394</v>
      </c>
      <c r="B102" s="25" t="s">
        <v>86</v>
      </c>
      <c r="C102" s="25" t="s">
        <v>27</v>
      </c>
      <c r="D102" s="26">
        <v>45792</v>
      </c>
      <c r="E102" s="26" t="s">
        <v>160</v>
      </c>
      <c r="F102" s="158"/>
      <c r="G102" s="27">
        <v>0</v>
      </c>
      <c r="H102" s="27">
        <v>0</v>
      </c>
      <c r="I102" s="27">
        <v>0</v>
      </c>
      <c r="J102" s="27">
        <v>4876473.2139275186</v>
      </c>
      <c r="K102" s="27">
        <f t="shared" si="1"/>
        <v>4876473.2139275186</v>
      </c>
      <c r="L102" s="28"/>
    </row>
    <row r="103" spans="1:12" x14ac:dyDescent="0.2">
      <c r="A103" s="23" t="s">
        <v>1395</v>
      </c>
      <c r="B103" s="25" t="s">
        <v>86</v>
      </c>
      <c r="C103" s="25" t="s">
        <v>28</v>
      </c>
      <c r="D103" s="26">
        <v>45061</v>
      </c>
      <c r="E103" s="26" t="s">
        <v>160</v>
      </c>
      <c r="F103" s="158"/>
      <c r="G103" s="27">
        <v>0</v>
      </c>
      <c r="H103" s="27">
        <v>4835463.8137686932</v>
      </c>
      <c r="I103" s="27">
        <v>0</v>
      </c>
      <c r="J103" s="27">
        <v>0</v>
      </c>
      <c r="K103" s="27">
        <f t="shared" si="1"/>
        <v>4835463.8137686932</v>
      </c>
      <c r="L103" s="28"/>
    </row>
    <row r="104" spans="1:12" x14ac:dyDescent="0.2">
      <c r="A104" s="23" t="s">
        <v>1396</v>
      </c>
      <c r="B104" s="25" t="s">
        <v>86</v>
      </c>
      <c r="C104" s="25" t="s">
        <v>28</v>
      </c>
      <c r="D104" s="26">
        <v>45792</v>
      </c>
      <c r="E104" s="26" t="s">
        <v>160</v>
      </c>
      <c r="F104" s="158"/>
      <c r="G104" s="27">
        <v>0</v>
      </c>
      <c r="H104" s="27">
        <v>0</v>
      </c>
      <c r="I104" s="27">
        <v>0</v>
      </c>
      <c r="J104" s="27">
        <v>4825947.5945734885</v>
      </c>
      <c r="K104" s="27">
        <f t="shared" si="1"/>
        <v>4825947.5945734885</v>
      </c>
      <c r="L104" s="28"/>
    </row>
    <row r="105" spans="1:12" x14ac:dyDescent="0.2">
      <c r="A105" s="23" t="s">
        <v>1397</v>
      </c>
      <c r="B105" s="25" t="s">
        <v>86</v>
      </c>
      <c r="C105" s="25" t="s">
        <v>30</v>
      </c>
      <c r="D105" s="26" t="s">
        <v>181</v>
      </c>
      <c r="E105" s="26" t="s">
        <v>160</v>
      </c>
      <c r="F105" s="158"/>
      <c r="G105" s="27">
        <v>0</v>
      </c>
      <c r="H105" s="27">
        <v>1551875.3535234409</v>
      </c>
      <c r="I105" s="27">
        <v>1581796.0775472012</v>
      </c>
      <c r="J105" s="27">
        <v>1618083.0814792861</v>
      </c>
      <c r="K105" s="27">
        <f t="shared" si="1"/>
        <v>4751754.5125499284</v>
      </c>
      <c r="L105" s="28"/>
    </row>
    <row r="106" spans="1:12" x14ac:dyDescent="0.2">
      <c r="A106" s="23" t="s">
        <v>1398</v>
      </c>
      <c r="B106" s="25" t="s">
        <v>86</v>
      </c>
      <c r="C106" s="25" t="s">
        <v>27</v>
      </c>
      <c r="D106" s="26">
        <v>44880</v>
      </c>
      <c r="E106" s="26" t="s">
        <v>160</v>
      </c>
      <c r="F106" s="158"/>
      <c r="G106" s="27">
        <v>4729173.96</v>
      </c>
      <c r="H106" s="27">
        <v>0</v>
      </c>
      <c r="I106" s="27">
        <v>0</v>
      </c>
      <c r="J106" s="27">
        <v>0</v>
      </c>
      <c r="K106" s="27">
        <f t="shared" si="1"/>
        <v>4729173.96</v>
      </c>
      <c r="L106" s="28"/>
    </row>
    <row r="107" spans="1:12" x14ac:dyDescent="0.2">
      <c r="A107" s="23" t="s">
        <v>1399</v>
      </c>
      <c r="B107" s="25" t="s">
        <v>86</v>
      </c>
      <c r="C107" s="25" t="s">
        <v>28</v>
      </c>
      <c r="D107" s="26" t="s">
        <v>181</v>
      </c>
      <c r="E107" s="26" t="s">
        <v>160</v>
      </c>
      <c r="F107" s="158"/>
      <c r="G107" s="27">
        <v>0</v>
      </c>
      <c r="H107" s="27">
        <v>1636808.4595761232</v>
      </c>
      <c r="I107" s="27">
        <v>1704052.0984579921</v>
      </c>
      <c r="J107" s="27">
        <v>1341437.775618457</v>
      </c>
      <c r="K107" s="27">
        <f t="shared" si="1"/>
        <v>4682298.3336525727</v>
      </c>
      <c r="L107" s="28"/>
    </row>
    <row r="108" spans="1:12" x14ac:dyDescent="0.2">
      <c r="A108" s="23" t="s">
        <v>1400</v>
      </c>
      <c r="B108" s="25" t="s">
        <v>86</v>
      </c>
      <c r="C108" s="25" t="s">
        <v>30</v>
      </c>
      <c r="D108" s="26" t="s">
        <v>181</v>
      </c>
      <c r="E108" s="26" t="s">
        <v>160</v>
      </c>
      <c r="F108" s="158"/>
      <c r="G108" s="27">
        <v>0</v>
      </c>
      <c r="H108" s="27">
        <v>1484683.0843985567</v>
      </c>
      <c r="I108" s="27">
        <v>1514927.1050406084</v>
      </c>
      <c r="J108" s="27">
        <v>1549335.0797303151</v>
      </c>
      <c r="K108" s="27">
        <f t="shared" si="1"/>
        <v>4548945.2691694805</v>
      </c>
      <c r="L108" s="28"/>
    </row>
    <row r="109" spans="1:12" x14ac:dyDescent="0.2">
      <c r="A109" s="23" t="s">
        <v>1401</v>
      </c>
      <c r="B109" s="25" t="s">
        <v>86</v>
      </c>
      <c r="C109" s="25" t="s">
        <v>27</v>
      </c>
      <c r="D109" s="26">
        <v>45261</v>
      </c>
      <c r="E109" s="26" t="s">
        <v>160</v>
      </c>
      <c r="F109" s="158"/>
      <c r="G109" s="27">
        <v>0</v>
      </c>
      <c r="H109" s="27">
        <v>4352231</v>
      </c>
      <c r="I109" s="27">
        <v>0</v>
      </c>
      <c r="J109" s="27">
        <v>0</v>
      </c>
      <c r="K109" s="27">
        <f t="shared" si="1"/>
        <v>4352231</v>
      </c>
      <c r="L109" s="28"/>
    </row>
    <row r="110" spans="1:12" x14ac:dyDescent="0.2">
      <c r="A110" s="23" t="s">
        <v>1402</v>
      </c>
      <c r="B110" s="25" t="s">
        <v>86</v>
      </c>
      <c r="C110" s="25" t="s">
        <v>30</v>
      </c>
      <c r="D110" s="26" t="s">
        <v>181</v>
      </c>
      <c r="E110" s="26" t="s">
        <v>160</v>
      </c>
      <c r="F110" s="158"/>
      <c r="G110" s="27">
        <v>4253113.5453808298</v>
      </c>
      <c r="H110" s="27">
        <v>0</v>
      </c>
      <c r="I110" s="27">
        <v>0</v>
      </c>
      <c r="J110" s="27">
        <v>0</v>
      </c>
      <c r="K110" s="27">
        <f t="shared" si="1"/>
        <v>4253113.5453808298</v>
      </c>
      <c r="L110" s="28"/>
    </row>
    <row r="111" spans="1:12" x14ac:dyDescent="0.2">
      <c r="A111" s="23" t="s">
        <v>1403</v>
      </c>
      <c r="B111" s="25" t="s">
        <v>86</v>
      </c>
      <c r="C111" s="25" t="s">
        <v>28</v>
      </c>
      <c r="D111" s="26" t="s">
        <v>181</v>
      </c>
      <c r="E111" s="26" t="s">
        <v>160</v>
      </c>
      <c r="F111" s="158"/>
      <c r="G111" s="27">
        <v>4072983.8900000006</v>
      </c>
      <c r="H111" s="27">
        <v>0</v>
      </c>
      <c r="I111" s="27">
        <v>0</v>
      </c>
      <c r="J111" s="27">
        <v>0</v>
      </c>
      <c r="K111" s="27">
        <f t="shared" si="1"/>
        <v>4072983.8900000006</v>
      </c>
      <c r="L111" s="28"/>
    </row>
    <row r="112" spans="1:12" x14ac:dyDescent="0.2">
      <c r="A112" s="23" t="s">
        <v>1404</v>
      </c>
      <c r="B112" s="25" t="s">
        <v>86</v>
      </c>
      <c r="C112" s="25" t="s">
        <v>27</v>
      </c>
      <c r="D112" s="26" t="s">
        <v>181</v>
      </c>
      <c r="E112" s="26" t="s">
        <v>160</v>
      </c>
      <c r="F112" s="158"/>
      <c r="G112" s="27">
        <v>2646606</v>
      </c>
      <c r="H112" s="27">
        <v>1424592.5698771982</v>
      </c>
      <c r="I112" s="27">
        <v>0</v>
      </c>
      <c r="J112" s="27">
        <v>0</v>
      </c>
      <c r="K112" s="27">
        <f t="shared" si="1"/>
        <v>4071198.569877198</v>
      </c>
      <c r="L112" s="28"/>
    </row>
    <row r="113" spans="1:12" x14ac:dyDescent="0.2">
      <c r="A113" s="23" t="s">
        <v>1405</v>
      </c>
      <c r="B113" s="25" t="s">
        <v>86</v>
      </c>
      <c r="C113" s="25" t="s">
        <v>26</v>
      </c>
      <c r="D113" s="26" t="s">
        <v>181</v>
      </c>
      <c r="E113" s="26" t="s">
        <v>160</v>
      </c>
      <c r="F113" s="158"/>
      <c r="G113" s="27">
        <v>4058741.3099999996</v>
      </c>
      <c r="H113" s="27">
        <v>0</v>
      </c>
      <c r="I113" s="27">
        <v>0</v>
      </c>
      <c r="J113" s="27">
        <v>0</v>
      </c>
      <c r="K113" s="27">
        <f t="shared" si="1"/>
        <v>4058741.3099999996</v>
      </c>
      <c r="L113" s="28"/>
    </row>
    <row r="114" spans="1:12" x14ac:dyDescent="0.2">
      <c r="A114" s="23" t="s">
        <v>1406</v>
      </c>
      <c r="B114" s="25" t="s">
        <v>86</v>
      </c>
      <c r="C114" s="25" t="s">
        <v>26</v>
      </c>
      <c r="D114" s="26" t="s">
        <v>181</v>
      </c>
      <c r="E114" s="26" t="s">
        <v>160</v>
      </c>
      <c r="F114" s="158"/>
      <c r="G114" s="27">
        <v>4023300.9081203635</v>
      </c>
      <c r="H114" s="27">
        <v>0</v>
      </c>
      <c r="I114" s="27">
        <v>0</v>
      </c>
      <c r="J114" s="27">
        <v>0</v>
      </c>
      <c r="K114" s="27">
        <f t="shared" si="1"/>
        <v>4023300.9081203635</v>
      </c>
      <c r="L114" s="28"/>
    </row>
    <row r="115" spans="1:12" x14ac:dyDescent="0.2">
      <c r="A115" s="23" t="s">
        <v>1407</v>
      </c>
      <c r="B115" s="25" t="s">
        <v>86</v>
      </c>
      <c r="C115" s="25" t="s">
        <v>28</v>
      </c>
      <c r="D115" s="26">
        <v>45275</v>
      </c>
      <c r="E115" s="26" t="s">
        <v>160</v>
      </c>
      <c r="F115" s="158"/>
      <c r="G115" s="27">
        <v>0</v>
      </c>
      <c r="H115" s="27">
        <v>3985802.3126901845</v>
      </c>
      <c r="I115" s="27">
        <v>0</v>
      </c>
      <c r="J115" s="27">
        <v>0</v>
      </c>
      <c r="K115" s="27">
        <f t="shared" si="1"/>
        <v>3985802.3126901845</v>
      </c>
      <c r="L115" s="28"/>
    </row>
    <row r="116" spans="1:12" x14ac:dyDescent="0.2">
      <c r="A116" s="23" t="s">
        <v>1408</v>
      </c>
      <c r="B116" s="25" t="s">
        <v>86</v>
      </c>
      <c r="C116" s="25" t="s">
        <v>27</v>
      </c>
      <c r="D116" s="26">
        <v>45291</v>
      </c>
      <c r="E116" s="26" t="s">
        <v>160</v>
      </c>
      <c r="F116" s="158"/>
      <c r="G116" s="27">
        <v>0</v>
      </c>
      <c r="H116" s="27">
        <v>3928423.9309087037</v>
      </c>
      <c r="I116" s="27">
        <v>0</v>
      </c>
      <c r="J116" s="27">
        <v>0</v>
      </c>
      <c r="K116" s="27">
        <f t="shared" si="1"/>
        <v>3928423.9309087037</v>
      </c>
      <c r="L116" s="28"/>
    </row>
    <row r="117" spans="1:12" x14ac:dyDescent="0.2">
      <c r="A117" s="23" t="s">
        <v>1409</v>
      </c>
      <c r="B117" s="25" t="s">
        <v>86</v>
      </c>
      <c r="C117" s="25" t="s">
        <v>27</v>
      </c>
      <c r="D117" s="26" t="s">
        <v>181</v>
      </c>
      <c r="E117" s="26" t="s">
        <v>160</v>
      </c>
      <c r="F117" s="158"/>
      <c r="G117" s="27">
        <v>0</v>
      </c>
      <c r="H117" s="27">
        <v>0</v>
      </c>
      <c r="I117" s="27">
        <v>980000</v>
      </c>
      <c r="J117" s="27">
        <v>2947147</v>
      </c>
      <c r="K117" s="27">
        <f t="shared" si="1"/>
        <v>3927147</v>
      </c>
      <c r="L117" s="28"/>
    </row>
    <row r="118" spans="1:12" x14ac:dyDescent="0.2">
      <c r="A118" s="23" t="s">
        <v>1410</v>
      </c>
      <c r="B118" s="25" t="s">
        <v>86</v>
      </c>
      <c r="C118" s="25" t="s">
        <v>26</v>
      </c>
      <c r="D118" s="26" t="s">
        <v>181</v>
      </c>
      <c r="E118" s="26" t="s">
        <v>160</v>
      </c>
      <c r="F118" s="158"/>
      <c r="G118" s="27">
        <v>0</v>
      </c>
      <c r="H118" s="27">
        <v>1395897.3420805791</v>
      </c>
      <c r="I118" s="27">
        <v>1226912.1187907041</v>
      </c>
      <c r="J118" s="27">
        <v>1303973.8636880859</v>
      </c>
      <c r="K118" s="27">
        <f t="shared" si="1"/>
        <v>3926783.3245593691</v>
      </c>
      <c r="L118" s="28"/>
    </row>
    <row r="119" spans="1:12" x14ac:dyDescent="0.2">
      <c r="A119" s="23" t="s">
        <v>1411</v>
      </c>
      <c r="B119" s="25" t="s">
        <v>86</v>
      </c>
      <c r="C119" s="25" t="s">
        <v>28</v>
      </c>
      <c r="D119" s="26">
        <v>45383</v>
      </c>
      <c r="E119" s="26" t="s">
        <v>160</v>
      </c>
      <c r="F119" s="158"/>
      <c r="G119" s="27">
        <v>0</v>
      </c>
      <c r="H119" s="27">
        <v>0</v>
      </c>
      <c r="I119" s="27">
        <v>3902857</v>
      </c>
      <c r="J119" s="27">
        <v>0</v>
      </c>
      <c r="K119" s="27">
        <f t="shared" si="1"/>
        <v>3902857</v>
      </c>
      <c r="L119" s="28"/>
    </row>
    <row r="120" spans="1:12" x14ac:dyDescent="0.2">
      <c r="A120" s="23" t="s">
        <v>1412</v>
      </c>
      <c r="B120" s="25" t="s">
        <v>86</v>
      </c>
      <c r="C120" s="25" t="s">
        <v>26</v>
      </c>
      <c r="D120" s="26" t="s">
        <v>181</v>
      </c>
      <c r="E120" s="26" t="s">
        <v>160</v>
      </c>
      <c r="F120" s="158"/>
      <c r="G120" s="27">
        <v>0</v>
      </c>
      <c r="H120" s="27">
        <v>992933.58947091224</v>
      </c>
      <c r="I120" s="27">
        <v>1016955.6572586717</v>
      </c>
      <c r="J120" s="27">
        <v>1797901.9637495554</v>
      </c>
      <c r="K120" s="27">
        <f t="shared" si="1"/>
        <v>3807791.2104791394</v>
      </c>
      <c r="L120" s="28"/>
    </row>
    <row r="121" spans="1:12" x14ac:dyDescent="0.2">
      <c r="A121" s="23" t="s">
        <v>1413</v>
      </c>
      <c r="B121" s="25" t="s">
        <v>86</v>
      </c>
      <c r="C121" s="29" t="s">
        <v>27</v>
      </c>
      <c r="D121" s="26" t="s">
        <v>181</v>
      </c>
      <c r="E121" s="26" t="s">
        <v>160</v>
      </c>
      <c r="F121" s="158"/>
      <c r="G121" s="27">
        <v>0</v>
      </c>
      <c r="H121" s="27">
        <v>3557051.8771484527</v>
      </c>
      <c r="I121" s="27">
        <v>2351.4999999999995</v>
      </c>
      <c r="J121" s="27">
        <v>103510.50000000001</v>
      </c>
      <c r="K121" s="27">
        <f t="shared" si="1"/>
        <v>3662913.8771484527</v>
      </c>
      <c r="L121" s="28"/>
    </row>
    <row r="122" spans="1:12" x14ac:dyDescent="0.2">
      <c r="A122" s="23" t="s">
        <v>1414</v>
      </c>
      <c r="B122" s="25" t="s">
        <v>86</v>
      </c>
      <c r="C122" s="29" t="s">
        <v>30</v>
      </c>
      <c r="D122" s="26" t="s">
        <v>181</v>
      </c>
      <c r="E122" s="26" t="s">
        <v>160</v>
      </c>
      <c r="F122" s="158"/>
      <c r="G122" s="27">
        <v>0</v>
      </c>
      <c r="H122" s="27">
        <v>1189985.8819845347</v>
      </c>
      <c r="I122" s="27">
        <v>1214224.03341999</v>
      </c>
      <c r="J122" s="27">
        <v>1241585.8133611504</v>
      </c>
      <c r="K122" s="27">
        <f t="shared" si="1"/>
        <v>3645795.7287656749</v>
      </c>
      <c r="L122" s="28"/>
    </row>
    <row r="123" spans="1:12" x14ac:dyDescent="0.2">
      <c r="A123" s="23" t="s">
        <v>1415</v>
      </c>
      <c r="B123" s="25" t="s">
        <v>86</v>
      </c>
      <c r="C123" s="29" t="s">
        <v>28</v>
      </c>
      <c r="D123" s="26" t="s">
        <v>181</v>
      </c>
      <c r="E123" s="26" t="s">
        <v>160</v>
      </c>
      <c r="F123" s="158"/>
      <c r="G123" s="27">
        <v>0</v>
      </c>
      <c r="H123" s="27">
        <v>33220.665663611646</v>
      </c>
      <c r="I123" s="27">
        <v>339071.51472351153</v>
      </c>
      <c r="J123" s="27">
        <v>3170893.9937694417</v>
      </c>
      <c r="K123" s="27">
        <f t="shared" si="1"/>
        <v>3543186.1741565648</v>
      </c>
      <c r="L123" s="28"/>
    </row>
    <row r="124" spans="1:12" x14ac:dyDescent="0.2">
      <c r="A124" s="23" t="s">
        <v>1416</v>
      </c>
      <c r="B124" s="25" t="s">
        <v>86</v>
      </c>
      <c r="C124" s="25" t="s">
        <v>26</v>
      </c>
      <c r="D124" s="26" t="s">
        <v>181</v>
      </c>
      <c r="E124" s="26" t="s">
        <v>160</v>
      </c>
      <c r="F124" s="158"/>
      <c r="G124" s="27">
        <v>0</v>
      </c>
      <c r="H124" s="27">
        <v>1163754.6737974663</v>
      </c>
      <c r="I124" s="27">
        <v>1181477.3000342301</v>
      </c>
      <c r="J124" s="27">
        <v>1188951.866800034</v>
      </c>
      <c r="K124" s="27">
        <f t="shared" si="1"/>
        <v>3534183.8406317304</v>
      </c>
      <c r="L124" s="28"/>
    </row>
    <row r="125" spans="1:12" x14ac:dyDescent="0.2">
      <c r="A125" s="23" t="s">
        <v>1417</v>
      </c>
      <c r="B125" s="25" t="s">
        <v>86</v>
      </c>
      <c r="C125" s="29" t="s">
        <v>28</v>
      </c>
      <c r="D125" s="26">
        <v>45291</v>
      </c>
      <c r="E125" s="26" t="s">
        <v>160</v>
      </c>
      <c r="F125" s="158"/>
      <c r="G125" s="27">
        <v>0</v>
      </c>
      <c r="H125" s="27">
        <v>3520000</v>
      </c>
      <c r="I125" s="27">
        <v>0</v>
      </c>
      <c r="J125" s="27">
        <v>0</v>
      </c>
      <c r="K125" s="27">
        <f t="shared" si="1"/>
        <v>3520000</v>
      </c>
      <c r="L125" s="28"/>
    </row>
    <row r="126" spans="1:12" x14ac:dyDescent="0.2">
      <c r="A126" s="23" t="s">
        <v>1418</v>
      </c>
      <c r="B126" s="25" t="s">
        <v>86</v>
      </c>
      <c r="C126" s="29" t="s">
        <v>26</v>
      </c>
      <c r="D126" s="26" t="s">
        <v>181</v>
      </c>
      <c r="E126" s="26" t="s">
        <v>160</v>
      </c>
      <c r="F126" s="158"/>
      <c r="G126" s="27">
        <v>0</v>
      </c>
      <c r="H126" s="27">
        <v>1142023.2952965128</v>
      </c>
      <c r="I126" s="27">
        <v>1168784.6631169009</v>
      </c>
      <c r="J126" s="27">
        <v>1198645.6492763385</v>
      </c>
      <c r="K126" s="27">
        <f t="shared" si="1"/>
        <v>3509453.6076897522</v>
      </c>
      <c r="L126" s="28"/>
    </row>
    <row r="127" spans="1:12" x14ac:dyDescent="0.2">
      <c r="A127" s="23" t="s">
        <v>1419</v>
      </c>
      <c r="B127" s="25" t="s">
        <v>86</v>
      </c>
      <c r="C127" s="29" t="s">
        <v>26</v>
      </c>
      <c r="D127" s="26" t="s">
        <v>181</v>
      </c>
      <c r="E127" s="26" t="s">
        <v>160</v>
      </c>
      <c r="F127" s="158"/>
      <c r="G127" s="27">
        <v>0</v>
      </c>
      <c r="H127" s="27">
        <v>1121199.8920385952</v>
      </c>
      <c r="I127" s="27">
        <v>1148325.1097729774</v>
      </c>
      <c r="J127" s="27">
        <v>1177515.8656845386</v>
      </c>
      <c r="K127" s="27">
        <f t="shared" si="1"/>
        <v>3447040.867496111</v>
      </c>
      <c r="L127" s="28"/>
    </row>
    <row r="128" spans="1:12" x14ac:dyDescent="0.2">
      <c r="A128" s="23" t="s">
        <v>1420</v>
      </c>
      <c r="B128" s="25" t="s">
        <v>86</v>
      </c>
      <c r="C128" s="29" t="s">
        <v>30</v>
      </c>
      <c r="D128" s="26">
        <v>45962</v>
      </c>
      <c r="E128" s="26" t="s">
        <v>160</v>
      </c>
      <c r="F128" s="158"/>
      <c r="G128" s="27">
        <v>0</v>
      </c>
      <c r="H128" s="27">
        <v>0</v>
      </c>
      <c r="I128" s="27">
        <v>0</v>
      </c>
      <c r="J128" s="27">
        <v>3428338.4139806489</v>
      </c>
      <c r="K128" s="27">
        <f t="shared" si="1"/>
        <v>3428338.4139806489</v>
      </c>
      <c r="L128" s="28"/>
    </row>
    <row r="129" spans="1:12" x14ac:dyDescent="0.2">
      <c r="A129" s="23" t="s">
        <v>1421</v>
      </c>
      <c r="B129" s="25" t="s">
        <v>86</v>
      </c>
      <c r="C129" s="29" t="s">
        <v>28</v>
      </c>
      <c r="D129" s="26" t="s">
        <v>181</v>
      </c>
      <c r="E129" s="26" t="s">
        <v>160</v>
      </c>
      <c r="F129" s="158"/>
      <c r="G129" s="27">
        <v>3392488</v>
      </c>
      <c r="H129" s="27">
        <v>0</v>
      </c>
      <c r="I129" s="27">
        <v>0</v>
      </c>
      <c r="J129" s="27">
        <v>0</v>
      </c>
      <c r="K129" s="27">
        <f t="shared" si="1"/>
        <v>3392488</v>
      </c>
      <c r="L129" s="28"/>
    </row>
    <row r="130" spans="1:12" x14ac:dyDescent="0.2">
      <c r="A130" s="23" t="s">
        <v>1422</v>
      </c>
      <c r="B130" s="25" t="s">
        <v>86</v>
      </c>
      <c r="C130" s="29" t="s">
        <v>26</v>
      </c>
      <c r="D130" s="26">
        <v>45413</v>
      </c>
      <c r="E130" s="26" t="s">
        <v>160</v>
      </c>
      <c r="F130" s="158"/>
      <c r="G130" s="27">
        <v>0</v>
      </c>
      <c r="H130" s="27">
        <v>0</v>
      </c>
      <c r="I130" s="27">
        <v>3376494.3019363154</v>
      </c>
      <c r="J130" s="27">
        <v>0</v>
      </c>
      <c r="K130" s="27">
        <f t="shared" si="1"/>
        <v>3376494.3019363154</v>
      </c>
      <c r="L130" s="28"/>
    </row>
    <row r="131" spans="1:12" x14ac:dyDescent="0.2">
      <c r="A131" s="23" t="s">
        <v>1423</v>
      </c>
      <c r="B131" s="25" t="s">
        <v>86</v>
      </c>
      <c r="C131" s="29" t="s">
        <v>30</v>
      </c>
      <c r="D131" s="26">
        <v>45657</v>
      </c>
      <c r="E131" s="26" t="s">
        <v>160</v>
      </c>
      <c r="F131" s="158"/>
      <c r="G131" s="27">
        <v>0</v>
      </c>
      <c r="H131" s="27">
        <v>0</v>
      </c>
      <c r="I131" s="27">
        <v>3200000</v>
      </c>
      <c r="J131" s="27">
        <v>0</v>
      </c>
      <c r="K131" s="27">
        <f t="shared" si="1"/>
        <v>3200000</v>
      </c>
      <c r="L131" s="28"/>
    </row>
    <row r="132" spans="1:12" x14ac:dyDescent="0.2">
      <c r="A132" s="23" t="s">
        <v>1424</v>
      </c>
      <c r="B132" s="25" t="s">
        <v>86</v>
      </c>
      <c r="C132" s="29" t="s">
        <v>28</v>
      </c>
      <c r="D132" s="26">
        <v>45627</v>
      </c>
      <c r="E132" s="26" t="s">
        <v>160</v>
      </c>
      <c r="F132" s="158"/>
      <c r="G132" s="27">
        <v>0</v>
      </c>
      <c r="H132" s="27">
        <v>0</v>
      </c>
      <c r="I132" s="27">
        <v>3126597.7469901955</v>
      </c>
      <c r="J132" s="27">
        <v>0</v>
      </c>
      <c r="K132" s="27">
        <f t="shared" si="1"/>
        <v>3126597.7469901955</v>
      </c>
      <c r="L132" s="28"/>
    </row>
    <row r="133" spans="1:12" x14ac:dyDescent="0.2">
      <c r="A133" s="23" t="s">
        <v>1425</v>
      </c>
      <c r="B133" s="25" t="s">
        <v>86</v>
      </c>
      <c r="C133" s="29" t="s">
        <v>28</v>
      </c>
      <c r="D133" s="26">
        <v>45061</v>
      </c>
      <c r="E133" s="26" t="s">
        <v>160</v>
      </c>
      <c r="F133" s="158"/>
      <c r="G133" s="27">
        <v>0</v>
      </c>
      <c r="H133" s="27">
        <v>3096392.0419013058</v>
      </c>
      <c r="I133" s="27">
        <v>0</v>
      </c>
      <c r="J133" s="27">
        <v>0</v>
      </c>
      <c r="K133" s="27">
        <f t="shared" si="1"/>
        <v>3096392.0419013058</v>
      </c>
      <c r="L133" s="28"/>
    </row>
    <row r="134" spans="1:12" x14ac:dyDescent="0.2">
      <c r="A134" s="23" t="s">
        <v>1426</v>
      </c>
      <c r="B134" s="25" t="s">
        <v>86</v>
      </c>
      <c r="C134" s="29" t="s">
        <v>30</v>
      </c>
      <c r="D134" s="26" t="s">
        <v>181</v>
      </c>
      <c r="E134" s="26" t="s">
        <v>160</v>
      </c>
      <c r="F134" s="158"/>
      <c r="G134" s="27">
        <v>0</v>
      </c>
      <c r="H134" s="27">
        <v>1008117.3051012002</v>
      </c>
      <c r="I134" s="27">
        <v>1028426.7596023465</v>
      </c>
      <c r="J134" s="27">
        <v>1052623.0273489205</v>
      </c>
      <c r="K134" s="27">
        <f t="shared" si="1"/>
        <v>3089167.0920524672</v>
      </c>
      <c r="L134" s="28"/>
    </row>
    <row r="135" spans="1:12" x14ac:dyDescent="0.2">
      <c r="A135" s="23" t="s">
        <v>1427</v>
      </c>
      <c r="B135" s="25" t="s">
        <v>86</v>
      </c>
      <c r="C135" s="29" t="s">
        <v>27</v>
      </c>
      <c r="D135" s="26">
        <v>45960</v>
      </c>
      <c r="E135" s="26" t="s">
        <v>160</v>
      </c>
      <c r="F135" s="158"/>
      <c r="G135" s="27">
        <v>0</v>
      </c>
      <c r="H135" s="27">
        <v>0</v>
      </c>
      <c r="I135" s="27">
        <v>0</v>
      </c>
      <c r="J135" s="27">
        <v>3000000</v>
      </c>
      <c r="K135" s="27">
        <f t="shared" si="1"/>
        <v>3000000</v>
      </c>
      <c r="L135" s="28"/>
    </row>
    <row r="136" spans="1:12" x14ac:dyDescent="0.2">
      <c r="A136" s="23" t="s">
        <v>1428</v>
      </c>
      <c r="B136" s="25" t="s">
        <v>86</v>
      </c>
      <c r="C136" s="29" t="s">
        <v>26</v>
      </c>
      <c r="D136" s="26" t="s">
        <v>181</v>
      </c>
      <c r="E136" s="26" t="s">
        <v>160</v>
      </c>
      <c r="F136" s="158"/>
      <c r="G136" s="27">
        <v>0</v>
      </c>
      <c r="H136" s="27">
        <v>943235.61332025402</v>
      </c>
      <c r="I136" s="27">
        <v>965931.17670710059</v>
      </c>
      <c r="J136" s="27">
        <v>990553.42259737791</v>
      </c>
      <c r="K136" s="27">
        <f t="shared" si="1"/>
        <v>2899720.2126247324</v>
      </c>
      <c r="L136" s="28"/>
    </row>
    <row r="137" spans="1:12" x14ac:dyDescent="0.2">
      <c r="A137" s="23" t="s">
        <v>1429</v>
      </c>
      <c r="B137" s="25" t="s">
        <v>86</v>
      </c>
      <c r="C137" s="29" t="s">
        <v>27</v>
      </c>
      <c r="D137" s="26" t="s">
        <v>181</v>
      </c>
      <c r="E137" s="26" t="s">
        <v>160</v>
      </c>
      <c r="F137" s="158"/>
      <c r="G137" s="27">
        <v>369645.8</v>
      </c>
      <c r="H137" s="27">
        <v>2129071.6192166861</v>
      </c>
      <c r="I137" s="27">
        <v>0</v>
      </c>
      <c r="J137" s="27">
        <v>351952.36224121501</v>
      </c>
      <c r="K137" s="27">
        <f t="shared" ref="K137:K200" si="2">SUM(G137:J137)</f>
        <v>2850669.781457901</v>
      </c>
      <c r="L137" s="28"/>
    </row>
    <row r="138" spans="1:12" x14ac:dyDescent="0.2">
      <c r="A138" s="23" t="s">
        <v>1430</v>
      </c>
      <c r="B138" s="25" t="s">
        <v>86</v>
      </c>
      <c r="C138" s="29" t="s">
        <v>28</v>
      </c>
      <c r="D138" s="26">
        <v>45107</v>
      </c>
      <c r="E138" s="26" t="s">
        <v>160</v>
      </c>
      <c r="F138" s="158"/>
      <c r="G138" s="27">
        <v>0</v>
      </c>
      <c r="H138" s="27">
        <v>2788155</v>
      </c>
      <c r="I138" s="27">
        <v>0</v>
      </c>
      <c r="J138" s="27">
        <v>0</v>
      </c>
      <c r="K138" s="27">
        <f t="shared" si="2"/>
        <v>2788155</v>
      </c>
      <c r="L138" s="28"/>
    </row>
    <row r="139" spans="1:12" x14ac:dyDescent="0.2">
      <c r="A139" s="23" t="s">
        <v>1431</v>
      </c>
      <c r="B139" s="25" t="s">
        <v>86</v>
      </c>
      <c r="C139" s="29" t="s">
        <v>27</v>
      </c>
      <c r="D139" s="26">
        <v>45641</v>
      </c>
      <c r="E139" s="26" t="s">
        <v>160</v>
      </c>
      <c r="F139" s="158"/>
      <c r="G139" s="27">
        <v>0</v>
      </c>
      <c r="H139" s="27">
        <v>0</v>
      </c>
      <c r="I139" s="27">
        <v>2748204.38308927</v>
      </c>
      <c r="J139" s="27">
        <v>0</v>
      </c>
      <c r="K139" s="27">
        <f t="shared" si="2"/>
        <v>2748204.38308927</v>
      </c>
      <c r="L139" s="28"/>
    </row>
    <row r="140" spans="1:12" x14ac:dyDescent="0.2">
      <c r="A140" s="23" t="s">
        <v>1432</v>
      </c>
      <c r="B140" s="25" t="s">
        <v>86</v>
      </c>
      <c r="C140" s="29" t="s">
        <v>28</v>
      </c>
      <c r="D140" s="26" t="s">
        <v>181</v>
      </c>
      <c r="E140" s="26" t="s">
        <v>160</v>
      </c>
      <c r="F140" s="158"/>
      <c r="G140" s="27">
        <v>0</v>
      </c>
      <c r="H140" s="27">
        <v>1329597.2054597798</v>
      </c>
      <c r="I140" s="27">
        <v>1358230.8544763699</v>
      </c>
      <c r="J140" s="27">
        <v>0</v>
      </c>
      <c r="K140" s="27">
        <f t="shared" si="2"/>
        <v>2687828.05993615</v>
      </c>
      <c r="L140" s="28"/>
    </row>
    <row r="141" spans="1:12" x14ac:dyDescent="0.2">
      <c r="A141" s="23" t="s">
        <v>1433</v>
      </c>
      <c r="B141" s="25" t="s">
        <v>86</v>
      </c>
      <c r="C141" s="29" t="s">
        <v>28</v>
      </c>
      <c r="D141" s="26">
        <v>46006</v>
      </c>
      <c r="E141" s="26" t="s">
        <v>160</v>
      </c>
      <c r="F141" s="158"/>
      <c r="G141" s="27">
        <v>0</v>
      </c>
      <c r="H141" s="27">
        <v>0</v>
      </c>
      <c r="I141" s="27">
        <v>0</v>
      </c>
      <c r="J141" s="27">
        <v>2633620.7368826214</v>
      </c>
      <c r="K141" s="27">
        <f t="shared" si="2"/>
        <v>2633620.7368826214</v>
      </c>
      <c r="L141" s="28"/>
    </row>
    <row r="142" spans="1:12" x14ac:dyDescent="0.2">
      <c r="A142" s="23" t="s">
        <v>1434</v>
      </c>
      <c r="B142" s="25" t="s">
        <v>86</v>
      </c>
      <c r="C142" s="29" t="s">
        <v>28</v>
      </c>
      <c r="D142" s="26">
        <v>45444</v>
      </c>
      <c r="E142" s="26" t="s">
        <v>160</v>
      </c>
      <c r="F142" s="158"/>
      <c r="G142" s="27">
        <v>0</v>
      </c>
      <c r="H142" s="27">
        <v>0</v>
      </c>
      <c r="I142" s="27">
        <v>2627168</v>
      </c>
      <c r="J142" s="27">
        <v>0</v>
      </c>
      <c r="K142" s="27">
        <f t="shared" si="2"/>
        <v>2627168</v>
      </c>
      <c r="L142" s="28"/>
    </row>
    <row r="143" spans="1:12" x14ac:dyDescent="0.2">
      <c r="A143" s="23" t="s">
        <v>1435</v>
      </c>
      <c r="B143" s="25" t="s">
        <v>86</v>
      </c>
      <c r="C143" s="29" t="s">
        <v>28</v>
      </c>
      <c r="D143" s="26" t="s">
        <v>181</v>
      </c>
      <c r="E143" s="26" t="s">
        <v>160</v>
      </c>
      <c r="F143" s="158"/>
      <c r="G143" s="27">
        <v>0</v>
      </c>
      <c r="H143" s="27">
        <v>854969.97177411534</v>
      </c>
      <c r="I143" s="27">
        <v>870336.73204555537</v>
      </c>
      <c r="J143" s="27">
        <v>889500.51346855075</v>
      </c>
      <c r="K143" s="27">
        <f t="shared" si="2"/>
        <v>2614807.2172882212</v>
      </c>
      <c r="L143" s="28"/>
    </row>
    <row r="144" spans="1:12" x14ac:dyDescent="0.2">
      <c r="A144" s="23" t="s">
        <v>1436</v>
      </c>
      <c r="B144" s="25" t="s">
        <v>86</v>
      </c>
      <c r="C144" s="29" t="s">
        <v>26</v>
      </c>
      <c r="D144" s="26" t="s">
        <v>181</v>
      </c>
      <c r="E144" s="26" t="s">
        <v>160</v>
      </c>
      <c r="F144" s="158"/>
      <c r="G144" s="27">
        <v>0</v>
      </c>
      <c r="H144" s="27">
        <v>843772.98463942076</v>
      </c>
      <c r="I144" s="27">
        <v>864372.77902037289</v>
      </c>
      <c r="J144" s="27">
        <v>886355.4995789628</v>
      </c>
      <c r="K144" s="27">
        <f t="shared" si="2"/>
        <v>2594501.2632387565</v>
      </c>
      <c r="L144" s="28"/>
    </row>
    <row r="145" spans="1:12" x14ac:dyDescent="0.2">
      <c r="A145" s="23" t="s">
        <v>1279</v>
      </c>
      <c r="B145" s="25" t="s">
        <v>86</v>
      </c>
      <c r="C145" s="29" t="s">
        <v>30</v>
      </c>
      <c r="D145" s="26" t="s">
        <v>181</v>
      </c>
      <c r="E145" s="26" t="s">
        <v>160</v>
      </c>
      <c r="F145" s="158"/>
      <c r="G145" s="27">
        <v>0</v>
      </c>
      <c r="H145" s="27">
        <v>828487.36964236363</v>
      </c>
      <c r="I145" s="27">
        <v>856129.8018505075</v>
      </c>
      <c r="J145" s="27">
        <v>875918.90871544962</v>
      </c>
      <c r="K145" s="27">
        <f t="shared" si="2"/>
        <v>2560536.0802083206</v>
      </c>
      <c r="L145" s="28"/>
    </row>
    <row r="146" spans="1:12" x14ac:dyDescent="0.2">
      <c r="A146" s="23" t="s">
        <v>1437</v>
      </c>
      <c r="B146" s="25" t="s">
        <v>86</v>
      </c>
      <c r="C146" s="29" t="s">
        <v>28</v>
      </c>
      <c r="D146" s="26" t="s">
        <v>181</v>
      </c>
      <c r="E146" s="26" t="s">
        <v>160</v>
      </c>
      <c r="F146" s="158"/>
      <c r="G146" s="27">
        <v>0</v>
      </c>
      <c r="H146" s="27">
        <v>814848.88943068322</v>
      </c>
      <c r="I146" s="27">
        <v>831458.51041191234</v>
      </c>
      <c r="J146" s="27">
        <v>853459.70940675121</v>
      </c>
      <c r="K146" s="27">
        <f t="shared" si="2"/>
        <v>2499767.1092493469</v>
      </c>
      <c r="L146" s="28"/>
    </row>
    <row r="147" spans="1:12" x14ac:dyDescent="0.2">
      <c r="A147" s="23" t="s">
        <v>1438</v>
      </c>
      <c r="B147" s="25" t="s">
        <v>86</v>
      </c>
      <c r="C147" s="29" t="s">
        <v>28</v>
      </c>
      <c r="D147" s="26">
        <v>44894</v>
      </c>
      <c r="E147" s="26" t="s">
        <v>160</v>
      </c>
      <c r="F147" s="158"/>
      <c r="G147" s="27">
        <v>2473060</v>
      </c>
      <c r="H147" s="27">
        <v>0</v>
      </c>
      <c r="I147" s="27">
        <v>0</v>
      </c>
      <c r="J147" s="27">
        <v>0</v>
      </c>
      <c r="K147" s="27">
        <f t="shared" si="2"/>
        <v>2473060</v>
      </c>
      <c r="L147" s="28"/>
    </row>
    <row r="148" spans="1:12" x14ac:dyDescent="0.2">
      <c r="A148" s="23" t="s">
        <v>1439</v>
      </c>
      <c r="B148" s="25" t="s">
        <v>86</v>
      </c>
      <c r="C148" s="29" t="s">
        <v>26</v>
      </c>
      <c r="D148" s="26" t="s">
        <v>181</v>
      </c>
      <c r="E148" s="26" t="s">
        <v>160</v>
      </c>
      <c r="F148" s="158"/>
      <c r="G148" s="27">
        <v>0</v>
      </c>
      <c r="H148" s="27">
        <v>800535.12020331505</v>
      </c>
      <c r="I148" s="27">
        <v>821389.16618964507</v>
      </c>
      <c r="J148" s="27">
        <v>842200.94662631222</v>
      </c>
      <c r="K148" s="27">
        <f t="shared" si="2"/>
        <v>2464125.2330192723</v>
      </c>
      <c r="L148" s="28"/>
    </row>
    <row r="149" spans="1:12" x14ac:dyDescent="0.2">
      <c r="A149" s="23" t="s">
        <v>1440</v>
      </c>
      <c r="B149" s="25" t="s">
        <v>86</v>
      </c>
      <c r="C149" s="29" t="s">
        <v>28</v>
      </c>
      <c r="D149" s="26" t="s">
        <v>181</v>
      </c>
      <c r="E149" s="26" t="s">
        <v>160</v>
      </c>
      <c r="F149" s="158"/>
      <c r="G149" s="27">
        <v>0</v>
      </c>
      <c r="H149" s="27">
        <v>802927.61293456284</v>
      </c>
      <c r="I149" s="27">
        <v>819526.32578963274</v>
      </c>
      <c r="J149" s="27">
        <v>840994.47516437923</v>
      </c>
      <c r="K149" s="27">
        <f t="shared" si="2"/>
        <v>2463448.4138885746</v>
      </c>
      <c r="L149" s="28"/>
    </row>
    <row r="150" spans="1:12" x14ac:dyDescent="0.2">
      <c r="A150" s="23" t="s">
        <v>1441</v>
      </c>
      <c r="B150" s="25" t="s">
        <v>86</v>
      </c>
      <c r="C150" s="29" t="s">
        <v>30</v>
      </c>
      <c r="D150" s="26" t="s">
        <v>181</v>
      </c>
      <c r="E150" s="26" t="s">
        <v>160</v>
      </c>
      <c r="F150" s="158"/>
      <c r="G150" s="27">
        <v>0</v>
      </c>
      <c r="H150" s="27">
        <v>801078.98369264207</v>
      </c>
      <c r="I150" s="27">
        <v>816615.5583010111</v>
      </c>
      <c r="J150" s="27">
        <v>835496.05004781357</v>
      </c>
      <c r="K150" s="27">
        <f t="shared" si="2"/>
        <v>2453190.5920414669</v>
      </c>
      <c r="L150" s="28"/>
    </row>
    <row r="151" spans="1:12" x14ac:dyDescent="0.2">
      <c r="A151" s="23" t="s">
        <v>1442</v>
      </c>
      <c r="B151" s="25" t="s">
        <v>86</v>
      </c>
      <c r="C151" s="29" t="s">
        <v>28</v>
      </c>
      <c r="D151" s="26" t="s">
        <v>181</v>
      </c>
      <c r="E151" s="26" t="s">
        <v>160</v>
      </c>
      <c r="F151" s="158"/>
      <c r="G151" s="27">
        <v>0</v>
      </c>
      <c r="H151" s="27">
        <v>869237.73092711449</v>
      </c>
      <c r="I151" s="27">
        <v>831750.27998638968</v>
      </c>
      <c r="J151" s="27">
        <v>739734.71533659601</v>
      </c>
      <c r="K151" s="27">
        <f t="shared" si="2"/>
        <v>2440722.7262501004</v>
      </c>
      <c r="L151" s="28"/>
    </row>
    <row r="152" spans="1:12" x14ac:dyDescent="0.2">
      <c r="A152" s="23" t="s">
        <v>1443</v>
      </c>
      <c r="B152" s="25" t="s">
        <v>86</v>
      </c>
      <c r="C152" s="29" t="s">
        <v>28</v>
      </c>
      <c r="D152" s="26" t="s">
        <v>181</v>
      </c>
      <c r="E152" s="26" t="s">
        <v>160</v>
      </c>
      <c r="F152" s="158"/>
      <c r="G152" s="27">
        <v>2377899.6799999997</v>
      </c>
      <c r="H152" s="27">
        <v>0</v>
      </c>
      <c r="I152" s="27">
        <v>0</v>
      </c>
      <c r="J152" s="27">
        <v>0</v>
      </c>
      <c r="K152" s="27">
        <f t="shared" si="2"/>
        <v>2377899.6799999997</v>
      </c>
      <c r="L152" s="28"/>
    </row>
    <row r="153" spans="1:12" x14ac:dyDescent="0.2">
      <c r="A153" s="23" t="s">
        <v>1444</v>
      </c>
      <c r="B153" s="25" t="s">
        <v>86</v>
      </c>
      <c r="C153" s="29" t="s">
        <v>28</v>
      </c>
      <c r="D153" s="26">
        <v>44895</v>
      </c>
      <c r="E153" s="26" t="s">
        <v>160</v>
      </c>
      <c r="F153" s="158"/>
      <c r="G153" s="27">
        <v>2365299</v>
      </c>
      <c r="H153" s="27">
        <v>0</v>
      </c>
      <c r="I153" s="27">
        <v>0</v>
      </c>
      <c r="J153" s="27">
        <v>0</v>
      </c>
      <c r="K153" s="27">
        <f t="shared" si="2"/>
        <v>2365299</v>
      </c>
      <c r="L153" s="28"/>
    </row>
    <row r="154" spans="1:12" x14ac:dyDescent="0.2">
      <c r="A154" s="23" t="s">
        <v>1445</v>
      </c>
      <c r="B154" s="25" t="s">
        <v>86</v>
      </c>
      <c r="C154" s="29" t="s">
        <v>27</v>
      </c>
      <c r="D154" s="26">
        <v>44849</v>
      </c>
      <c r="E154" s="26" t="s">
        <v>160</v>
      </c>
      <c r="F154" s="158"/>
      <c r="G154" s="27">
        <v>2358849.63</v>
      </c>
      <c r="H154" s="27">
        <v>0</v>
      </c>
      <c r="I154" s="27">
        <v>0</v>
      </c>
      <c r="J154" s="27">
        <v>0</v>
      </c>
      <c r="K154" s="27">
        <f t="shared" si="2"/>
        <v>2358849.63</v>
      </c>
      <c r="L154" s="28"/>
    </row>
    <row r="155" spans="1:12" x14ac:dyDescent="0.2">
      <c r="A155" s="23" t="s">
        <v>1446</v>
      </c>
      <c r="B155" s="25" t="s">
        <v>86</v>
      </c>
      <c r="C155" s="29" t="s">
        <v>28</v>
      </c>
      <c r="D155" s="26" t="s">
        <v>181</v>
      </c>
      <c r="E155" s="26" t="s">
        <v>160</v>
      </c>
      <c r="F155" s="158"/>
      <c r="G155" s="27">
        <v>0</v>
      </c>
      <c r="H155" s="27">
        <v>907668.05654550588</v>
      </c>
      <c r="I155" s="27">
        <v>708444.36904774734</v>
      </c>
      <c r="J155" s="27">
        <v>727048.45102149469</v>
      </c>
      <c r="K155" s="27">
        <f t="shared" si="2"/>
        <v>2343160.876614748</v>
      </c>
      <c r="L155" s="28"/>
    </row>
    <row r="156" spans="1:12" x14ac:dyDescent="0.2">
      <c r="A156" s="23" t="s">
        <v>1447</v>
      </c>
      <c r="B156" s="25" t="s">
        <v>86</v>
      </c>
      <c r="C156" s="29" t="s">
        <v>26</v>
      </c>
      <c r="D156" s="26" t="s">
        <v>181</v>
      </c>
      <c r="E156" s="26" t="s">
        <v>160</v>
      </c>
      <c r="F156" s="158"/>
      <c r="G156" s="27">
        <v>0</v>
      </c>
      <c r="H156" s="27">
        <v>755061.12691127369</v>
      </c>
      <c r="I156" s="27">
        <v>772422.69545786933</v>
      </c>
      <c r="J156" s="27">
        <v>792096.75234899065</v>
      </c>
      <c r="K156" s="27">
        <f t="shared" si="2"/>
        <v>2319580.5747181335</v>
      </c>
      <c r="L156" s="28"/>
    </row>
    <row r="157" spans="1:12" x14ac:dyDescent="0.2">
      <c r="A157" s="23" t="s">
        <v>1448</v>
      </c>
      <c r="B157" s="25" t="s">
        <v>86</v>
      </c>
      <c r="C157" s="29" t="s">
        <v>28</v>
      </c>
      <c r="D157" s="26" t="s">
        <v>181</v>
      </c>
      <c r="E157" s="26" t="s">
        <v>160</v>
      </c>
      <c r="F157" s="158"/>
      <c r="G157" s="27">
        <v>0</v>
      </c>
      <c r="H157" s="27">
        <v>726572.41222696833</v>
      </c>
      <c r="I157" s="27">
        <v>741586.83888772619</v>
      </c>
      <c r="J157" s="27">
        <v>761014.55850466597</v>
      </c>
      <c r="K157" s="27">
        <f t="shared" si="2"/>
        <v>2229173.8096193606</v>
      </c>
      <c r="L157" s="28"/>
    </row>
    <row r="158" spans="1:12" x14ac:dyDescent="0.2">
      <c r="A158" s="23" t="s">
        <v>1449</v>
      </c>
      <c r="B158" s="25" t="s">
        <v>86</v>
      </c>
      <c r="C158" s="29" t="s">
        <v>26</v>
      </c>
      <c r="D158" s="26">
        <v>45107</v>
      </c>
      <c r="E158" s="26" t="s">
        <v>160</v>
      </c>
      <c r="F158" s="158"/>
      <c r="G158" s="27">
        <v>0</v>
      </c>
      <c r="H158" s="27">
        <v>2184734.9894024264</v>
      </c>
      <c r="I158" s="27">
        <v>0</v>
      </c>
      <c r="J158" s="27">
        <v>0</v>
      </c>
      <c r="K158" s="27">
        <f t="shared" si="2"/>
        <v>2184734.9894024264</v>
      </c>
      <c r="L158" s="28"/>
    </row>
    <row r="159" spans="1:12" x14ac:dyDescent="0.2">
      <c r="A159" s="23" t="s">
        <v>1450</v>
      </c>
      <c r="B159" s="25" t="s">
        <v>86</v>
      </c>
      <c r="C159" s="29" t="s">
        <v>29</v>
      </c>
      <c r="D159" s="26">
        <v>46021</v>
      </c>
      <c r="E159" s="26" t="s">
        <v>189</v>
      </c>
      <c r="F159" s="158"/>
      <c r="G159" s="27">
        <v>0</v>
      </c>
      <c r="H159" s="27">
        <v>0</v>
      </c>
      <c r="I159" s="27">
        <v>0</v>
      </c>
      <c r="J159" s="27">
        <v>2182363.1798272301</v>
      </c>
      <c r="K159" s="27">
        <f t="shared" si="2"/>
        <v>2182363.1798272301</v>
      </c>
      <c r="L159" s="28"/>
    </row>
    <row r="160" spans="1:12" x14ac:dyDescent="0.2">
      <c r="A160" s="23" t="s">
        <v>1451</v>
      </c>
      <c r="B160" s="25" t="s">
        <v>86</v>
      </c>
      <c r="C160" s="29" t="s">
        <v>28</v>
      </c>
      <c r="D160" s="26" t="s">
        <v>181</v>
      </c>
      <c r="E160" s="26" t="s">
        <v>160</v>
      </c>
      <c r="F160" s="158"/>
      <c r="G160" s="27">
        <v>0</v>
      </c>
      <c r="H160" s="27">
        <v>1064327.5325669958</v>
      </c>
      <c r="I160" s="27">
        <v>515721.9317006463</v>
      </c>
      <c r="J160" s="27">
        <v>529178.57677497249</v>
      </c>
      <c r="K160" s="27">
        <f t="shared" si="2"/>
        <v>2109228.0410426147</v>
      </c>
      <c r="L160" s="28"/>
    </row>
    <row r="161" spans="1:12" x14ac:dyDescent="0.2">
      <c r="A161" s="23" t="s">
        <v>1452</v>
      </c>
      <c r="B161" s="25" t="s">
        <v>86</v>
      </c>
      <c r="C161" s="29" t="s">
        <v>28</v>
      </c>
      <c r="D161" s="26">
        <v>45061</v>
      </c>
      <c r="E161" s="26" t="s">
        <v>160</v>
      </c>
      <c r="F161" s="158"/>
      <c r="G161" s="27">
        <v>0</v>
      </c>
      <c r="H161" s="27">
        <v>2088483.9401488893</v>
      </c>
      <c r="I161" s="27">
        <v>0</v>
      </c>
      <c r="J161" s="27">
        <v>0</v>
      </c>
      <c r="K161" s="27">
        <f t="shared" si="2"/>
        <v>2088483.9401488893</v>
      </c>
      <c r="L161" s="28"/>
    </row>
    <row r="162" spans="1:12" x14ac:dyDescent="0.2">
      <c r="A162" s="23" t="s">
        <v>1453</v>
      </c>
      <c r="B162" s="25" t="s">
        <v>86</v>
      </c>
      <c r="C162" s="29" t="s">
        <v>28</v>
      </c>
      <c r="D162" s="26" t="s">
        <v>181</v>
      </c>
      <c r="E162" s="26" t="s">
        <v>160</v>
      </c>
      <c r="F162" s="158"/>
      <c r="G162" s="27">
        <v>834200</v>
      </c>
      <c r="H162" s="27">
        <v>750156.7509021858</v>
      </c>
      <c r="I162" s="27">
        <v>259296.86819881413</v>
      </c>
      <c r="J162" s="27">
        <v>207410.29006178834</v>
      </c>
      <c r="K162" s="27">
        <f t="shared" si="2"/>
        <v>2051063.9091627882</v>
      </c>
      <c r="L162" s="28"/>
    </row>
    <row r="163" spans="1:12" x14ac:dyDescent="0.2">
      <c r="A163" s="23" t="s">
        <v>1175</v>
      </c>
      <c r="B163" s="25" t="s">
        <v>86</v>
      </c>
      <c r="C163" s="29" t="s">
        <v>27</v>
      </c>
      <c r="D163" s="26">
        <v>44880</v>
      </c>
      <c r="E163" s="26" t="s">
        <v>160</v>
      </c>
      <c r="F163" s="158"/>
      <c r="G163" s="27">
        <v>1100000</v>
      </c>
      <c r="H163" s="27">
        <v>950610.39999999991</v>
      </c>
      <c r="I163" s="27">
        <v>0</v>
      </c>
      <c r="J163" s="27">
        <v>0</v>
      </c>
      <c r="K163" s="27">
        <f t="shared" si="2"/>
        <v>2050610.4</v>
      </c>
      <c r="L163" s="28"/>
    </row>
    <row r="164" spans="1:12" x14ac:dyDescent="0.2">
      <c r="A164" s="23" t="s">
        <v>1454</v>
      </c>
      <c r="B164" s="25" t="s">
        <v>86</v>
      </c>
      <c r="C164" s="29" t="s">
        <v>28</v>
      </c>
      <c r="D164" s="26">
        <v>45427</v>
      </c>
      <c r="E164" s="26" t="s">
        <v>160</v>
      </c>
      <c r="F164" s="158"/>
      <c r="G164" s="27">
        <v>0</v>
      </c>
      <c r="H164" s="27">
        <v>0</v>
      </c>
      <c r="I164" s="27">
        <v>1943945.2346458677</v>
      </c>
      <c r="J164" s="27">
        <v>0</v>
      </c>
      <c r="K164" s="27">
        <f t="shared" si="2"/>
        <v>1943945.2346458677</v>
      </c>
      <c r="L164" s="28"/>
    </row>
    <row r="165" spans="1:12" x14ac:dyDescent="0.2">
      <c r="A165" s="23" t="s">
        <v>1455</v>
      </c>
      <c r="B165" s="25" t="s">
        <v>86</v>
      </c>
      <c r="C165" s="29" t="s">
        <v>28</v>
      </c>
      <c r="D165" s="26" t="s">
        <v>181</v>
      </c>
      <c r="E165" s="26" t="s">
        <v>160</v>
      </c>
      <c r="F165" s="158"/>
      <c r="G165" s="27">
        <v>0</v>
      </c>
      <c r="H165" s="27">
        <v>618227.00421641604</v>
      </c>
      <c r="I165" s="27">
        <v>631002.50168687024</v>
      </c>
      <c r="J165" s="27">
        <v>647533.18836780789</v>
      </c>
      <c r="K165" s="27">
        <f t="shared" si="2"/>
        <v>1896762.6942710942</v>
      </c>
      <c r="L165" s="28"/>
    </row>
    <row r="166" spans="1:12" x14ac:dyDescent="0.2">
      <c r="A166" s="23" t="s">
        <v>1456</v>
      </c>
      <c r="B166" s="25" t="s">
        <v>86</v>
      </c>
      <c r="C166" s="29" t="s">
        <v>26</v>
      </c>
      <c r="D166" s="26">
        <v>44864</v>
      </c>
      <c r="E166" s="26" t="s">
        <v>160</v>
      </c>
      <c r="F166" s="158"/>
      <c r="G166" s="27">
        <v>1893616.8</v>
      </c>
      <c r="H166" s="27">
        <v>0</v>
      </c>
      <c r="I166" s="27">
        <v>0</v>
      </c>
      <c r="J166" s="27">
        <v>0</v>
      </c>
      <c r="K166" s="27">
        <f t="shared" si="2"/>
        <v>1893616.8</v>
      </c>
      <c r="L166" s="28"/>
    </row>
    <row r="167" spans="1:12" x14ac:dyDescent="0.2">
      <c r="A167" s="23" t="s">
        <v>1457</v>
      </c>
      <c r="B167" s="25" t="s">
        <v>86</v>
      </c>
      <c r="C167" s="29" t="s">
        <v>27</v>
      </c>
      <c r="D167" s="26" t="s">
        <v>181</v>
      </c>
      <c r="E167" s="26" t="s">
        <v>160</v>
      </c>
      <c r="F167" s="158"/>
      <c r="G167" s="27">
        <v>0</v>
      </c>
      <c r="H167" s="27">
        <v>1765741.2333333325</v>
      </c>
      <c r="I167" s="27">
        <v>0</v>
      </c>
      <c r="J167" s="27">
        <v>0</v>
      </c>
      <c r="K167" s="27">
        <f t="shared" si="2"/>
        <v>1765741.2333333325</v>
      </c>
      <c r="L167" s="28"/>
    </row>
    <row r="168" spans="1:12" x14ac:dyDescent="0.2">
      <c r="A168" s="23" t="s">
        <v>1458</v>
      </c>
      <c r="B168" s="25" t="s">
        <v>86</v>
      </c>
      <c r="C168" s="29" t="s">
        <v>25</v>
      </c>
      <c r="D168" s="26">
        <v>44924</v>
      </c>
      <c r="E168" s="26" t="s">
        <v>160</v>
      </c>
      <c r="F168" s="158"/>
      <c r="G168" s="27">
        <v>1730405.6014678278</v>
      </c>
      <c r="H168" s="27">
        <v>0</v>
      </c>
      <c r="I168" s="27">
        <v>0</v>
      </c>
      <c r="J168" s="27">
        <v>0</v>
      </c>
      <c r="K168" s="27">
        <f t="shared" si="2"/>
        <v>1730405.6014678278</v>
      </c>
      <c r="L168" s="28"/>
    </row>
    <row r="169" spans="1:12" x14ac:dyDescent="0.2">
      <c r="A169" s="23" t="s">
        <v>1459</v>
      </c>
      <c r="B169" s="25" t="s">
        <v>86</v>
      </c>
      <c r="C169" s="29" t="s">
        <v>28</v>
      </c>
      <c r="D169" s="26">
        <v>45291</v>
      </c>
      <c r="E169" s="26" t="s">
        <v>160</v>
      </c>
      <c r="F169" s="158"/>
      <c r="G169" s="27">
        <v>0</v>
      </c>
      <c r="H169" s="27">
        <v>1717120.720447469</v>
      </c>
      <c r="I169" s="27">
        <v>0</v>
      </c>
      <c r="J169" s="27">
        <v>0</v>
      </c>
      <c r="K169" s="27">
        <f t="shared" si="2"/>
        <v>1717120.720447469</v>
      </c>
      <c r="L169" s="28"/>
    </row>
    <row r="170" spans="1:12" x14ac:dyDescent="0.2">
      <c r="A170" s="23" t="s">
        <v>1460</v>
      </c>
      <c r="B170" s="25" t="s">
        <v>86</v>
      </c>
      <c r="C170" s="29" t="s">
        <v>26</v>
      </c>
      <c r="D170" s="26" t="s">
        <v>181</v>
      </c>
      <c r="E170" s="26" t="s">
        <v>160</v>
      </c>
      <c r="F170" s="158"/>
      <c r="G170" s="27">
        <v>0</v>
      </c>
      <c r="H170" s="27">
        <v>546398.79194980871</v>
      </c>
      <c r="I170" s="27">
        <v>559830.23109114857</v>
      </c>
      <c r="J170" s="27">
        <v>574066.29559976305</v>
      </c>
      <c r="K170" s="27">
        <f t="shared" si="2"/>
        <v>1680295.3186407203</v>
      </c>
      <c r="L170" s="28"/>
    </row>
    <row r="171" spans="1:12" x14ac:dyDescent="0.2">
      <c r="A171" s="23" t="s">
        <v>1461</v>
      </c>
      <c r="B171" s="25" t="s">
        <v>86</v>
      </c>
      <c r="C171" s="29" t="s">
        <v>28</v>
      </c>
      <c r="D171" s="26">
        <v>45657</v>
      </c>
      <c r="E171" s="26" t="s">
        <v>160</v>
      </c>
      <c r="F171" s="158"/>
      <c r="G171" s="27">
        <v>0</v>
      </c>
      <c r="H171" s="27">
        <v>0</v>
      </c>
      <c r="I171" s="27">
        <v>1666306.1281173732</v>
      </c>
      <c r="J171" s="27">
        <v>0</v>
      </c>
      <c r="K171" s="27">
        <f t="shared" si="2"/>
        <v>1666306.1281173732</v>
      </c>
      <c r="L171" s="28"/>
    </row>
    <row r="172" spans="1:12" x14ac:dyDescent="0.2">
      <c r="A172" s="23" t="s">
        <v>1462</v>
      </c>
      <c r="B172" s="25" t="s">
        <v>86</v>
      </c>
      <c r="C172" s="29" t="s">
        <v>28</v>
      </c>
      <c r="D172" s="26">
        <v>45291</v>
      </c>
      <c r="E172" s="26" t="s">
        <v>160</v>
      </c>
      <c r="F172" s="158"/>
      <c r="G172" s="27">
        <v>0</v>
      </c>
      <c r="H172" s="27">
        <v>1632844.8568672251</v>
      </c>
      <c r="I172" s="27">
        <v>0</v>
      </c>
      <c r="J172" s="27">
        <v>0</v>
      </c>
      <c r="K172" s="27">
        <f t="shared" si="2"/>
        <v>1632844.8568672251</v>
      </c>
      <c r="L172" s="28"/>
    </row>
    <row r="173" spans="1:12" x14ac:dyDescent="0.2">
      <c r="A173" s="23" t="s">
        <v>1463</v>
      </c>
      <c r="B173" s="25" t="s">
        <v>86</v>
      </c>
      <c r="C173" s="29" t="s">
        <v>30</v>
      </c>
      <c r="D173" s="26" t="s">
        <v>181</v>
      </c>
      <c r="E173" s="26" t="s">
        <v>160</v>
      </c>
      <c r="F173" s="158"/>
      <c r="G173" s="27">
        <v>0</v>
      </c>
      <c r="H173" s="27">
        <v>529811.8287040788</v>
      </c>
      <c r="I173" s="27">
        <v>540086.885522136</v>
      </c>
      <c r="J173" s="27">
        <v>552570.78349046968</v>
      </c>
      <c r="K173" s="27">
        <f t="shared" si="2"/>
        <v>1622469.4977166844</v>
      </c>
      <c r="L173" s="28"/>
    </row>
    <row r="174" spans="1:12" x14ac:dyDescent="0.2">
      <c r="A174" s="23" t="s">
        <v>1464</v>
      </c>
      <c r="B174" s="25" t="s">
        <v>86</v>
      </c>
      <c r="C174" s="29" t="s">
        <v>28</v>
      </c>
      <c r="D174" s="26" t="s">
        <v>181</v>
      </c>
      <c r="E174" s="26" t="s">
        <v>160</v>
      </c>
      <c r="F174" s="158"/>
      <c r="G174" s="27">
        <v>0</v>
      </c>
      <c r="H174" s="27">
        <v>520159.64409337781</v>
      </c>
      <c r="I174" s="27">
        <v>530763.95224105625</v>
      </c>
      <c r="J174" s="27">
        <v>544760.73382654099</v>
      </c>
      <c r="K174" s="27">
        <f t="shared" si="2"/>
        <v>1595684.330160975</v>
      </c>
      <c r="L174" s="28"/>
    </row>
    <row r="175" spans="1:12" x14ac:dyDescent="0.2">
      <c r="A175" s="23" t="s">
        <v>1277</v>
      </c>
      <c r="B175" s="25" t="s">
        <v>86</v>
      </c>
      <c r="C175" s="29" t="s">
        <v>26</v>
      </c>
      <c r="D175" s="26" t="s">
        <v>181</v>
      </c>
      <c r="E175" s="26" t="s">
        <v>160</v>
      </c>
      <c r="F175" s="158"/>
      <c r="G175" s="27">
        <v>0</v>
      </c>
      <c r="H175" s="27">
        <v>512732.58553097746</v>
      </c>
      <c r="I175" s="27">
        <v>532883.50750022079</v>
      </c>
      <c r="J175" s="27">
        <v>546467.37490076188</v>
      </c>
      <c r="K175" s="27">
        <f t="shared" si="2"/>
        <v>1592083.4679319602</v>
      </c>
      <c r="L175" s="28"/>
    </row>
    <row r="176" spans="1:12" x14ac:dyDescent="0.2">
      <c r="A176" s="23" t="s">
        <v>1465</v>
      </c>
      <c r="B176" s="25" t="s">
        <v>86</v>
      </c>
      <c r="C176" s="29" t="s">
        <v>28</v>
      </c>
      <c r="D176" s="26">
        <v>45261</v>
      </c>
      <c r="E176" s="26" t="s">
        <v>160</v>
      </c>
      <c r="F176" s="158"/>
      <c r="G176" s="27">
        <v>0</v>
      </c>
      <c r="H176" s="27">
        <v>1582405.939580776</v>
      </c>
      <c r="I176" s="27">
        <v>0</v>
      </c>
      <c r="J176" s="27">
        <v>0</v>
      </c>
      <c r="K176" s="27">
        <f t="shared" si="2"/>
        <v>1582405.939580776</v>
      </c>
      <c r="L176" s="28"/>
    </row>
    <row r="177" spans="1:12" x14ac:dyDescent="0.2">
      <c r="A177" s="23" t="s">
        <v>1466</v>
      </c>
      <c r="B177" s="25" t="s">
        <v>86</v>
      </c>
      <c r="C177" s="29" t="s">
        <v>26</v>
      </c>
      <c r="D177" s="26" t="s">
        <v>181</v>
      </c>
      <c r="E177" s="26" t="s">
        <v>160</v>
      </c>
      <c r="F177" s="158"/>
      <c r="G177" s="27">
        <v>0</v>
      </c>
      <c r="H177" s="27">
        <v>482780.85791941686</v>
      </c>
      <c r="I177" s="27">
        <v>495655.38895425794</v>
      </c>
      <c r="J177" s="27">
        <v>500279.58139244496</v>
      </c>
      <c r="K177" s="27">
        <f t="shared" si="2"/>
        <v>1478715.8282661198</v>
      </c>
      <c r="L177" s="28"/>
    </row>
    <row r="178" spans="1:12" x14ac:dyDescent="0.2">
      <c r="A178" s="23" t="s">
        <v>1467</v>
      </c>
      <c r="B178" s="25" t="s">
        <v>86</v>
      </c>
      <c r="C178" s="29" t="s">
        <v>30</v>
      </c>
      <c r="D178" s="26" t="s">
        <v>181</v>
      </c>
      <c r="E178" s="26" t="s">
        <v>160</v>
      </c>
      <c r="F178" s="158"/>
      <c r="G178" s="27">
        <v>0</v>
      </c>
      <c r="H178" s="27">
        <v>529719.80880585592</v>
      </c>
      <c r="I178" s="27">
        <v>432125.40207089111</v>
      </c>
      <c r="J178" s="27">
        <v>442106.50872679811</v>
      </c>
      <c r="K178" s="27">
        <f t="shared" si="2"/>
        <v>1403951.719603545</v>
      </c>
      <c r="L178" s="28"/>
    </row>
    <row r="179" spans="1:12" x14ac:dyDescent="0.2">
      <c r="A179" s="23" t="s">
        <v>1468</v>
      </c>
      <c r="B179" s="25" t="s">
        <v>86</v>
      </c>
      <c r="C179" s="29" t="s">
        <v>28</v>
      </c>
      <c r="D179" s="26" t="s">
        <v>181</v>
      </c>
      <c r="E179" s="26" t="s">
        <v>160</v>
      </c>
      <c r="F179" s="158"/>
      <c r="G179" s="27">
        <v>0</v>
      </c>
      <c r="H179" s="27">
        <v>455723.71958398062</v>
      </c>
      <c r="I179" s="27">
        <v>453265.96615591552</v>
      </c>
      <c r="J179" s="27">
        <v>452800.52539682918</v>
      </c>
      <c r="K179" s="27">
        <f t="shared" si="2"/>
        <v>1361790.2111367253</v>
      </c>
      <c r="L179" s="28"/>
    </row>
    <row r="180" spans="1:12" x14ac:dyDescent="0.2">
      <c r="A180" s="23" t="s">
        <v>1469</v>
      </c>
      <c r="B180" s="25" t="s">
        <v>86</v>
      </c>
      <c r="C180" s="29" t="s">
        <v>30</v>
      </c>
      <c r="D180" s="26" t="s">
        <v>181</v>
      </c>
      <c r="E180" s="26" t="s">
        <v>160</v>
      </c>
      <c r="F180" s="158"/>
      <c r="G180" s="27">
        <v>0</v>
      </c>
      <c r="H180" s="27">
        <v>420282.97749636386</v>
      </c>
      <c r="I180" s="27">
        <v>428670.33368700818</v>
      </c>
      <c r="J180" s="27">
        <v>438622.62472870882</v>
      </c>
      <c r="K180" s="27">
        <f t="shared" si="2"/>
        <v>1287575.9359120808</v>
      </c>
      <c r="L180" s="28"/>
    </row>
    <row r="181" spans="1:12" x14ac:dyDescent="0.2">
      <c r="A181" s="23" t="s">
        <v>1470</v>
      </c>
      <c r="B181" s="25" t="s">
        <v>86</v>
      </c>
      <c r="C181" s="29" t="s">
        <v>25</v>
      </c>
      <c r="D181" s="26" t="s">
        <v>181</v>
      </c>
      <c r="E181" s="26" t="s">
        <v>160</v>
      </c>
      <c r="F181" s="158"/>
      <c r="G181" s="27">
        <v>0</v>
      </c>
      <c r="H181" s="27">
        <v>0</v>
      </c>
      <c r="I181" s="27">
        <v>0</v>
      </c>
      <c r="J181" s="27">
        <v>1249554.8046357976</v>
      </c>
      <c r="K181" s="27">
        <f t="shared" si="2"/>
        <v>1249554.8046357976</v>
      </c>
      <c r="L181" s="28"/>
    </row>
    <row r="182" spans="1:12" x14ac:dyDescent="0.2">
      <c r="A182" s="23" t="s">
        <v>1471</v>
      </c>
      <c r="B182" s="25" t="s">
        <v>86</v>
      </c>
      <c r="C182" s="29" t="s">
        <v>28</v>
      </c>
      <c r="D182" s="26">
        <v>45047</v>
      </c>
      <c r="E182" s="26" t="s">
        <v>160</v>
      </c>
      <c r="F182" s="158"/>
      <c r="G182" s="27">
        <v>0</v>
      </c>
      <c r="H182" s="27">
        <v>1240252.5483321631</v>
      </c>
      <c r="I182" s="27">
        <v>0</v>
      </c>
      <c r="J182" s="27">
        <v>0</v>
      </c>
      <c r="K182" s="27">
        <f t="shared" si="2"/>
        <v>1240252.5483321631</v>
      </c>
      <c r="L182" s="28"/>
    </row>
    <row r="183" spans="1:12" x14ac:dyDescent="0.2">
      <c r="A183" s="23" t="s">
        <v>1472</v>
      </c>
      <c r="B183" s="25" t="s">
        <v>86</v>
      </c>
      <c r="C183" s="25" t="s">
        <v>30</v>
      </c>
      <c r="D183" s="26" t="s">
        <v>181</v>
      </c>
      <c r="E183" s="26" t="s">
        <v>160</v>
      </c>
      <c r="F183" s="158"/>
      <c r="G183" s="27">
        <v>495000</v>
      </c>
      <c r="H183" s="27">
        <v>347953.49292962672</v>
      </c>
      <c r="I183" s="27">
        <v>168918.27251932357</v>
      </c>
      <c r="J183" s="27">
        <v>200766.68842832049</v>
      </c>
      <c r="K183" s="27">
        <f t="shared" si="2"/>
        <v>1212638.4538772707</v>
      </c>
      <c r="L183" s="28"/>
    </row>
    <row r="184" spans="1:12" x14ac:dyDescent="0.2">
      <c r="A184" s="23" t="s">
        <v>1473</v>
      </c>
      <c r="B184" s="25" t="s">
        <v>86</v>
      </c>
      <c r="C184" s="29" t="s">
        <v>30</v>
      </c>
      <c r="D184" s="26" t="s">
        <v>181</v>
      </c>
      <c r="E184" s="26" t="s">
        <v>160</v>
      </c>
      <c r="F184" s="158"/>
      <c r="G184" s="27">
        <v>0</v>
      </c>
      <c r="H184" s="27">
        <v>334912.96425089648</v>
      </c>
      <c r="I184" s="27">
        <v>341861.82783534529</v>
      </c>
      <c r="J184" s="27">
        <v>344544.83518369863</v>
      </c>
      <c r="K184" s="27">
        <f t="shared" si="2"/>
        <v>1021319.6272699405</v>
      </c>
      <c r="L184" s="28"/>
    </row>
    <row r="185" spans="1:12" x14ac:dyDescent="0.2">
      <c r="A185" s="23" t="s">
        <v>1474</v>
      </c>
      <c r="B185" s="25" t="s">
        <v>86</v>
      </c>
      <c r="C185" s="29" t="s">
        <v>28</v>
      </c>
      <c r="D185" s="26" t="s">
        <v>181</v>
      </c>
      <c r="E185" s="26" t="s">
        <v>160</v>
      </c>
      <c r="F185" s="158"/>
      <c r="G185" s="27">
        <v>0</v>
      </c>
      <c r="H185" s="27">
        <v>400280.40637905453</v>
      </c>
      <c r="I185" s="27">
        <v>408552.09506992553</v>
      </c>
      <c r="J185" s="27">
        <v>211076.19168274634</v>
      </c>
      <c r="K185" s="27">
        <f t="shared" si="2"/>
        <v>1019908.6931317265</v>
      </c>
      <c r="L185" s="28"/>
    </row>
    <row r="186" spans="1:12" x14ac:dyDescent="0.2">
      <c r="A186" s="23" t="s">
        <v>1475</v>
      </c>
      <c r="B186" s="25" t="s">
        <v>86</v>
      </c>
      <c r="C186" s="25" t="s">
        <v>28</v>
      </c>
      <c r="D186" s="26">
        <v>44763</v>
      </c>
      <c r="E186" s="26" t="s">
        <v>160</v>
      </c>
      <c r="F186" s="158"/>
      <c r="G186" s="27">
        <v>1010855.86</v>
      </c>
      <c r="H186" s="27">
        <v>0</v>
      </c>
      <c r="I186" s="27">
        <v>0</v>
      </c>
      <c r="J186" s="27">
        <v>0</v>
      </c>
      <c r="K186" s="27">
        <f t="shared" si="2"/>
        <v>1010855.86</v>
      </c>
      <c r="L186" s="28"/>
    </row>
    <row r="187" spans="1:12" x14ac:dyDescent="0.2">
      <c r="A187" s="23" t="s">
        <v>1476</v>
      </c>
      <c r="B187" s="25" t="s">
        <v>86</v>
      </c>
      <c r="C187" s="25" t="s">
        <v>28</v>
      </c>
      <c r="D187" s="26">
        <v>44895</v>
      </c>
      <c r="E187" s="26" t="s">
        <v>160</v>
      </c>
      <c r="F187" s="158"/>
      <c r="G187" s="27">
        <v>1009441</v>
      </c>
      <c r="H187" s="27">
        <v>0</v>
      </c>
      <c r="I187" s="27">
        <v>0</v>
      </c>
      <c r="J187" s="27">
        <v>0</v>
      </c>
      <c r="K187" s="27">
        <f t="shared" si="2"/>
        <v>1009441</v>
      </c>
      <c r="L187" s="28"/>
    </row>
    <row r="188" spans="1:12" x14ac:dyDescent="0.2">
      <c r="A188" s="23" t="s">
        <v>1477</v>
      </c>
      <c r="B188" s="25" t="s">
        <v>86</v>
      </c>
      <c r="C188" s="29" t="s">
        <v>28</v>
      </c>
      <c r="D188" s="26">
        <v>44865</v>
      </c>
      <c r="E188" s="26" t="s">
        <v>160</v>
      </c>
      <c r="F188" s="158"/>
      <c r="G188" s="27">
        <v>1003008</v>
      </c>
      <c r="H188" s="27">
        <v>0</v>
      </c>
      <c r="I188" s="27">
        <v>0</v>
      </c>
      <c r="J188" s="27">
        <v>0</v>
      </c>
      <c r="K188" s="27">
        <f t="shared" si="2"/>
        <v>1003008</v>
      </c>
      <c r="L188" s="28"/>
    </row>
    <row r="189" spans="1:12" x14ac:dyDescent="0.2">
      <c r="A189" s="28" t="s">
        <v>208</v>
      </c>
      <c r="B189" s="25" t="s">
        <v>86</v>
      </c>
      <c r="C189" s="25" t="s">
        <v>25</v>
      </c>
      <c r="D189" s="26" t="s">
        <v>181</v>
      </c>
      <c r="E189" s="26" t="s">
        <v>160</v>
      </c>
      <c r="F189" s="158" t="str">
        <f t="shared" ref="F189:F192" si="3">C189&amp;E189</f>
        <v>CAN/A</v>
      </c>
      <c r="G189" s="30">
        <f t="shared" ref="G189:G194" si="4">SUMIF($F$206:$F$272,F189,$G$206:$G$272)</f>
        <v>50820</v>
      </c>
      <c r="H189" s="30">
        <f t="shared" ref="H189:H194" si="5">SUMIF($F$206:$F$272,F189,$H$206:$H$272)</f>
        <v>83286.077397211513</v>
      </c>
      <c r="I189" s="30">
        <f t="shared" ref="I189:I194" si="6">SUMIF($F$206:$F$272,F189,$I$206:$I$272)</f>
        <v>0</v>
      </c>
      <c r="J189" s="30">
        <f t="shared" ref="J189:J194" si="7">SUMIF($F$206:$F$272,F189,$J$206:$J$272)</f>
        <v>0</v>
      </c>
      <c r="K189" s="27">
        <f t="shared" si="2"/>
        <v>134106.07739721151</v>
      </c>
      <c r="L189" s="28"/>
    </row>
    <row r="190" spans="1:12" x14ac:dyDescent="0.2">
      <c r="A190" s="28" t="s">
        <v>208</v>
      </c>
      <c r="B190" s="25" t="s">
        <v>86</v>
      </c>
      <c r="C190" s="29" t="s">
        <v>26</v>
      </c>
      <c r="D190" s="26" t="s">
        <v>181</v>
      </c>
      <c r="E190" s="26" t="s">
        <v>160</v>
      </c>
      <c r="F190" s="158" t="str">
        <f t="shared" si="3"/>
        <v>IDN/A</v>
      </c>
      <c r="G190" s="30">
        <f t="shared" si="4"/>
        <v>122909.4</v>
      </c>
      <c r="H190" s="30">
        <f t="shared" si="5"/>
        <v>1273035.1499420428</v>
      </c>
      <c r="I190" s="30">
        <f t="shared" si="6"/>
        <v>1547501.6933513456</v>
      </c>
      <c r="J190" s="30">
        <f t="shared" si="7"/>
        <v>1586257.6162910045</v>
      </c>
      <c r="K190" s="27">
        <f t="shared" si="2"/>
        <v>4529703.859584393</v>
      </c>
      <c r="L190" s="28"/>
    </row>
    <row r="191" spans="1:12" x14ac:dyDescent="0.2">
      <c r="A191" s="28" t="s">
        <v>208</v>
      </c>
      <c r="B191" s="25" t="s">
        <v>86</v>
      </c>
      <c r="C191" s="25" t="s">
        <v>29</v>
      </c>
      <c r="D191" s="26" t="s">
        <v>181</v>
      </c>
      <c r="E191" s="26" t="s">
        <v>189</v>
      </c>
      <c r="F191" s="158" t="str">
        <f t="shared" si="3"/>
        <v>WASpecific</v>
      </c>
      <c r="G191" s="30">
        <f t="shared" si="4"/>
        <v>0</v>
      </c>
      <c r="H191" s="30">
        <f t="shared" si="5"/>
        <v>0</v>
      </c>
      <c r="I191" s="30">
        <f t="shared" si="6"/>
        <v>0</v>
      </c>
      <c r="J191" s="30">
        <f t="shared" si="7"/>
        <v>0</v>
      </c>
      <c r="K191" s="27">
        <f t="shared" si="2"/>
        <v>0</v>
      </c>
      <c r="L191" s="28"/>
    </row>
    <row r="192" spans="1:12" x14ac:dyDescent="0.2">
      <c r="A192" s="28" t="s">
        <v>208</v>
      </c>
      <c r="B192" s="25" t="s">
        <v>86</v>
      </c>
      <c r="C192" s="25" t="s">
        <v>30</v>
      </c>
      <c r="D192" s="26" t="s">
        <v>181</v>
      </c>
      <c r="E192" s="26" t="s">
        <v>160</v>
      </c>
      <c r="F192" s="158" t="str">
        <f t="shared" si="3"/>
        <v>WYPN/A</v>
      </c>
      <c r="G192" s="30">
        <f t="shared" si="4"/>
        <v>798598.98596158135</v>
      </c>
      <c r="H192" s="30">
        <f t="shared" si="5"/>
        <v>2571087.7873883927</v>
      </c>
      <c r="I192" s="30">
        <f t="shared" si="6"/>
        <v>3069292.0907419925</v>
      </c>
      <c r="J192" s="30">
        <f t="shared" si="7"/>
        <v>4723946.3758335244</v>
      </c>
      <c r="K192" s="27">
        <f t="shared" si="2"/>
        <v>11162925.239925491</v>
      </c>
      <c r="L192" s="28"/>
    </row>
    <row r="193" spans="1:12" x14ac:dyDescent="0.2">
      <c r="A193" s="28" t="s">
        <v>208</v>
      </c>
      <c r="B193" s="25" t="s">
        <v>86</v>
      </c>
      <c r="C193" s="29" t="s">
        <v>27</v>
      </c>
      <c r="D193" s="26" t="s">
        <v>181</v>
      </c>
      <c r="E193" s="26" t="s">
        <v>160</v>
      </c>
      <c r="F193" s="158" t="str">
        <f>C193&amp;E193</f>
        <v>ORN/A</v>
      </c>
      <c r="G193" s="30">
        <f t="shared" si="4"/>
        <v>0</v>
      </c>
      <c r="H193" s="30">
        <f t="shared" si="5"/>
        <v>0</v>
      </c>
      <c r="I193" s="30">
        <f t="shared" si="6"/>
        <v>0</v>
      </c>
      <c r="J193" s="30">
        <f t="shared" si="7"/>
        <v>0</v>
      </c>
      <c r="K193" s="27">
        <f t="shared" si="2"/>
        <v>0</v>
      </c>
      <c r="L193" s="28"/>
    </row>
    <row r="194" spans="1:12" x14ac:dyDescent="0.2">
      <c r="A194" s="28" t="s">
        <v>208</v>
      </c>
      <c r="B194" s="25" t="s">
        <v>86</v>
      </c>
      <c r="C194" s="29" t="s">
        <v>28</v>
      </c>
      <c r="D194" s="26" t="s">
        <v>181</v>
      </c>
      <c r="E194" s="26" t="s">
        <v>160</v>
      </c>
      <c r="F194" s="158" t="str">
        <f>C194&amp;E194</f>
        <v>UTN/A</v>
      </c>
      <c r="G194" s="30">
        <f t="shared" si="4"/>
        <v>523210.07999999914</v>
      </c>
      <c r="H194" s="30">
        <f t="shared" si="5"/>
        <v>5624237.5835610246</v>
      </c>
      <c r="I194" s="30">
        <f t="shared" si="6"/>
        <v>2606198.5356617351</v>
      </c>
      <c r="J194" s="30">
        <f t="shared" si="7"/>
        <v>1307696.2433695968</v>
      </c>
      <c r="K194" s="27">
        <f t="shared" si="2"/>
        <v>10061342.442592354</v>
      </c>
      <c r="L194" s="28"/>
    </row>
    <row r="195" spans="1:12" x14ac:dyDescent="0.2">
      <c r="A195" s="31" t="s">
        <v>1478</v>
      </c>
      <c r="B195" s="25" t="s">
        <v>86</v>
      </c>
      <c r="C195" s="25" t="s">
        <v>25</v>
      </c>
      <c r="D195" s="26" t="s">
        <v>181</v>
      </c>
      <c r="E195" s="26" t="s">
        <v>160</v>
      </c>
      <c r="F195" s="158"/>
      <c r="G195" s="30">
        <v>-477179.53600000002</v>
      </c>
      <c r="H195" s="30">
        <v>-954359.07200000004</v>
      </c>
      <c r="I195" s="30">
        <v>-954359.07200000004</v>
      </c>
      <c r="J195" s="30">
        <v>-954359.07200000004</v>
      </c>
      <c r="K195" s="27">
        <f t="shared" si="2"/>
        <v>-3340256.7520000003</v>
      </c>
      <c r="L195" s="28"/>
    </row>
    <row r="196" spans="1:12" x14ac:dyDescent="0.2">
      <c r="A196" s="31" t="s">
        <v>1478</v>
      </c>
      <c r="B196" s="25" t="s">
        <v>86</v>
      </c>
      <c r="C196" s="29" t="s">
        <v>26</v>
      </c>
      <c r="D196" s="26" t="s">
        <v>181</v>
      </c>
      <c r="E196" s="26" t="s">
        <v>160</v>
      </c>
      <c r="F196" s="158"/>
      <c r="G196" s="30">
        <v>-602901.26900000009</v>
      </c>
      <c r="H196" s="30">
        <v>-1205802.5380000002</v>
      </c>
      <c r="I196" s="30">
        <v>-1205802.5380000002</v>
      </c>
      <c r="J196" s="30">
        <v>-1205802.5380000002</v>
      </c>
      <c r="K196" s="27">
        <f t="shared" si="2"/>
        <v>-4220308.8830000013</v>
      </c>
      <c r="L196" s="28"/>
    </row>
    <row r="197" spans="1:12" x14ac:dyDescent="0.2">
      <c r="A197" s="31" t="s">
        <v>1478</v>
      </c>
      <c r="B197" s="25" t="s">
        <v>86</v>
      </c>
      <c r="C197" s="25" t="s">
        <v>29</v>
      </c>
      <c r="D197" s="26" t="s">
        <v>181</v>
      </c>
      <c r="E197" s="26" t="s">
        <v>160</v>
      </c>
      <c r="F197" s="158"/>
      <c r="G197" s="30">
        <v>-1053317.931000001</v>
      </c>
      <c r="H197" s="30">
        <v>-2106635.8620000021</v>
      </c>
      <c r="I197" s="30">
        <v>-2106635.8620000021</v>
      </c>
      <c r="J197" s="30">
        <v>-2106635.8620000021</v>
      </c>
      <c r="K197" s="27">
        <f t="shared" si="2"/>
        <v>-7373225.5170000065</v>
      </c>
      <c r="L197" s="28"/>
    </row>
    <row r="198" spans="1:12" x14ac:dyDescent="0.2">
      <c r="A198" s="31" t="s">
        <v>1478</v>
      </c>
      <c r="B198" s="25" t="s">
        <v>86</v>
      </c>
      <c r="C198" s="25" t="s">
        <v>30</v>
      </c>
      <c r="D198" s="26" t="s">
        <v>181</v>
      </c>
      <c r="E198" s="26" t="s">
        <v>160</v>
      </c>
      <c r="F198" s="158"/>
      <c r="G198" s="30">
        <v>-1637856.7520000015</v>
      </c>
      <c r="H198" s="30">
        <v>-3275713.5040000021</v>
      </c>
      <c r="I198" s="30">
        <v>-3275713.5040000021</v>
      </c>
      <c r="J198" s="30">
        <v>-3275713.5040000021</v>
      </c>
      <c r="K198" s="27">
        <f t="shared" si="2"/>
        <v>-11464997.264000008</v>
      </c>
      <c r="L198" s="28"/>
    </row>
    <row r="199" spans="1:12" x14ac:dyDescent="0.2">
      <c r="A199" s="31" t="s">
        <v>1478</v>
      </c>
      <c r="B199" s="25" t="s">
        <v>86</v>
      </c>
      <c r="C199" s="29" t="s">
        <v>27</v>
      </c>
      <c r="D199" s="26" t="s">
        <v>181</v>
      </c>
      <c r="E199" s="26" t="s">
        <v>160</v>
      </c>
      <c r="F199" s="158"/>
      <c r="G199" s="30">
        <v>-5267360.3320000125</v>
      </c>
      <c r="H199" s="30">
        <v>-10534720.664000025</v>
      </c>
      <c r="I199" s="30">
        <v>-10534720.664000025</v>
      </c>
      <c r="J199" s="30">
        <v>-10534720.664000025</v>
      </c>
      <c r="K199" s="27">
        <f t="shared" si="2"/>
        <v>-36871522.32400009</v>
      </c>
      <c r="L199" s="28"/>
    </row>
    <row r="200" spans="1:12" x14ac:dyDescent="0.2">
      <c r="A200" s="31" t="s">
        <v>1478</v>
      </c>
      <c r="B200" s="25" t="s">
        <v>86</v>
      </c>
      <c r="C200" s="29" t="s">
        <v>28</v>
      </c>
      <c r="D200" s="26" t="s">
        <v>181</v>
      </c>
      <c r="E200" s="26" t="s">
        <v>160</v>
      </c>
      <c r="F200" s="158"/>
      <c r="G200" s="27">
        <v>-5857436.8979999991</v>
      </c>
      <c r="H200" s="27">
        <v>-11714873.795999996</v>
      </c>
      <c r="I200" s="27">
        <v>-11714873.795999996</v>
      </c>
      <c r="J200" s="27">
        <v>-11714873.795999996</v>
      </c>
      <c r="K200" s="59">
        <f t="shared" si="2"/>
        <v>-41002058.285999984</v>
      </c>
      <c r="L200" s="28"/>
    </row>
    <row r="201" spans="1:12" x14ac:dyDescent="0.2">
      <c r="A201" s="23"/>
      <c r="B201" s="28"/>
      <c r="C201" s="25"/>
      <c r="D201" s="32"/>
      <c r="E201" s="32"/>
      <c r="F201" s="159"/>
      <c r="G201" s="33"/>
      <c r="H201" s="33"/>
      <c r="I201" s="33"/>
      <c r="J201" s="33"/>
      <c r="K201" s="33">
        <f>SUM(K8:K200)</f>
        <v>2226533023.5090775</v>
      </c>
      <c r="L201" s="28"/>
    </row>
    <row r="202" spans="1:12" x14ac:dyDescent="0.2">
      <c r="A202" s="23"/>
      <c r="B202" s="23"/>
      <c r="C202" s="25"/>
      <c r="E202" s="35"/>
      <c r="F202" s="160"/>
      <c r="G202" s="36"/>
      <c r="H202" s="36"/>
      <c r="I202" s="36"/>
      <c r="J202" s="36"/>
      <c r="K202" s="37"/>
      <c r="L202" s="35"/>
    </row>
    <row r="203" spans="1:12" x14ac:dyDescent="0.2">
      <c r="A203" s="23"/>
      <c r="B203" s="23"/>
      <c r="C203" s="25"/>
      <c r="D203" s="38"/>
      <c r="E203" s="38"/>
      <c r="F203" s="161"/>
      <c r="G203" s="36"/>
      <c r="H203" s="36"/>
      <c r="I203" s="36"/>
      <c r="J203" s="36"/>
      <c r="K203" s="36"/>
      <c r="L203" s="23"/>
    </row>
    <row r="204" spans="1:12" x14ac:dyDescent="0.2">
      <c r="A204" s="39"/>
      <c r="B204" s="23"/>
      <c r="C204" s="40"/>
      <c r="D204" s="26"/>
      <c r="E204" s="26"/>
      <c r="F204" s="158"/>
      <c r="G204" s="36"/>
      <c r="H204" s="36"/>
      <c r="I204" s="36"/>
      <c r="J204" s="36"/>
      <c r="K204" s="36"/>
      <c r="L204" s="23"/>
    </row>
    <row r="205" spans="1:12" ht="26.25" x14ac:dyDescent="0.25">
      <c r="A205" s="41" t="str">
        <f t="shared" ref="A205:D205" si="8">A7</f>
        <v>Project Description</v>
      </c>
      <c r="B205" s="41" t="str">
        <f t="shared" si="8"/>
        <v>FERC Account</v>
      </c>
      <c r="C205" s="41" t="str">
        <f t="shared" si="8"/>
        <v>Factor</v>
      </c>
      <c r="D205" s="41" t="str">
        <f t="shared" si="8"/>
        <v>In-service 
Date</v>
      </c>
      <c r="E205" s="22" t="s">
        <v>152</v>
      </c>
      <c r="F205" s="162"/>
      <c r="G205" s="41" t="str">
        <f t="shared" ref="G205:L205" si="9">G7</f>
        <v>Jul22 to Dec22 Plant Adds</v>
      </c>
      <c r="H205" s="41" t="str">
        <f t="shared" si="9"/>
        <v>CY 2023 Plant Adds</v>
      </c>
      <c r="I205" s="41" t="str">
        <f t="shared" si="9"/>
        <v>CY 2024 Plant Adds</v>
      </c>
      <c r="J205" s="41" t="str">
        <f t="shared" si="9"/>
        <v>CY 2025 Plant Adds</v>
      </c>
      <c r="K205" s="41" t="str">
        <f t="shared" si="9"/>
        <v>Jul22 to Dec25 Plant Adds</v>
      </c>
      <c r="L205" s="41" t="str">
        <f t="shared" si="9"/>
        <v>Ref.</v>
      </c>
    </row>
    <row r="206" spans="1:12" x14ac:dyDescent="0.2">
      <c r="A206" s="42" t="s">
        <v>1479</v>
      </c>
      <c r="B206" s="25" t="s">
        <v>86</v>
      </c>
      <c r="C206" s="45" t="s">
        <v>26</v>
      </c>
      <c r="D206" s="46" t="s">
        <v>181</v>
      </c>
      <c r="E206" s="26" t="s">
        <v>160</v>
      </c>
      <c r="F206" s="163" t="str">
        <f t="shared" ref="F206:F269" si="10">C206&amp;E206</f>
        <v>IDN/A</v>
      </c>
      <c r="G206" s="47">
        <v>0</v>
      </c>
      <c r="H206" s="47">
        <v>319758.91520908091</v>
      </c>
      <c r="I206" s="47">
        <v>327880.28782342002</v>
      </c>
      <c r="J206" s="47">
        <v>336203.93476857344</v>
      </c>
      <c r="K206" s="47">
        <f>SUM(G206:J206)</f>
        <v>983843.13780107442</v>
      </c>
      <c r="L206" s="23"/>
    </row>
    <row r="207" spans="1:12" x14ac:dyDescent="0.2">
      <c r="A207" s="42" t="s">
        <v>1480</v>
      </c>
      <c r="B207" s="25" t="s">
        <v>86</v>
      </c>
      <c r="C207" s="45" t="s">
        <v>30</v>
      </c>
      <c r="D207" s="46" t="s">
        <v>181</v>
      </c>
      <c r="E207" s="26" t="s">
        <v>160</v>
      </c>
      <c r="F207" s="163" t="str">
        <f t="shared" si="10"/>
        <v>WYPN/A</v>
      </c>
      <c r="G207" s="47">
        <v>0</v>
      </c>
      <c r="H207" s="47">
        <v>486367.74511808937</v>
      </c>
      <c r="I207" s="47">
        <v>204153.04688041424</v>
      </c>
      <c r="J207" s="47">
        <v>208871.96503136252</v>
      </c>
      <c r="K207" s="47">
        <f t="shared" ref="K207:K270" si="11">SUM(G207:J207)</f>
        <v>899392.7570298661</v>
      </c>
      <c r="L207" s="23"/>
    </row>
    <row r="208" spans="1:12" x14ac:dyDescent="0.2">
      <c r="A208" s="42" t="s">
        <v>1481</v>
      </c>
      <c r="B208" s="25" t="s">
        <v>86</v>
      </c>
      <c r="C208" s="45" t="s">
        <v>30</v>
      </c>
      <c r="D208" s="46">
        <v>46022</v>
      </c>
      <c r="E208" s="26" t="s">
        <v>160</v>
      </c>
      <c r="F208" s="163" t="str">
        <f t="shared" si="10"/>
        <v>WYPN/A</v>
      </c>
      <c r="G208" s="47">
        <v>0</v>
      </c>
      <c r="H208" s="47">
        <v>0</v>
      </c>
      <c r="I208" s="47">
        <v>0</v>
      </c>
      <c r="J208" s="47">
        <v>889429.89302380115</v>
      </c>
      <c r="K208" s="47">
        <f t="shared" si="11"/>
        <v>889429.89302380115</v>
      </c>
      <c r="L208" s="23"/>
    </row>
    <row r="209" spans="1:12" x14ac:dyDescent="0.2">
      <c r="A209" s="42" t="s">
        <v>1482</v>
      </c>
      <c r="B209" s="25" t="s">
        <v>86</v>
      </c>
      <c r="C209" s="44" t="s">
        <v>28</v>
      </c>
      <c r="D209" s="46">
        <v>45047</v>
      </c>
      <c r="E209" s="26" t="s">
        <v>160</v>
      </c>
      <c r="F209" s="163" t="str">
        <f t="shared" si="10"/>
        <v>UTN/A</v>
      </c>
      <c r="G209" s="47">
        <v>0</v>
      </c>
      <c r="H209" s="47">
        <v>886600.34720272815</v>
      </c>
      <c r="I209" s="47">
        <v>0</v>
      </c>
      <c r="J209" s="47">
        <v>0</v>
      </c>
      <c r="K209" s="47">
        <f t="shared" si="11"/>
        <v>886600.34720272815</v>
      </c>
      <c r="L209" s="23"/>
    </row>
    <row r="210" spans="1:12" x14ac:dyDescent="0.2">
      <c r="A210" s="42" t="s">
        <v>1483</v>
      </c>
      <c r="B210" s="25" t="s">
        <v>86</v>
      </c>
      <c r="C210" s="44" t="s">
        <v>30</v>
      </c>
      <c r="D210" s="46" t="s">
        <v>181</v>
      </c>
      <c r="E210" s="26" t="s">
        <v>160</v>
      </c>
      <c r="F210" s="163" t="str">
        <f t="shared" si="10"/>
        <v>WYPN/A</v>
      </c>
      <c r="G210" s="47">
        <v>0</v>
      </c>
      <c r="H210" s="47">
        <v>270583.89229501731</v>
      </c>
      <c r="I210" s="47">
        <v>277264.23818458285</v>
      </c>
      <c r="J210" s="47">
        <v>284489.86699229304</v>
      </c>
      <c r="K210" s="47">
        <f t="shared" si="11"/>
        <v>832337.99747189321</v>
      </c>
      <c r="L210" s="23"/>
    </row>
    <row r="211" spans="1:12" x14ac:dyDescent="0.2">
      <c r="A211" s="42" t="s">
        <v>1484</v>
      </c>
      <c r="B211" s="25" t="s">
        <v>86</v>
      </c>
      <c r="C211" s="45" t="s">
        <v>28</v>
      </c>
      <c r="D211" s="46">
        <v>45427</v>
      </c>
      <c r="E211" s="26" t="s">
        <v>160</v>
      </c>
      <c r="F211" s="163" t="str">
        <f t="shared" si="10"/>
        <v>UTN/A</v>
      </c>
      <c r="G211" s="47">
        <v>0</v>
      </c>
      <c r="H211" s="47">
        <v>0</v>
      </c>
      <c r="I211" s="47">
        <v>816444.49627581413</v>
      </c>
      <c r="J211" s="47">
        <v>0</v>
      </c>
      <c r="K211" s="47">
        <f t="shared" si="11"/>
        <v>816444.49627581413</v>
      </c>
      <c r="L211" s="23"/>
    </row>
    <row r="212" spans="1:12" x14ac:dyDescent="0.2">
      <c r="A212" s="42" t="s">
        <v>1485</v>
      </c>
      <c r="B212" s="25" t="s">
        <v>86</v>
      </c>
      <c r="C212" s="44" t="s">
        <v>28</v>
      </c>
      <c r="D212" s="46" t="s">
        <v>181</v>
      </c>
      <c r="E212" s="26" t="s">
        <v>160</v>
      </c>
      <c r="F212" s="163" t="str">
        <f t="shared" si="10"/>
        <v>UTN/A</v>
      </c>
      <c r="G212" s="47">
        <v>0</v>
      </c>
      <c r="H212" s="47">
        <v>221789.41150370595</v>
      </c>
      <c r="I212" s="47">
        <v>567072.44708167983</v>
      </c>
      <c r="J212" s="47">
        <v>0</v>
      </c>
      <c r="K212" s="47">
        <f t="shared" si="11"/>
        <v>788861.85858538584</v>
      </c>
      <c r="L212" s="23"/>
    </row>
    <row r="213" spans="1:12" x14ac:dyDescent="0.2">
      <c r="A213" s="42" t="s">
        <v>1486</v>
      </c>
      <c r="B213" s="25" t="s">
        <v>86</v>
      </c>
      <c r="C213" s="45" t="s">
        <v>28</v>
      </c>
      <c r="D213" s="46" t="s">
        <v>181</v>
      </c>
      <c r="E213" s="26" t="s">
        <v>160</v>
      </c>
      <c r="F213" s="163" t="str">
        <f t="shared" si="10"/>
        <v>UTN/A</v>
      </c>
      <c r="G213" s="47">
        <v>0</v>
      </c>
      <c r="H213" s="47">
        <v>254785.05696803381</v>
      </c>
      <c r="I213" s="47">
        <v>259308.77820460717</v>
      </c>
      <c r="J213" s="47">
        <v>265014.51829380688</v>
      </c>
      <c r="K213" s="47">
        <f t="shared" si="11"/>
        <v>779108.35346644791</v>
      </c>
      <c r="L213" s="23"/>
    </row>
    <row r="214" spans="1:12" x14ac:dyDescent="0.2">
      <c r="A214" s="42" t="s">
        <v>1487</v>
      </c>
      <c r="B214" s="25" t="s">
        <v>86</v>
      </c>
      <c r="C214" s="44" t="s">
        <v>30</v>
      </c>
      <c r="D214" s="46">
        <v>46022</v>
      </c>
      <c r="E214" s="26" t="s">
        <v>160</v>
      </c>
      <c r="F214" s="163" t="str">
        <f t="shared" si="10"/>
        <v>WYPN/A</v>
      </c>
      <c r="G214" s="47">
        <v>0</v>
      </c>
      <c r="H214" s="47">
        <v>0</v>
      </c>
      <c r="I214" s="47">
        <v>0</v>
      </c>
      <c r="J214" s="47">
        <v>739419.58205498441</v>
      </c>
      <c r="K214" s="47">
        <f t="shared" si="11"/>
        <v>739419.58205498441</v>
      </c>
      <c r="L214" s="23"/>
    </row>
    <row r="215" spans="1:12" x14ac:dyDescent="0.2">
      <c r="A215" s="42" t="s">
        <v>1488</v>
      </c>
      <c r="B215" s="25" t="s">
        <v>86</v>
      </c>
      <c r="C215" s="44" t="s">
        <v>30</v>
      </c>
      <c r="D215" s="46" t="s">
        <v>181</v>
      </c>
      <c r="E215" s="26" t="s">
        <v>160</v>
      </c>
      <c r="F215" s="163" t="str">
        <f t="shared" si="10"/>
        <v>WYPN/A</v>
      </c>
      <c r="G215" s="47">
        <v>0</v>
      </c>
      <c r="H215" s="47">
        <v>240585.0619059662</v>
      </c>
      <c r="I215" s="47">
        <v>245250.91692605169</v>
      </c>
      <c r="J215" s="47">
        <v>250919.7963334551</v>
      </c>
      <c r="K215" s="47">
        <f t="shared" si="11"/>
        <v>736755.77516547299</v>
      </c>
      <c r="L215" s="23"/>
    </row>
    <row r="216" spans="1:12" x14ac:dyDescent="0.2">
      <c r="A216" s="42" t="s">
        <v>1489</v>
      </c>
      <c r="B216" s="25" t="s">
        <v>86</v>
      </c>
      <c r="C216" s="45" t="s">
        <v>28</v>
      </c>
      <c r="D216" s="46">
        <v>45139</v>
      </c>
      <c r="E216" s="26" t="s">
        <v>160</v>
      </c>
      <c r="F216" s="163" t="str">
        <f t="shared" si="10"/>
        <v>UTN/A</v>
      </c>
      <c r="G216" s="47">
        <v>0</v>
      </c>
      <c r="H216" s="47">
        <v>734699.02911795594</v>
      </c>
      <c r="I216" s="47">
        <v>0</v>
      </c>
      <c r="J216" s="47">
        <v>0</v>
      </c>
      <c r="K216" s="47">
        <f t="shared" si="11"/>
        <v>734699.02911795594</v>
      </c>
      <c r="L216" s="23"/>
    </row>
    <row r="217" spans="1:12" x14ac:dyDescent="0.2">
      <c r="A217" s="42" t="s">
        <v>1490</v>
      </c>
      <c r="B217" s="25" t="s">
        <v>86</v>
      </c>
      <c r="C217" s="45" t="s">
        <v>30</v>
      </c>
      <c r="D217" s="46" t="s">
        <v>181</v>
      </c>
      <c r="E217" s="26" t="s">
        <v>160</v>
      </c>
      <c r="F217" s="163" t="str">
        <f t="shared" si="10"/>
        <v>WYPN/A</v>
      </c>
      <c r="G217" s="47">
        <v>0</v>
      </c>
      <c r="H217" s="47">
        <v>232571.85731813882</v>
      </c>
      <c r="I217" s="47">
        <v>238552.02867940973</v>
      </c>
      <c r="J217" s="47">
        <v>244725.93099400733</v>
      </c>
      <c r="K217" s="47">
        <f t="shared" si="11"/>
        <v>715849.81699155597</v>
      </c>
      <c r="L217" s="23"/>
    </row>
    <row r="218" spans="1:12" x14ac:dyDescent="0.2">
      <c r="A218" s="42" t="s">
        <v>1491</v>
      </c>
      <c r="B218" s="25" t="s">
        <v>86</v>
      </c>
      <c r="C218" s="44" t="s">
        <v>30</v>
      </c>
      <c r="D218" s="46" t="s">
        <v>181</v>
      </c>
      <c r="E218" s="26" t="s">
        <v>160</v>
      </c>
      <c r="F218" s="163" t="str">
        <f t="shared" si="10"/>
        <v>WYPN/A</v>
      </c>
      <c r="G218" s="47">
        <v>0</v>
      </c>
      <c r="H218" s="47">
        <v>227991.15301655224</v>
      </c>
      <c r="I218" s="47">
        <v>232531.00401621172</v>
      </c>
      <c r="J218" s="47">
        <v>237881.21874263286</v>
      </c>
      <c r="K218" s="47">
        <f t="shared" si="11"/>
        <v>698403.37577539682</v>
      </c>
      <c r="L218" s="23"/>
    </row>
    <row r="219" spans="1:12" x14ac:dyDescent="0.2">
      <c r="A219" s="42" t="s">
        <v>1492</v>
      </c>
      <c r="B219" s="25" t="s">
        <v>86</v>
      </c>
      <c r="C219" s="45" t="s">
        <v>30</v>
      </c>
      <c r="D219" s="46" t="s">
        <v>181</v>
      </c>
      <c r="E219" s="26" t="s">
        <v>160</v>
      </c>
      <c r="F219" s="163" t="str">
        <f t="shared" si="10"/>
        <v>WYPN/A</v>
      </c>
      <c r="G219" s="47">
        <v>0</v>
      </c>
      <c r="H219" s="47">
        <v>216865.36368437245</v>
      </c>
      <c r="I219" s="47">
        <v>221072.49543025796</v>
      </c>
      <c r="J219" s="47">
        <v>226183.78357923715</v>
      </c>
      <c r="K219" s="47">
        <f t="shared" si="11"/>
        <v>664121.64269386756</v>
      </c>
      <c r="L219" s="23"/>
    </row>
    <row r="220" spans="1:12" x14ac:dyDescent="0.2">
      <c r="A220" s="42" t="s">
        <v>1493</v>
      </c>
      <c r="B220" s="25" t="s">
        <v>86</v>
      </c>
      <c r="C220" s="44" t="s">
        <v>28</v>
      </c>
      <c r="D220" s="46">
        <v>45291</v>
      </c>
      <c r="E220" s="26" t="s">
        <v>160</v>
      </c>
      <c r="F220" s="163" t="str">
        <f t="shared" si="10"/>
        <v>UTN/A</v>
      </c>
      <c r="G220" s="47">
        <v>0</v>
      </c>
      <c r="H220" s="47">
        <v>658405.18422065536</v>
      </c>
      <c r="I220" s="47">
        <v>0</v>
      </c>
      <c r="J220" s="47">
        <v>0</v>
      </c>
      <c r="K220" s="47">
        <f t="shared" si="11"/>
        <v>658405.18422065536</v>
      </c>
      <c r="L220" s="23"/>
    </row>
    <row r="221" spans="1:12" x14ac:dyDescent="0.2">
      <c r="A221" s="42" t="s">
        <v>1494</v>
      </c>
      <c r="B221" s="25" t="s">
        <v>86</v>
      </c>
      <c r="C221" s="45" t="s">
        <v>28</v>
      </c>
      <c r="D221" s="46" t="s">
        <v>181</v>
      </c>
      <c r="E221" s="26" t="s">
        <v>160</v>
      </c>
      <c r="F221" s="163" t="str">
        <f t="shared" si="10"/>
        <v>UTN/A</v>
      </c>
      <c r="G221" s="47">
        <v>0</v>
      </c>
      <c r="H221" s="47">
        <v>209852.49772953655</v>
      </c>
      <c r="I221" s="47">
        <v>214016.67642694223</v>
      </c>
      <c r="J221" s="47">
        <v>219847.04238359412</v>
      </c>
      <c r="K221" s="47">
        <f t="shared" si="11"/>
        <v>643716.21654007293</v>
      </c>
      <c r="L221" s="23"/>
    </row>
    <row r="222" spans="1:12" x14ac:dyDescent="0.2">
      <c r="A222" s="42" t="s">
        <v>1495</v>
      </c>
      <c r="B222" s="25" t="s">
        <v>86</v>
      </c>
      <c r="C222" s="45" t="s">
        <v>26</v>
      </c>
      <c r="D222" s="46" t="s">
        <v>181</v>
      </c>
      <c r="E222" s="26" t="s">
        <v>160</v>
      </c>
      <c r="F222" s="163" t="str">
        <f t="shared" si="10"/>
        <v>IDN/A</v>
      </c>
      <c r="G222" s="47">
        <v>0</v>
      </c>
      <c r="H222" s="47">
        <v>0</v>
      </c>
      <c r="I222" s="47">
        <v>313482.33501840575</v>
      </c>
      <c r="J222" s="47">
        <v>309895.65890443907</v>
      </c>
      <c r="K222" s="47">
        <f t="shared" si="11"/>
        <v>623377.99392284476</v>
      </c>
      <c r="L222" s="23"/>
    </row>
    <row r="223" spans="1:12" x14ac:dyDescent="0.2">
      <c r="A223" s="42" t="s">
        <v>1496</v>
      </c>
      <c r="B223" s="25" t="s">
        <v>86</v>
      </c>
      <c r="C223" s="45" t="s">
        <v>28</v>
      </c>
      <c r="D223" s="46">
        <v>45047</v>
      </c>
      <c r="E223" s="26" t="s">
        <v>160</v>
      </c>
      <c r="F223" s="163" t="str">
        <f t="shared" si="10"/>
        <v>UTN/A</v>
      </c>
      <c r="G223" s="47">
        <v>0</v>
      </c>
      <c r="H223" s="47">
        <v>571386.17204127321</v>
      </c>
      <c r="I223" s="47">
        <v>0</v>
      </c>
      <c r="J223" s="47">
        <v>0</v>
      </c>
      <c r="K223" s="47">
        <f t="shared" si="11"/>
        <v>571386.17204127321</v>
      </c>
      <c r="L223" s="23"/>
    </row>
    <row r="224" spans="1:12" x14ac:dyDescent="0.2">
      <c r="A224" s="42" t="s">
        <v>1497</v>
      </c>
      <c r="B224" s="25" t="s">
        <v>86</v>
      </c>
      <c r="C224" s="45" t="s">
        <v>30</v>
      </c>
      <c r="D224" s="46">
        <v>46022</v>
      </c>
      <c r="E224" s="26" t="s">
        <v>160</v>
      </c>
      <c r="F224" s="163" t="str">
        <f t="shared" si="10"/>
        <v>WYPN/A</v>
      </c>
      <c r="G224" s="47">
        <v>0</v>
      </c>
      <c r="H224" s="47">
        <v>0</v>
      </c>
      <c r="I224" s="47">
        <v>0</v>
      </c>
      <c r="J224" s="47">
        <v>533449.77455564495</v>
      </c>
      <c r="K224" s="47">
        <f t="shared" si="11"/>
        <v>533449.77455564495</v>
      </c>
      <c r="L224" s="23"/>
    </row>
    <row r="225" spans="1:12" x14ac:dyDescent="0.2">
      <c r="A225" s="42" t="s">
        <v>1498</v>
      </c>
      <c r="B225" s="25" t="s">
        <v>86</v>
      </c>
      <c r="C225" s="45" t="s">
        <v>30</v>
      </c>
      <c r="D225" s="46">
        <v>45657</v>
      </c>
      <c r="E225" s="26" t="s">
        <v>160</v>
      </c>
      <c r="F225" s="163" t="str">
        <f t="shared" si="10"/>
        <v>WYPN/A</v>
      </c>
      <c r="G225" s="47">
        <v>0</v>
      </c>
      <c r="H225" s="47">
        <v>0</v>
      </c>
      <c r="I225" s="47">
        <v>521318.60466152965</v>
      </c>
      <c r="J225" s="47">
        <v>0</v>
      </c>
      <c r="K225" s="47">
        <f t="shared" si="11"/>
        <v>521318.60466152965</v>
      </c>
      <c r="L225" s="23"/>
    </row>
    <row r="226" spans="1:12" x14ac:dyDescent="0.2">
      <c r="A226" s="42" t="s">
        <v>1499</v>
      </c>
      <c r="B226" s="25" t="s">
        <v>86</v>
      </c>
      <c r="C226" s="44" t="s">
        <v>28</v>
      </c>
      <c r="D226" s="46">
        <v>45281</v>
      </c>
      <c r="E226" s="26" t="s">
        <v>160</v>
      </c>
      <c r="F226" s="163" t="str">
        <f t="shared" si="10"/>
        <v>UTN/A</v>
      </c>
      <c r="G226" s="47">
        <v>0</v>
      </c>
      <c r="H226" s="47">
        <v>505660.24613672652</v>
      </c>
      <c r="I226" s="47">
        <v>0</v>
      </c>
      <c r="J226" s="47">
        <v>0</v>
      </c>
      <c r="K226" s="47">
        <f t="shared" si="11"/>
        <v>505660.24613672652</v>
      </c>
      <c r="L226" s="23"/>
    </row>
    <row r="227" spans="1:12" x14ac:dyDescent="0.2">
      <c r="A227" s="42" t="s">
        <v>1500</v>
      </c>
      <c r="B227" s="25" t="s">
        <v>86</v>
      </c>
      <c r="C227" s="44" t="s">
        <v>28</v>
      </c>
      <c r="D227" s="46" t="s">
        <v>181</v>
      </c>
      <c r="E227" s="26" t="s">
        <v>160</v>
      </c>
      <c r="F227" s="163" t="str">
        <f t="shared" si="10"/>
        <v>UTN/A</v>
      </c>
      <c r="G227" s="47">
        <v>0</v>
      </c>
      <c r="H227" s="47">
        <v>163076.81085631059</v>
      </c>
      <c r="I227" s="47">
        <v>166749.54121914515</v>
      </c>
      <c r="J227" s="47">
        <v>171055.88312259194</v>
      </c>
      <c r="K227" s="47">
        <f t="shared" si="11"/>
        <v>500882.23519804765</v>
      </c>
      <c r="L227" s="23"/>
    </row>
    <row r="228" spans="1:12" x14ac:dyDescent="0.2">
      <c r="A228" s="42" t="s">
        <v>1501</v>
      </c>
      <c r="B228" s="25" t="s">
        <v>86</v>
      </c>
      <c r="C228" s="44" t="s">
        <v>28</v>
      </c>
      <c r="D228" s="46" t="s">
        <v>181</v>
      </c>
      <c r="E228" s="26" t="s">
        <v>160</v>
      </c>
      <c r="F228" s="163" t="str">
        <f t="shared" si="10"/>
        <v>UTN/A</v>
      </c>
      <c r="G228" s="47">
        <v>0</v>
      </c>
      <c r="H228" s="47">
        <v>163020.71148646681</v>
      </c>
      <c r="I228" s="47">
        <v>166525.26241062762</v>
      </c>
      <c r="J228" s="47">
        <v>170863.42705804278</v>
      </c>
      <c r="K228" s="47">
        <f t="shared" si="11"/>
        <v>500409.40095513721</v>
      </c>
      <c r="L228" s="23"/>
    </row>
    <row r="229" spans="1:12" x14ac:dyDescent="0.2">
      <c r="A229" s="42" t="s">
        <v>1502</v>
      </c>
      <c r="B229" s="25" t="s">
        <v>86</v>
      </c>
      <c r="C229" s="45" t="s">
        <v>30</v>
      </c>
      <c r="D229" s="46" t="s">
        <v>181</v>
      </c>
      <c r="E229" s="26" t="s">
        <v>160</v>
      </c>
      <c r="F229" s="163" t="str">
        <f t="shared" si="10"/>
        <v>WYPN/A</v>
      </c>
      <c r="G229" s="47">
        <v>0</v>
      </c>
      <c r="H229" s="47">
        <v>161616.09807361086</v>
      </c>
      <c r="I229" s="47">
        <v>164908.32970040699</v>
      </c>
      <c r="J229" s="47">
        <v>168653.8311278841</v>
      </c>
      <c r="K229" s="47">
        <f t="shared" si="11"/>
        <v>495178.25890190195</v>
      </c>
      <c r="L229" s="23"/>
    </row>
    <row r="230" spans="1:12" x14ac:dyDescent="0.2">
      <c r="A230" s="42" t="s">
        <v>1503</v>
      </c>
      <c r="B230" s="25" t="s">
        <v>86</v>
      </c>
      <c r="C230" s="44" t="s">
        <v>30</v>
      </c>
      <c r="D230" s="46" t="s">
        <v>181</v>
      </c>
      <c r="E230" s="26" t="s">
        <v>160</v>
      </c>
      <c r="F230" s="163" t="str">
        <f t="shared" si="10"/>
        <v>WYPN/A</v>
      </c>
      <c r="G230" s="47">
        <v>0</v>
      </c>
      <c r="H230" s="47">
        <v>172506.73142604803</v>
      </c>
      <c r="I230" s="47">
        <v>164861.52180563199</v>
      </c>
      <c r="J230" s="47">
        <v>146182.6007724037</v>
      </c>
      <c r="K230" s="47">
        <f t="shared" si="11"/>
        <v>483550.85400408373</v>
      </c>
      <c r="L230" s="23"/>
    </row>
    <row r="231" spans="1:12" x14ac:dyDescent="0.2">
      <c r="A231" s="42" t="s">
        <v>1504</v>
      </c>
      <c r="B231" s="25" t="s">
        <v>86</v>
      </c>
      <c r="C231" s="45" t="s">
        <v>30</v>
      </c>
      <c r="D231" s="46">
        <v>44896</v>
      </c>
      <c r="E231" s="26" t="s">
        <v>160</v>
      </c>
      <c r="F231" s="163" t="str">
        <f t="shared" si="10"/>
        <v>WYPN/A</v>
      </c>
      <c r="G231" s="47">
        <v>450587.74596158142</v>
      </c>
      <c r="H231" s="47">
        <v>0</v>
      </c>
      <c r="I231" s="47">
        <v>0</v>
      </c>
      <c r="J231" s="47">
        <v>0</v>
      </c>
      <c r="K231" s="47">
        <f t="shared" si="11"/>
        <v>450587.74596158142</v>
      </c>
      <c r="L231" s="23"/>
    </row>
    <row r="232" spans="1:12" x14ac:dyDescent="0.2">
      <c r="A232" s="42" t="s">
        <v>1505</v>
      </c>
      <c r="B232" s="25" t="s">
        <v>86</v>
      </c>
      <c r="C232" s="44" t="s">
        <v>28</v>
      </c>
      <c r="D232" s="46" t="s">
        <v>181</v>
      </c>
      <c r="E232" s="26" t="s">
        <v>160</v>
      </c>
      <c r="F232" s="163" t="str">
        <f t="shared" si="10"/>
        <v>UTN/A</v>
      </c>
      <c r="G232" s="47">
        <v>0</v>
      </c>
      <c r="H232" s="47">
        <v>16595.407464281063</v>
      </c>
      <c r="I232" s="47">
        <v>169383.7075083665</v>
      </c>
      <c r="J232" s="47">
        <v>260731.70523232262</v>
      </c>
      <c r="K232" s="47">
        <f t="shared" si="11"/>
        <v>446710.82020497019</v>
      </c>
      <c r="L232" s="23"/>
    </row>
    <row r="233" spans="1:12" x14ac:dyDescent="0.2">
      <c r="A233" s="42" t="s">
        <v>1506</v>
      </c>
      <c r="B233" s="25" t="s">
        <v>86</v>
      </c>
      <c r="C233" s="44" t="s">
        <v>28</v>
      </c>
      <c r="D233" s="46">
        <v>45061</v>
      </c>
      <c r="E233" s="26" t="s">
        <v>160</v>
      </c>
      <c r="F233" s="163" t="str">
        <f t="shared" si="10"/>
        <v>UTN/A</v>
      </c>
      <c r="G233" s="47">
        <v>0</v>
      </c>
      <c r="H233" s="47">
        <v>446528.93698566186</v>
      </c>
      <c r="I233" s="47">
        <v>0</v>
      </c>
      <c r="J233" s="47">
        <v>0</v>
      </c>
      <c r="K233" s="47">
        <f t="shared" si="11"/>
        <v>446528.93698566186</v>
      </c>
      <c r="L233" s="23"/>
    </row>
    <row r="234" spans="1:12" x14ac:dyDescent="0.2">
      <c r="A234" s="42" t="s">
        <v>1507</v>
      </c>
      <c r="B234" s="25" t="s">
        <v>86</v>
      </c>
      <c r="C234" s="45" t="s">
        <v>30</v>
      </c>
      <c r="D234" s="46" t="s">
        <v>181</v>
      </c>
      <c r="E234" s="26" t="s">
        <v>160</v>
      </c>
      <c r="F234" s="163" t="str">
        <f t="shared" si="10"/>
        <v>WYPN/A</v>
      </c>
      <c r="G234" s="47">
        <v>0</v>
      </c>
      <c r="H234" s="47">
        <v>16290.570408752741</v>
      </c>
      <c r="I234" s="47">
        <v>166065.09536436477</v>
      </c>
      <c r="J234" s="47">
        <v>254855.39099414207</v>
      </c>
      <c r="K234" s="47">
        <f t="shared" si="11"/>
        <v>437211.05676725961</v>
      </c>
      <c r="L234" s="23"/>
    </row>
    <row r="235" spans="1:12" x14ac:dyDescent="0.2">
      <c r="A235" s="42" t="s">
        <v>1508</v>
      </c>
      <c r="B235" s="25" t="s">
        <v>86</v>
      </c>
      <c r="C235" s="45" t="s">
        <v>28</v>
      </c>
      <c r="D235" s="46" t="s">
        <v>181</v>
      </c>
      <c r="E235" s="26" t="s">
        <v>160</v>
      </c>
      <c r="F235" s="163" t="str">
        <f t="shared" si="10"/>
        <v>UTN/A</v>
      </c>
      <c r="G235" s="47">
        <v>0</v>
      </c>
      <c r="H235" s="47">
        <v>125043.04727227599</v>
      </c>
      <c r="I235" s="47">
        <v>127323.40944625225</v>
      </c>
      <c r="J235" s="47">
        <v>130118.06462948681</v>
      </c>
      <c r="K235" s="47">
        <f t="shared" si="11"/>
        <v>382484.52134801506</v>
      </c>
      <c r="L235" s="23"/>
    </row>
    <row r="236" spans="1:12" x14ac:dyDescent="0.2">
      <c r="A236" s="42" t="s">
        <v>1509</v>
      </c>
      <c r="B236" s="25" t="s">
        <v>86</v>
      </c>
      <c r="C236" s="44" t="s">
        <v>28</v>
      </c>
      <c r="D236" s="46">
        <v>45291</v>
      </c>
      <c r="E236" s="26" t="s">
        <v>160</v>
      </c>
      <c r="F236" s="163" t="str">
        <f t="shared" si="10"/>
        <v>UTN/A</v>
      </c>
      <c r="G236" s="47">
        <v>0</v>
      </c>
      <c r="H236" s="47">
        <v>368462.19598965318</v>
      </c>
      <c r="I236" s="47">
        <v>0</v>
      </c>
      <c r="J236" s="47">
        <v>0</v>
      </c>
      <c r="K236" s="47">
        <f t="shared" si="11"/>
        <v>368462.19598965318</v>
      </c>
      <c r="L236" s="23"/>
    </row>
    <row r="237" spans="1:12" x14ac:dyDescent="0.2">
      <c r="A237" s="42" t="s">
        <v>1510</v>
      </c>
      <c r="B237" s="25" t="s">
        <v>86</v>
      </c>
      <c r="C237" s="45" t="s">
        <v>28</v>
      </c>
      <c r="D237" s="46">
        <v>44803</v>
      </c>
      <c r="E237" s="26" t="s">
        <v>160</v>
      </c>
      <c r="F237" s="163" t="str">
        <f t="shared" si="10"/>
        <v>UTN/A</v>
      </c>
      <c r="G237" s="47">
        <v>352968.78</v>
      </c>
      <c r="H237" s="47">
        <v>0</v>
      </c>
      <c r="I237" s="47">
        <v>0</v>
      </c>
      <c r="J237" s="47">
        <v>0</v>
      </c>
      <c r="K237" s="47">
        <f t="shared" si="11"/>
        <v>352968.78</v>
      </c>
      <c r="L237" s="23"/>
    </row>
    <row r="238" spans="1:12" x14ac:dyDescent="0.2">
      <c r="A238" s="42" t="s">
        <v>1511</v>
      </c>
      <c r="B238" s="25" t="s">
        <v>86</v>
      </c>
      <c r="C238" s="44" t="s">
        <v>30</v>
      </c>
      <c r="D238" s="46">
        <v>44926</v>
      </c>
      <c r="E238" s="26" t="s">
        <v>160</v>
      </c>
      <c r="F238" s="163" t="str">
        <f t="shared" si="10"/>
        <v>WYPN/A</v>
      </c>
      <c r="G238" s="47">
        <v>346550</v>
      </c>
      <c r="H238" s="47">
        <v>0</v>
      </c>
      <c r="I238" s="47">
        <v>0</v>
      </c>
      <c r="J238" s="47">
        <v>0</v>
      </c>
      <c r="K238" s="47">
        <f t="shared" si="11"/>
        <v>346550</v>
      </c>
      <c r="L238" s="23"/>
    </row>
    <row r="239" spans="1:12" x14ac:dyDescent="0.2">
      <c r="A239" s="42" t="s">
        <v>1512</v>
      </c>
      <c r="B239" s="25" t="s">
        <v>86</v>
      </c>
      <c r="C239" s="44" t="s">
        <v>30</v>
      </c>
      <c r="D239" s="46" t="s">
        <v>181</v>
      </c>
      <c r="E239" s="26" t="s">
        <v>160</v>
      </c>
      <c r="F239" s="163" t="str">
        <f t="shared" si="10"/>
        <v>WYPN/A</v>
      </c>
      <c r="G239" s="47">
        <v>0</v>
      </c>
      <c r="H239" s="47">
        <v>107821.82658067724</v>
      </c>
      <c r="I239" s="47">
        <v>109965.68266340783</v>
      </c>
      <c r="J239" s="47">
        <v>112554.48045487674</v>
      </c>
      <c r="K239" s="47">
        <f t="shared" si="11"/>
        <v>330341.98969896178</v>
      </c>
      <c r="L239" s="23"/>
    </row>
    <row r="240" spans="1:12" x14ac:dyDescent="0.2">
      <c r="A240" s="42" t="s">
        <v>1513</v>
      </c>
      <c r="B240" s="25" t="s">
        <v>86</v>
      </c>
      <c r="C240" s="44" t="s">
        <v>30</v>
      </c>
      <c r="D240" s="46" t="s">
        <v>181</v>
      </c>
      <c r="E240" s="26" t="s">
        <v>160</v>
      </c>
      <c r="F240" s="163" t="str">
        <f t="shared" si="10"/>
        <v>WYPN/A</v>
      </c>
      <c r="G240" s="47">
        <v>0</v>
      </c>
      <c r="H240" s="47">
        <v>20539.553643714371</v>
      </c>
      <c r="I240" s="47">
        <v>206969.09901975837</v>
      </c>
      <c r="J240" s="47">
        <v>101930.4607763767</v>
      </c>
      <c r="K240" s="47">
        <f t="shared" si="11"/>
        <v>329439.11343984946</v>
      </c>
      <c r="L240" s="23"/>
    </row>
    <row r="241" spans="1:12" x14ac:dyDescent="0.2">
      <c r="A241" s="42" t="s">
        <v>1514</v>
      </c>
      <c r="B241" s="25" t="s">
        <v>86</v>
      </c>
      <c r="C241" s="44" t="s">
        <v>26</v>
      </c>
      <c r="D241" s="46" t="s">
        <v>181</v>
      </c>
      <c r="E241" s="26" t="s">
        <v>160</v>
      </c>
      <c r="F241" s="163" t="str">
        <f t="shared" si="10"/>
        <v>IDN/A</v>
      </c>
      <c r="G241" s="47">
        <v>0</v>
      </c>
      <c r="H241" s="47">
        <v>106743.08670841702</v>
      </c>
      <c r="I241" s="47">
        <v>109711.73820606958</v>
      </c>
      <c r="J241" s="47">
        <v>112481.09575499073</v>
      </c>
      <c r="K241" s="47">
        <f t="shared" si="11"/>
        <v>328935.92066947732</v>
      </c>
      <c r="L241" s="23"/>
    </row>
    <row r="242" spans="1:12" x14ac:dyDescent="0.2">
      <c r="A242" s="42" t="s">
        <v>1515</v>
      </c>
      <c r="B242" s="25" t="s">
        <v>86</v>
      </c>
      <c r="C242" s="45" t="s">
        <v>26</v>
      </c>
      <c r="D242" s="46" t="s">
        <v>181</v>
      </c>
      <c r="E242" s="26" t="s">
        <v>160</v>
      </c>
      <c r="F242" s="163" t="str">
        <f t="shared" si="10"/>
        <v>IDN/A</v>
      </c>
      <c r="G242" s="47">
        <v>0</v>
      </c>
      <c r="H242" s="47">
        <v>106910.99650547364</v>
      </c>
      <c r="I242" s="47">
        <v>109497.49698500715</v>
      </c>
      <c r="J242" s="47">
        <v>112280.95497979759</v>
      </c>
      <c r="K242" s="47">
        <f t="shared" si="11"/>
        <v>328689.44847027841</v>
      </c>
      <c r="L242" s="23"/>
    </row>
    <row r="243" spans="1:12" x14ac:dyDescent="0.2">
      <c r="A243" s="42" t="s">
        <v>1516</v>
      </c>
      <c r="B243" s="25" t="s">
        <v>86</v>
      </c>
      <c r="C243" s="45" t="s">
        <v>26</v>
      </c>
      <c r="D243" s="46" t="s">
        <v>181</v>
      </c>
      <c r="E243" s="26" t="s">
        <v>160</v>
      </c>
      <c r="F243" s="163" t="str">
        <f t="shared" si="10"/>
        <v>IDN/A</v>
      </c>
      <c r="G243" s="47">
        <v>0</v>
      </c>
      <c r="H243" s="47">
        <v>105057.11743892351</v>
      </c>
      <c r="I243" s="47">
        <v>107608.85540652301</v>
      </c>
      <c r="J243" s="47">
        <v>110347.30988525422</v>
      </c>
      <c r="K243" s="47">
        <f t="shared" si="11"/>
        <v>323013.28273070074</v>
      </c>
      <c r="L243" s="23"/>
    </row>
    <row r="244" spans="1:12" x14ac:dyDescent="0.2">
      <c r="A244" s="42" t="s">
        <v>1517</v>
      </c>
      <c r="B244" s="25" t="s">
        <v>86</v>
      </c>
      <c r="C244" s="45" t="s">
        <v>30</v>
      </c>
      <c r="D244" s="46" t="s">
        <v>181</v>
      </c>
      <c r="E244" s="26" t="s">
        <v>160</v>
      </c>
      <c r="F244" s="163" t="str">
        <f t="shared" si="10"/>
        <v>WYPN/A</v>
      </c>
      <c r="G244" s="47">
        <v>0</v>
      </c>
      <c r="H244" s="47">
        <v>91658.305784805649</v>
      </c>
      <c r="I244" s="47">
        <v>93537.455173079943</v>
      </c>
      <c r="J244" s="47">
        <v>95781.155129888808</v>
      </c>
      <c r="K244" s="47">
        <f t="shared" si="11"/>
        <v>280976.91608777439</v>
      </c>
      <c r="L244" s="23"/>
    </row>
    <row r="245" spans="1:12" x14ac:dyDescent="0.2">
      <c r="A245" s="42" t="s">
        <v>1518</v>
      </c>
      <c r="B245" s="25" t="s">
        <v>86</v>
      </c>
      <c r="C245" s="44" t="s">
        <v>30</v>
      </c>
      <c r="D245" s="46" t="s">
        <v>181</v>
      </c>
      <c r="E245" s="26" t="s">
        <v>160</v>
      </c>
      <c r="F245" s="163" t="str">
        <f t="shared" si="10"/>
        <v>WYPN/A</v>
      </c>
      <c r="G245" s="47">
        <v>0</v>
      </c>
      <c r="H245" s="47">
        <v>90121.08218364598</v>
      </c>
      <c r="I245" s="47">
        <v>91868.871096186427</v>
      </c>
      <c r="J245" s="47">
        <v>93992.384264113134</v>
      </c>
      <c r="K245" s="47">
        <f t="shared" si="11"/>
        <v>275982.33754394553</v>
      </c>
      <c r="L245" s="23"/>
    </row>
    <row r="246" spans="1:12" x14ac:dyDescent="0.2">
      <c r="A246" s="42" t="s">
        <v>1519</v>
      </c>
      <c r="B246" s="25" t="s">
        <v>86</v>
      </c>
      <c r="C246" s="44" t="s">
        <v>26</v>
      </c>
      <c r="D246" s="46" t="s">
        <v>181</v>
      </c>
      <c r="E246" s="26" t="s">
        <v>160</v>
      </c>
      <c r="F246" s="163" t="str">
        <f t="shared" si="10"/>
        <v>IDN/A</v>
      </c>
      <c r="G246" s="47">
        <v>0</v>
      </c>
      <c r="H246" s="47">
        <v>89359.823130323333</v>
      </c>
      <c r="I246" s="47">
        <v>91508.490189153294</v>
      </c>
      <c r="J246" s="47">
        <v>93841.156108172465</v>
      </c>
      <c r="K246" s="47">
        <f t="shared" si="11"/>
        <v>274709.46942764905</v>
      </c>
      <c r="L246" s="23"/>
    </row>
    <row r="247" spans="1:12" x14ac:dyDescent="0.2">
      <c r="A247" s="42" t="s">
        <v>1520</v>
      </c>
      <c r="B247" s="25" t="s">
        <v>86</v>
      </c>
      <c r="C247" s="45" t="s">
        <v>26</v>
      </c>
      <c r="D247" s="46" t="s">
        <v>181</v>
      </c>
      <c r="E247" s="26" t="s">
        <v>160</v>
      </c>
      <c r="F247" s="163" t="str">
        <f t="shared" si="10"/>
        <v>IDN/A</v>
      </c>
      <c r="G247" s="47">
        <v>0</v>
      </c>
      <c r="H247" s="47">
        <v>78771.271189888663</v>
      </c>
      <c r="I247" s="47">
        <v>80615.078003981413</v>
      </c>
      <c r="J247" s="47">
        <v>82666.148713456088</v>
      </c>
      <c r="K247" s="47">
        <f t="shared" si="11"/>
        <v>242052.49790732618</v>
      </c>
      <c r="L247" s="23"/>
    </row>
    <row r="248" spans="1:12" x14ac:dyDescent="0.2">
      <c r="A248" s="42" t="s">
        <v>1521</v>
      </c>
      <c r="B248" s="25" t="s">
        <v>86</v>
      </c>
      <c r="C248" s="45" t="s">
        <v>26</v>
      </c>
      <c r="D248" s="46" t="s">
        <v>181</v>
      </c>
      <c r="E248" s="26" t="s">
        <v>160</v>
      </c>
      <c r="F248" s="163" t="str">
        <f t="shared" si="10"/>
        <v>IDN/A</v>
      </c>
      <c r="G248" s="47">
        <v>0</v>
      </c>
      <c r="H248" s="47">
        <v>73250.048481271791</v>
      </c>
      <c r="I248" s="47">
        <v>75083.308408830999</v>
      </c>
      <c r="J248" s="47">
        <v>76991.628894415553</v>
      </c>
      <c r="K248" s="47">
        <f t="shared" si="11"/>
        <v>225324.98578451836</v>
      </c>
      <c r="L248" s="23"/>
    </row>
    <row r="249" spans="1:12" x14ac:dyDescent="0.2">
      <c r="A249" s="42" t="s">
        <v>1522</v>
      </c>
      <c r="B249" s="25" t="s">
        <v>86</v>
      </c>
      <c r="C249" s="45" t="s">
        <v>26</v>
      </c>
      <c r="D249" s="46" t="s">
        <v>181</v>
      </c>
      <c r="E249" s="26" t="s">
        <v>160</v>
      </c>
      <c r="F249" s="163" t="str">
        <f t="shared" si="10"/>
        <v>IDN/A</v>
      </c>
      <c r="G249" s="47">
        <v>0</v>
      </c>
      <c r="H249" s="47">
        <v>120564.84073138863</v>
      </c>
      <c r="I249" s="47">
        <v>50838.050105085174</v>
      </c>
      <c r="J249" s="47">
        <v>52133.975615651376</v>
      </c>
      <c r="K249" s="47">
        <f t="shared" si="11"/>
        <v>223536.86645212516</v>
      </c>
      <c r="L249" s="23"/>
    </row>
    <row r="250" spans="1:12" x14ac:dyDescent="0.2">
      <c r="A250" s="42" t="s">
        <v>1523</v>
      </c>
      <c r="B250" s="25" t="s">
        <v>86</v>
      </c>
      <c r="C250" s="45" t="s">
        <v>30</v>
      </c>
      <c r="D250" s="46" t="s">
        <v>181</v>
      </c>
      <c r="E250" s="26" t="s">
        <v>160</v>
      </c>
      <c r="F250" s="163" t="str">
        <f t="shared" si="10"/>
        <v>WYPN/A</v>
      </c>
      <c r="G250" s="47">
        <v>0</v>
      </c>
      <c r="H250" s="47">
        <v>68477.568039892605</v>
      </c>
      <c r="I250" s="47">
        <v>70203.557395610245</v>
      </c>
      <c r="J250" s="47">
        <v>72028.578334279286</v>
      </c>
      <c r="K250" s="47">
        <f t="shared" si="11"/>
        <v>210709.70376978215</v>
      </c>
      <c r="L250" s="23"/>
    </row>
    <row r="251" spans="1:12" x14ac:dyDescent="0.2">
      <c r="A251" s="42" t="s">
        <v>1524</v>
      </c>
      <c r="B251" s="25" t="s">
        <v>86</v>
      </c>
      <c r="C251" s="45" t="s">
        <v>26</v>
      </c>
      <c r="D251" s="46" t="s">
        <v>181</v>
      </c>
      <c r="E251" s="26" t="s">
        <v>160</v>
      </c>
      <c r="F251" s="163" t="str">
        <f t="shared" si="10"/>
        <v>IDN/A</v>
      </c>
      <c r="G251" s="47">
        <v>0</v>
      </c>
      <c r="H251" s="47">
        <v>64726.277769988308</v>
      </c>
      <c r="I251" s="47">
        <v>66282.628443178677</v>
      </c>
      <c r="J251" s="47">
        <v>67972.255581303398</v>
      </c>
      <c r="K251" s="47">
        <f t="shared" si="11"/>
        <v>198981.16179447039</v>
      </c>
      <c r="L251" s="23"/>
    </row>
    <row r="252" spans="1:12" x14ac:dyDescent="0.2">
      <c r="A252" s="42" t="s">
        <v>1525</v>
      </c>
      <c r="B252" s="25" t="s">
        <v>86</v>
      </c>
      <c r="C252" s="45" t="s">
        <v>28</v>
      </c>
      <c r="D252" s="46" t="s">
        <v>181</v>
      </c>
      <c r="E252" s="26" t="s">
        <v>160</v>
      </c>
      <c r="F252" s="163" t="str">
        <f t="shared" si="10"/>
        <v>UTN/A</v>
      </c>
      <c r="G252" s="47">
        <v>0</v>
      </c>
      <c r="H252" s="47">
        <v>158043.2238049299</v>
      </c>
      <c r="I252" s="47">
        <v>31607.873047803845</v>
      </c>
      <c r="J252" s="47">
        <v>0</v>
      </c>
      <c r="K252" s="47">
        <f t="shared" si="11"/>
        <v>189651.09685273375</v>
      </c>
      <c r="L252" s="23"/>
    </row>
    <row r="253" spans="1:12" x14ac:dyDescent="0.2">
      <c r="A253" s="42" t="s">
        <v>1526</v>
      </c>
      <c r="B253" s="25" t="s">
        <v>86</v>
      </c>
      <c r="C253" s="45" t="s">
        <v>28</v>
      </c>
      <c r="D253" s="46" t="s">
        <v>181</v>
      </c>
      <c r="E253" s="26" t="s">
        <v>160</v>
      </c>
      <c r="F253" s="163" t="str">
        <f t="shared" si="10"/>
        <v>UTN/A</v>
      </c>
      <c r="G253" s="47">
        <v>169642.42999999912</v>
      </c>
      <c r="H253" s="47">
        <v>0</v>
      </c>
      <c r="I253" s="47">
        <v>0</v>
      </c>
      <c r="J253" s="47">
        <v>0</v>
      </c>
      <c r="K253" s="47">
        <f t="shared" si="11"/>
        <v>169642.42999999912</v>
      </c>
      <c r="L253" s="23"/>
    </row>
    <row r="254" spans="1:12" x14ac:dyDescent="0.2">
      <c r="A254" s="42" t="s">
        <v>1527</v>
      </c>
      <c r="B254" s="25" t="s">
        <v>86</v>
      </c>
      <c r="C254" s="44" t="s">
        <v>28</v>
      </c>
      <c r="D254" s="46" t="s">
        <v>181</v>
      </c>
      <c r="E254" s="26" t="s">
        <v>160</v>
      </c>
      <c r="F254" s="163" t="str">
        <f t="shared" si="10"/>
        <v>UTN/A</v>
      </c>
      <c r="G254" s="47">
        <v>0</v>
      </c>
      <c r="H254" s="47">
        <v>53392.98101517903</v>
      </c>
      <c r="I254" s="47">
        <v>54496.332841041098</v>
      </c>
      <c r="J254" s="47">
        <v>55924.000403447048</v>
      </c>
      <c r="K254" s="47">
        <f t="shared" si="11"/>
        <v>163813.31425966718</v>
      </c>
      <c r="L254" s="23"/>
    </row>
    <row r="255" spans="1:12" x14ac:dyDescent="0.2">
      <c r="A255" s="42" t="s">
        <v>1528</v>
      </c>
      <c r="B255" s="25" t="s">
        <v>86</v>
      </c>
      <c r="C255" s="45" t="s">
        <v>26</v>
      </c>
      <c r="D255" s="46" t="s">
        <v>181</v>
      </c>
      <c r="E255" s="26" t="s">
        <v>160</v>
      </c>
      <c r="F255" s="163" t="str">
        <f t="shared" si="10"/>
        <v>IDN/A</v>
      </c>
      <c r="G255" s="47">
        <v>0</v>
      </c>
      <c r="H255" s="47">
        <v>52533.647131393416</v>
      </c>
      <c r="I255" s="47">
        <v>53796.824621201122</v>
      </c>
      <c r="J255" s="47">
        <v>55168.172996482281</v>
      </c>
      <c r="K255" s="47">
        <f t="shared" si="11"/>
        <v>161498.64474907683</v>
      </c>
      <c r="L255" s="23"/>
    </row>
    <row r="256" spans="1:12" x14ac:dyDescent="0.2">
      <c r="A256" s="42" t="s">
        <v>1529</v>
      </c>
      <c r="B256" s="25" t="s">
        <v>86</v>
      </c>
      <c r="C256" s="45" t="s">
        <v>26</v>
      </c>
      <c r="D256" s="46" t="s">
        <v>181</v>
      </c>
      <c r="E256" s="26" t="s">
        <v>160</v>
      </c>
      <c r="F256" s="163" t="str">
        <f t="shared" si="10"/>
        <v>IDN/A</v>
      </c>
      <c r="G256" s="47">
        <v>0</v>
      </c>
      <c r="H256" s="47">
        <v>48660.477632436887</v>
      </c>
      <c r="I256" s="47">
        <v>49857.792649284245</v>
      </c>
      <c r="J256" s="47">
        <v>51128.042531088853</v>
      </c>
      <c r="K256" s="47">
        <f t="shared" si="11"/>
        <v>149646.31281281001</v>
      </c>
      <c r="L256" s="23"/>
    </row>
    <row r="257" spans="1:12" x14ac:dyDescent="0.2">
      <c r="A257" s="42" t="s">
        <v>1530</v>
      </c>
      <c r="B257" s="25" t="s">
        <v>86</v>
      </c>
      <c r="C257" s="45" t="s">
        <v>26</v>
      </c>
      <c r="D257" s="46" t="s">
        <v>181</v>
      </c>
      <c r="E257" s="26" t="s">
        <v>160</v>
      </c>
      <c r="F257" s="163" t="str">
        <f t="shared" si="10"/>
        <v>IDN/A</v>
      </c>
      <c r="G257" s="47">
        <v>110500</v>
      </c>
      <c r="H257" s="47">
        <v>4964.4346183512962</v>
      </c>
      <c r="I257" s="47">
        <v>7117.3270147119219</v>
      </c>
      <c r="J257" s="47">
        <v>20019.446636410124</v>
      </c>
      <c r="K257" s="47">
        <f t="shared" si="11"/>
        <v>142601.20826947334</v>
      </c>
      <c r="L257" s="23"/>
    </row>
    <row r="258" spans="1:12" x14ac:dyDescent="0.2">
      <c r="A258" s="42" t="s">
        <v>1531</v>
      </c>
      <c r="B258" s="25" t="s">
        <v>86</v>
      </c>
      <c r="C258" s="45" t="s">
        <v>26</v>
      </c>
      <c r="D258" s="46" t="s">
        <v>181</v>
      </c>
      <c r="E258" s="26" t="s">
        <v>160</v>
      </c>
      <c r="F258" s="163" t="str">
        <f t="shared" si="10"/>
        <v>IDN/A</v>
      </c>
      <c r="G258" s="47">
        <v>0</v>
      </c>
      <c r="H258" s="47">
        <v>43885.559830145437</v>
      </c>
      <c r="I258" s="47">
        <v>44941.5075603062</v>
      </c>
      <c r="J258" s="47">
        <v>46087.097304703864</v>
      </c>
      <c r="K258" s="47">
        <f t="shared" si="11"/>
        <v>134914.16469515552</v>
      </c>
      <c r="L258" s="23"/>
    </row>
    <row r="259" spans="1:12" x14ac:dyDescent="0.2">
      <c r="A259" s="42" t="s">
        <v>1532</v>
      </c>
      <c r="B259" s="25" t="s">
        <v>86</v>
      </c>
      <c r="C259" s="44" t="s">
        <v>25</v>
      </c>
      <c r="D259" s="46" t="s">
        <v>181</v>
      </c>
      <c r="E259" s="26" t="s">
        <v>160</v>
      </c>
      <c r="F259" s="163" t="str">
        <f t="shared" si="10"/>
        <v>CAN/A</v>
      </c>
      <c r="G259" s="47">
        <v>50820</v>
      </c>
      <c r="H259" s="47">
        <v>83286.077397211513</v>
      </c>
      <c r="I259" s="47">
        <v>0</v>
      </c>
      <c r="J259" s="47">
        <v>0</v>
      </c>
      <c r="K259" s="47">
        <f t="shared" si="11"/>
        <v>134106.07739721151</v>
      </c>
      <c r="L259" s="23"/>
    </row>
    <row r="260" spans="1:12" x14ac:dyDescent="0.2">
      <c r="A260" s="42" t="s">
        <v>1533</v>
      </c>
      <c r="B260" s="25" t="s">
        <v>86</v>
      </c>
      <c r="C260" s="45" t="s">
        <v>30</v>
      </c>
      <c r="D260" s="46" t="s">
        <v>181</v>
      </c>
      <c r="E260" s="26" t="s">
        <v>160</v>
      </c>
      <c r="F260" s="163" t="str">
        <f t="shared" si="10"/>
        <v>WYPN/A</v>
      </c>
      <c r="G260" s="47">
        <v>0</v>
      </c>
      <c r="H260" s="47">
        <v>107500.90048265594</v>
      </c>
      <c r="I260" s="47">
        <v>0</v>
      </c>
      <c r="J260" s="47">
        <v>12438.325517617635</v>
      </c>
      <c r="K260" s="47">
        <f t="shared" si="11"/>
        <v>119939.22600027357</v>
      </c>
      <c r="L260" s="23"/>
    </row>
    <row r="261" spans="1:12" x14ac:dyDescent="0.2">
      <c r="A261" s="42" t="s">
        <v>1534</v>
      </c>
      <c r="B261" s="25" t="s">
        <v>86</v>
      </c>
      <c r="C261" s="44" t="s">
        <v>28</v>
      </c>
      <c r="D261" s="46" t="s">
        <v>181</v>
      </c>
      <c r="E261" s="26" t="s">
        <v>160</v>
      </c>
      <c r="F261" s="163" t="str">
        <f t="shared" si="10"/>
        <v>UTN/A</v>
      </c>
      <c r="G261" s="47">
        <v>0</v>
      </c>
      <c r="H261" s="47">
        <v>32596.414909766798</v>
      </c>
      <c r="I261" s="47">
        <v>33270.011199455592</v>
      </c>
      <c r="J261" s="47">
        <v>34141.602246304428</v>
      </c>
      <c r="K261" s="47">
        <f t="shared" si="11"/>
        <v>100008.02835552683</v>
      </c>
      <c r="L261" s="23"/>
    </row>
    <row r="262" spans="1:12" x14ac:dyDescent="0.2">
      <c r="A262" s="42" t="s">
        <v>1535</v>
      </c>
      <c r="B262" s="25" t="s">
        <v>86</v>
      </c>
      <c r="C262" s="45" t="s">
        <v>30</v>
      </c>
      <c r="D262" s="46" t="s">
        <v>181</v>
      </c>
      <c r="E262" s="26" t="s">
        <v>160</v>
      </c>
      <c r="F262" s="163" t="str">
        <f t="shared" si="10"/>
        <v>WYPN/A</v>
      </c>
      <c r="G262" s="47">
        <v>0</v>
      </c>
      <c r="H262" s="47">
        <v>32345.01214238401</v>
      </c>
      <c r="I262" s="47">
        <v>32972.3043611264</v>
      </c>
      <c r="J262" s="47">
        <v>33734.446332093168</v>
      </c>
      <c r="K262" s="47">
        <f t="shared" si="11"/>
        <v>99051.762835603586</v>
      </c>
      <c r="L262" s="23"/>
    </row>
    <row r="263" spans="1:12" x14ac:dyDescent="0.2">
      <c r="A263" s="42" t="s">
        <v>1536</v>
      </c>
      <c r="B263" s="25" t="s">
        <v>86</v>
      </c>
      <c r="C263" s="45" t="s">
        <v>26</v>
      </c>
      <c r="D263" s="46" t="s">
        <v>181</v>
      </c>
      <c r="E263" s="26" t="s">
        <v>160</v>
      </c>
      <c r="F263" s="163" t="str">
        <f t="shared" si="10"/>
        <v>IDN/A</v>
      </c>
      <c r="G263" s="47">
        <v>0</v>
      </c>
      <c r="H263" s="47">
        <v>32071.791573715687</v>
      </c>
      <c r="I263" s="47">
        <v>32842.961431243282</v>
      </c>
      <c r="J263" s="47">
        <v>33680.169614352431</v>
      </c>
      <c r="K263" s="47">
        <f t="shared" si="11"/>
        <v>98594.922619311401</v>
      </c>
      <c r="L263" s="23"/>
    </row>
    <row r="264" spans="1:12" x14ac:dyDescent="0.2">
      <c r="A264" s="42" t="s">
        <v>1537</v>
      </c>
      <c r="B264" s="25" t="s">
        <v>86</v>
      </c>
      <c r="C264" s="45" t="s">
        <v>26</v>
      </c>
      <c r="D264" s="46" t="s">
        <v>181</v>
      </c>
      <c r="E264" s="26" t="s">
        <v>160</v>
      </c>
      <c r="F264" s="163" t="str">
        <f t="shared" si="10"/>
        <v>IDN/A</v>
      </c>
      <c r="G264" s="47">
        <v>0</v>
      </c>
      <c r="H264" s="47">
        <v>21363.927041483515</v>
      </c>
      <c r="I264" s="47">
        <v>21916.643312902448</v>
      </c>
      <c r="J264" s="47">
        <v>22472.452198082501</v>
      </c>
      <c r="K264" s="47">
        <f t="shared" si="11"/>
        <v>65753.022552468465</v>
      </c>
      <c r="L264" s="23"/>
    </row>
    <row r="265" spans="1:12" x14ac:dyDescent="0.2">
      <c r="A265" s="42" t="s">
        <v>1538</v>
      </c>
      <c r="B265" s="25" t="s">
        <v>86</v>
      </c>
      <c r="C265" s="45" t="s">
        <v>30</v>
      </c>
      <c r="D265" s="46" t="s">
        <v>181</v>
      </c>
      <c r="E265" s="26" t="s">
        <v>160</v>
      </c>
      <c r="F265" s="163" t="str">
        <f t="shared" si="10"/>
        <v>WYPN/A</v>
      </c>
      <c r="G265" s="47">
        <v>0</v>
      </c>
      <c r="H265" s="47">
        <v>23271.120349019362</v>
      </c>
      <c r="I265" s="47">
        <v>23722.435459123437</v>
      </c>
      <c r="J265" s="47">
        <v>12241.653137447862</v>
      </c>
      <c r="K265" s="47">
        <f t="shared" si="11"/>
        <v>59235.208945590668</v>
      </c>
      <c r="L265" s="23"/>
    </row>
    <row r="266" spans="1:12" x14ac:dyDescent="0.2">
      <c r="A266" s="42" t="s">
        <v>1539</v>
      </c>
      <c r="B266" s="25" t="s">
        <v>86</v>
      </c>
      <c r="C266" s="45" t="s">
        <v>28</v>
      </c>
      <c r="D266" s="46">
        <v>44972</v>
      </c>
      <c r="E266" s="26" t="s">
        <v>160</v>
      </c>
      <c r="F266" s="163" t="str">
        <f t="shared" si="10"/>
        <v>UTN/A</v>
      </c>
      <c r="G266" s="47">
        <v>0</v>
      </c>
      <c r="H266" s="47">
        <v>54299.90885588291</v>
      </c>
      <c r="I266" s="47">
        <v>0</v>
      </c>
      <c r="J266" s="47">
        <v>0</v>
      </c>
      <c r="K266" s="47">
        <f t="shared" si="11"/>
        <v>54299.90885588291</v>
      </c>
      <c r="L266" s="23"/>
    </row>
    <row r="267" spans="1:12" x14ac:dyDescent="0.2">
      <c r="A267" s="42" t="s">
        <v>1348</v>
      </c>
      <c r="B267" s="25" t="s">
        <v>86</v>
      </c>
      <c r="C267" s="44" t="s">
        <v>26</v>
      </c>
      <c r="D267" s="46" t="s">
        <v>181</v>
      </c>
      <c r="E267" s="26" t="s">
        <v>160</v>
      </c>
      <c r="F267" s="163" t="str">
        <f t="shared" si="10"/>
        <v>IDN/A</v>
      </c>
      <c r="G267" s="47">
        <v>12409.4</v>
      </c>
      <c r="H267" s="47">
        <v>0</v>
      </c>
      <c r="I267" s="47">
        <v>0</v>
      </c>
      <c r="J267" s="47">
        <v>0</v>
      </c>
      <c r="K267" s="47">
        <f t="shared" si="11"/>
        <v>12409.4</v>
      </c>
      <c r="L267" s="23"/>
    </row>
    <row r="268" spans="1:12" x14ac:dyDescent="0.2">
      <c r="A268" s="42" t="s">
        <v>1540</v>
      </c>
      <c r="B268" s="25" t="s">
        <v>86</v>
      </c>
      <c r="C268" s="45" t="s">
        <v>30</v>
      </c>
      <c r="D268" s="46" t="s">
        <v>181</v>
      </c>
      <c r="E268" s="26" t="s">
        <v>160</v>
      </c>
      <c r="F268" s="163" t="str">
        <f t="shared" si="10"/>
        <v>WYPN/A</v>
      </c>
      <c r="G268" s="47">
        <v>0</v>
      </c>
      <c r="H268" s="47">
        <v>3973.9449350494087</v>
      </c>
      <c r="I268" s="47">
        <v>4075.4039248386407</v>
      </c>
      <c r="J268" s="47">
        <v>4181.2576849817915</v>
      </c>
      <c r="K268" s="47">
        <f t="shared" si="11"/>
        <v>12230.606544869841</v>
      </c>
      <c r="L268" s="23"/>
    </row>
    <row r="269" spans="1:12" x14ac:dyDescent="0.2">
      <c r="A269" s="42" t="s">
        <v>1541</v>
      </c>
      <c r="B269" s="25" t="s">
        <v>86</v>
      </c>
      <c r="C269" s="45" t="s">
        <v>26</v>
      </c>
      <c r="D269" s="46" t="s">
        <v>181</v>
      </c>
      <c r="E269" s="26" t="s">
        <v>160</v>
      </c>
      <c r="F269" s="163" t="str">
        <f t="shared" si="10"/>
        <v>IDN/A</v>
      </c>
      <c r="G269" s="47">
        <v>0</v>
      </c>
      <c r="H269" s="47">
        <v>3356.5402262730167</v>
      </c>
      <c r="I269" s="47">
        <v>3437.2486158287156</v>
      </c>
      <c r="J269" s="47">
        <v>1777.5185339466593</v>
      </c>
      <c r="K269" s="47">
        <f t="shared" si="11"/>
        <v>8571.3073760483912</v>
      </c>
      <c r="L269" s="23"/>
    </row>
    <row r="270" spans="1:12" x14ac:dyDescent="0.2">
      <c r="A270" s="42" t="s">
        <v>1542</v>
      </c>
      <c r="B270" s="25" t="s">
        <v>86</v>
      </c>
      <c r="C270" s="44" t="s">
        <v>26</v>
      </c>
      <c r="D270" s="46" t="s">
        <v>181</v>
      </c>
      <c r="E270" s="26" t="s">
        <v>160</v>
      </c>
      <c r="F270" s="163" t="str">
        <f t="shared" ref="F270:F328" si="12">C270&amp;E270</f>
        <v>IDN/A</v>
      </c>
      <c r="G270" s="47">
        <v>0</v>
      </c>
      <c r="H270" s="47">
        <v>1056.3947234875832</v>
      </c>
      <c r="I270" s="47">
        <v>1083.1195562128298</v>
      </c>
      <c r="J270" s="47">
        <v>1110.5972698835296</v>
      </c>
      <c r="K270" s="47">
        <f t="shared" si="11"/>
        <v>3250.1115495839422</v>
      </c>
      <c r="L270" s="23"/>
    </row>
    <row r="271" spans="1:12" x14ac:dyDescent="0.2">
      <c r="A271" s="42" t="s">
        <v>1543</v>
      </c>
      <c r="B271" s="25" t="s">
        <v>86</v>
      </c>
      <c r="C271" s="45" t="s">
        <v>30</v>
      </c>
      <c r="D271" s="46">
        <v>44926</v>
      </c>
      <c r="E271" s="26" t="s">
        <v>160</v>
      </c>
      <c r="F271" s="163" t="str">
        <f t="shared" si="12"/>
        <v>WYPN/A</v>
      </c>
      <c r="G271" s="47">
        <v>1461.24</v>
      </c>
      <c r="H271" s="47">
        <v>0</v>
      </c>
      <c r="I271" s="47">
        <v>0</v>
      </c>
      <c r="J271" s="47">
        <v>0</v>
      </c>
      <c r="K271" s="47">
        <f t="shared" ref="K271:K272" si="13">SUM(G271:J271)</f>
        <v>1461.24</v>
      </c>
      <c r="L271" s="23"/>
    </row>
    <row r="272" spans="1:12" x14ac:dyDescent="0.2">
      <c r="A272" s="42" t="s">
        <v>1544</v>
      </c>
      <c r="B272" s="25" t="s">
        <v>86</v>
      </c>
      <c r="C272" s="44" t="s">
        <v>28</v>
      </c>
      <c r="D272" s="46">
        <v>44696</v>
      </c>
      <c r="E272" s="26" t="s">
        <v>160</v>
      </c>
      <c r="F272" s="163" t="str">
        <f t="shared" si="12"/>
        <v>UTN/A</v>
      </c>
      <c r="G272" s="47">
        <v>598.87</v>
      </c>
      <c r="H272" s="47">
        <v>0</v>
      </c>
      <c r="I272" s="47">
        <v>0</v>
      </c>
      <c r="J272" s="47">
        <v>0</v>
      </c>
      <c r="K272" s="47">
        <f t="shared" si="13"/>
        <v>598.87</v>
      </c>
      <c r="L272" s="23"/>
    </row>
    <row r="273" spans="1:12" x14ac:dyDescent="0.2">
      <c r="A273" s="42"/>
      <c r="B273" s="25"/>
      <c r="C273" s="44"/>
      <c r="D273" s="46"/>
      <c r="E273" s="26"/>
      <c r="F273" s="163"/>
      <c r="G273" s="47"/>
      <c r="H273" s="47"/>
      <c r="I273" s="47"/>
      <c r="J273" s="47"/>
      <c r="K273" s="47"/>
      <c r="L273" s="23"/>
    </row>
    <row r="274" spans="1:12" x14ac:dyDescent="0.2">
      <c r="A274" s="42"/>
      <c r="B274" s="25"/>
      <c r="C274" s="45"/>
      <c r="D274" s="46"/>
      <c r="E274" s="26"/>
      <c r="F274" s="163"/>
      <c r="G274" s="47"/>
      <c r="H274" s="47"/>
      <c r="I274" s="47"/>
      <c r="J274" s="47"/>
      <c r="K274" s="47"/>
      <c r="L274" s="23"/>
    </row>
    <row r="275" spans="1:12" x14ac:dyDescent="0.2">
      <c r="A275" s="42"/>
      <c r="B275" s="25"/>
      <c r="C275" s="44"/>
      <c r="D275" s="46"/>
      <c r="E275" s="26"/>
      <c r="F275" s="163"/>
      <c r="G275" s="47"/>
      <c r="H275" s="47"/>
      <c r="I275" s="47"/>
      <c r="J275" s="47"/>
      <c r="K275" s="47"/>
      <c r="L275" s="23"/>
    </row>
    <row r="276" spans="1:12" x14ac:dyDescent="0.2">
      <c r="A276" s="42"/>
      <c r="B276" s="25"/>
      <c r="C276" s="44"/>
      <c r="D276" s="46"/>
      <c r="E276" s="26"/>
      <c r="F276" s="163"/>
      <c r="G276" s="47"/>
      <c r="H276" s="47"/>
      <c r="I276" s="47"/>
      <c r="J276" s="47"/>
      <c r="K276" s="47"/>
      <c r="L276" s="23"/>
    </row>
    <row r="277" spans="1:12" x14ac:dyDescent="0.2">
      <c r="A277" s="42"/>
      <c r="B277" s="25"/>
      <c r="C277" s="45"/>
      <c r="D277" s="46"/>
      <c r="E277" s="26"/>
      <c r="F277" s="163"/>
      <c r="G277" s="47"/>
      <c r="H277" s="47"/>
      <c r="I277" s="47"/>
      <c r="J277" s="47"/>
      <c r="K277" s="47"/>
      <c r="L277" s="23"/>
    </row>
    <row r="278" spans="1:12" x14ac:dyDescent="0.2">
      <c r="A278" s="42"/>
      <c r="B278" s="25"/>
      <c r="C278" s="45"/>
      <c r="D278" s="46"/>
      <c r="E278" s="26"/>
      <c r="F278" s="163"/>
      <c r="G278" s="47"/>
      <c r="H278" s="47"/>
      <c r="I278" s="47"/>
      <c r="J278" s="47"/>
      <c r="K278" s="47"/>
      <c r="L278" s="23"/>
    </row>
    <row r="279" spans="1:12" x14ac:dyDescent="0.2">
      <c r="A279" s="42"/>
      <c r="B279" s="25"/>
      <c r="C279" s="45"/>
      <c r="D279" s="46"/>
      <c r="E279" s="26"/>
      <c r="F279" s="163" t="str">
        <f t="shared" si="12"/>
        <v/>
      </c>
      <c r="G279" s="47"/>
      <c r="H279" s="47"/>
      <c r="I279" s="47"/>
      <c r="J279" s="47"/>
      <c r="K279" s="47"/>
      <c r="L279" s="23"/>
    </row>
    <row r="280" spans="1:12" x14ac:dyDescent="0.2">
      <c r="A280" s="42"/>
      <c r="B280" s="25"/>
      <c r="C280" s="45"/>
      <c r="D280" s="46"/>
      <c r="E280" s="26"/>
      <c r="F280" s="163" t="str">
        <f t="shared" si="12"/>
        <v/>
      </c>
      <c r="G280" s="47"/>
      <c r="H280" s="47"/>
      <c r="I280" s="47"/>
      <c r="J280" s="47"/>
      <c r="K280" s="47"/>
      <c r="L280" s="23"/>
    </row>
    <row r="281" spans="1:12" x14ac:dyDescent="0.2">
      <c r="A281" s="42"/>
      <c r="B281" s="25"/>
      <c r="C281" s="45"/>
      <c r="D281" s="46"/>
      <c r="E281" s="26"/>
      <c r="F281" s="163" t="str">
        <f t="shared" si="12"/>
        <v/>
      </c>
      <c r="G281" s="47"/>
      <c r="H281" s="47"/>
      <c r="I281" s="47"/>
      <c r="J281" s="47"/>
      <c r="K281" s="47"/>
      <c r="L281" s="23"/>
    </row>
    <row r="282" spans="1:12" x14ac:dyDescent="0.2">
      <c r="A282" s="42"/>
      <c r="B282" s="25"/>
      <c r="C282" s="44"/>
      <c r="D282" s="46"/>
      <c r="E282" s="26"/>
      <c r="F282" s="163" t="str">
        <f t="shared" si="12"/>
        <v/>
      </c>
      <c r="G282" s="47"/>
      <c r="H282" s="47"/>
      <c r="I282" s="47"/>
      <c r="J282" s="47"/>
      <c r="K282" s="47"/>
      <c r="L282" s="23"/>
    </row>
    <row r="283" spans="1:12" x14ac:dyDescent="0.2">
      <c r="A283" s="42"/>
      <c r="B283" s="25"/>
      <c r="C283" s="45"/>
      <c r="D283" s="46"/>
      <c r="E283" s="26"/>
      <c r="F283" s="163" t="str">
        <f t="shared" si="12"/>
        <v/>
      </c>
      <c r="G283" s="47"/>
      <c r="H283" s="47"/>
      <c r="I283" s="47"/>
      <c r="J283" s="47"/>
      <c r="K283" s="47"/>
      <c r="L283" s="23"/>
    </row>
    <row r="284" spans="1:12" x14ac:dyDescent="0.2">
      <c r="A284" s="42"/>
      <c r="B284" s="25"/>
      <c r="C284" s="44"/>
      <c r="D284" s="46"/>
      <c r="E284" s="26"/>
      <c r="F284" s="163" t="str">
        <f t="shared" si="12"/>
        <v/>
      </c>
      <c r="G284" s="47"/>
      <c r="H284" s="47"/>
      <c r="I284" s="47"/>
      <c r="J284" s="47"/>
      <c r="K284" s="47"/>
      <c r="L284" s="23"/>
    </row>
    <row r="285" spans="1:12" x14ac:dyDescent="0.2">
      <c r="A285" s="42"/>
      <c r="B285" s="25"/>
      <c r="C285" s="45"/>
      <c r="D285" s="46"/>
      <c r="E285" s="26"/>
      <c r="F285" s="163" t="str">
        <f t="shared" si="12"/>
        <v/>
      </c>
      <c r="G285" s="47"/>
      <c r="H285" s="47"/>
      <c r="I285" s="47"/>
      <c r="J285" s="47"/>
      <c r="K285" s="47"/>
      <c r="L285" s="23"/>
    </row>
    <row r="286" spans="1:12" x14ac:dyDescent="0.2">
      <c r="A286" s="42"/>
      <c r="B286" s="25"/>
      <c r="C286" s="45"/>
      <c r="D286" s="46"/>
      <c r="E286" s="26"/>
      <c r="F286" s="163" t="str">
        <f t="shared" si="12"/>
        <v/>
      </c>
      <c r="G286" s="47"/>
      <c r="H286" s="47"/>
      <c r="I286" s="47"/>
      <c r="J286" s="47"/>
      <c r="K286" s="47"/>
      <c r="L286" s="23"/>
    </row>
    <row r="287" spans="1:12" x14ac:dyDescent="0.2">
      <c r="A287" s="42"/>
      <c r="B287" s="25"/>
      <c r="C287" s="44"/>
      <c r="D287" s="46"/>
      <c r="E287" s="26"/>
      <c r="F287" s="163" t="str">
        <f t="shared" si="12"/>
        <v/>
      </c>
      <c r="G287" s="47"/>
      <c r="H287" s="47"/>
      <c r="I287" s="47"/>
      <c r="J287" s="47"/>
      <c r="K287" s="47"/>
      <c r="L287" s="23"/>
    </row>
    <row r="288" spans="1:12" x14ac:dyDescent="0.2">
      <c r="A288" s="42"/>
      <c r="B288" s="25"/>
      <c r="C288" s="44"/>
      <c r="D288" s="46"/>
      <c r="E288" s="26"/>
      <c r="F288" s="163" t="str">
        <f t="shared" si="12"/>
        <v/>
      </c>
      <c r="G288" s="47"/>
      <c r="H288" s="47"/>
      <c r="I288" s="47"/>
      <c r="J288" s="47"/>
      <c r="K288" s="47"/>
      <c r="L288" s="23"/>
    </row>
    <row r="289" spans="1:12" x14ac:dyDescent="0.2">
      <c r="A289" s="42"/>
      <c r="B289" s="25"/>
      <c r="C289" s="45"/>
      <c r="D289" s="46"/>
      <c r="E289" s="26"/>
      <c r="F289" s="163" t="str">
        <f t="shared" si="12"/>
        <v/>
      </c>
      <c r="G289" s="47"/>
      <c r="H289" s="47"/>
      <c r="I289" s="47"/>
      <c r="J289" s="47"/>
      <c r="K289" s="47"/>
      <c r="L289" s="23"/>
    </row>
    <row r="290" spans="1:12" x14ac:dyDescent="0.2">
      <c r="A290" s="42"/>
      <c r="B290" s="25"/>
      <c r="C290" s="45"/>
      <c r="D290" s="46"/>
      <c r="E290" s="26"/>
      <c r="F290" s="163" t="str">
        <f t="shared" si="12"/>
        <v/>
      </c>
      <c r="G290" s="47"/>
      <c r="H290" s="47"/>
      <c r="I290" s="47"/>
      <c r="J290" s="47"/>
      <c r="K290" s="47"/>
      <c r="L290" s="23"/>
    </row>
    <row r="291" spans="1:12" x14ac:dyDescent="0.2">
      <c r="A291" s="42"/>
      <c r="B291" s="25"/>
      <c r="C291" s="44"/>
      <c r="D291" s="46"/>
      <c r="E291" s="26"/>
      <c r="F291" s="163" t="str">
        <f t="shared" si="12"/>
        <v/>
      </c>
      <c r="G291" s="47"/>
      <c r="H291" s="47"/>
      <c r="I291" s="47"/>
      <c r="J291" s="47"/>
      <c r="K291" s="47"/>
      <c r="L291" s="23"/>
    </row>
    <row r="292" spans="1:12" x14ac:dyDescent="0.2">
      <c r="A292" s="42"/>
      <c r="B292" s="25"/>
      <c r="C292" s="44"/>
      <c r="D292" s="46"/>
      <c r="E292" s="26"/>
      <c r="F292" s="163" t="str">
        <f t="shared" si="12"/>
        <v/>
      </c>
      <c r="G292" s="47"/>
      <c r="H292" s="47"/>
      <c r="I292" s="47"/>
      <c r="J292" s="47"/>
      <c r="K292" s="47"/>
      <c r="L292" s="23"/>
    </row>
    <row r="293" spans="1:12" x14ac:dyDescent="0.2">
      <c r="A293" s="42"/>
      <c r="B293" s="25"/>
      <c r="C293" s="45"/>
      <c r="D293" s="46"/>
      <c r="E293" s="26"/>
      <c r="F293" s="163" t="str">
        <f t="shared" si="12"/>
        <v/>
      </c>
      <c r="G293" s="47"/>
      <c r="H293" s="47"/>
      <c r="I293" s="47"/>
      <c r="J293" s="47"/>
      <c r="K293" s="47"/>
      <c r="L293" s="23"/>
    </row>
    <row r="294" spans="1:12" x14ac:dyDescent="0.2">
      <c r="A294" s="42"/>
      <c r="B294" s="25"/>
      <c r="C294" s="45"/>
      <c r="D294" s="46"/>
      <c r="E294" s="26"/>
      <c r="F294" s="163" t="str">
        <f t="shared" si="12"/>
        <v/>
      </c>
      <c r="G294" s="47"/>
      <c r="H294" s="47"/>
      <c r="I294" s="47"/>
      <c r="J294" s="47"/>
      <c r="K294" s="47"/>
      <c r="L294" s="23"/>
    </row>
    <row r="295" spans="1:12" x14ac:dyDescent="0.2">
      <c r="A295" s="42"/>
      <c r="B295" s="25"/>
      <c r="C295" s="45"/>
      <c r="D295" s="46"/>
      <c r="E295" s="26"/>
      <c r="F295" s="163" t="str">
        <f t="shared" si="12"/>
        <v/>
      </c>
      <c r="G295" s="47"/>
      <c r="H295" s="47"/>
      <c r="I295" s="47"/>
      <c r="J295" s="47"/>
      <c r="K295" s="47"/>
      <c r="L295" s="23"/>
    </row>
    <row r="296" spans="1:12" x14ac:dyDescent="0.2">
      <c r="A296" s="42"/>
      <c r="B296" s="25"/>
      <c r="C296" s="44"/>
      <c r="D296" s="46"/>
      <c r="E296" s="26"/>
      <c r="F296" s="163" t="str">
        <f t="shared" si="12"/>
        <v/>
      </c>
      <c r="G296" s="47"/>
      <c r="H296" s="47"/>
      <c r="I296" s="47"/>
      <c r="J296" s="47"/>
      <c r="K296" s="47"/>
      <c r="L296" s="23"/>
    </row>
    <row r="297" spans="1:12" x14ac:dyDescent="0.2">
      <c r="A297" s="42"/>
      <c r="B297" s="25"/>
      <c r="C297" s="45"/>
      <c r="D297" s="46"/>
      <c r="E297" s="26"/>
      <c r="F297" s="163" t="str">
        <f t="shared" si="12"/>
        <v/>
      </c>
      <c r="G297" s="47"/>
      <c r="H297" s="47"/>
      <c r="I297" s="47"/>
      <c r="J297" s="47"/>
      <c r="K297" s="47"/>
      <c r="L297" s="23"/>
    </row>
    <row r="298" spans="1:12" x14ac:dyDescent="0.2">
      <c r="A298" s="42"/>
      <c r="B298" s="25"/>
      <c r="C298" s="45"/>
      <c r="D298" s="46"/>
      <c r="E298" s="26"/>
      <c r="F298" s="163" t="str">
        <f t="shared" si="12"/>
        <v/>
      </c>
      <c r="G298" s="47"/>
      <c r="H298" s="47"/>
      <c r="I298" s="47"/>
      <c r="J298" s="47"/>
      <c r="K298" s="47"/>
      <c r="L298" s="23"/>
    </row>
    <row r="299" spans="1:12" x14ac:dyDescent="0.2">
      <c r="A299" s="42"/>
      <c r="B299" s="25"/>
      <c r="C299" s="44"/>
      <c r="D299" s="46"/>
      <c r="E299" s="26"/>
      <c r="F299" s="163" t="str">
        <f t="shared" si="12"/>
        <v/>
      </c>
      <c r="G299" s="47"/>
      <c r="H299" s="47"/>
      <c r="I299" s="47"/>
      <c r="J299" s="47"/>
      <c r="K299" s="47"/>
      <c r="L299" s="23"/>
    </row>
    <row r="300" spans="1:12" x14ac:dyDescent="0.2">
      <c r="A300" s="42"/>
      <c r="B300" s="25"/>
      <c r="C300" s="45"/>
      <c r="D300" s="46"/>
      <c r="E300" s="26"/>
      <c r="F300" s="163" t="str">
        <f t="shared" si="12"/>
        <v/>
      </c>
      <c r="G300" s="47"/>
      <c r="H300" s="47"/>
      <c r="I300" s="47"/>
      <c r="J300" s="47"/>
      <c r="K300" s="47"/>
      <c r="L300" s="23"/>
    </row>
    <row r="301" spans="1:12" x14ac:dyDescent="0.2">
      <c r="A301" s="42"/>
      <c r="B301" s="25"/>
      <c r="C301" s="45"/>
      <c r="D301" s="46"/>
      <c r="E301" s="26"/>
      <c r="F301" s="163" t="str">
        <f t="shared" si="12"/>
        <v/>
      </c>
      <c r="G301" s="47"/>
      <c r="H301" s="47"/>
      <c r="I301" s="47"/>
      <c r="J301" s="47"/>
      <c r="K301" s="47"/>
      <c r="L301" s="23"/>
    </row>
    <row r="302" spans="1:12" x14ac:dyDescent="0.2">
      <c r="A302" s="42"/>
      <c r="B302" s="25"/>
      <c r="C302" s="45"/>
      <c r="D302" s="46"/>
      <c r="E302" s="26"/>
      <c r="F302" s="163" t="str">
        <f t="shared" si="12"/>
        <v/>
      </c>
      <c r="G302" s="47"/>
      <c r="H302" s="47"/>
      <c r="I302" s="47"/>
      <c r="J302" s="47"/>
      <c r="K302" s="47"/>
      <c r="L302" s="23"/>
    </row>
    <row r="303" spans="1:12" x14ac:dyDescent="0.2">
      <c r="A303" s="42"/>
      <c r="B303" s="25"/>
      <c r="C303" s="44"/>
      <c r="D303" s="46"/>
      <c r="E303" s="26"/>
      <c r="F303" s="163" t="str">
        <f t="shared" si="12"/>
        <v/>
      </c>
      <c r="G303" s="47"/>
      <c r="H303" s="47"/>
      <c r="I303" s="47"/>
      <c r="J303" s="47"/>
      <c r="K303" s="47"/>
      <c r="L303" s="23"/>
    </row>
    <row r="304" spans="1:12" x14ac:dyDescent="0.2">
      <c r="A304" s="42"/>
      <c r="B304" s="25"/>
      <c r="C304" s="44"/>
      <c r="D304" s="46"/>
      <c r="E304" s="26"/>
      <c r="F304" s="163" t="str">
        <f t="shared" si="12"/>
        <v/>
      </c>
      <c r="G304" s="47"/>
      <c r="H304" s="47"/>
      <c r="I304" s="47"/>
      <c r="J304" s="47"/>
      <c r="K304" s="47"/>
      <c r="L304" s="23"/>
    </row>
    <row r="305" spans="1:12" x14ac:dyDescent="0.2">
      <c r="A305" s="42"/>
      <c r="B305" s="25"/>
      <c r="C305" s="45"/>
      <c r="D305" s="46"/>
      <c r="E305" s="26"/>
      <c r="F305" s="163" t="str">
        <f t="shared" si="12"/>
        <v/>
      </c>
      <c r="G305" s="47"/>
      <c r="H305" s="47"/>
      <c r="I305" s="47"/>
      <c r="J305" s="47"/>
      <c r="K305" s="47"/>
      <c r="L305" s="23"/>
    </row>
    <row r="306" spans="1:12" x14ac:dyDescent="0.2">
      <c r="A306" s="42"/>
      <c r="B306" s="25"/>
      <c r="C306" s="44"/>
      <c r="D306" s="46"/>
      <c r="E306" s="26"/>
      <c r="F306" s="163" t="str">
        <f t="shared" si="12"/>
        <v/>
      </c>
      <c r="G306" s="47"/>
      <c r="H306" s="47"/>
      <c r="I306" s="47"/>
      <c r="J306" s="47"/>
      <c r="K306" s="47"/>
      <c r="L306" s="23"/>
    </row>
    <row r="307" spans="1:12" x14ac:dyDescent="0.2">
      <c r="A307" s="42"/>
      <c r="B307" s="25"/>
      <c r="C307" s="45"/>
      <c r="D307" s="46"/>
      <c r="E307" s="26"/>
      <c r="F307" s="163" t="str">
        <f t="shared" si="12"/>
        <v/>
      </c>
      <c r="G307" s="47"/>
      <c r="H307" s="47"/>
      <c r="I307" s="47"/>
      <c r="J307" s="47"/>
      <c r="K307" s="47"/>
      <c r="L307" s="23"/>
    </row>
    <row r="308" spans="1:12" x14ac:dyDescent="0.2">
      <c r="A308" s="42"/>
      <c r="B308" s="25"/>
      <c r="C308" s="45"/>
      <c r="D308" s="46"/>
      <c r="E308" s="26"/>
      <c r="F308" s="163" t="str">
        <f t="shared" si="12"/>
        <v/>
      </c>
      <c r="G308" s="47"/>
      <c r="H308" s="47"/>
      <c r="I308" s="47"/>
      <c r="J308" s="47"/>
      <c r="K308" s="47"/>
      <c r="L308" s="23"/>
    </row>
    <row r="309" spans="1:12" x14ac:dyDescent="0.2">
      <c r="A309" s="42"/>
      <c r="B309" s="25"/>
      <c r="C309" s="45"/>
      <c r="D309" s="46"/>
      <c r="E309" s="26"/>
      <c r="F309" s="163" t="str">
        <f t="shared" si="12"/>
        <v/>
      </c>
      <c r="G309" s="47"/>
      <c r="H309" s="47"/>
      <c r="I309" s="47"/>
      <c r="J309" s="47"/>
      <c r="K309" s="47"/>
      <c r="L309" s="23"/>
    </row>
    <row r="310" spans="1:12" x14ac:dyDescent="0.2">
      <c r="A310" s="42"/>
      <c r="B310" s="25"/>
      <c r="C310" s="44"/>
      <c r="D310" s="46"/>
      <c r="E310" s="26"/>
      <c r="F310" s="163" t="str">
        <f t="shared" si="12"/>
        <v/>
      </c>
      <c r="G310" s="47"/>
      <c r="H310" s="47"/>
      <c r="I310" s="47"/>
      <c r="J310" s="47"/>
      <c r="K310" s="47"/>
      <c r="L310" s="23"/>
    </row>
    <row r="311" spans="1:12" x14ac:dyDescent="0.2">
      <c r="A311" s="42"/>
      <c r="B311" s="25"/>
      <c r="C311" s="45"/>
      <c r="D311" s="46"/>
      <c r="E311" s="26"/>
      <c r="F311" s="163" t="str">
        <f t="shared" si="12"/>
        <v/>
      </c>
      <c r="G311" s="47"/>
      <c r="H311" s="47"/>
      <c r="I311" s="47"/>
      <c r="J311" s="47"/>
      <c r="K311" s="47"/>
      <c r="L311" s="23"/>
    </row>
    <row r="312" spans="1:12" x14ac:dyDescent="0.2">
      <c r="A312" s="42"/>
      <c r="B312" s="25"/>
      <c r="C312" s="44"/>
      <c r="D312" s="46"/>
      <c r="E312" s="26"/>
      <c r="F312" s="163" t="str">
        <f t="shared" si="12"/>
        <v/>
      </c>
      <c r="G312" s="47"/>
      <c r="H312" s="47"/>
      <c r="I312" s="47"/>
      <c r="J312" s="47"/>
      <c r="K312" s="47"/>
      <c r="L312" s="23"/>
    </row>
    <row r="313" spans="1:12" x14ac:dyDescent="0.2">
      <c r="A313" s="42"/>
      <c r="B313" s="25"/>
      <c r="C313" s="44"/>
      <c r="D313" s="46"/>
      <c r="E313" s="26"/>
      <c r="F313" s="163" t="str">
        <f t="shared" si="12"/>
        <v/>
      </c>
      <c r="G313" s="47"/>
      <c r="H313" s="47"/>
      <c r="I313" s="47"/>
      <c r="J313" s="47"/>
      <c r="K313" s="47"/>
      <c r="L313" s="23"/>
    </row>
    <row r="314" spans="1:12" x14ac:dyDescent="0.2">
      <c r="A314" s="42"/>
      <c r="B314" s="25"/>
      <c r="C314" s="45"/>
      <c r="D314" s="46"/>
      <c r="E314" s="26"/>
      <c r="F314" s="163" t="str">
        <f t="shared" si="12"/>
        <v/>
      </c>
      <c r="G314" s="47"/>
      <c r="H314" s="47"/>
      <c r="I314" s="47"/>
      <c r="J314" s="47"/>
      <c r="K314" s="47"/>
      <c r="L314" s="23"/>
    </row>
    <row r="315" spans="1:12" x14ac:dyDescent="0.2">
      <c r="A315" s="42"/>
      <c r="B315" s="25"/>
      <c r="C315" s="45"/>
      <c r="D315" s="46"/>
      <c r="E315" s="26"/>
      <c r="F315" s="163" t="str">
        <f t="shared" si="12"/>
        <v/>
      </c>
      <c r="G315" s="47"/>
      <c r="H315" s="47"/>
      <c r="I315" s="47"/>
      <c r="J315" s="47"/>
      <c r="K315" s="47"/>
      <c r="L315" s="23"/>
    </row>
    <row r="316" spans="1:12" x14ac:dyDescent="0.2">
      <c r="A316" s="42"/>
      <c r="B316" s="25"/>
      <c r="C316" s="44"/>
      <c r="D316" s="46"/>
      <c r="E316" s="26"/>
      <c r="F316" s="163" t="str">
        <f t="shared" si="12"/>
        <v/>
      </c>
      <c r="G316" s="47"/>
      <c r="H316" s="47"/>
      <c r="I316" s="47"/>
      <c r="J316" s="47"/>
      <c r="K316" s="47"/>
      <c r="L316" s="23"/>
    </row>
    <row r="317" spans="1:12" x14ac:dyDescent="0.2">
      <c r="A317" s="42"/>
      <c r="B317" s="25"/>
      <c r="C317" s="45"/>
      <c r="D317" s="46"/>
      <c r="E317" s="26"/>
      <c r="F317" s="163" t="str">
        <f t="shared" si="12"/>
        <v/>
      </c>
      <c r="G317" s="47"/>
      <c r="H317" s="47"/>
      <c r="I317" s="47"/>
      <c r="J317" s="47"/>
      <c r="K317" s="47"/>
      <c r="L317" s="23"/>
    </row>
    <row r="318" spans="1:12" x14ac:dyDescent="0.2">
      <c r="A318" s="42"/>
      <c r="B318" s="25"/>
      <c r="C318" s="45"/>
      <c r="D318" s="46"/>
      <c r="E318" s="26"/>
      <c r="F318" s="163" t="str">
        <f t="shared" si="12"/>
        <v/>
      </c>
      <c r="G318" s="47"/>
      <c r="H318" s="47"/>
      <c r="I318" s="47"/>
      <c r="J318" s="47"/>
      <c r="K318" s="47"/>
      <c r="L318" s="23"/>
    </row>
    <row r="319" spans="1:12" x14ac:dyDescent="0.2">
      <c r="A319" s="42"/>
      <c r="B319" s="25"/>
      <c r="C319" s="45"/>
      <c r="D319" s="46"/>
      <c r="E319" s="26"/>
      <c r="F319" s="163" t="str">
        <f t="shared" si="12"/>
        <v/>
      </c>
      <c r="G319" s="47"/>
      <c r="H319" s="47"/>
      <c r="I319" s="47"/>
      <c r="J319" s="47"/>
      <c r="K319" s="47"/>
      <c r="L319" s="23"/>
    </row>
    <row r="320" spans="1:12" x14ac:dyDescent="0.2">
      <c r="A320" s="42"/>
      <c r="B320" s="25"/>
      <c r="C320" s="44"/>
      <c r="D320" s="46"/>
      <c r="E320" s="26"/>
      <c r="F320" s="163" t="str">
        <f t="shared" si="12"/>
        <v/>
      </c>
      <c r="G320" s="47"/>
      <c r="H320" s="47"/>
      <c r="I320" s="47"/>
      <c r="J320" s="47"/>
      <c r="K320" s="47"/>
      <c r="L320" s="23"/>
    </row>
    <row r="321" spans="1:12" x14ac:dyDescent="0.2">
      <c r="A321" s="42"/>
      <c r="B321" s="25"/>
      <c r="C321" s="45"/>
      <c r="D321" s="46"/>
      <c r="E321" s="26"/>
      <c r="F321" s="163" t="str">
        <f t="shared" si="12"/>
        <v/>
      </c>
      <c r="G321" s="47"/>
      <c r="H321" s="47"/>
      <c r="I321" s="47"/>
      <c r="J321" s="47"/>
      <c r="K321" s="47"/>
      <c r="L321" s="23"/>
    </row>
    <row r="322" spans="1:12" x14ac:dyDescent="0.2">
      <c r="A322" s="42"/>
      <c r="B322" s="25"/>
      <c r="C322" s="44"/>
      <c r="D322" s="46"/>
      <c r="E322" s="26"/>
      <c r="F322" s="163" t="str">
        <f t="shared" si="12"/>
        <v/>
      </c>
      <c r="G322" s="47"/>
      <c r="H322" s="47"/>
      <c r="I322" s="47"/>
      <c r="J322" s="47"/>
      <c r="K322" s="47"/>
      <c r="L322" s="23"/>
    </row>
    <row r="323" spans="1:12" x14ac:dyDescent="0.2">
      <c r="A323" s="42"/>
      <c r="B323" s="25"/>
      <c r="C323" s="45"/>
      <c r="D323" s="46"/>
      <c r="E323" s="26"/>
      <c r="F323" s="163" t="str">
        <f t="shared" si="12"/>
        <v/>
      </c>
      <c r="G323" s="47"/>
      <c r="H323" s="47"/>
      <c r="I323" s="47"/>
      <c r="J323" s="47"/>
      <c r="K323" s="47"/>
      <c r="L323" s="23"/>
    </row>
    <row r="324" spans="1:12" x14ac:dyDescent="0.2">
      <c r="A324" s="42"/>
      <c r="B324" s="25"/>
      <c r="C324" s="45"/>
      <c r="D324" s="46"/>
      <c r="E324" s="26"/>
      <c r="F324" s="163" t="str">
        <f t="shared" si="12"/>
        <v/>
      </c>
      <c r="G324" s="47"/>
      <c r="H324" s="47"/>
      <c r="I324" s="47"/>
      <c r="J324" s="47"/>
      <c r="K324" s="47"/>
      <c r="L324" s="23"/>
    </row>
    <row r="325" spans="1:12" x14ac:dyDescent="0.2">
      <c r="A325" s="42"/>
      <c r="B325" s="25"/>
      <c r="C325" s="45"/>
      <c r="D325" s="46"/>
      <c r="E325" s="26"/>
      <c r="F325" s="163" t="str">
        <f t="shared" si="12"/>
        <v/>
      </c>
      <c r="G325" s="47"/>
      <c r="H325" s="47"/>
      <c r="I325" s="47"/>
      <c r="J325" s="47"/>
      <c r="K325" s="47"/>
      <c r="L325" s="23"/>
    </row>
    <row r="326" spans="1:12" x14ac:dyDescent="0.2">
      <c r="A326" s="42"/>
      <c r="B326" s="25"/>
      <c r="C326" s="45"/>
      <c r="D326" s="46"/>
      <c r="E326" s="26"/>
      <c r="F326" s="163" t="str">
        <f t="shared" si="12"/>
        <v/>
      </c>
      <c r="G326" s="47"/>
      <c r="H326" s="47"/>
      <c r="I326" s="47"/>
      <c r="J326" s="47"/>
      <c r="K326" s="47"/>
      <c r="L326" s="23"/>
    </row>
    <row r="327" spans="1:12" x14ac:dyDescent="0.2">
      <c r="A327" s="42"/>
      <c r="B327" s="25"/>
      <c r="C327" s="44"/>
      <c r="D327" s="46"/>
      <c r="E327" s="26"/>
      <c r="F327" s="163" t="str">
        <f t="shared" si="12"/>
        <v/>
      </c>
      <c r="G327" s="47"/>
      <c r="H327" s="47"/>
      <c r="I327" s="47"/>
      <c r="J327" s="47"/>
      <c r="K327" s="47"/>
      <c r="L327" s="23"/>
    </row>
    <row r="328" spans="1:12" x14ac:dyDescent="0.2">
      <c r="A328" s="42"/>
      <c r="B328" s="25"/>
      <c r="C328" s="44"/>
      <c r="D328" s="46"/>
      <c r="E328" s="26"/>
      <c r="F328" s="163" t="str">
        <f t="shared" si="12"/>
        <v/>
      </c>
      <c r="G328" s="47"/>
      <c r="H328" s="47"/>
      <c r="I328" s="47"/>
      <c r="J328" s="47"/>
      <c r="K328" s="47"/>
      <c r="L328" s="23"/>
    </row>
    <row r="329" spans="1:12" x14ac:dyDescent="0.2">
      <c r="A329" s="42"/>
      <c r="B329" s="25"/>
      <c r="C329" s="45"/>
      <c r="D329" s="46"/>
      <c r="E329" s="26"/>
      <c r="F329" s="163"/>
      <c r="G329" s="47"/>
      <c r="H329" s="47"/>
      <c r="I329" s="47"/>
      <c r="J329" s="47"/>
      <c r="K329" s="47"/>
      <c r="L329" s="23"/>
    </row>
    <row r="330" spans="1:12" x14ac:dyDescent="0.2">
      <c r="A330" s="42"/>
      <c r="B330" s="25"/>
      <c r="C330" s="45"/>
      <c r="D330" s="46"/>
      <c r="E330" s="26"/>
      <c r="F330" s="163"/>
      <c r="G330" s="47"/>
      <c r="H330" s="47"/>
      <c r="I330" s="47"/>
      <c r="J330" s="47"/>
      <c r="K330" s="47"/>
      <c r="L330" s="23"/>
    </row>
    <row r="331" spans="1:12" x14ac:dyDescent="0.2">
      <c r="A331" s="42"/>
      <c r="B331" s="25"/>
      <c r="C331" s="45"/>
      <c r="D331" s="46"/>
      <c r="E331" s="26"/>
      <c r="F331" s="163"/>
      <c r="G331" s="47"/>
      <c r="H331" s="47"/>
      <c r="I331" s="47"/>
      <c r="J331" s="47"/>
      <c r="K331" s="47"/>
      <c r="L331" s="23"/>
    </row>
    <row r="332" spans="1:12" x14ac:dyDescent="0.2">
      <c r="A332" s="42"/>
      <c r="B332" s="25"/>
      <c r="C332" s="44"/>
      <c r="D332" s="46"/>
      <c r="E332" s="26"/>
      <c r="F332" s="163"/>
      <c r="G332" s="47"/>
      <c r="H332" s="47"/>
      <c r="I332" s="47"/>
      <c r="J332" s="47"/>
      <c r="K332" s="47"/>
      <c r="L332" s="23"/>
    </row>
    <row r="333" spans="1:12" x14ac:dyDescent="0.2">
      <c r="A333" s="42"/>
      <c r="B333" s="43"/>
      <c r="C333" s="44"/>
      <c r="D333" s="46"/>
      <c r="E333" s="26"/>
      <c r="F333" s="158"/>
      <c r="G333" s="47"/>
      <c r="H333" s="47"/>
      <c r="I333" s="47"/>
      <c r="J333" s="47"/>
      <c r="K333" s="47"/>
      <c r="L333" s="23"/>
    </row>
    <row r="334" spans="1:12" x14ac:dyDescent="0.2">
      <c r="A334" s="42"/>
      <c r="B334" s="43"/>
      <c r="C334" s="44"/>
      <c r="D334" s="46"/>
      <c r="E334" s="26"/>
      <c r="F334" s="158"/>
      <c r="G334" s="47"/>
      <c r="H334" s="47"/>
      <c r="I334" s="47"/>
      <c r="J334" s="47"/>
      <c r="K334" s="47"/>
      <c r="L334" s="23"/>
    </row>
    <row r="335" spans="1:12" x14ac:dyDescent="0.2">
      <c r="A335" s="42"/>
      <c r="B335" s="43"/>
      <c r="C335" s="45"/>
      <c r="D335" s="46"/>
      <c r="E335" s="26"/>
      <c r="F335" s="158"/>
      <c r="G335" s="47"/>
      <c r="H335" s="47"/>
      <c r="I335" s="47"/>
      <c r="J335" s="47"/>
      <c r="K335" s="47"/>
      <c r="L335" s="23"/>
    </row>
    <row r="336" spans="1:12" x14ac:dyDescent="0.2">
      <c r="A336" s="42"/>
      <c r="B336" s="43"/>
      <c r="C336" s="44"/>
      <c r="D336" s="46"/>
      <c r="E336" s="26"/>
      <c r="F336" s="158"/>
      <c r="G336" s="47"/>
      <c r="H336" s="47"/>
      <c r="I336" s="47"/>
      <c r="J336" s="47"/>
      <c r="K336" s="47"/>
      <c r="L336" s="23"/>
    </row>
    <row r="337" spans="1:12" x14ac:dyDescent="0.2">
      <c r="A337" s="42"/>
      <c r="B337" s="43"/>
      <c r="C337" s="44"/>
      <c r="D337" s="46"/>
      <c r="E337" s="26"/>
      <c r="F337" s="158"/>
      <c r="G337" s="47"/>
      <c r="H337" s="47"/>
      <c r="I337" s="47"/>
      <c r="J337" s="47"/>
      <c r="K337" s="47"/>
      <c r="L337" s="23"/>
    </row>
    <row r="338" spans="1:12" x14ac:dyDescent="0.2">
      <c r="A338" s="42"/>
      <c r="B338" s="43"/>
      <c r="C338" s="45"/>
      <c r="D338" s="46"/>
      <c r="E338" s="26"/>
      <c r="F338" s="158"/>
      <c r="G338" s="47"/>
      <c r="H338" s="47"/>
      <c r="I338" s="47"/>
      <c r="J338" s="47"/>
      <c r="K338" s="47"/>
      <c r="L338" s="23"/>
    </row>
    <row r="339" spans="1:12" x14ac:dyDescent="0.2">
      <c r="A339" s="42"/>
      <c r="B339" s="43"/>
      <c r="C339" s="45"/>
      <c r="D339" s="46"/>
      <c r="E339" s="26"/>
      <c r="F339" s="158"/>
      <c r="G339" s="47"/>
      <c r="H339" s="47"/>
      <c r="I339" s="47"/>
      <c r="J339" s="47"/>
      <c r="K339" s="47"/>
      <c r="L339" s="23"/>
    </row>
    <row r="340" spans="1:12" x14ac:dyDescent="0.2">
      <c r="A340" s="42"/>
      <c r="B340" s="43"/>
      <c r="C340" s="45"/>
      <c r="D340" s="46"/>
      <c r="E340" s="26"/>
      <c r="F340" s="158"/>
      <c r="G340" s="47"/>
      <c r="H340" s="47"/>
      <c r="I340" s="47"/>
      <c r="J340" s="47"/>
      <c r="K340" s="47"/>
      <c r="L340" s="23"/>
    </row>
    <row r="341" spans="1:12" x14ac:dyDescent="0.2">
      <c r="A341" s="42"/>
      <c r="B341" s="43"/>
      <c r="C341" s="45"/>
      <c r="D341" s="46"/>
      <c r="E341" s="26"/>
      <c r="F341" s="158"/>
      <c r="G341" s="47"/>
      <c r="H341" s="47"/>
      <c r="I341" s="47"/>
      <c r="J341" s="47"/>
      <c r="K341" s="47"/>
      <c r="L341" s="23"/>
    </row>
    <row r="342" spans="1:12" x14ac:dyDescent="0.2">
      <c r="A342" s="42"/>
      <c r="B342" s="43"/>
      <c r="C342" s="45"/>
      <c r="D342" s="46"/>
      <c r="E342" s="26"/>
      <c r="F342" s="158"/>
      <c r="G342" s="47"/>
      <c r="H342" s="47"/>
      <c r="I342" s="47"/>
      <c r="J342" s="47"/>
      <c r="K342" s="47"/>
      <c r="L342" s="23"/>
    </row>
    <row r="343" spans="1:12" x14ac:dyDescent="0.2">
      <c r="A343" s="42"/>
      <c r="B343" s="43"/>
      <c r="C343" s="45"/>
      <c r="D343" s="46"/>
      <c r="E343" s="26"/>
      <c r="F343" s="158"/>
      <c r="G343" s="47"/>
      <c r="H343" s="47"/>
      <c r="I343" s="47"/>
      <c r="J343" s="47"/>
      <c r="K343" s="47"/>
      <c r="L343" s="23"/>
    </row>
    <row r="344" spans="1:12" x14ac:dyDescent="0.2">
      <c r="A344" s="42"/>
      <c r="B344" s="43"/>
      <c r="C344" s="45"/>
      <c r="D344" s="46"/>
      <c r="E344" s="26"/>
      <c r="F344" s="158"/>
      <c r="G344" s="47"/>
      <c r="H344" s="47"/>
      <c r="I344" s="47"/>
      <c r="J344" s="47"/>
      <c r="K344" s="47"/>
      <c r="L344" s="23"/>
    </row>
    <row r="345" spans="1:12" x14ac:dyDescent="0.2">
      <c r="A345" s="42"/>
      <c r="B345" s="43"/>
      <c r="C345" s="44"/>
      <c r="D345" s="46"/>
      <c r="E345" s="26"/>
      <c r="F345" s="158"/>
      <c r="G345" s="47"/>
      <c r="H345" s="47"/>
      <c r="I345" s="47"/>
      <c r="J345" s="47"/>
      <c r="K345" s="47"/>
      <c r="L345" s="23"/>
    </row>
    <row r="346" spans="1:12" x14ac:dyDescent="0.2">
      <c r="A346" s="42"/>
      <c r="B346" s="43"/>
      <c r="C346" s="45"/>
      <c r="D346" s="46"/>
      <c r="E346" s="26"/>
      <c r="F346" s="158"/>
      <c r="G346" s="47"/>
      <c r="H346" s="47"/>
      <c r="I346" s="47"/>
      <c r="J346" s="47"/>
      <c r="K346" s="47"/>
      <c r="L346" s="23"/>
    </row>
    <row r="347" spans="1:12" x14ac:dyDescent="0.2">
      <c r="A347" s="42"/>
      <c r="B347" s="43"/>
      <c r="C347" s="45"/>
      <c r="D347" s="46"/>
      <c r="E347" s="26"/>
      <c r="F347" s="158"/>
      <c r="G347" s="47"/>
      <c r="H347" s="47"/>
      <c r="I347" s="47"/>
      <c r="J347" s="47"/>
      <c r="K347" s="47"/>
      <c r="L347" s="23"/>
    </row>
    <row r="348" spans="1:12" x14ac:dyDescent="0.2">
      <c r="A348" s="42"/>
      <c r="B348" s="43"/>
      <c r="C348" s="45"/>
      <c r="D348" s="46"/>
      <c r="E348" s="26"/>
      <c r="F348" s="158"/>
      <c r="G348" s="47"/>
      <c r="H348" s="47"/>
      <c r="I348" s="47"/>
      <c r="J348" s="47"/>
      <c r="K348" s="47"/>
      <c r="L348" s="23"/>
    </row>
    <row r="349" spans="1:12" x14ac:dyDescent="0.2">
      <c r="A349" s="42"/>
      <c r="B349" s="43"/>
      <c r="C349" s="45"/>
      <c r="D349" s="46"/>
      <c r="E349" s="26"/>
      <c r="F349" s="158"/>
      <c r="G349" s="47"/>
      <c r="H349" s="47"/>
      <c r="I349" s="47"/>
      <c r="J349" s="47"/>
      <c r="K349" s="47"/>
      <c r="L349" s="23"/>
    </row>
    <row r="350" spans="1:12" x14ac:dyDescent="0.2">
      <c r="A350" s="42"/>
      <c r="B350" s="43"/>
      <c r="C350" s="45"/>
      <c r="D350" s="46"/>
      <c r="E350" s="26"/>
      <c r="F350" s="158"/>
      <c r="G350" s="47"/>
      <c r="H350" s="47"/>
      <c r="I350" s="47"/>
      <c r="J350" s="47"/>
      <c r="K350" s="47"/>
      <c r="L350" s="23"/>
    </row>
    <row r="351" spans="1:12" x14ac:dyDescent="0.2">
      <c r="A351" s="42"/>
      <c r="B351" s="43"/>
      <c r="C351" s="44"/>
      <c r="D351" s="46"/>
      <c r="E351" s="26"/>
      <c r="F351" s="158"/>
      <c r="G351" s="47"/>
      <c r="H351" s="47"/>
      <c r="I351" s="47"/>
      <c r="J351" s="47"/>
      <c r="K351" s="47"/>
      <c r="L351" s="23"/>
    </row>
    <row r="352" spans="1:12" x14ac:dyDescent="0.2">
      <c r="A352" s="42"/>
      <c r="B352" s="43"/>
      <c r="C352" s="44"/>
      <c r="D352" s="46"/>
      <c r="E352" s="26"/>
      <c r="F352" s="158"/>
      <c r="G352" s="47"/>
      <c r="H352" s="47"/>
      <c r="I352" s="47"/>
      <c r="J352" s="47"/>
      <c r="K352" s="47"/>
      <c r="L352" s="23"/>
    </row>
    <row r="353" spans="1:12" x14ac:dyDescent="0.2">
      <c r="A353" s="42"/>
      <c r="B353" s="43"/>
      <c r="C353" s="44"/>
      <c r="D353" s="46"/>
      <c r="E353" s="26"/>
      <c r="F353" s="158"/>
      <c r="G353" s="47"/>
      <c r="H353" s="47"/>
      <c r="I353" s="47"/>
      <c r="J353" s="47"/>
      <c r="K353" s="47"/>
      <c r="L353" s="23"/>
    </row>
    <row r="354" spans="1:12" x14ac:dyDescent="0.2">
      <c r="A354" s="42"/>
      <c r="B354" s="43"/>
      <c r="C354" s="45"/>
      <c r="D354" s="46"/>
      <c r="E354" s="26"/>
      <c r="F354" s="158"/>
      <c r="G354" s="47"/>
      <c r="H354" s="47"/>
      <c r="I354" s="47"/>
      <c r="J354" s="47"/>
      <c r="K354" s="47"/>
      <c r="L354" s="23"/>
    </row>
    <row r="355" spans="1:12" x14ac:dyDescent="0.2">
      <c r="A355" s="42"/>
      <c r="B355" s="43"/>
      <c r="C355" s="45"/>
      <c r="D355" s="46"/>
      <c r="E355" s="26"/>
      <c r="F355" s="158"/>
      <c r="G355" s="47"/>
      <c r="H355" s="47"/>
      <c r="I355" s="47"/>
      <c r="J355" s="47"/>
      <c r="K355" s="47"/>
      <c r="L355" s="23"/>
    </row>
    <row r="356" spans="1:12" x14ac:dyDescent="0.2">
      <c r="A356" s="42"/>
      <c r="B356" s="43"/>
      <c r="C356" s="44"/>
      <c r="D356" s="46"/>
      <c r="E356" s="26"/>
      <c r="F356" s="158"/>
      <c r="G356" s="47"/>
      <c r="H356" s="47"/>
      <c r="I356" s="47"/>
      <c r="J356" s="47"/>
      <c r="K356" s="47"/>
      <c r="L356" s="23"/>
    </row>
    <row r="357" spans="1:12" x14ac:dyDescent="0.2">
      <c r="A357" s="42"/>
      <c r="B357" s="43"/>
      <c r="C357" s="45"/>
      <c r="D357" s="46"/>
      <c r="E357" s="26"/>
      <c r="F357" s="158"/>
      <c r="G357" s="47"/>
      <c r="H357" s="47"/>
      <c r="I357" s="47"/>
      <c r="J357" s="47"/>
      <c r="K357" s="47"/>
      <c r="L357" s="23"/>
    </row>
    <row r="358" spans="1:12" x14ac:dyDescent="0.2">
      <c r="A358" s="42"/>
      <c r="B358" s="43"/>
      <c r="C358" s="45"/>
      <c r="D358" s="46"/>
      <c r="E358" s="26"/>
      <c r="F358" s="158"/>
      <c r="G358" s="47"/>
      <c r="H358" s="47"/>
      <c r="I358" s="47"/>
      <c r="J358" s="47"/>
      <c r="K358" s="47"/>
      <c r="L358" s="23"/>
    </row>
    <row r="359" spans="1:12" x14ac:dyDescent="0.2">
      <c r="A359" s="42"/>
      <c r="B359" s="43"/>
      <c r="C359" s="45"/>
      <c r="D359" s="46"/>
      <c r="E359" s="26"/>
      <c r="F359" s="158"/>
      <c r="G359" s="47"/>
      <c r="H359" s="47"/>
      <c r="I359" s="47"/>
      <c r="J359" s="47"/>
      <c r="K359" s="47"/>
      <c r="L359" s="23"/>
    </row>
    <row r="360" spans="1:12" x14ac:dyDescent="0.2">
      <c r="A360" s="42"/>
      <c r="B360" s="43"/>
      <c r="C360" s="44"/>
      <c r="D360" s="46"/>
      <c r="E360" s="26"/>
      <c r="F360" s="158"/>
      <c r="G360" s="47"/>
      <c r="H360" s="47"/>
      <c r="I360" s="47"/>
      <c r="J360" s="47"/>
      <c r="K360" s="47"/>
      <c r="L360" s="23"/>
    </row>
    <row r="361" spans="1:12" x14ac:dyDescent="0.2">
      <c r="A361" s="42"/>
      <c r="B361" s="43"/>
      <c r="C361" s="45"/>
      <c r="D361" s="46"/>
      <c r="E361" s="26"/>
      <c r="F361" s="158"/>
      <c r="G361" s="47"/>
      <c r="H361" s="47"/>
      <c r="I361" s="47"/>
      <c r="J361" s="47"/>
      <c r="K361" s="47"/>
      <c r="L361" s="23"/>
    </row>
    <row r="362" spans="1:12" x14ac:dyDescent="0.2">
      <c r="A362" s="42"/>
      <c r="B362" s="43"/>
      <c r="C362" s="45"/>
      <c r="D362" s="46"/>
      <c r="E362" s="26"/>
      <c r="F362" s="158"/>
      <c r="G362" s="47"/>
      <c r="H362" s="47"/>
      <c r="I362" s="47"/>
      <c r="J362" s="47"/>
      <c r="K362" s="47"/>
      <c r="L362" s="23"/>
    </row>
    <row r="363" spans="1:12" x14ac:dyDescent="0.2">
      <c r="A363" s="42"/>
      <c r="B363" s="43"/>
      <c r="C363" s="44"/>
      <c r="D363" s="46"/>
      <c r="E363" s="26"/>
      <c r="F363" s="158"/>
      <c r="G363" s="47"/>
      <c r="H363" s="47"/>
      <c r="I363" s="47"/>
      <c r="J363" s="47"/>
      <c r="K363" s="47"/>
      <c r="L363" s="23"/>
    </row>
    <row r="364" spans="1:12" x14ac:dyDescent="0.2">
      <c r="A364" s="42"/>
      <c r="B364" s="43"/>
      <c r="C364" s="45"/>
      <c r="D364" s="46"/>
      <c r="E364" s="26"/>
      <c r="F364" s="158"/>
      <c r="G364" s="47"/>
      <c r="H364" s="47"/>
      <c r="I364" s="47"/>
      <c r="J364" s="47"/>
      <c r="K364" s="47"/>
      <c r="L364" s="23"/>
    </row>
    <row r="365" spans="1:12" x14ac:dyDescent="0.2">
      <c r="A365" s="42"/>
      <c r="B365" s="43"/>
      <c r="C365" s="45"/>
      <c r="D365" s="46"/>
      <c r="E365" s="26"/>
      <c r="F365" s="158"/>
      <c r="G365" s="47"/>
      <c r="H365" s="47"/>
      <c r="I365" s="47"/>
      <c r="J365" s="47"/>
      <c r="K365" s="47"/>
      <c r="L365" s="23"/>
    </row>
    <row r="366" spans="1:12" x14ac:dyDescent="0.2">
      <c r="A366" s="42"/>
      <c r="B366" s="43"/>
      <c r="C366" s="45"/>
      <c r="D366" s="46"/>
      <c r="E366" s="26"/>
      <c r="F366" s="158"/>
      <c r="G366" s="47"/>
      <c r="H366" s="47"/>
      <c r="I366" s="47"/>
      <c r="J366" s="47"/>
      <c r="K366" s="47"/>
      <c r="L366" s="23"/>
    </row>
    <row r="367" spans="1:12" x14ac:dyDescent="0.2">
      <c r="A367" s="42"/>
      <c r="B367" s="43"/>
      <c r="C367" s="45"/>
      <c r="D367" s="46"/>
      <c r="E367" s="26"/>
      <c r="F367" s="158"/>
      <c r="G367" s="47"/>
      <c r="H367" s="47"/>
      <c r="I367" s="47"/>
      <c r="J367" s="47"/>
      <c r="K367" s="47"/>
      <c r="L367" s="23"/>
    </row>
    <row r="368" spans="1:12" x14ac:dyDescent="0.2">
      <c r="A368" s="42"/>
      <c r="B368" s="43"/>
      <c r="C368" s="44"/>
      <c r="D368" s="46"/>
      <c r="E368" s="26"/>
      <c r="F368" s="158"/>
      <c r="G368" s="47"/>
      <c r="H368" s="47"/>
      <c r="I368" s="47"/>
      <c r="J368" s="47"/>
      <c r="K368" s="47"/>
      <c r="L368" s="23"/>
    </row>
    <row r="369" spans="1:12" x14ac:dyDescent="0.2">
      <c r="A369" s="42"/>
      <c r="B369" s="43"/>
      <c r="C369" s="44"/>
      <c r="D369" s="46"/>
      <c r="E369" s="26"/>
      <c r="F369" s="158"/>
      <c r="G369" s="47"/>
      <c r="H369" s="47"/>
      <c r="I369" s="47"/>
      <c r="J369" s="47"/>
      <c r="K369" s="47"/>
      <c r="L369" s="23"/>
    </row>
    <row r="370" spans="1:12" x14ac:dyDescent="0.2">
      <c r="A370" s="42"/>
      <c r="B370" s="43"/>
      <c r="C370" s="45"/>
      <c r="D370" s="46"/>
      <c r="E370" s="26"/>
      <c r="F370" s="158"/>
      <c r="G370" s="47"/>
      <c r="H370" s="47"/>
      <c r="I370" s="47"/>
      <c r="J370" s="47"/>
      <c r="K370" s="47"/>
      <c r="L370" s="23"/>
    </row>
    <row r="371" spans="1:12" x14ac:dyDescent="0.2">
      <c r="A371" s="42"/>
      <c r="B371" s="43"/>
      <c r="C371" s="44"/>
      <c r="D371" s="46"/>
      <c r="E371" s="26"/>
      <c r="F371" s="158"/>
      <c r="G371" s="47"/>
      <c r="H371" s="47"/>
      <c r="I371" s="47"/>
      <c r="J371" s="47"/>
      <c r="K371" s="47"/>
      <c r="L371" s="23"/>
    </row>
    <row r="372" spans="1:12" x14ac:dyDescent="0.2">
      <c r="A372" s="42"/>
      <c r="B372" s="43"/>
      <c r="C372" s="45"/>
      <c r="D372" s="46"/>
      <c r="E372" s="26"/>
      <c r="F372" s="158"/>
      <c r="G372" s="47"/>
      <c r="H372" s="47"/>
      <c r="I372" s="47"/>
      <c r="J372" s="47"/>
      <c r="K372" s="47"/>
      <c r="L372" s="23"/>
    </row>
    <row r="373" spans="1:12" x14ac:dyDescent="0.2">
      <c r="A373" s="42"/>
      <c r="B373" s="43"/>
      <c r="C373" s="45"/>
      <c r="D373" s="46"/>
      <c r="E373" s="26"/>
      <c r="F373" s="158"/>
      <c r="G373" s="47"/>
      <c r="H373" s="47"/>
      <c r="I373" s="47"/>
      <c r="J373" s="47"/>
      <c r="K373" s="47"/>
      <c r="L373" s="23"/>
    </row>
    <row r="374" spans="1:12" x14ac:dyDescent="0.2">
      <c r="A374" s="42"/>
      <c r="B374" s="43"/>
      <c r="C374" s="45"/>
      <c r="D374" s="46"/>
      <c r="E374" s="26"/>
      <c r="F374" s="158"/>
      <c r="G374" s="47"/>
      <c r="H374" s="47"/>
      <c r="I374" s="47"/>
      <c r="J374" s="47"/>
      <c r="K374" s="47"/>
      <c r="L374" s="23"/>
    </row>
    <row r="375" spans="1:12" x14ac:dyDescent="0.2">
      <c r="A375" s="42"/>
      <c r="B375" s="43"/>
      <c r="C375" s="45"/>
      <c r="D375" s="46"/>
      <c r="E375" s="26"/>
      <c r="F375" s="158"/>
      <c r="G375" s="47"/>
      <c r="H375" s="47"/>
      <c r="I375" s="47"/>
      <c r="J375" s="47"/>
      <c r="K375" s="47"/>
      <c r="L375" s="23"/>
    </row>
    <row r="376" spans="1:12" x14ac:dyDescent="0.2">
      <c r="A376" s="42"/>
      <c r="B376" s="43"/>
      <c r="C376" s="45"/>
      <c r="D376" s="46"/>
      <c r="E376" s="26"/>
      <c r="F376" s="158"/>
      <c r="G376" s="47"/>
      <c r="H376" s="47"/>
      <c r="I376" s="47"/>
      <c r="J376" s="47"/>
      <c r="K376" s="47"/>
      <c r="L376" s="23"/>
    </row>
    <row r="377" spans="1:12" x14ac:dyDescent="0.2">
      <c r="A377" s="42"/>
      <c r="B377" s="43"/>
      <c r="C377" s="45"/>
      <c r="D377" s="46"/>
      <c r="E377" s="26"/>
      <c r="F377" s="158"/>
      <c r="G377" s="47"/>
      <c r="H377" s="47"/>
      <c r="I377" s="47"/>
      <c r="J377" s="47"/>
      <c r="K377" s="47"/>
      <c r="L377" s="23"/>
    </row>
    <row r="378" spans="1:12" x14ac:dyDescent="0.2">
      <c r="A378" s="42"/>
      <c r="B378" s="43"/>
      <c r="C378" s="44"/>
      <c r="D378" s="46"/>
      <c r="E378" s="26"/>
      <c r="F378" s="158"/>
      <c r="G378" s="47"/>
      <c r="H378" s="47"/>
      <c r="I378" s="47"/>
      <c r="J378" s="47"/>
      <c r="K378" s="47"/>
      <c r="L378" s="23"/>
    </row>
    <row r="379" spans="1:12" x14ac:dyDescent="0.2">
      <c r="A379" s="42"/>
      <c r="B379" s="43"/>
      <c r="C379" s="45"/>
      <c r="D379" s="46"/>
      <c r="E379" s="26"/>
      <c r="F379" s="158"/>
      <c r="G379" s="47"/>
      <c r="H379" s="47"/>
      <c r="I379" s="47"/>
      <c r="J379" s="47"/>
      <c r="K379" s="47"/>
      <c r="L379" s="23"/>
    </row>
    <row r="380" spans="1:12" x14ac:dyDescent="0.2">
      <c r="A380" s="42"/>
      <c r="B380" s="43"/>
      <c r="C380" s="44"/>
      <c r="D380" s="46"/>
      <c r="E380" s="26"/>
      <c r="F380" s="158"/>
      <c r="G380" s="47"/>
      <c r="H380" s="47"/>
      <c r="I380" s="47"/>
      <c r="J380" s="47"/>
      <c r="K380" s="47"/>
      <c r="L380" s="23"/>
    </row>
    <row r="381" spans="1:12" x14ac:dyDescent="0.2">
      <c r="A381" s="42"/>
      <c r="B381" s="43"/>
      <c r="C381" s="44"/>
      <c r="D381" s="46"/>
      <c r="E381" s="26"/>
      <c r="F381" s="158"/>
      <c r="G381" s="47"/>
      <c r="H381" s="47"/>
      <c r="I381" s="47"/>
      <c r="J381" s="47"/>
      <c r="K381" s="47"/>
      <c r="L381" s="23"/>
    </row>
    <row r="382" spans="1:12" x14ac:dyDescent="0.2">
      <c r="A382" s="42"/>
      <c r="B382" s="43"/>
      <c r="C382" s="45"/>
      <c r="D382" s="46"/>
      <c r="E382" s="26"/>
      <c r="F382" s="158"/>
      <c r="G382" s="47"/>
      <c r="H382" s="47"/>
      <c r="I382" s="47"/>
      <c r="J382" s="47"/>
      <c r="K382" s="47"/>
      <c r="L382" s="23"/>
    </row>
    <row r="383" spans="1:12" x14ac:dyDescent="0.2">
      <c r="A383" s="42"/>
      <c r="B383" s="43"/>
      <c r="C383" s="45"/>
      <c r="D383" s="46"/>
      <c r="E383" s="26"/>
      <c r="F383" s="158"/>
      <c r="G383" s="47"/>
      <c r="H383" s="47"/>
      <c r="I383" s="47"/>
      <c r="J383" s="47"/>
      <c r="K383" s="47"/>
      <c r="L383" s="23"/>
    </row>
    <row r="384" spans="1:12" x14ac:dyDescent="0.2">
      <c r="A384" s="42"/>
      <c r="B384" s="43"/>
      <c r="C384" s="45"/>
      <c r="D384" s="46"/>
      <c r="E384" s="26"/>
      <c r="F384" s="158"/>
      <c r="G384" s="47"/>
      <c r="H384" s="47"/>
      <c r="I384" s="47"/>
      <c r="J384" s="47"/>
      <c r="K384" s="47"/>
      <c r="L384" s="23"/>
    </row>
    <row r="385" spans="1:12" x14ac:dyDescent="0.2">
      <c r="A385" s="42"/>
      <c r="B385" s="43"/>
      <c r="C385" s="45"/>
      <c r="D385" s="46"/>
      <c r="E385" s="26"/>
      <c r="F385" s="158"/>
      <c r="G385" s="47"/>
      <c r="H385" s="47"/>
      <c r="I385" s="47"/>
      <c r="J385" s="47"/>
      <c r="K385" s="47"/>
      <c r="L385" s="23"/>
    </row>
    <row r="386" spans="1:12" x14ac:dyDescent="0.2">
      <c r="A386" s="42"/>
      <c r="B386" s="43"/>
      <c r="C386" s="45"/>
      <c r="D386" s="46"/>
      <c r="E386" s="26"/>
      <c r="F386" s="158"/>
      <c r="G386" s="47"/>
      <c r="H386" s="47"/>
      <c r="I386" s="47"/>
      <c r="J386" s="47"/>
      <c r="K386" s="47"/>
      <c r="L386" s="23"/>
    </row>
    <row r="387" spans="1:12" x14ac:dyDescent="0.2">
      <c r="A387" s="42"/>
      <c r="B387" s="43"/>
      <c r="C387" s="44"/>
      <c r="D387" s="46"/>
      <c r="E387" s="26"/>
      <c r="F387" s="158"/>
      <c r="G387" s="47"/>
      <c r="H387" s="47"/>
      <c r="I387" s="47"/>
      <c r="J387" s="47"/>
      <c r="K387" s="47"/>
      <c r="L387" s="23"/>
    </row>
    <row r="388" spans="1:12" x14ac:dyDescent="0.2">
      <c r="A388" s="42"/>
      <c r="B388" s="43"/>
      <c r="C388" s="44"/>
      <c r="D388" s="46"/>
      <c r="E388" s="26"/>
      <c r="F388" s="158"/>
      <c r="G388" s="47"/>
      <c r="H388" s="47"/>
      <c r="I388" s="47"/>
      <c r="J388" s="47"/>
      <c r="K388" s="47"/>
      <c r="L388" s="23"/>
    </row>
    <row r="389" spans="1:12" x14ac:dyDescent="0.2">
      <c r="A389" s="42"/>
      <c r="B389" s="43"/>
      <c r="C389" s="45"/>
      <c r="D389" s="46"/>
      <c r="E389" s="26"/>
      <c r="F389" s="158"/>
      <c r="G389" s="47"/>
      <c r="H389" s="47"/>
      <c r="I389" s="47"/>
      <c r="J389" s="47"/>
      <c r="K389" s="47"/>
      <c r="L389" s="23"/>
    </row>
    <row r="390" spans="1:12" x14ac:dyDescent="0.2">
      <c r="A390" s="42"/>
      <c r="B390" s="43"/>
      <c r="C390" s="45"/>
      <c r="D390" s="46"/>
      <c r="E390" s="26"/>
      <c r="F390" s="158"/>
      <c r="G390" s="47"/>
      <c r="H390" s="47"/>
      <c r="I390" s="47"/>
      <c r="J390" s="47"/>
      <c r="K390" s="47"/>
      <c r="L390" s="23"/>
    </row>
    <row r="391" spans="1:12" x14ac:dyDescent="0.2">
      <c r="A391" s="42"/>
      <c r="B391" s="43"/>
      <c r="C391" s="45"/>
      <c r="D391" s="46"/>
      <c r="E391" s="26"/>
      <c r="F391" s="158"/>
      <c r="G391" s="47"/>
      <c r="H391" s="47"/>
      <c r="I391" s="47"/>
      <c r="J391" s="47"/>
      <c r="K391" s="47"/>
      <c r="L391" s="23"/>
    </row>
    <row r="392" spans="1:12" x14ac:dyDescent="0.2">
      <c r="A392" s="42"/>
      <c r="B392" s="43"/>
      <c r="C392" s="45"/>
      <c r="D392" s="46"/>
      <c r="E392" s="26"/>
      <c r="F392" s="158"/>
      <c r="G392" s="47"/>
      <c r="H392" s="47"/>
      <c r="I392" s="47"/>
      <c r="J392" s="47"/>
      <c r="K392" s="47"/>
      <c r="L392" s="23"/>
    </row>
    <row r="393" spans="1:12" x14ac:dyDescent="0.2">
      <c r="A393" s="42"/>
      <c r="B393" s="43"/>
      <c r="C393" s="44"/>
      <c r="D393" s="46"/>
      <c r="E393" s="26"/>
      <c r="F393" s="158"/>
      <c r="G393" s="47"/>
      <c r="H393" s="47"/>
      <c r="I393" s="47"/>
      <c r="J393" s="47"/>
      <c r="K393" s="47"/>
      <c r="L393" s="23"/>
    </row>
    <row r="394" spans="1:12" x14ac:dyDescent="0.2">
      <c r="A394" s="42"/>
      <c r="B394" s="43"/>
      <c r="C394" s="45"/>
      <c r="D394" s="46"/>
      <c r="E394" s="26"/>
      <c r="F394" s="158"/>
      <c r="G394" s="47"/>
      <c r="H394" s="47"/>
      <c r="I394" s="47"/>
      <c r="J394" s="47"/>
      <c r="K394" s="47"/>
      <c r="L394" s="23"/>
    </row>
    <row r="395" spans="1:12" x14ac:dyDescent="0.2">
      <c r="A395" s="42"/>
      <c r="B395" s="43"/>
      <c r="C395" s="45"/>
      <c r="D395" s="46"/>
      <c r="E395" s="26"/>
      <c r="F395" s="158"/>
      <c r="G395" s="47"/>
      <c r="H395" s="47"/>
      <c r="I395" s="47"/>
      <c r="J395" s="47"/>
      <c r="K395" s="47"/>
      <c r="L395" s="23"/>
    </row>
    <row r="396" spans="1:12" x14ac:dyDescent="0.2">
      <c r="A396" s="42"/>
      <c r="B396" s="43"/>
      <c r="C396" s="45"/>
      <c r="D396" s="46"/>
      <c r="E396" s="26"/>
      <c r="F396" s="158"/>
      <c r="G396" s="47"/>
      <c r="H396" s="47"/>
      <c r="I396" s="47"/>
      <c r="J396" s="47"/>
      <c r="K396" s="47"/>
      <c r="L396" s="23"/>
    </row>
    <row r="397" spans="1:12" x14ac:dyDescent="0.2">
      <c r="A397" s="42"/>
      <c r="B397" s="43"/>
      <c r="C397" s="45"/>
      <c r="D397" s="46"/>
      <c r="E397" s="26"/>
      <c r="F397" s="158"/>
      <c r="G397" s="47"/>
      <c r="H397" s="47"/>
      <c r="I397" s="47"/>
      <c r="J397" s="47"/>
      <c r="K397" s="47"/>
      <c r="L397" s="23"/>
    </row>
    <row r="398" spans="1:12" x14ac:dyDescent="0.2">
      <c r="A398" s="42"/>
      <c r="B398" s="43"/>
      <c r="C398" s="44"/>
      <c r="D398" s="46"/>
      <c r="E398" s="26"/>
      <c r="F398" s="158"/>
      <c r="G398" s="47"/>
      <c r="H398" s="47"/>
      <c r="I398" s="47"/>
      <c r="J398" s="47"/>
      <c r="K398" s="47"/>
      <c r="L398" s="23"/>
    </row>
    <row r="399" spans="1:12" x14ac:dyDescent="0.2">
      <c r="A399" s="42"/>
      <c r="B399" s="43"/>
      <c r="C399" s="45"/>
      <c r="D399" s="46"/>
      <c r="E399" s="26"/>
      <c r="F399" s="158"/>
      <c r="G399" s="47"/>
      <c r="H399" s="47"/>
      <c r="I399" s="47"/>
      <c r="J399" s="47"/>
      <c r="K399" s="47"/>
      <c r="L399" s="23"/>
    </row>
    <row r="400" spans="1:12" x14ac:dyDescent="0.2">
      <c r="A400" s="42"/>
      <c r="B400" s="43"/>
      <c r="C400" s="44"/>
      <c r="D400" s="46"/>
      <c r="E400" s="26"/>
      <c r="F400" s="158"/>
      <c r="G400" s="47"/>
      <c r="H400" s="47"/>
      <c r="I400" s="47"/>
      <c r="J400" s="47"/>
      <c r="K400" s="47"/>
      <c r="L400" s="23"/>
    </row>
    <row r="401" spans="1:12" x14ac:dyDescent="0.2">
      <c r="A401" s="42"/>
      <c r="B401" s="43"/>
      <c r="C401" s="44"/>
      <c r="D401" s="46"/>
      <c r="E401" s="26"/>
      <c r="F401" s="158"/>
      <c r="G401" s="47"/>
      <c r="H401" s="47"/>
      <c r="I401" s="47"/>
      <c r="J401" s="47"/>
      <c r="K401" s="47"/>
      <c r="L401" s="23"/>
    </row>
    <row r="402" spans="1:12" x14ac:dyDescent="0.2">
      <c r="A402" s="42"/>
      <c r="B402" s="43"/>
      <c r="C402" s="45"/>
      <c r="D402" s="46"/>
      <c r="E402" s="26"/>
      <c r="F402" s="158"/>
      <c r="G402" s="47"/>
      <c r="H402" s="47"/>
      <c r="I402" s="47"/>
      <c r="J402" s="47"/>
      <c r="K402" s="47"/>
      <c r="L402" s="23"/>
    </row>
    <row r="403" spans="1:12" x14ac:dyDescent="0.2">
      <c r="A403" s="42"/>
      <c r="B403" s="43"/>
      <c r="C403" s="44"/>
      <c r="D403" s="46"/>
      <c r="E403" s="46"/>
      <c r="F403" s="163"/>
      <c r="G403" s="47"/>
      <c r="H403" s="47"/>
      <c r="I403" s="47"/>
      <c r="J403" s="47"/>
      <c r="K403" s="47"/>
      <c r="L403" s="23"/>
    </row>
    <row r="404" spans="1:12" x14ac:dyDescent="0.2">
      <c r="A404" s="42"/>
      <c r="B404" s="43"/>
      <c r="C404" s="45"/>
      <c r="D404" s="46"/>
      <c r="E404" s="26"/>
      <c r="F404" s="158"/>
      <c r="G404" s="47"/>
      <c r="H404" s="47"/>
      <c r="I404" s="47"/>
      <c r="J404" s="47"/>
      <c r="K404" s="47"/>
      <c r="L404" s="23"/>
    </row>
    <row r="405" spans="1:12" x14ac:dyDescent="0.2">
      <c r="A405" s="42"/>
      <c r="B405" s="43"/>
      <c r="C405" s="45"/>
      <c r="D405" s="46"/>
      <c r="E405" s="26"/>
      <c r="F405" s="158"/>
      <c r="G405" s="47"/>
      <c r="H405" s="47"/>
      <c r="I405" s="47"/>
      <c r="J405" s="47"/>
      <c r="K405" s="47"/>
      <c r="L405" s="23"/>
    </row>
    <row r="406" spans="1:12" x14ac:dyDescent="0.2">
      <c r="A406" s="42"/>
      <c r="B406" s="43"/>
      <c r="C406" s="45"/>
      <c r="D406" s="46"/>
      <c r="E406" s="26"/>
      <c r="F406" s="158"/>
      <c r="G406" s="47"/>
      <c r="H406" s="47"/>
      <c r="I406" s="47"/>
      <c r="J406" s="47"/>
      <c r="K406" s="47"/>
      <c r="L406" s="23"/>
    </row>
    <row r="407" spans="1:12" x14ac:dyDescent="0.2">
      <c r="A407" s="42"/>
      <c r="B407" s="43"/>
      <c r="C407" s="45"/>
      <c r="D407" s="46"/>
      <c r="E407" s="26"/>
      <c r="F407" s="158"/>
      <c r="G407" s="47"/>
      <c r="H407" s="47"/>
      <c r="I407" s="47"/>
      <c r="J407" s="47"/>
      <c r="K407" s="47"/>
      <c r="L407" s="23"/>
    </row>
    <row r="408" spans="1:12" x14ac:dyDescent="0.2">
      <c r="A408" s="42"/>
      <c r="B408" s="43"/>
      <c r="C408" s="44"/>
      <c r="D408" s="46"/>
      <c r="E408" s="26"/>
      <c r="F408" s="158"/>
      <c r="G408" s="47"/>
      <c r="H408" s="47"/>
      <c r="I408" s="47"/>
      <c r="J408" s="47"/>
      <c r="K408" s="47"/>
      <c r="L408" s="23"/>
    </row>
    <row r="409" spans="1:12" x14ac:dyDescent="0.2">
      <c r="A409" s="42"/>
      <c r="B409" s="43"/>
      <c r="C409" s="45"/>
      <c r="D409" s="46"/>
      <c r="E409" s="26"/>
      <c r="F409" s="158"/>
      <c r="G409" s="47"/>
      <c r="H409" s="47"/>
      <c r="I409" s="47"/>
      <c r="J409" s="47"/>
      <c r="K409" s="47"/>
      <c r="L409" s="23"/>
    </row>
    <row r="410" spans="1:12" x14ac:dyDescent="0.2">
      <c r="A410" s="42"/>
      <c r="B410" s="43"/>
      <c r="C410" s="45"/>
      <c r="D410" s="46"/>
      <c r="E410" s="26"/>
      <c r="F410" s="158"/>
      <c r="G410" s="47"/>
      <c r="H410" s="47"/>
      <c r="I410" s="47"/>
      <c r="J410" s="47"/>
      <c r="K410" s="47"/>
      <c r="L410" s="23"/>
    </row>
    <row r="411" spans="1:12" x14ac:dyDescent="0.2">
      <c r="A411" s="42"/>
      <c r="B411" s="43"/>
      <c r="C411" s="44"/>
      <c r="D411" s="46"/>
      <c r="E411" s="26"/>
      <c r="F411" s="158"/>
      <c r="G411" s="47"/>
      <c r="H411" s="47"/>
      <c r="I411" s="47"/>
      <c r="J411" s="47"/>
      <c r="K411" s="47"/>
      <c r="L411" s="23"/>
    </row>
    <row r="412" spans="1:12" x14ac:dyDescent="0.2">
      <c r="A412" s="42"/>
      <c r="B412" s="43"/>
      <c r="C412" s="45"/>
      <c r="D412" s="46"/>
      <c r="E412" s="26"/>
      <c r="F412" s="158"/>
      <c r="G412" s="47"/>
      <c r="H412" s="47"/>
      <c r="I412" s="47"/>
      <c r="J412" s="47"/>
      <c r="K412" s="47"/>
      <c r="L412" s="23"/>
    </row>
    <row r="413" spans="1:12" x14ac:dyDescent="0.2">
      <c r="A413" s="42"/>
      <c r="B413" s="43"/>
      <c r="C413" s="45"/>
      <c r="D413" s="46"/>
      <c r="E413" s="26"/>
      <c r="F413" s="158"/>
      <c r="G413" s="47"/>
      <c r="H413" s="47"/>
      <c r="I413" s="47"/>
      <c r="J413" s="47"/>
      <c r="K413" s="47"/>
      <c r="L413" s="23"/>
    </row>
    <row r="414" spans="1:12" x14ac:dyDescent="0.2">
      <c r="A414" s="42"/>
      <c r="B414" s="43"/>
      <c r="C414" s="45"/>
      <c r="D414" s="46"/>
      <c r="E414" s="26"/>
      <c r="F414" s="158"/>
      <c r="G414" s="47"/>
      <c r="H414" s="47"/>
      <c r="I414" s="47"/>
      <c r="J414" s="47"/>
      <c r="K414" s="47"/>
      <c r="L414" s="23"/>
    </row>
    <row r="415" spans="1:12" x14ac:dyDescent="0.2">
      <c r="A415" s="42"/>
      <c r="B415" s="43"/>
      <c r="C415" s="45"/>
      <c r="D415" s="46"/>
      <c r="E415" s="26"/>
      <c r="F415" s="158"/>
      <c r="G415" s="47"/>
      <c r="H415" s="47"/>
      <c r="I415" s="47"/>
      <c r="J415" s="47"/>
      <c r="K415" s="47"/>
      <c r="L415" s="23"/>
    </row>
    <row r="416" spans="1:12" x14ac:dyDescent="0.2">
      <c r="A416" s="42"/>
      <c r="B416" s="43"/>
      <c r="C416" s="45"/>
      <c r="D416" s="46"/>
      <c r="E416" s="26"/>
      <c r="F416" s="158"/>
      <c r="G416" s="47"/>
      <c r="H416" s="47"/>
      <c r="I416" s="47"/>
      <c r="J416" s="47"/>
      <c r="K416" s="47"/>
      <c r="L416" s="23"/>
    </row>
    <row r="417" spans="1:12" x14ac:dyDescent="0.2">
      <c r="A417" s="42"/>
      <c r="B417" s="43"/>
      <c r="C417" s="45"/>
      <c r="D417" s="46"/>
      <c r="E417" s="26"/>
      <c r="F417" s="158"/>
      <c r="G417" s="47"/>
      <c r="H417" s="47"/>
      <c r="I417" s="47"/>
      <c r="J417" s="47"/>
      <c r="K417" s="47"/>
      <c r="L417" s="23"/>
    </row>
    <row r="418" spans="1:12" x14ac:dyDescent="0.2">
      <c r="A418" s="42"/>
      <c r="B418" s="43"/>
      <c r="C418" s="45"/>
      <c r="D418" s="46"/>
      <c r="E418" s="26"/>
      <c r="F418" s="158"/>
      <c r="G418" s="47"/>
      <c r="H418" s="47"/>
      <c r="I418" s="47"/>
      <c r="J418" s="47"/>
      <c r="K418" s="47"/>
      <c r="L418" s="23"/>
    </row>
    <row r="419" spans="1:12" x14ac:dyDescent="0.2">
      <c r="A419" s="42"/>
      <c r="B419" s="43"/>
      <c r="C419" s="44"/>
      <c r="D419" s="46"/>
      <c r="E419" s="26"/>
      <c r="F419" s="158"/>
      <c r="G419" s="47"/>
      <c r="H419" s="47"/>
      <c r="I419" s="47"/>
      <c r="J419" s="47"/>
      <c r="K419" s="47"/>
      <c r="L419" s="23"/>
    </row>
    <row r="420" spans="1:12" x14ac:dyDescent="0.2">
      <c r="A420" s="42"/>
      <c r="B420" s="43"/>
      <c r="C420" s="44"/>
      <c r="D420" s="46"/>
      <c r="E420" s="26"/>
      <c r="F420" s="158"/>
      <c r="G420" s="47"/>
      <c r="H420" s="47"/>
      <c r="I420" s="47"/>
      <c r="J420" s="47"/>
      <c r="K420" s="47"/>
      <c r="L420" s="23"/>
    </row>
    <row r="421" spans="1:12" x14ac:dyDescent="0.2">
      <c r="A421" s="42"/>
      <c r="B421" s="43"/>
      <c r="C421" s="45"/>
      <c r="D421" s="46"/>
      <c r="E421" s="26"/>
      <c r="F421" s="158"/>
      <c r="G421" s="47"/>
      <c r="H421" s="47"/>
      <c r="I421" s="47"/>
      <c r="J421" s="47"/>
      <c r="K421" s="47"/>
      <c r="L421" s="23"/>
    </row>
    <row r="422" spans="1:12" x14ac:dyDescent="0.2">
      <c r="A422" s="42"/>
      <c r="B422" s="43"/>
      <c r="C422" s="45"/>
      <c r="D422" s="46"/>
      <c r="E422" s="26"/>
      <c r="F422" s="158"/>
      <c r="G422" s="47"/>
      <c r="H422" s="47"/>
      <c r="I422" s="47"/>
      <c r="J422" s="47"/>
      <c r="K422" s="47"/>
      <c r="L422" s="23"/>
    </row>
    <row r="423" spans="1:12" x14ac:dyDescent="0.2">
      <c r="A423" s="42"/>
      <c r="B423" s="43"/>
      <c r="C423" s="45"/>
      <c r="D423" s="46"/>
      <c r="E423" s="26"/>
      <c r="F423" s="158"/>
      <c r="G423" s="47"/>
      <c r="H423" s="47"/>
      <c r="I423" s="47"/>
      <c r="J423" s="47"/>
      <c r="K423" s="47"/>
      <c r="L423" s="23"/>
    </row>
    <row r="424" spans="1:12" x14ac:dyDescent="0.2">
      <c r="A424" s="42"/>
      <c r="B424" s="43"/>
      <c r="C424" s="45"/>
      <c r="D424" s="46"/>
      <c r="E424" s="26"/>
      <c r="F424" s="158"/>
      <c r="G424" s="47"/>
      <c r="H424" s="47"/>
      <c r="I424" s="47"/>
      <c r="J424" s="47"/>
      <c r="K424" s="47"/>
      <c r="L424" s="23"/>
    </row>
    <row r="425" spans="1:12" x14ac:dyDescent="0.2">
      <c r="A425" s="42"/>
      <c r="B425" s="43"/>
      <c r="C425" s="45"/>
      <c r="D425" s="46"/>
      <c r="E425" s="26"/>
      <c r="F425" s="158"/>
      <c r="G425" s="47"/>
      <c r="H425" s="47"/>
      <c r="I425" s="47"/>
      <c r="J425" s="47"/>
      <c r="K425" s="47"/>
      <c r="L425" s="23"/>
    </row>
    <row r="426" spans="1:12" x14ac:dyDescent="0.2">
      <c r="A426" s="42"/>
      <c r="B426" s="43"/>
      <c r="C426" s="45"/>
      <c r="D426" s="46"/>
      <c r="E426" s="26"/>
      <c r="F426" s="158"/>
      <c r="G426" s="47"/>
      <c r="H426" s="47"/>
      <c r="I426" s="47"/>
      <c r="J426" s="47"/>
      <c r="K426" s="47"/>
      <c r="L426" s="23"/>
    </row>
    <row r="427" spans="1:12" x14ac:dyDescent="0.2">
      <c r="A427" s="42"/>
      <c r="B427" s="43"/>
      <c r="C427" s="45"/>
      <c r="D427" s="46"/>
      <c r="E427" s="26"/>
      <c r="F427" s="158"/>
      <c r="G427" s="47"/>
      <c r="H427" s="47"/>
      <c r="I427" s="47"/>
      <c r="J427" s="47"/>
      <c r="K427" s="47"/>
      <c r="L427" s="23"/>
    </row>
    <row r="428" spans="1:12" x14ac:dyDescent="0.2">
      <c r="A428" s="42"/>
      <c r="B428" s="43"/>
      <c r="C428" s="45"/>
      <c r="D428" s="46"/>
      <c r="E428" s="26"/>
      <c r="F428" s="158"/>
      <c r="G428" s="47"/>
      <c r="H428" s="47"/>
      <c r="I428" s="47"/>
      <c r="J428" s="47"/>
      <c r="K428" s="47"/>
      <c r="L428" s="23"/>
    </row>
    <row r="429" spans="1:12" x14ac:dyDescent="0.2">
      <c r="A429" s="42"/>
      <c r="B429" s="43"/>
      <c r="C429" s="45"/>
      <c r="D429" s="46"/>
      <c r="E429" s="26"/>
      <c r="F429" s="158"/>
      <c r="G429" s="47"/>
      <c r="H429" s="47"/>
      <c r="I429" s="47"/>
      <c r="J429" s="47"/>
      <c r="K429" s="47"/>
      <c r="L429" s="23"/>
    </row>
    <row r="430" spans="1:12" x14ac:dyDescent="0.2">
      <c r="A430" s="42"/>
      <c r="B430" s="43"/>
      <c r="C430" s="44"/>
      <c r="D430" s="46"/>
      <c r="E430" s="26"/>
      <c r="F430" s="158"/>
      <c r="G430" s="47"/>
      <c r="H430" s="47"/>
      <c r="I430" s="47"/>
      <c r="J430" s="47"/>
      <c r="K430" s="47"/>
      <c r="L430" s="23"/>
    </row>
    <row r="431" spans="1:12" x14ac:dyDescent="0.2">
      <c r="A431" s="42"/>
      <c r="B431" s="43"/>
      <c r="C431" s="45"/>
      <c r="D431" s="46"/>
      <c r="E431" s="26"/>
      <c r="F431" s="158"/>
      <c r="G431" s="47"/>
      <c r="H431" s="47"/>
      <c r="I431" s="47"/>
      <c r="J431" s="47"/>
      <c r="K431" s="47"/>
      <c r="L431" s="23"/>
    </row>
    <row r="432" spans="1:12" x14ac:dyDescent="0.2">
      <c r="A432" s="42"/>
      <c r="B432" s="43"/>
      <c r="C432" s="45"/>
      <c r="D432" s="46"/>
      <c r="E432" s="26"/>
      <c r="F432" s="158"/>
      <c r="G432" s="47"/>
      <c r="H432" s="47"/>
      <c r="I432" s="47"/>
      <c r="J432" s="47"/>
      <c r="K432" s="47"/>
      <c r="L432" s="23"/>
    </row>
    <row r="433" spans="1:12" x14ac:dyDescent="0.2">
      <c r="A433" s="42"/>
      <c r="B433" s="43"/>
      <c r="C433" s="44"/>
      <c r="D433" s="46"/>
      <c r="E433" s="26"/>
      <c r="F433" s="158"/>
      <c r="G433" s="47"/>
      <c r="H433" s="47"/>
      <c r="I433" s="47"/>
      <c r="J433" s="47"/>
      <c r="K433" s="47"/>
      <c r="L433" s="23"/>
    </row>
    <row r="434" spans="1:12" x14ac:dyDescent="0.2">
      <c r="A434" s="42"/>
      <c r="B434" s="43"/>
      <c r="C434" s="45"/>
      <c r="D434" s="46"/>
      <c r="E434" s="26"/>
      <c r="F434" s="158"/>
      <c r="G434" s="47"/>
      <c r="H434" s="47"/>
      <c r="I434" s="47"/>
      <c r="J434" s="47"/>
      <c r="K434" s="47"/>
      <c r="L434" s="23"/>
    </row>
    <row r="435" spans="1:12" x14ac:dyDescent="0.2">
      <c r="A435" s="42"/>
      <c r="B435" s="43"/>
      <c r="C435" s="45"/>
      <c r="D435" s="46"/>
      <c r="E435" s="26"/>
      <c r="F435" s="158"/>
      <c r="G435" s="47"/>
      <c r="H435" s="47"/>
      <c r="I435" s="47"/>
      <c r="J435" s="47"/>
      <c r="K435" s="47"/>
      <c r="L435" s="23"/>
    </row>
    <row r="436" spans="1:12" x14ac:dyDescent="0.2">
      <c r="A436" s="42"/>
      <c r="B436" s="43"/>
      <c r="C436" s="45"/>
      <c r="D436" s="46"/>
      <c r="E436" s="26"/>
      <c r="F436" s="158"/>
      <c r="G436" s="47"/>
      <c r="H436" s="47"/>
      <c r="I436" s="47"/>
      <c r="J436" s="47"/>
      <c r="K436" s="47"/>
      <c r="L436" s="23"/>
    </row>
    <row r="437" spans="1:12" x14ac:dyDescent="0.2">
      <c r="A437" s="42"/>
      <c r="B437" s="43"/>
      <c r="C437" s="45"/>
      <c r="D437" s="46"/>
      <c r="E437" s="26"/>
      <c r="F437" s="158"/>
      <c r="G437" s="47"/>
      <c r="H437" s="47"/>
      <c r="I437" s="47"/>
      <c r="J437" s="47"/>
      <c r="K437" s="47"/>
      <c r="L437" s="23"/>
    </row>
    <row r="438" spans="1:12" x14ac:dyDescent="0.2">
      <c r="A438" s="42"/>
      <c r="B438" s="43"/>
      <c r="C438" s="45"/>
      <c r="D438" s="46"/>
      <c r="E438" s="26"/>
      <c r="F438" s="158"/>
      <c r="G438" s="47"/>
      <c r="H438" s="47"/>
      <c r="I438" s="47"/>
      <c r="J438" s="47"/>
      <c r="K438" s="47"/>
      <c r="L438" s="23"/>
    </row>
    <row r="439" spans="1:12" x14ac:dyDescent="0.2">
      <c r="A439" s="42"/>
      <c r="B439" s="43"/>
      <c r="C439" s="45"/>
      <c r="D439" s="46"/>
      <c r="E439" s="26"/>
      <c r="F439" s="158"/>
      <c r="G439" s="47"/>
      <c r="H439" s="47"/>
      <c r="I439" s="47"/>
      <c r="J439" s="47"/>
      <c r="K439" s="47"/>
      <c r="L439" s="23"/>
    </row>
    <row r="440" spans="1:12" x14ac:dyDescent="0.2">
      <c r="A440" s="42"/>
      <c r="B440" s="43"/>
      <c r="C440" s="44"/>
      <c r="D440" s="46"/>
      <c r="E440" s="26"/>
      <c r="F440" s="158"/>
      <c r="G440" s="47"/>
      <c r="H440" s="47"/>
      <c r="I440" s="47"/>
      <c r="J440" s="47"/>
      <c r="K440" s="47"/>
      <c r="L440" s="23"/>
    </row>
    <row r="441" spans="1:12" x14ac:dyDescent="0.2">
      <c r="A441" s="42"/>
      <c r="B441" s="43"/>
      <c r="C441" s="45"/>
      <c r="D441" s="46"/>
      <c r="E441" s="26"/>
      <c r="F441" s="158"/>
      <c r="G441" s="47"/>
      <c r="H441" s="47"/>
      <c r="I441" s="47"/>
      <c r="J441" s="47"/>
      <c r="K441" s="47"/>
      <c r="L441" s="23"/>
    </row>
    <row r="442" spans="1:12" x14ac:dyDescent="0.2">
      <c r="A442" s="42"/>
      <c r="B442" s="43"/>
      <c r="C442" s="45"/>
      <c r="D442" s="46"/>
      <c r="E442" s="26"/>
      <c r="F442" s="158"/>
      <c r="G442" s="47"/>
      <c r="H442" s="47"/>
      <c r="I442" s="47"/>
      <c r="J442" s="47"/>
      <c r="K442" s="47"/>
      <c r="L442" s="23"/>
    </row>
    <row r="443" spans="1:12" x14ac:dyDescent="0.2">
      <c r="A443" s="42"/>
      <c r="B443" s="43"/>
      <c r="C443" s="44"/>
      <c r="D443" s="46"/>
      <c r="E443" s="26"/>
      <c r="F443" s="158"/>
      <c r="G443" s="47"/>
      <c r="H443" s="47"/>
      <c r="I443" s="47"/>
      <c r="J443" s="47"/>
      <c r="K443" s="47"/>
      <c r="L443" s="23"/>
    </row>
    <row r="444" spans="1:12" x14ac:dyDescent="0.2">
      <c r="A444" s="42"/>
      <c r="B444" s="43"/>
      <c r="C444" s="44"/>
      <c r="D444" s="46"/>
      <c r="E444" s="26"/>
      <c r="F444" s="158"/>
      <c r="G444" s="47"/>
      <c r="H444" s="47"/>
      <c r="I444" s="47"/>
      <c r="J444" s="47"/>
      <c r="K444" s="47"/>
      <c r="L444" s="23"/>
    </row>
    <row r="445" spans="1:12" x14ac:dyDescent="0.2">
      <c r="A445" s="42"/>
      <c r="B445" s="43"/>
      <c r="C445" s="45"/>
      <c r="D445" s="46"/>
      <c r="E445" s="26"/>
      <c r="F445" s="158"/>
      <c r="G445" s="47"/>
      <c r="H445" s="47"/>
      <c r="I445" s="47"/>
      <c r="J445" s="47"/>
      <c r="K445" s="47"/>
      <c r="L445" s="23"/>
    </row>
    <row r="446" spans="1:12" x14ac:dyDescent="0.2">
      <c r="A446" s="42"/>
      <c r="B446" s="43"/>
      <c r="C446" s="45"/>
      <c r="D446" s="46"/>
      <c r="E446" s="26"/>
      <c r="F446" s="158"/>
      <c r="G446" s="47"/>
      <c r="H446" s="47"/>
      <c r="I446" s="47"/>
      <c r="J446" s="47"/>
      <c r="K446" s="47"/>
      <c r="L446" s="23"/>
    </row>
    <row r="447" spans="1:12" x14ac:dyDescent="0.2">
      <c r="A447" s="42"/>
      <c r="B447" s="43"/>
      <c r="C447" s="45"/>
      <c r="D447" s="46"/>
      <c r="E447" s="26"/>
      <c r="F447" s="158"/>
      <c r="G447" s="47"/>
      <c r="H447" s="47"/>
      <c r="I447" s="47"/>
      <c r="J447" s="47"/>
      <c r="K447" s="47"/>
      <c r="L447" s="23"/>
    </row>
    <row r="448" spans="1:12" x14ac:dyDescent="0.2">
      <c r="A448" s="42"/>
      <c r="B448" s="43"/>
      <c r="C448" s="45"/>
      <c r="D448" s="46"/>
      <c r="E448" s="26"/>
      <c r="F448" s="158"/>
      <c r="G448" s="47"/>
      <c r="H448" s="47"/>
      <c r="I448" s="47"/>
      <c r="J448" s="47"/>
      <c r="K448" s="47"/>
      <c r="L448" s="23"/>
    </row>
    <row r="449" spans="1:12" x14ac:dyDescent="0.2">
      <c r="A449" s="42"/>
      <c r="B449" s="43"/>
      <c r="C449" s="44"/>
      <c r="D449" s="46"/>
      <c r="E449" s="26"/>
      <c r="F449" s="158"/>
      <c r="G449" s="47"/>
      <c r="H449" s="47"/>
      <c r="I449" s="47"/>
      <c r="J449" s="47"/>
      <c r="K449" s="47"/>
      <c r="L449" s="23"/>
    </row>
    <row r="450" spans="1:12" x14ac:dyDescent="0.2">
      <c r="A450" s="42"/>
      <c r="B450" s="43"/>
      <c r="C450" s="45"/>
      <c r="D450" s="46"/>
      <c r="E450" s="26"/>
      <c r="F450" s="158"/>
      <c r="G450" s="47"/>
      <c r="H450" s="47"/>
      <c r="I450" s="47"/>
      <c r="J450" s="47"/>
      <c r="K450" s="47"/>
      <c r="L450" s="23"/>
    </row>
    <row r="451" spans="1:12" x14ac:dyDescent="0.2">
      <c r="A451" s="42"/>
      <c r="B451" s="43"/>
      <c r="C451" s="45"/>
      <c r="D451" s="46"/>
      <c r="E451" s="26"/>
      <c r="F451" s="158"/>
      <c r="G451" s="47"/>
      <c r="H451" s="47"/>
      <c r="I451" s="47"/>
      <c r="J451" s="47"/>
      <c r="K451" s="47"/>
      <c r="L451" s="23"/>
    </row>
    <row r="452" spans="1:12" x14ac:dyDescent="0.2">
      <c r="A452" s="42"/>
      <c r="B452" s="43"/>
      <c r="C452" s="45"/>
      <c r="D452" s="46"/>
      <c r="E452" s="26"/>
      <c r="F452" s="158"/>
      <c r="G452" s="47"/>
      <c r="H452" s="47"/>
      <c r="I452" s="47"/>
      <c r="J452" s="47"/>
      <c r="K452" s="47"/>
      <c r="L452" s="23"/>
    </row>
    <row r="453" spans="1:12" x14ac:dyDescent="0.2">
      <c r="A453" s="42"/>
      <c r="B453" s="43"/>
      <c r="C453" s="45"/>
      <c r="D453" s="46"/>
      <c r="E453" s="26"/>
      <c r="F453" s="158"/>
      <c r="G453" s="47"/>
      <c r="H453" s="47"/>
      <c r="I453" s="47"/>
      <c r="J453" s="47"/>
      <c r="K453" s="47"/>
      <c r="L453" s="23"/>
    </row>
    <row r="454" spans="1:12" x14ac:dyDescent="0.2">
      <c r="A454" s="42"/>
      <c r="B454" s="43"/>
      <c r="C454" s="44"/>
      <c r="D454" s="46"/>
      <c r="E454" s="26"/>
      <c r="F454" s="158"/>
      <c r="G454" s="47"/>
      <c r="H454" s="47"/>
      <c r="I454" s="47"/>
      <c r="J454" s="47"/>
      <c r="K454" s="47"/>
      <c r="L454" s="23"/>
    </row>
    <row r="455" spans="1:12" x14ac:dyDescent="0.2">
      <c r="A455" s="42"/>
      <c r="B455" s="43"/>
      <c r="C455" s="45"/>
      <c r="D455" s="46"/>
      <c r="E455" s="26"/>
      <c r="F455" s="158"/>
      <c r="G455" s="47"/>
      <c r="H455" s="47"/>
      <c r="I455" s="47"/>
      <c r="J455" s="47"/>
      <c r="K455" s="47"/>
      <c r="L455" s="23"/>
    </row>
    <row r="456" spans="1:12" x14ac:dyDescent="0.2">
      <c r="A456" s="42"/>
      <c r="B456" s="43"/>
      <c r="C456" s="44"/>
      <c r="D456" s="46"/>
      <c r="E456" s="26"/>
      <c r="F456" s="158"/>
      <c r="G456" s="47"/>
      <c r="H456" s="47"/>
      <c r="I456" s="47"/>
      <c r="J456" s="47"/>
      <c r="K456" s="47"/>
      <c r="L456" s="23"/>
    </row>
    <row r="457" spans="1:12" x14ac:dyDescent="0.2">
      <c r="A457" s="42"/>
      <c r="B457" s="43"/>
      <c r="C457" s="44"/>
      <c r="D457" s="46"/>
      <c r="E457" s="26"/>
      <c r="F457" s="158"/>
      <c r="G457" s="47"/>
      <c r="H457" s="47"/>
      <c r="I457" s="47"/>
      <c r="J457" s="47"/>
      <c r="K457" s="47"/>
      <c r="L457" s="23"/>
    </row>
    <row r="458" spans="1:12" x14ac:dyDescent="0.2">
      <c r="A458" s="42"/>
      <c r="B458" s="43"/>
      <c r="C458" s="45"/>
      <c r="D458" s="46"/>
      <c r="E458" s="26"/>
      <c r="F458" s="158"/>
      <c r="G458" s="47"/>
      <c r="H458" s="47"/>
      <c r="I458" s="47"/>
      <c r="J458" s="47"/>
      <c r="K458" s="47"/>
      <c r="L458" s="23"/>
    </row>
    <row r="459" spans="1:12" x14ac:dyDescent="0.2">
      <c r="A459" s="42"/>
      <c r="B459" s="43"/>
      <c r="C459" s="45"/>
      <c r="D459" s="46"/>
      <c r="E459" s="26"/>
      <c r="F459" s="158"/>
      <c r="G459" s="47"/>
      <c r="H459" s="47"/>
      <c r="I459" s="47"/>
      <c r="J459" s="47"/>
      <c r="K459" s="47"/>
      <c r="L459" s="23"/>
    </row>
    <row r="460" spans="1:12" x14ac:dyDescent="0.2">
      <c r="A460" s="42"/>
      <c r="B460" s="43"/>
      <c r="C460" s="45"/>
      <c r="D460" s="46"/>
      <c r="E460" s="26"/>
      <c r="F460" s="158"/>
      <c r="G460" s="47"/>
      <c r="H460" s="47"/>
      <c r="I460" s="47"/>
      <c r="J460" s="47"/>
      <c r="K460" s="47"/>
      <c r="L460" s="23"/>
    </row>
    <row r="461" spans="1:12" x14ac:dyDescent="0.2">
      <c r="A461" s="42"/>
      <c r="B461" s="43"/>
      <c r="C461" s="45"/>
      <c r="D461" s="46"/>
      <c r="E461" s="26"/>
      <c r="F461" s="158"/>
      <c r="G461" s="47"/>
      <c r="H461" s="47"/>
      <c r="I461" s="47"/>
      <c r="J461" s="47"/>
      <c r="K461" s="47"/>
      <c r="L461" s="23"/>
    </row>
    <row r="462" spans="1:12" x14ac:dyDescent="0.2">
      <c r="A462" s="42"/>
      <c r="B462" s="43"/>
      <c r="C462" s="44"/>
      <c r="D462" s="46"/>
      <c r="E462" s="26"/>
      <c r="F462" s="158"/>
      <c r="G462" s="47"/>
      <c r="H462" s="47"/>
      <c r="I462" s="47"/>
      <c r="J462" s="47"/>
      <c r="K462" s="47"/>
      <c r="L462" s="23"/>
    </row>
    <row r="463" spans="1:12" x14ac:dyDescent="0.2">
      <c r="A463" s="42"/>
      <c r="B463" s="43"/>
      <c r="C463" s="45"/>
      <c r="D463" s="46"/>
      <c r="E463" s="26"/>
      <c r="F463" s="158"/>
      <c r="G463" s="47"/>
      <c r="H463" s="47"/>
      <c r="I463" s="47"/>
      <c r="J463" s="47"/>
      <c r="K463" s="47"/>
      <c r="L463" s="23"/>
    </row>
    <row r="464" spans="1:12" x14ac:dyDescent="0.2">
      <c r="A464" s="42"/>
      <c r="B464" s="43"/>
      <c r="C464" s="45"/>
      <c r="D464" s="46"/>
      <c r="E464" s="26"/>
      <c r="F464" s="158"/>
      <c r="G464" s="47"/>
      <c r="H464" s="47"/>
      <c r="I464" s="47"/>
      <c r="J464" s="47"/>
      <c r="K464" s="47"/>
      <c r="L464" s="23"/>
    </row>
    <row r="465" spans="1:12" x14ac:dyDescent="0.2">
      <c r="A465" s="42"/>
      <c r="B465" s="43"/>
      <c r="C465" s="45"/>
      <c r="D465" s="46"/>
      <c r="E465" s="26"/>
      <c r="F465" s="158"/>
      <c r="G465" s="47"/>
      <c r="H465" s="47"/>
      <c r="I465" s="47"/>
      <c r="J465" s="47"/>
      <c r="K465" s="47"/>
      <c r="L465" s="23"/>
    </row>
    <row r="466" spans="1:12" x14ac:dyDescent="0.2">
      <c r="A466" s="42"/>
      <c r="B466" s="43"/>
      <c r="C466" s="44"/>
      <c r="D466" s="46"/>
      <c r="E466" s="26"/>
      <c r="F466" s="158"/>
      <c r="G466" s="47"/>
      <c r="H466" s="47"/>
      <c r="I466" s="47"/>
      <c r="J466" s="47"/>
      <c r="K466" s="47"/>
      <c r="L466" s="23"/>
    </row>
    <row r="467" spans="1:12" x14ac:dyDescent="0.2">
      <c r="A467" s="42"/>
      <c r="B467" s="43"/>
      <c r="C467" s="45"/>
      <c r="D467" s="46"/>
      <c r="E467" s="26"/>
      <c r="F467" s="158"/>
      <c r="G467" s="47"/>
      <c r="H467" s="47"/>
      <c r="I467" s="47"/>
      <c r="J467" s="47"/>
      <c r="K467" s="47"/>
      <c r="L467" s="23"/>
    </row>
    <row r="468" spans="1:12" x14ac:dyDescent="0.2">
      <c r="A468" s="42"/>
      <c r="B468" s="43"/>
      <c r="C468" s="45"/>
      <c r="D468" s="46"/>
      <c r="E468" s="26"/>
      <c r="F468" s="158"/>
      <c r="G468" s="47"/>
      <c r="H468" s="47"/>
      <c r="I468" s="47"/>
      <c r="J468" s="47"/>
      <c r="K468" s="47"/>
      <c r="L468" s="23"/>
    </row>
    <row r="469" spans="1:12" x14ac:dyDescent="0.2">
      <c r="A469" s="42"/>
      <c r="B469" s="43"/>
      <c r="C469" s="45"/>
      <c r="D469" s="46"/>
      <c r="E469" s="26"/>
      <c r="F469" s="158"/>
      <c r="G469" s="47"/>
      <c r="H469" s="47"/>
      <c r="I469" s="47"/>
      <c r="J469" s="47"/>
      <c r="K469" s="47"/>
      <c r="L469" s="23"/>
    </row>
    <row r="470" spans="1:12" x14ac:dyDescent="0.2">
      <c r="A470" s="42"/>
      <c r="B470" s="43"/>
      <c r="C470" s="45"/>
      <c r="D470" s="46"/>
      <c r="E470" s="26"/>
      <c r="F470" s="158"/>
      <c r="G470" s="47"/>
      <c r="H470" s="47"/>
      <c r="I470" s="47"/>
      <c r="J470" s="47"/>
      <c r="K470" s="47"/>
      <c r="L470" s="23"/>
    </row>
    <row r="471" spans="1:12" x14ac:dyDescent="0.2">
      <c r="A471" s="42"/>
      <c r="B471" s="43"/>
      <c r="C471" s="44"/>
      <c r="D471" s="46"/>
      <c r="E471" s="26"/>
      <c r="F471" s="158"/>
      <c r="G471" s="47"/>
      <c r="H471" s="47"/>
      <c r="I471" s="47"/>
      <c r="J471" s="47"/>
      <c r="K471" s="47"/>
      <c r="L471" s="23"/>
    </row>
    <row r="472" spans="1:12" x14ac:dyDescent="0.2">
      <c r="A472" s="42"/>
      <c r="B472" s="43"/>
      <c r="C472" s="45"/>
      <c r="D472" s="46"/>
      <c r="E472" s="26"/>
      <c r="F472" s="158"/>
      <c r="G472" s="47"/>
      <c r="H472" s="47"/>
      <c r="I472" s="47"/>
      <c r="J472" s="47"/>
      <c r="K472" s="47"/>
      <c r="L472" s="23"/>
    </row>
    <row r="473" spans="1:12" x14ac:dyDescent="0.2">
      <c r="A473" s="42"/>
      <c r="B473" s="43"/>
      <c r="C473" s="44"/>
      <c r="D473" s="46"/>
      <c r="E473" s="26"/>
      <c r="F473" s="158"/>
      <c r="G473" s="47"/>
      <c r="H473" s="47"/>
      <c r="I473" s="47"/>
      <c r="J473" s="47"/>
      <c r="K473" s="47"/>
      <c r="L473" s="23"/>
    </row>
    <row r="474" spans="1:12" x14ac:dyDescent="0.2">
      <c r="A474" s="42"/>
      <c r="B474" s="43"/>
      <c r="C474" s="45"/>
      <c r="D474" s="46"/>
      <c r="E474" s="26"/>
      <c r="F474" s="158"/>
      <c r="G474" s="47"/>
      <c r="H474" s="47"/>
      <c r="I474" s="47"/>
      <c r="J474" s="47"/>
      <c r="K474" s="47"/>
      <c r="L474" s="23"/>
    </row>
    <row r="475" spans="1:12" x14ac:dyDescent="0.2">
      <c r="A475" s="42"/>
      <c r="B475" s="43"/>
      <c r="C475" s="45"/>
      <c r="D475" s="46"/>
      <c r="E475" s="26"/>
      <c r="F475" s="158"/>
      <c r="G475" s="47"/>
      <c r="H475" s="47"/>
      <c r="I475" s="47"/>
      <c r="J475" s="47"/>
      <c r="K475" s="47"/>
      <c r="L475" s="23"/>
    </row>
    <row r="476" spans="1:12" x14ac:dyDescent="0.2">
      <c r="A476" s="42"/>
      <c r="B476" s="43"/>
      <c r="C476" s="45"/>
      <c r="D476" s="46"/>
      <c r="E476" s="26"/>
      <c r="F476" s="158"/>
      <c r="G476" s="47"/>
      <c r="H476" s="47"/>
      <c r="I476" s="47"/>
      <c r="J476" s="47"/>
      <c r="K476" s="47"/>
      <c r="L476" s="23"/>
    </row>
    <row r="477" spans="1:12" x14ac:dyDescent="0.2">
      <c r="A477" s="42"/>
      <c r="B477" s="43"/>
      <c r="C477" s="45"/>
      <c r="D477" s="46"/>
      <c r="E477" s="26"/>
      <c r="F477" s="158"/>
      <c r="G477" s="47"/>
      <c r="H477" s="47"/>
      <c r="I477" s="47"/>
      <c r="J477" s="47"/>
      <c r="K477" s="47"/>
      <c r="L477" s="23"/>
    </row>
    <row r="478" spans="1:12" x14ac:dyDescent="0.2">
      <c r="A478" s="42"/>
      <c r="B478" s="43"/>
      <c r="C478" s="44"/>
      <c r="D478" s="46"/>
      <c r="E478" s="26"/>
      <c r="F478" s="163"/>
      <c r="G478" s="47"/>
      <c r="H478" s="47"/>
      <c r="I478" s="47"/>
      <c r="J478" s="47"/>
      <c r="K478" s="47"/>
      <c r="L478" s="23"/>
    </row>
    <row r="479" spans="1:12" x14ac:dyDescent="0.2">
      <c r="A479" s="42"/>
      <c r="B479" s="43"/>
      <c r="C479" s="45"/>
      <c r="D479" s="46"/>
      <c r="E479" s="26"/>
      <c r="F479" s="163"/>
      <c r="G479" s="47"/>
      <c r="H479" s="47"/>
      <c r="I479" s="47"/>
      <c r="J479" s="47"/>
      <c r="K479" s="47"/>
      <c r="L479" s="23"/>
    </row>
    <row r="480" spans="1:12" x14ac:dyDescent="0.2">
      <c r="A480" s="42"/>
      <c r="B480" s="43"/>
      <c r="C480" s="45"/>
      <c r="D480" s="46"/>
      <c r="E480" s="26"/>
      <c r="F480" s="158"/>
      <c r="G480" s="47"/>
      <c r="H480" s="47"/>
      <c r="I480" s="47"/>
      <c r="J480" s="47"/>
      <c r="K480" s="47"/>
      <c r="L480" s="23"/>
    </row>
    <row r="481" spans="1:12" x14ac:dyDescent="0.2">
      <c r="A481" s="42"/>
      <c r="B481" s="43"/>
      <c r="C481" s="45"/>
      <c r="D481" s="46"/>
      <c r="E481" s="26"/>
      <c r="F481" s="158"/>
      <c r="G481" s="47"/>
      <c r="H481" s="47"/>
      <c r="I481" s="47"/>
      <c r="J481" s="47"/>
      <c r="K481" s="47"/>
      <c r="L481" s="23"/>
    </row>
    <row r="482" spans="1:12" x14ac:dyDescent="0.2">
      <c r="A482" s="42"/>
      <c r="B482" s="43"/>
      <c r="C482" s="45"/>
      <c r="D482" s="46"/>
      <c r="E482" s="26"/>
      <c r="F482" s="158"/>
      <c r="G482" s="47"/>
      <c r="H482" s="47"/>
      <c r="I482" s="47"/>
      <c r="J482" s="47"/>
      <c r="K482" s="47"/>
      <c r="L482" s="23"/>
    </row>
    <row r="483" spans="1:12" x14ac:dyDescent="0.2">
      <c r="A483" s="42"/>
      <c r="B483" s="43"/>
      <c r="C483" s="45"/>
      <c r="D483" s="46"/>
      <c r="E483" s="26"/>
      <c r="F483" s="158"/>
      <c r="G483" s="47"/>
      <c r="H483" s="47"/>
      <c r="I483" s="47"/>
      <c r="J483" s="47"/>
      <c r="K483" s="47"/>
      <c r="L483" s="23"/>
    </row>
    <row r="484" spans="1:12" x14ac:dyDescent="0.2">
      <c r="A484" s="42"/>
      <c r="B484" s="43"/>
      <c r="C484" s="45"/>
      <c r="D484" s="46"/>
      <c r="E484" s="26"/>
      <c r="F484" s="158"/>
      <c r="G484" s="47"/>
      <c r="H484" s="47"/>
      <c r="I484" s="47"/>
      <c r="J484" s="47"/>
      <c r="K484" s="47"/>
      <c r="L484" s="23"/>
    </row>
    <row r="485" spans="1:12" x14ac:dyDescent="0.2">
      <c r="A485" s="42"/>
      <c r="B485" s="43"/>
      <c r="C485" s="45"/>
      <c r="D485" s="46"/>
      <c r="E485" s="26"/>
      <c r="F485" s="163"/>
      <c r="G485" s="47"/>
      <c r="H485" s="47"/>
      <c r="I485" s="47"/>
      <c r="J485" s="47"/>
      <c r="K485" s="47"/>
      <c r="L485" s="23"/>
    </row>
    <row r="486" spans="1:12" x14ac:dyDescent="0.2">
      <c r="A486" s="42"/>
      <c r="B486" s="43"/>
      <c r="C486" s="45"/>
      <c r="D486" s="46"/>
      <c r="E486" s="26"/>
      <c r="F486" s="158"/>
      <c r="G486" s="47"/>
      <c r="H486" s="47"/>
      <c r="I486" s="47"/>
      <c r="J486" s="47"/>
      <c r="K486" s="47"/>
      <c r="L486" s="23"/>
    </row>
    <row r="487" spans="1:12" x14ac:dyDescent="0.2">
      <c r="A487" s="42"/>
      <c r="B487" s="43"/>
      <c r="C487" s="45"/>
      <c r="D487" s="46"/>
      <c r="E487" s="26"/>
      <c r="F487" s="158"/>
      <c r="G487" s="47"/>
      <c r="H487" s="47"/>
      <c r="I487" s="47"/>
      <c r="J487" s="47"/>
      <c r="K487" s="47"/>
      <c r="L487" s="23"/>
    </row>
    <row r="488" spans="1:12" x14ac:dyDescent="0.2">
      <c r="A488" s="42"/>
      <c r="B488" s="43"/>
      <c r="C488" s="45"/>
      <c r="D488" s="46"/>
      <c r="E488" s="26"/>
      <c r="F488" s="158"/>
      <c r="G488" s="47"/>
      <c r="H488" s="47"/>
      <c r="I488" s="47"/>
      <c r="J488" s="47"/>
      <c r="K488" s="47"/>
      <c r="L488" s="23"/>
    </row>
    <row r="489" spans="1:12" x14ac:dyDescent="0.2">
      <c r="A489" s="42"/>
      <c r="B489" s="43"/>
      <c r="C489" s="45"/>
      <c r="D489" s="46"/>
      <c r="E489" s="26"/>
      <c r="F489" s="158"/>
      <c r="G489" s="47"/>
      <c r="H489" s="47"/>
      <c r="I489" s="47"/>
      <c r="J489" s="47"/>
      <c r="K489" s="47"/>
      <c r="L489" s="23"/>
    </row>
    <row r="490" spans="1:12" x14ac:dyDescent="0.2">
      <c r="A490" s="42"/>
      <c r="B490" s="43"/>
      <c r="C490" s="45"/>
      <c r="D490" s="46"/>
      <c r="E490" s="26"/>
      <c r="F490" s="158"/>
      <c r="G490" s="47"/>
      <c r="H490" s="47"/>
      <c r="I490" s="47"/>
      <c r="J490" s="47"/>
      <c r="K490" s="47"/>
      <c r="L490" s="23"/>
    </row>
    <row r="491" spans="1:12" x14ac:dyDescent="0.2">
      <c r="A491" s="42"/>
      <c r="B491" s="43"/>
      <c r="C491" s="45"/>
      <c r="D491" s="46"/>
      <c r="E491" s="26"/>
      <c r="F491" s="158"/>
      <c r="G491" s="47"/>
      <c r="H491" s="47"/>
      <c r="I491" s="47"/>
      <c r="J491" s="47"/>
      <c r="K491" s="47"/>
      <c r="L491" s="23"/>
    </row>
    <row r="492" spans="1:12" x14ac:dyDescent="0.2">
      <c r="A492" s="42"/>
      <c r="B492" s="43"/>
      <c r="C492" s="45"/>
      <c r="D492" s="46"/>
      <c r="E492" s="26"/>
      <c r="F492" s="158"/>
      <c r="G492" s="47"/>
      <c r="H492" s="47"/>
      <c r="I492" s="47"/>
      <c r="J492" s="47"/>
      <c r="K492" s="47"/>
      <c r="L492" s="23"/>
    </row>
    <row r="493" spans="1:12" x14ac:dyDescent="0.2">
      <c r="A493" s="42"/>
      <c r="B493" s="43"/>
      <c r="C493" s="45"/>
      <c r="D493" s="46"/>
      <c r="E493" s="26"/>
      <c r="F493" s="158"/>
      <c r="G493" s="47"/>
      <c r="H493" s="47"/>
      <c r="I493" s="47"/>
      <c r="J493" s="47"/>
      <c r="K493" s="47"/>
      <c r="L493" s="23"/>
    </row>
    <row r="494" spans="1:12" x14ac:dyDescent="0.2">
      <c r="A494" s="42"/>
      <c r="B494" s="43"/>
      <c r="C494" s="45"/>
      <c r="D494" s="46"/>
      <c r="E494" s="26"/>
      <c r="F494" s="158"/>
      <c r="G494" s="47"/>
      <c r="H494" s="47"/>
      <c r="I494" s="47"/>
      <c r="J494" s="47"/>
      <c r="K494" s="47"/>
      <c r="L494" s="23"/>
    </row>
    <row r="495" spans="1:12" x14ac:dyDescent="0.2">
      <c r="A495" s="42"/>
      <c r="B495" s="43"/>
      <c r="C495" s="45"/>
      <c r="D495" s="46"/>
      <c r="E495" s="46"/>
      <c r="F495" s="163"/>
      <c r="G495" s="47"/>
      <c r="H495" s="47"/>
      <c r="I495" s="47"/>
      <c r="J495" s="47"/>
      <c r="K495" s="47"/>
      <c r="L495" s="23"/>
    </row>
    <row r="496" spans="1:12" x14ac:dyDescent="0.2">
      <c r="A496" s="42"/>
      <c r="B496" s="43"/>
      <c r="C496" s="45"/>
      <c r="D496" s="46"/>
      <c r="E496" s="26"/>
      <c r="F496" s="158"/>
      <c r="G496" s="47"/>
      <c r="H496" s="47"/>
      <c r="I496" s="47"/>
      <c r="J496" s="47"/>
      <c r="K496" s="47"/>
      <c r="L496" s="23"/>
    </row>
    <row r="497" spans="1:12" x14ac:dyDescent="0.2">
      <c r="A497" s="42"/>
      <c r="B497" s="43"/>
      <c r="C497" s="45"/>
      <c r="D497" s="46"/>
      <c r="E497" s="26"/>
      <c r="F497" s="158"/>
      <c r="G497" s="47"/>
      <c r="H497" s="47"/>
      <c r="I497" s="47"/>
      <c r="J497" s="47"/>
      <c r="K497" s="47"/>
      <c r="L497" s="23"/>
    </row>
    <row r="498" spans="1:12" x14ac:dyDescent="0.2">
      <c r="A498" s="42"/>
      <c r="B498" s="43"/>
      <c r="C498" s="45"/>
      <c r="D498" s="46"/>
      <c r="E498" s="26"/>
      <c r="F498" s="158"/>
      <c r="G498" s="47"/>
      <c r="H498" s="47"/>
      <c r="I498" s="47"/>
      <c r="J498" s="47"/>
      <c r="K498" s="47"/>
      <c r="L498" s="23"/>
    </row>
    <row r="499" spans="1:12" x14ac:dyDescent="0.2">
      <c r="A499" s="42"/>
      <c r="B499" s="43"/>
      <c r="C499" s="45"/>
      <c r="D499" s="46"/>
      <c r="E499" s="26"/>
      <c r="F499" s="158"/>
      <c r="G499" s="47"/>
      <c r="H499" s="47"/>
      <c r="I499" s="47"/>
      <c r="J499" s="47"/>
      <c r="K499" s="47"/>
      <c r="L499" s="23"/>
    </row>
    <row r="500" spans="1:12" x14ac:dyDescent="0.2">
      <c r="A500" s="42"/>
      <c r="B500" s="43"/>
      <c r="C500" s="45"/>
      <c r="D500" s="46"/>
      <c r="E500" s="26"/>
      <c r="F500" s="158"/>
      <c r="G500" s="47"/>
      <c r="H500" s="47"/>
      <c r="I500" s="47"/>
      <c r="J500" s="47"/>
      <c r="K500" s="47"/>
      <c r="L500" s="23"/>
    </row>
    <row r="501" spans="1:12" x14ac:dyDescent="0.2">
      <c r="A501" s="42"/>
      <c r="B501" s="43"/>
      <c r="C501" s="45"/>
      <c r="D501" s="46"/>
      <c r="E501" s="26"/>
      <c r="F501" s="158"/>
      <c r="G501" s="47"/>
      <c r="H501" s="47"/>
      <c r="I501" s="47"/>
      <c r="J501" s="47"/>
      <c r="K501" s="47"/>
      <c r="L501" s="23"/>
    </row>
    <row r="502" spans="1:12" x14ac:dyDescent="0.2">
      <c r="A502" s="42"/>
      <c r="B502" s="43"/>
      <c r="C502" s="45"/>
      <c r="D502" s="46"/>
      <c r="E502" s="26"/>
      <c r="F502" s="158"/>
      <c r="G502" s="47"/>
      <c r="H502" s="47"/>
      <c r="I502" s="47"/>
      <c r="J502" s="47"/>
      <c r="K502" s="47"/>
      <c r="L502" s="23"/>
    </row>
    <row r="503" spans="1:12" x14ac:dyDescent="0.2">
      <c r="A503" s="42"/>
      <c r="B503" s="43"/>
      <c r="C503" s="45"/>
      <c r="D503" s="46"/>
      <c r="E503" s="26"/>
      <c r="F503" s="158"/>
      <c r="G503" s="47"/>
      <c r="H503" s="47"/>
      <c r="I503" s="47"/>
      <c r="J503" s="47"/>
      <c r="K503" s="47"/>
      <c r="L503" s="23"/>
    </row>
    <row r="504" spans="1:12" x14ac:dyDescent="0.2">
      <c r="A504" s="42"/>
      <c r="B504" s="43"/>
      <c r="C504" s="44"/>
      <c r="D504" s="46"/>
      <c r="E504" s="26"/>
      <c r="F504" s="158"/>
      <c r="G504" s="47"/>
      <c r="H504" s="47"/>
      <c r="I504" s="47"/>
      <c r="J504" s="47"/>
      <c r="K504" s="47"/>
      <c r="L504" s="23"/>
    </row>
    <row r="505" spans="1:12" x14ac:dyDescent="0.2">
      <c r="A505" s="42"/>
      <c r="B505" s="43"/>
      <c r="C505" s="45"/>
      <c r="D505" s="46"/>
      <c r="E505" s="26"/>
      <c r="F505" s="158"/>
      <c r="G505" s="47"/>
      <c r="H505" s="47"/>
      <c r="I505" s="47"/>
      <c r="J505" s="47"/>
      <c r="K505" s="47"/>
      <c r="L505" s="23"/>
    </row>
    <row r="506" spans="1:12" x14ac:dyDescent="0.2">
      <c r="A506" s="42"/>
      <c r="B506" s="43"/>
      <c r="C506" s="44"/>
      <c r="D506" s="46"/>
      <c r="E506" s="26"/>
      <c r="F506" s="158"/>
      <c r="G506" s="47"/>
      <c r="H506" s="47"/>
      <c r="I506" s="47"/>
      <c r="J506" s="47"/>
      <c r="K506" s="47"/>
      <c r="L506" s="23"/>
    </row>
    <row r="507" spans="1:12" x14ac:dyDescent="0.2">
      <c r="A507" s="42"/>
      <c r="B507" s="43"/>
      <c r="C507" s="44"/>
      <c r="D507" s="46"/>
      <c r="E507" s="26"/>
      <c r="F507" s="158"/>
      <c r="G507" s="47"/>
      <c r="H507" s="47"/>
      <c r="I507" s="47"/>
      <c r="J507" s="47"/>
      <c r="K507" s="47"/>
      <c r="L507" s="23"/>
    </row>
    <row r="508" spans="1:12" x14ac:dyDescent="0.2">
      <c r="A508" s="42"/>
      <c r="B508" s="43"/>
      <c r="C508" s="45"/>
      <c r="D508" s="46"/>
      <c r="E508" s="26"/>
      <c r="F508" s="158"/>
      <c r="G508" s="47"/>
      <c r="H508" s="47"/>
      <c r="I508" s="47"/>
      <c r="J508" s="47"/>
      <c r="K508" s="47"/>
      <c r="L508" s="23"/>
    </row>
    <row r="509" spans="1:12" x14ac:dyDescent="0.2">
      <c r="A509" s="42"/>
      <c r="B509" s="43"/>
      <c r="C509" s="45"/>
      <c r="D509" s="46"/>
      <c r="E509" s="26"/>
      <c r="F509" s="158"/>
      <c r="G509" s="47"/>
      <c r="H509" s="47"/>
      <c r="I509" s="47"/>
      <c r="J509" s="47"/>
      <c r="K509" s="47"/>
      <c r="L509" s="23"/>
    </row>
    <row r="510" spans="1:12" x14ac:dyDescent="0.2">
      <c r="A510" s="42"/>
      <c r="B510" s="43"/>
      <c r="C510" s="45"/>
      <c r="D510" s="46"/>
      <c r="E510" s="26"/>
      <c r="F510" s="158"/>
      <c r="G510" s="47"/>
      <c r="H510" s="47"/>
      <c r="I510" s="47"/>
      <c r="J510" s="47"/>
      <c r="K510" s="47"/>
      <c r="L510" s="23"/>
    </row>
    <row r="511" spans="1:12" x14ac:dyDescent="0.2">
      <c r="A511" s="42"/>
      <c r="B511" s="43"/>
      <c r="C511" s="45"/>
      <c r="D511" s="46"/>
      <c r="E511" s="26"/>
      <c r="F511" s="158"/>
      <c r="G511" s="47"/>
      <c r="H511" s="47"/>
      <c r="I511" s="47"/>
      <c r="J511" s="47"/>
      <c r="K511" s="47"/>
      <c r="L511" s="23"/>
    </row>
    <row r="512" spans="1:12" x14ac:dyDescent="0.2">
      <c r="A512" s="42"/>
      <c r="B512" s="43"/>
      <c r="C512" s="45"/>
      <c r="D512" s="46"/>
      <c r="E512" s="26"/>
      <c r="F512" s="158"/>
      <c r="G512" s="47"/>
      <c r="H512" s="47"/>
      <c r="I512" s="47"/>
      <c r="J512" s="47"/>
      <c r="K512" s="47"/>
      <c r="L512" s="23"/>
    </row>
    <row r="513" spans="1:12" x14ac:dyDescent="0.2">
      <c r="A513" s="42"/>
      <c r="B513" s="43"/>
      <c r="C513" s="44"/>
      <c r="D513" s="46"/>
      <c r="E513" s="26"/>
      <c r="F513" s="158"/>
      <c r="G513" s="47"/>
      <c r="H513" s="47"/>
      <c r="I513" s="47"/>
      <c r="J513" s="47"/>
      <c r="K513" s="47"/>
      <c r="L513" s="23"/>
    </row>
    <row r="514" spans="1:12" x14ac:dyDescent="0.2">
      <c r="A514" s="42"/>
      <c r="B514" s="43"/>
      <c r="C514" s="44"/>
      <c r="D514" s="46"/>
      <c r="E514" s="26"/>
      <c r="F514" s="158"/>
      <c r="G514" s="47"/>
      <c r="H514" s="47"/>
      <c r="I514" s="47"/>
      <c r="J514" s="47"/>
      <c r="K514" s="47"/>
      <c r="L514" s="23"/>
    </row>
    <row r="515" spans="1:12" x14ac:dyDescent="0.2">
      <c r="A515" s="42"/>
      <c r="B515" s="43"/>
      <c r="C515" s="45"/>
      <c r="D515" s="46"/>
      <c r="E515" s="26"/>
      <c r="F515" s="158"/>
      <c r="G515" s="47"/>
      <c r="H515" s="47"/>
      <c r="I515" s="47"/>
      <c r="J515" s="47"/>
      <c r="K515" s="47"/>
      <c r="L515" s="23"/>
    </row>
    <row r="516" spans="1:12" x14ac:dyDescent="0.2">
      <c r="A516" s="42"/>
      <c r="B516" s="43"/>
      <c r="C516" s="45"/>
      <c r="D516" s="46"/>
      <c r="E516" s="26"/>
      <c r="F516" s="158"/>
      <c r="G516" s="47"/>
      <c r="H516" s="47"/>
      <c r="I516" s="47"/>
      <c r="J516" s="47"/>
      <c r="K516" s="47"/>
      <c r="L516" s="23"/>
    </row>
    <row r="517" spans="1:12" x14ac:dyDescent="0.2">
      <c r="A517" s="42"/>
      <c r="B517" s="43"/>
      <c r="C517" s="45"/>
      <c r="D517" s="46"/>
      <c r="E517" s="26"/>
      <c r="F517" s="158"/>
      <c r="G517" s="47"/>
      <c r="H517" s="47"/>
      <c r="I517" s="47"/>
      <c r="J517" s="47"/>
      <c r="K517" s="47"/>
      <c r="L517" s="23"/>
    </row>
    <row r="518" spans="1:12" x14ac:dyDescent="0.2">
      <c r="A518" s="42"/>
      <c r="B518" s="43"/>
      <c r="C518" s="45"/>
      <c r="D518" s="46"/>
      <c r="E518" s="26"/>
      <c r="F518" s="158"/>
      <c r="G518" s="47"/>
      <c r="H518" s="47"/>
      <c r="I518" s="47"/>
      <c r="J518" s="47"/>
      <c r="K518" s="47"/>
      <c r="L518" s="23"/>
    </row>
    <row r="519" spans="1:12" x14ac:dyDescent="0.2">
      <c r="A519" s="42"/>
      <c r="B519" s="43"/>
      <c r="C519" s="45"/>
      <c r="D519" s="46"/>
      <c r="E519" s="26"/>
      <c r="F519" s="158"/>
      <c r="G519" s="47"/>
      <c r="H519" s="47"/>
      <c r="I519" s="47"/>
      <c r="J519" s="47"/>
      <c r="K519" s="47"/>
      <c r="L519" s="23"/>
    </row>
    <row r="520" spans="1:12" x14ac:dyDescent="0.2">
      <c r="A520" s="42"/>
      <c r="B520" s="43"/>
      <c r="C520" s="44"/>
      <c r="D520" s="46"/>
      <c r="E520" s="26"/>
      <c r="F520" s="158"/>
      <c r="G520" s="47"/>
      <c r="H520" s="47"/>
      <c r="I520" s="47"/>
      <c r="J520" s="47"/>
      <c r="K520" s="47"/>
      <c r="L520" s="23"/>
    </row>
    <row r="521" spans="1:12" x14ac:dyDescent="0.2">
      <c r="A521" s="42"/>
      <c r="B521" s="43"/>
      <c r="C521" s="45"/>
      <c r="D521" s="46"/>
      <c r="E521" s="26"/>
      <c r="F521" s="158"/>
      <c r="G521" s="47"/>
      <c r="H521" s="47"/>
      <c r="I521" s="47"/>
      <c r="J521" s="47"/>
      <c r="K521" s="47"/>
      <c r="L521" s="23"/>
    </row>
    <row r="522" spans="1:12" x14ac:dyDescent="0.2">
      <c r="A522" s="42"/>
      <c r="B522" s="43"/>
      <c r="C522" s="44"/>
      <c r="D522" s="46"/>
      <c r="E522" s="46"/>
      <c r="F522" s="163"/>
      <c r="G522" s="47"/>
      <c r="H522" s="47"/>
      <c r="I522" s="47"/>
      <c r="J522" s="47"/>
      <c r="K522" s="47"/>
      <c r="L522" s="23"/>
    </row>
    <row r="523" spans="1:12" x14ac:dyDescent="0.2">
      <c r="A523" s="42"/>
      <c r="B523" s="43"/>
      <c r="C523" s="45"/>
      <c r="D523" s="46"/>
      <c r="E523" s="26"/>
      <c r="F523" s="158"/>
      <c r="G523" s="47"/>
      <c r="H523" s="47"/>
      <c r="I523" s="47"/>
      <c r="J523" s="47"/>
      <c r="K523" s="47"/>
      <c r="L523" s="23"/>
    </row>
    <row r="524" spans="1:12" x14ac:dyDescent="0.2">
      <c r="A524" s="42"/>
      <c r="B524" s="43"/>
      <c r="C524" s="45"/>
      <c r="D524" s="46"/>
      <c r="E524" s="26"/>
      <c r="F524" s="158"/>
      <c r="G524" s="47"/>
      <c r="H524" s="47"/>
      <c r="I524" s="47"/>
      <c r="J524" s="47"/>
      <c r="K524" s="47"/>
      <c r="L524" s="23"/>
    </row>
    <row r="525" spans="1:12" x14ac:dyDescent="0.2">
      <c r="A525" s="42"/>
      <c r="B525" s="43"/>
      <c r="C525" s="45"/>
      <c r="D525" s="46"/>
      <c r="E525" s="26"/>
      <c r="F525" s="158"/>
      <c r="G525" s="47"/>
      <c r="H525" s="47"/>
      <c r="I525" s="47"/>
      <c r="J525" s="47"/>
      <c r="K525" s="47"/>
      <c r="L525" s="23"/>
    </row>
    <row r="526" spans="1:12" x14ac:dyDescent="0.2">
      <c r="A526" s="42"/>
      <c r="B526" s="43"/>
      <c r="C526" s="44"/>
      <c r="D526" s="46"/>
      <c r="E526" s="26"/>
      <c r="F526" s="158"/>
      <c r="G526" s="47"/>
      <c r="H526" s="47"/>
      <c r="I526" s="47"/>
      <c r="J526" s="47"/>
      <c r="K526" s="47"/>
      <c r="L526" s="23"/>
    </row>
    <row r="527" spans="1:12" x14ac:dyDescent="0.2">
      <c r="A527" s="42"/>
      <c r="B527" s="43"/>
      <c r="C527" s="44"/>
      <c r="D527" s="46"/>
      <c r="E527" s="26"/>
      <c r="F527" s="158"/>
      <c r="G527" s="47"/>
      <c r="H527" s="47"/>
      <c r="I527" s="47"/>
      <c r="J527" s="47"/>
      <c r="K527" s="47"/>
      <c r="L527" s="23"/>
    </row>
    <row r="528" spans="1:12" x14ac:dyDescent="0.2">
      <c r="A528" s="42"/>
      <c r="B528" s="43"/>
      <c r="C528" s="45"/>
      <c r="D528" s="46"/>
      <c r="E528" s="26"/>
      <c r="F528" s="158"/>
      <c r="G528" s="47"/>
      <c r="H528" s="47"/>
      <c r="I528" s="47"/>
      <c r="J528" s="47"/>
      <c r="K528" s="47"/>
      <c r="L528" s="23"/>
    </row>
    <row r="529" spans="1:12" x14ac:dyDescent="0.2">
      <c r="A529" s="42"/>
      <c r="B529" s="43"/>
      <c r="C529" s="45"/>
      <c r="D529" s="46"/>
      <c r="E529" s="26"/>
      <c r="F529" s="158"/>
      <c r="G529" s="47"/>
      <c r="H529" s="47"/>
      <c r="I529" s="47"/>
      <c r="J529" s="47"/>
      <c r="K529" s="47"/>
      <c r="L529" s="23"/>
    </row>
    <row r="530" spans="1:12" x14ac:dyDescent="0.2">
      <c r="A530" s="42"/>
      <c r="B530" s="43"/>
      <c r="C530" s="45"/>
      <c r="D530" s="46"/>
      <c r="E530" s="26"/>
      <c r="F530" s="158"/>
      <c r="G530" s="47"/>
      <c r="H530" s="47"/>
      <c r="I530" s="47"/>
      <c r="J530" s="47"/>
      <c r="K530" s="47"/>
      <c r="L530" s="23"/>
    </row>
    <row r="531" spans="1:12" x14ac:dyDescent="0.2">
      <c r="A531" s="42"/>
      <c r="B531" s="43"/>
      <c r="C531" s="44"/>
      <c r="D531" s="46"/>
      <c r="E531" s="26"/>
      <c r="F531" s="158"/>
      <c r="G531" s="47"/>
      <c r="H531" s="47"/>
      <c r="I531" s="47"/>
      <c r="J531" s="47"/>
      <c r="K531" s="47"/>
      <c r="L531" s="23"/>
    </row>
    <row r="532" spans="1:12" x14ac:dyDescent="0.2">
      <c r="A532" s="42"/>
      <c r="B532" s="43"/>
      <c r="C532" s="44"/>
      <c r="D532" s="46"/>
      <c r="E532" s="26"/>
      <c r="F532" s="158"/>
      <c r="G532" s="47"/>
      <c r="H532" s="47"/>
      <c r="I532" s="47"/>
      <c r="J532" s="47"/>
      <c r="K532" s="47"/>
      <c r="L532" s="23"/>
    </row>
    <row r="533" spans="1:12" x14ac:dyDescent="0.2">
      <c r="A533" s="42"/>
      <c r="B533" s="43"/>
      <c r="C533" s="44"/>
      <c r="D533" s="46"/>
      <c r="E533" s="26"/>
      <c r="F533" s="158"/>
      <c r="G533" s="47"/>
      <c r="H533" s="47"/>
      <c r="I533" s="47"/>
      <c r="J533" s="47"/>
      <c r="K533" s="47"/>
      <c r="L533" s="23"/>
    </row>
    <row r="534" spans="1:12" x14ac:dyDescent="0.2">
      <c r="A534" s="42"/>
      <c r="B534" s="43"/>
      <c r="C534" s="44"/>
      <c r="D534" s="46"/>
      <c r="E534" s="26"/>
      <c r="F534" s="158"/>
      <c r="G534" s="47"/>
      <c r="H534" s="47"/>
      <c r="I534" s="47"/>
      <c r="J534" s="47"/>
      <c r="K534" s="47"/>
      <c r="L534" s="23"/>
    </row>
    <row r="535" spans="1:12" x14ac:dyDescent="0.2">
      <c r="A535" s="42"/>
      <c r="B535" s="43"/>
      <c r="C535" s="45"/>
      <c r="D535" s="46"/>
      <c r="E535" s="26"/>
      <c r="F535" s="158"/>
      <c r="G535" s="47"/>
      <c r="H535" s="47"/>
      <c r="I535" s="47"/>
      <c r="J535" s="47"/>
      <c r="K535" s="47"/>
      <c r="L535" s="23"/>
    </row>
    <row r="536" spans="1:12" x14ac:dyDescent="0.2">
      <c r="A536" s="42"/>
      <c r="B536" s="43"/>
      <c r="C536" s="45"/>
      <c r="D536" s="46"/>
      <c r="E536" s="26"/>
      <c r="F536" s="158"/>
      <c r="G536" s="47"/>
      <c r="H536" s="47"/>
      <c r="I536" s="47"/>
      <c r="J536" s="47"/>
      <c r="K536" s="47"/>
      <c r="L536" s="23"/>
    </row>
    <row r="537" spans="1:12" x14ac:dyDescent="0.2">
      <c r="A537" s="42"/>
      <c r="B537" s="43"/>
      <c r="C537" s="45"/>
      <c r="D537" s="46"/>
      <c r="E537" s="26"/>
      <c r="F537" s="158"/>
      <c r="G537" s="47"/>
      <c r="H537" s="47"/>
      <c r="I537" s="47"/>
      <c r="J537" s="47"/>
      <c r="K537" s="47"/>
      <c r="L537" s="23"/>
    </row>
    <row r="538" spans="1:12" x14ac:dyDescent="0.2">
      <c r="A538" s="42"/>
      <c r="B538" s="43"/>
      <c r="C538" s="45"/>
      <c r="D538" s="46"/>
      <c r="E538" s="26"/>
      <c r="F538" s="158"/>
      <c r="G538" s="47"/>
      <c r="H538" s="47"/>
      <c r="I538" s="47"/>
      <c r="J538" s="47"/>
      <c r="K538" s="47"/>
      <c r="L538" s="23"/>
    </row>
    <row r="539" spans="1:12" x14ac:dyDescent="0.2">
      <c r="A539" s="42"/>
      <c r="B539" s="43"/>
      <c r="C539" s="45"/>
      <c r="D539" s="46"/>
      <c r="E539" s="26"/>
      <c r="F539" s="158"/>
      <c r="G539" s="47"/>
      <c r="H539" s="47"/>
      <c r="I539" s="47"/>
      <c r="J539" s="47"/>
      <c r="K539" s="47"/>
      <c r="L539" s="23"/>
    </row>
    <row r="540" spans="1:12" x14ac:dyDescent="0.2">
      <c r="A540" s="42"/>
      <c r="B540" s="43"/>
      <c r="C540" s="45"/>
      <c r="D540" s="46"/>
      <c r="E540" s="26"/>
      <c r="F540" s="158"/>
      <c r="G540" s="47"/>
      <c r="H540" s="47"/>
      <c r="I540" s="47"/>
      <c r="J540" s="47"/>
      <c r="K540" s="47"/>
      <c r="L540" s="23"/>
    </row>
    <row r="541" spans="1:12" x14ac:dyDescent="0.2">
      <c r="A541" s="42"/>
      <c r="B541" s="43"/>
      <c r="C541" s="45"/>
      <c r="D541" s="46"/>
      <c r="E541" s="26"/>
      <c r="F541" s="158"/>
      <c r="G541" s="47"/>
      <c r="H541" s="47"/>
      <c r="I541" s="47"/>
      <c r="J541" s="47"/>
      <c r="K541" s="47"/>
      <c r="L541" s="23"/>
    </row>
    <row r="542" spans="1:12" x14ac:dyDescent="0.2">
      <c r="A542" s="42"/>
      <c r="B542" s="43"/>
      <c r="C542" s="45"/>
      <c r="D542" s="46"/>
      <c r="E542" s="26"/>
      <c r="F542" s="158"/>
      <c r="G542" s="47"/>
      <c r="H542" s="47"/>
      <c r="I542" s="47"/>
      <c r="J542" s="47"/>
      <c r="K542" s="47"/>
      <c r="L542" s="23"/>
    </row>
    <row r="543" spans="1:12" x14ac:dyDescent="0.2">
      <c r="A543" s="42"/>
      <c r="B543" s="43"/>
      <c r="C543" s="45"/>
      <c r="D543" s="46"/>
      <c r="E543" s="26"/>
      <c r="F543" s="158"/>
      <c r="G543" s="47"/>
      <c r="H543" s="47"/>
      <c r="I543" s="47"/>
      <c r="J543" s="47"/>
      <c r="K543" s="47"/>
      <c r="L543" s="23"/>
    </row>
    <row r="544" spans="1:12" x14ac:dyDescent="0.2">
      <c r="A544" s="42"/>
      <c r="B544" s="43"/>
      <c r="C544" s="45"/>
      <c r="D544" s="46"/>
      <c r="E544" s="26"/>
      <c r="F544" s="158"/>
      <c r="G544" s="47"/>
      <c r="H544" s="47"/>
      <c r="I544" s="47"/>
      <c r="J544" s="47"/>
      <c r="K544" s="47"/>
      <c r="L544" s="23"/>
    </row>
    <row r="545" spans="1:12" x14ac:dyDescent="0.2">
      <c r="A545" s="42"/>
      <c r="B545" s="43"/>
      <c r="C545" s="45"/>
      <c r="D545" s="46"/>
      <c r="E545" s="26"/>
      <c r="F545" s="158"/>
      <c r="G545" s="47"/>
      <c r="H545" s="47"/>
      <c r="I545" s="47"/>
      <c r="J545" s="47"/>
      <c r="K545" s="47"/>
      <c r="L545" s="23"/>
    </row>
    <row r="546" spans="1:12" x14ac:dyDescent="0.2">
      <c r="A546" s="42"/>
      <c r="B546" s="43"/>
      <c r="C546" s="45"/>
      <c r="D546" s="46"/>
      <c r="E546" s="26"/>
      <c r="F546" s="158"/>
      <c r="G546" s="47"/>
      <c r="H546" s="47"/>
      <c r="I546" s="47"/>
      <c r="J546" s="47"/>
      <c r="K546" s="47"/>
      <c r="L546" s="23"/>
    </row>
    <row r="547" spans="1:12" x14ac:dyDescent="0.2">
      <c r="A547" s="42"/>
      <c r="B547" s="43"/>
      <c r="C547" s="45"/>
      <c r="D547" s="46"/>
      <c r="E547" s="46"/>
      <c r="F547" s="163"/>
      <c r="G547" s="47"/>
      <c r="H547" s="47"/>
      <c r="I547" s="47"/>
      <c r="J547" s="47"/>
      <c r="K547" s="47"/>
      <c r="L547" s="23"/>
    </row>
    <row r="548" spans="1:12" x14ac:dyDescent="0.2">
      <c r="A548" s="42"/>
      <c r="B548" s="43"/>
      <c r="C548" s="45"/>
      <c r="D548" s="46"/>
      <c r="E548" s="26"/>
      <c r="F548" s="158"/>
      <c r="G548" s="47"/>
      <c r="H548" s="47"/>
      <c r="I548" s="47"/>
      <c r="J548" s="47"/>
      <c r="K548" s="47"/>
      <c r="L548" s="23"/>
    </row>
    <row r="549" spans="1:12" x14ac:dyDescent="0.2">
      <c r="A549" s="42"/>
      <c r="B549" s="43"/>
      <c r="C549" s="45"/>
      <c r="D549" s="46"/>
      <c r="E549" s="26"/>
      <c r="F549" s="158"/>
      <c r="G549" s="47"/>
      <c r="H549" s="47"/>
      <c r="I549" s="47"/>
      <c r="J549" s="47"/>
      <c r="K549" s="47"/>
      <c r="L549" s="23"/>
    </row>
    <row r="550" spans="1:12" x14ac:dyDescent="0.2">
      <c r="A550" s="42"/>
      <c r="B550" s="43"/>
      <c r="C550" s="44"/>
      <c r="D550" s="46"/>
      <c r="E550" s="26"/>
      <c r="F550" s="158"/>
      <c r="G550" s="47"/>
      <c r="H550" s="47"/>
      <c r="I550" s="47"/>
      <c r="J550" s="47"/>
      <c r="K550" s="47"/>
      <c r="L550" s="23"/>
    </row>
    <row r="551" spans="1:12" x14ac:dyDescent="0.2">
      <c r="A551" s="42"/>
      <c r="B551" s="43"/>
      <c r="C551" s="45"/>
      <c r="D551" s="46"/>
      <c r="E551" s="26"/>
      <c r="F551" s="158"/>
      <c r="G551" s="47"/>
      <c r="H551" s="47"/>
      <c r="I551" s="47"/>
      <c r="J551" s="47"/>
      <c r="K551" s="47"/>
      <c r="L551" s="23"/>
    </row>
    <row r="552" spans="1:12" x14ac:dyDescent="0.2">
      <c r="A552" s="42"/>
      <c r="B552" s="43"/>
      <c r="C552" s="45"/>
      <c r="D552" s="46"/>
      <c r="E552" s="26"/>
      <c r="F552" s="158"/>
      <c r="G552" s="47"/>
      <c r="H552" s="47"/>
      <c r="I552" s="47"/>
      <c r="J552" s="47"/>
      <c r="K552" s="47"/>
      <c r="L552" s="23"/>
    </row>
    <row r="553" spans="1:12" x14ac:dyDescent="0.2">
      <c r="A553" s="42"/>
      <c r="B553" s="43"/>
      <c r="C553" s="45"/>
      <c r="D553" s="46"/>
      <c r="E553" s="26"/>
      <c r="F553" s="158"/>
      <c r="G553" s="47"/>
      <c r="H553" s="47"/>
      <c r="I553" s="47"/>
      <c r="J553" s="47"/>
      <c r="K553" s="47"/>
      <c r="L553" s="23"/>
    </row>
    <row r="554" spans="1:12" x14ac:dyDescent="0.2">
      <c r="A554" s="42"/>
      <c r="B554" s="43"/>
      <c r="C554" s="45"/>
      <c r="D554" s="46"/>
      <c r="E554" s="26"/>
      <c r="F554" s="158"/>
      <c r="G554" s="47"/>
      <c r="H554" s="47"/>
      <c r="I554" s="47"/>
      <c r="J554" s="47"/>
      <c r="K554" s="47"/>
      <c r="L554" s="23"/>
    </row>
    <row r="555" spans="1:12" x14ac:dyDescent="0.2">
      <c r="A555" s="42"/>
      <c r="B555" s="43"/>
      <c r="C555" s="45"/>
      <c r="D555" s="46"/>
      <c r="E555" s="26"/>
      <c r="F555" s="158"/>
      <c r="G555" s="47"/>
      <c r="H555" s="47"/>
      <c r="I555" s="47"/>
      <c r="J555" s="47"/>
      <c r="K555" s="47"/>
      <c r="L555" s="23"/>
    </row>
    <row r="556" spans="1:12" x14ac:dyDescent="0.2">
      <c r="A556" s="42"/>
      <c r="B556" s="43"/>
      <c r="C556" s="45"/>
      <c r="D556" s="46"/>
      <c r="E556" s="26"/>
      <c r="F556" s="158"/>
      <c r="G556" s="47"/>
      <c r="H556" s="47"/>
      <c r="I556" s="47"/>
      <c r="J556" s="47"/>
      <c r="K556" s="47"/>
      <c r="L556" s="23"/>
    </row>
    <row r="557" spans="1:12" x14ac:dyDescent="0.2">
      <c r="A557" s="42"/>
      <c r="B557" s="43"/>
      <c r="C557" s="45"/>
      <c r="D557" s="46"/>
      <c r="E557" s="26"/>
      <c r="F557" s="158"/>
      <c r="G557" s="47"/>
      <c r="H557" s="47"/>
      <c r="I557" s="47"/>
      <c r="J557" s="47"/>
      <c r="K557" s="47"/>
      <c r="L557" s="23"/>
    </row>
    <row r="558" spans="1:12" x14ac:dyDescent="0.2">
      <c r="A558" s="42"/>
      <c r="B558" s="43"/>
      <c r="C558" s="44"/>
      <c r="D558" s="46"/>
      <c r="E558" s="26"/>
      <c r="F558" s="158"/>
      <c r="G558" s="47"/>
      <c r="H558" s="47"/>
      <c r="I558" s="47"/>
      <c r="J558" s="47"/>
      <c r="K558" s="47"/>
      <c r="L558" s="23"/>
    </row>
    <row r="559" spans="1:12" x14ac:dyDescent="0.2">
      <c r="A559" s="42"/>
      <c r="B559" s="43"/>
      <c r="C559" s="44"/>
      <c r="D559" s="46"/>
      <c r="E559" s="26"/>
      <c r="F559" s="158"/>
      <c r="G559" s="47"/>
      <c r="H559" s="47"/>
      <c r="I559" s="47"/>
      <c r="J559" s="47"/>
      <c r="K559" s="47"/>
      <c r="L559" s="23"/>
    </row>
    <row r="560" spans="1:12" x14ac:dyDescent="0.2">
      <c r="A560" s="42"/>
      <c r="B560" s="43"/>
      <c r="C560" s="44"/>
      <c r="D560" s="46"/>
      <c r="E560" s="26"/>
      <c r="F560" s="158"/>
      <c r="G560" s="47"/>
      <c r="H560" s="47"/>
      <c r="I560" s="47"/>
      <c r="J560" s="47"/>
      <c r="K560" s="47"/>
      <c r="L560" s="23"/>
    </row>
    <row r="561" spans="1:12" x14ac:dyDescent="0.2">
      <c r="A561" s="42"/>
      <c r="B561" s="43"/>
      <c r="C561" s="44"/>
      <c r="D561" s="46"/>
      <c r="E561" s="26"/>
      <c r="F561" s="158"/>
      <c r="G561" s="47"/>
      <c r="H561" s="47"/>
      <c r="I561" s="47"/>
      <c r="J561" s="47"/>
      <c r="K561" s="47"/>
      <c r="L561" s="23"/>
    </row>
    <row r="562" spans="1:12" x14ac:dyDescent="0.2">
      <c r="A562" s="42"/>
      <c r="B562" s="43"/>
      <c r="C562" s="45"/>
      <c r="D562" s="46"/>
      <c r="E562" s="26"/>
      <c r="F562" s="158"/>
      <c r="G562" s="47"/>
      <c r="H562" s="47"/>
      <c r="I562" s="47"/>
      <c r="J562" s="47"/>
      <c r="K562" s="47"/>
      <c r="L562" s="23"/>
    </row>
    <row r="563" spans="1:12" x14ac:dyDescent="0.2">
      <c r="A563" s="42"/>
      <c r="B563" s="43"/>
      <c r="C563" s="45"/>
      <c r="D563" s="46"/>
      <c r="E563" s="26"/>
      <c r="F563" s="158"/>
      <c r="G563" s="47"/>
      <c r="H563" s="47"/>
      <c r="I563" s="47"/>
      <c r="J563" s="47"/>
      <c r="K563" s="47"/>
      <c r="L563" s="23"/>
    </row>
    <row r="564" spans="1:12" x14ac:dyDescent="0.2">
      <c r="A564" s="42"/>
      <c r="B564" s="43"/>
      <c r="C564" s="45"/>
      <c r="D564" s="46"/>
      <c r="E564" s="26"/>
      <c r="F564" s="158"/>
      <c r="G564" s="47"/>
      <c r="H564" s="47"/>
      <c r="I564" s="47"/>
      <c r="J564" s="47"/>
      <c r="K564" s="47"/>
      <c r="L564" s="23"/>
    </row>
    <row r="565" spans="1:12" x14ac:dyDescent="0.2">
      <c r="A565" s="42"/>
      <c r="B565" s="43"/>
      <c r="C565" s="45"/>
      <c r="D565" s="46"/>
      <c r="E565" s="26"/>
      <c r="F565" s="158"/>
      <c r="G565" s="47"/>
      <c r="H565" s="47"/>
      <c r="I565" s="47"/>
      <c r="J565" s="47"/>
      <c r="K565" s="47"/>
      <c r="L565" s="23"/>
    </row>
    <row r="566" spans="1:12" x14ac:dyDescent="0.2">
      <c r="A566" s="42"/>
      <c r="B566" s="43"/>
      <c r="C566" s="45"/>
      <c r="D566" s="46"/>
      <c r="E566" s="26"/>
      <c r="F566" s="158"/>
      <c r="G566" s="47"/>
      <c r="H566" s="47"/>
      <c r="I566" s="47"/>
      <c r="J566" s="47"/>
      <c r="K566" s="47"/>
      <c r="L566" s="23"/>
    </row>
    <row r="567" spans="1:12" x14ac:dyDescent="0.2">
      <c r="A567" s="42"/>
      <c r="B567" s="43"/>
      <c r="C567" s="45"/>
      <c r="D567" s="46"/>
      <c r="E567" s="26"/>
      <c r="F567" s="158"/>
      <c r="G567" s="47"/>
      <c r="H567" s="47"/>
      <c r="I567" s="47"/>
      <c r="J567" s="47"/>
      <c r="K567" s="47"/>
      <c r="L567" s="23"/>
    </row>
    <row r="568" spans="1:12" x14ac:dyDescent="0.2">
      <c r="A568" s="42"/>
      <c r="B568" s="43"/>
      <c r="C568" s="44"/>
      <c r="D568" s="46"/>
      <c r="E568" s="26"/>
      <c r="F568" s="158"/>
      <c r="G568" s="47"/>
      <c r="H568" s="47"/>
      <c r="I568" s="47"/>
      <c r="J568" s="47"/>
      <c r="K568" s="47"/>
      <c r="L568" s="23"/>
    </row>
    <row r="569" spans="1:12" x14ac:dyDescent="0.2">
      <c r="A569" s="42"/>
      <c r="B569" s="43"/>
      <c r="C569" s="45"/>
      <c r="D569" s="46"/>
      <c r="E569" s="26"/>
      <c r="F569" s="158"/>
      <c r="G569" s="47"/>
      <c r="H569" s="47"/>
      <c r="I569" s="47"/>
      <c r="J569" s="47"/>
      <c r="K569" s="47"/>
      <c r="L569" s="23"/>
    </row>
    <row r="570" spans="1:12" x14ac:dyDescent="0.2">
      <c r="A570" s="42"/>
      <c r="B570" s="43"/>
      <c r="C570" s="45"/>
      <c r="D570" s="46"/>
      <c r="E570" s="26"/>
      <c r="F570" s="158"/>
      <c r="G570" s="47"/>
      <c r="H570" s="47"/>
      <c r="I570" s="47"/>
      <c r="J570" s="47"/>
      <c r="K570" s="47"/>
      <c r="L570" s="23"/>
    </row>
    <row r="571" spans="1:12" x14ac:dyDescent="0.2">
      <c r="A571" s="42"/>
      <c r="B571" s="43"/>
      <c r="C571" s="45"/>
      <c r="D571" s="46"/>
      <c r="E571" s="26"/>
      <c r="F571" s="158"/>
      <c r="G571" s="47"/>
      <c r="H571" s="47"/>
      <c r="I571" s="47"/>
      <c r="J571" s="47"/>
      <c r="K571" s="47"/>
      <c r="L571" s="23"/>
    </row>
    <row r="572" spans="1:12" x14ac:dyDescent="0.2">
      <c r="A572" s="42"/>
      <c r="B572" s="43"/>
      <c r="C572" s="45"/>
      <c r="D572" s="46"/>
      <c r="E572" s="26"/>
      <c r="F572" s="158"/>
      <c r="G572" s="47"/>
      <c r="H572" s="47"/>
      <c r="I572" s="47"/>
      <c r="J572" s="47"/>
      <c r="K572" s="47"/>
      <c r="L572" s="23"/>
    </row>
    <row r="573" spans="1:12" x14ac:dyDescent="0.2">
      <c r="A573" s="42"/>
      <c r="B573" s="43"/>
      <c r="C573" s="44"/>
      <c r="D573" s="46"/>
      <c r="E573" s="26"/>
      <c r="F573" s="158"/>
      <c r="G573" s="47"/>
      <c r="H573" s="47"/>
      <c r="I573" s="47"/>
      <c r="J573" s="47"/>
      <c r="K573" s="47"/>
      <c r="L573" s="23"/>
    </row>
    <row r="574" spans="1:12" x14ac:dyDescent="0.2">
      <c r="A574" s="42"/>
      <c r="B574" s="43"/>
      <c r="C574" s="45"/>
      <c r="D574" s="46"/>
      <c r="E574" s="26"/>
      <c r="F574" s="158"/>
      <c r="G574" s="47"/>
      <c r="H574" s="47"/>
      <c r="I574" s="47"/>
      <c r="J574" s="47"/>
      <c r="K574" s="47"/>
      <c r="L574" s="23"/>
    </row>
    <row r="575" spans="1:12" x14ac:dyDescent="0.2">
      <c r="A575" s="42"/>
      <c r="B575" s="43"/>
      <c r="C575" s="45"/>
      <c r="D575" s="46"/>
      <c r="E575" s="26"/>
      <c r="F575" s="158"/>
      <c r="G575" s="47"/>
      <c r="H575" s="47"/>
      <c r="I575" s="47"/>
      <c r="J575" s="47"/>
      <c r="K575" s="47"/>
      <c r="L575" s="23"/>
    </row>
    <row r="576" spans="1:12" x14ac:dyDescent="0.2">
      <c r="A576" s="42"/>
      <c r="B576" s="43"/>
      <c r="C576" s="45"/>
      <c r="D576" s="46"/>
      <c r="E576" s="26"/>
      <c r="F576" s="158"/>
      <c r="G576" s="47"/>
      <c r="H576" s="47"/>
      <c r="I576" s="47"/>
      <c r="J576" s="47"/>
      <c r="K576" s="47"/>
      <c r="L576" s="23"/>
    </row>
    <row r="577" spans="1:12" x14ac:dyDescent="0.2">
      <c r="A577" s="42"/>
      <c r="B577" s="43"/>
      <c r="C577" s="44"/>
      <c r="D577" s="46"/>
      <c r="E577" s="26"/>
      <c r="F577" s="158"/>
      <c r="G577" s="47"/>
      <c r="H577" s="47"/>
      <c r="I577" s="47"/>
      <c r="J577" s="47"/>
      <c r="K577" s="47"/>
      <c r="L577" s="23"/>
    </row>
    <row r="578" spans="1:12" x14ac:dyDescent="0.2">
      <c r="A578" s="42"/>
      <c r="B578" s="43"/>
      <c r="C578" s="45"/>
      <c r="D578" s="46"/>
      <c r="E578" s="26"/>
      <c r="F578" s="158"/>
      <c r="G578" s="47"/>
      <c r="H578" s="47"/>
      <c r="I578" s="47"/>
      <c r="J578" s="47"/>
      <c r="K578" s="47"/>
      <c r="L578" s="23"/>
    </row>
    <row r="579" spans="1:12" x14ac:dyDescent="0.2">
      <c r="A579" s="42"/>
      <c r="B579" s="43"/>
      <c r="C579" s="45"/>
      <c r="D579" s="46"/>
      <c r="E579" s="26"/>
      <c r="F579" s="158"/>
      <c r="G579" s="47"/>
      <c r="H579" s="47"/>
      <c r="I579" s="47"/>
      <c r="J579" s="47"/>
      <c r="K579" s="47"/>
      <c r="L579" s="23"/>
    </row>
    <row r="580" spans="1:12" x14ac:dyDescent="0.2">
      <c r="A580" s="42"/>
      <c r="B580" s="43"/>
      <c r="C580" s="44"/>
      <c r="D580" s="46"/>
      <c r="E580" s="26"/>
      <c r="F580" s="158"/>
      <c r="G580" s="47"/>
      <c r="H580" s="47"/>
      <c r="I580" s="47"/>
      <c r="J580" s="47"/>
      <c r="K580" s="47"/>
      <c r="L580" s="23"/>
    </row>
    <row r="581" spans="1:12" x14ac:dyDescent="0.2">
      <c r="A581" s="42"/>
      <c r="B581" s="43"/>
      <c r="C581" s="44"/>
      <c r="D581" s="46"/>
      <c r="E581" s="26"/>
      <c r="F581" s="158"/>
      <c r="G581" s="47"/>
      <c r="H581" s="47"/>
      <c r="I581" s="47"/>
      <c r="J581" s="47"/>
      <c r="K581" s="47"/>
      <c r="L581" s="23"/>
    </row>
    <row r="582" spans="1:12" x14ac:dyDescent="0.2">
      <c r="A582" s="42"/>
      <c r="B582" s="43"/>
      <c r="C582" s="44"/>
      <c r="D582" s="46"/>
      <c r="E582" s="26"/>
      <c r="F582" s="158"/>
      <c r="G582" s="47"/>
      <c r="H582" s="47"/>
      <c r="I582" s="47"/>
      <c r="J582" s="47"/>
      <c r="K582" s="47"/>
      <c r="L582" s="23"/>
    </row>
    <row r="583" spans="1:12" x14ac:dyDescent="0.2">
      <c r="A583" s="42"/>
      <c r="B583" s="43"/>
      <c r="C583" s="44"/>
      <c r="D583" s="46"/>
      <c r="E583" s="26"/>
      <c r="F583" s="158"/>
      <c r="G583" s="47"/>
      <c r="H583" s="47"/>
      <c r="I583" s="47"/>
      <c r="J583" s="47"/>
      <c r="K583" s="47"/>
      <c r="L583" s="23"/>
    </row>
    <row r="584" spans="1:12" x14ac:dyDescent="0.2">
      <c r="A584" s="42"/>
      <c r="B584" s="43"/>
      <c r="C584" s="45"/>
      <c r="D584" s="46"/>
      <c r="E584" s="26"/>
      <c r="F584" s="158"/>
      <c r="G584" s="47"/>
      <c r="H584" s="47"/>
      <c r="I584" s="47"/>
      <c r="J584" s="47"/>
      <c r="K584" s="47"/>
      <c r="L584" s="23"/>
    </row>
    <row r="585" spans="1:12" x14ac:dyDescent="0.2">
      <c r="A585" s="42"/>
      <c r="B585" s="43"/>
      <c r="C585" s="45"/>
      <c r="D585" s="46"/>
      <c r="E585" s="26"/>
      <c r="F585" s="158"/>
      <c r="G585" s="47"/>
      <c r="H585" s="47"/>
      <c r="I585" s="47"/>
      <c r="J585" s="47"/>
      <c r="K585" s="47"/>
      <c r="L585" s="23"/>
    </row>
    <row r="586" spans="1:12" x14ac:dyDescent="0.2">
      <c r="A586" s="42"/>
      <c r="B586" s="43"/>
      <c r="C586" s="45"/>
      <c r="D586" s="46"/>
      <c r="E586" s="26"/>
      <c r="F586" s="158"/>
      <c r="G586" s="47"/>
      <c r="H586" s="47"/>
      <c r="I586" s="47"/>
      <c r="J586" s="47"/>
      <c r="K586" s="47"/>
      <c r="L586" s="23"/>
    </row>
    <row r="587" spans="1:12" x14ac:dyDescent="0.2">
      <c r="A587" s="42"/>
      <c r="B587" s="43"/>
      <c r="C587" s="45"/>
      <c r="D587" s="46"/>
      <c r="E587" s="26"/>
      <c r="F587" s="158"/>
      <c r="G587" s="47"/>
      <c r="H587" s="47"/>
      <c r="I587" s="47"/>
      <c r="J587" s="47"/>
      <c r="K587" s="47"/>
      <c r="L587" s="23"/>
    </row>
    <row r="588" spans="1:12" x14ac:dyDescent="0.2">
      <c r="A588" s="42"/>
      <c r="B588" s="43"/>
      <c r="C588" s="45"/>
      <c r="D588" s="46"/>
      <c r="E588" s="26"/>
      <c r="F588" s="158"/>
      <c r="G588" s="47"/>
      <c r="H588" s="47"/>
      <c r="I588" s="47"/>
      <c r="J588" s="47"/>
      <c r="K588" s="47"/>
      <c r="L588" s="23"/>
    </row>
    <row r="589" spans="1:12" x14ac:dyDescent="0.2">
      <c r="A589" s="42"/>
      <c r="B589" s="43"/>
      <c r="C589" s="45"/>
      <c r="D589" s="46"/>
      <c r="E589" s="26"/>
      <c r="F589" s="158"/>
      <c r="G589" s="47"/>
      <c r="H589" s="47"/>
      <c r="I589" s="47"/>
      <c r="J589" s="47"/>
      <c r="K589" s="47"/>
      <c r="L589" s="23"/>
    </row>
    <row r="590" spans="1:12" x14ac:dyDescent="0.2">
      <c r="A590" s="42"/>
      <c r="B590" s="43"/>
      <c r="C590" s="45"/>
      <c r="D590" s="46"/>
      <c r="E590" s="26"/>
      <c r="F590" s="158"/>
      <c r="G590" s="47"/>
      <c r="H590" s="47"/>
      <c r="I590" s="47"/>
      <c r="J590" s="47"/>
      <c r="K590" s="47"/>
      <c r="L590" s="23"/>
    </row>
    <row r="591" spans="1:12" x14ac:dyDescent="0.2">
      <c r="A591" s="42"/>
      <c r="B591" s="43"/>
      <c r="C591" s="44"/>
      <c r="D591" s="46"/>
      <c r="E591" s="26"/>
      <c r="F591" s="158"/>
      <c r="G591" s="47"/>
      <c r="H591" s="47"/>
      <c r="I591" s="47"/>
      <c r="J591" s="47"/>
      <c r="K591" s="47"/>
      <c r="L591" s="23"/>
    </row>
    <row r="592" spans="1:12" x14ac:dyDescent="0.2">
      <c r="A592" s="42"/>
      <c r="B592" s="43"/>
      <c r="C592" s="44"/>
      <c r="D592" s="46"/>
      <c r="E592" s="26"/>
      <c r="F592" s="158"/>
      <c r="G592" s="47"/>
      <c r="H592" s="47"/>
      <c r="I592" s="47"/>
      <c r="J592" s="47"/>
      <c r="K592" s="47"/>
      <c r="L592" s="23"/>
    </row>
    <row r="593" spans="1:12" x14ac:dyDescent="0.2">
      <c r="A593" s="42"/>
      <c r="B593" s="43"/>
      <c r="C593" s="45"/>
      <c r="D593" s="46"/>
      <c r="E593" s="26"/>
      <c r="F593" s="158"/>
      <c r="G593" s="47"/>
      <c r="H593" s="47"/>
      <c r="I593" s="47"/>
      <c r="J593" s="47"/>
      <c r="K593" s="47"/>
      <c r="L593" s="23"/>
    </row>
    <row r="594" spans="1:12" x14ac:dyDescent="0.2">
      <c r="A594" s="42"/>
      <c r="B594" s="43"/>
      <c r="C594" s="45"/>
      <c r="D594" s="46"/>
      <c r="E594" s="26"/>
      <c r="F594" s="158"/>
      <c r="G594" s="47"/>
      <c r="H594" s="47"/>
      <c r="I594" s="47"/>
      <c r="J594" s="47"/>
      <c r="K594" s="47"/>
      <c r="L594" s="23"/>
    </row>
    <row r="595" spans="1:12" x14ac:dyDescent="0.2">
      <c r="A595" s="42"/>
      <c r="B595" s="43"/>
      <c r="C595" s="45"/>
      <c r="D595" s="46"/>
      <c r="E595" s="26"/>
      <c r="F595" s="158"/>
      <c r="G595" s="47"/>
      <c r="H595" s="47"/>
      <c r="I595" s="47"/>
      <c r="J595" s="47"/>
      <c r="K595" s="47"/>
      <c r="L595" s="23"/>
    </row>
    <row r="596" spans="1:12" x14ac:dyDescent="0.2">
      <c r="A596" s="42"/>
      <c r="B596" s="43"/>
      <c r="C596" s="45"/>
      <c r="D596" s="46"/>
      <c r="E596" s="26"/>
      <c r="F596" s="158"/>
      <c r="G596" s="47"/>
      <c r="H596" s="47"/>
      <c r="I596" s="47"/>
      <c r="J596" s="47"/>
      <c r="K596" s="47"/>
      <c r="L596" s="23"/>
    </row>
    <row r="597" spans="1:12" x14ac:dyDescent="0.2">
      <c r="A597" s="42"/>
      <c r="B597" s="43"/>
      <c r="C597" s="45"/>
      <c r="D597" s="46"/>
      <c r="E597" s="26"/>
      <c r="F597" s="158"/>
      <c r="G597" s="47"/>
      <c r="H597" s="47"/>
      <c r="I597" s="47"/>
      <c r="J597" s="47"/>
      <c r="K597" s="47"/>
      <c r="L597" s="23"/>
    </row>
    <row r="598" spans="1:12" x14ac:dyDescent="0.2">
      <c r="A598" s="42"/>
      <c r="B598" s="43"/>
      <c r="C598" s="45"/>
      <c r="D598" s="46"/>
      <c r="E598" s="26"/>
      <c r="F598" s="158"/>
      <c r="G598" s="47"/>
      <c r="H598" s="47"/>
      <c r="I598" s="47"/>
      <c r="J598" s="47"/>
      <c r="K598" s="47"/>
      <c r="L598" s="23"/>
    </row>
    <row r="599" spans="1:12" x14ac:dyDescent="0.2">
      <c r="A599" s="42"/>
      <c r="B599" s="43"/>
      <c r="C599" s="44"/>
      <c r="D599" s="46"/>
      <c r="E599" s="26"/>
      <c r="F599" s="158"/>
      <c r="G599" s="47"/>
      <c r="H599" s="47"/>
      <c r="I599" s="47"/>
      <c r="J599" s="47"/>
      <c r="K599" s="47"/>
      <c r="L599" s="23"/>
    </row>
    <row r="600" spans="1:12" x14ac:dyDescent="0.2">
      <c r="A600" s="42"/>
      <c r="B600" s="43"/>
      <c r="C600" s="45"/>
      <c r="D600" s="46"/>
      <c r="E600" s="26"/>
      <c r="F600" s="158"/>
      <c r="G600" s="47"/>
      <c r="H600" s="47"/>
      <c r="I600" s="47"/>
      <c r="J600" s="47"/>
      <c r="K600" s="47"/>
      <c r="L600" s="23"/>
    </row>
    <row r="601" spans="1:12" x14ac:dyDescent="0.2">
      <c r="A601" s="42"/>
      <c r="B601" s="43"/>
      <c r="C601" s="45"/>
      <c r="D601" s="46"/>
      <c r="E601" s="26"/>
      <c r="F601" s="158"/>
      <c r="G601" s="47"/>
      <c r="H601" s="47"/>
      <c r="I601" s="47"/>
      <c r="J601" s="47"/>
      <c r="K601" s="47"/>
      <c r="L601" s="23"/>
    </row>
    <row r="602" spans="1:12" x14ac:dyDescent="0.2">
      <c r="A602" s="42"/>
      <c r="B602" s="43"/>
      <c r="C602" s="45"/>
      <c r="D602" s="46"/>
      <c r="E602" s="26"/>
      <c r="F602" s="158"/>
      <c r="G602" s="47"/>
      <c r="H602" s="47"/>
      <c r="I602" s="47"/>
      <c r="J602" s="47"/>
      <c r="K602" s="47"/>
      <c r="L602" s="23"/>
    </row>
    <row r="603" spans="1:12" x14ac:dyDescent="0.2">
      <c r="A603" s="42"/>
      <c r="B603" s="43"/>
      <c r="C603" s="44"/>
      <c r="D603" s="46"/>
      <c r="E603" s="26"/>
      <c r="F603" s="158"/>
      <c r="G603" s="47"/>
      <c r="H603" s="47"/>
      <c r="I603" s="47"/>
      <c r="J603" s="47"/>
      <c r="K603" s="47"/>
      <c r="L603" s="23"/>
    </row>
    <row r="604" spans="1:12" x14ac:dyDescent="0.2">
      <c r="A604" s="42"/>
      <c r="B604" s="43"/>
      <c r="C604" s="44"/>
      <c r="D604" s="46"/>
      <c r="E604" s="26"/>
      <c r="F604" s="158"/>
      <c r="G604" s="47"/>
      <c r="H604" s="47"/>
      <c r="I604" s="47"/>
      <c r="J604" s="47"/>
      <c r="K604" s="47"/>
      <c r="L604" s="23"/>
    </row>
    <row r="605" spans="1:12" x14ac:dyDescent="0.2">
      <c r="A605" s="42"/>
      <c r="B605" s="43"/>
      <c r="C605" s="44"/>
      <c r="D605" s="46"/>
      <c r="E605" s="26"/>
      <c r="F605" s="158"/>
      <c r="G605" s="47"/>
      <c r="H605" s="47"/>
      <c r="I605" s="47"/>
      <c r="J605" s="47"/>
      <c r="K605" s="47"/>
      <c r="L605" s="23"/>
    </row>
    <row r="606" spans="1:12" x14ac:dyDescent="0.2">
      <c r="A606" s="42"/>
      <c r="B606" s="43"/>
      <c r="C606" s="45"/>
      <c r="D606" s="46"/>
      <c r="E606" s="26"/>
      <c r="F606" s="158"/>
      <c r="G606" s="47"/>
      <c r="H606" s="47"/>
      <c r="I606" s="47"/>
      <c r="J606" s="47"/>
      <c r="K606" s="47"/>
      <c r="L606" s="23"/>
    </row>
    <row r="607" spans="1:12" x14ac:dyDescent="0.2">
      <c r="A607" s="42"/>
      <c r="B607" s="43"/>
      <c r="C607" s="45"/>
      <c r="D607" s="46"/>
      <c r="E607" s="26"/>
      <c r="F607" s="158"/>
      <c r="G607" s="47"/>
      <c r="H607" s="47"/>
      <c r="I607" s="47"/>
      <c r="J607" s="47"/>
      <c r="K607" s="47"/>
      <c r="L607" s="23"/>
    </row>
    <row r="608" spans="1:12" x14ac:dyDescent="0.2">
      <c r="A608" s="42"/>
      <c r="B608" s="43"/>
      <c r="C608" s="45"/>
      <c r="D608" s="46"/>
      <c r="E608" s="26"/>
      <c r="F608" s="158"/>
      <c r="G608" s="47"/>
      <c r="H608" s="47"/>
      <c r="I608" s="47"/>
      <c r="J608" s="47"/>
      <c r="K608" s="47"/>
      <c r="L608" s="23"/>
    </row>
    <row r="609" spans="1:12" x14ac:dyDescent="0.2">
      <c r="A609" s="42"/>
      <c r="B609" s="43"/>
      <c r="C609" s="45"/>
      <c r="D609" s="46"/>
      <c r="E609" s="26"/>
      <c r="F609" s="158"/>
      <c r="G609" s="47"/>
      <c r="H609" s="47"/>
      <c r="I609" s="47"/>
      <c r="J609" s="47"/>
      <c r="K609" s="47"/>
      <c r="L609" s="23"/>
    </row>
    <row r="610" spans="1:12" x14ac:dyDescent="0.2">
      <c r="A610" s="42"/>
      <c r="B610" s="43"/>
      <c r="C610" s="45"/>
      <c r="D610" s="46"/>
      <c r="E610" s="26"/>
      <c r="F610" s="158"/>
      <c r="G610" s="47"/>
      <c r="H610" s="47"/>
      <c r="I610" s="47"/>
      <c r="J610" s="47"/>
      <c r="K610" s="47"/>
      <c r="L610" s="23"/>
    </row>
    <row r="611" spans="1:12" x14ac:dyDescent="0.2">
      <c r="A611" s="42"/>
      <c r="B611" s="43"/>
      <c r="C611" s="45"/>
      <c r="D611" s="46"/>
      <c r="E611" s="26"/>
      <c r="F611" s="158"/>
      <c r="G611" s="47"/>
      <c r="H611" s="47"/>
      <c r="I611" s="47"/>
      <c r="J611" s="47"/>
      <c r="K611" s="47"/>
      <c r="L611" s="23"/>
    </row>
    <row r="612" spans="1:12" x14ac:dyDescent="0.2">
      <c r="A612" s="42"/>
      <c r="B612" s="43"/>
      <c r="C612" s="45"/>
      <c r="D612" s="46"/>
      <c r="E612" s="26"/>
      <c r="F612" s="158"/>
      <c r="G612" s="47"/>
      <c r="H612" s="47"/>
      <c r="I612" s="47"/>
      <c r="J612" s="47"/>
      <c r="K612" s="47"/>
      <c r="L612" s="23"/>
    </row>
    <row r="613" spans="1:12" x14ac:dyDescent="0.2">
      <c r="A613" s="42"/>
      <c r="B613" s="43"/>
      <c r="C613" s="45"/>
      <c r="D613" s="46"/>
      <c r="E613" s="26"/>
      <c r="F613" s="158"/>
      <c r="G613" s="47"/>
      <c r="H613" s="47"/>
      <c r="I613" s="47"/>
      <c r="J613" s="47"/>
      <c r="K613" s="47"/>
      <c r="L613" s="23"/>
    </row>
    <row r="614" spans="1:12" x14ac:dyDescent="0.2">
      <c r="A614" s="42"/>
      <c r="B614" s="43"/>
      <c r="C614" s="45"/>
      <c r="D614" s="46"/>
      <c r="E614" s="26"/>
      <c r="F614" s="158"/>
      <c r="G614" s="47"/>
      <c r="H614" s="47"/>
      <c r="I614" s="47"/>
      <c r="J614" s="47"/>
      <c r="K614" s="47"/>
      <c r="L614" s="23"/>
    </row>
    <row r="615" spans="1:12" x14ac:dyDescent="0.2">
      <c r="A615" s="42"/>
      <c r="B615" s="43"/>
      <c r="C615" s="45"/>
      <c r="D615" s="46"/>
      <c r="E615" s="26"/>
      <c r="F615" s="158"/>
      <c r="G615" s="47"/>
      <c r="H615" s="47"/>
      <c r="I615" s="47"/>
      <c r="J615" s="47"/>
      <c r="K615" s="47"/>
      <c r="L615" s="23"/>
    </row>
    <row r="616" spans="1:12" x14ac:dyDescent="0.2">
      <c r="A616" s="42"/>
      <c r="B616" s="43"/>
      <c r="C616" s="45"/>
      <c r="D616" s="46"/>
      <c r="E616" s="26"/>
      <c r="F616" s="158"/>
      <c r="G616" s="47"/>
      <c r="H616" s="47"/>
      <c r="I616" s="47"/>
      <c r="J616" s="47"/>
      <c r="K616" s="47"/>
      <c r="L616" s="23"/>
    </row>
    <row r="617" spans="1:12" x14ac:dyDescent="0.2">
      <c r="A617" s="42"/>
      <c r="B617" s="43"/>
      <c r="C617" s="45"/>
      <c r="D617" s="46"/>
      <c r="E617" s="26"/>
      <c r="F617" s="158"/>
      <c r="G617" s="47"/>
      <c r="H617" s="47"/>
      <c r="I617" s="47"/>
      <c r="J617" s="47"/>
      <c r="K617" s="47"/>
      <c r="L617" s="23"/>
    </row>
    <row r="618" spans="1:12" x14ac:dyDescent="0.2">
      <c r="A618" s="42"/>
      <c r="B618" s="43"/>
      <c r="C618" s="45"/>
      <c r="D618" s="46"/>
      <c r="E618" s="26"/>
      <c r="F618" s="158"/>
      <c r="G618" s="47"/>
      <c r="H618" s="47"/>
      <c r="I618" s="47"/>
      <c r="J618" s="47"/>
      <c r="K618" s="47"/>
      <c r="L618" s="23"/>
    </row>
    <row r="619" spans="1:12" x14ac:dyDescent="0.2">
      <c r="A619" s="42"/>
      <c r="B619" s="43"/>
      <c r="C619" s="44"/>
      <c r="D619" s="46"/>
      <c r="E619" s="26"/>
      <c r="F619" s="158"/>
      <c r="G619" s="47"/>
      <c r="H619" s="47"/>
      <c r="I619" s="47"/>
      <c r="J619" s="47"/>
      <c r="K619" s="47"/>
      <c r="L619" s="23"/>
    </row>
    <row r="620" spans="1:12" x14ac:dyDescent="0.2">
      <c r="A620" s="42"/>
      <c r="B620" s="43"/>
      <c r="C620" s="45"/>
      <c r="D620" s="46"/>
      <c r="E620" s="26"/>
      <c r="F620" s="158"/>
      <c r="G620" s="47"/>
      <c r="H620" s="47"/>
      <c r="I620" s="47"/>
      <c r="J620" s="47"/>
      <c r="K620" s="47"/>
      <c r="L620" s="23"/>
    </row>
    <row r="621" spans="1:12" x14ac:dyDescent="0.2">
      <c r="A621" s="42"/>
      <c r="B621" s="43"/>
      <c r="C621" s="44"/>
      <c r="D621" s="46"/>
      <c r="E621" s="26"/>
      <c r="F621" s="158"/>
      <c r="G621" s="47"/>
      <c r="H621" s="47"/>
      <c r="I621" s="47"/>
      <c r="J621" s="47"/>
      <c r="K621" s="47"/>
      <c r="L621" s="23"/>
    </row>
    <row r="622" spans="1:12" x14ac:dyDescent="0.2">
      <c r="A622" s="42"/>
      <c r="B622" s="43"/>
      <c r="C622" s="45"/>
      <c r="D622" s="46"/>
      <c r="E622" s="26"/>
      <c r="F622" s="158"/>
      <c r="G622" s="47"/>
      <c r="H622" s="47"/>
      <c r="I622" s="47"/>
      <c r="J622" s="47"/>
      <c r="K622" s="47"/>
      <c r="L622" s="23"/>
    </row>
    <row r="623" spans="1:12" x14ac:dyDescent="0.2">
      <c r="A623" s="42"/>
      <c r="B623" s="43"/>
      <c r="C623" s="45"/>
      <c r="D623" s="46"/>
      <c r="E623" s="26"/>
      <c r="F623" s="158"/>
      <c r="G623" s="47"/>
      <c r="H623" s="47"/>
      <c r="I623" s="47"/>
      <c r="J623" s="47"/>
      <c r="K623" s="47"/>
      <c r="L623" s="23"/>
    </row>
    <row r="624" spans="1:12" x14ac:dyDescent="0.2">
      <c r="A624" s="42"/>
      <c r="B624" s="43"/>
      <c r="C624" s="45"/>
      <c r="D624" s="46"/>
      <c r="E624" s="26"/>
      <c r="F624" s="158"/>
      <c r="G624" s="47"/>
      <c r="H624" s="47"/>
      <c r="I624" s="47"/>
      <c r="J624" s="47"/>
      <c r="K624" s="47"/>
      <c r="L624" s="23"/>
    </row>
    <row r="625" spans="1:12" x14ac:dyDescent="0.2">
      <c r="A625" s="42"/>
      <c r="B625" s="43"/>
      <c r="C625" s="45"/>
      <c r="D625" s="46"/>
      <c r="E625" s="26"/>
      <c r="F625" s="158"/>
      <c r="G625" s="47"/>
      <c r="H625" s="47"/>
      <c r="I625" s="47"/>
      <c r="J625" s="47"/>
      <c r="K625" s="47"/>
      <c r="L625" s="23"/>
    </row>
    <row r="626" spans="1:12" x14ac:dyDescent="0.2">
      <c r="A626" s="42"/>
      <c r="B626" s="43"/>
      <c r="C626" s="44"/>
      <c r="D626" s="46"/>
      <c r="E626" s="26"/>
      <c r="F626" s="158"/>
      <c r="G626" s="47"/>
      <c r="H626" s="47"/>
      <c r="I626" s="47"/>
      <c r="J626" s="47"/>
      <c r="K626" s="47"/>
      <c r="L626" s="23"/>
    </row>
    <row r="627" spans="1:12" x14ac:dyDescent="0.2">
      <c r="A627" s="42"/>
      <c r="B627" s="43"/>
      <c r="C627" s="45"/>
      <c r="D627" s="46"/>
      <c r="E627" s="46"/>
      <c r="F627" s="163"/>
      <c r="G627" s="47"/>
      <c r="H627" s="47"/>
      <c r="I627" s="47"/>
      <c r="J627" s="47"/>
      <c r="K627" s="47"/>
      <c r="L627" s="23"/>
    </row>
    <row r="628" spans="1:12" x14ac:dyDescent="0.2">
      <c r="A628" s="42"/>
      <c r="B628" s="43"/>
      <c r="C628" s="45"/>
      <c r="D628" s="46"/>
      <c r="E628" s="26"/>
      <c r="F628" s="158"/>
      <c r="G628" s="47"/>
      <c r="H628" s="47"/>
      <c r="I628" s="47"/>
      <c r="J628" s="47"/>
      <c r="K628" s="47"/>
      <c r="L628" s="23"/>
    </row>
    <row r="629" spans="1:12" x14ac:dyDescent="0.2">
      <c r="A629" s="42"/>
      <c r="B629" s="43"/>
      <c r="C629" s="45"/>
      <c r="D629" s="46"/>
      <c r="E629" s="26"/>
      <c r="F629" s="158"/>
      <c r="G629" s="47"/>
      <c r="H629" s="47"/>
      <c r="I629" s="47"/>
      <c r="J629" s="47"/>
      <c r="K629" s="47"/>
      <c r="L629" s="23"/>
    </row>
    <row r="630" spans="1:12" x14ac:dyDescent="0.2">
      <c r="A630" s="42"/>
      <c r="B630" s="43"/>
      <c r="C630" s="45"/>
      <c r="D630" s="46"/>
      <c r="E630" s="26"/>
      <c r="F630" s="158"/>
      <c r="G630" s="47"/>
      <c r="H630" s="47"/>
      <c r="I630" s="47"/>
      <c r="J630" s="47"/>
      <c r="K630" s="47"/>
      <c r="L630" s="23"/>
    </row>
    <row r="631" spans="1:12" x14ac:dyDescent="0.2">
      <c r="A631" s="42"/>
      <c r="B631" s="43"/>
      <c r="C631" s="45"/>
      <c r="D631" s="46"/>
      <c r="E631" s="26"/>
      <c r="F631" s="158"/>
      <c r="G631" s="47"/>
      <c r="H631" s="47"/>
      <c r="I631" s="47"/>
      <c r="J631" s="47"/>
      <c r="K631" s="47"/>
      <c r="L631" s="23"/>
    </row>
    <row r="632" spans="1:12" x14ac:dyDescent="0.2">
      <c r="A632" s="42"/>
      <c r="B632" s="43"/>
      <c r="C632" s="45"/>
      <c r="D632" s="46"/>
      <c r="E632" s="26"/>
      <c r="F632" s="158"/>
      <c r="G632" s="47"/>
      <c r="H632" s="47"/>
      <c r="I632" s="47"/>
      <c r="J632" s="47"/>
      <c r="K632" s="47"/>
      <c r="L632" s="23"/>
    </row>
    <row r="633" spans="1:12" x14ac:dyDescent="0.2">
      <c r="A633" s="42"/>
      <c r="B633" s="43"/>
      <c r="C633" s="44"/>
      <c r="D633" s="46"/>
      <c r="E633" s="26"/>
      <c r="F633" s="158"/>
      <c r="G633" s="47"/>
      <c r="H633" s="47"/>
      <c r="I633" s="47"/>
      <c r="J633" s="47"/>
      <c r="K633" s="47"/>
      <c r="L633" s="23"/>
    </row>
    <row r="634" spans="1:12" x14ac:dyDescent="0.2">
      <c r="A634" s="42"/>
      <c r="B634" s="43"/>
      <c r="C634" s="45"/>
      <c r="D634" s="46"/>
      <c r="E634" s="26"/>
      <c r="F634" s="158"/>
      <c r="G634" s="47"/>
      <c r="H634" s="47"/>
      <c r="I634" s="47"/>
      <c r="J634" s="47"/>
      <c r="K634" s="47"/>
      <c r="L634" s="23"/>
    </row>
    <row r="635" spans="1:12" x14ac:dyDescent="0.2">
      <c r="A635" s="42"/>
      <c r="B635" s="43"/>
      <c r="C635" s="45"/>
      <c r="D635" s="46"/>
      <c r="E635" s="26"/>
      <c r="F635" s="158"/>
      <c r="G635" s="47"/>
      <c r="H635" s="47"/>
      <c r="I635" s="47"/>
      <c r="J635" s="47"/>
      <c r="K635" s="47"/>
      <c r="L635" s="23"/>
    </row>
    <row r="636" spans="1:12" x14ac:dyDescent="0.2">
      <c r="A636" s="42"/>
      <c r="B636" s="43"/>
      <c r="C636" s="45"/>
      <c r="D636" s="46"/>
      <c r="E636" s="26"/>
      <c r="F636" s="158"/>
      <c r="G636" s="47"/>
      <c r="H636" s="47"/>
      <c r="I636" s="47"/>
      <c r="J636" s="47"/>
      <c r="K636" s="47"/>
      <c r="L636" s="23"/>
    </row>
    <row r="637" spans="1:12" x14ac:dyDescent="0.2">
      <c r="A637" s="42"/>
      <c r="B637" s="43"/>
      <c r="C637" s="44"/>
      <c r="D637" s="46"/>
      <c r="E637" s="26"/>
      <c r="F637" s="158"/>
      <c r="G637" s="47"/>
      <c r="H637" s="47"/>
      <c r="I637" s="47"/>
      <c r="J637" s="47"/>
      <c r="K637" s="47"/>
      <c r="L637" s="23"/>
    </row>
    <row r="638" spans="1:12" x14ac:dyDescent="0.2">
      <c r="A638" s="42"/>
      <c r="B638" s="43"/>
      <c r="C638" s="45"/>
      <c r="D638" s="46"/>
      <c r="E638" s="26"/>
      <c r="F638" s="158"/>
      <c r="G638" s="47"/>
      <c r="H638" s="47"/>
      <c r="I638" s="47"/>
      <c r="J638" s="47"/>
      <c r="K638" s="47"/>
      <c r="L638" s="23"/>
    </row>
    <row r="639" spans="1:12" x14ac:dyDescent="0.2">
      <c r="A639" s="42"/>
      <c r="B639" s="43"/>
      <c r="C639" s="45"/>
      <c r="D639" s="46"/>
      <c r="E639" s="26"/>
      <c r="F639" s="158"/>
      <c r="G639" s="47"/>
      <c r="H639" s="47"/>
      <c r="I639" s="47"/>
      <c r="J639" s="47"/>
      <c r="K639" s="47"/>
      <c r="L639" s="23"/>
    </row>
    <row r="640" spans="1:12" x14ac:dyDescent="0.2">
      <c r="A640" s="42"/>
      <c r="B640" s="43"/>
      <c r="C640" s="45"/>
      <c r="D640" s="46"/>
      <c r="E640" s="26"/>
      <c r="F640" s="158"/>
      <c r="G640" s="47"/>
      <c r="H640" s="47"/>
      <c r="I640" s="47"/>
      <c r="J640" s="47"/>
      <c r="K640" s="47"/>
      <c r="L640" s="23"/>
    </row>
    <row r="641" spans="1:12" x14ac:dyDescent="0.2">
      <c r="A641" s="42"/>
      <c r="B641" s="43"/>
      <c r="C641" s="45"/>
      <c r="D641" s="46"/>
      <c r="E641" s="26"/>
      <c r="F641" s="158"/>
      <c r="G641" s="47"/>
      <c r="H641" s="47"/>
      <c r="I641" s="47"/>
      <c r="J641" s="47"/>
      <c r="K641" s="47"/>
      <c r="L641" s="23"/>
    </row>
    <row r="642" spans="1:12" x14ac:dyDescent="0.2">
      <c r="A642" s="42"/>
      <c r="B642" s="43"/>
      <c r="C642" s="45"/>
      <c r="D642" s="46"/>
      <c r="E642" s="26"/>
      <c r="F642" s="158"/>
      <c r="G642" s="47"/>
      <c r="H642" s="47"/>
      <c r="I642" s="47"/>
      <c r="J642" s="47"/>
      <c r="K642" s="47"/>
      <c r="L642" s="23"/>
    </row>
    <row r="643" spans="1:12" x14ac:dyDescent="0.2">
      <c r="A643" s="42"/>
      <c r="B643" s="43"/>
      <c r="C643" s="44"/>
      <c r="D643" s="46"/>
      <c r="E643" s="26"/>
      <c r="F643" s="158"/>
      <c r="G643" s="47"/>
      <c r="H643" s="47"/>
      <c r="I643" s="47"/>
      <c r="J643" s="47"/>
      <c r="K643" s="47"/>
      <c r="L643" s="23"/>
    </row>
    <row r="644" spans="1:12" x14ac:dyDescent="0.2">
      <c r="A644" s="42"/>
      <c r="B644" s="43"/>
      <c r="C644" s="45"/>
      <c r="D644" s="46"/>
      <c r="E644" s="26"/>
      <c r="F644" s="158"/>
      <c r="G644" s="47"/>
      <c r="H644" s="47"/>
      <c r="I644" s="47"/>
      <c r="J644" s="47"/>
      <c r="K644" s="47"/>
      <c r="L644" s="23"/>
    </row>
    <row r="645" spans="1:12" x14ac:dyDescent="0.2">
      <c r="A645" s="42"/>
      <c r="B645" s="43"/>
      <c r="C645" s="45"/>
      <c r="D645" s="46"/>
      <c r="E645" s="26"/>
      <c r="F645" s="158"/>
      <c r="G645" s="47"/>
      <c r="H645" s="47"/>
      <c r="I645" s="47"/>
      <c r="J645" s="47"/>
      <c r="K645" s="47"/>
      <c r="L645" s="23"/>
    </row>
    <row r="646" spans="1:12" x14ac:dyDescent="0.2">
      <c r="A646" s="42"/>
      <c r="B646" s="43"/>
      <c r="C646" s="45"/>
      <c r="D646" s="46"/>
      <c r="E646" s="26"/>
      <c r="F646" s="158"/>
      <c r="G646" s="47"/>
      <c r="H646" s="47"/>
      <c r="I646" s="47"/>
      <c r="J646" s="47"/>
      <c r="K646" s="47"/>
      <c r="L646" s="23"/>
    </row>
    <row r="647" spans="1:12" x14ac:dyDescent="0.2">
      <c r="A647" s="42"/>
      <c r="B647" s="43"/>
      <c r="C647" s="45"/>
      <c r="D647" s="46"/>
      <c r="E647" s="26"/>
      <c r="F647" s="158"/>
      <c r="G647" s="47"/>
      <c r="H647" s="47"/>
      <c r="I647" s="47"/>
      <c r="J647" s="47"/>
      <c r="K647" s="47"/>
      <c r="L647" s="23"/>
    </row>
    <row r="648" spans="1:12" x14ac:dyDescent="0.2">
      <c r="A648" s="42"/>
      <c r="B648" s="43"/>
      <c r="C648" s="44"/>
      <c r="D648" s="46"/>
      <c r="E648" s="26"/>
      <c r="F648" s="158"/>
      <c r="G648" s="47"/>
      <c r="H648" s="47"/>
      <c r="I648" s="47"/>
      <c r="J648" s="47"/>
      <c r="K648" s="47"/>
      <c r="L648" s="23"/>
    </row>
    <row r="649" spans="1:12" x14ac:dyDescent="0.2">
      <c r="A649" s="42"/>
      <c r="B649" s="43"/>
      <c r="C649" s="45"/>
      <c r="D649" s="46"/>
      <c r="E649" s="26"/>
      <c r="F649" s="158"/>
      <c r="G649" s="47"/>
      <c r="H649" s="47"/>
      <c r="I649" s="47"/>
      <c r="J649" s="47"/>
      <c r="K649" s="47"/>
      <c r="L649" s="23"/>
    </row>
    <row r="650" spans="1:12" x14ac:dyDescent="0.2">
      <c r="A650" s="42"/>
      <c r="B650" s="43"/>
      <c r="C650" s="45"/>
      <c r="D650" s="46"/>
      <c r="E650" s="26"/>
      <c r="F650" s="158"/>
      <c r="G650" s="47"/>
      <c r="H650" s="47"/>
      <c r="I650" s="47"/>
      <c r="J650" s="47"/>
      <c r="K650" s="47"/>
      <c r="L650" s="23"/>
    </row>
    <row r="651" spans="1:12" x14ac:dyDescent="0.2">
      <c r="A651" s="42"/>
      <c r="B651" s="43"/>
      <c r="C651" s="45"/>
      <c r="D651" s="46"/>
      <c r="E651" s="26"/>
      <c r="F651" s="158"/>
      <c r="G651" s="47"/>
      <c r="H651" s="47"/>
      <c r="I651" s="47"/>
      <c r="J651" s="47"/>
      <c r="K651" s="47"/>
      <c r="L651" s="23"/>
    </row>
    <row r="652" spans="1:12" x14ac:dyDescent="0.2">
      <c r="A652" s="42"/>
      <c r="B652" s="43"/>
      <c r="C652" s="45"/>
      <c r="D652" s="46"/>
      <c r="E652" s="26"/>
      <c r="F652" s="158"/>
      <c r="G652" s="47"/>
      <c r="H652" s="47"/>
      <c r="I652" s="47"/>
      <c r="J652" s="47"/>
      <c r="K652" s="47"/>
      <c r="L652" s="23"/>
    </row>
    <row r="653" spans="1:12" x14ac:dyDescent="0.2">
      <c r="A653" s="42"/>
      <c r="B653" s="43"/>
      <c r="C653" s="44"/>
      <c r="D653" s="46"/>
      <c r="E653" s="26"/>
      <c r="F653" s="158"/>
      <c r="G653" s="47"/>
      <c r="H653" s="47"/>
      <c r="I653" s="47"/>
      <c r="J653" s="47"/>
      <c r="K653" s="47"/>
      <c r="L653" s="23"/>
    </row>
    <row r="654" spans="1:12" x14ac:dyDescent="0.2">
      <c r="A654" s="42"/>
      <c r="B654" s="43"/>
      <c r="C654" s="45"/>
      <c r="D654" s="46"/>
      <c r="E654" s="26"/>
      <c r="F654" s="158"/>
      <c r="G654" s="47"/>
      <c r="H654" s="47"/>
      <c r="I654" s="47"/>
      <c r="J654" s="47"/>
      <c r="K654" s="47"/>
      <c r="L654" s="23"/>
    </row>
    <row r="655" spans="1:12" x14ac:dyDescent="0.2">
      <c r="A655" s="42"/>
      <c r="B655" s="43"/>
      <c r="C655" s="45"/>
      <c r="D655" s="46"/>
      <c r="E655" s="26"/>
      <c r="F655" s="158"/>
      <c r="G655" s="47"/>
      <c r="H655" s="47"/>
      <c r="I655" s="47"/>
      <c r="J655" s="47"/>
      <c r="K655" s="47"/>
      <c r="L655" s="23"/>
    </row>
    <row r="656" spans="1:12" x14ac:dyDescent="0.2">
      <c r="A656" s="42"/>
      <c r="B656" s="43"/>
      <c r="C656" s="45"/>
      <c r="D656" s="46"/>
      <c r="E656" s="26"/>
      <c r="F656" s="158"/>
      <c r="G656" s="47"/>
      <c r="H656" s="47"/>
      <c r="I656" s="47"/>
      <c r="J656" s="47"/>
      <c r="K656" s="47"/>
      <c r="L656" s="23"/>
    </row>
    <row r="657" spans="1:12" x14ac:dyDescent="0.2">
      <c r="A657" s="42"/>
      <c r="B657" s="43"/>
      <c r="C657" s="45"/>
      <c r="D657" s="46"/>
      <c r="E657" s="26"/>
      <c r="F657" s="158"/>
      <c r="G657" s="47"/>
      <c r="H657" s="47"/>
      <c r="I657" s="47"/>
      <c r="J657" s="47"/>
      <c r="K657" s="47"/>
      <c r="L657" s="23"/>
    </row>
    <row r="658" spans="1:12" x14ac:dyDescent="0.2">
      <c r="A658" s="42"/>
      <c r="B658" s="43"/>
      <c r="C658" s="45"/>
      <c r="D658" s="46"/>
      <c r="E658" s="26"/>
      <c r="F658" s="158"/>
      <c r="G658" s="47"/>
      <c r="H658" s="47"/>
      <c r="I658" s="47"/>
      <c r="J658" s="47"/>
      <c r="K658" s="47"/>
      <c r="L658" s="23"/>
    </row>
    <row r="659" spans="1:12" x14ac:dyDescent="0.2">
      <c r="A659" s="42"/>
      <c r="B659" s="43"/>
      <c r="C659" s="45"/>
      <c r="D659" s="46"/>
      <c r="E659" s="46"/>
      <c r="F659" s="163"/>
      <c r="G659" s="47"/>
      <c r="H659" s="47"/>
      <c r="I659" s="47"/>
      <c r="J659" s="47"/>
      <c r="K659" s="47"/>
      <c r="L659" s="23"/>
    </row>
    <row r="660" spans="1:12" x14ac:dyDescent="0.2">
      <c r="A660" s="42"/>
      <c r="B660" s="43"/>
      <c r="C660" s="45"/>
      <c r="D660" s="46"/>
      <c r="E660" s="26"/>
      <c r="F660" s="158"/>
      <c r="G660" s="47"/>
      <c r="H660" s="47"/>
      <c r="I660" s="47"/>
      <c r="J660" s="47"/>
      <c r="K660" s="47"/>
      <c r="L660" s="23"/>
    </row>
    <row r="661" spans="1:12" x14ac:dyDescent="0.2">
      <c r="A661" s="42"/>
      <c r="B661" s="43"/>
      <c r="C661" s="45"/>
      <c r="D661" s="46"/>
      <c r="E661" s="26"/>
      <c r="F661" s="158"/>
      <c r="G661" s="47"/>
      <c r="H661" s="47"/>
      <c r="I661" s="47"/>
      <c r="J661" s="47"/>
      <c r="K661" s="47"/>
      <c r="L661" s="23"/>
    </row>
    <row r="662" spans="1:12" x14ac:dyDescent="0.2">
      <c r="A662" s="42"/>
      <c r="B662" s="43"/>
      <c r="C662" s="45"/>
      <c r="D662" s="46"/>
      <c r="E662" s="26"/>
      <c r="F662" s="158"/>
      <c r="G662" s="47"/>
      <c r="H662" s="47"/>
      <c r="I662" s="47"/>
      <c r="J662" s="47"/>
      <c r="K662" s="47"/>
      <c r="L662" s="23"/>
    </row>
    <row r="663" spans="1:12" x14ac:dyDescent="0.2">
      <c r="A663" s="42"/>
      <c r="B663" s="43"/>
      <c r="C663" s="44"/>
      <c r="D663" s="46"/>
      <c r="E663" s="26"/>
      <c r="F663" s="158"/>
      <c r="G663" s="47"/>
      <c r="H663" s="47"/>
      <c r="I663" s="47"/>
      <c r="J663" s="47"/>
      <c r="K663" s="47"/>
      <c r="L663" s="23"/>
    </row>
    <row r="664" spans="1:12" x14ac:dyDescent="0.2">
      <c r="A664" s="42"/>
      <c r="B664" s="43"/>
      <c r="C664" s="44"/>
      <c r="D664" s="46"/>
      <c r="E664" s="26"/>
      <c r="F664" s="158"/>
      <c r="G664" s="47"/>
      <c r="H664" s="47"/>
      <c r="I664" s="47"/>
      <c r="J664" s="47"/>
      <c r="K664" s="47"/>
      <c r="L664" s="23"/>
    </row>
    <row r="665" spans="1:12" x14ac:dyDescent="0.2">
      <c r="A665" s="42"/>
      <c r="B665" s="43"/>
      <c r="C665" s="45"/>
      <c r="D665" s="46"/>
      <c r="E665" s="26"/>
      <c r="F665" s="158"/>
      <c r="G665" s="47"/>
      <c r="H665" s="47"/>
      <c r="I665" s="47"/>
      <c r="J665" s="47"/>
      <c r="K665" s="47"/>
      <c r="L665" s="23"/>
    </row>
    <row r="666" spans="1:12" x14ac:dyDescent="0.2">
      <c r="A666" s="42"/>
      <c r="B666" s="43"/>
      <c r="C666" s="44"/>
      <c r="D666" s="46"/>
      <c r="E666" s="26"/>
      <c r="F666" s="158"/>
      <c r="G666" s="47"/>
      <c r="H666" s="47"/>
      <c r="I666" s="47"/>
      <c r="J666" s="47"/>
      <c r="K666" s="47"/>
      <c r="L666" s="23"/>
    </row>
    <row r="667" spans="1:12" x14ac:dyDescent="0.2">
      <c r="A667" s="42"/>
      <c r="B667" s="43"/>
      <c r="C667" s="44"/>
      <c r="D667" s="46"/>
      <c r="E667" s="26"/>
      <c r="F667" s="158"/>
      <c r="G667" s="47"/>
      <c r="H667" s="47"/>
      <c r="I667" s="47"/>
      <c r="J667" s="47"/>
      <c r="K667" s="47"/>
      <c r="L667" s="23"/>
    </row>
    <row r="668" spans="1:12" x14ac:dyDescent="0.2">
      <c r="A668" s="42"/>
      <c r="B668" s="43"/>
      <c r="C668" s="45"/>
      <c r="D668" s="46"/>
      <c r="E668" s="26"/>
      <c r="F668" s="158"/>
      <c r="G668" s="47"/>
      <c r="H668" s="47"/>
      <c r="I668" s="47"/>
      <c r="J668" s="47"/>
      <c r="K668" s="47"/>
      <c r="L668" s="23"/>
    </row>
    <row r="669" spans="1:12" x14ac:dyDescent="0.2">
      <c r="A669" s="42"/>
      <c r="B669" s="43"/>
      <c r="C669" s="44"/>
      <c r="D669" s="46"/>
      <c r="E669" s="26"/>
      <c r="F669" s="158"/>
      <c r="G669" s="47"/>
      <c r="H669" s="47"/>
      <c r="I669" s="47"/>
      <c r="J669" s="47"/>
      <c r="K669" s="47"/>
      <c r="L669" s="23"/>
    </row>
    <row r="670" spans="1:12" x14ac:dyDescent="0.2">
      <c r="A670" s="42"/>
      <c r="B670" s="43"/>
      <c r="C670" s="44"/>
      <c r="D670" s="46"/>
      <c r="E670" s="26"/>
      <c r="F670" s="158"/>
      <c r="G670" s="47"/>
      <c r="H670" s="47"/>
      <c r="I670" s="47"/>
      <c r="J670" s="47"/>
      <c r="K670" s="47"/>
      <c r="L670" s="23"/>
    </row>
    <row r="671" spans="1:12" x14ac:dyDescent="0.2">
      <c r="A671" s="42"/>
      <c r="B671" s="43"/>
      <c r="C671" s="45"/>
      <c r="D671" s="46"/>
      <c r="E671" s="26"/>
      <c r="F671" s="158"/>
      <c r="G671" s="47"/>
      <c r="H671" s="47"/>
      <c r="I671" s="47"/>
      <c r="J671" s="47"/>
      <c r="K671" s="47"/>
      <c r="L671" s="23"/>
    </row>
    <row r="672" spans="1:12" x14ac:dyDescent="0.2">
      <c r="A672" s="42"/>
      <c r="B672" s="43"/>
      <c r="C672" s="45"/>
      <c r="D672" s="46"/>
      <c r="E672" s="26"/>
      <c r="F672" s="158"/>
      <c r="G672" s="47"/>
      <c r="H672" s="47"/>
      <c r="I672" s="47"/>
      <c r="J672" s="47"/>
      <c r="K672" s="47"/>
      <c r="L672" s="23"/>
    </row>
    <row r="673" spans="1:12" x14ac:dyDescent="0.2">
      <c r="A673" s="42"/>
      <c r="B673" s="43"/>
      <c r="C673" s="45"/>
      <c r="D673" s="46"/>
      <c r="E673" s="26"/>
      <c r="F673" s="158"/>
      <c r="G673" s="47"/>
      <c r="H673" s="47"/>
      <c r="I673" s="47"/>
      <c r="J673" s="47"/>
      <c r="K673" s="47"/>
      <c r="L673" s="23"/>
    </row>
    <row r="674" spans="1:12" x14ac:dyDescent="0.2">
      <c r="A674" s="42"/>
      <c r="B674" s="43"/>
      <c r="C674" s="45"/>
      <c r="D674" s="46"/>
      <c r="E674" s="26"/>
      <c r="F674" s="158"/>
      <c r="G674" s="47"/>
      <c r="H674" s="47"/>
      <c r="I674" s="47"/>
      <c r="J674" s="47"/>
      <c r="K674" s="47"/>
      <c r="L674" s="23"/>
    </row>
    <row r="675" spans="1:12" x14ac:dyDescent="0.2">
      <c r="A675" s="42"/>
      <c r="B675" s="43"/>
      <c r="C675" s="44"/>
      <c r="D675" s="46"/>
      <c r="E675" s="26"/>
      <c r="F675" s="158"/>
      <c r="G675" s="47"/>
      <c r="H675" s="47"/>
      <c r="I675" s="47"/>
      <c r="J675" s="47"/>
      <c r="K675" s="47"/>
      <c r="L675" s="23"/>
    </row>
    <row r="676" spans="1:12" x14ac:dyDescent="0.2">
      <c r="A676" s="42"/>
      <c r="B676" s="43"/>
      <c r="C676" s="45"/>
      <c r="D676" s="46"/>
      <c r="E676" s="26"/>
      <c r="F676" s="158"/>
      <c r="G676" s="47"/>
      <c r="H676" s="47"/>
      <c r="I676" s="47"/>
      <c r="J676" s="47"/>
      <c r="K676" s="47"/>
      <c r="L676" s="23"/>
    </row>
    <row r="677" spans="1:12" x14ac:dyDescent="0.2">
      <c r="A677" s="42"/>
      <c r="B677" s="43"/>
      <c r="C677" s="45"/>
      <c r="D677" s="46"/>
      <c r="E677" s="26"/>
      <c r="F677" s="158"/>
      <c r="G677" s="47"/>
      <c r="H677" s="47"/>
      <c r="I677" s="47"/>
      <c r="J677" s="47"/>
      <c r="K677" s="47"/>
      <c r="L677" s="23"/>
    </row>
    <row r="678" spans="1:12" x14ac:dyDescent="0.2">
      <c r="A678" s="42"/>
      <c r="B678" s="43"/>
      <c r="C678" s="45"/>
      <c r="D678" s="46"/>
      <c r="E678" s="26"/>
      <c r="F678" s="158"/>
      <c r="G678" s="47"/>
      <c r="H678" s="47"/>
      <c r="I678" s="47"/>
      <c r="J678" s="47"/>
      <c r="K678" s="47"/>
      <c r="L678" s="23"/>
    </row>
    <row r="679" spans="1:12" x14ac:dyDescent="0.2">
      <c r="A679" s="42"/>
      <c r="B679" s="43"/>
      <c r="C679" s="45"/>
      <c r="D679" s="46"/>
      <c r="E679" s="26"/>
      <c r="F679" s="158"/>
      <c r="G679" s="47"/>
      <c r="H679" s="47"/>
      <c r="I679" s="47"/>
      <c r="J679" s="47"/>
      <c r="K679" s="47"/>
      <c r="L679" s="23"/>
    </row>
    <row r="680" spans="1:12" x14ac:dyDescent="0.2">
      <c r="A680" s="42"/>
      <c r="B680" s="43"/>
      <c r="C680" s="45"/>
      <c r="D680" s="46"/>
      <c r="E680" s="26"/>
      <c r="F680" s="158"/>
      <c r="G680" s="47"/>
      <c r="H680" s="47"/>
      <c r="I680" s="47"/>
      <c r="J680" s="47"/>
      <c r="K680" s="47"/>
      <c r="L680" s="23"/>
    </row>
    <row r="681" spans="1:12" x14ac:dyDescent="0.2">
      <c r="A681" s="42"/>
      <c r="B681" s="43"/>
      <c r="C681" s="44"/>
      <c r="D681" s="46"/>
      <c r="E681" s="26"/>
      <c r="F681" s="158"/>
      <c r="G681" s="47"/>
      <c r="H681" s="47"/>
      <c r="I681" s="47"/>
      <c r="J681" s="47"/>
      <c r="K681" s="47"/>
      <c r="L681" s="23"/>
    </row>
    <row r="682" spans="1:12" x14ac:dyDescent="0.2">
      <c r="A682" s="42"/>
      <c r="B682" s="43"/>
      <c r="C682" s="45"/>
      <c r="D682" s="46"/>
      <c r="E682" s="26"/>
      <c r="F682" s="158"/>
      <c r="G682" s="47"/>
      <c r="H682" s="47"/>
      <c r="I682" s="47"/>
      <c r="J682" s="47"/>
      <c r="K682" s="47"/>
      <c r="L682" s="23"/>
    </row>
    <row r="683" spans="1:12" x14ac:dyDescent="0.2">
      <c r="A683" s="42"/>
      <c r="B683" s="43"/>
      <c r="C683" s="45"/>
      <c r="D683" s="46"/>
      <c r="E683" s="26"/>
      <c r="F683" s="158"/>
      <c r="G683" s="47"/>
      <c r="H683" s="47"/>
      <c r="I683" s="47"/>
      <c r="J683" s="47"/>
      <c r="K683" s="47"/>
      <c r="L683" s="23"/>
    </row>
    <row r="684" spans="1:12" x14ac:dyDescent="0.2">
      <c r="A684" s="42"/>
      <c r="B684" s="43"/>
      <c r="C684" s="44"/>
      <c r="D684" s="46"/>
      <c r="E684" s="26"/>
      <c r="F684" s="158"/>
      <c r="G684" s="47"/>
      <c r="H684" s="47"/>
      <c r="I684" s="47"/>
      <c r="J684" s="47"/>
      <c r="K684" s="47"/>
      <c r="L684" s="23"/>
    </row>
    <row r="685" spans="1:12" x14ac:dyDescent="0.2">
      <c r="A685" s="42"/>
      <c r="B685" s="43"/>
      <c r="C685" s="45"/>
      <c r="D685" s="46"/>
      <c r="E685" s="26"/>
      <c r="F685" s="158"/>
      <c r="G685" s="47"/>
      <c r="H685" s="47"/>
      <c r="I685" s="47"/>
      <c r="J685" s="47"/>
      <c r="K685" s="47"/>
      <c r="L685" s="23"/>
    </row>
    <row r="686" spans="1:12" x14ac:dyDescent="0.2">
      <c r="A686" s="42"/>
      <c r="B686" s="43"/>
      <c r="C686" s="45"/>
      <c r="D686" s="46"/>
      <c r="E686" s="26"/>
      <c r="F686" s="158"/>
      <c r="G686" s="47"/>
      <c r="H686" s="47"/>
      <c r="I686" s="47"/>
      <c r="J686" s="47"/>
      <c r="K686" s="47"/>
      <c r="L686" s="23"/>
    </row>
    <row r="687" spans="1:12" x14ac:dyDescent="0.2">
      <c r="A687" s="42"/>
      <c r="B687" s="43"/>
      <c r="C687" s="45"/>
      <c r="D687" s="46"/>
      <c r="E687" s="26"/>
      <c r="F687" s="158"/>
      <c r="G687" s="47"/>
      <c r="H687" s="47"/>
      <c r="I687" s="47"/>
      <c r="J687" s="47"/>
      <c r="K687" s="47"/>
      <c r="L687" s="23"/>
    </row>
    <row r="688" spans="1:12" x14ac:dyDescent="0.2">
      <c r="A688" s="42"/>
      <c r="B688" s="43"/>
      <c r="C688" s="45"/>
      <c r="D688" s="46"/>
      <c r="E688" s="26"/>
      <c r="F688" s="158"/>
      <c r="G688" s="47"/>
      <c r="H688" s="47"/>
      <c r="I688" s="47"/>
      <c r="J688" s="47"/>
      <c r="K688" s="47"/>
      <c r="L688" s="23"/>
    </row>
    <row r="689" spans="1:12" x14ac:dyDescent="0.2">
      <c r="A689" s="42"/>
      <c r="B689" s="43"/>
      <c r="C689" s="44"/>
      <c r="D689" s="46"/>
      <c r="E689" s="26"/>
      <c r="F689" s="158"/>
      <c r="G689" s="47"/>
      <c r="H689" s="47"/>
      <c r="I689" s="47"/>
      <c r="J689" s="47"/>
      <c r="K689" s="47"/>
      <c r="L689" s="23"/>
    </row>
    <row r="690" spans="1:12" x14ac:dyDescent="0.2">
      <c r="A690" s="42"/>
      <c r="B690" s="43"/>
      <c r="C690" s="45"/>
      <c r="D690" s="46"/>
      <c r="E690" s="26"/>
      <c r="F690" s="158"/>
      <c r="G690" s="47"/>
      <c r="H690" s="47"/>
      <c r="I690" s="47"/>
      <c r="J690" s="47"/>
      <c r="K690" s="47"/>
      <c r="L690" s="23"/>
    </row>
    <row r="691" spans="1:12" x14ac:dyDescent="0.2">
      <c r="A691" s="42"/>
      <c r="B691" s="43"/>
      <c r="C691" s="44"/>
      <c r="D691" s="46"/>
      <c r="E691" s="26"/>
      <c r="F691" s="158"/>
      <c r="G691" s="47"/>
      <c r="H691" s="47"/>
      <c r="I691" s="47"/>
      <c r="J691" s="47"/>
      <c r="K691" s="47"/>
      <c r="L691" s="23"/>
    </row>
    <row r="692" spans="1:12" x14ac:dyDescent="0.2">
      <c r="A692" s="42"/>
      <c r="B692" s="43"/>
      <c r="C692" s="45"/>
      <c r="D692" s="46"/>
      <c r="E692" s="26"/>
      <c r="F692" s="158"/>
      <c r="G692" s="47"/>
      <c r="H692" s="47"/>
      <c r="I692" s="47"/>
      <c r="J692" s="47"/>
      <c r="K692" s="47"/>
      <c r="L692" s="23"/>
    </row>
    <row r="693" spans="1:12" x14ac:dyDescent="0.2">
      <c r="A693" s="42"/>
      <c r="B693" s="43"/>
      <c r="C693" s="44"/>
      <c r="D693" s="46"/>
      <c r="E693" s="26"/>
      <c r="F693" s="158"/>
      <c r="G693" s="47"/>
      <c r="H693" s="47"/>
      <c r="I693" s="47"/>
      <c r="J693" s="47"/>
      <c r="K693" s="47"/>
      <c r="L693" s="23"/>
    </row>
    <row r="694" spans="1:12" x14ac:dyDescent="0.2">
      <c r="A694" s="42"/>
      <c r="B694" s="43"/>
      <c r="C694" s="45"/>
      <c r="D694" s="46"/>
      <c r="E694" s="26"/>
      <c r="F694" s="158"/>
      <c r="G694" s="47"/>
      <c r="H694" s="47"/>
      <c r="I694" s="47"/>
      <c r="J694" s="47"/>
      <c r="K694" s="47"/>
      <c r="L694" s="23"/>
    </row>
    <row r="695" spans="1:12" x14ac:dyDescent="0.2">
      <c r="A695" s="42"/>
      <c r="B695" s="43"/>
      <c r="C695" s="44"/>
      <c r="D695" s="46"/>
      <c r="E695" s="26"/>
      <c r="F695" s="158"/>
      <c r="G695" s="47"/>
      <c r="H695" s="47"/>
      <c r="I695" s="47"/>
      <c r="J695" s="47"/>
      <c r="K695" s="47"/>
      <c r="L695" s="23"/>
    </row>
    <row r="696" spans="1:12" x14ac:dyDescent="0.2">
      <c r="A696" s="42"/>
      <c r="B696" s="43"/>
      <c r="C696" s="45"/>
      <c r="D696" s="46"/>
      <c r="E696" s="26"/>
      <c r="F696" s="158"/>
      <c r="G696" s="47"/>
      <c r="H696" s="47"/>
      <c r="I696" s="47"/>
      <c r="J696" s="47"/>
      <c r="K696" s="47"/>
      <c r="L696" s="23"/>
    </row>
    <row r="697" spans="1:12" x14ac:dyDescent="0.2">
      <c r="A697" s="42"/>
      <c r="B697" s="43"/>
      <c r="C697" s="45"/>
      <c r="D697" s="46"/>
      <c r="E697" s="26"/>
      <c r="F697" s="158"/>
      <c r="G697" s="47"/>
      <c r="H697" s="47"/>
      <c r="I697" s="47"/>
      <c r="J697" s="47"/>
      <c r="K697" s="47"/>
      <c r="L697" s="23"/>
    </row>
    <row r="698" spans="1:12" x14ac:dyDescent="0.2">
      <c r="A698" s="42"/>
      <c r="B698" s="43"/>
      <c r="C698" s="45"/>
      <c r="D698" s="46"/>
      <c r="E698" s="26"/>
      <c r="F698" s="158"/>
      <c r="G698" s="47"/>
      <c r="H698" s="47"/>
      <c r="I698" s="47"/>
      <c r="J698" s="47"/>
      <c r="K698" s="47"/>
      <c r="L698" s="23"/>
    </row>
    <row r="699" spans="1:12" x14ac:dyDescent="0.2">
      <c r="A699" s="42"/>
      <c r="B699" s="43"/>
      <c r="C699" s="45"/>
      <c r="D699" s="46"/>
      <c r="E699" s="26"/>
      <c r="F699" s="158"/>
      <c r="G699" s="47"/>
      <c r="H699" s="47"/>
      <c r="I699" s="47"/>
      <c r="J699" s="47"/>
      <c r="K699" s="47"/>
      <c r="L699" s="23"/>
    </row>
    <row r="700" spans="1:12" x14ac:dyDescent="0.2">
      <c r="A700" s="42"/>
      <c r="B700" s="43"/>
      <c r="C700" s="45"/>
      <c r="D700" s="46"/>
      <c r="E700" s="26"/>
      <c r="F700" s="158"/>
      <c r="G700" s="47"/>
      <c r="H700" s="47"/>
      <c r="I700" s="47"/>
      <c r="J700" s="47"/>
      <c r="K700" s="47"/>
      <c r="L700" s="23"/>
    </row>
    <row r="701" spans="1:12" x14ac:dyDescent="0.2">
      <c r="A701" s="42"/>
      <c r="B701" s="43"/>
      <c r="C701" s="45"/>
      <c r="D701" s="46"/>
      <c r="E701" s="26"/>
      <c r="F701" s="158"/>
      <c r="G701" s="47"/>
      <c r="H701" s="47"/>
      <c r="I701" s="47"/>
      <c r="J701" s="47"/>
      <c r="K701" s="47"/>
      <c r="L701" s="23"/>
    </row>
    <row r="702" spans="1:12" x14ac:dyDescent="0.2">
      <c r="A702" s="42"/>
      <c r="B702" s="43"/>
      <c r="C702" s="45"/>
      <c r="D702" s="46"/>
      <c r="E702" s="26"/>
      <c r="F702" s="158"/>
      <c r="G702" s="47"/>
      <c r="H702" s="47"/>
      <c r="I702" s="47"/>
      <c r="J702" s="47"/>
      <c r="K702" s="47"/>
      <c r="L702" s="23"/>
    </row>
    <row r="703" spans="1:12" x14ac:dyDescent="0.2">
      <c r="A703" s="42"/>
      <c r="B703" s="43"/>
      <c r="C703" s="45"/>
      <c r="D703" s="46"/>
      <c r="E703" s="26"/>
      <c r="F703" s="158"/>
      <c r="G703" s="47"/>
      <c r="H703" s="47"/>
      <c r="I703" s="47"/>
      <c r="J703" s="47"/>
      <c r="K703" s="47"/>
      <c r="L703" s="23"/>
    </row>
    <row r="704" spans="1:12" x14ac:dyDescent="0.2">
      <c r="A704" s="42"/>
      <c r="B704" s="43"/>
      <c r="C704" s="45"/>
      <c r="D704" s="46"/>
      <c r="E704" s="26"/>
      <c r="F704" s="158"/>
      <c r="G704" s="47"/>
      <c r="H704" s="47"/>
      <c r="I704" s="47"/>
      <c r="J704" s="47"/>
      <c r="K704" s="47"/>
      <c r="L704" s="23"/>
    </row>
    <row r="705" spans="1:12" x14ac:dyDescent="0.2">
      <c r="A705" s="42"/>
      <c r="B705" s="43"/>
      <c r="C705" s="44"/>
      <c r="D705" s="46"/>
      <c r="E705" s="26"/>
      <c r="F705" s="158"/>
      <c r="G705" s="47"/>
      <c r="H705" s="47"/>
      <c r="I705" s="47"/>
      <c r="J705" s="47"/>
      <c r="K705" s="47"/>
      <c r="L705" s="23"/>
    </row>
    <row r="706" spans="1:12" x14ac:dyDescent="0.2">
      <c r="A706" s="42"/>
      <c r="B706" s="43"/>
      <c r="C706" s="44"/>
      <c r="D706" s="46"/>
      <c r="E706" s="26"/>
      <c r="F706" s="158"/>
      <c r="G706" s="47"/>
      <c r="H706" s="47"/>
      <c r="I706" s="47"/>
      <c r="J706" s="47"/>
      <c r="K706" s="47"/>
      <c r="L706" s="23"/>
    </row>
    <row r="707" spans="1:12" x14ac:dyDescent="0.2">
      <c r="A707" s="42"/>
      <c r="B707" s="43"/>
      <c r="C707" s="45"/>
      <c r="D707" s="46"/>
      <c r="E707" s="26"/>
      <c r="F707" s="158"/>
      <c r="G707" s="47"/>
      <c r="H707" s="47"/>
      <c r="I707" s="47"/>
      <c r="J707" s="47"/>
      <c r="K707" s="47"/>
      <c r="L707" s="23"/>
    </row>
    <row r="708" spans="1:12" x14ac:dyDescent="0.2">
      <c r="A708" s="42"/>
      <c r="B708" s="43"/>
      <c r="C708" s="45"/>
      <c r="D708" s="46"/>
      <c r="E708" s="26"/>
      <c r="F708" s="158"/>
      <c r="G708" s="47"/>
      <c r="H708" s="47"/>
      <c r="I708" s="47"/>
      <c r="J708" s="47"/>
      <c r="K708" s="47"/>
      <c r="L708" s="23"/>
    </row>
    <row r="709" spans="1:12" x14ac:dyDescent="0.2">
      <c r="A709" s="42"/>
      <c r="B709" s="43"/>
      <c r="C709" s="45"/>
      <c r="D709" s="46"/>
      <c r="E709" s="26"/>
      <c r="F709" s="158"/>
      <c r="G709" s="47"/>
      <c r="H709" s="47"/>
      <c r="I709" s="47"/>
      <c r="J709" s="47"/>
      <c r="K709" s="47"/>
      <c r="L709" s="23"/>
    </row>
    <row r="710" spans="1:12" x14ac:dyDescent="0.2">
      <c r="A710" s="42"/>
      <c r="B710" s="43"/>
      <c r="C710" s="45"/>
      <c r="D710" s="46"/>
      <c r="E710" s="26"/>
      <c r="F710" s="158"/>
      <c r="G710" s="47"/>
      <c r="H710" s="47"/>
      <c r="I710" s="47"/>
      <c r="J710" s="47"/>
      <c r="K710" s="47"/>
      <c r="L710" s="23"/>
    </row>
    <row r="711" spans="1:12" x14ac:dyDescent="0.2">
      <c r="A711" s="42"/>
      <c r="B711" s="43"/>
      <c r="C711" s="44"/>
      <c r="D711" s="46"/>
      <c r="E711" s="26"/>
      <c r="F711" s="158"/>
      <c r="G711" s="47"/>
      <c r="H711" s="47"/>
      <c r="I711" s="47"/>
      <c r="J711" s="47"/>
      <c r="K711" s="47"/>
      <c r="L711" s="23"/>
    </row>
    <row r="712" spans="1:12" x14ac:dyDescent="0.2">
      <c r="A712" s="42"/>
      <c r="B712" s="43"/>
      <c r="C712" s="45"/>
      <c r="D712" s="46"/>
      <c r="E712" s="26"/>
      <c r="F712" s="163"/>
      <c r="G712" s="47"/>
      <c r="H712" s="47"/>
      <c r="I712" s="47"/>
      <c r="J712" s="47"/>
      <c r="K712" s="47"/>
      <c r="L712" s="23"/>
    </row>
    <row r="713" spans="1:12" x14ac:dyDescent="0.2">
      <c r="A713" s="42"/>
      <c r="B713" s="43"/>
      <c r="C713" s="45"/>
      <c r="D713" s="46"/>
      <c r="E713" s="26"/>
      <c r="F713" s="158"/>
      <c r="G713" s="47"/>
      <c r="H713" s="47"/>
      <c r="I713" s="47"/>
      <c r="J713" s="47"/>
      <c r="K713" s="47"/>
      <c r="L713" s="23"/>
    </row>
    <row r="714" spans="1:12" x14ac:dyDescent="0.2">
      <c r="A714" s="42"/>
      <c r="B714" s="43"/>
      <c r="C714" s="45"/>
      <c r="D714" s="46"/>
      <c r="E714" s="26"/>
      <c r="F714" s="158"/>
      <c r="G714" s="47"/>
      <c r="H714" s="47"/>
      <c r="I714" s="47"/>
      <c r="J714" s="47"/>
      <c r="K714" s="47"/>
      <c r="L714" s="23"/>
    </row>
    <row r="715" spans="1:12" x14ac:dyDescent="0.2">
      <c r="A715" s="42"/>
      <c r="B715" s="43"/>
      <c r="C715" s="44"/>
      <c r="D715" s="46"/>
      <c r="E715" s="26"/>
      <c r="F715" s="158"/>
      <c r="G715" s="47"/>
      <c r="H715" s="47"/>
      <c r="I715" s="47"/>
      <c r="J715" s="47"/>
      <c r="K715" s="47"/>
      <c r="L715" s="23"/>
    </row>
    <row r="716" spans="1:12" x14ac:dyDescent="0.2">
      <c r="A716" s="42"/>
      <c r="B716" s="43"/>
      <c r="C716" s="44"/>
      <c r="D716" s="46"/>
      <c r="E716" s="26"/>
      <c r="F716" s="158"/>
      <c r="G716" s="47"/>
      <c r="H716" s="47"/>
      <c r="I716" s="47"/>
      <c r="J716" s="47"/>
      <c r="K716" s="47"/>
      <c r="L716" s="23"/>
    </row>
    <row r="717" spans="1:12" x14ac:dyDescent="0.2">
      <c r="A717" s="42"/>
      <c r="B717" s="43"/>
      <c r="C717" s="45"/>
      <c r="D717" s="46"/>
      <c r="E717" s="26"/>
      <c r="F717" s="158"/>
      <c r="G717" s="47"/>
      <c r="H717" s="47"/>
      <c r="I717" s="47"/>
      <c r="J717" s="47"/>
      <c r="K717" s="47"/>
      <c r="L717" s="23"/>
    </row>
    <row r="718" spans="1:12" x14ac:dyDescent="0.2">
      <c r="A718" s="42"/>
      <c r="B718" s="43"/>
      <c r="C718" s="45"/>
      <c r="D718" s="46"/>
      <c r="E718" s="26"/>
      <c r="F718" s="158"/>
      <c r="G718" s="47"/>
      <c r="H718" s="47"/>
      <c r="I718" s="47"/>
      <c r="J718" s="47"/>
      <c r="K718" s="47"/>
      <c r="L718" s="23"/>
    </row>
    <row r="719" spans="1:12" x14ac:dyDescent="0.2">
      <c r="A719" s="42"/>
      <c r="B719" s="43"/>
      <c r="C719" s="45"/>
      <c r="D719" s="46"/>
      <c r="E719" s="26"/>
      <c r="F719" s="158"/>
      <c r="G719" s="47"/>
      <c r="H719" s="47"/>
      <c r="I719" s="47"/>
      <c r="J719" s="47"/>
      <c r="K719" s="47"/>
      <c r="L719" s="23"/>
    </row>
    <row r="720" spans="1:12" x14ac:dyDescent="0.2">
      <c r="A720" s="42"/>
      <c r="B720" s="43"/>
      <c r="C720" s="45"/>
      <c r="D720" s="46"/>
      <c r="E720" s="26"/>
      <c r="F720" s="158"/>
      <c r="G720" s="47"/>
      <c r="H720" s="47"/>
      <c r="I720" s="47"/>
      <c r="J720" s="47"/>
      <c r="K720" s="47"/>
      <c r="L720" s="23"/>
    </row>
    <row r="721" spans="1:12" x14ac:dyDescent="0.2">
      <c r="A721" s="42"/>
      <c r="B721" s="43"/>
      <c r="C721" s="44"/>
      <c r="D721" s="46"/>
      <c r="E721" s="26"/>
      <c r="F721" s="158"/>
      <c r="G721" s="47"/>
      <c r="H721" s="47"/>
      <c r="I721" s="47"/>
      <c r="J721" s="47"/>
      <c r="K721" s="47"/>
      <c r="L721" s="23"/>
    </row>
    <row r="722" spans="1:12" x14ac:dyDescent="0.2">
      <c r="A722" s="42"/>
      <c r="B722" s="43"/>
      <c r="C722" s="45"/>
      <c r="D722" s="46"/>
      <c r="E722" s="26"/>
      <c r="F722" s="158"/>
      <c r="G722" s="47"/>
      <c r="H722" s="47"/>
      <c r="I722" s="47"/>
      <c r="J722" s="47"/>
      <c r="K722" s="47"/>
      <c r="L722" s="23"/>
    </row>
    <row r="723" spans="1:12" x14ac:dyDescent="0.2">
      <c r="A723" s="24"/>
      <c r="B723" s="48"/>
      <c r="C723" s="49"/>
      <c r="D723" s="50"/>
      <c r="E723" s="26"/>
      <c r="F723" s="158"/>
      <c r="G723" s="47"/>
      <c r="H723" s="47"/>
      <c r="I723" s="47"/>
      <c r="J723" s="47"/>
      <c r="K723" s="47"/>
      <c r="L723" s="23"/>
    </row>
    <row r="724" spans="1:12" x14ac:dyDescent="0.2">
      <c r="A724" s="51"/>
      <c r="B724" s="52"/>
      <c r="C724" s="53"/>
      <c r="D724" s="54"/>
      <c r="E724" s="54"/>
      <c r="F724" s="164"/>
      <c r="G724" s="47"/>
      <c r="H724" s="47"/>
      <c r="I724" s="47"/>
      <c r="J724" s="47"/>
      <c r="K724" s="47"/>
      <c r="L724" s="23"/>
    </row>
    <row r="725" spans="1:12" x14ac:dyDescent="0.2">
      <c r="A725" s="51"/>
      <c r="B725" s="52"/>
      <c r="C725" s="53"/>
      <c r="D725" s="54"/>
      <c r="E725" s="54"/>
      <c r="F725" s="164"/>
      <c r="G725" s="55"/>
      <c r="H725" s="55"/>
      <c r="I725" s="55"/>
      <c r="J725" s="55"/>
      <c r="K725" s="55"/>
      <c r="L725" s="23"/>
    </row>
    <row r="726" spans="1:12" x14ac:dyDescent="0.2">
      <c r="A726" s="24"/>
      <c r="B726" s="48"/>
      <c r="C726" s="49"/>
      <c r="D726" s="50"/>
      <c r="E726" s="50"/>
      <c r="F726" s="165"/>
      <c r="G726" s="56"/>
      <c r="H726" s="56"/>
      <c r="I726" s="56"/>
      <c r="J726" s="56"/>
      <c r="K726" s="56"/>
      <c r="L726" s="23"/>
    </row>
    <row r="727" spans="1:12" x14ac:dyDescent="0.2">
      <c r="A727" s="51"/>
      <c r="B727" s="52"/>
      <c r="C727" s="53"/>
      <c r="D727" s="54"/>
      <c r="E727" s="54"/>
      <c r="F727" s="164"/>
      <c r="G727" s="55"/>
      <c r="H727" s="55"/>
      <c r="I727" s="55"/>
      <c r="J727" s="55"/>
      <c r="K727" s="55"/>
      <c r="L727" s="23"/>
    </row>
    <row r="728" spans="1:12" x14ac:dyDescent="0.2">
      <c r="A728" s="24"/>
      <c r="B728" s="48"/>
      <c r="C728" s="57"/>
      <c r="D728" s="50"/>
      <c r="E728" s="50"/>
      <c r="F728" s="165"/>
      <c r="G728" s="56"/>
      <c r="H728" s="56"/>
      <c r="I728" s="56"/>
      <c r="J728" s="56"/>
      <c r="K728" s="56"/>
      <c r="L728" s="23"/>
    </row>
    <row r="729" spans="1:12" x14ac:dyDescent="0.2">
      <c r="A729" s="51"/>
      <c r="B729" s="52"/>
      <c r="C729" s="53"/>
      <c r="D729" s="54"/>
      <c r="E729" s="54"/>
      <c r="F729" s="164"/>
      <c r="G729" s="55"/>
      <c r="H729" s="55"/>
      <c r="I729" s="55"/>
      <c r="J729" s="55"/>
      <c r="K729" s="55"/>
      <c r="L729" s="23"/>
    </row>
    <row r="730" spans="1:12" x14ac:dyDescent="0.2">
      <c r="A730" s="24"/>
      <c r="B730" s="48"/>
      <c r="C730" s="49"/>
      <c r="D730" s="50"/>
      <c r="E730" s="50"/>
      <c r="F730" s="165"/>
      <c r="G730" s="56"/>
      <c r="H730" s="56"/>
      <c r="I730" s="56"/>
      <c r="J730" s="56"/>
      <c r="K730" s="56"/>
      <c r="L730" s="23"/>
    </row>
    <row r="731" spans="1:12" x14ac:dyDescent="0.2">
      <c r="A731" s="24"/>
      <c r="B731" s="48"/>
      <c r="C731" s="49"/>
      <c r="D731" s="50"/>
      <c r="E731" s="50"/>
      <c r="F731" s="165"/>
      <c r="G731" s="56"/>
      <c r="H731" s="56"/>
      <c r="I731" s="56"/>
      <c r="J731" s="56"/>
      <c r="K731" s="56"/>
      <c r="L731" s="23"/>
    </row>
    <row r="732" spans="1:12" x14ac:dyDescent="0.2">
      <c r="A732" s="24"/>
      <c r="B732" s="48"/>
      <c r="C732" s="49"/>
      <c r="D732" s="50"/>
      <c r="E732" s="50"/>
      <c r="F732" s="165"/>
      <c r="G732" s="56"/>
      <c r="H732" s="56"/>
      <c r="I732" s="56"/>
      <c r="J732" s="56"/>
      <c r="K732" s="56"/>
      <c r="L732" s="23"/>
    </row>
    <row r="733" spans="1:12" x14ac:dyDescent="0.2">
      <c r="A733" s="24"/>
      <c r="B733" s="48"/>
      <c r="C733" s="49"/>
      <c r="D733" s="50"/>
      <c r="E733" s="50"/>
      <c r="F733" s="165"/>
      <c r="G733" s="56"/>
      <c r="H733" s="56"/>
      <c r="I733" s="56"/>
      <c r="J733" s="56"/>
      <c r="K733" s="56"/>
      <c r="L733" s="23"/>
    </row>
    <row r="734" spans="1:12" x14ac:dyDescent="0.2">
      <c r="A734" s="24"/>
      <c r="B734" s="48"/>
      <c r="C734" s="49"/>
      <c r="D734" s="50"/>
      <c r="E734" s="50"/>
      <c r="F734" s="165"/>
      <c r="G734" s="56"/>
      <c r="H734" s="56"/>
      <c r="I734" s="56"/>
      <c r="J734" s="56"/>
      <c r="K734" s="56"/>
      <c r="L734" s="23"/>
    </row>
    <row r="735" spans="1:12" x14ac:dyDescent="0.2">
      <c r="A735" s="51"/>
      <c r="B735" s="52"/>
      <c r="C735" s="53"/>
      <c r="D735" s="54"/>
      <c r="E735" s="54"/>
      <c r="F735" s="164"/>
      <c r="G735" s="55"/>
      <c r="H735" s="55"/>
      <c r="I735" s="55"/>
      <c r="J735" s="55"/>
      <c r="K735" s="55"/>
      <c r="L735" s="23"/>
    </row>
    <row r="736" spans="1:12" x14ac:dyDescent="0.2">
      <c r="A736" s="24"/>
      <c r="B736" s="48"/>
      <c r="C736" s="57"/>
      <c r="D736" s="50"/>
      <c r="E736" s="50"/>
      <c r="F736" s="165"/>
      <c r="G736" s="56"/>
      <c r="H736" s="56"/>
      <c r="I736" s="56"/>
      <c r="J736" s="56"/>
      <c r="K736" s="56"/>
      <c r="L736" s="23"/>
    </row>
    <row r="737" spans="1:12" x14ac:dyDescent="0.2">
      <c r="A737" s="24"/>
      <c r="B737" s="48"/>
      <c r="C737" s="49"/>
      <c r="D737" s="50"/>
      <c r="E737" s="50"/>
      <c r="F737" s="165"/>
      <c r="G737" s="56"/>
      <c r="H737" s="56"/>
      <c r="I737" s="56"/>
      <c r="J737" s="56"/>
      <c r="K737" s="56"/>
      <c r="L737" s="23"/>
    </row>
    <row r="738" spans="1:12" x14ac:dyDescent="0.2">
      <c r="A738" s="24"/>
      <c r="B738" s="48"/>
      <c r="C738" s="49"/>
      <c r="D738" s="50"/>
      <c r="E738" s="50"/>
      <c r="F738" s="165"/>
      <c r="G738" s="56"/>
      <c r="H738" s="56"/>
      <c r="I738" s="56"/>
      <c r="J738" s="56"/>
      <c r="K738" s="56"/>
      <c r="L738" s="23"/>
    </row>
    <row r="739" spans="1:12" x14ac:dyDescent="0.2">
      <c r="A739" s="24"/>
      <c r="B739" s="48"/>
      <c r="C739" s="49"/>
      <c r="D739" s="50"/>
      <c r="E739" s="50"/>
      <c r="F739" s="165"/>
      <c r="G739" s="56"/>
      <c r="H739" s="56"/>
      <c r="I739" s="56"/>
      <c r="J739" s="56"/>
      <c r="K739" s="56"/>
      <c r="L739" s="23"/>
    </row>
    <row r="740" spans="1:12" x14ac:dyDescent="0.2">
      <c r="A740" s="24"/>
      <c r="B740" s="48"/>
      <c r="C740" s="49"/>
      <c r="D740" s="50"/>
      <c r="E740" s="50"/>
      <c r="F740" s="165"/>
      <c r="G740" s="56"/>
      <c r="H740" s="56"/>
      <c r="I740" s="56"/>
      <c r="J740" s="56"/>
      <c r="K740" s="56"/>
      <c r="L740" s="23"/>
    </row>
    <row r="741" spans="1:12" x14ac:dyDescent="0.2">
      <c r="A741" s="51"/>
      <c r="B741" s="52"/>
      <c r="C741" s="53"/>
      <c r="D741" s="54"/>
      <c r="E741" s="54"/>
      <c r="F741" s="164"/>
      <c r="G741" s="55"/>
      <c r="H741" s="55"/>
      <c r="I741" s="55"/>
      <c r="J741" s="55"/>
      <c r="K741" s="55"/>
      <c r="L741" s="23"/>
    </row>
    <row r="742" spans="1:12" x14ac:dyDescent="0.2">
      <c r="A742" s="51"/>
      <c r="B742" s="52"/>
      <c r="C742" s="53"/>
      <c r="D742" s="54"/>
      <c r="E742" s="54"/>
      <c r="F742" s="164"/>
      <c r="G742" s="55"/>
      <c r="H742" s="55"/>
      <c r="I742" s="55"/>
      <c r="J742" s="55"/>
      <c r="K742" s="55"/>
      <c r="L742" s="23"/>
    </row>
    <row r="743" spans="1:12" x14ac:dyDescent="0.2">
      <c r="A743" s="24"/>
      <c r="B743" s="48"/>
      <c r="C743" s="57"/>
      <c r="D743" s="50"/>
      <c r="E743" s="50"/>
      <c r="F743" s="165"/>
      <c r="G743" s="56"/>
      <c r="H743" s="56"/>
      <c r="I743" s="56"/>
      <c r="J743" s="56"/>
      <c r="K743" s="56"/>
      <c r="L743" s="23"/>
    </row>
    <row r="744" spans="1:12" x14ac:dyDescent="0.2">
      <c r="A744" s="24"/>
      <c r="B744" s="48"/>
      <c r="C744" s="49"/>
      <c r="D744" s="50"/>
      <c r="E744" s="50"/>
      <c r="F744" s="165"/>
      <c r="G744" s="56"/>
      <c r="H744" s="56"/>
      <c r="I744" s="56"/>
      <c r="J744" s="56"/>
      <c r="K744" s="56"/>
      <c r="L744" s="23"/>
    </row>
    <row r="745" spans="1:12" x14ac:dyDescent="0.2">
      <c r="A745" s="24"/>
      <c r="B745" s="48"/>
      <c r="C745" s="49"/>
      <c r="D745" s="50"/>
      <c r="E745" s="50"/>
      <c r="F745" s="165"/>
      <c r="G745" s="56"/>
      <c r="H745" s="56"/>
      <c r="I745" s="56"/>
      <c r="J745" s="56"/>
      <c r="K745" s="56"/>
      <c r="L745" s="23"/>
    </row>
    <row r="746" spans="1:12" x14ac:dyDescent="0.2">
      <c r="A746" s="24"/>
      <c r="B746" s="48"/>
      <c r="C746" s="49"/>
      <c r="D746" s="50"/>
      <c r="E746" s="50"/>
      <c r="F746" s="165"/>
      <c r="G746" s="56"/>
      <c r="H746" s="56"/>
      <c r="I746" s="56"/>
      <c r="J746" s="56"/>
      <c r="K746" s="56"/>
      <c r="L746" s="23"/>
    </row>
    <row r="747" spans="1:12" x14ac:dyDescent="0.2">
      <c r="A747" s="24"/>
      <c r="B747" s="48"/>
      <c r="C747" s="49"/>
      <c r="D747" s="50"/>
      <c r="E747" s="50"/>
      <c r="F747" s="165"/>
      <c r="G747" s="56"/>
      <c r="H747" s="56"/>
      <c r="I747" s="56"/>
      <c r="J747" s="56"/>
      <c r="K747" s="56"/>
      <c r="L747" s="23"/>
    </row>
    <row r="748" spans="1:12" x14ac:dyDescent="0.2">
      <c r="A748" s="24"/>
      <c r="B748" s="48"/>
      <c r="C748" s="57"/>
      <c r="D748" s="50"/>
      <c r="E748" s="50"/>
      <c r="F748" s="165"/>
      <c r="G748" s="56"/>
      <c r="H748" s="56"/>
      <c r="I748" s="56"/>
      <c r="J748" s="56"/>
      <c r="K748" s="56"/>
      <c r="L748" s="23"/>
    </row>
    <row r="749" spans="1:12" x14ac:dyDescent="0.2">
      <c r="A749" s="24"/>
      <c r="B749" s="48"/>
      <c r="C749" s="49"/>
      <c r="D749" s="50"/>
      <c r="E749" s="50"/>
      <c r="F749" s="165"/>
      <c r="G749" s="56"/>
      <c r="H749" s="56"/>
      <c r="I749" s="56"/>
      <c r="J749" s="56"/>
      <c r="K749" s="56"/>
      <c r="L749" s="23"/>
    </row>
    <row r="750" spans="1:12" x14ac:dyDescent="0.2">
      <c r="A750" s="24"/>
      <c r="B750" s="48"/>
      <c r="C750" s="49"/>
      <c r="D750" s="50"/>
      <c r="E750" s="50"/>
      <c r="F750" s="165"/>
      <c r="G750" s="56"/>
      <c r="H750" s="56"/>
      <c r="I750" s="56"/>
      <c r="J750" s="56"/>
      <c r="K750" s="56"/>
      <c r="L750" s="23"/>
    </row>
    <row r="751" spans="1:12" x14ac:dyDescent="0.2">
      <c r="A751" s="51"/>
      <c r="B751" s="52"/>
      <c r="C751" s="53"/>
      <c r="D751" s="54"/>
      <c r="E751" s="54"/>
      <c r="F751" s="164"/>
      <c r="G751" s="55"/>
      <c r="H751" s="55"/>
      <c r="I751" s="55"/>
      <c r="J751" s="55"/>
      <c r="K751" s="55"/>
      <c r="L751" s="23"/>
    </row>
    <row r="752" spans="1:12" x14ac:dyDescent="0.2">
      <c r="A752" s="51"/>
      <c r="B752" s="52"/>
      <c r="C752" s="53"/>
      <c r="D752" s="54"/>
      <c r="E752" s="54"/>
      <c r="F752" s="164"/>
      <c r="G752" s="55"/>
      <c r="H752" s="55"/>
      <c r="I752" s="55"/>
      <c r="J752" s="55"/>
      <c r="K752" s="55"/>
      <c r="L752" s="23"/>
    </row>
    <row r="753" spans="1:12" x14ac:dyDescent="0.2">
      <c r="A753" s="51"/>
      <c r="B753" s="52"/>
      <c r="C753" s="53"/>
      <c r="D753" s="54"/>
      <c r="E753" s="54"/>
      <c r="F753" s="164"/>
      <c r="G753" s="55"/>
      <c r="H753" s="55"/>
      <c r="I753" s="55"/>
      <c r="J753" s="55"/>
      <c r="K753" s="55"/>
      <c r="L753" s="23"/>
    </row>
    <row r="754" spans="1:12" x14ac:dyDescent="0.2">
      <c r="A754" s="51"/>
      <c r="B754" s="52"/>
      <c r="C754" s="53"/>
      <c r="D754" s="54"/>
      <c r="E754" s="54"/>
      <c r="F754" s="164"/>
      <c r="G754" s="55"/>
      <c r="H754" s="55"/>
      <c r="I754" s="55"/>
      <c r="J754" s="55"/>
      <c r="K754" s="55"/>
      <c r="L754" s="23"/>
    </row>
    <row r="755" spans="1:12" x14ac:dyDescent="0.2">
      <c r="A755" s="51"/>
      <c r="B755" s="52"/>
      <c r="C755" s="58"/>
      <c r="D755" s="54"/>
      <c r="E755" s="54"/>
      <c r="F755" s="164"/>
      <c r="G755" s="55"/>
      <c r="H755" s="55"/>
      <c r="I755" s="55"/>
      <c r="J755" s="55"/>
      <c r="K755" s="55"/>
      <c r="L755" s="23"/>
    </row>
    <row r="756" spans="1:12" x14ac:dyDescent="0.2">
      <c r="A756" s="24"/>
      <c r="B756" s="48"/>
      <c r="C756" s="49"/>
      <c r="D756" s="50"/>
      <c r="E756" s="50"/>
      <c r="F756" s="165"/>
      <c r="G756" s="56"/>
      <c r="H756" s="56"/>
      <c r="I756" s="56"/>
      <c r="J756" s="56"/>
      <c r="K756" s="56"/>
      <c r="L756" s="23"/>
    </row>
    <row r="757" spans="1:12" x14ac:dyDescent="0.2">
      <c r="A757" s="24"/>
      <c r="B757" s="48"/>
      <c r="C757" s="49"/>
      <c r="D757" s="50"/>
      <c r="E757" s="50"/>
      <c r="F757" s="165"/>
      <c r="G757" s="56"/>
      <c r="H757" s="56"/>
      <c r="I757" s="56"/>
      <c r="J757" s="56"/>
      <c r="K757" s="56"/>
      <c r="L757" s="23"/>
    </row>
    <row r="758" spans="1:12" x14ac:dyDescent="0.2">
      <c r="A758" s="51"/>
      <c r="B758" s="52"/>
      <c r="C758" s="53"/>
      <c r="D758" s="54"/>
      <c r="E758" s="54"/>
      <c r="F758" s="164"/>
      <c r="G758" s="55"/>
      <c r="H758" s="55"/>
      <c r="I758" s="55"/>
      <c r="J758" s="55"/>
      <c r="K758" s="55"/>
      <c r="L758" s="23"/>
    </row>
    <row r="759" spans="1:12" x14ac:dyDescent="0.2">
      <c r="A759" s="24"/>
      <c r="B759" s="48"/>
      <c r="C759" s="49"/>
      <c r="D759" s="50"/>
      <c r="E759" s="50"/>
      <c r="F759" s="165"/>
      <c r="G759" s="56"/>
      <c r="H759" s="56"/>
      <c r="I759" s="56"/>
      <c r="J759" s="56"/>
      <c r="K759" s="56"/>
      <c r="L759" s="23"/>
    </row>
    <row r="760" spans="1:12" x14ac:dyDescent="0.2">
      <c r="A760" s="51"/>
      <c r="B760" s="52"/>
      <c r="C760" s="58"/>
      <c r="D760" s="54"/>
      <c r="E760" s="54"/>
      <c r="F760" s="164"/>
      <c r="G760" s="55"/>
      <c r="H760" s="55"/>
      <c r="I760" s="55"/>
      <c r="J760" s="55"/>
      <c r="K760" s="55"/>
      <c r="L760" s="23"/>
    </row>
    <row r="761" spans="1:12" x14ac:dyDescent="0.2">
      <c r="A761" s="51"/>
      <c r="B761" s="52"/>
      <c r="C761" s="53"/>
      <c r="D761" s="54"/>
      <c r="E761" s="54"/>
      <c r="F761" s="164"/>
      <c r="G761" s="55"/>
      <c r="H761" s="55"/>
      <c r="I761" s="55"/>
      <c r="J761" s="55"/>
      <c r="K761" s="55"/>
      <c r="L761" s="23"/>
    </row>
    <row r="762" spans="1:12" x14ac:dyDescent="0.2">
      <c r="A762" s="51"/>
      <c r="B762" s="52"/>
      <c r="C762" s="53"/>
      <c r="D762" s="54"/>
      <c r="E762" s="54"/>
      <c r="F762" s="164"/>
      <c r="G762" s="55"/>
      <c r="H762" s="55"/>
      <c r="I762" s="55"/>
      <c r="J762" s="55"/>
      <c r="K762" s="55"/>
      <c r="L762" s="23"/>
    </row>
    <row r="763" spans="1:12" x14ac:dyDescent="0.2">
      <c r="A763" s="51"/>
      <c r="B763" s="52"/>
      <c r="C763" s="58"/>
      <c r="D763" s="54"/>
      <c r="E763" s="54"/>
      <c r="F763" s="164"/>
      <c r="G763" s="55"/>
      <c r="H763" s="55"/>
      <c r="I763" s="55"/>
      <c r="J763" s="55"/>
      <c r="K763" s="55"/>
      <c r="L763" s="23"/>
    </row>
    <row r="764" spans="1:12" x14ac:dyDescent="0.2">
      <c r="A764" s="51"/>
      <c r="B764" s="52"/>
      <c r="C764" s="53"/>
      <c r="D764" s="54"/>
      <c r="E764" s="54"/>
      <c r="F764" s="164"/>
      <c r="G764" s="55"/>
      <c r="H764" s="55"/>
      <c r="I764" s="55"/>
      <c r="J764" s="55"/>
      <c r="K764" s="55"/>
      <c r="L764" s="23"/>
    </row>
    <row r="765" spans="1:12" x14ac:dyDescent="0.2">
      <c r="A765" s="51"/>
      <c r="B765" s="52"/>
      <c r="C765" s="53"/>
      <c r="D765" s="54"/>
      <c r="E765" s="54"/>
      <c r="F765" s="164"/>
      <c r="G765" s="55"/>
      <c r="H765" s="55"/>
      <c r="I765" s="55"/>
      <c r="J765" s="55"/>
      <c r="K765" s="55"/>
      <c r="L765" s="23"/>
    </row>
    <row r="766" spans="1:12" x14ac:dyDescent="0.2">
      <c r="A766" s="51"/>
      <c r="B766" s="52"/>
      <c r="C766" s="53"/>
      <c r="D766" s="54"/>
      <c r="E766" s="54"/>
      <c r="F766" s="164"/>
      <c r="G766" s="55"/>
      <c r="H766" s="55"/>
      <c r="I766" s="55"/>
      <c r="J766" s="55"/>
      <c r="K766" s="55"/>
      <c r="L766" s="23"/>
    </row>
    <row r="767" spans="1:12" x14ac:dyDescent="0.2">
      <c r="A767" s="24"/>
      <c r="B767" s="48"/>
      <c r="C767" s="57"/>
      <c r="D767" s="50"/>
      <c r="E767" s="50"/>
      <c r="F767" s="165"/>
      <c r="G767" s="56"/>
      <c r="H767" s="56"/>
      <c r="I767" s="56"/>
      <c r="J767" s="56"/>
      <c r="K767" s="56"/>
      <c r="L767" s="23"/>
    </row>
    <row r="768" spans="1:12" x14ac:dyDescent="0.2">
      <c r="A768" s="51"/>
      <c r="B768" s="52"/>
      <c r="C768" s="53"/>
      <c r="D768" s="54"/>
      <c r="E768" s="54"/>
      <c r="F768" s="164"/>
      <c r="G768" s="55"/>
      <c r="H768" s="55"/>
      <c r="I768" s="55"/>
      <c r="J768" s="55"/>
      <c r="K768" s="55"/>
      <c r="L768" s="23"/>
    </row>
    <row r="769" spans="1:12" x14ac:dyDescent="0.2">
      <c r="A769" s="24"/>
      <c r="B769" s="48"/>
      <c r="C769" s="49"/>
      <c r="D769" s="50"/>
      <c r="E769" s="50"/>
      <c r="F769" s="165"/>
      <c r="G769" s="56"/>
      <c r="H769" s="56"/>
      <c r="I769" s="56"/>
      <c r="J769" s="56"/>
      <c r="K769" s="56"/>
      <c r="L769" s="23"/>
    </row>
    <row r="770" spans="1:12" x14ac:dyDescent="0.2">
      <c r="A770" s="51"/>
      <c r="B770" s="52"/>
      <c r="C770" s="53"/>
      <c r="D770" s="54"/>
      <c r="E770" s="54"/>
      <c r="F770" s="164"/>
      <c r="G770" s="55"/>
      <c r="H770" s="55"/>
      <c r="I770" s="55"/>
      <c r="J770" s="55"/>
      <c r="K770" s="55"/>
      <c r="L770" s="23"/>
    </row>
    <row r="771" spans="1:12" x14ac:dyDescent="0.2">
      <c r="A771" s="51"/>
      <c r="B771" s="52"/>
      <c r="C771" s="53"/>
      <c r="D771" s="54"/>
      <c r="E771" s="54"/>
      <c r="F771" s="164"/>
      <c r="G771" s="55"/>
      <c r="H771" s="55"/>
      <c r="I771" s="55"/>
      <c r="J771" s="55"/>
      <c r="K771" s="55"/>
      <c r="L771" s="23"/>
    </row>
    <row r="772" spans="1:12" x14ac:dyDescent="0.2">
      <c r="A772" s="24"/>
      <c r="B772" s="48"/>
      <c r="C772" s="57"/>
      <c r="D772" s="50"/>
      <c r="E772" s="50"/>
      <c r="F772" s="165"/>
      <c r="G772" s="56"/>
      <c r="H772" s="56"/>
      <c r="I772" s="56"/>
      <c r="J772" s="56"/>
      <c r="K772" s="56"/>
      <c r="L772" s="23"/>
    </row>
    <row r="773" spans="1:12" x14ac:dyDescent="0.2">
      <c r="A773" s="51"/>
      <c r="B773" s="52"/>
      <c r="C773" s="53"/>
      <c r="D773" s="54"/>
      <c r="E773" s="54"/>
      <c r="F773" s="164"/>
      <c r="G773" s="55"/>
      <c r="H773" s="55"/>
      <c r="I773" s="55"/>
      <c r="J773" s="55"/>
      <c r="K773" s="55"/>
      <c r="L773" s="23"/>
    </row>
    <row r="774" spans="1:12" x14ac:dyDescent="0.2">
      <c r="A774" s="24"/>
      <c r="B774" s="48"/>
      <c r="C774" s="49"/>
      <c r="D774" s="50"/>
      <c r="E774" s="50"/>
      <c r="F774" s="165"/>
      <c r="G774" s="56"/>
      <c r="H774" s="56"/>
      <c r="I774" s="56"/>
      <c r="J774" s="56"/>
      <c r="K774" s="56"/>
      <c r="L774" s="23"/>
    </row>
    <row r="775" spans="1:12" x14ac:dyDescent="0.2">
      <c r="A775" s="24"/>
      <c r="B775" s="48"/>
      <c r="C775" s="49"/>
      <c r="D775" s="50"/>
      <c r="E775" s="50"/>
      <c r="F775" s="165"/>
      <c r="G775" s="56"/>
      <c r="H775" s="56"/>
      <c r="I775" s="56"/>
      <c r="J775" s="56"/>
      <c r="K775" s="56"/>
      <c r="L775" s="23"/>
    </row>
    <row r="776" spans="1:12" x14ac:dyDescent="0.2">
      <c r="A776" s="24"/>
      <c r="B776" s="48"/>
      <c r="C776" s="57"/>
      <c r="D776" s="50"/>
      <c r="E776" s="50"/>
      <c r="F776" s="165"/>
      <c r="G776" s="56"/>
      <c r="H776" s="56"/>
      <c r="I776" s="56"/>
      <c r="J776" s="56"/>
      <c r="K776" s="56"/>
      <c r="L776" s="23"/>
    </row>
    <row r="777" spans="1:12" x14ac:dyDescent="0.2">
      <c r="A777" s="24"/>
      <c r="B777" s="48"/>
      <c r="C777" s="49"/>
      <c r="D777" s="50"/>
      <c r="E777" s="50"/>
      <c r="F777" s="165"/>
      <c r="G777" s="56"/>
      <c r="H777" s="56"/>
      <c r="I777" s="56"/>
      <c r="J777" s="56"/>
      <c r="K777" s="56"/>
      <c r="L777" s="23"/>
    </row>
    <row r="778" spans="1:12" x14ac:dyDescent="0.2">
      <c r="A778" s="24"/>
      <c r="B778" s="48"/>
      <c r="C778" s="57"/>
      <c r="D778" s="50"/>
      <c r="E778" s="50"/>
      <c r="F778" s="165"/>
      <c r="G778" s="56"/>
      <c r="H778" s="56"/>
      <c r="I778" s="56"/>
      <c r="J778" s="56"/>
      <c r="K778" s="56"/>
      <c r="L778" s="23"/>
    </row>
    <row r="779" spans="1:12" x14ac:dyDescent="0.2">
      <c r="A779" s="24"/>
      <c r="B779" s="48"/>
      <c r="C779" s="49"/>
      <c r="D779" s="50"/>
      <c r="E779" s="50"/>
      <c r="F779" s="165"/>
      <c r="G779" s="56"/>
      <c r="H779" s="56"/>
      <c r="I779" s="56"/>
      <c r="J779" s="56"/>
      <c r="K779" s="56"/>
      <c r="L779" s="23"/>
    </row>
    <row r="780" spans="1:12" x14ac:dyDescent="0.2">
      <c r="A780" s="24"/>
      <c r="B780" s="48"/>
      <c r="C780" s="57"/>
      <c r="D780" s="50"/>
      <c r="E780" s="50"/>
      <c r="F780" s="165"/>
      <c r="G780" s="56"/>
      <c r="H780" s="56"/>
      <c r="I780" s="56"/>
      <c r="J780" s="56"/>
      <c r="K780" s="56"/>
      <c r="L780" s="23"/>
    </row>
    <row r="781" spans="1:12" x14ac:dyDescent="0.2">
      <c r="A781" s="24"/>
      <c r="B781" s="48"/>
      <c r="C781" s="57"/>
      <c r="D781" s="50"/>
      <c r="E781" s="50"/>
      <c r="F781" s="165"/>
      <c r="G781" s="56"/>
      <c r="H781" s="56"/>
      <c r="I781" s="56"/>
      <c r="J781" s="56"/>
      <c r="K781" s="56"/>
      <c r="L781" s="23"/>
    </row>
    <row r="782" spans="1:12" x14ac:dyDescent="0.2">
      <c r="A782" s="24"/>
      <c r="B782" s="48"/>
      <c r="C782" s="49"/>
      <c r="D782" s="50"/>
      <c r="E782" s="50"/>
      <c r="F782" s="165"/>
      <c r="G782" s="56"/>
      <c r="H782" s="56"/>
      <c r="I782" s="56"/>
      <c r="J782" s="56"/>
      <c r="K782" s="56"/>
      <c r="L782" s="23"/>
    </row>
    <row r="783" spans="1:12" x14ac:dyDescent="0.2">
      <c r="A783" s="24"/>
      <c r="B783" s="48"/>
      <c r="C783" s="57"/>
      <c r="D783" s="50"/>
      <c r="E783" s="50"/>
      <c r="F783" s="165"/>
      <c r="G783" s="56"/>
      <c r="H783" s="56"/>
      <c r="I783" s="56"/>
      <c r="J783" s="56"/>
      <c r="K783" s="56"/>
      <c r="L783" s="23"/>
    </row>
    <row r="784" spans="1:12" x14ac:dyDescent="0.2">
      <c r="A784" s="24"/>
      <c r="B784" s="48"/>
      <c r="C784" s="49"/>
      <c r="D784" s="50"/>
      <c r="E784" s="50"/>
      <c r="F784" s="165"/>
      <c r="G784" s="56"/>
      <c r="H784" s="56"/>
      <c r="I784" s="56"/>
      <c r="J784" s="56"/>
      <c r="K784" s="56"/>
      <c r="L784" s="23"/>
    </row>
    <row r="785" spans="1:12" x14ac:dyDescent="0.2">
      <c r="A785" s="51"/>
      <c r="B785" s="52"/>
      <c r="C785" s="58"/>
      <c r="D785" s="54"/>
      <c r="E785" s="54"/>
      <c r="F785" s="164"/>
      <c r="G785" s="55"/>
      <c r="H785" s="55"/>
      <c r="I785" s="55"/>
      <c r="J785" s="55"/>
      <c r="K785" s="55"/>
      <c r="L785" s="23"/>
    </row>
    <row r="786" spans="1:12" x14ac:dyDescent="0.2">
      <c r="A786" s="24"/>
      <c r="B786" s="48"/>
      <c r="C786" s="49"/>
      <c r="D786" s="50"/>
      <c r="E786" s="50"/>
      <c r="F786" s="165"/>
      <c r="G786" s="56"/>
      <c r="H786" s="56"/>
      <c r="I786" s="56"/>
      <c r="J786" s="56"/>
      <c r="K786" s="56"/>
      <c r="L786" s="23"/>
    </row>
    <row r="787" spans="1:12" x14ac:dyDescent="0.2">
      <c r="A787" s="24"/>
      <c r="B787" s="48"/>
      <c r="C787" s="49"/>
      <c r="D787" s="50"/>
      <c r="E787" s="50"/>
      <c r="F787" s="165"/>
      <c r="G787" s="56"/>
      <c r="H787" s="56"/>
      <c r="I787" s="56"/>
      <c r="J787" s="56"/>
      <c r="K787" s="56"/>
      <c r="L787" s="23"/>
    </row>
    <row r="788" spans="1:12" x14ac:dyDescent="0.2">
      <c r="A788" s="24"/>
      <c r="B788" s="48"/>
      <c r="C788" s="57"/>
      <c r="D788" s="50"/>
      <c r="E788" s="50"/>
      <c r="F788" s="165"/>
      <c r="G788" s="56"/>
      <c r="H788" s="56"/>
      <c r="I788" s="56"/>
      <c r="J788" s="56"/>
      <c r="K788" s="56"/>
      <c r="L788" s="23"/>
    </row>
    <row r="789" spans="1:12" x14ac:dyDescent="0.2">
      <c r="A789" s="24"/>
      <c r="B789" s="48"/>
      <c r="C789" s="49"/>
      <c r="D789" s="50"/>
      <c r="E789" s="50"/>
      <c r="F789" s="165"/>
      <c r="G789" s="56"/>
      <c r="H789" s="56"/>
      <c r="I789" s="56"/>
      <c r="J789" s="56"/>
      <c r="K789" s="56"/>
      <c r="L789" s="23"/>
    </row>
    <row r="790" spans="1:12" x14ac:dyDescent="0.2">
      <c r="A790" s="24"/>
      <c r="B790" s="48"/>
      <c r="C790" s="49"/>
      <c r="D790" s="50"/>
      <c r="E790" s="50"/>
      <c r="F790" s="165"/>
      <c r="G790" s="56"/>
      <c r="H790" s="56"/>
      <c r="I790" s="56"/>
      <c r="J790" s="56"/>
      <c r="K790" s="56"/>
      <c r="L790" s="23"/>
    </row>
    <row r="791" spans="1:12" x14ac:dyDescent="0.2">
      <c r="A791" s="24"/>
      <c r="B791" s="48"/>
      <c r="C791" s="49"/>
      <c r="D791" s="50"/>
      <c r="E791" s="50"/>
      <c r="F791" s="165"/>
      <c r="G791" s="56"/>
      <c r="H791" s="56"/>
      <c r="I791" s="56"/>
      <c r="J791" s="56"/>
      <c r="K791" s="56"/>
      <c r="L791" s="23"/>
    </row>
    <row r="792" spans="1:12" x14ac:dyDescent="0.2">
      <c r="A792" s="24"/>
      <c r="B792" s="48"/>
      <c r="C792" s="49"/>
      <c r="D792" s="50"/>
      <c r="E792" s="50"/>
      <c r="F792" s="165"/>
      <c r="G792" s="56"/>
      <c r="H792" s="56"/>
      <c r="I792" s="56"/>
      <c r="J792" s="56"/>
      <c r="K792" s="56"/>
      <c r="L792" s="23"/>
    </row>
    <row r="793" spans="1:12" x14ac:dyDescent="0.2">
      <c r="A793" s="24"/>
      <c r="B793" s="48"/>
      <c r="C793" s="49"/>
      <c r="D793" s="50"/>
      <c r="E793" s="50"/>
      <c r="F793" s="165"/>
      <c r="G793" s="56"/>
      <c r="H793" s="56"/>
      <c r="I793" s="56"/>
      <c r="J793" s="56"/>
      <c r="K793" s="56"/>
      <c r="L793" s="23"/>
    </row>
    <row r="794" spans="1:12" x14ac:dyDescent="0.2">
      <c r="A794" s="51"/>
      <c r="B794" s="52"/>
      <c r="C794" s="53"/>
      <c r="D794" s="54"/>
      <c r="E794" s="54"/>
      <c r="F794" s="164"/>
      <c r="G794" s="55"/>
      <c r="H794" s="55"/>
      <c r="I794" s="55"/>
      <c r="J794" s="55"/>
      <c r="K794" s="55"/>
      <c r="L794" s="23"/>
    </row>
    <row r="795" spans="1:12" x14ac:dyDescent="0.2">
      <c r="A795" s="24"/>
      <c r="B795" s="48"/>
      <c r="C795" s="49"/>
      <c r="D795" s="50"/>
      <c r="E795" s="50"/>
      <c r="F795" s="165"/>
      <c r="G795" s="56"/>
      <c r="H795" s="56"/>
      <c r="I795" s="56"/>
      <c r="J795" s="56"/>
      <c r="K795" s="56"/>
      <c r="L795" s="23"/>
    </row>
    <row r="796" spans="1:12" x14ac:dyDescent="0.2">
      <c r="A796" s="24"/>
      <c r="B796" s="48"/>
      <c r="C796" s="49"/>
      <c r="D796" s="50"/>
      <c r="E796" s="50"/>
      <c r="F796" s="165"/>
      <c r="G796" s="56"/>
      <c r="H796" s="56"/>
      <c r="I796" s="56"/>
      <c r="J796" s="56"/>
      <c r="K796" s="56"/>
      <c r="L796" s="23"/>
    </row>
    <row r="797" spans="1:12" x14ac:dyDescent="0.2">
      <c r="A797" s="24"/>
      <c r="B797" s="48"/>
      <c r="C797" s="57"/>
      <c r="D797" s="50"/>
      <c r="E797" s="50"/>
      <c r="F797" s="165"/>
      <c r="G797" s="56"/>
      <c r="H797" s="56"/>
      <c r="I797" s="56"/>
      <c r="J797" s="56"/>
      <c r="K797" s="56"/>
      <c r="L797" s="23"/>
    </row>
    <row r="798" spans="1:12" x14ac:dyDescent="0.2">
      <c r="A798" s="24"/>
      <c r="B798" s="48"/>
      <c r="C798" s="49"/>
      <c r="D798" s="50"/>
      <c r="E798" s="50"/>
      <c r="F798" s="165"/>
      <c r="G798" s="56"/>
      <c r="H798" s="56"/>
      <c r="I798" s="56"/>
      <c r="J798" s="56"/>
      <c r="K798" s="56"/>
      <c r="L798" s="23"/>
    </row>
    <row r="799" spans="1:12" x14ac:dyDescent="0.2">
      <c r="A799" s="51"/>
      <c r="B799" s="52"/>
      <c r="C799" s="53"/>
      <c r="D799" s="54"/>
      <c r="E799" s="54"/>
      <c r="F799" s="164"/>
      <c r="G799" s="55"/>
      <c r="H799" s="55"/>
      <c r="I799" s="55"/>
      <c r="J799" s="55"/>
      <c r="K799" s="55"/>
      <c r="L799" s="23"/>
    </row>
    <row r="800" spans="1:12" x14ac:dyDescent="0.2">
      <c r="A800" s="51"/>
      <c r="B800" s="52"/>
      <c r="C800" s="53"/>
      <c r="D800" s="54"/>
      <c r="E800" s="54"/>
      <c r="F800" s="164"/>
      <c r="G800" s="55"/>
      <c r="H800" s="55"/>
      <c r="I800" s="55"/>
      <c r="J800" s="55"/>
      <c r="K800" s="55"/>
      <c r="L800" s="23"/>
    </row>
    <row r="801" spans="1:12" x14ac:dyDescent="0.2">
      <c r="A801" s="24"/>
      <c r="B801" s="48"/>
      <c r="C801" s="49"/>
      <c r="D801" s="50"/>
      <c r="E801" s="50"/>
      <c r="F801" s="165"/>
      <c r="G801" s="56"/>
      <c r="H801" s="56"/>
      <c r="I801" s="56"/>
      <c r="J801" s="56"/>
      <c r="K801" s="56"/>
      <c r="L801" s="23"/>
    </row>
    <row r="802" spans="1:12" x14ac:dyDescent="0.2">
      <c r="A802" s="24"/>
      <c r="B802" s="48"/>
      <c r="C802" s="49"/>
      <c r="D802" s="50"/>
      <c r="E802" s="50"/>
      <c r="F802" s="165"/>
      <c r="G802" s="56"/>
      <c r="H802" s="56"/>
      <c r="I802" s="56"/>
      <c r="J802" s="56"/>
      <c r="K802" s="56"/>
      <c r="L802" s="23"/>
    </row>
    <row r="803" spans="1:12" x14ac:dyDescent="0.2">
      <c r="A803" s="24"/>
      <c r="B803" s="48"/>
      <c r="C803" s="49"/>
      <c r="D803" s="50"/>
      <c r="E803" s="50"/>
      <c r="F803" s="165"/>
      <c r="G803" s="56"/>
      <c r="H803" s="56"/>
      <c r="I803" s="56"/>
      <c r="J803" s="56"/>
      <c r="K803" s="56"/>
      <c r="L803" s="23"/>
    </row>
    <row r="804" spans="1:12" x14ac:dyDescent="0.2">
      <c r="A804" s="24"/>
      <c r="B804" s="48"/>
      <c r="C804" s="49"/>
      <c r="D804" s="50"/>
      <c r="E804" s="50"/>
      <c r="F804" s="165"/>
      <c r="G804" s="56"/>
      <c r="H804" s="56"/>
      <c r="I804" s="56"/>
      <c r="J804" s="56"/>
      <c r="K804" s="56"/>
      <c r="L804" s="23"/>
    </row>
    <row r="805" spans="1:12" x14ac:dyDescent="0.2">
      <c r="A805" s="24"/>
      <c r="B805" s="48"/>
      <c r="C805" s="57"/>
      <c r="D805" s="50"/>
      <c r="E805" s="50"/>
      <c r="F805" s="165"/>
      <c r="G805" s="56"/>
      <c r="H805" s="56"/>
      <c r="I805" s="56"/>
      <c r="J805" s="56"/>
      <c r="K805" s="56"/>
      <c r="L805" s="23"/>
    </row>
    <row r="806" spans="1:12" x14ac:dyDescent="0.2">
      <c r="A806" s="24"/>
      <c r="B806" s="48"/>
      <c r="C806" s="49"/>
      <c r="D806" s="50"/>
      <c r="E806" s="50"/>
      <c r="F806" s="165"/>
      <c r="G806" s="56"/>
      <c r="H806" s="56"/>
      <c r="I806" s="56"/>
      <c r="J806" s="56"/>
      <c r="K806" s="56"/>
      <c r="L806" s="23"/>
    </row>
    <row r="807" spans="1:12" x14ac:dyDescent="0.2">
      <c r="A807" s="24"/>
      <c r="B807" s="48"/>
      <c r="C807" s="49"/>
      <c r="D807" s="50"/>
      <c r="E807" s="50"/>
      <c r="F807" s="165"/>
      <c r="G807" s="56"/>
      <c r="H807" s="56"/>
      <c r="I807" s="56"/>
      <c r="J807" s="56"/>
      <c r="K807" s="56"/>
      <c r="L807" s="23"/>
    </row>
    <row r="808" spans="1:12" x14ac:dyDescent="0.2">
      <c r="A808" s="24"/>
      <c r="B808" s="48"/>
      <c r="C808" s="49"/>
      <c r="D808" s="50"/>
      <c r="E808" s="50"/>
      <c r="F808" s="165"/>
      <c r="G808" s="56"/>
      <c r="H808" s="56"/>
      <c r="I808" s="56"/>
      <c r="J808" s="56"/>
      <c r="K808" s="56"/>
      <c r="L808" s="23"/>
    </row>
    <row r="809" spans="1:12" x14ac:dyDescent="0.2">
      <c r="A809" s="24"/>
      <c r="B809" s="48"/>
      <c r="C809" s="49"/>
      <c r="D809" s="50"/>
      <c r="E809" s="50"/>
      <c r="F809" s="165"/>
      <c r="G809" s="56"/>
      <c r="H809" s="56"/>
      <c r="I809" s="56"/>
      <c r="J809" s="56"/>
      <c r="K809" s="56"/>
      <c r="L809" s="23"/>
    </row>
    <row r="810" spans="1:12" x14ac:dyDescent="0.2">
      <c r="A810" s="24"/>
      <c r="B810" s="48"/>
      <c r="C810" s="49"/>
      <c r="D810" s="50"/>
      <c r="E810" s="50"/>
      <c r="F810" s="165"/>
      <c r="G810" s="56"/>
      <c r="H810" s="56"/>
      <c r="I810" s="56"/>
      <c r="J810" s="56"/>
      <c r="K810" s="56"/>
      <c r="L810" s="23"/>
    </row>
    <row r="811" spans="1:12" x14ac:dyDescent="0.2">
      <c r="A811" s="24"/>
      <c r="B811" s="48"/>
      <c r="C811" s="49"/>
      <c r="D811" s="50"/>
      <c r="E811" s="50"/>
      <c r="F811" s="165"/>
      <c r="G811" s="56"/>
      <c r="H811" s="56"/>
      <c r="I811" s="56"/>
      <c r="J811" s="56"/>
      <c r="K811" s="56"/>
      <c r="L811" s="23"/>
    </row>
    <row r="812" spans="1:12" x14ac:dyDescent="0.2">
      <c r="A812" s="24"/>
      <c r="B812" s="48"/>
      <c r="C812" s="57"/>
      <c r="D812" s="50"/>
      <c r="E812" s="50"/>
      <c r="F812" s="165"/>
      <c r="G812" s="56"/>
      <c r="H812" s="56"/>
      <c r="I812" s="56"/>
      <c r="J812" s="56"/>
      <c r="K812" s="56"/>
      <c r="L812" s="23"/>
    </row>
    <row r="813" spans="1:12" x14ac:dyDescent="0.2">
      <c r="A813" s="24"/>
      <c r="B813" s="48"/>
      <c r="C813" s="49"/>
      <c r="D813" s="50"/>
      <c r="E813" s="50"/>
      <c r="F813" s="165"/>
      <c r="G813" s="56"/>
      <c r="H813" s="56"/>
      <c r="I813" s="56"/>
      <c r="J813" s="56"/>
      <c r="K813" s="56"/>
      <c r="L813" s="23"/>
    </row>
    <row r="814" spans="1:12" x14ac:dyDescent="0.2">
      <c r="A814" s="24"/>
      <c r="B814" s="48"/>
      <c r="C814" s="49"/>
      <c r="D814" s="50"/>
      <c r="E814" s="50"/>
      <c r="F814" s="165"/>
      <c r="G814" s="56"/>
      <c r="H814" s="56"/>
      <c r="I814" s="56"/>
      <c r="J814" s="56"/>
      <c r="K814" s="56"/>
      <c r="L814" s="23"/>
    </row>
    <row r="815" spans="1:12" x14ac:dyDescent="0.2">
      <c r="A815" s="24"/>
      <c r="B815" s="48"/>
      <c r="C815" s="57"/>
      <c r="D815" s="50"/>
      <c r="E815" s="50"/>
      <c r="F815" s="165"/>
      <c r="G815" s="56"/>
      <c r="H815" s="56"/>
      <c r="I815" s="56"/>
      <c r="J815" s="56"/>
      <c r="K815" s="56"/>
      <c r="L815" s="23"/>
    </row>
    <row r="816" spans="1:12" x14ac:dyDescent="0.2">
      <c r="A816" s="24"/>
      <c r="B816" s="48"/>
      <c r="C816" s="49"/>
      <c r="D816" s="50"/>
      <c r="E816" s="50"/>
      <c r="F816" s="165"/>
      <c r="G816" s="56"/>
      <c r="H816" s="56"/>
      <c r="I816" s="56"/>
      <c r="J816" s="56"/>
      <c r="K816" s="56"/>
      <c r="L816" s="23"/>
    </row>
    <row r="817" spans="1:12" x14ac:dyDescent="0.2">
      <c r="A817" s="24"/>
      <c r="B817" s="48"/>
      <c r="C817" s="49"/>
      <c r="D817" s="50"/>
      <c r="E817" s="50"/>
      <c r="F817" s="165"/>
      <c r="G817" s="56"/>
      <c r="H817" s="56"/>
      <c r="I817" s="56"/>
      <c r="J817" s="56"/>
      <c r="K817" s="56"/>
      <c r="L817" s="23"/>
    </row>
    <row r="818" spans="1:12" x14ac:dyDescent="0.2">
      <c r="A818" s="24"/>
      <c r="B818" s="48"/>
      <c r="C818" s="57"/>
      <c r="D818" s="50"/>
      <c r="E818" s="50"/>
      <c r="F818" s="165"/>
      <c r="G818" s="56"/>
      <c r="H818" s="56"/>
      <c r="I818" s="56"/>
      <c r="J818" s="56"/>
      <c r="K818" s="56"/>
      <c r="L818" s="23"/>
    </row>
    <row r="819" spans="1:12" x14ac:dyDescent="0.2">
      <c r="A819" s="24"/>
      <c r="B819" s="48"/>
      <c r="C819" s="49"/>
      <c r="D819" s="50"/>
      <c r="E819" s="50"/>
      <c r="F819" s="165"/>
      <c r="G819" s="56"/>
      <c r="H819" s="56"/>
      <c r="I819" s="56"/>
      <c r="J819" s="56"/>
      <c r="K819" s="56"/>
      <c r="L819" s="23"/>
    </row>
    <row r="820" spans="1:12" x14ac:dyDescent="0.2">
      <c r="A820" s="24"/>
      <c r="B820" s="48"/>
      <c r="C820" s="49"/>
      <c r="D820" s="50"/>
      <c r="E820" s="50"/>
      <c r="F820" s="165"/>
      <c r="G820" s="56"/>
      <c r="H820" s="56"/>
      <c r="I820" s="56"/>
      <c r="J820" s="56"/>
      <c r="K820" s="56"/>
      <c r="L820" s="23"/>
    </row>
    <row r="821" spans="1:12" x14ac:dyDescent="0.2">
      <c r="A821" s="24"/>
      <c r="B821" s="48"/>
      <c r="C821" s="49"/>
      <c r="D821" s="50"/>
      <c r="E821" s="50"/>
      <c r="F821" s="165"/>
      <c r="G821" s="56"/>
      <c r="H821" s="56"/>
      <c r="I821" s="56"/>
      <c r="J821" s="56"/>
      <c r="K821" s="56"/>
      <c r="L821" s="23"/>
    </row>
    <row r="822" spans="1:12" x14ac:dyDescent="0.2">
      <c r="A822" s="24"/>
      <c r="B822" s="48"/>
      <c r="C822" s="49"/>
      <c r="D822" s="50"/>
      <c r="E822" s="50"/>
      <c r="F822" s="165"/>
      <c r="G822" s="56"/>
      <c r="H822" s="56"/>
      <c r="I822" s="56"/>
      <c r="J822" s="56"/>
      <c r="K822" s="56"/>
      <c r="L822" s="23"/>
    </row>
    <row r="823" spans="1:12" x14ac:dyDescent="0.2">
      <c r="A823" s="24"/>
      <c r="B823" s="48"/>
      <c r="C823" s="49"/>
      <c r="D823" s="50"/>
      <c r="E823" s="50"/>
      <c r="F823" s="165"/>
      <c r="G823" s="56"/>
      <c r="H823" s="56"/>
      <c r="I823" s="56"/>
      <c r="J823" s="56"/>
      <c r="K823" s="56"/>
      <c r="L823" s="23"/>
    </row>
    <row r="824" spans="1:12" x14ac:dyDescent="0.2">
      <c r="A824" s="24"/>
      <c r="B824" s="48"/>
      <c r="C824" s="49"/>
      <c r="D824" s="50"/>
      <c r="E824" s="50"/>
      <c r="F824" s="165"/>
      <c r="G824" s="56"/>
      <c r="H824" s="56"/>
      <c r="I824" s="56"/>
      <c r="J824" s="56"/>
      <c r="K824" s="56"/>
      <c r="L824" s="23"/>
    </row>
    <row r="825" spans="1:12" x14ac:dyDescent="0.2">
      <c r="A825" s="51"/>
      <c r="B825" s="52"/>
      <c r="C825" s="53"/>
      <c r="D825" s="54"/>
      <c r="E825" s="54"/>
      <c r="F825" s="164"/>
      <c r="G825" s="55"/>
      <c r="H825" s="55"/>
      <c r="I825" s="55"/>
      <c r="J825" s="55"/>
      <c r="K825" s="55"/>
      <c r="L825" s="23"/>
    </row>
    <row r="826" spans="1:12" x14ac:dyDescent="0.2">
      <c r="A826" s="24"/>
      <c r="B826" s="48"/>
      <c r="C826" s="57"/>
      <c r="D826" s="50"/>
      <c r="E826" s="50"/>
      <c r="F826" s="165"/>
      <c r="G826" s="56"/>
      <c r="H826" s="56"/>
      <c r="I826" s="56"/>
      <c r="J826" s="56"/>
      <c r="K826" s="56"/>
      <c r="L826" s="23"/>
    </row>
    <row r="827" spans="1:12" x14ac:dyDescent="0.2">
      <c r="A827" s="24"/>
      <c r="B827" s="48"/>
      <c r="C827" s="49"/>
      <c r="D827" s="50"/>
      <c r="E827" s="50"/>
      <c r="F827" s="165"/>
      <c r="G827" s="56"/>
      <c r="H827" s="56"/>
      <c r="I827" s="56"/>
      <c r="J827" s="56"/>
      <c r="K827" s="56"/>
      <c r="L827" s="23"/>
    </row>
    <row r="828" spans="1:12" x14ac:dyDescent="0.2">
      <c r="A828" s="24"/>
      <c r="B828" s="48"/>
      <c r="C828" s="49"/>
      <c r="D828" s="50"/>
      <c r="E828" s="50"/>
      <c r="F828" s="165"/>
      <c r="G828" s="56"/>
      <c r="H828" s="56"/>
      <c r="I828" s="56"/>
      <c r="J828" s="56"/>
      <c r="K828" s="56"/>
      <c r="L828" s="23"/>
    </row>
    <row r="829" spans="1:12" x14ac:dyDescent="0.2">
      <c r="A829" s="24"/>
      <c r="B829" s="48"/>
      <c r="C829" s="49"/>
      <c r="D829" s="50"/>
      <c r="E829" s="50"/>
      <c r="F829" s="165"/>
      <c r="G829" s="56"/>
      <c r="H829" s="56"/>
      <c r="I829" s="56"/>
      <c r="J829" s="56"/>
      <c r="K829" s="56"/>
      <c r="L829" s="23"/>
    </row>
    <row r="830" spans="1:12" x14ac:dyDescent="0.2">
      <c r="A830" s="51"/>
      <c r="B830" s="52"/>
      <c r="C830" s="53"/>
      <c r="D830" s="54"/>
      <c r="E830" s="54"/>
      <c r="F830" s="164"/>
      <c r="G830" s="55"/>
      <c r="H830" s="55"/>
      <c r="I830" s="55"/>
      <c r="J830" s="55"/>
      <c r="K830" s="55"/>
      <c r="L830" s="23"/>
    </row>
    <row r="831" spans="1:12" x14ac:dyDescent="0.2">
      <c r="A831" s="24"/>
      <c r="B831" s="48"/>
      <c r="C831" s="49"/>
      <c r="D831" s="50"/>
      <c r="E831" s="50"/>
      <c r="F831" s="165"/>
      <c r="G831" s="56"/>
      <c r="H831" s="56"/>
      <c r="I831" s="56"/>
      <c r="J831" s="56"/>
      <c r="K831" s="56"/>
      <c r="L831" s="23"/>
    </row>
    <row r="832" spans="1:12" x14ac:dyDescent="0.2">
      <c r="A832" s="24"/>
      <c r="B832" s="48"/>
      <c r="C832" s="49"/>
      <c r="D832" s="50"/>
      <c r="E832" s="50"/>
      <c r="F832" s="165"/>
      <c r="G832" s="56"/>
      <c r="H832" s="56"/>
      <c r="I832" s="56"/>
      <c r="J832" s="56"/>
      <c r="K832" s="56"/>
      <c r="L832" s="23"/>
    </row>
    <row r="833" spans="1:12" x14ac:dyDescent="0.2">
      <c r="A833" s="24"/>
      <c r="B833" s="48"/>
      <c r="C833" s="49"/>
      <c r="D833" s="50"/>
      <c r="E833" s="50"/>
      <c r="F833" s="165"/>
      <c r="G833" s="56"/>
      <c r="H833" s="56"/>
      <c r="I833" s="56"/>
      <c r="J833" s="56"/>
      <c r="K833" s="56"/>
      <c r="L833" s="23"/>
    </row>
  </sheetData>
  <pageMargins left="1" right="0.7" top="0.75" bottom="0.75" header="0.3" footer="0.3"/>
  <pageSetup scale="59" firstPageNumber="40" orientation="landscape" useFirstPageNumber="1" r:id="rId1"/>
  <headerFooter>
    <oddFooter>&amp;CPage 8.4.&amp;P</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86E44-6531-4190-BF87-01192DB2BEE0}">
  <dimension ref="A1:O735"/>
  <sheetViews>
    <sheetView view="pageBreakPreview" zoomScale="80" zoomScaleNormal="80" zoomScaleSheetLayoutView="80" workbookViewId="0">
      <pane xSplit="1" ySplit="7" topLeftCell="B8" activePane="bottomRight" state="frozen"/>
      <selection pane="topRight"/>
      <selection pane="bottomLeft"/>
      <selection pane="bottomRight"/>
    </sheetView>
  </sheetViews>
  <sheetFormatPr defaultRowHeight="12.75" customHeight="1" x14ac:dyDescent="0.2"/>
  <cols>
    <col min="1" max="1" width="48.85546875" bestFit="1" customWidth="1"/>
    <col min="2" max="2" width="13.7109375" bestFit="1" customWidth="1"/>
    <col min="4" max="4" width="14" bestFit="1" customWidth="1"/>
    <col min="5" max="5" width="14" customWidth="1"/>
    <col min="6" max="6" width="18.140625"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1787</v>
      </c>
      <c r="B4" s="19"/>
      <c r="C4" s="19"/>
      <c r="D4" s="19"/>
      <c r="E4" s="19"/>
      <c r="F4" s="156"/>
      <c r="G4" s="19"/>
      <c r="H4" s="19"/>
      <c r="I4" s="19"/>
      <c r="J4" s="19"/>
      <c r="K4" s="19"/>
      <c r="L4" s="19"/>
      <c r="M4" s="15"/>
    </row>
    <row r="5" spans="1:15" ht="15" x14ac:dyDescent="0.25">
      <c r="A5" s="19"/>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1545</v>
      </c>
      <c r="B8" s="25">
        <v>397</v>
      </c>
      <c r="C8" s="25" t="s">
        <v>36</v>
      </c>
      <c r="D8" s="26" t="s">
        <v>181</v>
      </c>
      <c r="E8" s="26" t="s">
        <v>189</v>
      </c>
      <c r="F8" s="158"/>
      <c r="G8" s="27">
        <v>0</v>
      </c>
      <c r="H8" s="27">
        <v>5200000</v>
      </c>
      <c r="I8" s="27">
        <v>0</v>
      </c>
      <c r="J8" s="27">
        <v>230123235.76999998</v>
      </c>
      <c r="K8" s="27">
        <f>SUM(G8:J8)</f>
        <v>235323235.76999998</v>
      </c>
      <c r="L8" s="25" t="s">
        <v>1138</v>
      </c>
      <c r="M8" s="14"/>
      <c r="N8" s="21"/>
      <c r="O8" s="15"/>
    </row>
    <row r="9" spans="1:15" x14ac:dyDescent="0.2">
      <c r="A9" s="23" t="s">
        <v>1546</v>
      </c>
      <c r="B9" s="25">
        <v>397</v>
      </c>
      <c r="C9" s="29" t="s">
        <v>27</v>
      </c>
      <c r="D9" s="26">
        <v>46020</v>
      </c>
      <c r="E9" s="26" t="s">
        <v>160</v>
      </c>
      <c r="F9" s="158"/>
      <c r="G9" s="27">
        <v>0</v>
      </c>
      <c r="H9" s="27">
        <v>0</v>
      </c>
      <c r="I9" s="27">
        <v>0</v>
      </c>
      <c r="J9" s="27">
        <v>63423870.291433401</v>
      </c>
      <c r="K9" s="27">
        <f t="shared" ref="K9:K72" si="0">SUM(G9:J9)</f>
        <v>63423870.291433401</v>
      </c>
      <c r="L9" s="25"/>
      <c r="M9" s="11"/>
    </row>
    <row r="10" spans="1:15" x14ac:dyDescent="0.2">
      <c r="A10" s="23" t="s">
        <v>1547</v>
      </c>
      <c r="B10" s="25">
        <v>397</v>
      </c>
      <c r="C10" s="29" t="s">
        <v>28</v>
      </c>
      <c r="D10" s="26" t="s">
        <v>181</v>
      </c>
      <c r="E10" s="26" t="s">
        <v>160</v>
      </c>
      <c r="F10" s="158"/>
      <c r="G10" s="27">
        <v>7994820.8100000005</v>
      </c>
      <c r="H10" s="27">
        <v>9519127</v>
      </c>
      <c r="I10" s="27">
        <v>9814470</v>
      </c>
      <c r="J10" s="27">
        <v>22909415</v>
      </c>
      <c r="K10" s="27">
        <f t="shared" si="0"/>
        <v>50237832.810000002</v>
      </c>
      <c r="L10" s="25"/>
    </row>
    <row r="11" spans="1:15" x14ac:dyDescent="0.2">
      <c r="A11" s="23" t="s">
        <v>1548</v>
      </c>
      <c r="B11" s="25">
        <v>397</v>
      </c>
      <c r="C11" s="29" t="s">
        <v>27</v>
      </c>
      <c r="D11" s="26" t="s">
        <v>181</v>
      </c>
      <c r="E11" s="26" t="s">
        <v>160</v>
      </c>
      <c r="F11" s="158"/>
      <c r="G11" s="27">
        <v>6306052</v>
      </c>
      <c r="H11" s="27">
        <v>7340715.5599999996</v>
      </c>
      <c r="I11" s="27">
        <v>10742834.656799899</v>
      </c>
      <c r="J11" s="27">
        <v>15256166.954644699</v>
      </c>
      <c r="K11" s="27">
        <f t="shared" si="0"/>
        <v>39645769.171444595</v>
      </c>
      <c r="L11" s="25"/>
    </row>
    <row r="12" spans="1:15" x14ac:dyDescent="0.2">
      <c r="A12" s="23" t="s">
        <v>1549</v>
      </c>
      <c r="B12" s="25">
        <v>397</v>
      </c>
      <c r="C12" s="29" t="s">
        <v>27</v>
      </c>
      <c r="D12" s="26">
        <v>45656</v>
      </c>
      <c r="E12" s="26" t="s">
        <v>160</v>
      </c>
      <c r="F12" s="158"/>
      <c r="G12" s="27">
        <v>0</v>
      </c>
      <c r="H12" s="27">
        <v>0</v>
      </c>
      <c r="I12" s="27">
        <v>36175493.408766903</v>
      </c>
      <c r="J12" s="27">
        <v>0</v>
      </c>
      <c r="K12" s="27">
        <f t="shared" si="0"/>
        <v>36175493.408766903</v>
      </c>
      <c r="L12" s="25"/>
    </row>
    <row r="13" spans="1:15" x14ac:dyDescent="0.2">
      <c r="A13" s="23" t="s">
        <v>1550</v>
      </c>
      <c r="B13" s="25">
        <v>397</v>
      </c>
      <c r="C13" s="29" t="s">
        <v>36</v>
      </c>
      <c r="D13" s="26">
        <v>46022</v>
      </c>
      <c r="E13" s="26" t="s">
        <v>189</v>
      </c>
      <c r="F13" s="158"/>
      <c r="G13" s="27">
        <v>0</v>
      </c>
      <c r="H13" s="27">
        <v>0</v>
      </c>
      <c r="I13" s="27">
        <v>0</v>
      </c>
      <c r="J13" s="27">
        <v>24161771.690112021</v>
      </c>
      <c r="K13" s="27">
        <f t="shared" si="0"/>
        <v>24161771.690112021</v>
      </c>
      <c r="L13" s="25" t="s">
        <v>1551</v>
      </c>
      <c r="M13" s="16"/>
    </row>
    <row r="14" spans="1:15" x14ac:dyDescent="0.2">
      <c r="A14" s="23" t="s">
        <v>1552</v>
      </c>
      <c r="B14" s="25">
        <v>397</v>
      </c>
      <c r="C14" s="29" t="s">
        <v>28</v>
      </c>
      <c r="D14" s="26">
        <v>45961</v>
      </c>
      <c r="E14" s="26" t="s">
        <v>160</v>
      </c>
      <c r="F14" s="158"/>
      <c r="G14" s="27">
        <v>0</v>
      </c>
      <c r="H14" s="27">
        <v>0</v>
      </c>
      <c r="I14" s="27">
        <v>0</v>
      </c>
      <c r="J14" s="27">
        <v>23204717.891788229</v>
      </c>
      <c r="K14" s="27">
        <f t="shared" si="0"/>
        <v>23204717.891788229</v>
      </c>
      <c r="L14" s="25"/>
    </row>
    <row r="15" spans="1:15" x14ac:dyDescent="0.2">
      <c r="A15" s="23" t="s">
        <v>1553</v>
      </c>
      <c r="B15" s="25">
        <v>397</v>
      </c>
      <c r="C15" s="29" t="s">
        <v>30</v>
      </c>
      <c r="D15" s="26" t="s">
        <v>181</v>
      </c>
      <c r="E15" s="26" t="s">
        <v>160</v>
      </c>
      <c r="F15" s="158"/>
      <c r="G15" s="27">
        <v>1499340.1800000002</v>
      </c>
      <c r="H15" s="27">
        <v>4060056</v>
      </c>
      <c r="I15" s="27">
        <v>4184992</v>
      </c>
      <c r="J15" s="27">
        <v>9758075</v>
      </c>
      <c r="K15" s="27">
        <f t="shared" si="0"/>
        <v>19502463.18</v>
      </c>
      <c r="L15" s="25"/>
    </row>
    <row r="16" spans="1:15" x14ac:dyDescent="0.2">
      <c r="A16" s="23" t="s">
        <v>1554</v>
      </c>
      <c r="B16" s="25">
        <v>397</v>
      </c>
      <c r="C16" s="29" t="s">
        <v>27</v>
      </c>
      <c r="D16" s="26" t="s">
        <v>181</v>
      </c>
      <c r="E16" s="26" t="s">
        <v>160</v>
      </c>
      <c r="F16" s="158"/>
      <c r="G16" s="27">
        <v>2793710.5269792811</v>
      </c>
      <c r="H16" s="27">
        <v>4156316.2656801469</v>
      </c>
      <c r="I16" s="27">
        <v>3599001.449372828</v>
      </c>
      <c r="J16" s="27">
        <v>6033933.7206269242</v>
      </c>
      <c r="K16" s="27">
        <f t="shared" si="0"/>
        <v>16582961.96265918</v>
      </c>
      <c r="L16" s="25"/>
    </row>
    <row r="17" spans="1:12" x14ac:dyDescent="0.2">
      <c r="A17" s="23" t="s">
        <v>1555</v>
      </c>
      <c r="B17" s="25">
        <v>397</v>
      </c>
      <c r="C17" s="29" t="s">
        <v>36</v>
      </c>
      <c r="D17" s="26" t="s">
        <v>181</v>
      </c>
      <c r="E17" s="26" t="s">
        <v>189</v>
      </c>
      <c r="F17" s="158"/>
      <c r="G17" s="27">
        <v>0</v>
      </c>
      <c r="H17" s="27">
        <v>6432968.3554117968</v>
      </c>
      <c r="I17" s="27">
        <v>5582670.1332153436</v>
      </c>
      <c r="J17" s="27">
        <v>4284964.227290296</v>
      </c>
      <c r="K17" s="27">
        <f t="shared" si="0"/>
        <v>16300602.715917435</v>
      </c>
      <c r="L17" s="25" t="s">
        <v>1551</v>
      </c>
    </row>
    <row r="18" spans="1:12" x14ac:dyDescent="0.2">
      <c r="A18" s="23" t="s">
        <v>1556</v>
      </c>
      <c r="B18" s="25">
        <v>397</v>
      </c>
      <c r="C18" s="29" t="s">
        <v>36</v>
      </c>
      <c r="D18" s="26">
        <v>45107</v>
      </c>
      <c r="E18" s="26" t="s">
        <v>189</v>
      </c>
      <c r="F18" s="158"/>
      <c r="G18" s="27">
        <v>3169979</v>
      </c>
      <c r="H18" s="27">
        <v>11190646.94592827</v>
      </c>
      <c r="I18" s="27">
        <v>0</v>
      </c>
      <c r="J18" s="27">
        <v>0</v>
      </c>
      <c r="K18" s="27">
        <f t="shared" si="0"/>
        <v>14360625.94592827</v>
      </c>
      <c r="L18" s="25" t="s">
        <v>1551</v>
      </c>
    </row>
    <row r="19" spans="1:12" x14ac:dyDescent="0.2">
      <c r="A19" s="23" t="s">
        <v>1554</v>
      </c>
      <c r="B19" s="25">
        <v>397</v>
      </c>
      <c r="C19" s="29" t="s">
        <v>36</v>
      </c>
      <c r="D19" s="26" t="s">
        <v>181</v>
      </c>
      <c r="E19" s="26" t="s">
        <v>209</v>
      </c>
      <c r="F19" s="158"/>
      <c r="G19" s="27">
        <v>4606262.8821796533</v>
      </c>
      <c r="H19" s="27">
        <v>34573.303330693947</v>
      </c>
      <c r="I19" s="27">
        <v>0</v>
      </c>
      <c r="J19" s="27">
        <v>8828039.6610047705</v>
      </c>
      <c r="K19" s="27">
        <f t="shared" si="0"/>
        <v>13468875.846515119</v>
      </c>
      <c r="L19" s="25"/>
    </row>
    <row r="20" spans="1:12" x14ac:dyDescent="0.2">
      <c r="A20" s="23" t="s">
        <v>1557</v>
      </c>
      <c r="B20" s="25">
        <v>397</v>
      </c>
      <c r="C20" s="29" t="s">
        <v>36</v>
      </c>
      <c r="D20" s="26" t="s">
        <v>181</v>
      </c>
      <c r="E20" s="26" t="s">
        <v>209</v>
      </c>
      <c r="F20" s="158"/>
      <c r="G20" s="27">
        <v>0</v>
      </c>
      <c r="H20" s="27">
        <v>3888302.6610198701</v>
      </c>
      <c r="I20" s="27">
        <v>5155953.9600051576</v>
      </c>
      <c r="J20" s="27">
        <v>3414548.0354887871</v>
      </c>
      <c r="K20" s="27">
        <f t="shared" si="0"/>
        <v>12458804.656513814</v>
      </c>
      <c r="L20" s="25"/>
    </row>
    <row r="21" spans="1:12" x14ac:dyDescent="0.2">
      <c r="A21" s="23" t="s">
        <v>1558</v>
      </c>
      <c r="B21" s="25">
        <v>397</v>
      </c>
      <c r="C21" s="29" t="s">
        <v>36</v>
      </c>
      <c r="D21" s="26" t="s">
        <v>181</v>
      </c>
      <c r="E21" s="26" t="s">
        <v>209</v>
      </c>
      <c r="F21" s="158"/>
      <c r="G21" s="27">
        <v>0</v>
      </c>
      <c r="H21" s="27">
        <v>4915196.2347754603</v>
      </c>
      <c r="I21" s="27">
        <v>3832771.0541637312</v>
      </c>
      <c r="J21" s="27">
        <v>3159038.6884614024</v>
      </c>
      <c r="K21" s="27">
        <f t="shared" si="0"/>
        <v>11907005.977400593</v>
      </c>
      <c r="L21" s="25"/>
    </row>
    <row r="22" spans="1:12" x14ac:dyDescent="0.2">
      <c r="A22" s="23" t="s">
        <v>1559</v>
      </c>
      <c r="B22" s="25">
        <v>397</v>
      </c>
      <c r="C22" s="29" t="s">
        <v>30</v>
      </c>
      <c r="D22" s="26">
        <v>46022</v>
      </c>
      <c r="E22" s="26" t="s">
        <v>160</v>
      </c>
      <c r="F22" s="158"/>
      <c r="G22" s="27">
        <v>0</v>
      </c>
      <c r="H22" s="27">
        <v>0</v>
      </c>
      <c r="I22" s="27">
        <v>0</v>
      </c>
      <c r="J22" s="27">
        <v>10709082</v>
      </c>
      <c r="K22" s="27">
        <f t="shared" si="0"/>
        <v>10709082</v>
      </c>
      <c r="L22" s="25"/>
    </row>
    <row r="23" spans="1:12" x14ac:dyDescent="0.2">
      <c r="A23" s="23" t="s">
        <v>1560</v>
      </c>
      <c r="B23" s="25">
        <v>397</v>
      </c>
      <c r="C23" s="29" t="s">
        <v>28</v>
      </c>
      <c r="D23" s="26">
        <v>45930</v>
      </c>
      <c r="E23" s="26" t="s">
        <v>160</v>
      </c>
      <c r="F23" s="158"/>
      <c r="G23" s="27">
        <v>0</v>
      </c>
      <c r="H23" s="27">
        <v>0</v>
      </c>
      <c r="I23" s="27">
        <v>0</v>
      </c>
      <c r="J23" s="27">
        <v>10565788.625691026</v>
      </c>
      <c r="K23" s="27">
        <f t="shared" si="0"/>
        <v>10565788.625691026</v>
      </c>
      <c r="L23" s="25"/>
    </row>
    <row r="24" spans="1:12" x14ac:dyDescent="0.2">
      <c r="A24" s="23" t="s">
        <v>1561</v>
      </c>
      <c r="B24" s="25">
        <v>397</v>
      </c>
      <c r="C24" s="29" t="s">
        <v>30</v>
      </c>
      <c r="D24" s="26" t="s">
        <v>181</v>
      </c>
      <c r="E24" s="26" t="s">
        <v>160</v>
      </c>
      <c r="F24" s="158"/>
      <c r="G24" s="27">
        <v>5387637.8099999996</v>
      </c>
      <c r="H24" s="27">
        <v>3938043.9841726506</v>
      </c>
      <c r="I24" s="27">
        <v>0</v>
      </c>
      <c r="J24" s="27">
        <v>0</v>
      </c>
      <c r="K24" s="27">
        <f t="shared" si="0"/>
        <v>9325681.7941726502</v>
      </c>
      <c r="L24" s="25"/>
    </row>
    <row r="25" spans="1:12" x14ac:dyDescent="0.2">
      <c r="A25" s="23" t="s">
        <v>1554</v>
      </c>
      <c r="B25" s="25">
        <v>397</v>
      </c>
      <c r="C25" s="29" t="s">
        <v>28</v>
      </c>
      <c r="D25" s="26" t="s">
        <v>181</v>
      </c>
      <c r="E25" s="26" t="s">
        <v>160</v>
      </c>
      <c r="F25" s="158"/>
      <c r="G25" s="27">
        <v>1848682.6478434179</v>
      </c>
      <c r="H25" s="27">
        <v>2781553.803642123</v>
      </c>
      <c r="I25" s="27">
        <v>1935959.6880365657</v>
      </c>
      <c r="J25" s="27">
        <v>2044791.097200922</v>
      </c>
      <c r="K25" s="27">
        <f t="shared" si="0"/>
        <v>8610987.2367230281</v>
      </c>
      <c r="L25" s="25"/>
    </row>
    <row r="26" spans="1:12" x14ac:dyDescent="0.2">
      <c r="A26" s="23" t="s">
        <v>1562</v>
      </c>
      <c r="B26" s="25">
        <v>397</v>
      </c>
      <c r="C26" s="29" t="s">
        <v>30</v>
      </c>
      <c r="D26" s="26" t="s">
        <v>181</v>
      </c>
      <c r="E26" s="26" t="s">
        <v>160</v>
      </c>
      <c r="F26" s="158"/>
      <c r="G26" s="27">
        <v>0</v>
      </c>
      <c r="H26" s="27">
        <v>0</v>
      </c>
      <c r="I26" s="27">
        <v>1136652.8923034701</v>
      </c>
      <c r="J26" s="27">
        <v>7186339.8228762597</v>
      </c>
      <c r="K26" s="27">
        <f t="shared" si="0"/>
        <v>8322992.7151797302</v>
      </c>
      <c r="L26" s="25"/>
    </row>
    <row r="27" spans="1:12" x14ac:dyDescent="0.2">
      <c r="A27" s="23" t="s">
        <v>1563</v>
      </c>
      <c r="B27" s="25">
        <v>397</v>
      </c>
      <c r="C27" s="29" t="s">
        <v>28</v>
      </c>
      <c r="D27" s="26" t="s">
        <v>181</v>
      </c>
      <c r="E27" s="26" t="s">
        <v>160</v>
      </c>
      <c r="F27" s="158"/>
      <c r="G27" s="27">
        <v>0</v>
      </c>
      <c r="H27" s="27">
        <v>0</v>
      </c>
      <c r="I27" s="27">
        <v>0</v>
      </c>
      <c r="J27" s="27">
        <v>8024246.6560959462</v>
      </c>
      <c r="K27" s="27">
        <f t="shared" si="0"/>
        <v>8024246.6560959462</v>
      </c>
      <c r="L27" s="25"/>
    </row>
    <row r="28" spans="1:12" x14ac:dyDescent="0.2">
      <c r="A28" s="23" t="s">
        <v>1564</v>
      </c>
      <c r="B28" s="25">
        <v>397</v>
      </c>
      <c r="C28" s="29" t="s">
        <v>28</v>
      </c>
      <c r="D28" s="26" t="s">
        <v>181</v>
      </c>
      <c r="E28" s="26" t="s">
        <v>160</v>
      </c>
      <c r="F28" s="158"/>
      <c r="G28" s="27">
        <v>0</v>
      </c>
      <c r="H28" s="27">
        <v>2813474.5539705586</v>
      </c>
      <c r="I28" s="27">
        <v>2441940.2722350443</v>
      </c>
      <c r="J28" s="27">
        <v>2533009.0562899574</v>
      </c>
      <c r="K28" s="27">
        <f t="shared" si="0"/>
        <v>7788423.8824955598</v>
      </c>
      <c r="L28" s="25"/>
    </row>
    <row r="29" spans="1:12" x14ac:dyDescent="0.2">
      <c r="A29" s="23" t="s">
        <v>1554</v>
      </c>
      <c r="B29" s="25">
        <v>397</v>
      </c>
      <c r="C29" s="29" t="s">
        <v>14</v>
      </c>
      <c r="D29" s="26" t="s">
        <v>181</v>
      </c>
      <c r="E29" s="26" t="s">
        <v>160</v>
      </c>
      <c r="F29" s="158"/>
      <c r="G29" s="27">
        <v>0</v>
      </c>
      <c r="H29" s="27">
        <v>2984869.6055006511</v>
      </c>
      <c r="I29" s="27">
        <v>2132457.6546459501</v>
      </c>
      <c r="J29" s="27">
        <v>2375497.5540688969</v>
      </c>
      <c r="K29" s="27">
        <f t="shared" si="0"/>
        <v>7492824.814215498</v>
      </c>
      <c r="L29" s="25"/>
    </row>
    <row r="30" spans="1:12" x14ac:dyDescent="0.2">
      <c r="A30" s="23" t="s">
        <v>1565</v>
      </c>
      <c r="B30" s="25">
        <v>397</v>
      </c>
      <c r="C30" s="29" t="s">
        <v>29</v>
      </c>
      <c r="D30" s="26" t="s">
        <v>181</v>
      </c>
      <c r="E30" s="26" t="s">
        <v>209</v>
      </c>
      <c r="F30" s="158"/>
      <c r="G30" s="27">
        <v>1757101</v>
      </c>
      <c r="H30" s="27">
        <v>1092524.4084815099</v>
      </c>
      <c r="I30" s="27">
        <v>2148566.93135999</v>
      </c>
      <c r="J30" s="27">
        <v>2486094.7398421997</v>
      </c>
      <c r="K30" s="27">
        <f t="shared" si="0"/>
        <v>7484287.0796836996</v>
      </c>
      <c r="L30" s="25"/>
    </row>
    <row r="31" spans="1:12" x14ac:dyDescent="0.2">
      <c r="A31" s="23" t="s">
        <v>1566</v>
      </c>
      <c r="B31" s="25">
        <v>397</v>
      </c>
      <c r="C31" s="29" t="s">
        <v>26</v>
      </c>
      <c r="D31" s="26" t="s">
        <v>181</v>
      </c>
      <c r="E31" s="26" t="s">
        <v>160</v>
      </c>
      <c r="F31" s="158"/>
      <c r="G31" s="27">
        <v>1363555.3399999999</v>
      </c>
      <c r="H31" s="27">
        <v>1320386</v>
      </c>
      <c r="I31" s="27">
        <v>1370056</v>
      </c>
      <c r="J31" s="27">
        <v>3200029</v>
      </c>
      <c r="K31" s="27">
        <f t="shared" si="0"/>
        <v>7254026.3399999999</v>
      </c>
      <c r="L31" s="25"/>
    </row>
    <row r="32" spans="1:12" x14ac:dyDescent="0.2">
      <c r="A32" s="23" t="s">
        <v>1567</v>
      </c>
      <c r="B32" s="25">
        <v>397</v>
      </c>
      <c r="C32" s="29" t="s">
        <v>36</v>
      </c>
      <c r="D32" s="26" t="s">
        <v>181</v>
      </c>
      <c r="E32" s="26" t="s">
        <v>209</v>
      </c>
      <c r="F32" s="158"/>
      <c r="G32" s="27">
        <v>0</v>
      </c>
      <c r="H32" s="27">
        <v>2751760.4793398096</v>
      </c>
      <c r="I32" s="27">
        <v>1908557.8019999994</v>
      </c>
      <c r="J32" s="27">
        <v>2109553.2812025007</v>
      </c>
      <c r="K32" s="27">
        <f t="shared" si="0"/>
        <v>6769871.56254231</v>
      </c>
      <c r="L32" s="25"/>
    </row>
    <row r="33" spans="1:12" x14ac:dyDescent="0.2">
      <c r="A33" s="23" t="s">
        <v>1568</v>
      </c>
      <c r="B33" s="25">
        <v>397</v>
      </c>
      <c r="C33" s="29" t="s">
        <v>27</v>
      </c>
      <c r="D33" s="26">
        <v>46021</v>
      </c>
      <c r="E33" s="26" t="s">
        <v>160</v>
      </c>
      <c r="F33" s="158"/>
      <c r="G33" s="27">
        <v>0</v>
      </c>
      <c r="H33" s="27">
        <v>0</v>
      </c>
      <c r="I33" s="27">
        <v>0</v>
      </c>
      <c r="J33" s="27">
        <v>5395589.3414978199</v>
      </c>
      <c r="K33" s="27">
        <f t="shared" si="0"/>
        <v>5395589.3414978199</v>
      </c>
      <c r="L33" s="25"/>
    </row>
    <row r="34" spans="1:12" x14ac:dyDescent="0.2">
      <c r="A34" s="23" t="s">
        <v>1569</v>
      </c>
      <c r="B34" s="25">
        <v>397</v>
      </c>
      <c r="C34" s="29" t="s">
        <v>36</v>
      </c>
      <c r="D34" s="26" t="s">
        <v>181</v>
      </c>
      <c r="E34" s="26" t="s">
        <v>209</v>
      </c>
      <c r="F34" s="158"/>
      <c r="G34" s="27">
        <v>0</v>
      </c>
      <c r="H34" s="27">
        <v>1190952.0000000002</v>
      </c>
      <c r="I34" s="27">
        <v>2069498.4000000001</v>
      </c>
      <c r="J34" s="27">
        <v>2097396.8280000002</v>
      </c>
      <c r="K34" s="27">
        <f t="shared" si="0"/>
        <v>5357847.2280000001</v>
      </c>
      <c r="L34" s="25"/>
    </row>
    <row r="35" spans="1:12" x14ac:dyDescent="0.2">
      <c r="A35" s="23" t="s">
        <v>1570</v>
      </c>
      <c r="B35" s="25">
        <v>397</v>
      </c>
      <c r="C35" s="25" t="s">
        <v>36</v>
      </c>
      <c r="D35" s="26" t="s">
        <v>181</v>
      </c>
      <c r="E35" s="26" t="s">
        <v>209</v>
      </c>
      <c r="F35" s="158"/>
      <c r="G35" s="27">
        <v>0</v>
      </c>
      <c r="H35" s="27">
        <v>1541747.4157899604</v>
      </c>
      <c r="I35" s="27">
        <v>1738356.8865888002</v>
      </c>
      <c r="J35" s="27">
        <v>1972064.8384916405</v>
      </c>
      <c r="K35" s="27">
        <f t="shared" si="0"/>
        <v>5252169.1408704016</v>
      </c>
      <c r="L35" s="25"/>
    </row>
    <row r="36" spans="1:12" x14ac:dyDescent="0.2">
      <c r="A36" s="23" t="s">
        <v>1571</v>
      </c>
      <c r="B36" s="25">
        <v>397</v>
      </c>
      <c r="C36" s="29" t="s">
        <v>15</v>
      </c>
      <c r="D36" s="26" t="s">
        <v>181</v>
      </c>
      <c r="E36" s="26" t="s">
        <v>209</v>
      </c>
      <c r="F36" s="158"/>
      <c r="G36" s="27">
        <v>2665224.17</v>
      </c>
      <c r="H36" s="27">
        <v>1160905.7758992331</v>
      </c>
      <c r="I36" s="27">
        <v>660271.19999999879</v>
      </c>
      <c r="J36" s="27">
        <v>676810.03199999442</v>
      </c>
      <c r="K36" s="27">
        <f t="shared" si="0"/>
        <v>5163211.1778992265</v>
      </c>
      <c r="L36" s="25"/>
    </row>
    <row r="37" spans="1:12" x14ac:dyDescent="0.2">
      <c r="A37" s="23" t="s">
        <v>1572</v>
      </c>
      <c r="B37" s="25">
        <v>397</v>
      </c>
      <c r="C37" s="25" t="s">
        <v>30</v>
      </c>
      <c r="D37" s="26" t="s">
        <v>181</v>
      </c>
      <c r="E37" s="26" t="s">
        <v>160</v>
      </c>
      <c r="F37" s="158"/>
      <c r="G37" s="27">
        <v>0</v>
      </c>
      <c r="H37" s="27">
        <v>1560353.1575030861</v>
      </c>
      <c r="I37" s="27">
        <v>1769584.9904713673</v>
      </c>
      <c r="J37" s="27">
        <v>1803182.7908249036</v>
      </c>
      <c r="K37" s="27">
        <f t="shared" si="0"/>
        <v>5133120.938799357</v>
      </c>
      <c r="L37" s="25"/>
    </row>
    <row r="38" spans="1:12" x14ac:dyDescent="0.2">
      <c r="A38" s="23" t="s">
        <v>1573</v>
      </c>
      <c r="B38" s="25">
        <v>397</v>
      </c>
      <c r="C38" s="29" t="s">
        <v>36</v>
      </c>
      <c r="D38" s="26">
        <v>45658</v>
      </c>
      <c r="E38" s="26" t="s">
        <v>189</v>
      </c>
      <c r="F38" s="158"/>
      <c r="G38" s="27">
        <v>0</v>
      </c>
      <c r="H38" s="27">
        <v>0</v>
      </c>
      <c r="I38" s="27">
        <v>0</v>
      </c>
      <c r="J38" s="27">
        <v>5117679.4772580303</v>
      </c>
      <c r="K38" s="27">
        <f t="shared" si="0"/>
        <v>5117679.4772580303</v>
      </c>
      <c r="L38" s="25" t="s">
        <v>1574</v>
      </c>
    </row>
    <row r="39" spans="1:12" x14ac:dyDescent="0.2">
      <c r="A39" s="23" t="s">
        <v>1575</v>
      </c>
      <c r="B39" s="25">
        <v>397</v>
      </c>
      <c r="C39" s="29" t="s">
        <v>28</v>
      </c>
      <c r="D39" s="26" t="s">
        <v>181</v>
      </c>
      <c r="E39" s="26" t="s">
        <v>160</v>
      </c>
      <c r="F39" s="158"/>
      <c r="G39" s="27">
        <v>4988587.4700000007</v>
      </c>
      <c r="H39" s="27">
        <v>0</v>
      </c>
      <c r="I39" s="27">
        <v>0</v>
      </c>
      <c r="J39" s="27">
        <v>0</v>
      </c>
      <c r="K39" s="27">
        <f t="shared" si="0"/>
        <v>4988587.4700000007</v>
      </c>
      <c r="L39" s="25"/>
    </row>
    <row r="40" spans="1:12" x14ac:dyDescent="0.2">
      <c r="A40" s="23" t="s">
        <v>1554</v>
      </c>
      <c r="B40" s="25">
        <v>397</v>
      </c>
      <c r="C40" s="29" t="s">
        <v>13</v>
      </c>
      <c r="D40" s="26" t="s">
        <v>181</v>
      </c>
      <c r="E40" s="26" t="s">
        <v>209</v>
      </c>
      <c r="F40" s="158"/>
      <c r="G40" s="27">
        <v>0</v>
      </c>
      <c r="H40" s="27">
        <v>457176.35592657805</v>
      </c>
      <c r="I40" s="27">
        <v>3718580.6487427303</v>
      </c>
      <c r="J40" s="27">
        <v>637229.81868719496</v>
      </c>
      <c r="K40" s="27">
        <f t="shared" si="0"/>
        <v>4812986.8233565036</v>
      </c>
      <c r="L40" s="25"/>
    </row>
    <row r="41" spans="1:12" x14ac:dyDescent="0.2">
      <c r="A41" s="23" t="s">
        <v>1576</v>
      </c>
      <c r="B41" s="25">
        <v>397</v>
      </c>
      <c r="C41" s="25" t="s">
        <v>28</v>
      </c>
      <c r="D41" s="26" t="s">
        <v>181</v>
      </c>
      <c r="E41" s="26" t="s">
        <v>160</v>
      </c>
      <c r="F41" s="158"/>
      <c r="G41" s="27">
        <v>0</v>
      </c>
      <c r="H41" s="27">
        <v>1551026.0102100056</v>
      </c>
      <c r="I41" s="27">
        <v>1601449.925722125</v>
      </c>
      <c r="J41" s="27">
        <v>1649144.0755464348</v>
      </c>
      <c r="K41" s="27">
        <f t="shared" si="0"/>
        <v>4801620.0114785656</v>
      </c>
      <c r="L41" s="25"/>
    </row>
    <row r="42" spans="1:12" x14ac:dyDescent="0.2">
      <c r="A42" s="23" t="s">
        <v>1577</v>
      </c>
      <c r="B42" s="25">
        <v>397</v>
      </c>
      <c r="C42" s="29" t="s">
        <v>25</v>
      </c>
      <c r="D42" s="26" t="s">
        <v>181</v>
      </c>
      <c r="E42" s="26" t="s">
        <v>160</v>
      </c>
      <c r="F42" s="158"/>
      <c r="G42" s="27">
        <v>87601</v>
      </c>
      <c r="H42" s="27">
        <v>1267809.4433333299</v>
      </c>
      <c r="I42" s="27">
        <v>1432377.9542399901</v>
      </c>
      <c r="J42" s="27">
        <v>1729850.1800703399</v>
      </c>
      <c r="K42" s="27">
        <f t="shared" si="0"/>
        <v>4517638.5776436599</v>
      </c>
      <c r="L42" s="25"/>
    </row>
    <row r="43" spans="1:12" x14ac:dyDescent="0.2">
      <c r="A43" s="23" t="s">
        <v>1578</v>
      </c>
      <c r="B43" s="25">
        <v>397</v>
      </c>
      <c r="C43" s="29" t="s">
        <v>36</v>
      </c>
      <c r="D43" s="26">
        <v>46022</v>
      </c>
      <c r="E43" s="26" t="s">
        <v>189</v>
      </c>
      <c r="F43" s="158"/>
      <c r="G43" s="27">
        <v>0</v>
      </c>
      <c r="H43" s="27">
        <v>0</v>
      </c>
      <c r="I43" s="27">
        <v>0</v>
      </c>
      <c r="J43" s="27">
        <v>4104000</v>
      </c>
      <c r="K43" s="27">
        <f t="shared" si="0"/>
        <v>4104000</v>
      </c>
      <c r="L43" s="25" t="s">
        <v>1574</v>
      </c>
    </row>
    <row r="44" spans="1:12" x14ac:dyDescent="0.2">
      <c r="A44" s="23" t="s">
        <v>1579</v>
      </c>
      <c r="B44" s="25">
        <v>397</v>
      </c>
      <c r="C44" s="29" t="s">
        <v>27</v>
      </c>
      <c r="D44" s="26" t="s">
        <v>181</v>
      </c>
      <c r="E44" s="26" t="s">
        <v>160</v>
      </c>
      <c r="F44" s="158"/>
      <c r="G44" s="27">
        <v>256768</v>
      </c>
      <c r="H44" s="27">
        <v>1377090.8146191812</v>
      </c>
      <c r="I44" s="27">
        <v>1827668.5621540111</v>
      </c>
      <c r="J44" s="27">
        <v>632221.40602923522</v>
      </c>
      <c r="K44" s="27">
        <f t="shared" si="0"/>
        <v>4093748.7828024277</v>
      </c>
      <c r="L44" s="25"/>
    </row>
    <row r="45" spans="1:12" x14ac:dyDescent="0.2">
      <c r="A45" s="23" t="s">
        <v>1554</v>
      </c>
      <c r="B45" s="25">
        <v>397</v>
      </c>
      <c r="C45" s="25" t="s">
        <v>30</v>
      </c>
      <c r="D45" s="26" t="s">
        <v>181</v>
      </c>
      <c r="E45" s="26" t="s">
        <v>160</v>
      </c>
      <c r="F45" s="158"/>
      <c r="G45" s="27">
        <v>1181298.5706558661</v>
      </c>
      <c r="H45" s="27">
        <v>128916.95159522399</v>
      </c>
      <c r="I45" s="27">
        <v>1252535.276435948</v>
      </c>
      <c r="J45" s="27">
        <v>1238859.2802390498</v>
      </c>
      <c r="K45" s="27">
        <f t="shared" si="0"/>
        <v>3801610.0789260878</v>
      </c>
      <c r="L45" s="25"/>
    </row>
    <row r="46" spans="1:12" x14ac:dyDescent="0.2">
      <c r="A46" s="23" t="s">
        <v>1554</v>
      </c>
      <c r="B46" s="25">
        <v>397</v>
      </c>
      <c r="C46" s="25" t="s">
        <v>29</v>
      </c>
      <c r="D46" s="26" t="s">
        <v>181</v>
      </c>
      <c r="E46" s="26" t="s">
        <v>209</v>
      </c>
      <c r="F46" s="158"/>
      <c r="G46" s="27">
        <v>172631.52787177995</v>
      </c>
      <c r="H46" s="27">
        <v>845642.87937988399</v>
      </c>
      <c r="I46" s="27">
        <v>1732775.017183457</v>
      </c>
      <c r="J46" s="27">
        <v>1031282.3733022501</v>
      </c>
      <c r="K46" s="27">
        <f t="shared" si="0"/>
        <v>3782331.7977373712</v>
      </c>
      <c r="L46" s="25"/>
    </row>
    <row r="47" spans="1:12" x14ac:dyDescent="0.2">
      <c r="A47" s="23" t="s">
        <v>1580</v>
      </c>
      <c r="B47" s="25">
        <v>397</v>
      </c>
      <c r="C47" s="25" t="s">
        <v>36</v>
      </c>
      <c r="D47" s="26">
        <v>44926</v>
      </c>
      <c r="E47" s="26" t="s">
        <v>189</v>
      </c>
      <c r="F47" s="158"/>
      <c r="G47" s="27">
        <v>3646768.2880000006</v>
      </c>
      <c r="H47" s="27">
        <v>0</v>
      </c>
      <c r="I47" s="27">
        <v>0</v>
      </c>
      <c r="J47" s="27">
        <v>0</v>
      </c>
      <c r="K47" s="27">
        <f t="shared" si="0"/>
        <v>3646768.2880000006</v>
      </c>
      <c r="L47" s="25"/>
    </row>
    <row r="48" spans="1:12" x14ac:dyDescent="0.2">
      <c r="A48" s="23" t="s">
        <v>1581</v>
      </c>
      <c r="B48" s="25">
        <v>397</v>
      </c>
      <c r="C48" s="25" t="s">
        <v>36</v>
      </c>
      <c r="D48" s="26" t="s">
        <v>181</v>
      </c>
      <c r="E48" s="26" t="s">
        <v>209</v>
      </c>
      <c r="F48" s="158"/>
      <c r="G48" s="27">
        <v>0</v>
      </c>
      <c r="H48" s="27">
        <v>918000.00000000012</v>
      </c>
      <c r="I48" s="27">
        <v>1312740.0000000002</v>
      </c>
      <c r="J48" s="27">
        <v>1347394.4999999998</v>
      </c>
      <c r="K48" s="27">
        <f t="shared" si="0"/>
        <v>3578134.5</v>
      </c>
      <c r="L48" s="25"/>
    </row>
    <row r="49" spans="1:12" x14ac:dyDescent="0.2">
      <c r="A49" s="23" t="s">
        <v>1582</v>
      </c>
      <c r="B49" s="25">
        <v>397</v>
      </c>
      <c r="C49" s="25" t="s">
        <v>30</v>
      </c>
      <c r="D49" s="26">
        <v>45382</v>
      </c>
      <c r="E49" s="26" t="s">
        <v>160</v>
      </c>
      <c r="F49" s="158"/>
      <c r="G49" s="27">
        <v>0</v>
      </c>
      <c r="H49" s="27">
        <v>0</v>
      </c>
      <c r="I49" s="27">
        <v>3203671.6384524587</v>
      </c>
      <c r="J49" s="27">
        <v>0</v>
      </c>
      <c r="K49" s="27">
        <f t="shared" si="0"/>
        <v>3203671.6384524587</v>
      </c>
      <c r="L49" s="25"/>
    </row>
    <row r="50" spans="1:12" x14ac:dyDescent="0.2">
      <c r="A50" s="23" t="s">
        <v>1554</v>
      </c>
      <c r="B50" s="25">
        <v>397</v>
      </c>
      <c r="C50" s="25" t="s">
        <v>13</v>
      </c>
      <c r="D50" s="26" t="s">
        <v>181</v>
      </c>
      <c r="E50" s="26" t="s">
        <v>209</v>
      </c>
      <c r="F50" s="158"/>
      <c r="G50" s="27">
        <v>0</v>
      </c>
      <c r="H50" s="27">
        <v>2287803.3244058192</v>
      </c>
      <c r="I50" s="27">
        <v>609978.19130159495</v>
      </c>
      <c r="J50" s="27">
        <v>227763.41067201601</v>
      </c>
      <c r="K50" s="27">
        <f t="shared" si="0"/>
        <v>3125544.9263794301</v>
      </c>
      <c r="L50" s="25"/>
    </row>
    <row r="51" spans="1:12" x14ac:dyDescent="0.2">
      <c r="A51" s="23" t="s">
        <v>1554</v>
      </c>
      <c r="B51" s="25">
        <v>397</v>
      </c>
      <c r="C51" s="25" t="s">
        <v>14</v>
      </c>
      <c r="D51" s="26" t="s">
        <v>181</v>
      </c>
      <c r="E51" s="26" t="s">
        <v>160</v>
      </c>
      <c r="F51" s="158"/>
      <c r="G51" s="27">
        <v>0</v>
      </c>
      <c r="H51" s="27">
        <v>0</v>
      </c>
      <c r="I51" s="27">
        <v>3093133.05418836</v>
      </c>
      <c r="J51" s="27">
        <v>0</v>
      </c>
      <c r="K51" s="27">
        <f t="shared" si="0"/>
        <v>3093133.05418836</v>
      </c>
      <c r="L51" s="25"/>
    </row>
    <row r="52" spans="1:12" x14ac:dyDescent="0.2">
      <c r="A52" s="23" t="s">
        <v>1583</v>
      </c>
      <c r="B52" s="25">
        <v>397</v>
      </c>
      <c r="C52" s="25" t="s">
        <v>27</v>
      </c>
      <c r="D52" s="26" t="s">
        <v>181</v>
      </c>
      <c r="E52" s="26" t="s">
        <v>160</v>
      </c>
      <c r="F52" s="158"/>
      <c r="G52" s="27">
        <v>1691959</v>
      </c>
      <c r="H52" s="27">
        <v>575570</v>
      </c>
      <c r="I52" s="27">
        <v>477000</v>
      </c>
      <c r="J52" s="27">
        <v>36500</v>
      </c>
      <c r="K52" s="27">
        <f t="shared" si="0"/>
        <v>2781029</v>
      </c>
      <c r="L52" s="25"/>
    </row>
    <row r="53" spans="1:12" x14ac:dyDescent="0.2">
      <c r="A53" s="23" t="s">
        <v>1584</v>
      </c>
      <c r="B53" s="25">
        <v>397</v>
      </c>
      <c r="C53" s="25" t="s">
        <v>26</v>
      </c>
      <c r="D53" s="26" t="s">
        <v>181</v>
      </c>
      <c r="E53" s="26" t="s">
        <v>160</v>
      </c>
      <c r="F53" s="158"/>
      <c r="G53" s="27">
        <v>0</v>
      </c>
      <c r="H53" s="27">
        <v>807842.48213307199</v>
      </c>
      <c r="I53" s="27">
        <v>912230.84716226195</v>
      </c>
      <c r="J53" s="27">
        <v>932492.48899195995</v>
      </c>
      <c r="K53" s="27">
        <f t="shared" si="0"/>
        <v>2652565.8182872939</v>
      </c>
      <c r="L53" s="25"/>
    </row>
    <row r="54" spans="1:12" x14ac:dyDescent="0.2">
      <c r="A54" s="23" t="s">
        <v>1585</v>
      </c>
      <c r="B54" s="25">
        <v>397</v>
      </c>
      <c r="C54" s="25" t="s">
        <v>36</v>
      </c>
      <c r="D54" s="26">
        <v>45473</v>
      </c>
      <c r="E54" s="26" t="s">
        <v>189</v>
      </c>
      <c r="F54" s="158"/>
      <c r="G54" s="27">
        <v>0</v>
      </c>
      <c r="H54" s="27">
        <v>0</v>
      </c>
      <c r="I54" s="27">
        <v>2584400</v>
      </c>
      <c r="J54" s="27">
        <v>0</v>
      </c>
      <c r="K54" s="27">
        <f t="shared" si="0"/>
        <v>2584400</v>
      </c>
      <c r="L54" s="25" t="s">
        <v>1574</v>
      </c>
    </row>
    <row r="55" spans="1:12" x14ac:dyDescent="0.2">
      <c r="A55" s="23" t="s">
        <v>1554</v>
      </c>
      <c r="B55" s="25">
        <v>397</v>
      </c>
      <c r="C55" s="25" t="s">
        <v>26</v>
      </c>
      <c r="D55" s="26" t="s">
        <v>181</v>
      </c>
      <c r="E55" s="26" t="s">
        <v>160</v>
      </c>
      <c r="F55" s="158"/>
      <c r="G55" s="27">
        <v>551.62720661475794</v>
      </c>
      <c r="H55" s="27">
        <v>454436.00034484599</v>
      </c>
      <c r="I55" s="27">
        <v>1250981.12865767</v>
      </c>
      <c r="J55" s="27">
        <v>643996.22950615</v>
      </c>
      <c r="K55" s="27">
        <f t="shared" si="0"/>
        <v>2349964.9857152808</v>
      </c>
      <c r="L55" s="25"/>
    </row>
    <row r="56" spans="1:12" x14ac:dyDescent="0.2">
      <c r="A56" s="23" t="s">
        <v>1586</v>
      </c>
      <c r="B56" s="25">
        <v>397</v>
      </c>
      <c r="C56" s="25" t="s">
        <v>28</v>
      </c>
      <c r="D56" s="26" t="s">
        <v>181</v>
      </c>
      <c r="E56" s="26" t="s">
        <v>160</v>
      </c>
      <c r="F56" s="158"/>
      <c r="G56" s="27">
        <v>1051915.73</v>
      </c>
      <c r="H56" s="27">
        <v>1240300</v>
      </c>
      <c r="I56" s="27">
        <v>0</v>
      </c>
      <c r="J56" s="27">
        <v>0</v>
      </c>
      <c r="K56" s="27">
        <f t="shared" si="0"/>
        <v>2292215.73</v>
      </c>
      <c r="L56" s="25"/>
    </row>
    <row r="57" spans="1:12" x14ac:dyDescent="0.2">
      <c r="A57" s="23" t="s">
        <v>1587</v>
      </c>
      <c r="B57" s="25">
        <v>397</v>
      </c>
      <c r="C57" s="25" t="s">
        <v>36</v>
      </c>
      <c r="D57" s="26">
        <v>44865</v>
      </c>
      <c r="E57" s="26" t="s">
        <v>189</v>
      </c>
      <c r="F57" s="158"/>
      <c r="G57" s="27">
        <v>2227428.8000000003</v>
      </c>
      <c r="H57" s="27">
        <v>0</v>
      </c>
      <c r="I57" s="27">
        <v>0</v>
      </c>
      <c r="J57" s="27">
        <v>0</v>
      </c>
      <c r="K57" s="27">
        <f t="shared" si="0"/>
        <v>2227428.8000000003</v>
      </c>
      <c r="L57" s="25"/>
    </row>
    <row r="58" spans="1:12" x14ac:dyDescent="0.2">
      <c r="A58" s="23" t="s">
        <v>1588</v>
      </c>
      <c r="B58" s="25">
        <v>397</v>
      </c>
      <c r="C58" s="25" t="s">
        <v>36</v>
      </c>
      <c r="D58" s="26">
        <v>46022</v>
      </c>
      <c r="E58" s="26" t="s">
        <v>189</v>
      </c>
      <c r="F58" s="158"/>
      <c r="G58" s="27">
        <v>0</v>
      </c>
      <c r="H58" s="27">
        <v>0</v>
      </c>
      <c r="I58" s="27">
        <v>0</v>
      </c>
      <c r="J58" s="27">
        <v>2157883.2000000002</v>
      </c>
      <c r="K58" s="27">
        <f t="shared" si="0"/>
        <v>2157883.2000000002</v>
      </c>
      <c r="L58" s="25" t="s">
        <v>1589</v>
      </c>
    </row>
    <row r="59" spans="1:12" x14ac:dyDescent="0.2">
      <c r="A59" s="23" t="s">
        <v>1554</v>
      </c>
      <c r="B59" s="25">
        <v>397</v>
      </c>
      <c r="C59" s="25" t="s">
        <v>25</v>
      </c>
      <c r="D59" s="26" t="s">
        <v>181</v>
      </c>
      <c r="E59" s="26" t="s">
        <v>160</v>
      </c>
      <c r="F59" s="158"/>
      <c r="G59" s="27">
        <v>33481.332887560799</v>
      </c>
      <c r="H59" s="27">
        <v>755067.92422818299</v>
      </c>
      <c r="I59" s="27">
        <v>382646.97312753298</v>
      </c>
      <c r="J59" s="27">
        <v>824772.403084727</v>
      </c>
      <c r="K59" s="27">
        <f t="shared" si="0"/>
        <v>1995968.6333280038</v>
      </c>
      <c r="L59" s="25"/>
    </row>
    <row r="60" spans="1:12" x14ac:dyDescent="0.2">
      <c r="A60" s="23" t="s">
        <v>1575</v>
      </c>
      <c r="B60" s="25">
        <v>397</v>
      </c>
      <c r="C60" s="25" t="s">
        <v>28</v>
      </c>
      <c r="D60" s="26" t="s">
        <v>181</v>
      </c>
      <c r="E60" s="26" t="s">
        <v>160</v>
      </c>
      <c r="F60" s="158"/>
      <c r="G60" s="27">
        <v>1819511.5103609951</v>
      </c>
      <c r="H60" s="27">
        <v>0</v>
      </c>
      <c r="I60" s="27">
        <v>0</v>
      </c>
      <c r="J60" s="27">
        <v>0</v>
      </c>
      <c r="K60" s="27">
        <f t="shared" si="0"/>
        <v>1819511.5103609951</v>
      </c>
      <c r="L60" s="25"/>
    </row>
    <row r="61" spans="1:12" x14ac:dyDescent="0.2">
      <c r="A61" s="23" t="s">
        <v>1590</v>
      </c>
      <c r="B61" s="25">
        <v>397</v>
      </c>
      <c r="C61" s="25" t="s">
        <v>36</v>
      </c>
      <c r="D61" s="26" t="s">
        <v>181</v>
      </c>
      <c r="E61" s="26" t="s">
        <v>209</v>
      </c>
      <c r="F61" s="158"/>
      <c r="G61" s="27">
        <v>0</v>
      </c>
      <c r="H61" s="27">
        <v>0</v>
      </c>
      <c r="I61" s="27">
        <v>888802.39800000016</v>
      </c>
      <c r="J61" s="27">
        <v>907227.54654750042</v>
      </c>
      <c r="K61" s="27">
        <f t="shared" si="0"/>
        <v>1796029.9445475005</v>
      </c>
      <c r="L61" s="25"/>
    </row>
    <row r="62" spans="1:12" x14ac:dyDescent="0.2">
      <c r="A62" s="23" t="s">
        <v>1591</v>
      </c>
      <c r="B62" s="25">
        <v>397</v>
      </c>
      <c r="C62" s="25" t="s">
        <v>36</v>
      </c>
      <c r="D62" s="26">
        <v>45838</v>
      </c>
      <c r="E62" s="26" t="s">
        <v>189</v>
      </c>
      <c r="F62" s="158"/>
      <c r="G62" s="27">
        <v>0</v>
      </c>
      <c r="H62" s="27">
        <v>0</v>
      </c>
      <c r="I62" s="27">
        <v>0</v>
      </c>
      <c r="J62" s="27">
        <v>1747160.0932948301</v>
      </c>
      <c r="K62" s="27">
        <f t="shared" si="0"/>
        <v>1747160.0932948301</v>
      </c>
      <c r="L62" s="25"/>
    </row>
    <row r="63" spans="1:12" x14ac:dyDescent="0.2">
      <c r="A63" s="23" t="s">
        <v>1592</v>
      </c>
      <c r="B63" s="25">
        <v>397</v>
      </c>
      <c r="C63" s="25" t="s">
        <v>36</v>
      </c>
      <c r="D63" s="26">
        <v>44804</v>
      </c>
      <c r="E63" s="26" t="s">
        <v>189</v>
      </c>
      <c r="F63" s="158"/>
      <c r="G63" s="27">
        <v>1736720.1111189299</v>
      </c>
      <c r="H63" s="27">
        <v>0</v>
      </c>
      <c r="I63" s="27">
        <v>0</v>
      </c>
      <c r="J63" s="27">
        <v>0</v>
      </c>
      <c r="K63" s="27">
        <f t="shared" si="0"/>
        <v>1736720.1111189299</v>
      </c>
      <c r="L63" s="25"/>
    </row>
    <row r="64" spans="1:12" x14ac:dyDescent="0.2">
      <c r="A64" s="23" t="s">
        <v>1593</v>
      </c>
      <c r="B64" s="25">
        <v>397</v>
      </c>
      <c r="C64" s="25" t="s">
        <v>36</v>
      </c>
      <c r="D64" s="26">
        <v>45658</v>
      </c>
      <c r="E64" s="26" t="s">
        <v>189</v>
      </c>
      <c r="F64" s="158"/>
      <c r="G64" s="27">
        <v>0</v>
      </c>
      <c r="H64" s="27">
        <v>0</v>
      </c>
      <c r="I64" s="27">
        <v>0</v>
      </c>
      <c r="J64" s="27">
        <v>1713600</v>
      </c>
      <c r="K64" s="27">
        <f t="shared" si="0"/>
        <v>1713600</v>
      </c>
      <c r="L64" s="25"/>
    </row>
    <row r="65" spans="1:12" x14ac:dyDescent="0.2">
      <c r="A65" s="23" t="s">
        <v>1594</v>
      </c>
      <c r="B65" s="25">
        <v>397</v>
      </c>
      <c r="C65" s="25" t="s">
        <v>15</v>
      </c>
      <c r="D65" s="26" t="s">
        <v>181</v>
      </c>
      <c r="E65" s="26" t="s">
        <v>209</v>
      </c>
      <c r="F65" s="158"/>
      <c r="G65" s="27">
        <v>404083.08999999997</v>
      </c>
      <c r="H65" s="27">
        <v>593105.73313623096</v>
      </c>
      <c r="I65" s="27">
        <v>335637.85999999882</v>
      </c>
      <c r="J65" s="27">
        <v>344045.09959999664</v>
      </c>
      <c r="K65" s="27">
        <f t="shared" si="0"/>
        <v>1676871.7827362265</v>
      </c>
      <c r="L65" s="25"/>
    </row>
    <row r="66" spans="1:12" x14ac:dyDescent="0.2">
      <c r="A66" s="23" t="s">
        <v>1595</v>
      </c>
      <c r="B66" s="25">
        <v>397</v>
      </c>
      <c r="C66" s="25" t="s">
        <v>29</v>
      </c>
      <c r="D66" s="26" t="s">
        <v>181</v>
      </c>
      <c r="E66" s="26" t="s">
        <v>209</v>
      </c>
      <c r="F66" s="158"/>
      <c r="G66" s="27">
        <v>332378</v>
      </c>
      <c r="H66" s="27">
        <v>214920.49565702394</v>
      </c>
      <c r="I66" s="27">
        <v>215286.30498751311</v>
      </c>
      <c r="J66" s="27">
        <v>746623.48551713349</v>
      </c>
      <c r="K66" s="27">
        <f t="shared" si="0"/>
        <v>1509208.2861616705</v>
      </c>
      <c r="L66" s="25"/>
    </row>
    <row r="67" spans="1:12" x14ac:dyDescent="0.2">
      <c r="A67" s="23" t="s">
        <v>1596</v>
      </c>
      <c r="B67" s="25">
        <v>397</v>
      </c>
      <c r="C67" s="25" t="s">
        <v>36</v>
      </c>
      <c r="D67" s="26">
        <v>44834</v>
      </c>
      <c r="E67" s="26" t="s">
        <v>189</v>
      </c>
      <c r="F67" s="158"/>
      <c r="G67" s="27">
        <v>1495199.784</v>
      </c>
      <c r="H67" s="27">
        <v>0</v>
      </c>
      <c r="I67" s="27">
        <v>0</v>
      </c>
      <c r="J67" s="27">
        <v>0</v>
      </c>
      <c r="K67" s="27">
        <f t="shared" si="0"/>
        <v>1495199.784</v>
      </c>
      <c r="L67" s="25"/>
    </row>
    <row r="68" spans="1:12" x14ac:dyDescent="0.2">
      <c r="A68" s="23" t="s">
        <v>1597</v>
      </c>
      <c r="B68" s="25">
        <v>397</v>
      </c>
      <c r="C68" s="25" t="s">
        <v>36</v>
      </c>
      <c r="D68" s="26">
        <v>45657</v>
      </c>
      <c r="E68" s="26" t="s">
        <v>189</v>
      </c>
      <c r="F68" s="158"/>
      <c r="G68" s="27">
        <v>0</v>
      </c>
      <c r="H68" s="27">
        <v>0</v>
      </c>
      <c r="I68" s="27">
        <v>1434236</v>
      </c>
      <c r="J68" s="27">
        <v>0</v>
      </c>
      <c r="K68" s="27">
        <f t="shared" si="0"/>
        <v>1434236</v>
      </c>
      <c r="L68" s="25"/>
    </row>
    <row r="69" spans="1:12" x14ac:dyDescent="0.2">
      <c r="A69" s="23" t="s">
        <v>1598</v>
      </c>
      <c r="B69" s="25">
        <v>397</v>
      </c>
      <c r="C69" s="25" t="s">
        <v>28</v>
      </c>
      <c r="D69" s="26">
        <v>44804</v>
      </c>
      <c r="E69" s="26" t="s">
        <v>160</v>
      </c>
      <c r="F69" s="158"/>
      <c r="G69" s="27">
        <v>1433755.7999999998</v>
      </c>
      <c r="H69" s="27">
        <v>0</v>
      </c>
      <c r="I69" s="27">
        <v>0</v>
      </c>
      <c r="J69" s="27">
        <v>0</v>
      </c>
      <c r="K69" s="27">
        <f t="shared" si="0"/>
        <v>1433755.7999999998</v>
      </c>
      <c r="L69" s="25"/>
    </row>
    <row r="70" spans="1:12" x14ac:dyDescent="0.2">
      <c r="A70" s="23" t="s">
        <v>1554</v>
      </c>
      <c r="B70" s="25">
        <v>397</v>
      </c>
      <c r="C70" s="25" t="s">
        <v>36</v>
      </c>
      <c r="D70" s="26" t="s">
        <v>181</v>
      </c>
      <c r="E70" s="26" t="s">
        <v>209</v>
      </c>
      <c r="F70" s="158"/>
      <c r="G70" s="27">
        <v>221617.41380603999</v>
      </c>
      <c r="H70" s="27">
        <v>685403.05840500817</v>
      </c>
      <c r="I70" s="27">
        <v>189141.76929320861</v>
      </c>
      <c r="J70" s="27">
        <v>336283.33046130487</v>
      </c>
      <c r="K70" s="27">
        <f t="shared" si="0"/>
        <v>1432445.5719655615</v>
      </c>
      <c r="L70" s="25"/>
    </row>
    <row r="71" spans="1:12" x14ac:dyDescent="0.2">
      <c r="A71" s="23" t="s">
        <v>1599</v>
      </c>
      <c r="B71" s="25">
        <v>397</v>
      </c>
      <c r="C71" s="25" t="s">
        <v>36</v>
      </c>
      <c r="D71" s="26" t="s">
        <v>181</v>
      </c>
      <c r="E71" s="26" t="s">
        <v>209</v>
      </c>
      <c r="F71" s="158"/>
      <c r="G71" s="27">
        <v>0</v>
      </c>
      <c r="H71" s="27">
        <v>443003.40513600025</v>
      </c>
      <c r="I71" s="27">
        <v>515483.89012944023</v>
      </c>
      <c r="J71" s="27">
        <v>421748.11301870394</v>
      </c>
      <c r="K71" s="27">
        <f t="shared" si="0"/>
        <v>1380235.4082841445</v>
      </c>
      <c r="L71" s="25"/>
    </row>
    <row r="72" spans="1:12" x14ac:dyDescent="0.2">
      <c r="A72" s="23" t="s">
        <v>1600</v>
      </c>
      <c r="B72" s="25">
        <v>397</v>
      </c>
      <c r="C72" s="25" t="s">
        <v>36</v>
      </c>
      <c r="D72" s="26">
        <v>44773</v>
      </c>
      <c r="E72" s="26" t="s">
        <v>189</v>
      </c>
      <c r="F72" s="158"/>
      <c r="G72" s="27">
        <v>1330907.48</v>
      </c>
      <c r="H72" s="27">
        <v>0</v>
      </c>
      <c r="I72" s="27">
        <v>0</v>
      </c>
      <c r="J72" s="27">
        <v>0</v>
      </c>
      <c r="K72" s="27">
        <f t="shared" si="0"/>
        <v>1330907.48</v>
      </c>
      <c r="L72" s="25"/>
    </row>
    <row r="73" spans="1:12" x14ac:dyDescent="0.2">
      <c r="A73" s="23" t="s">
        <v>1601</v>
      </c>
      <c r="B73" s="25">
        <v>397</v>
      </c>
      <c r="C73" s="25" t="s">
        <v>36</v>
      </c>
      <c r="D73" s="26">
        <v>45138</v>
      </c>
      <c r="E73" s="26" t="s">
        <v>189</v>
      </c>
      <c r="F73" s="158"/>
      <c r="G73" s="27">
        <v>0</v>
      </c>
      <c r="H73" s="27">
        <v>1305600</v>
      </c>
      <c r="I73" s="27">
        <v>0</v>
      </c>
      <c r="J73" s="27">
        <v>0</v>
      </c>
      <c r="K73" s="27">
        <f t="shared" ref="K73:K102" si="1">SUM(G73:J73)</f>
        <v>1305600</v>
      </c>
      <c r="L73" s="25"/>
    </row>
    <row r="74" spans="1:12" x14ac:dyDescent="0.2">
      <c r="A74" s="23" t="s">
        <v>1602</v>
      </c>
      <c r="B74" s="25">
        <v>397</v>
      </c>
      <c r="C74" s="25" t="s">
        <v>25</v>
      </c>
      <c r="D74" s="26" t="s">
        <v>181</v>
      </c>
      <c r="E74" s="26" t="s">
        <v>160</v>
      </c>
      <c r="F74" s="158"/>
      <c r="G74" s="27">
        <v>193463</v>
      </c>
      <c r="H74" s="27">
        <v>168313.29005607567</v>
      </c>
      <c r="I74" s="27">
        <v>171568.32556817465</v>
      </c>
      <c r="J74" s="27">
        <v>707125.58881630981</v>
      </c>
      <c r="K74" s="27">
        <f t="shared" si="1"/>
        <v>1240470.2044405602</v>
      </c>
      <c r="L74" s="25"/>
    </row>
    <row r="75" spans="1:12" x14ac:dyDescent="0.2">
      <c r="A75" s="23" t="s">
        <v>1603</v>
      </c>
      <c r="B75" s="25">
        <v>397</v>
      </c>
      <c r="C75" s="25" t="s">
        <v>15</v>
      </c>
      <c r="D75" s="26" t="s">
        <v>181</v>
      </c>
      <c r="E75" s="26" t="s">
        <v>209</v>
      </c>
      <c r="F75" s="158"/>
      <c r="G75" s="27">
        <v>609937.46</v>
      </c>
      <c r="H75" s="27">
        <v>185868.99999999997</v>
      </c>
      <c r="I75" s="27">
        <v>212909.23999999877</v>
      </c>
      <c r="J75" s="27">
        <v>218242.30639999759</v>
      </c>
      <c r="K75" s="27">
        <f t="shared" si="1"/>
        <v>1226958.0063999963</v>
      </c>
      <c r="L75" s="25"/>
    </row>
    <row r="76" spans="1:12" x14ac:dyDescent="0.2">
      <c r="A76" s="23" t="s">
        <v>1604</v>
      </c>
      <c r="B76" s="25">
        <v>397</v>
      </c>
      <c r="C76" s="25" t="s">
        <v>28</v>
      </c>
      <c r="D76" s="26">
        <v>44895</v>
      </c>
      <c r="E76" s="26" t="s">
        <v>160</v>
      </c>
      <c r="F76" s="158"/>
      <c r="G76" s="27">
        <v>1206537.69</v>
      </c>
      <c r="H76" s="27">
        <v>0</v>
      </c>
      <c r="I76" s="27">
        <v>0</v>
      </c>
      <c r="J76" s="27">
        <v>0</v>
      </c>
      <c r="K76" s="27">
        <f t="shared" si="1"/>
        <v>1206537.69</v>
      </c>
      <c r="L76" s="25"/>
    </row>
    <row r="77" spans="1:12" x14ac:dyDescent="0.2">
      <c r="A77" s="23" t="s">
        <v>1605</v>
      </c>
      <c r="B77" s="25">
        <v>397</v>
      </c>
      <c r="C77" s="25" t="s">
        <v>36</v>
      </c>
      <c r="D77" s="26">
        <v>44834</v>
      </c>
      <c r="E77" s="26" t="s">
        <v>189</v>
      </c>
      <c r="F77" s="158"/>
      <c r="G77" s="27">
        <v>1200000</v>
      </c>
      <c r="H77" s="27">
        <v>0</v>
      </c>
      <c r="I77" s="27">
        <v>0</v>
      </c>
      <c r="J77" s="27">
        <v>0</v>
      </c>
      <c r="K77" s="27">
        <f t="shared" si="1"/>
        <v>1200000</v>
      </c>
      <c r="L77" s="28"/>
    </row>
    <row r="78" spans="1:12" x14ac:dyDescent="0.2">
      <c r="A78" s="23" t="s">
        <v>1606</v>
      </c>
      <c r="B78" s="25">
        <v>397</v>
      </c>
      <c r="C78" s="25" t="s">
        <v>30</v>
      </c>
      <c r="D78" s="26" t="s">
        <v>181</v>
      </c>
      <c r="E78" s="26" t="s">
        <v>160</v>
      </c>
      <c r="F78" s="158"/>
      <c r="G78" s="27">
        <v>0</v>
      </c>
      <c r="H78" s="27">
        <v>401409.8480136256</v>
      </c>
      <c r="I78" s="27">
        <v>387098.64678348566</v>
      </c>
      <c r="J78" s="27">
        <v>398549.60730363819</v>
      </c>
      <c r="K78" s="27">
        <f t="shared" si="1"/>
        <v>1187058.1021007495</v>
      </c>
      <c r="L78" s="28"/>
    </row>
    <row r="79" spans="1:12" x14ac:dyDescent="0.2">
      <c r="A79" s="23" t="s">
        <v>1607</v>
      </c>
      <c r="B79" s="25">
        <v>397</v>
      </c>
      <c r="C79" s="25" t="s">
        <v>36</v>
      </c>
      <c r="D79" s="26" t="s">
        <v>181</v>
      </c>
      <c r="E79" s="26" t="s">
        <v>209</v>
      </c>
      <c r="F79" s="158"/>
      <c r="G79" s="27">
        <v>0</v>
      </c>
      <c r="H79" s="27">
        <v>59770</v>
      </c>
      <c r="I79" s="27">
        <v>559848</v>
      </c>
      <c r="J79" s="27">
        <v>559848</v>
      </c>
      <c r="K79" s="27">
        <f t="shared" si="1"/>
        <v>1179466</v>
      </c>
      <c r="L79" s="28"/>
    </row>
    <row r="80" spans="1:12" x14ac:dyDescent="0.2">
      <c r="A80" s="23" t="s">
        <v>1608</v>
      </c>
      <c r="B80" s="25">
        <v>397</v>
      </c>
      <c r="C80" s="25" t="s">
        <v>27</v>
      </c>
      <c r="D80" s="26">
        <v>46022</v>
      </c>
      <c r="E80" s="26" t="s">
        <v>160</v>
      </c>
      <c r="F80" s="158"/>
      <c r="G80" s="27">
        <v>0</v>
      </c>
      <c r="H80" s="27">
        <v>0</v>
      </c>
      <c r="I80" s="27">
        <v>0</v>
      </c>
      <c r="J80" s="27">
        <v>1152245.55</v>
      </c>
      <c r="K80" s="27">
        <f t="shared" si="1"/>
        <v>1152245.55</v>
      </c>
      <c r="L80" s="28"/>
    </row>
    <row r="81" spans="1:12" x14ac:dyDescent="0.2">
      <c r="A81" s="23" t="s">
        <v>1609</v>
      </c>
      <c r="B81" s="25">
        <v>397</v>
      </c>
      <c r="C81" s="25" t="s">
        <v>27</v>
      </c>
      <c r="D81" s="26">
        <v>46022</v>
      </c>
      <c r="E81" s="26" t="s">
        <v>160</v>
      </c>
      <c r="F81" s="158"/>
      <c r="G81" s="27">
        <v>0</v>
      </c>
      <c r="H81" s="27">
        <v>0</v>
      </c>
      <c r="I81" s="27">
        <v>0</v>
      </c>
      <c r="J81" s="27">
        <v>1152245.55</v>
      </c>
      <c r="K81" s="27">
        <f t="shared" si="1"/>
        <v>1152245.55</v>
      </c>
      <c r="L81" s="28"/>
    </row>
    <row r="82" spans="1:12" x14ac:dyDescent="0.2">
      <c r="A82" s="23" t="s">
        <v>1554</v>
      </c>
      <c r="B82" s="25">
        <v>397</v>
      </c>
      <c r="C82" s="25" t="s">
        <v>36</v>
      </c>
      <c r="D82" s="26" t="s">
        <v>181</v>
      </c>
      <c r="E82" s="26" t="s">
        <v>209</v>
      </c>
      <c r="F82" s="158"/>
      <c r="G82" s="27">
        <v>0</v>
      </c>
      <c r="H82" s="27">
        <v>1018541.016956788</v>
      </c>
      <c r="I82" s="27">
        <v>131919.59851270996</v>
      </c>
      <c r="J82" s="27">
        <v>0</v>
      </c>
      <c r="K82" s="27">
        <f t="shared" si="1"/>
        <v>1150460.6154694981</v>
      </c>
      <c r="L82" s="28"/>
    </row>
    <row r="83" spans="1:12" x14ac:dyDescent="0.2">
      <c r="A83" s="23" t="s">
        <v>1610</v>
      </c>
      <c r="B83" s="25">
        <v>397</v>
      </c>
      <c r="C83" s="25" t="s">
        <v>27</v>
      </c>
      <c r="D83" s="26">
        <v>45657</v>
      </c>
      <c r="E83" s="26" t="s">
        <v>160</v>
      </c>
      <c r="F83" s="158"/>
      <c r="G83" s="27">
        <v>0</v>
      </c>
      <c r="H83" s="27">
        <v>0</v>
      </c>
      <c r="I83" s="27">
        <v>1124142</v>
      </c>
      <c r="J83" s="27">
        <v>0</v>
      </c>
      <c r="K83" s="27">
        <f t="shared" si="1"/>
        <v>1124142</v>
      </c>
      <c r="L83" s="28"/>
    </row>
    <row r="84" spans="1:12" x14ac:dyDescent="0.2">
      <c r="A84" s="23" t="s">
        <v>1611</v>
      </c>
      <c r="B84" s="25">
        <v>397</v>
      </c>
      <c r="C84" s="25" t="s">
        <v>14</v>
      </c>
      <c r="D84" s="26">
        <v>45275</v>
      </c>
      <c r="E84" s="26" t="s">
        <v>160</v>
      </c>
      <c r="F84" s="158"/>
      <c r="G84" s="27">
        <v>0</v>
      </c>
      <c r="H84" s="27">
        <v>1091400</v>
      </c>
      <c r="I84" s="27">
        <v>0</v>
      </c>
      <c r="J84" s="27">
        <v>0</v>
      </c>
      <c r="K84" s="27">
        <f t="shared" si="1"/>
        <v>1091400</v>
      </c>
      <c r="L84" s="28"/>
    </row>
    <row r="85" spans="1:12" x14ac:dyDescent="0.2">
      <c r="A85" s="23" t="s">
        <v>1612</v>
      </c>
      <c r="B85" s="25">
        <v>397</v>
      </c>
      <c r="C85" s="25" t="s">
        <v>36</v>
      </c>
      <c r="D85" s="26">
        <v>44834</v>
      </c>
      <c r="E85" s="26" t="s">
        <v>189</v>
      </c>
      <c r="F85" s="158"/>
      <c r="G85" s="27">
        <v>1083147.4640000002</v>
      </c>
      <c r="H85" s="27">
        <v>0</v>
      </c>
      <c r="I85" s="27">
        <v>0</v>
      </c>
      <c r="J85" s="27">
        <v>0</v>
      </c>
      <c r="K85" s="27">
        <f t="shared" si="1"/>
        <v>1083147.4640000002</v>
      </c>
      <c r="L85" s="28"/>
    </row>
    <row r="86" spans="1:12" x14ac:dyDescent="0.2">
      <c r="A86" s="23" t="s">
        <v>1613</v>
      </c>
      <c r="B86" s="25">
        <v>397</v>
      </c>
      <c r="C86" s="25" t="s">
        <v>30</v>
      </c>
      <c r="D86" s="26">
        <v>45077</v>
      </c>
      <c r="E86" s="26" t="s">
        <v>160</v>
      </c>
      <c r="F86" s="158"/>
      <c r="G86" s="27">
        <v>0</v>
      </c>
      <c r="H86" s="27">
        <v>1056351.6686443663</v>
      </c>
      <c r="I86" s="27">
        <v>0</v>
      </c>
      <c r="J86" s="27">
        <v>0</v>
      </c>
      <c r="K86" s="27">
        <f t="shared" si="1"/>
        <v>1056351.6686443663</v>
      </c>
      <c r="L86" s="28"/>
    </row>
    <row r="87" spans="1:12" x14ac:dyDescent="0.2">
      <c r="A87" s="23" t="s">
        <v>1614</v>
      </c>
      <c r="B87" s="25">
        <v>397</v>
      </c>
      <c r="C87" s="25" t="s">
        <v>14</v>
      </c>
      <c r="D87" s="26">
        <v>46006</v>
      </c>
      <c r="E87" s="26" t="s">
        <v>160</v>
      </c>
      <c r="F87" s="158"/>
      <c r="G87" s="27">
        <v>0</v>
      </c>
      <c r="H87" s="27">
        <v>0</v>
      </c>
      <c r="I87" s="27">
        <v>0</v>
      </c>
      <c r="J87" s="27">
        <v>1037020.995</v>
      </c>
      <c r="K87" s="27">
        <f t="shared" si="1"/>
        <v>1037020.995</v>
      </c>
      <c r="L87" s="28"/>
    </row>
    <row r="88" spans="1:12" x14ac:dyDescent="0.2">
      <c r="A88" s="23" t="s">
        <v>1615</v>
      </c>
      <c r="B88" s="25">
        <v>397</v>
      </c>
      <c r="C88" s="25" t="s">
        <v>13</v>
      </c>
      <c r="D88" s="26">
        <v>45657</v>
      </c>
      <c r="E88" s="26" t="s">
        <v>189</v>
      </c>
      <c r="F88" s="158"/>
      <c r="G88" s="27">
        <v>0</v>
      </c>
      <c r="H88" s="27">
        <v>0</v>
      </c>
      <c r="I88" s="27">
        <v>1024536.273948</v>
      </c>
      <c r="J88" s="27">
        <v>0</v>
      </c>
      <c r="K88" s="27">
        <f t="shared" si="1"/>
        <v>1024536.273948</v>
      </c>
      <c r="L88" s="28"/>
    </row>
    <row r="89" spans="1:12" x14ac:dyDescent="0.2">
      <c r="A89" s="28" t="s">
        <v>208</v>
      </c>
      <c r="B89" s="25">
        <v>397</v>
      </c>
      <c r="C89" s="25" t="s">
        <v>36</v>
      </c>
      <c r="D89" s="26" t="s">
        <v>181</v>
      </c>
      <c r="E89" s="26" t="s">
        <v>189</v>
      </c>
      <c r="F89" s="158" t="str">
        <f t="shared" ref="F89:F99" si="2">C89&amp;E89</f>
        <v>SOSpecific</v>
      </c>
      <c r="G89" s="30">
        <f t="shared" ref="G89:G101" si="3">SUMIF($F$108:$F$235,F89,$G$108:$G$235)</f>
        <v>787166.77373443393</v>
      </c>
      <c r="H89" s="30">
        <f t="shared" ref="H89:H101" si="4">SUMIF($F$108:$F$235,F89,$H$108:$H$235)</f>
        <v>4095024.0783160422</v>
      </c>
      <c r="I89" s="30">
        <f t="shared" ref="I89:I101" si="5">SUMIF($F$108:$F$235,F89,$I$108:$I$235)</f>
        <v>3129359.8828745699</v>
      </c>
      <c r="J89" s="30">
        <f t="shared" ref="J89:J101" si="6">SUMIF($F$108:$F$235,F89,$J$108:$J$235)</f>
        <v>2318947.8747182102</v>
      </c>
      <c r="K89" s="27">
        <f t="shared" si="1"/>
        <v>10330498.609643256</v>
      </c>
      <c r="L89" s="28"/>
    </row>
    <row r="90" spans="1:12" x14ac:dyDescent="0.2">
      <c r="A90" s="28" t="s">
        <v>208</v>
      </c>
      <c r="B90" s="25">
        <v>397</v>
      </c>
      <c r="C90" s="25" t="s">
        <v>36</v>
      </c>
      <c r="D90" s="26" t="s">
        <v>181</v>
      </c>
      <c r="E90" s="26" t="s">
        <v>209</v>
      </c>
      <c r="F90" s="158" t="str">
        <f t="shared" si="2"/>
        <v>SOProgrammatic</v>
      </c>
      <c r="G90" s="30">
        <f t="shared" si="3"/>
        <v>0</v>
      </c>
      <c r="H90" s="30">
        <f t="shared" si="4"/>
        <v>1215881.7872319999</v>
      </c>
      <c r="I90" s="30">
        <f t="shared" si="5"/>
        <v>291182.50651200005</v>
      </c>
      <c r="J90" s="30">
        <f t="shared" si="6"/>
        <v>697571.98089799192</v>
      </c>
      <c r="K90" s="27">
        <f t="shared" si="1"/>
        <v>2204636.2746419916</v>
      </c>
      <c r="L90" s="28"/>
    </row>
    <row r="91" spans="1:12" x14ac:dyDescent="0.2">
      <c r="A91" s="28" t="s">
        <v>208</v>
      </c>
      <c r="B91" s="25">
        <v>397</v>
      </c>
      <c r="C91" s="29" t="s">
        <v>14</v>
      </c>
      <c r="D91" s="26" t="s">
        <v>181</v>
      </c>
      <c r="E91" s="26" t="s">
        <v>160</v>
      </c>
      <c r="F91" s="158" t="str">
        <f t="shared" si="2"/>
        <v>CAGEN/A</v>
      </c>
      <c r="G91" s="30">
        <f t="shared" si="3"/>
        <v>1659640.6400000006</v>
      </c>
      <c r="H91" s="30">
        <f t="shared" si="4"/>
        <v>2606350.4899999998</v>
      </c>
      <c r="I91" s="30">
        <f t="shared" si="5"/>
        <v>1534673.2405999848</v>
      </c>
      <c r="J91" s="30">
        <f t="shared" si="6"/>
        <v>1234584.6637339883</v>
      </c>
      <c r="K91" s="27">
        <f t="shared" si="1"/>
        <v>7035249.0343339732</v>
      </c>
      <c r="L91" s="28"/>
    </row>
    <row r="92" spans="1:12" x14ac:dyDescent="0.2">
      <c r="A92" s="28" t="s">
        <v>208</v>
      </c>
      <c r="B92" s="25">
        <v>397</v>
      </c>
      <c r="C92" s="29" t="s">
        <v>13</v>
      </c>
      <c r="D92" s="26" t="s">
        <v>181</v>
      </c>
      <c r="E92" s="26" t="s">
        <v>189</v>
      </c>
      <c r="F92" s="158" t="str">
        <f t="shared" si="2"/>
        <v>CAGWSpecific</v>
      </c>
      <c r="G92" s="30">
        <f t="shared" si="3"/>
        <v>0</v>
      </c>
      <c r="H92" s="30">
        <f t="shared" si="4"/>
        <v>45071</v>
      </c>
      <c r="I92" s="30">
        <f t="shared" si="5"/>
        <v>0</v>
      </c>
      <c r="J92" s="30">
        <f t="shared" si="6"/>
        <v>0</v>
      </c>
      <c r="K92" s="27">
        <f t="shared" si="1"/>
        <v>45071</v>
      </c>
      <c r="L92" s="28"/>
    </row>
    <row r="93" spans="1:12" x14ac:dyDescent="0.2">
      <c r="A93" s="28" t="s">
        <v>208</v>
      </c>
      <c r="B93" s="25">
        <v>397</v>
      </c>
      <c r="C93" s="29" t="s">
        <v>13</v>
      </c>
      <c r="D93" s="26" t="s">
        <v>181</v>
      </c>
      <c r="E93" s="26" t="s">
        <v>209</v>
      </c>
      <c r="F93" s="158" t="str">
        <f t="shared" si="2"/>
        <v>CAGWProgrammatic</v>
      </c>
      <c r="G93" s="30">
        <f t="shared" si="3"/>
        <v>21608</v>
      </c>
      <c r="H93" s="30">
        <f t="shared" si="4"/>
        <v>22238</v>
      </c>
      <c r="I93" s="30">
        <f t="shared" si="5"/>
        <v>23466.489999999772</v>
      </c>
      <c r="J93" s="30">
        <f t="shared" si="6"/>
        <v>24054.291399999773</v>
      </c>
      <c r="K93" s="27">
        <f t="shared" si="1"/>
        <v>91366.781399999541</v>
      </c>
      <c r="L93" s="28"/>
    </row>
    <row r="94" spans="1:12" x14ac:dyDescent="0.2">
      <c r="A94" s="28" t="s">
        <v>208</v>
      </c>
      <c r="B94" s="25">
        <v>397</v>
      </c>
      <c r="C94" s="29" t="s">
        <v>15</v>
      </c>
      <c r="D94" s="26" t="s">
        <v>181</v>
      </c>
      <c r="E94" s="26" t="s">
        <v>189</v>
      </c>
      <c r="F94" s="158" t="str">
        <f t="shared" si="2"/>
        <v>SGSpecific</v>
      </c>
      <c r="G94" s="30">
        <f t="shared" si="3"/>
        <v>0</v>
      </c>
      <c r="H94" s="30">
        <f t="shared" si="4"/>
        <v>65742</v>
      </c>
      <c r="I94" s="30">
        <f t="shared" si="5"/>
        <v>31089.519999999698</v>
      </c>
      <c r="J94" s="30">
        <f t="shared" si="6"/>
        <v>0</v>
      </c>
      <c r="K94" s="27">
        <f t="shared" si="1"/>
        <v>96831.519999999698</v>
      </c>
      <c r="L94" s="28"/>
    </row>
    <row r="95" spans="1:12" x14ac:dyDescent="0.2">
      <c r="A95" s="28" t="s">
        <v>208</v>
      </c>
      <c r="B95" s="25">
        <v>397</v>
      </c>
      <c r="C95" s="29" t="s">
        <v>15</v>
      </c>
      <c r="D95" s="26" t="s">
        <v>181</v>
      </c>
      <c r="E95" s="26" t="s">
        <v>209</v>
      </c>
      <c r="F95" s="158" t="str">
        <f t="shared" si="2"/>
        <v>SGProgrammatic</v>
      </c>
      <c r="G95" s="30">
        <f t="shared" si="3"/>
        <v>89486.83</v>
      </c>
      <c r="H95" s="30">
        <f t="shared" si="4"/>
        <v>90102</v>
      </c>
      <c r="I95" s="30">
        <f t="shared" si="5"/>
        <v>172115.05999999863</v>
      </c>
      <c r="J95" s="30">
        <f t="shared" si="6"/>
        <v>95129.691599999234</v>
      </c>
      <c r="K95" s="27">
        <f t="shared" si="1"/>
        <v>446833.58159999782</v>
      </c>
      <c r="L95" s="28"/>
    </row>
    <row r="96" spans="1:12" x14ac:dyDescent="0.2">
      <c r="A96" s="28" t="s">
        <v>208</v>
      </c>
      <c r="B96" s="25">
        <v>397</v>
      </c>
      <c r="C96" s="25" t="s">
        <v>25</v>
      </c>
      <c r="D96" s="26" t="s">
        <v>181</v>
      </c>
      <c r="E96" s="26" t="s">
        <v>160</v>
      </c>
      <c r="F96" s="158" t="str">
        <f t="shared" si="2"/>
        <v>CAN/A</v>
      </c>
      <c r="G96" s="30">
        <f t="shared" si="3"/>
        <v>2537</v>
      </c>
      <c r="H96" s="30">
        <f t="shared" si="4"/>
        <v>90887.006721567872</v>
      </c>
      <c r="I96" s="30">
        <f t="shared" si="5"/>
        <v>103511.3886627859</v>
      </c>
      <c r="J96" s="30">
        <f t="shared" si="6"/>
        <v>39255.008821749274</v>
      </c>
      <c r="K96" s="27">
        <f t="shared" si="1"/>
        <v>236190.40420610303</v>
      </c>
      <c r="L96" s="28"/>
    </row>
    <row r="97" spans="1:12" x14ac:dyDescent="0.2">
      <c r="A97" s="28" t="s">
        <v>208</v>
      </c>
      <c r="B97" s="25">
        <v>397</v>
      </c>
      <c r="C97" s="29" t="s">
        <v>26</v>
      </c>
      <c r="D97" s="26" t="s">
        <v>181</v>
      </c>
      <c r="E97" s="26" t="s">
        <v>160</v>
      </c>
      <c r="F97" s="158" t="str">
        <f t="shared" si="2"/>
        <v>IDN/A</v>
      </c>
      <c r="G97" s="30">
        <f t="shared" si="3"/>
        <v>797362.32690501912</v>
      </c>
      <c r="H97" s="30">
        <f t="shared" si="4"/>
        <v>440022.88176623767</v>
      </c>
      <c r="I97" s="30">
        <f t="shared" si="5"/>
        <v>298813.82600985694</v>
      </c>
      <c r="J97" s="30">
        <f t="shared" si="6"/>
        <v>305233.9471179861</v>
      </c>
      <c r="K97" s="27">
        <f t="shared" si="1"/>
        <v>1841432.9817991001</v>
      </c>
      <c r="L97" s="28"/>
    </row>
    <row r="98" spans="1:12" x14ac:dyDescent="0.2">
      <c r="A98" s="28" t="s">
        <v>208</v>
      </c>
      <c r="B98" s="25">
        <v>397</v>
      </c>
      <c r="C98" s="25" t="s">
        <v>29</v>
      </c>
      <c r="D98" s="26" t="s">
        <v>181</v>
      </c>
      <c r="E98" s="26" t="s">
        <v>209</v>
      </c>
      <c r="F98" s="158" t="str">
        <f t="shared" si="2"/>
        <v>WAProgrammatic</v>
      </c>
      <c r="G98" s="30">
        <f t="shared" si="3"/>
        <v>-1508</v>
      </c>
      <c r="H98" s="30">
        <f t="shared" si="4"/>
        <v>174272.36045910217</v>
      </c>
      <c r="I98" s="30">
        <f t="shared" si="5"/>
        <v>208073.96362701044</v>
      </c>
      <c r="J98" s="30">
        <f t="shared" si="6"/>
        <v>77491.090699981112</v>
      </c>
      <c r="K98" s="27">
        <f t="shared" si="1"/>
        <v>458329.41478609375</v>
      </c>
      <c r="L98" s="28"/>
    </row>
    <row r="99" spans="1:12" x14ac:dyDescent="0.2">
      <c r="A99" s="28" t="s">
        <v>208</v>
      </c>
      <c r="B99" s="25">
        <v>397</v>
      </c>
      <c r="C99" s="25" t="s">
        <v>30</v>
      </c>
      <c r="D99" s="26" t="s">
        <v>181</v>
      </c>
      <c r="E99" s="26" t="s">
        <v>160</v>
      </c>
      <c r="F99" s="158" t="str">
        <f t="shared" si="2"/>
        <v>WYPN/A</v>
      </c>
      <c r="G99" s="30">
        <f t="shared" si="3"/>
        <v>946973.71714869945</v>
      </c>
      <c r="H99" s="30">
        <f t="shared" si="4"/>
        <v>330806.02480053226</v>
      </c>
      <c r="I99" s="30">
        <f t="shared" si="5"/>
        <v>28334.298162462823</v>
      </c>
      <c r="J99" s="30">
        <f t="shared" si="6"/>
        <v>37364.617995119603</v>
      </c>
      <c r="K99" s="27">
        <f t="shared" si="1"/>
        <v>1343478.6581068144</v>
      </c>
      <c r="L99" s="28"/>
    </row>
    <row r="100" spans="1:12" x14ac:dyDescent="0.2">
      <c r="A100" s="28" t="s">
        <v>208</v>
      </c>
      <c r="B100" s="25">
        <v>397</v>
      </c>
      <c r="C100" s="29" t="s">
        <v>27</v>
      </c>
      <c r="D100" s="26" t="s">
        <v>181</v>
      </c>
      <c r="E100" s="26" t="s">
        <v>160</v>
      </c>
      <c r="F100" s="158" t="str">
        <f>C100&amp;E100</f>
        <v>ORN/A</v>
      </c>
      <c r="G100" s="30">
        <f t="shared" si="3"/>
        <v>0</v>
      </c>
      <c r="H100" s="30">
        <f t="shared" si="4"/>
        <v>0</v>
      </c>
      <c r="I100" s="30">
        <f t="shared" si="5"/>
        <v>0</v>
      </c>
      <c r="J100" s="30">
        <f t="shared" si="6"/>
        <v>0</v>
      </c>
      <c r="K100" s="27">
        <f t="shared" si="1"/>
        <v>0</v>
      </c>
      <c r="L100" s="28"/>
    </row>
    <row r="101" spans="1:12" x14ac:dyDescent="0.2">
      <c r="A101" s="28" t="s">
        <v>208</v>
      </c>
      <c r="B101" s="25">
        <v>397</v>
      </c>
      <c r="C101" s="29" t="s">
        <v>28</v>
      </c>
      <c r="D101" s="26" t="s">
        <v>181</v>
      </c>
      <c r="E101" s="26" t="s">
        <v>160</v>
      </c>
      <c r="F101" s="158" t="str">
        <f>C101&amp;E101</f>
        <v>UTN/A</v>
      </c>
      <c r="G101" s="30">
        <f t="shared" si="3"/>
        <v>499894.62876480399</v>
      </c>
      <c r="H101" s="30">
        <f t="shared" si="4"/>
        <v>198756.44521465705</v>
      </c>
      <c r="I101" s="30">
        <f t="shared" si="5"/>
        <v>73503.936601684341</v>
      </c>
      <c r="J101" s="30">
        <f t="shared" si="6"/>
        <v>75693.020199397521</v>
      </c>
      <c r="K101" s="27">
        <f t="shared" si="1"/>
        <v>847848.03078054287</v>
      </c>
      <c r="L101" s="28"/>
    </row>
    <row r="102" spans="1:12" x14ac:dyDescent="0.2">
      <c r="A102" s="31" t="s">
        <v>1616</v>
      </c>
      <c r="B102" s="25">
        <v>397</v>
      </c>
      <c r="C102" s="29" t="s">
        <v>36</v>
      </c>
      <c r="D102" s="26" t="s">
        <v>181</v>
      </c>
      <c r="E102" s="26" t="s">
        <v>160</v>
      </c>
      <c r="F102" s="158"/>
      <c r="G102" s="27">
        <v>-537733.44800000009</v>
      </c>
      <c r="H102" s="27">
        <v>-1075466.8959999999</v>
      </c>
      <c r="I102" s="27">
        <v>-1075466.8959999999</v>
      </c>
      <c r="J102" s="27">
        <v>-1075466.8959999999</v>
      </c>
      <c r="K102" s="59">
        <f t="shared" si="1"/>
        <v>-3764134.1359999999</v>
      </c>
      <c r="L102" s="28"/>
    </row>
    <row r="103" spans="1:12" x14ac:dyDescent="0.2">
      <c r="A103" s="23"/>
      <c r="B103" s="28"/>
      <c r="C103" s="25"/>
      <c r="D103" s="32"/>
      <c r="E103" s="32"/>
      <c r="F103" s="159"/>
      <c r="G103" s="33"/>
      <c r="H103" s="33"/>
      <c r="I103" s="33"/>
      <c r="J103" s="33"/>
      <c r="K103" s="33">
        <f>SUM(K8:K102)</f>
        <v>831250247.49366987</v>
      </c>
      <c r="L103" s="28"/>
    </row>
    <row r="104" spans="1:12" x14ac:dyDescent="0.2">
      <c r="A104" s="23"/>
      <c r="B104" s="23"/>
      <c r="C104" s="25"/>
      <c r="E104" s="35"/>
      <c r="F104" s="160"/>
      <c r="G104" s="36"/>
      <c r="H104" s="36"/>
      <c r="I104" s="36"/>
      <c r="J104" s="36"/>
      <c r="K104" s="37"/>
      <c r="L104" s="35"/>
    </row>
    <row r="105" spans="1:12" x14ac:dyDescent="0.2">
      <c r="A105" s="23"/>
      <c r="B105" s="23"/>
      <c r="C105" s="25"/>
      <c r="D105" s="38"/>
      <c r="E105" s="38"/>
      <c r="F105" s="161"/>
      <c r="G105" s="36"/>
      <c r="H105" s="36"/>
      <c r="I105" s="36"/>
      <c r="J105" s="36"/>
      <c r="K105" s="36"/>
      <c r="L105" s="23"/>
    </row>
    <row r="106" spans="1:12" x14ac:dyDescent="0.2">
      <c r="A106" s="39"/>
      <c r="B106" s="23"/>
      <c r="C106" s="40"/>
      <c r="D106" s="26"/>
      <c r="E106" s="26"/>
      <c r="F106" s="158"/>
      <c r="G106" s="36"/>
      <c r="H106" s="36"/>
      <c r="I106" s="36"/>
      <c r="J106" s="36"/>
      <c r="K106" s="36"/>
      <c r="L106" s="23"/>
    </row>
    <row r="107" spans="1:12" ht="26.25" x14ac:dyDescent="0.25">
      <c r="A107" s="41" t="str">
        <f t="shared" ref="A107:D107" si="7">A7</f>
        <v>Project Description</v>
      </c>
      <c r="B107" s="41" t="str">
        <f t="shared" si="7"/>
        <v>FERC Account</v>
      </c>
      <c r="C107" s="41" t="str">
        <f t="shared" si="7"/>
        <v>Factor</v>
      </c>
      <c r="D107" s="41" t="str">
        <f t="shared" si="7"/>
        <v>In-service 
Date</v>
      </c>
      <c r="E107" s="22" t="s">
        <v>152</v>
      </c>
      <c r="F107" s="162"/>
      <c r="G107" s="41" t="str">
        <f t="shared" ref="G107:L107" si="8">G7</f>
        <v>Jul22 to Dec22 Plant Adds</v>
      </c>
      <c r="H107" s="41" t="str">
        <f t="shared" si="8"/>
        <v>CY 2023 Plant Adds</v>
      </c>
      <c r="I107" s="41" t="str">
        <f t="shared" si="8"/>
        <v>CY 2024 Plant Adds</v>
      </c>
      <c r="J107" s="41" t="str">
        <f t="shared" si="8"/>
        <v>CY 2025 Plant Adds</v>
      </c>
      <c r="K107" s="41" t="str">
        <f t="shared" si="8"/>
        <v>Jul22 to Dec25 Plant Adds</v>
      </c>
      <c r="L107" s="41" t="str">
        <f t="shared" si="8"/>
        <v>Ref.</v>
      </c>
    </row>
    <row r="108" spans="1:12" x14ac:dyDescent="0.2">
      <c r="A108" s="42" t="s">
        <v>1617</v>
      </c>
      <c r="B108" s="25">
        <v>397</v>
      </c>
      <c r="C108" s="45" t="s">
        <v>36</v>
      </c>
      <c r="D108" s="46">
        <v>45260</v>
      </c>
      <c r="E108" s="26" t="s">
        <v>189</v>
      </c>
      <c r="F108" s="163" t="str">
        <f t="shared" ref="F108:F171" si="9">C108&amp;E108</f>
        <v>SOSpecific</v>
      </c>
      <c r="G108" s="47">
        <v>0</v>
      </c>
      <c r="H108" s="47">
        <v>979200</v>
      </c>
      <c r="I108" s="47">
        <v>0</v>
      </c>
      <c r="J108" s="47">
        <v>0</v>
      </c>
      <c r="K108" s="47">
        <f>SUM(G108:J108)</f>
        <v>979200</v>
      </c>
      <c r="L108" s="23"/>
    </row>
    <row r="109" spans="1:12" x14ac:dyDescent="0.2">
      <c r="A109" s="42" t="s">
        <v>1618</v>
      </c>
      <c r="B109" s="25">
        <v>397</v>
      </c>
      <c r="C109" s="45" t="s">
        <v>36</v>
      </c>
      <c r="D109" s="46" t="s">
        <v>922</v>
      </c>
      <c r="E109" s="26" t="s">
        <v>209</v>
      </c>
      <c r="F109" s="163" t="str">
        <f t="shared" si="9"/>
        <v>SOProgrammatic</v>
      </c>
      <c r="G109" s="47">
        <v>0</v>
      </c>
      <c r="H109" s="47">
        <v>734135.78723199992</v>
      </c>
      <c r="I109" s="47">
        <v>0</v>
      </c>
      <c r="J109" s="47">
        <v>208094.98915479597</v>
      </c>
      <c r="K109" s="47">
        <f t="shared" ref="K109:K172" si="10">SUM(G109:J109)</f>
        <v>942230.77638679591</v>
      </c>
      <c r="L109" s="23"/>
    </row>
    <row r="110" spans="1:12" x14ac:dyDescent="0.2">
      <c r="A110" s="42" t="s">
        <v>1619</v>
      </c>
      <c r="B110" s="25">
        <v>397</v>
      </c>
      <c r="C110" s="45" t="s">
        <v>36</v>
      </c>
      <c r="D110" s="46">
        <v>45016</v>
      </c>
      <c r="E110" s="26" t="s">
        <v>189</v>
      </c>
      <c r="F110" s="163" t="str">
        <f t="shared" si="9"/>
        <v>SOSpecific</v>
      </c>
      <c r="G110" s="47">
        <v>0</v>
      </c>
      <c r="H110" s="47">
        <v>852031.07831604197</v>
      </c>
      <c r="I110" s="47">
        <v>0</v>
      </c>
      <c r="J110" s="47">
        <v>0</v>
      </c>
      <c r="K110" s="47">
        <f t="shared" si="10"/>
        <v>852031.07831604197</v>
      </c>
      <c r="L110" s="23"/>
    </row>
    <row r="111" spans="1:12" x14ac:dyDescent="0.2">
      <c r="A111" s="42" t="s">
        <v>1620</v>
      </c>
      <c r="B111" s="25">
        <v>397</v>
      </c>
      <c r="C111" s="44" t="s">
        <v>26</v>
      </c>
      <c r="D111" s="46" t="s">
        <v>181</v>
      </c>
      <c r="E111" s="26" t="s">
        <v>160</v>
      </c>
      <c r="F111" s="163" t="str">
        <f t="shared" si="9"/>
        <v>IDN/A</v>
      </c>
      <c r="G111" s="47">
        <v>0</v>
      </c>
      <c r="H111" s="47">
        <v>258650.45100837681</v>
      </c>
      <c r="I111" s="47">
        <v>266490.4589400072</v>
      </c>
      <c r="J111" s="47">
        <v>272709.08850979456</v>
      </c>
      <c r="K111" s="47">
        <f t="shared" si="10"/>
        <v>797849.9984581786</v>
      </c>
      <c r="L111" s="23"/>
    </row>
    <row r="112" spans="1:12" x14ac:dyDescent="0.2">
      <c r="A112" s="42" t="s">
        <v>1621</v>
      </c>
      <c r="B112" s="25">
        <v>397</v>
      </c>
      <c r="C112" s="44" t="s">
        <v>36</v>
      </c>
      <c r="D112" s="46">
        <v>44926</v>
      </c>
      <c r="E112" s="26" t="s">
        <v>189</v>
      </c>
      <c r="F112" s="163" t="str">
        <f t="shared" si="9"/>
        <v>SOSpecific</v>
      </c>
      <c r="G112" s="47">
        <v>787166.77373443393</v>
      </c>
      <c r="H112" s="47">
        <v>0</v>
      </c>
      <c r="I112" s="47">
        <v>0</v>
      </c>
      <c r="J112" s="47">
        <v>0</v>
      </c>
      <c r="K112" s="47">
        <f t="shared" si="10"/>
        <v>787166.77373443393</v>
      </c>
      <c r="L112" s="23"/>
    </row>
    <row r="113" spans="1:12" x14ac:dyDescent="0.2">
      <c r="A113" s="42" t="s">
        <v>1622</v>
      </c>
      <c r="B113" s="25">
        <v>397</v>
      </c>
      <c r="C113" s="45" t="s">
        <v>36</v>
      </c>
      <c r="D113" s="46" t="s">
        <v>922</v>
      </c>
      <c r="E113" s="26" t="s">
        <v>189</v>
      </c>
      <c r="F113" s="163" t="str">
        <f t="shared" si="9"/>
        <v>SOSpecific</v>
      </c>
      <c r="G113" s="47">
        <v>0</v>
      </c>
      <c r="H113" s="47">
        <v>235708</v>
      </c>
      <c r="I113" s="47">
        <v>220976</v>
      </c>
      <c r="J113" s="47">
        <v>294635</v>
      </c>
      <c r="K113" s="47">
        <f t="shared" si="10"/>
        <v>751319</v>
      </c>
      <c r="L113" s="23"/>
    </row>
    <row r="114" spans="1:12" x14ac:dyDescent="0.2">
      <c r="A114" s="42" t="s">
        <v>1623</v>
      </c>
      <c r="B114" s="25">
        <v>397</v>
      </c>
      <c r="C114" s="44" t="s">
        <v>36</v>
      </c>
      <c r="D114" s="46">
        <v>45291</v>
      </c>
      <c r="E114" s="26" t="s">
        <v>189</v>
      </c>
      <c r="F114" s="163" t="str">
        <f t="shared" si="9"/>
        <v>SOSpecific</v>
      </c>
      <c r="G114" s="47">
        <v>0</v>
      </c>
      <c r="H114" s="47">
        <v>612000</v>
      </c>
      <c r="I114" s="47">
        <v>0</v>
      </c>
      <c r="J114" s="47">
        <v>0</v>
      </c>
      <c r="K114" s="47">
        <f t="shared" si="10"/>
        <v>612000</v>
      </c>
      <c r="L114" s="23"/>
    </row>
    <row r="115" spans="1:12" x14ac:dyDescent="0.2">
      <c r="A115" s="42" t="s">
        <v>1624</v>
      </c>
      <c r="B115" s="25">
        <v>397</v>
      </c>
      <c r="C115" s="45" t="s">
        <v>14</v>
      </c>
      <c r="D115" s="46">
        <v>44895</v>
      </c>
      <c r="E115" s="26" t="s">
        <v>160</v>
      </c>
      <c r="F115" s="163" t="str">
        <f t="shared" si="9"/>
        <v>CAGEN/A</v>
      </c>
      <c r="G115" s="47">
        <v>601307.75</v>
      </c>
      <c r="H115" s="47">
        <v>0</v>
      </c>
      <c r="I115" s="47">
        <v>0</v>
      </c>
      <c r="J115" s="47">
        <v>0</v>
      </c>
      <c r="K115" s="47">
        <f t="shared" si="10"/>
        <v>601307.75</v>
      </c>
      <c r="L115" s="23"/>
    </row>
    <row r="116" spans="1:12" x14ac:dyDescent="0.2">
      <c r="A116" s="42" t="s">
        <v>1625</v>
      </c>
      <c r="B116" s="25">
        <v>397</v>
      </c>
      <c r="C116" s="44" t="s">
        <v>36</v>
      </c>
      <c r="D116" s="46" t="s">
        <v>922</v>
      </c>
      <c r="E116" s="26" t="s">
        <v>209</v>
      </c>
      <c r="F116" s="163" t="str">
        <f t="shared" si="9"/>
        <v>SOProgrammatic</v>
      </c>
      <c r="G116" s="47">
        <v>0</v>
      </c>
      <c r="H116" s="47">
        <v>0</v>
      </c>
      <c r="I116" s="47">
        <v>291182.50651200005</v>
      </c>
      <c r="J116" s="47">
        <v>281382.00258839998</v>
      </c>
      <c r="K116" s="47">
        <f t="shared" si="10"/>
        <v>572564.50910040003</v>
      </c>
      <c r="L116" s="23"/>
    </row>
    <row r="117" spans="1:12" x14ac:dyDescent="0.2">
      <c r="A117" s="42" t="s">
        <v>1626</v>
      </c>
      <c r="B117" s="25">
        <v>397</v>
      </c>
      <c r="C117" s="44" t="s">
        <v>14</v>
      </c>
      <c r="D117" s="46">
        <v>45611</v>
      </c>
      <c r="E117" s="26" t="s">
        <v>160</v>
      </c>
      <c r="F117" s="163" t="str">
        <f t="shared" si="9"/>
        <v>CAGEN/A</v>
      </c>
      <c r="G117" s="47">
        <v>0</v>
      </c>
      <c r="H117" s="47">
        <v>0</v>
      </c>
      <c r="I117" s="47">
        <v>568331.3399999945</v>
      </c>
      <c r="J117" s="47">
        <v>0</v>
      </c>
      <c r="K117" s="47">
        <f t="shared" si="10"/>
        <v>568331.3399999945</v>
      </c>
      <c r="L117" s="23"/>
    </row>
    <row r="118" spans="1:12" x14ac:dyDescent="0.2">
      <c r="A118" s="42" t="s">
        <v>1627</v>
      </c>
      <c r="B118" s="25">
        <v>397</v>
      </c>
      <c r="C118" s="45" t="s">
        <v>36</v>
      </c>
      <c r="D118" s="46">
        <v>45322</v>
      </c>
      <c r="E118" s="26" t="s">
        <v>189</v>
      </c>
      <c r="F118" s="163" t="str">
        <f t="shared" si="9"/>
        <v>SOSpecific</v>
      </c>
      <c r="G118" s="47">
        <v>0</v>
      </c>
      <c r="H118" s="47">
        <v>0</v>
      </c>
      <c r="I118" s="47">
        <v>563576.98103999998</v>
      </c>
      <c r="J118" s="47">
        <v>0</v>
      </c>
      <c r="K118" s="47">
        <f t="shared" si="10"/>
        <v>563576.98103999998</v>
      </c>
      <c r="L118" s="23"/>
    </row>
    <row r="119" spans="1:12" x14ac:dyDescent="0.2">
      <c r="A119" s="42" t="s">
        <v>1628</v>
      </c>
      <c r="B119" s="25">
        <v>397</v>
      </c>
      <c r="C119" s="45" t="s">
        <v>14</v>
      </c>
      <c r="D119" s="46">
        <v>45280</v>
      </c>
      <c r="E119" s="26" t="s">
        <v>160</v>
      </c>
      <c r="F119" s="163" t="str">
        <f t="shared" si="9"/>
        <v>CAGEN/A</v>
      </c>
      <c r="G119" s="47">
        <v>0</v>
      </c>
      <c r="H119" s="47">
        <v>553105.99999999988</v>
      </c>
      <c r="I119" s="47">
        <v>0</v>
      </c>
      <c r="J119" s="47">
        <v>0</v>
      </c>
      <c r="K119" s="47">
        <f t="shared" si="10"/>
        <v>553105.99999999988</v>
      </c>
      <c r="L119" s="23"/>
    </row>
    <row r="120" spans="1:12" x14ac:dyDescent="0.2">
      <c r="A120" s="42" t="s">
        <v>1629</v>
      </c>
      <c r="B120" s="25">
        <v>397</v>
      </c>
      <c r="C120" s="44" t="s">
        <v>28</v>
      </c>
      <c r="D120" s="46" t="s">
        <v>181</v>
      </c>
      <c r="E120" s="26" t="s">
        <v>160</v>
      </c>
      <c r="F120" s="163" t="str">
        <f t="shared" si="9"/>
        <v>UTN/A</v>
      </c>
      <c r="G120" s="47">
        <v>499894.62876480399</v>
      </c>
      <c r="H120" s="47">
        <v>0</v>
      </c>
      <c r="I120" s="47">
        <v>0</v>
      </c>
      <c r="J120" s="47">
        <v>0</v>
      </c>
      <c r="K120" s="47">
        <f t="shared" si="10"/>
        <v>499894.62876480399</v>
      </c>
      <c r="L120" s="23"/>
    </row>
    <row r="121" spans="1:12" x14ac:dyDescent="0.2">
      <c r="A121" s="42" t="s">
        <v>1630</v>
      </c>
      <c r="B121" s="25">
        <v>397</v>
      </c>
      <c r="C121" s="45" t="s">
        <v>36</v>
      </c>
      <c r="D121" s="46">
        <v>45291</v>
      </c>
      <c r="E121" s="26" t="s">
        <v>189</v>
      </c>
      <c r="F121" s="163" t="str">
        <f t="shared" si="9"/>
        <v>SOSpecific</v>
      </c>
      <c r="G121" s="47">
        <v>0</v>
      </c>
      <c r="H121" s="47">
        <v>498085</v>
      </c>
      <c r="I121" s="47">
        <v>0</v>
      </c>
      <c r="J121" s="47">
        <v>0</v>
      </c>
      <c r="K121" s="47">
        <f t="shared" si="10"/>
        <v>498085</v>
      </c>
      <c r="L121" s="23"/>
    </row>
    <row r="122" spans="1:12" x14ac:dyDescent="0.2">
      <c r="A122" s="42" t="s">
        <v>1631</v>
      </c>
      <c r="B122" s="25">
        <v>397</v>
      </c>
      <c r="C122" s="44" t="s">
        <v>14</v>
      </c>
      <c r="D122" s="46">
        <v>44804</v>
      </c>
      <c r="E122" s="26" t="s">
        <v>160</v>
      </c>
      <c r="F122" s="163" t="str">
        <f t="shared" si="9"/>
        <v>CAGEN/A</v>
      </c>
      <c r="G122" s="47">
        <v>481794.34000000008</v>
      </c>
      <c r="H122" s="47">
        <v>0</v>
      </c>
      <c r="I122" s="47">
        <v>0</v>
      </c>
      <c r="J122" s="47">
        <v>0</v>
      </c>
      <c r="K122" s="47">
        <f t="shared" si="10"/>
        <v>481794.34000000008</v>
      </c>
      <c r="L122" s="23"/>
    </row>
    <row r="123" spans="1:12" x14ac:dyDescent="0.2">
      <c r="A123" s="42" t="s">
        <v>1632</v>
      </c>
      <c r="B123" s="25">
        <v>397</v>
      </c>
      <c r="C123" s="45" t="s">
        <v>14</v>
      </c>
      <c r="D123" s="46">
        <v>45169</v>
      </c>
      <c r="E123" s="26" t="s">
        <v>160</v>
      </c>
      <c r="F123" s="163" t="str">
        <f t="shared" si="9"/>
        <v>CAGEN/A</v>
      </c>
      <c r="G123" s="47">
        <v>0</v>
      </c>
      <c r="H123" s="47">
        <v>458688.54</v>
      </c>
      <c r="I123" s="47">
        <v>0</v>
      </c>
      <c r="J123" s="47">
        <v>0</v>
      </c>
      <c r="K123" s="47">
        <f t="shared" si="10"/>
        <v>458688.54</v>
      </c>
      <c r="L123" s="23"/>
    </row>
    <row r="124" spans="1:12" x14ac:dyDescent="0.2">
      <c r="A124" s="42" t="s">
        <v>1633</v>
      </c>
      <c r="B124" s="25">
        <v>397</v>
      </c>
      <c r="C124" s="45" t="s">
        <v>29</v>
      </c>
      <c r="D124" s="46" t="s">
        <v>181</v>
      </c>
      <c r="E124" s="26" t="s">
        <v>209</v>
      </c>
      <c r="F124" s="163" t="str">
        <f t="shared" si="9"/>
        <v>WAProgrammatic</v>
      </c>
      <c r="G124" s="47">
        <v>-1508</v>
      </c>
      <c r="H124" s="47">
        <v>174272.36045910217</v>
      </c>
      <c r="I124" s="47">
        <v>208073.96362701044</v>
      </c>
      <c r="J124" s="47">
        <v>77491.090699981112</v>
      </c>
      <c r="K124" s="47">
        <f t="shared" si="10"/>
        <v>458329.41478609375</v>
      </c>
      <c r="L124" s="23"/>
    </row>
    <row r="125" spans="1:12" x14ac:dyDescent="0.2">
      <c r="A125" s="42" t="s">
        <v>1634</v>
      </c>
      <c r="B125" s="25">
        <v>397</v>
      </c>
      <c r="C125" s="45" t="s">
        <v>36</v>
      </c>
      <c r="D125" s="46" t="s">
        <v>922</v>
      </c>
      <c r="E125" s="26" t="s">
        <v>189</v>
      </c>
      <c r="F125" s="163" t="str">
        <f t="shared" si="9"/>
        <v>SOSpecific</v>
      </c>
      <c r="G125" s="47">
        <v>0</v>
      </c>
      <c r="H125" s="47">
        <v>0</v>
      </c>
      <c r="I125" s="47">
        <v>237000</v>
      </c>
      <c r="J125" s="47">
        <v>215400</v>
      </c>
      <c r="K125" s="47">
        <f t="shared" si="10"/>
        <v>452400</v>
      </c>
      <c r="L125" s="23"/>
    </row>
    <row r="126" spans="1:12" x14ac:dyDescent="0.2">
      <c r="A126" s="42" t="s">
        <v>1635</v>
      </c>
      <c r="B126" s="25">
        <v>397</v>
      </c>
      <c r="C126" s="45" t="s">
        <v>14</v>
      </c>
      <c r="D126" s="46">
        <v>45260</v>
      </c>
      <c r="E126" s="26" t="s">
        <v>160</v>
      </c>
      <c r="F126" s="163" t="str">
        <f t="shared" si="9"/>
        <v>CAGEN/A</v>
      </c>
      <c r="G126" s="47">
        <v>0</v>
      </c>
      <c r="H126" s="47">
        <v>451333.36</v>
      </c>
      <c r="I126" s="47">
        <v>0</v>
      </c>
      <c r="J126" s="47">
        <v>0</v>
      </c>
      <c r="K126" s="47">
        <f t="shared" si="10"/>
        <v>451333.36</v>
      </c>
      <c r="L126" s="23"/>
    </row>
    <row r="127" spans="1:12" x14ac:dyDescent="0.2">
      <c r="A127" s="42" t="s">
        <v>1636</v>
      </c>
      <c r="B127" s="25">
        <v>397</v>
      </c>
      <c r="C127" s="45" t="s">
        <v>36</v>
      </c>
      <c r="D127" s="46">
        <v>46022</v>
      </c>
      <c r="E127" s="26" t="s">
        <v>189</v>
      </c>
      <c r="F127" s="163" t="str">
        <f t="shared" si="9"/>
        <v>SOSpecific</v>
      </c>
      <c r="G127" s="47">
        <v>0</v>
      </c>
      <c r="H127" s="47">
        <v>0</v>
      </c>
      <c r="I127" s="47">
        <v>0</v>
      </c>
      <c r="J127" s="47">
        <v>430800</v>
      </c>
      <c r="K127" s="47">
        <f t="shared" si="10"/>
        <v>430800</v>
      </c>
      <c r="L127" s="23"/>
    </row>
    <row r="128" spans="1:12" x14ac:dyDescent="0.2">
      <c r="A128" s="42" t="s">
        <v>1637</v>
      </c>
      <c r="B128" s="25">
        <v>397</v>
      </c>
      <c r="C128" s="44" t="s">
        <v>36</v>
      </c>
      <c r="D128" s="46">
        <v>46022</v>
      </c>
      <c r="E128" s="26" t="s">
        <v>189</v>
      </c>
      <c r="F128" s="163" t="str">
        <f t="shared" si="9"/>
        <v>SOSpecific</v>
      </c>
      <c r="G128" s="47">
        <v>0</v>
      </c>
      <c r="H128" s="47">
        <v>0</v>
      </c>
      <c r="I128" s="47">
        <v>0</v>
      </c>
      <c r="J128" s="47">
        <v>430800</v>
      </c>
      <c r="K128" s="47">
        <f t="shared" si="10"/>
        <v>430800</v>
      </c>
      <c r="L128" s="23"/>
    </row>
    <row r="129" spans="1:12" x14ac:dyDescent="0.2">
      <c r="A129" s="42" t="s">
        <v>1638</v>
      </c>
      <c r="B129" s="25">
        <v>397</v>
      </c>
      <c r="C129" s="44" t="s">
        <v>36</v>
      </c>
      <c r="D129" s="46">
        <v>45291</v>
      </c>
      <c r="E129" s="26" t="s">
        <v>189</v>
      </c>
      <c r="F129" s="163" t="str">
        <f t="shared" si="9"/>
        <v>SOSpecific</v>
      </c>
      <c r="G129" s="47">
        <v>0</v>
      </c>
      <c r="H129" s="47">
        <v>408000</v>
      </c>
      <c r="I129" s="47">
        <v>0</v>
      </c>
      <c r="J129" s="47">
        <v>0</v>
      </c>
      <c r="K129" s="47">
        <f t="shared" si="10"/>
        <v>408000</v>
      </c>
      <c r="L129" s="23"/>
    </row>
    <row r="130" spans="1:12" x14ac:dyDescent="0.2">
      <c r="A130" s="42" t="s">
        <v>1639</v>
      </c>
      <c r="B130" s="25">
        <v>397</v>
      </c>
      <c r="C130" s="44" t="s">
        <v>30</v>
      </c>
      <c r="D130" s="46" t="s">
        <v>181</v>
      </c>
      <c r="E130" s="26" t="s">
        <v>160</v>
      </c>
      <c r="F130" s="163" t="str">
        <f t="shared" si="9"/>
        <v>WYPN/A</v>
      </c>
      <c r="G130" s="47">
        <v>0</v>
      </c>
      <c r="H130" s="47">
        <v>330806.02480053226</v>
      </c>
      <c r="I130" s="47">
        <v>28334.298162462823</v>
      </c>
      <c r="J130" s="47">
        <v>37364.617995119603</v>
      </c>
      <c r="K130" s="47">
        <f t="shared" si="10"/>
        <v>396504.94095811469</v>
      </c>
      <c r="L130" s="23"/>
    </row>
    <row r="131" spans="1:12" x14ac:dyDescent="0.2">
      <c r="A131" s="42" t="s">
        <v>1640</v>
      </c>
      <c r="B131" s="25">
        <v>397</v>
      </c>
      <c r="C131" s="45" t="s">
        <v>36</v>
      </c>
      <c r="D131" s="46">
        <v>45597</v>
      </c>
      <c r="E131" s="26" t="s">
        <v>189</v>
      </c>
      <c r="F131" s="163" t="str">
        <f t="shared" si="9"/>
        <v>SOSpecific</v>
      </c>
      <c r="G131" s="47">
        <v>0</v>
      </c>
      <c r="H131" s="47">
        <v>0</v>
      </c>
      <c r="I131" s="47">
        <v>381223.41001135204</v>
      </c>
      <c r="J131" s="47">
        <v>0</v>
      </c>
      <c r="K131" s="47">
        <f t="shared" si="10"/>
        <v>381223.41001135204</v>
      </c>
      <c r="L131" s="23"/>
    </row>
    <row r="132" spans="1:12" x14ac:dyDescent="0.2">
      <c r="A132" s="42" t="s">
        <v>1641</v>
      </c>
      <c r="B132" s="25">
        <v>397</v>
      </c>
      <c r="C132" s="44" t="s">
        <v>15</v>
      </c>
      <c r="D132" s="46" t="s">
        <v>922</v>
      </c>
      <c r="E132" s="26" t="s">
        <v>209</v>
      </c>
      <c r="F132" s="163" t="str">
        <f t="shared" si="9"/>
        <v>SGProgrammatic</v>
      </c>
      <c r="G132" s="47">
        <v>78364.55</v>
      </c>
      <c r="H132" s="47">
        <v>71500</v>
      </c>
      <c r="I132" s="47">
        <v>152954.99999999881</v>
      </c>
      <c r="J132" s="47">
        <v>75489.699999999415</v>
      </c>
      <c r="K132" s="47">
        <f t="shared" si="10"/>
        <v>378309.2499999982</v>
      </c>
      <c r="L132" s="23"/>
    </row>
    <row r="133" spans="1:12" x14ac:dyDescent="0.2">
      <c r="A133" s="42" t="s">
        <v>1642</v>
      </c>
      <c r="B133" s="25">
        <v>397</v>
      </c>
      <c r="C133" s="45" t="s">
        <v>30</v>
      </c>
      <c r="D133" s="46" t="s">
        <v>181</v>
      </c>
      <c r="E133" s="26" t="s">
        <v>160</v>
      </c>
      <c r="F133" s="163" t="str">
        <f t="shared" si="9"/>
        <v>WYPN/A</v>
      </c>
      <c r="G133" s="47">
        <v>374680.829251263</v>
      </c>
      <c r="H133" s="47">
        <v>0</v>
      </c>
      <c r="I133" s="47">
        <v>0</v>
      </c>
      <c r="J133" s="47">
        <v>0</v>
      </c>
      <c r="K133" s="47">
        <f t="shared" si="10"/>
        <v>374680.829251263</v>
      </c>
      <c r="L133" s="23"/>
    </row>
    <row r="134" spans="1:12" x14ac:dyDescent="0.2">
      <c r="A134" s="42" t="s">
        <v>1643</v>
      </c>
      <c r="B134" s="25">
        <v>397</v>
      </c>
      <c r="C134" s="44" t="s">
        <v>30</v>
      </c>
      <c r="D134" s="46" t="s">
        <v>181</v>
      </c>
      <c r="E134" s="26" t="s">
        <v>160</v>
      </c>
      <c r="F134" s="163" t="str">
        <f t="shared" si="9"/>
        <v>WYPN/A</v>
      </c>
      <c r="G134" s="47">
        <v>369614.47000000003</v>
      </c>
      <c r="H134" s="47">
        <v>0</v>
      </c>
      <c r="I134" s="47">
        <v>0</v>
      </c>
      <c r="J134" s="47">
        <v>0</v>
      </c>
      <c r="K134" s="47">
        <f t="shared" si="10"/>
        <v>369614.47000000003</v>
      </c>
      <c r="L134" s="23"/>
    </row>
    <row r="135" spans="1:12" x14ac:dyDescent="0.2">
      <c r="A135" s="42" t="s">
        <v>1644</v>
      </c>
      <c r="B135" s="25">
        <v>397</v>
      </c>
      <c r="C135" s="44" t="s">
        <v>36</v>
      </c>
      <c r="D135" s="46">
        <v>45473</v>
      </c>
      <c r="E135" s="26" t="s">
        <v>189</v>
      </c>
      <c r="F135" s="163" t="str">
        <f t="shared" si="9"/>
        <v>SOSpecific</v>
      </c>
      <c r="G135" s="47">
        <v>0</v>
      </c>
      <c r="H135" s="47">
        <v>0</v>
      </c>
      <c r="I135" s="47">
        <v>367200</v>
      </c>
      <c r="J135" s="47">
        <v>0</v>
      </c>
      <c r="K135" s="47">
        <f t="shared" si="10"/>
        <v>367200</v>
      </c>
      <c r="L135" s="23"/>
    </row>
    <row r="136" spans="1:12" x14ac:dyDescent="0.2">
      <c r="A136" s="42" t="s">
        <v>1645</v>
      </c>
      <c r="B136" s="25">
        <v>397</v>
      </c>
      <c r="C136" s="45" t="s">
        <v>36</v>
      </c>
      <c r="D136" s="46">
        <v>45565</v>
      </c>
      <c r="E136" s="26" t="s">
        <v>189</v>
      </c>
      <c r="F136" s="163" t="str">
        <f t="shared" si="9"/>
        <v>SOSpecific</v>
      </c>
      <c r="G136" s="47">
        <v>0</v>
      </c>
      <c r="H136" s="47">
        <v>0</v>
      </c>
      <c r="I136" s="47">
        <v>367200</v>
      </c>
      <c r="J136" s="47">
        <v>0</v>
      </c>
      <c r="K136" s="47">
        <f t="shared" si="10"/>
        <v>367200</v>
      </c>
      <c r="L136" s="23"/>
    </row>
    <row r="137" spans="1:12" x14ac:dyDescent="0.2">
      <c r="A137" s="42" t="s">
        <v>1646</v>
      </c>
      <c r="B137" s="25">
        <v>397</v>
      </c>
      <c r="C137" s="45" t="s">
        <v>26</v>
      </c>
      <c r="D137" s="46" t="s">
        <v>181</v>
      </c>
      <c r="E137" s="26" t="s">
        <v>160</v>
      </c>
      <c r="F137" s="163" t="str">
        <f t="shared" si="9"/>
        <v>IDN/A</v>
      </c>
      <c r="G137" s="47">
        <v>364793.75556950871</v>
      </c>
      <c r="H137" s="47">
        <v>0</v>
      </c>
      <c r="I137" s="47">
        <v>0</v>
      </c>
      <c r="J137" s="47">
        <v>0</v>
      </c>
      <c r="K137" s="47">
        <f t="shared" si="10"/>
        <v>364793.75556950871</v>
      </c>
      <c r="L137" s="23"/>
    </row>
    <row r="138" spans="1:12" x14ac:dyDescent="0.2">
      <c r="A138" s="42" t="s">
        <v>1647</v>
      </c>
      <c r="B138" s="25">
        <v>397</v>
      </c>
      <c r="C138" s="44" t="s">
        <v>36</v>
      </c>
      <c r="D138" s="46">
        <v>45535</v>
      </c>
      <c r="E138" s="26" t="s">
        <v>189</v>
      </c>
      <c r="F138" s="163" t="str">
        <f t="shared" si="9"/>
        <v>SOSpecific</v>
      </c>
      <c r="G138" s="47">
        <v>0</v>
      </c>
      <c r="H138" s="47">
        <v>0</v>
      </c>
      <c r="I138" s="47">
        <v>359001.87668646791</v>
      </c>
      <c r="J138" s="47">
        <v>0</v>
      </c>
      <c r="K138" s="47">
        <f t="shared" si="10"/>
        <v>359001.87668646791</v>
      </c>
      <c r="L138" s="23"/>
    </row>
    <row r="139" spans="1:12" x14ac:dyDescent="0.2">
      <c r="A139" s="42" t="s">
        <v>1648</v>
      </c>
      <c r="B139" s="25">
        <v>397</v>
      </c>
      <c r="C139" s="45" t="s">
        <v>28</v>
      </c>
      <c r="D139" s="46" t="s">
        <v>181</v>
      </c>
      <c r="E139" s="26" t="s">
        <v>160</v>
      </c>
      <c r="F139" s="163" t="str">
        <f t="shared" si="9"/>
        <v>UTN/A</v>
      </c>
      <c r="G139" s="47">
        <v>0</v>
      </c>
      <c r="H139" s="47">
        <v>198756.44521465705</v>
      </c>
      <c r="I139" s="47">
        <v>73503.936601684341</v>
      </c>
      <c r="J139" s="47">
        <v>75693.020199397521</v>
      </c>
      <c r="K139" s="47">
        <f t="shared" si="10"/>
        <v>347953.40201573895</v>
      </c>
      <c r="L139" s="23"/>
    </row>
    <row r="140" spans="1:12" x14ac:dyDescent="0.2">
      <c r="A140" s="42" t="s">
        <v>1649</v>
      </c>
      <c r="B140" s="25">
        <v>397</v>
      </c>
      <c r="C140" s="44" t="s">
        <v>36</v>
      </c>
      <c r="D140" s="46">
        <v>46022</v>
      </c>
      <c r="E140" s="26" t="s">
        <v>189</v>
      </c>
      <c r="F140" s="163" t="str">
        <f t="shared" si="9"/>
        <v>SOSpecific</v>
      </c>
      <c r="G140" s="47">
        <v>0</v>
      </c>
      <c r="H140" s="47">
        <v>0</v>
      </c>
      <c r="I140" s="47">
        <v>0</v>
      </c>
      <c r="J140" s="47">
        <v>319800</v>
      </c>
      <c r="K140" s="47">
        <f t="shared" si="10"/>
        <v>319800</v>
      </c>
      <c r="L140" s="23"/>
    </row>
    <row r="141" spans="1:12" x14ac:dyDescent="0.2">
      <c r="A141" s="42" t="s">
        <v>1650</v>
      </c>
      <c r="B141" s="25">
        <v>397</v>
      </c>
      <c r="C141" s="44" t="s">
        <v>36</v>
      </c>
      <c r="D141" s="46">
        <v>45291</v>
      </c>
      <c r="E141" s="26" t="s">
        <v>189</v>
      </c>
      <c r="F141" s="163" t="str">
        <f t="shared" si="9"/>
        <v>SOSpecific</v>
      </c>
      <c r="G141" s="47">
        <v>0</v>
      </c>
      <c r="H141" s="47">
        <v>306000</v>
      </c>
      <c r="I141" s="47">
        <v>0</v>
      </c>
      <c r="J141" s="47">
        <v>0</v>
      </c>
      <c r="K141" s="47">
        <f t="shared" si="10"/>
        <v>306000</v>
      </c>
      <c r="L141" s="23"/>
    </row>
    <row r="142" spans="1:12" x14ac:dyDescent="0.2">
      <c r="A142" s="42" t="s">
        <v>1651</v>
      </c>
      <c r="B142" s="25">
        <v>397</v>
      </c>
      <c r="C142" s="44" t="s">
        <v>14</v>
      </c>
      <c r="D142" s="46" t="s">
        <v>181</v>
      </c>
      <c r="E142" s="26" t="s">
        <v>160</v>
      </c>
      <c r="F142" s="163" t="str">
        <f t="shared" si="9"/>
        <v>CAGEN/A</v>
      </c>
      <c r="G142" s="47">
        <v>0</v>
      </c>
      <c r="H142" s="47">
        <v>0</v>
      </c>
      <c r="I142" s="47">
        <v>0</v>
      </c>
      <c r="J142" s="47">
        <v>289040.03119999729</v>
      </c>
      <c r="K142" s="47">
        <f t="shared" si="10"/>
        <v>289040.03119999729</v>
      </c>
      <c r="L142" s="23"/>
    </row>
    <row r="143" spans="1:12" x14ac:dyDescent="0.2">
      <c r="A143" s="42" t="s">
        <v>1652</v>
      </c>
      <c r="B143" s="25">
        <v>397</v>
      </c>
      <c r="C143" s="44" t="s">
        <v>14</v>
      </c>
      <c r="D143" s="46" t="s">
        <v>181</v>
      </c>
      <c r="E143" s="26" t="s">
        <v>160</v>
      </c>
      <c r="F143" s="163" t="str">
        <f t="shared" si="9"/>
        <v>CAGEN/A</v>
      </c>
      <c r="G143" s="47">
        <v>0</v>
      </c>
      <c r="H143" s="47">
        <v>0</v>
      </c>
      <c r="I143" s="47">
        <v>281976.91999999719</v>
      </c>
      <c r="J143" s="47">
        <v>0</v>
      </c>
      <c r="K143" s="47">
        <f t="shared" si="10"/>
        <v>281976.91999999719</v>
      </c>
      <c r="L143" s="23"/>
    </row>
    <row r="144" spans="1:12" x14ac:dyDescent="0.2">
      <c r="A144" s="42" t="s">
        <v>1653</v>
      </c>
      <c r="B144" s="25">
        <v>397</v>
      </c>
      <c r="C144" s="45" t="s">
        <v>14</v>
      </c>
      <c r="D144" s="46" t="s">
        <v>181</v>
      </c>
      <c r="E144" s="26" t="s">
        <v>160</v>
      </c>
      <c r="F144" s="163" t="str">
        <f t="shared" si="9"/>
        <v>CAGEN/A</v>
      </c>
      <c r="G144" s="47">
        <v>0</v>
      </c>
      <c r="H144" s="47">
        <v>273763.99999999994</v>
      </c>
      <c r="I144" s="47">
        <v>0</v>
      </c>
      <c r="J144" s="47">
        <v>0</v>
      </c>
      <c r="K144" s="47">
        <f t="shared" si="10"/>
        <v>273763.99999999994</v>
      </c>
      <c r="L144" s="23"/>
    </row>
    <row r="145" spans="1:12" x14ac:dyDescent="0.2">
      <c r="A145" s="42" t="s">
        <v>1654</v>
      </c>
      <c r="B145" s="25">
        <v>397</v>
      </c>
      <c r="C145" s="45" t="s">
        <v>36</v>
      </c>
      <c r="D145" s="46">
        <v>45535</v>
      </c>
      <c r="E145" s="26" t="s">
        <v>189</v>
      </c>
      <c r="F145" s="163" t="str">
        <f t="shared" si="9"/>
        <v>SOSpecific</v>
      </c>
      <c r="G145" s="47">
        <v>0</v>
      </c>
      <c r="H145" s="47">
        <v>0</v>
      </c>
      <c r="I145" s="47">
        <v>241800</v>
      </c>
      <c r="J145" s="47">
        <v>0</v>
      </c>
      <c r="K145" s="47">
        <f t="shared" si="10"/>
        <v>241800</v>
      </c>
      <c r="L145" s="23"/>
    </row>
    <row r="146" spans="1:12" x14ac:dyDescent="0.2">
      <c r="A146" s="42" t="s">
        <v>1655</v>
      </c>
      <c r="B146" s="25">
        <v>397</v>
      </c>
      <c r="C146" s="45" t="s">
        <v>36</v>
      </c>
      <c r="D146" s="46" t="s">
        <v>922</v>
      </c>
      <c r="E146" s="26" t="s">
        <v>209</v>
      </c>
      <c r="F146" s="163" t="str">
        <f t="shared" si="9"/>
        <v>SOProgrammatic</v>
      </c>
      <c r="G146" s="47">
        <v>0</v>
      </c>
      <c r="H146" s="47">
        <v>240873.00000000003</v>
      </c>
      <c r="I146" s="47">
        <v>0</v>
      </c>
      <c r="J146" s="47">
        <v>0</v>
      </c>
      <c r="K146" s="47">
        <f t="shared" si="10"/>
        <v>240873.00000000003</v>
      </c>
      <c r="L146" s="23"/>
    </row>
    <row r="147" spans="1:12" x14ac:dyDescent="0.2">
      <c r="A147" s="42" t="s">
        <v>1656</v>
      </c>
      <c r="B147" s="25">
        <v>397</v>
      </c>
      <c r="C147" s="44" t="s">
        <v>36</v>
      </c>
      <c r="D147" s="46" t="s">
        <v>922</v>
      </c>
      <c r="E147" s="26" t="s">
        <v>209</v>
      </c>
      <c r="F147" s="163" t="str">
        <f t="shared" si="9"/>
        <v>SOProgrammatic</v>
      </c>
      <c r="G147" s="47">
        <v>0</v>
      </c>
      <c r="H147" s="47">
        <v>240873.00000000003</v>
      </c>
      <c r="I147" s="47">
        <v>0</v>
      </c>
      <c r="J147" s="47">
        <v>0</v>
      </c>
      <c r="K147" s="47">
        <f t="shared" si="10"/>
        <v>240873.00000000003</v>
      </c>
      <c r="L147" s="23"/>
    </row>
    <row r="148" spans="1:12" x14ac:dyDescent="0.2">
      <c r="A148" s="42" t="s">
        <v>1657</v>
      </c>
      <c r="B148" s="25">
        <v>397</v>
      </c>
      <c r="C148" s="44" t="s">
        <v>25</v>
      </c>
      <c r="D148" s="46" t="s">
        <v>181</v>
      </c>
      <c r="E148" s="26" t="s">
        <v>160</v>
      </c>
      <c r="F148" s="163" t="str">
        <f t="shared" si="9"/>
        <v>CAN/A</v>
      </c>
      <c r="G148" s="47">
        <v>2537</v>
      </c>
      <c r="H148" s="47">
        <v>90887.006721567872</v>
      </c>
      <c r="I148" s="47">
        <v>103511.3886627859</v>
      </c>
      <c r="J148" s="47">
        <v>39255.008821749274</v>
      </c>
      <c r="K148" s="47">
        <f t="shared" si="10"/>
        <v>236190.40420610303</v>
      </c>
      <c r="L148" s="23"/>
    </row>
    <row r="149" spans="1:12" x14ac:dyDescent="0.2">
      <c r="A149" s="42" t="s">
        <v>1658</v>
      </c>
      <c r="B149" s="25">
        <v>397</v>
      </c>
      <c r="C149" s="45" t="s">
        <v>26</v>
      </c>
      <c r="D149" s="46" t="s">
        <v>181</v>
      </c>
      <c r="E149" s="26" t="s">
        <v>160</v>
      </c>
      <c r="F149" s="163" t="str">
        <f t="shared" si="9"/>
        <v>IDN/A</v>
      </c>
      <c r="G149" s="47">
        <v>79059.199999999997</v>
      </c>
      <c r="H149" s="47">
        <v>150000</v>
      </c>
      <c r="I149" s="47">
        <v>0</v>
      </c>
      <c r="J149" s="47">
        <v>0</v>
      </c>
      <c r="K149" s="47">
        <f t="shared" si="10"/>
        <v>229059.20000000001</v>
      </c>
      <c r="L149" s="23"/>
    </row>
    <row r="150" spans="1:12" x14ac:dyDescent="0.2">
      <c r="A150" s="42" t="s">
        <v>1659</v>
      </c>
      <c r="B150" s="25">
        <v>397</v>
      </c>
      <c r="C150" s="45" t="s">
        <v>36</v>
      </c>
      <c r="D150" s="46">
        <v>45991</v>
      </c>
      <c r="E150" s="26" t="s">
        <v>189</v>
      </c>
      <c r="F150" s="163" t="str">
        <f t="shared" si="9"/>
        <v>SOSpecific</v>
      </c>
      <c r="G150" s="47">
        <v>0</v>
      </c>
      <c r="H150" s="47">
        <v>0</v>
      </c>
      <c r="I150" s="47">
        <v>0</v>
      </c>
      <c r="J150" s="47">
        <v>217785.32891702</v>
      </c>
      <c r="K150" s="47">
        <f t="shared" si="10"/>
        <v>217785.32891702</v>
      </c>
      <c r="L150" s="23"/>
    </row>
    <row r="151" spans="1:12" x14ac:dyDescent="0.2">
      <c r="A151" s="42" t="s">
        <v>1660</v>
      </c>
      <c r="B151" s="25">
        <v>397</v>
      </c>
      <c r="C151" s="45" t="s">
        <v>36</v>
      </c>
      <c r="D151" s="46">
        <v>45930</v>
      </c>
      <c r="E151" s="26" t="s">
        <v>189</v>
      </c>
      <c r="F151" s="163" t="str">
        <f t="shared" si="9"/>
        <v>SOSpecific</v>
      </c>
      <c r="G151" s="47">
        <v>0</v>
      </c>
      <c r="H151" s="47">
        <v>0</v>
      </c>
      <c r="I151" s="47">
        <v>0</v>
      </c>
      <c r="J151" s="47">
        <v>216693.81060118999</v>
      </c>
      <c r="K151" s="47">
        <f t="shared" si="10"/>
        <v>216693.81060118999</v>
      </c>
      <c r="L151" s="23"/>
    </row>
    <row r="152" spans="1:12" x14ac:dyDescent="0.2">
      <c r="A152" s="42" t="s">
        <v>1661</v>
      </c>
      <c r="B152" s="25">
        <v>397</v>
      </c>
      <c r="C152" s="45" t="s">
        <v>36</v>
      </c>
      <c r="D152" s="46" t="s">
        <v>922</v>
      </c>
      <c r="E152" s="26" t="s">
        <v>209</v>
      </c>
      <c r="F152" s="163" t="str">
        <f t="shared" si="9"/>
        <v>SOProgrammatic</v>
      </c>
      <c r="G152" s="47">
        <v>0</v>
      </c>
      <c r="H152" s="47">
        <v>0</v>
      </c>
      <c r="I152" s="47">
        <v>0</v>
      </c>
      <c r="J152" s="47">
        <v>208094.98915479597</v>
      </c>
      <c r="K152" s="47">
        <f t="shared" si="10"/>
        <v>208094.98915479597</v>
      </c>
      <c r="L152" s="23"/>
    </row>
    <row r="153" spans="1:12" x14ac:dyDescent="0.2">
      <c r="A153" s="42" t="s">
        <v>1662</v>
      </c>
      <c r="B153" s="25">
        <v>397</v>
      </c>
      <c r="C153" s="45" t="s">
        <v>36</v>
      </c>
      <c r="D153" s="46">
        <v>45291</v>
      </c>
      <c r="E153" s="26" t="s">
        <v>189</v>
      </c>
      <c r="F153" s="163" t="str">
        <f t="shared" si="9"/>
        <v>SOSpecific</v>
      </c>
      <c r="G153" s="47">
        <v>0</v>
      </c>
      <c r="H153" s="47">
        <v>204000</v>
      </c>
      <c r="I153" s="47">
        <v>0</v>
      </c>
      <c r="J153" s="47">
        <v>0</v>
      </c>
      <c r="K153" s="47">
        <f t="shared" si="10"/>
        <v>204000</v>
      </c>
      <c r="L153" s="23"/>
    </row>
    <row r="154" spans="1:12" x14ac:dyDescent="0.2">
      <c r="A154" s="42" t="s">
        <v>1643</v>
      </c>
      <c r="B154" s="25">
        <v>397</v>
      </c>
      <c r="C154" s="45" t="s">
        <v>30</v>
      </c>
      <c r="D154" s="46" t="s">
        <v>181</v>
      </c>
      <c r="E154" s="26" t="s">
        <v>160</v>
      </c>
      <c r="F154" s="163" t="str">
        <f t="shared" si="9"/>
        <v>WYPN/A</v>
      </c>
      <c r="G154" s="47">
        <v>202678.41789743642</v>
      </c>
      <c r="H154" s="47">
        <v>0</v>
      </c>
      <c r="I154" s="47">
        <v>0</v>
      </c>
      <c r="J154" s="47">
        <v>0</v>
      </c>
      <c r="K154" s="47">
        <f t="shared" si="10"/>
        <v>202678.41789743642</v>
      </c>
      <c r="L154" s="23"/>
    </row>
    <row r="155" spans="1:12" x14ac:dyDescent="0.2">
      <c r="A155" s="42" t="s">
        <v>1663</v>
      </c>
      <c r="B155" s="25">
        <v>397</v>
      </c>
      <c r="C155" s="45" t="s">
        <v>36</v>
      </c>
      <c r="D155" s="46">
        <v>45535</v>
      </c>
      <c r="E155" s="26" t="s">
        <v>189</v>
      </c>
      <c r="F155" s="163" t="str">
        <f t="shared" si="9"/>
        <v>SOSpecific</v>
      </c>
      <c r="G155" s="47">
        <v>0</v>
      </c>
      <c r="H155" s="47">
        <v>0</v>
      </c>
      <c r="I155" s="47">
        <v>199781.61513675004</v>
      </c>
      <c r="J155" s="47">
        <v>0</v>
      </c>
      <c r="K155" s="47">
        <f t="shared" si="10"/>
        <v>199781.61513675004</v>
      </c>
      <c r="L155" s="23"/>
    </row>
    <row r="156" spans="1:12" x14ac:dyDescent="0.2">
      <c r="A156" s="42" t="s">
        <v>1664</v>
      </c>
      <c r="B156" s="25">
        <v>397</v>
      </c>
      <c r="C156" s="44" t="s">
        <v>36</v>
      </c>
      <c r="D156" s="46">
        <v>46022</v>
      </c>
      <c r="E156" s="26" t="s">
        <v>189</v>
      </c>
      <c r="F156" s="163" t="str">
        <f t="shared" si="9"/>
        <v>SOSpecific</v>
      </c>
      <c r="G156" s="47">
        <v>0</v>
      </c>
      <c r="H156" s="47">
        <v>0</v>
      </c>
      <c r="I156" s="47">
        <v>0</v>
      </c>
      <c r="J156" s="47">
        <v>193033.7352</v>
      </c>
      <c r="K156" s="47">
        <f t="shared" si="10"/>
        <v>193033.7352</v>
      </c>
      <c r="L156" s="23"/>
    </row>
    <row r="157" spans="1:12" x14ac:dyDescent="0.2">
      <c r="A157" s="42" t="s">
        <v>1665</v>
      </c>
      <c r="B157" s="25">
        <v>397</v>
      </c>
      <c r="C157" s="45" t="s">
        <v>36</v>
      </c>
      <c r="D157" s="46">
        <v>45382</v>
      </c>
      <c r="E157" s="26" t="s">
        <v>189</v>
      </c>
      <c r="F157" s="163" t="str">
        <f t="shared" si="9"/>
        <v>SOSpecific</v>
      </c>
      <c r="G157" s="47">
        <v>0</v>
      </c>
      <c r="H157" s="47">
        <v>0</v>
      </c>
      <c r="I157" s="47">
        <v>191600</v>
      </c>
      <c r="J157" s="47">
        <v>0</v>
      </c>
      <c r="K157" s="47">
        <f t="shared" si="10"/>
        <v>191600</v>
      </c>
      <c r="L157" s="23"/>
    </row>
    <row r="158" spans="1:12" x14ac:dyDescent="0.2">
      <c r="A158" s="42" t="s">
        <v>1666</v>
      </c>
      <c r="B158" s="25">
        <v>397</v>
      </c>
      <c r="C158" s="45" t="s">
        <v>26</v>
      </c>
      <c r="D158" s="46" t="s">
        <v>181</v>
      </c>
      <c r="E158" s="26" t="s">
        <v>160</v>
      </c>
      <c r="F158" s="163" t="str">
        <f t="shared" si="9"/>
        <v>IDN/A</v>
      </c>
      <c r="G158" s="47">
        <v>184575.86133551042</v>
      </c>
      <c r="H158" s="47">
        <v>0</v>
      </c>
      <c r="I158" s="47">
        <v>0</v>
      </c>
      <c r="J158" s="47">
        <v>0</v>
      </c>
      <c r="K158" s="47">
        <f t="shared" si="10"/>
        <v>184575.86133551042</v>
      </c>
      <c r="L158" s="23"/>
    </row>
    <row r="159" spans="1:12" x14ac:dyDescent="0.2">
      <c r="A159" s="42" t="s">
        <v>1646</v>
      </c>
      <c r="B159" s="25">
        <v>397</v>
      </c>
      <c r="C159" s="45" t="s">
        <v>26</v>
      </c>
      <c r="D159" s="46" t="s">
        <v>181</v>
      </c>
      <c r="E159" s="26" t="s">
        <v>160</v>
      </c>
      <c r="F159" s="163" t="str">
        <f t="shared" si="9"/>
        <v>IDN/A</v>
      </c>
      <c r="G159" s="47">
        <v>168933.51</v>
      </c>
      <c r="H159" s="47">
        <v>0</v>
      </c>
      <c r="I159" s="47">
        <v>0</v>
      </c>
      <c r="J159" s="47">
        <v>0</v>
      </c>
      <c r="K159" s="47">
        <f t="shared" si="10"/>
        <v>168933.51</v>
      </c>
      <c r="L159" s="23"/>
    </row>
    <row r="160" spans="1:12" x14ac:dyDescent="0.2">
      <c r="A160" s="42" t="s">
        <v>1667</v>
      </c>
      <c r="B160" s="25">
        <v>397</v>
      </c>
      <c r="C160" s="45" t="s">
        <v>14</v>
      </c>
      <c r="D160" s="46" t="s">
        <v>181</v>
      </c>
      <c r="E160" s="26" t="s">
        <v>160</v>
      </c>
      <c r="F160" s="163" t="str">
        <f t="shared" si="9"/>
        <v>CAGEN/A</v>
      </c>
      <c r="G160" s="47">
        <v>139314.54</v>
      </c>
      <c r="H160" s="47">
        <v>0</v>
      </c>
      <c r="I160" s="47">
        <v>0</v>
      </c>
      <c r="J160" s="47">
        <v>0</v>
      </c>
      <c r="K160" s="47">
        <f t="shared" si="10"/>
        <v>139314.54</v>
      </c>
      <c r="L160" s="23"/>
    </row>
    <row r="161" spans="1:12" x14ac:dyDescent="0.2">
      <c r="A161" s="42" t="s">
        <v>1668</v>
      </c>
      <c r="B161" s="25">
        <v>397</v>
      </c>
      <c r="C161" s="44" t="s">
        <v>14</v>
      </c>
      <c r="D161" s="46">
        <v>45229</v>
      </c>
      <c r="E161" s="26" t="s">
        <v>160</v>
      </c>
      <c r="F161" s="163" t="str">
        <f t="shared" si="9"/>
        <v>CAGEN/A</v>
      </c>
      <c r="G161" s="47">
        <v>0</v>
      </c>
      <c r="H161" s="47">
        <v>132353</v>
      </c>
      <c r="I161" s="47">
        <v>0</v>
      </c>
      <c r="J161" s="47">
        <v>0</v>
      </c>
      <c r="K161" s="47">
        <f t="shared" si="10"/>
        <v>132353</v>
      </c>
      <c r="L161" s="23"/>
    </row>
    <row r="162" spans="1:12" x14ac:dyDescent="0.2">
      <c r="A162" s="42" t="s">
        <v>1669</v>
      </c>
      <c r="B162" s="25">
        <v>397</v>
      </c>
      <c r="C162" s="45" t="s">
        <v>14</v>
      </c>
      <c r="D162" s="46">
        <v>45931</v>
      </c>
      <c r="E162" s="26" t="s">
        <v>160</v>
      </c>
      <c r="F162" s="163" t="str">
        <f t="shared" si="9"/>
        <v>CAGEN/A</v>
      </c>
      <c r="G162" s="47">
        <v>0</v>
      </c>
      <c r="H162" s="47">
        <v>0</v>
      </c>
      <c r="I162" s="47">
        <v>0</v>
      </c>
      <c r="J162" s="47">
        <v>128093.8791999988</v>
      </c>
      <c r="K162" s="47">
        <f t="shared" si="10"/>
        <v>128093.8791999988</v>
      </c>
      <c r="L162" s="23"/>
    </row>
    <row r="163" spans="1:12" x14ac:dyDescent="0.2">
      <c r="A163" s="42" t="s">
        <v>1670</v>
      </c>
      <c r="B163" s="25">
        <v>397</v>
      </c>
      <c r="C163" s="44" t="s">
        <v>14</v>
      </c>
      <c r="D163" s="46">
        <v>45444</v>
      </c>
      <c r="E163" s="26" t="s">
        <v>160</v>
      </c>
      <c r="F163" s="163" t="str">
        <f t="shared" si="9"/>
        <v>CAGEN/A</v>
      </c>
      <c r="G163" s="47">
        <v>0</v>
      </c>
      <c r="H163" s="47">
        <v>0</v>
      </c>
      <c r="I163" s="47">
        <v>123919.2999999988</v>
      </c>
      <c r="J163" s="47">
        <v>0</v>
      </c>
      <c r="K163" s="47">
        <f t="shared" si="10"/>
        <v>123919.2999999988</v>
      </c>
      <c r="L163" s="23"/>
    </row>
    <row r="164" spans="1:12" x14ac:dyDescent="0.2">
      <c r="A164" s="42" t="s">
        <v>1671</v>
      </c>
      <c r="B164" s="25">
        <v>397</v>
      </c>
      <c r="C164" s="45" t="s">
        <v>14</v>
      </c>
      <c r="D164" s="46">
        <v>45962</v>
      </c>
      <c r="E164" s="26" t="s">
        <v>160</v>
      </c>
      <c r="F164" s="163" t="str">
        <f t="shared" si="9"/>
        <v>CAGEN/A</v>
      </c>
      <c r="G164" s="47">
        <v>0</v>
      </c>
      <c r="H164" s="47">
        <v>0</v>
      </c>
      <c r="I164" s="47">
        <v>0</v>
      </c>
      <c r="J164" s="47">
        <v>105056.32319999901</v>
      </c>
      <c r="K164" s="47">
        <f t="shared" si="10"/>
        <v>105056.32319999901</v>
      </c>
      <c r="L164" s="23"/>
    </row>
    <row r="165" spans="1:12" x14ac:dyDescent="0.2">
      <c r="A165" s="42" t="s">
        <v>1672</v>
      </c>
      <c r="B165" s="25">
        <v>397</v>
      </c>
      <c r="C165" s="45" t="s">
        <v>14</v>
      </c>
      <c r="D165" s="46" t="s">
        <v>181</v>
      </c>
      <c r="E165" s="26" t="s">
        <v>160</v>
      </c>
      <c r="F165" s="163" t="str">
        <f t="shared" si="9"/>
        <v>CAGEN/A</v>
      </c>
      <c r="G165" s="47">
        <v>0</v>
      </c>
      <c r="H165" s="47">
        <v>96576.999999999985</v>
      </c>
      <c r="I165" s="47">
        <v>0</v>
      </c>
      <c r="J165" s="47">
        <v>0</v>
      </c>
      <c r="K165" s="47">
        <f t="shared" si="10"/>
        <v>96576.999999999985</v>
      </c>
      <c r="L165" s="23"/>
    </row>
    <row r="166" spans="1:12" x14ac:dyDescent="0.2">
      <c r="A166" s="42" t="s">
        <v>1673</v>
      </c>
      <c r="B166" s="25">
        <v>397</v>
      </c>
      <c r="C166" s="45" t="s">
        <v>26</v>
      </c>
      <c r="D166" s="46" t="s">
        <v>181</v>
      </c>
      <c r="E166" s="26" t="s">
        <v>160</v>
      </c>
      <c r="F166" s="163" t="str">
        <f t="shared" si="9"/>
        <v>IDN/A</v>
      </c>
      <c r="G166" s="47">
        <v>0</v>
      </c>
      <c r="H166" s="47">
        <v>31372.430757860915</v>
      </c>
      <c r="I166" s="47">
        <v>32323.367069849752</v>
      </c>
      <c r="J166" s="47">
        <v>32524.85860819152</v>
      </c>
      <c r="K166" s="47">
        <f t="shared" si="10"/>
        <v>96220.656435902187</v>
      </c>
      <c r="L166" s="23"/>
    </row>
    <row r="167" spans="1:12" x14ac:dyDescent="0.2">
      <c r="A167" s="42" t="s">
        <v>1674</v>
      </c>
      <c r="B167" s="25">
        <v>397</v>
      </c>
      <c r="C167" s="45" t="s">
        <v>14</v>
      </c>
      <c r="D167" s="46" t="s">
        <v>181</v>
      </c>
      <c r="E167" s="26" t="s">
        <v>160</v>
      </c>
      <c r="F167" s="163" t="str">
        <f t="shared" si="9"/>
        <v>CAGEN/A</v>
      </c>
      <c r="G167" s="47">
        <v>0</v>
      </c>
      <c r="H167" s="47">
        <v>0</v>
      </c>
      <c r="I167" s="47">
        <v>0</v>
      </c>
      <c r="J167" s="47">
        <v>95788.510799999101</v>
      </c>
      <c r="K167" s="47">
        <f t="shared" si="10"/>
        <v>95788.510799999101</v>
      </c>
      <c r="L167" s="23"/>
    </row>
    <row r="168" spans="1:12" x14ac:dyDescent="0.2">
      <c r="A168" s="42" t="s">
        <v>1675</v>
      </c>
      <c r="B168" s="25">
        <v>397</v>
      </c>
      <c r="C168" s="45" t="s">
        <v>14</v>
      </c>
      <c r="D168" s="46" t="s">
        <v>181</v>
      </c>
      <c r="E168" s="26" t="s">
        <v>160</v>
      </c>
      <c r="F168" s="163" t="str">
        <f t="shared" si="9"/>
        <v>CAGEN/A</v>
      </c>
      <c r="G168" s="47">
        <v>0</v>
      </c>
      <c r="H168" s="47">
        <v>0</v>
      </c>
      <c r="I168" s="47">
        <v>95363.57999999907</v>
      </c>
      <c r="J168" s="47">
        <v>0</v>
      </c>
      <c r="K168" s="47">
        <f t="shared" si="10"/>
        <v>95363.57999999907</v>
      </c>
      <c r="L168" s="23"/>
    </row>
    <row r="169" spans="1:12" x14ac:dyDescent="0.2">
      <c r="A169" s="42" t="s">
        <v>1676</v>
      </c>
      <c r="B169" s="25">
        <v>397</v>
      </c>
      <c r="C169" s="44" t="s">
        <v>14</v>
      </c>
      <c r="D169" s="46" t="s">
        <v>181</v>
      </c>
      <c r="E169" s="26" t="s">
        <v>160</v>
      </c>
      <c r="F169" s="163" t="str">
        <f t="shared" si="9"/>
        <v>CAGEN/A</v>
      </c>
      <c r="G169" s="47">
        <v>0</v>
      </c>
      <c r="H169" s="47">
        <v>92586</v>
      </c>
      <c r="I169" s="47">
        <v>0</v>
      </c>
      <c r="J169" s="47">
        <v>0</v>
      </c>
      <c r="K169" s="47">
        <f t="shared" si="10"/>
        <v>92586</v>
      </c>
      <c r="L169" s="23"/>
    </row>
    <row r="170" spans="1:12" x14ac:dyDescent="0.2">
      <c r="A170" s="42" t="s">
        <v>1677</v>
      </c>
      <c r="B170" s="25">
        <v>397</v>
      </c>
      <c r="C170" s="45" t="s">
        <v>14</v>
      </c>
      <c r="D170" s="46" t="s">
        <v>181</v>
      </c>
      <c r="E170" s="26" t="s">
        <v>160</v>
      </c>
      <c r="F170" s="163" t="str">
        <f t="shared" si="9"/>
        <v>CAGEN/A</v>
      </c>
      <c r="G170" s="47">
        <v>0</v>
      </c>
      <c r="H170" s="47">
        <v>0</v>
      </c>
      <c r="I170" s="47">
        <v>0</v>
      </c>
      <c r="J170" s="47">
        <v>91770.135999999125</v>
      </c>
      <c r="K170" s="47">
        <f t="shared" si="10"/>
        <v>91770.135999999125</v>
      </c>
      <c r="L170" s="23"/>
    </row>
    <row r="171" spans="1:12" x14ac:dyDescent="0.2">
      <c r="A171" s="42" t="s">
        <v>1678</v>
      </c>
      <c r="B171" s="25">
        <v>397</v>
      </c>
      <c r="C171" s="45" t="s">
        <v>14</v>
      </c>
      <c r="D171" s="46" t="s">
        <v>181</v>
      </c>
      <c r="E171" s="26" t="s">
        <v>160</v>
      </c>
      <c r="F171" s="163" t="str">
        <f t="shared" si="9"/>
        <v>CAGEN/A</v>
      </c>
      <c r="G171" s="47">
        <v>0</v>
      </c>
      <c r="H171" s="47">
        <v>0</v>
      </c>
      <c r="I171" s="47">
        <v>89527.599999999118</v>
      </c>
      <c r="J171" s="47">
        <v>0</v>
      </c>
      <c r="K171" s="47">
        <f t="shared" si="10"/>
        <v>89527.599999999118</v>
      </c>
      <c r="L171" s="23"/>
    </row>
    <row r="172" spans="1:12" x14ac:dyDescent="0.2">
      <c r="A172" s="42" t="s">
        <v>1679</v>
      </c>
      <c r="B172" s="25">
        <v>397</v>
      </c>
      <c r="C172" s="44" t="s">
        <v>14</v>
      </c>
      <c r="D172" s="46" t="s">
        <v>181</v>
      </c>
      <c r="E172" s="26" t="s">
        <v>160</v>
      </c>
      <c r="F172" s="163" t="str">
        <f t="shared" ref="F172:F235" si="11">C172&amp;E172</f>
        <v>CAGEN/A</v>
      </c>
      <c r="G172" s="47">
        <v>0</v>
      </c>
      <c r="H172" s="47">
        <v>0</v>
      </c>
      <c r="I172" s="47">
        <v>0</v>
      </c>
      <c r="J172" s="47">
        <v>74367.384599999306</v>
      </c>
      <c r="K172" s="47">
        <f t="shared" si="10"/>
        <v>74367.384599999306</v>
      </c>
      <c r="L172" s="23"/>
    </row>
    <row r="173" spans="1:12" x14ac:dyDescent="0.2">
      <c r="A173" s="42" t="s">
        <v>1680</v>
      </c>
      <c r="B173" s="25">
        <v>397</v>
      </c>
      <c r="C173" s="45" t="s">
        <v>14</v>
      </c>
      <c r="D173" s="46" t="s">
        <v>181</v>
      </c>
      <c r="E173" s="26" t="s">
        <v>160</v>
      </c>
      <c r="F173" s="163" t="str">
        <f t="shared" si="11"/>
        <v>CAGEN/A</v>
      </c>
      <c r="G173" s="47">
        <v>0</v>
      </c>
      <c r="H173" s="47">
        <v>0</v>
      </c>
      <c r="I173" s="47">
        <v>72550.109999999302</v>
      </c>
      <c r="J173" s="47">
        <v>0</v>
      </c>
      <c r="K173" s="47">
        <f t="shared" ref="K173:K235" si="12">SUM(G173:J173)</f>
        <v>72550.109999999302</v>
      </c>
      <c r="L173" s="23"/>
    </row>
    <row r="174" spans="1:12" x14ac:dyDescent="0.2">
      <c r="A174" s="42" t="s">
        <v>1681</v>
      </c>
      <c r="B174" s="25">
        <v>397</v>
      </c>
      <c r="C174" s="44" t="s">
        <v>14</v>
      </c>
      <c r="D174" s="46" t="s">
        <v>181</v>
      </c>
      <c r="E174" s="26" t="s">
        <v>160</v>
      </c>
      <c r="F174" s="163" t="str">
        <f t="shared" si="11"/>
        <v>CAGEN/A</v>
      </c>
      <c r="G174" s="47">
        <v>0</v>
      </c>
      <c r="H174" s="47">
        <v>0</v>
      </c>
      <c r="I174" s="47">
        <v>0</v>
      </c>
      <c r="J174" s="47">
        <v>72349.222899999339</v>
      </c>
      <c r="K174" s="47">
        <f t="shared" si="12"/>
        <v>72349.222899999339</v>
      </c>
      <c r="L174" s="23"/>
    </row>
    <row r="175" spans="1:12" x14ac:dyDescent="0.2">
      <c r="A175" s="42" t="s">
        <v>1682</v>
      </c>
      <c r="B175" s="25">
        <v>397</v>
      </c>
      <c r="C175" s="44" t="s">
        <v>14</v>
      </c>
      <c r="D175" s="46" t="s">
        <v>181</v>
      </c>
      <c r="E175" s="26" t="s">
        <v>160</v>
      </c>
      <c r="F175" s="163" t="str">
        <f t="shared" si="11"/>
        <v>CAGEN/A</v>
      </c>
      <c r="G175" s="47">
        <v>71628.350000000006</v>
      </c>
      <c r="H175" s="47">
        <v>0</v>
      </c>
      <c r="I175" s="47">
        <v>0</v>
      </c>
      <c r="J175" s="47">
        <v>0</v>
      </c>
      <c r="K175" s="47">
        <f t="shared" si="12"/>
        <v>71628.350000000006</v>
      </c>
      <c r="L175" s="23"/>
    </row>
    <row r="176" spans="1:12" x14ac:dyDescent="0.2">
      <c r="A176" s="42" t="s">
        <v>1683</v>
      </c>
      <c r="B176" s="25">
        <v>397</v>
      </c>
      <c r="C176" s="45" t="s">
        <v>14</v>
      </c>
      <c r="D176" s="46" t="s">
        <v>181</v>
      </c>
      <c r="E176" s="26" t="s">
        <v>160</v>
      </c>
      <c r="F176" s="163" t="str">
        <f t="shared" si="11"/>
        <v>CAGEN/A</v>
      </c>
      <c r="G176" s="47">
        <v>0</v>
      </c>
      <c r="H176" s="47">
        <v>0</v>
      </c>
      <c r="I176" s="47">
        <v>71571.187699999311</v>
      </c>
      <c r="J176" s="47">
        <v>0</v>
      </c>
      <c r="K176" s="47">
        <f t="shared" si="12"/>
        <v>71571.187699999311</v>
      </c>
      <c r="L176" s="23"/>
    </row>
    <row r="177" spans="1:12" x14ac:dyDescent="0.2">
      <c r="A177" s="42" t="s">
        <v>1684</v>
      </c>
      <c r="B177" s="25">
        <v>397</v>
      </c>
      <c r="C177" s="44" t="s">
        <v>14</v>
      </c>
      <c r="D177" s="46" t="s">
        <v>181</v>
      </c>
      <c r="E177" s="26" t="s">
        <v>160</v>
      </c>
      <c r="F177" s="163" t="str">
        <f t="shared" si="11"/>
        <v>CAGEN/A</v>
      </c>
      <c r="G177" s="47">
        <v>0</v>
      </c>
      <c r="H177" s="47">
        <v>70588.59</v>
      </c>
      <c r="I177" s="47">
        <v>0</v>
      </c>
      <c r="J177" s="47">
        <v>0</v>
      </c>
      <c r="K177" s="47">
        <f t="shared" si="12"/>
        <v>70588.59</v>
      </c>
      <c r="L177" s="23"/>
    </row>
    <row r="178" spans="1:12" x14ac:dyDescent="0.2">
      <c r="A178" s="42" t="s">
        <v>1685</v>
      </c>
      <c r="B178" s="25">
        <v>397</v>
      </c>
      <c r="C178" s="44" t="s">
        <v>14</v>
      </c>
      <c r="D178" s="46" t="s">
        <v>181</v>
      </c>
      <c r="E178" s="26" t="s">
        <v>160</v>
      </c>
      <c r="F178" s="163" t="str">
        <f t="shared" si="11"/>
        <v>CAGEN/A</v>
      </c>
      <c r="G178" s="47">
        <v>0</v>
      </c>
      <c r="H178" s="47">
        <v>70437</v>
      </c>
      <c r="I178" s="47">
        <v>0</v>
      </c>
      <c r="J178" s="47">
        <v>0</v>
      </c>
      <c r="K178" s="47">
        <f t="shared" si="12"/>
        <v>70437</v>
      </c>
      <c r="L178" s="23"/>
    </row>
    <row r="179" spans="1:12" x14ac:dyDescent="0.2">
      <c r="A179" s="42" t="s">
        <v>1686</v>
      </c>
      <c r="B179" s="25">
        <v>397</v>
      </c>
      <c r="C179" s="45" t="s">
        <v>14</v>
      </c>
      <c r="D179" s="46" t="s">
        <v>181</v>
      </c>
      <c r="E179" s="26" t="s">
        <v>160</v>
      </c>
      <c r="F179" s="163" t="str">
        <f t="shared" si="11"/>
        <v>CAGEN/A</v>
      </c>
      <c r="G179" s="47">
        <v>68742</v>
      </c>
      <c r="H179" s="47">
        <v>0</v>
      </c>
      <c r="I179" s="47">
        <v>0</v>
      </c>
      <c r="J179" s="47">
        <v>0</v>
      </c>
      <c r="K179" s="47">
        <f t="shared" si="12"/>
        <v>68742</v>
      </c>
      <c r="L179" s="23"/>
    </row>
    <row r="180" spans="1:12" x14ac:dyDescent="0.2">
      <c r="A180" s="42" t="s">
        <v>1687</v>
      </c>
      <c r="B180" s="25">
        <v>397</v>
      </c>
      <c r="C180" s="45" t="s">
        <v>14</v>
      </c>
      <c r="D180" s="46" t="s">
        <v>181</v>
      </c>
      <c r="E180" s="26" t="s">
        <v>160</v>
      </c>
      <c r="F180" s="163" t="str">
        <f t="shared" si="11"/>
        <v>CAGEN/A</v>
      </c>
      <c r="G180" s="47">
        <v>0</v>
      </c>
      <c r="H180" s="47">
        <v>65827.999999999985</v>
      </c>
      <c r="I180" s="47">
        <v>0</v>
      </c>
      <c r="J180" s="47">
        <v>0</v>
      </c>
      <c r="K180" s="47">
        <f t="shared" si="12"/>
        <v>65827.999999999985</v>
      </c>
      <c r="L180" s="23"/>
    </row>
    <row r="181" spans="1:12" x14ac:dyDescent="0.2">
      <c r="A181" s="42" t="s">
        <v>1688</v>
      </c>
      <c r="B181" s="25">
        <v>397</v>
      </c>
      <c r="C181" s="45" t="s">
        <v>15</v>
      </c>
      <c r="D181" s="46">
        <v>45015</v>
      </c>
      <c r="E181" s="26" t="s">
        <v>189</v>
      </c>
      <c r="F181" s="163" t="str">
        <f t="shared" si="11"/>
        <v>SGSpecific</v>
      </c>
      <c r="G181" s="47">
        <v>0</v>
      </c>
      <c r="H181" s="47">
        <v>65742</v>
      </c>
      <c r="I181" s="47">
        <v>0</v>
      </c>
      <c r="J181" s="47">
        <v>0</v>
      </c>
      <c r="K181" s="47">
        <f t="shared" si="12"/>
        <v>65742</v>
      </c>
      <c r="L181" s="23"/>
    </row>
    <row r="182" spans="1:12" x14ac:dyDescent="0.2">
      <c r="A182" s="42" t="s">
        <v>1689</v>
      </c>
      <c r="B182" s="25">
        <v>397</v>
      </c>
      <c r="C182" s="45" t="s">
        <v>14</v>
      </c>
      <c r="D182" s="46">
        <v>45139</v>
      </c>
      <c r="E182" s="26" t="s">
        <v>160</v>
      </c>
      <c r="F182" s="163" t="str">
        <f t="shared" si="11"/>
        <v>CAGEN/A</v>
      </c>
      <c r="G182" s="47">
        <v>0</v>
      </c>
      <c r="H182" s="47">
        <v>52176</v>
      </c>
      <c r="I182" s="47">
        <v>0</v>
      </c>
      <c r="J182" s="47">
        <v>0</v>
      </c>
      <c r="K182" s="47">
        <f t="shared" si="12"/>
        <v>52176</v>
      </c>
      <c r="L182" s="23"/>
    </row>
    <row r="183" spans="1:12" x14ac:dyDescent="0.2">
      <c r="A183" s="42" t="s">
        <v>1690</v>
      </c>
      <c r="B183" s="25">
        <v>397</v>
      </c>
      <c r="C183" s="45" t="s">
        <v>14</v>
      </c>
      <c r="D183" s="46">
        <v>44985</v>
      </c>
      <c r="E183" s="26" t="s">
        <v>160</v>
      </c>
      <c r="F183" s="163" t="str">
        <f t="shared" si="11"/>
        <v>CAGEN/A</v>
      </c>
      <c r="G183" s="47">
        <v>0</v>
      </c>
      <c r="H183" s="47">
        <v>51754</v>
      </c>
      <c r="I183" s="47">
        <v>0</v>
      </c>
      <c r="J183" s="47">
        <v>0</v>
      </c>
      <c r="K183" s="47">
        <f t="shared" si="12"/>
        <v>51754</v>
      </c>
      <c r="L183" s="23"/>
    </row>
    <row r="184" spans="1:12" x14ac:dyDescent="0.2">
      <c r="A184" s="42" t="s">
        <v>1691</v>
      </c>
      <c r="B184" s="25">
        <v>397</v>
      </c>
      <c r="C184" s="44" t="s">
        <v>14</v>
      </c>
      <c r="D184" s="46" t="s">
        <v>181</v>
      </c>
      <c r="E184" s="26" t="s">
        <v>160</v>
      </c>
      <c r="F184" s="163" t="str">
        <f t="shared" si="11"/>
        <v>CAGEN/A</v>
      </c>
      <c r="G184" s="47">
        <v>51121.810000000005</v>
      </c>
      <c r="H184" s="47">
        <v>0</v>
      </c>
      <c r="I184" s="47">
        <v>0</v>
      </c>
      <c r="J184" s="47">
        <v>0</v>
      </c>
      <c r="K184" s="47">
        <f t="shared" si="12"/>
        <v>51121.810000000005</v>
      </c>
      <c r="L184" s="23"/>
    </row>
    <row r="185" spans="1:12" x14ac:dyDescent="0.2">
      <c r="A185" s="42" t="s">
        <v>1692</v>
      </c>
      <c r="B185" s="25">
        <v>397</v>
      </c>
      <c r="C185" s="45" t="s">
        <v>14</v>
      </c>
      <c r="D185" s="46">
        <v>46022</v>
      </c>
      <c r="E185" s="26" t="s">
        <v>160</v>
      </c>
      <c r="F185" s="163" t="str">
        <f t="shared" si="11"/>
        <v>CAGEN/A</v>
      </c>
      <c r="G185" s="47">
        <v>0</v>
      </c>
      <c r="H185" s="47">
        <v>0</v>
      </c>
      <c r="I185" s="47">
        <v>0</v>
      </c>
      <c r="J185" s="47">
        <v>46057.163399999568</v>
      </c>
      <c r="K185" s="47">
        <f t="shared" si="12"/>
        <v>46057.163399999568</v>
      </c>
      <c r="L185" s="23"/>
    </row>
    <row r="186" spans="1:12" x14ac:dyDescent="0.2">
      <c r="A186" s="42" t="s">
        <v>1693</v>
      </c>
      <c r="B186" s="25">
        <v>397</v>
      </c>
      <c r="C186" s="44" t="s">
        <v>13</v>
      </c>
      <c r="D186" s="46">
        <v>45017</v>
      </c>
      <c r="E186" s="26" t="s">
        <v>189</v>
      </c>
      <c r="F186" s="163" t="str">
        <f t="shared" si="11"/>
        <v>CAGWSpecific</v>
      </c>
      <c r="G186" s="47">
        <v>0</v>
      </c>
      <c r="H186" s="47">
        <v>45071</v>
      </c>
      <c r="I186" s="47">
        <v>0</v>
      </c>
      <c r="J186" s="47">
        <v>0</v>
      </c>
      <c r="K186" s="47">
        <f t="shared" si="12"/>
        <v>45071</v>
      </c>
      <c r="L186" s="23"/>
    </row>
    <row r="187" spans="1:12" x14ac:dyDescent="0.2">
      <c r="A187" s="42" t="s">
        <v>1694</v>
      </c>
      <c r="B187" s="25">
        <v>397</v>
      </c>
      <c r="C187" s="45" t="s">
        <v>14</v>
      </c>
      <c r="D187" s="46">
        <v>44895</v>
      </c>
      <c r="E187" s="26" t="s">
        <v>160</v>
      </c>
      <c r="F187" s="163" t="str">
        <f t="shared" si="11"/>
        <v>CAGEN/A</v>
      </c>
      <c r="G187" s="47">
        <v>44101.85</v>
      </c>
      <c r="H187" s="47">
        <v>0</v>
      </c>
      <c r="I187" s="47">
        <v>0</v>
      </c>
      <c r="J187" s="47">
        <v>0</v>
      </c>
      <c r="K187" s="47">
        <f t="shared" si="12"/>
        <v>44101.85</v>
      </c>
      <c r="L187" s="23"/>
    </row>
    <row r="188" spans="1:12" x14ac:dyDescent="0.2">
      <c r="A188" s="42" t="s">
        <v>1695</v>
      </c>
      <c r="B188" s="25">
        <v>397</v>
      </c>
      <c r="C188" s="45" t="s">
        <v>14</v>
      </c>
      <c r="D188" s="46">
        <v>45291</v>
      </c>
      <c r="E188" s="26" t="s">
        <v>160</v>
      </c>
      <c r="F188" s="163" t="str">
        <f t="shared" si="11"/>
        <v>CAGEN/A</v>
      </c>
      <c r="G188" s="47">
        <v>0</v>
      </c>
      <c r="H188" s="47">
        <v>43489.999999999985</v>
      </c>
      <c r="I188" s="47">
        <v>0</v>
      </c>
      <c r="J188" s="47">
        <v>0</v>
      </c>
      <c r="K188" s="47">
        <f t="shared" si="12"/>
        <v>43489.999999999985</v>
      </c>
      <c r="L188" s="23"/>
    </row>
    <row r="189" spans="1:12" x14ac:dyDescent="0.2">
      <c r="A189" s="42" t="s">
        <v>1696</v>
      </c>
      <c r="B189" s="25">
        <v>397</v>
      </c>
      <c r="C189" s="44" t="s">
        <v>14</v>
      </c>
      <c r="D189" s="46">
        <v>45807</v>
      </c>
      <c r="E189" s="26" t="s">
        <v>160</v>
      </c>
      <c r="F189" s="163" t="str">
        <f t="shared" si="11"/>
        <v>CAGEN/A</v>
      </c>
      <c r="G189" s="47">
        <v>0</v>
      </c>
      <c r="H189" s="47">
        <v>0</v>
      </c>
      <c r="I189" s="47">
        <v>0</v>
      </c>
      <c r="J189" s="47">
        <v>42934.106999999596</v>
      </c>
      <c r="K189" s="47">
        <f t="shared" si="12"/>
        <v>42934.106999999596</v>
      </c>
      <c r="L189" s="23"/>
    </row>
    <row r="190" spans="1:12" x14ac:dyDescent="0.2">
      <c r="A190" s="42" t="s">
        <v>1697</v>
      </c>
      <c r="B190" s="25">
        <v>397</v>
      </c>
      <c r="C190" s="44" t="s">
        <v>14</v>
      </c>
      <c r="D190" s="46" t="s">
        <v>181</v>
      </c>
      <c r="E190" s="26" t="s">
        <v>160</v>
      </c>
      <c r="F190" s="163" t="str">
        <f t="shared" si="11"/>
        <v>CAGEN/A</v>
      </c>
      <c r="G190" s="47">
        <v>0</v>
      </c>
      <c r="H190" s="47">
        <v>0</v>
      </c>
      <c r="I190" s="47">
        <v>0</v>
      </c>
      <c r="J190" s="47">
        <v>42381.923599999602</v>
      </c>
      <c r="K190" s="47">
        <f t="shared" si="12"/>
        <v>42381.923599999602</v>
      </c>
      <c r="L190" s="23"/>
    </row>
    <row r="191" spans="1:12" x14ac:dyDescent="0.2">
      <c r="A191" s="42" t="s">
        <v>1698</v>
      </c>
      <c r="B191" s="25">
        <v>397</v>
      </c>
      <c r="C191" s="45" t="s">
        <v>14</v>
      </c>
      <c r="D191" s="46" t="s">
        <v>181</v>
      </c>
      <c r="E191" s="26" t="s">
        <v>160</v>
      </c>
      <c r="F191" s="163" t="str">
        <f t="shared" si="11"/>
        <v>CAGEN/A</v>
      </c>
      <c r="G191" s="47">
        <v>0</v>
      </c>
      <c r="H191" s="47">
        <v>0</v>
      </c>
      <c r="I191" s="47">
        <v>0</v>
      </c>
      <c r="J191" s="47">
        <v>42015.560999999609</v>
      </c>
      <c r="K191" s="47">
        <f t="shared" si="12"/>
        <v>42015.560999999609</v>
      </c>
      <c r="L191" s="23"/>
    </row>
    <row r="192" spans="1:12" x14ac:dyDescent="0.2">
      <c r="A192" s="42" t="s">
        <v>1699</v>
      </c>
      <c r="B192" s="25">
        <v>397</v>
      </c>
      <c r="C192" s="45" t="s">
        <v>14</v>
      </c>
      <c r="D192" s="46">
        <v>45442</v>
      </c>
      <c r="E192" s="26" t="s">
        <v>160</v>
      </c>
      <c r="F192" s="163" t="str">
        <f t="shared" si="11"/>
        <v>CAGEN/A</v>
      </c>
      <c r="G192" s="47">
        <v>0</v>
      </c>
      <c r="H192" s="47">
        <v>0</v>
      </c>
      <c r="I192" s="47">
        <v>41884.949999999597</v>
      </c>
      <c r="J192" s="47">
        <v>0</v>
      </c>
      <c r="K192" s="47">
        <f t="shared" si="12"/>
        <v>41884.949999999597</v>
      </c>
      <c r="L192" s="23"/>
    </row>
    <row r="193" spans="1:12" x14ac:dyDescent="0.2">
      <c r="A193" s="42" t="s">
        <v>1700</v>
      </c>
      <c r="B193" s="25">
        <v>397</v>
      </c>
      <c r="C193" s="44" t="s">
        <v>14</v>
      </c>
      <c r="D193" s="46" t="s">
        <v>181</v>
      </c>
      <c r="E193" s="26" t="s">
        <v>160</v>
      </c>
      <c r="F193" s="163" t="str">
        <f t="shared" si="11"/>
        <v>CAGEN/A</v>
      </c>
      <c r="G193" s="47">
        <v>0</v>
      </c>
      <c r="H193" s="47">
        <v>0</v>
      </c>
      <c r="I193" s="47">
        <v>41346.259999999602</v>
      </c>
      <c r="J193" s="47">
        <v>0</v>
      </c>
      <c r="K193" s="47">
        <f t="shared" si="12"/>
        <v>41346.259999999602</v>
      </c>
      <c r="L193" s="23"/>
    </row>
    <row r="194" spans="1:12" x14ac:dyDescent="0.2">
      <c r="A194" s="42" t="s">
        <v>1701</v>
      </c>
      <c r="B194" s="25">
        <v>397</v>
      </c>
      <c r="C194" s="44" t="s">
        <v>14</v>
      </c>
      <c r="D194" s="46" t="s">
        <v>181</v>
      </c>
      <c r="E194" s="26" t="s">
        <v>160</v>
      </c>
      <c r="F194" s="163" t="str">
        <f t="shared" si="11"/>
        <v>CAGEN/A</v>
      </c>
      <c r="G194" s="47">
        <v>0</v>
      </c>
      <c r="H194" s="47">
        <v>0</v>
      </c>
      <c r="I194" s="47">
        <v>40988.849999999606</v>
      </c>
      <c r="J194" s="47">
        <v>0</v>
      </c>
      <c r="K194" s="47">
        <f t="shared" si="12"/>
        <v>40988.849999999606</v>
      </c>
      <c r="L194" s="23"/>
    </row>
    <row r="195" spans="1:12" x14ac:dyDescent="0.2">
      <c r="A195" s="42" t="s">
        <v>1702</v>
      </c>
      <c r="B195" s="25">
        <v>397</v>
      </c>
      <c r="C195" s="45" t="s">
        <v>14</v>
      </c>
      <c r="D195" s="46">
        <v>45869</v>
      </c>
      <c r="E195" s="26" t="s">
        <v>160</v>
      </c>
      <c r="F195" s="163" t="str">
        <f t="shared" si="11"/>
        <v>CAGEN/A</v>
      </c>
      <c r="G195" s="47">
        <v>0</v>
      </c>
      <c r="H195" s="47">
        <v>0</v>
      </c>
      <c r="I195" s="47">
        <v>0</v>
      </c>
      <c r="J195" s="47">
        <v>40821.451199999618</v>
      </c>
      <c r="K195" s="47">
        <f t="shared" si="12"/>
        <v>40821.451199999618</v>
      </c>
      <c r="L195" s="23"/>
    </row>
    <row r="196" spans="1:12" x14ac:dyDescent="0.2">
      <c r="A196" s="42" t="s">
        <v>1703</v>
      </c>
      <c r="B196" s="25">
        <v>397</v>
      </c>
      <c r="C196" s="45" t="s">
        <v>14</v>
      </c>
      <c r="D196" s="46">
        <v>45076</v>
      </c>
      <c r="E196" s="26" t="s">
        <v>160</v>
      </c>
      <c r="F196" s="163" t="str">
        <f t="shared" si="11"/>
        <v>CAGEN/A</v>
      </c>
      <c r="G196" s="47">
        <v>0</v>
      </c>
      <c r="H196" s="47">
        <v>40665</v>
      </c>
      <c r="I196" s="47">
        <v>0</v>
      </c>
      <c r="J196" s="47">
        <v>0</v>
      </c>
      <c r="K196" s="47">
        <f t="shared" si="12"/>
        <v>40665</v>
      </c>
      <c r="L196" s="23"/>
    </row>
    <row r="197" spans="1:12" x14ac:dyDescent="0.2">
      <c r="A197" s="42" t="s">
        <v>1704</v>
      </c>
      <c r="B197" s="25">
        <v>397</v>
      </c>
      <c r="C197" s="45" t="s">
        <v>14</v>
      </c>
      <c r="D197" s="46">
        <v>45991</v>
      </c>
      <c r="E197" s="26" t="s">
        <v>160</v>
      </c>
      <c r="F197" s="163" t="str">
        <f t="shared" si="11"/>
        <v>CAGEN/A</v>
      </c>
      <c r="G197" s="47">
        <v>0</v>
      </c>
      <c r="H197" s="47">
        <v>0</v>
      </c>
      <c r="I197" s="47">
        <v>0</v>
      </c>
      <c r="J197" s="47">
        <v>40404.01955399962</v>
      </c>
      <c r="K197" s="47">
        <f t="shared" si="12"/>
        <v>40404.01955399962</v>
      </c>
      <c r="L197" s="23"/>
    </row>
    <row r="198" spans="1:12" x14ac:dyDescent="0.2">
      <c r="A198" s="42" t="s">
        <v>1705</v>
      </c>
      <c r="B198" s="25">
        <v>397</v>
      </c>
      <c r="C198" s="44" t="s">
        <v>14</v>
      </c>
      <c r="D198" s="46" t="s">
        <v>181</v>
      </c>
      <c r="E198" s="26" t="s">
        <v>160</v>
      </c>
      <c r="F198" s="163" t="str">
        <f t="shared" si="11"/>
        <v>CAGEN/A</v>
      </c>
      <c r="G198" s="47">
        <v>0</v>
      </c>
      <c r="H198" s="47">
        <v>40142</v>
      </c>
      <c r="I198" s="47">
        <v>0</v>
      </c>
      <c r="J198" s="47">
        <v>0</v>
      </c>
      <c r="K198" s="47">
        <f t="shared" si="12"/>
        <v>40142</v>
      </c>
      <c r="L198" s="23"/>
    </row>
    <row r="199" spans="1:12" x14ac:dyDescent="0.2">
      <c r="A199" s="42" t="s">
        <v>1706</v>
      </c>
      <c r="B199" s="25">
        <v>397</v>
      </c>
      <c r="C199" s="45" t="s">
        <v>14</v>
      </c>
      <c r="D199" s="46" t="s">
        <v>181</v>
      </c>
      <c r="E199" s="26" t="s">
        <v>160</v>
      </c>
      <c r="F199" s="163" t="str">
        <f t="shared" si="11"/>
        <v>CAGEN/A</v>
      </c>
      <c r="G199" s="47">
        <v>0</v>
      </c>
      <c r="H199" s="47">
        <v>39795</v>
      </c>
      <c r="I199" s="47">
        <v>0</v>
      </c>
      <c r="J199" s="47">
        <v>0</v>
      </c>
      <c r="K199" s="47">
        <f t="shared" si="12"/>
        <v>39795</v>
      </c>
      <c r="L199" s="23"/>
    </row>
    <row r="200" spans="1:12" x14ac:dyDescent="0.2">
      <c r="A200" s="42" t="s">
        <v>1707</v>
      </c>
      <c r="B200" s="25">
        <v>397</v>
      </c>
      <c r="C200" s="45" t="s">
        <v>14</v>
      </c>
      <c r="D200" s="46">
        <v>45991</v>
      </c>
      <c r="E200" s="26" t="s">
        <v>160</v>
      </c>
      <c r="F200" s="163" t="str">
        <f t="shared" si="11"/>
        <v>CAGEN/A</v>
      </c>
      <c r="G200" s="47">
        <v>0</v>
      </c>
      <c r="H200" s="47">
        <v>0</v>
      </c>
      <c r="I200" s="47">
        <v>0</v>
      </c>
      <c r="J200" s="47">
        <v>39007.586799999634</v>
      </c>
      <c r="K200" s="47">
        <f t="shared" si="12"/>
        <v>39007.586799999634</v>
      </c>
      <c r="L200" s="23"/>
    </row>
    <row r="201" spans="1:12" x14ac:dyDescent="0.2">
      <c r="A201" s="42" t="s">
        <v>1708</v>
      </c>
      <c r="B201" s="25">
        <v>397</v>
      </c>
      <c r="C201" s="44" t="s">
        <v>14</v>
      </c>
      <c r="D201" s="46">
        <v>45626</v>
      </c>
      <c r="E201" s="26" t="s">
        <v>160</v>
      </c>
      <c r="F201" s="163" t="str">
        <f t="shared" si="11"/>
        <v>CAGEN/A</v>
      </c>
      <c r="G201" s="47">
        <v>0</v>
      </c>
      <c r="H201" s="47">
        <v>0</v>
      </c>
      <c r="I201" s="47">
        <v>38054.379999999634</v>
      </c>
      <c r="J201" s="47">
        <v>0</v>
      </c>
      <c r="K201" s="47">
        <f t="shared" si="12"/>
        <v>38054.379999999634</v>
      </c>
      <c r="L201" s="23"/>
    </row>
    <row r="202" spans="1:12" x14ac:dyDescent="0.2">
      <c r="A202" s="42" t="s">
        <v>1709</v>
      </c>
      <c r="B202" s="25">
        <v>397</v>
      </c>
      <c r="C202" s="45" t="s">
        <v>14</v>
      </c>
      <c r="D202" s="46" t="s">
        <v>181</v>
      </c>
      <c r="E202" s="26" t="s">
        <v>160</v>
      </c>
      <c r="F202" s="163" t="str">
        <f t="shared" si="11"/>
        <v>CAGEN/A</v>
      </c>
      <c r="G202" s="47">
        <v>38009</v>
      </c>
      <c r="H202" s="47">
        <v>0</v>
      </c>
      <c r="I202" s="47">
        <v>0</v>
      </c>
      <c r="J202" s="47">
        <v>0</v>
      </c>
      <c r="K202" s="47">
        <f t="shared" si="12"/>
        <v>38009</v>
      </c>
      <c r="L202" s="23"/>
    </row>
    <row r="203" spans="1:12" x14ac:dyDescent="0.2">
      <c r="A203" s="42" t="s">
        <v>1710</v>
      </c>
      <c r="B203" s="25">
        <v>397</v>
      </c>
      <c r="C203" s="45" t="s">
        <v>14</v>
      </c>
      <c r="D203" s="46">
        <v>45260</v>
      </c>
      <c r="E203" s="26" t="s">
        <v>160</v>
      </c>
      <c r="F203" s="163" t="str">
        <f t="shared" si="11"/>
        <v>CAGEN/A</v>
      </c>
      <c r="G203" s="47">
        <v>0</v>
      </c>
      <c r="H203" s="47">
        <v>36946.000000000007</v>
      </c>
      <c r="I203" s="47">
        <v>0</v>
      </c>
      <c r="J203" s="47">
        <v>0</v>
      </c>
      <c r="K203" s="47">
        <f t="shared" si="12"/>
        <v>36946.000000000007</v>
      </c>
      <c r="L203" s="23"/>
    </row>
    <row r="204" spans="1:12" x14ac:dyDescent="0.2">
      <c r="A204" s="42" t="s">
        <v>1711</v>
      </c>
      <c r="B204" s="25">
        <v>397</v>
      </c>
      <c r="C204" s="45" t="s">
        <v>14</v>
      </c>
      <c r="D204" s="46">
        <v>44895</v>
      </c>
      <c r="E204" s="26" t="s">
        <v>160</v>
      </c>
      <c r="F204" s="163" t="str">
        <f t="shared" si="11"/>
        <v>CAGEN/A</v>
      </c>
      <c r="G204" s="47">
        <v>36664.999999999993</v>
      </c>
      <c r="H204" s="47">
        <v>0</v>
      </c>
      <c r="I204" s="47">
        <v>0</v>
      </c>
      <c r="J204" s="47">
        <v>0</v>
      </c>
      <c r="K204" s="47">
        <f t="shared" si="12"/>
        <v>36664.999999999993</v>
      </c>
      <c r="L204" s="23"/>
    </row>
    <row r="205" spans="1:12" x14ac:dyDescent="0.2">
      <c r="A205" s="42" t="s">
        <v>1712</v>
      </c>
      <c r="B205" s="25">
        <v>397</v>
      </c>
      <c r="C205" s="44" t="s">
        <v>14</v>
      </c>
      <c r="D205" s="46" t="s">
        <v>181</v>
      </c>
      <c r="E205" s="26" t="s">
        <v>160</v>
      </c>
      <c r="F205" s="163" t="str">
        <f t="shared" si="11"/>
        <v>CAGEN/A</v>
      </c>
      <c r="G205" s="47">
        <v>35444.32</v>
      </c>
      <c r="H205" s="47">
        <v>0</v>
      </c>
      <c r="I205" s="47">
        <v>0</v>
      </c>
      <c r="J205" s="47">
        <v>0</v>
      </c>
      <c r="K205" s="47">
        <f t="shared" si="12"/>
        <v>35444.32</v>
      </c>
      <c r="L205" s="23"/>
    </row>
    <row r="206" spans="1:12" x14ac:dyDescent="0.2">
      <c r="A206" s="42" t="s">
        <v>1713</v>
      </c>
      <c r="B206" s="25">
        <v>397</v>
      </c>
      <c r="C206" s="44" t="s">
        <v>14</v>
      </c>
      <c r="D206" s="46">
        <v>44895</v>
      </c>
      <c r="E206" s="26" t="s">
        <v>160</v>
      </c>
      <c r="F206" s="163" t="str">
        <f t="shared" si="11"/>
        <v>CAGEN/A</v>
      </c>
      <c r="G206" s="47">
        <v>32823.709999999992</v>
      </c>
      <c r="H206" s="47">
        <v>0</v>
      </c>
      <c r="I206" s="47">
        <v>0</v>
      </c>
      <c r="J206" s="47">
        <v>0</v>
      </c>
      <c r="K206" s="47">
        <f t="shared" si="12"/>
        <v>32823.709999999992</v>
      </c>
      <c r="L206" s="23"/>
    </row>
    <row r="207" spans="1:12" x14ac:dyDescent="0.2">
      <c r="A207" s="42" t="s">
        <v>1714</v>
      </c>
      <c r="B207" s="25">
        <v>397</v>
      </c>
      <c r="C207" s="45" t="s">
        <v>14</v>
      </c>
      <c r="D207" s="46">
        <v>45869</v>
      </c>
      <c r="E207" s="26" t="s">
        <v>160</v>
      </c>
      <c r="F207" s="163" t="str">
        <f t="shared" si="11"/>
        <v>CAGEN/A</v>
      </c>
      <c r="G207" s="47">
        <v>0</v>
      </c>
      <c r="H207" s="47">
        <v>0</v>
      </c>
      <c r="I207" s="47">
        <v>0</v>
      </c>
      <c r="J207" s="47">
        <v>32485.487879999695</v>
      </c>
      <c r="K207" s="47">
        <f t="shared" si="12"/>
        <v>32485.487879999695</v>
      </c>
      <c r="L207" s="23"/>
    </row>
    <row r="208" spans="1:12" x14ac:dyDescent="0.2">
      <c r="A208" s="42" t="s">
        <v>1715</v>
      </c>
      <c r="B208" s="25">
        <v>397</v>
      </c>
      <c r="C208" s="44" t="s">
        <v>14</v>
      </c>
      <c r="D208" s="46">
        <v>45627</v>
      </c>
      <c r="E208" s="26" t="s">
        <v>160</v>
      </c>
      <c r="F208" s="163" t="str">
        <f t="shared" si="11"/>
        <v>CAGEN/A</v>
      </c>
      <c r="G208" s="47">
        <v>0</v>
      </c>
      <c r="H208" s="47">
        <v>0</v>
      </c>
      <c r="I208" s="47">
        <v>31987.09289999969</v>
      </c>
      <c r="J208" s="47">
        <v>0</v>
      </c>
      <c r="K208" s="47">
        <f t="shared" si="12"/>
        <v>31987.09289999969</v>
      </c>
      <c r="L208" s="23"/>
    </row>
    <row r="209" spans="1:12" x14ac:dyDescent="0.2">
      <c r="A209" s="42" t="s">
        <v>1716</v>
      </c>
      <c r="B209" s="25">
        <v>397</v>
      </c>
      <c r="C209" s="45" t="s">
        <v>15</v>
      </c>
      <c r="D209" s="46">
        <v>45412</v>
      </c>
      <c r="E209" s="26" t="s">
        <v>189</v>
      </c>
      <c r="F209" s="163" t="str">
        <f t="shared" si="11"/>
        <v>SGSpecific</v>
      </c>
      <c r="G209" s="47">
        <v>0</v>
      </c>
      <c r="H209" s="47">
        <v>0</v>
      </c>
      <c r="I209" s="47">
        <v>31089.519999999698</v>
      </c>
      <c r="J209" s="47">
        <v>0</v>
      </c>
      <c r="K209" s="47">
        <f t="shared" si="12"/>
        <v>31089.519999999698</v>
      </c>
      <c r="L209" s="23"/>
    </row>
    <row r="210" spans="1:12" x14ac:dyDescent="0.2">
      <c r="A210" s="42" t="s">
        <v>1717</v>
      </c>
      <c r="B210" s="25">
        <v>397</v>
      </c>
      <c r="C210" s="45" t="s">
        <v>13</v>
      </c>
      <c r="D210" s="46" t="s">
        <v>181</v>
      </c>
      <c r="E210" s="26" t="s">
        <v>209</v>
      </c>
      <c r="F210" s="163" t="str">
        <f t="shared" si="11"/>
        <v>CAGWProgrammatic</v>
      </c>
      <c r="G210" s="47">
        <v>0</v>
      </c>
      <c r="H210" s="47">
        <v>0</v>
      </c>
      <c r="I210" s="47">
        <v>0</v>
      </c>
      <c r="J210" s="47">
        <v>24054.291399999773</v>
      </c>
      <c r="K210" s="47">
        <f t="shared" si="12"/>
        <v>24054.291399999773</v>
      </c>
      <c r="L210" s="23"/>
    </row>
    <row r="211" spans="1:12" x14ac:dyDescent="0.2">
      <c r="A211" s="42" t="s">
        <v>1718</v>
      </c>
      <c r="B211" s="25">
        <v>397</v>
      </c>
      <c r="C211" s="45" t="s">
        <v>13</v>
      </c>
      <c r="D211" s="46" t="s">
        <v>181</v>
      </c>
      <c r="E211" s="26" t="s">
        <v>209</v>
      </c>
      <c r="F211" s="163" t="str">
        <f t="shared" si="11"/>
        <v>CAGWProgrammatic</v>
      </c>
      <c r="G211" s="47">
        <v>0</v>
      </c>
      <c r="H211" s="47">
        <v>0</v>
      </c>
      <c r="I211" s="47">
        <v>23466.489999999772</v>
      </c>
      <c r="J211" s="47">
        <v>0</v>
      </c>
      <c r="K211" s="47">
        <f t="shared" si="12"/>
        <v>23466.489999999772</v>
      </c>
      <c r="L211" s="23"/>
    </row>
    <row r="212" spans="1:12" x14ac:dyDescent="0.2">
      <c r="A212" s="42" t="s">
        <v>1719</v>
      </c>
      <c r="B212" s="25">
        <v>397</v>
      </c>
      <c r="C212" s="44" t="s">
        <v>14</v>
      </c>
      <c r="D212" s="46" t="s">
        <v>181</v>
      </c>
      <c r="E212" s="26" t="s">
        <v>160</v>
      </c>
      <c r="F212" s="163" t="str">
        <f t="shared" si="11"/>
        <v>CAGEN/A</v>
      </c>
      <c r="G212" s="47">
        <v>22983.350000000013</v>
      </c>
      <c r="H212" s="47">
        <v>0</v>
      </c>
      <c r="I212" s="47">
        <v>0</v>
      </c>
      <c r="J212" s="47">
        <v>0</v>
      </c>
      <c r="K212" s="47">
        <f t="shared" si="12"/>
        <v>22983.350000000013</v>
      </c>
      <c r="L212" s="23"/>
    </row>
    <row r="213" spans="1:12" x14ac:dyDescent="0.2">
      <c r="A213" s="42" t="s">
        <v>1720</v>
      </c>
      <c r="B213" s="25">
        <v>397</v>
      </c>
      <c r="C213" s="45" t="s">
        <v>13</v>
      </c>
      <c r="D213" s="46" t="s">
        <v>181</v>
      </c>
      <c r="E213" s="26" t="s">
        <v>209</v>
      </c>
      <c r="F213" s="163" t="str">
        <f t="shared" si="11"/>
        <v>CAGWProgrammatic</v>
      </c>
      <c r="G213" s="47">
        <v>0</v>
      </c>
      <c r="H213" s="47">
        <v>22238</v>
      </c>
      <c r="I213" s="47">
        <v>0</v>
      </c>
      <c r="J213" s="47">
        <v>0</v>
      </c>
      <c r="K213" s="47">
        <f t="shared" si="12"/>
        <v>22238</v>
      </c>
      <c r="L213" s="23"/>
    </row>
    <row r="214" spans="1:12" x14ac:dyDescent="0.2">
      <c r="A214" s="42" t="s">
        <v>1721</v>
      </c>
      <c r="B214" s="25">
        <v>397</v>
      </c>
      <c r="C214" s="44" t="s">
        <v>14</v>
      </c>
      <c r="D214" s="46">
        <v>45991</v>
      </c>
      <c r="E214" s="26" t="s">
        <v>160</v>
      </c>
      <c r="F214" s="163" t="str">
        <f t="shared" si="11"/>
        <v>CAGEN/A</v>
      </c>
      <c r="G214" s="47">
        <v>0</v>
      </c>
      <c r="H214" s="47">
        <v>0</v>
      </c>
      <c r="I214" s="47">
        <v>0</v>
      </c>
      <c r="J214" s="47">
        <v>22122.177399999793</v>
      </c>
      <c r="K214" s="47">
        <f t="shared" si="12"/>
        <v>22122.177399999793</v>
      </c>
      <c r="L214" s="23"/>
    </row>
    <row r="215" spans="1:12" x14ac:dyDescent="0.2">
      <c r="A215" s="42" t="s">
        <v>1722</v>
      </c>
      <c r="B215" s="25">
        <v>397</v>
      </c>
      <c r="C215" s="44" t="s">
        <v>13</v>
      </c>
      <c r="D215" s="46" t="s">
        <v>181</v>
      </c>
      <c r="E215" s="26" t="s">
        <v>209</v>
      </c>
      <c r="F215" s="163" t="str">
        <f t="shared" si="11"/>
        <v>CAGWProgrammatic</v>
      </c>
      <c r="G215" s="47">
        <v>21608</v>
      </c>
      <c r="H215" s="47">
        <v>0</v>
      </c>
      <c r="I215" s="47">
        <v>0</v>
      </c>
      <c r="J215" s="47">
        <v>0</v>
      </c>
      <c r="K215" s="47">
        <f t="shared" si="12"/>
        <v>21608</v>
      </c>
      <c r="L215" s="23"/>
    </row>
    <row r="216" spans="1:12" x14ac:dyDescent="0.2">
      <c r="A216" s="42" t="s">
        <v>1723</v>
      </c>
      <c r="B216" s="25">
        <v>397</v>
      </c>
      <c r="C216" s="45" t="s">
        <v>14</v>
      </c>
      <c r="D216" s="46">
        <v>45626</v>
      </c>
      <c r="E216" s="26" t="s">
        <v>160</v>
      </c>
      <c r="F216" s="163" t="str">
        <f t="shared" si="11"/>
        <v>CAGEN/A</v>
      </c>
      <c r="G216" s="47">
        <v>0</v>
      </c>
      <c r="H216" s="47">
        <v>0</v>
      </c>
      <c r="I216" s="47">
        <v>21581.589999999793</v>
      </c>
      <c r="J216" s="47">
        <v>0</v>
      </c>
      <c r="K216" s="47">
        <f t="shared" si="12"/>
        <v>21581.589999999793</v>
      </c>
      <c r="L216" s="23"/>
    </row>
    <row r="217" spans="1:12" x14ac:dyDescent="0.2">
      <c r="A217" s="42" t="s">
        <v>1724</v>
      </c>
      <c r="B217" s="25">
        <v>397</v>
      </c>
      <c r="C217" s="45" t="s">
        <v>14</v>
      </c>
      <c r="D217" s="46">
        <v>44895</v>
      </c>
      <c r="E217" s="26" t="s">
        <v>160</v>
      </c>
      <c r="F217" s="163" t="str">
        <f t="shared" si="11"/>
        <v>CAGEN/A</v>
      </c>
      <c r="G217" s="47">
        <v>20952.999999999996</v>
      </c>
      <c r="H217" s="47">
        <v>0</v>
      </c>
      <c r="I217" s="47">
        <v>0</v>
      </c>
      <c r="J217" s="47">
        <v>0</v>
      </c>
      <c r="K217" s="47">
        <f t="shared" si="12"/>
        <v>20952.999999999996</v>
      </c>
      <c r="L217" s="23"/>
    </row>
    <row r="218" spans="1:12" x14ac:dyDescent="0.2">
      <c r="A218" s="42" t="s">
        <v>1725</v>
      </c>
      <c r="B218" s="25">
        <v>397</v>
      </c>
      <c r="C218" s="44" t="s">
        <v>14</v>
      </c>
      <c r="D218" s="46">
        <v>45260</v>
      </c>
      <c r="E218" s="26" t="s">
        <v>160</v>
      </c>
      <c r="F218" s="163" t="str">
        <f t="shared" si="11"/>
        <v>CAGEN/A</v>
      </c>
      <c r="G218" s="47">
        <v>0</v>
      </c>
      <c r="H218" s="47">
        <v>20952.999999999996</v>
      </c>
      <c r="I218" s="47">
        <v>0</v>
      </c>
      <c r="J218" s="47">
        <v>0</v>
      </c>
      <c r="K218" s="47">
        <f t="shared" si="12"/>
        <v>20952.999999999996</v>
      </c>
      <c r="L218" s="23"/>
    </row>
    <row r="219" spans="1:12" x14ac:dyDescent="0.2">
      <c r="A219" s="42" t="s">
        <v>1726</v>
      </c>
      <c r="B219" s="25">
        <v>397</v>
      </c>
      <c r="C219" s="45" t="s">
        <v>14</v>
      </c>
      <c r="D219" s="46">
        <v>45991</v>
      </c>
      <c r="E219" s="26" t="s">
        <v>160</v>
      </c>
      <c r="F219" s="163" t="str">
        <f t="shared" si="11"/>
        <v>CAGEN/A</v>
      </c>
      <c r="G219" s="47">
        <v>0</v>
      </c>
      <c r="H219" s="47">
        <v>0</v>
      </c>
      <c r="I219" s="47">
        <v>0</v>
      </c>
      <c r="J219" s="47">
        <v>13909.10919999987</v>
      </c>
      <c r="K219" s="47">
        <f t="shared" si="12"/>
        <v>13909.10919999987</v>
      </c>
      <c r="L219" s="23"/>
    </row>
    <row r="220" spans="1:12" x14ac:dyDescent="0.2">
      <c r="A220" s="42" t="s">
        <v>1727</v>
      </c>
      <c r="B220" s="25">
        <v>397</v>
      </c>
      <c r="C220" s="45" t="s">
        <v>15</v>
      </c>
      <c r="D220" s="46" t="s">
        <v>181</v>
      </c>
      <c r="E220" s="26" t="s">
        <v>209</v>
      </c>
      <c r="F220" s="163" t="str">
        <f t="shared" si="11"/>
        <v>SGProgrammatic</v>
      </c>
      <c r="G220" s="47">
        <v>0</v>
      </c>
      <c r="H220" s="47">
        <v>0</v>
      </c>
      <c r="I220" s="47">
        <v>0</v>
      </c>
      <c r="J220" s="47">
        <v>13099.310599999879</v>
      </c>
      <c r="K220" s="47">
        <f t="shared" si="12"/>
        <v>13099.310599999879</v>
      </c>
      <c r="L220" s="23"/>
    </row>
    <row r="221" spans="1:12" x14ac:dyDescent="0.2">
      <c r="A221" s="42" t="s">
        <v>1728</v>
      </c>
      <c r="B221" s="25">
        <v>397</v>
      </c>
      <c r="C221" s="45" t="s">
        <v>15</v>
      </c>
      <c r="D221" s="46" t="s">
        <v>181</v>
      </c>
      <c r="E221" s="26" t="s">
        <v>209</v>
      </c>
      <c r="F221" s="163" t="str">
        <f t="shared" si="11"/>
        <v>SGProgrammatic</v>
      </c>
      <c r="G221" s="47">
        <v>0</v>
      </c>
      <c r="H221" s="47">
        <v>0</v>
      </c>
      <c r="I221" s="47">
        <v>12779.209999999881</v>
      </c>
      <c r="J221" s="47">
        <v>0</v>
      </c>
      <c r="K221" s="47">
        <f t="shared" si="12"/>
        <v>12779.209999999881</v>
      </c>
      <c r="L221" s="23"/>
    </row>
    <row r="222" spans="1:12" x14ac:dyDescent="0.2">
      <c r="A222" s="42" t="s">
        <v>1729</v>
      </c>
      <c r="B222" s="25">
        <v>397</v>
      </c>
      <c r="C222" s="44" t="s">
        <v>15</v>
      </c>
      <c r="D222" s="46" t="s">
        <v>181</v>
      </c>
      <c r="E222" s="26" t="s">
        <v>209</v>
      </c>
      <c r="F222" s="163" t="str">
        <f t="shared" si="11"/>
        <v>SGProgrammatic</v>
      </c>
      <c r="G222" s="47">
        <v>0</v>
      </c>
      <c r="H222" s="47">
        <v>12407</v>
      </c>
      <c r="I222" s="47">
        <v>0</v>
      </c>
      <c r="J222" s="47">
        <v>0</v>
      </c>
      <c r="K222" s="47">
        <f t="shared" si="12"/>
        <v>12407</v>
      </c>
      <c r="L222" s="23"/>
    </row>
    <row r="223" spans="1:12" x14ac:dyDescent="0.2">
      <c r="A223" s="42" t="s">
        <v>1730</v>
      </c>
      <c r="B223" s="25">
        <v>397</v>
      </c>
      <c r="C223" s="45" t="s">
        <v>14</v>
      </c>
      <c r="D223" s="46">
        <v>45869</v>
      </c>
      <c r="E223" s="26" t="s">
        <v>160</v>
      </c>
      <c r="F223" s="163" t="str">
        <f t="shared" si="11"/>
        <v>CAGEN/A</v>
      </c>
      <c r="G223" s="47">
        <v>0</v>
      </c>
      <c r="H223" s="47">
        <v>0</v>
      </c>
      <c r="I223" s="47">
        <v>0</v>
      </c>
      <c r="J223" s="47">
        <v>9932.9663999999066</v>
      </c>
      <c r="K223" s="47">
        <f t="shared" si="12"/>
        <v>9932.9663999999066</v>
      </c>
      <c r="L223" s="23"/>
    </row>
    <row r="224" spans="1:12" x14ac:dyDescent="0.2">
      <c r="A224" s="42" t="s">
        <v>1731</v>
      </c>
      <c r="B224" s="25">
        <v>397</v>
      </c>
      <c r="C224" s="44" t="s">
        <v>14</v>
      </c>
      <c r="D224" s="46">
        <v>45504</v>
      </c>
      <c r="E224" s="26" t="s">
        <v>160</v>
      </c>
      <c r="F224" s="163" t="str">
        <f t="shared" si="11"/>
        <v>CAGEN/A</v>
      </c>
      <c r="G224" s="47">
        <v>0</v>
      </c>
      <c r="H224" s="47">
        <v>0</v>
      </c>
      <c r="I224" s="47">
        <v>9690.239999999907</v>
      </c>
      <c r="J224" s="47">
        <v>0</v>
      </c>
      <c r="K224" s="47">
        <f t="shared" si="12"/>
        <v>9690.239999999907</v>
      </c>
      <c r="L224" s="23"/>
    </row>
    <row r="225" spans="1:12" x14ac:dyDescent="0.2">
      <c r="A225" s="42" t="s">
        <v>1732</v>
      </c>
      <c r="B225" s="25">
        <v>397</v>
      </c>
      <c r="C225" s="45" t="s">
        <v>14</v>
      </c>
      <c r="D225" s="46">
        <v>45138</v>
      </c>
      <c r="E225" s="26" t="s">
        <v>160</v>
      </c>
      <c r="F225" s="163" t="str">
        <f t="shared" si="11"/>
        <v>CAGEN/A</v>
      </c>
      <c r="G225" s="47">
        <v>0</v>
      </c>
      <c r="H225" s="47">
        <v>9440</v>
      </c>
      <c r="I225" s="47">
        <v>0</v>
      </c>
      <c r="J225" s="47">
        <v>0</v>
      </c>
      <c r="K225" s="47">
        <f t="shared" si="12"/>
        <v>9440</v>
      </c>
      <c r="L225" s="23"/>
    </row>
    <row r="226" spans="1:12" x14ac:dyDescent="0.2">
      <c r="A226" s="42" t="s">
        <v>1733</v>
      </c>
      <c r="B226" s="25">
        <v>397</v>
      </c>
      <c r="C226" s="45" t="s">
        <v>14</v>
      </c>
      <c r="D226" s="46">
        <v>44926</v>
      </c>
      <c r="E226" s="26" t="s">
        <v>160</v>
      </c>
      <c r="F226" s="163" t="str">
        <f t="shared" si="11"/>
        <v>CAGEN/A</v>
      </c>
      <c r="G226" s="47">
        <v>9269.6200000000008</v>
      </c>
      <c r="H226" s="47">
        <v>0</v>
      </c>
      <c r="I226" s="47">
        <v>0</v>
      </c>
      <c r="J226" s="47">
        <v>0</v>
      </c>
      <c r="K226" s="47">
        <f t="shared" si="12"/>
        <v>9269.6200000000008</v>
      </c>
      <c r="L226" s="23"/>
    </row>
    <row r="227" spans="1:12" x14ac:dyDescent="0.2">
      <c r="A227" s="42" t="s">
        <v>1734</v>
      </c>
      <c r="B227" s="25">
        <v>397</v>
      </c>
      <c r="C227" s="45" t="s">
        <v>15</v>
      </c>
      <c r="D227" s="46" t="s">
        <v>181</v>
      </c>
      <c r="E227" s="26" t="s">
        <v>209</v>
      </c>
      <c r="F227" s="163" t="str">
        <f t="shared" si="11"/>
        <v>SGProgrammatic</v>
      </c>
      <c r="G227" s="47">
        <v>0</v>
      </c>
      <c r="H227" s="47">
        <v>0</v>
      </c>
      <c r="I227" s="47">
        <v>0</v>
      </c>
      <c r="J227" s="47">
        <v>6540.6809999999396</v>
      </c>
      <c r="K227" s="47">
        <f t="shared" si="12"/>
        <v>6540.6809999999396</v>
      </c>
      <c r="L227" s="23"/>
    </row>
    <row r="228" spans="1:12" x14ac:dyDescent="0.2">
      <c r="A228" s="42" t="s">
        <v>1735</v>
      </c>
      <c r="B228" s="25">
        <v>397</v>
      </c>
      <c r="C228" s="45" t="s">
        <v>15</v>
      </c>
      <c r="D228" s="46" t="s">
        <v>181</v>
      </c>
      <c r="E228" s="26" t="s">
        <v>209</v>
      </c>
      <c r="F228" s="163" t="str">
        <f t="shared" si="11"/>
        <v>SGProgrammatic</v>
      </c>
      <c r="G228" s="47">
        <v>0</v>
      </c>
      <c r="H228" s="47">
        <v>0</v>
      </c>
      <c r="I228" s="47">
        <v>6380.8499999999376</v>
      </c>
      <c r="J228" s="47">
        <v>0</v>
      </c>
      <c r="K228" s="47">
        <f t="shared" si="12"/>
        <v>6380.8499999999376</v>
      </c>
      <c r="L228" s="23"/>
    </row>
    <row r="229" spans="1:12" x14ac:dyDescent="0.2">
      <c r="A229" s="42" t="s">
        <v>1736</v>
      </c>
      <c r="B229" s="25">
        <v>397</v>
      </c>
      <c r="C229" s="44" t="s">
        <v>15</v>
      </c>
      <c r="D229" s="46" t="s">
        <v>181</v>
      </c>
      <c r="E229" s="26" t="s">
        <v>209</v>
      </c>
      <c r="F229" s="163" t="str">
        <f t="shared" si="11"/>
        <v>SGProgrammatic</v>
      </c>
      <c r="G229" s="47">
        <v>0</v>
      </c>
      <c r="H229" s="47">
        <v>6195</v>
      </c>
      <c r="I229" s="47">
        <v>0</v>
      </c>
      <c r="J229" s="47">
        <v>0</v>
      </c>
      <c r="K229" s="47">
        <f t="shared" si="12"/>
        <v>6195</v>
      </c>
      <c r="L229" s="23"/>
    </row>
    <row r="230" spans="1:12" x14ac:dyDescent="0.2">
      <c r="A230" s="42" t="s">
        <v>1737</v>
      </c>
      <c r="B230" s="25">
        <v>397</v>
      </c>
      <c r="C230" s="44" t="s">
        <v>14</v>
      </c>
      <c r="D230" s="46" t="s">
        <v>181</v>
      </c>
      <c r="E230" s="26" t="s">
        <v>160</v>
      </c>
      <c r="F230" s="163" t="str">
        <f t="shared" si="11"/>
        <v>CAGEN/A</v>
      </c>
      <c r="G230" s="47">
        <v>0</v>
      </c>
      <c r="H230" s="47">
        <v>0</v>
      </c>
      <c r="I230" s="47">
        <v>0</v>
      </c>
      <c r="J230" s="47">
        <v>6047.622399999942</v>
      </c>
      <c r="K230" s="47">
        <f t="shared" si="12"/>
        <v>6047.622399999942</v>
      </c>
      <c r="L230" s="23"/>
    </row>
    <row r="231" spans="1:12" x14ac:dyDescent="0.2">
      <c r="A231" s="42" t="s">
        <v>1738</v>
      </c>
      <c r="B231" s="25">
        <v>397</v>
      </c>
      <c r="C231" s="45" t="s">
        <v>14</v>
      </c>
      <c r="D231" s="46" t="s">
        <v>181</v>
      </c>
      <c r="E231" s="26" t="s">
        <v>160</v>
      </c>
      <c r="F231" s="163" t="str">
        <f t="shared" si="11"/>
        <v>CAGEN/A</v>
      </c>
      <c r="G231" s="47">
        <v>0</v>
      </c>
      <c r="H231" s="47">
        <v>0</v>
      </c>
      <c r="I231" s="47">
        <v>5899.8399999999419</v>
      </c>
      <c r="J231" s="47">
        <v>0</v>
      </c>
      <c r="K231" s="47">
        <f t="shared" si="12"/>
        <v>5899.8399999999419</v>
      </c>
      <c r="L231" s="23"/>
    </row>
    <row r="232" spans="1:12" x14ac:dyDescent="0.2">
      <c r="A232" s="42" t="s">
        <v>1739</v>
      </c>
      <c r="B232" s="25">
        <v>397</v>
      </c>
      <c r="C232" s="45" t="s">
        <v>15</v>
      </c>
      <c r="D232" s="46" t="s">
        <v>181</v>
      </c>
      <c r="E232" s="26" t="s">
        <v>209</v>
      </c>
      <c r="F232" s="163" t="str">
        <f t="shared" si="11"/>
        <v>SGProgrammatic</v>
      </c>
      <c r="G232" s="47">
        <v>5847</v>
      </c>
      <c r="H232" s="47">
        <v>0</v>
      </c>
      <c r="I232" s="47">
        <v>0</v>
      </c>
      <c r="J232" s="47">
        <v>0</v>
      </c>
      <c r="K232" s="47">
        <f t="shared" si="12"/>
        <v>5847</v>
      </c>
      <c r="L232" s="23"/>
    </row>
    <row r="233" spans="1:12" x14ac:dyDescent="0.2">
      <c r="A233" s="42" t="s">
        <v>1740</v>
      </c>
      <c r="B233" s="25">
        <v>397</v>
      </c>
      <c r="C233" s="45" t="s">
        <v>14</v>
      </c>
      <c r="D233" s="46" t="s">
        <v>181</v>
      </c>
      <c r="E233" s="26" t="s">
        <v>160</v>
      </c>
      <c r="F233" s="163" t="str">
        <f t="shared" si="11"/>
        <v>CAGEN/A</v>
      </c>
      <c r="G233" s="47">
        <v>0</v>
      </c>
      <c r="H233" s="47">
        <v>5728</v>
      </c>
      <c r="I233" s="47">
        <v>0</v>
      </c>
      <c r="J233" s="47">
        <v>0</v>
      </c>
      <c r="K233" s="47">
        <f t="shared" si="12"/>
        <v>5728</v>
      </c>
      <c r="L233" s="23"/>
    </row>
    <row r="234" spans="1:12" x14ac:dyDescent="0.2">
      <c r="A234" s="42" t="s">
        <v>1741</v>
      </c>
      <c r="B234" s="25">
        <v>397</v>
      </c>
      <c r="C234" s="44" t="s">
        <v>14</v>
      </c>
      <c r="D234" s="46" t="s">
        <v>181</v>
      </c>
      <c r="E234" s="26" t="s">
        <v>160</v>
      </c>
      <c r="F234" s="163" t="str">
        <f t="shared" si="11"/>
        <v>CAGEN/A</v>
      </c>
      <c r="G234" s="47">
        <v>5482</v>
      </c>
      <c r="H234" s="47">
        <v>0</v>
      </c>
      <c r="I234" s="47">
        <v>0</v>
      </c>
      <c r="J234" s="47">
        <v>0</v>
      </c>
      <c r="K234" s="47">
        <f t="shared" si="12"/>
        <v>5482</v>
      </c>
      <c r="L234" s="23"/>
    </row>
    <row r="235" spans="1:12" x14ac:dyDescent="0.2">
      <c r="A235" s="42" t="s">
        <v>1742</v>
      </c>
      <c r="B235" s="25">
        <v>397</v>
      </c>
      <c r="C235" s="44" t="s">
        <v>15</v>
      </c>
      <c r="D235" s="46" t="s">
        <v>181</v>
      </c>
      <c r="E235" s="26" t="s">
        <v>209</v>
      </c>
      <c r="F235" s="163" t="str">
        <f t="shared" si="11"/>
        <v>SGProgrammatic</v>
      </c>
      <c r="G235" s="47">
        <v>5275.2799999999988</v>
      </c>
      <c r="H235" s="47">
        <v>0</v>
      </c>
      <c r="I235" s="47">
        <v>0</v>
      </c>
      <c r="J235" s="47">
        <v>0</v>
      </c>
      <c r="K235" s="47">
        <f t="shared" si="12"/>
        <v>5275.2799999999988</v>
      </c>
      <c r="L235" s="23"/>
    </row>
    <row r="236" spans="1:12" x14ac:dyDescent="0.2">
      <c r="A236" s="42"/>
      <c r="B236" s="25"/>
      <c r="C236" s="44"/>
      <c r="D236" s="46"/>
      <c r="E236" s="26"/>
      <c r="F236" s="163"/>
      <c r="G236" s="47"/>
      <c r="H236" s="47"/>
      <c r="I236" s="47"/>
      <c r="J236" s="47"/>
      <c r="K236" s="47"/>
      <c r="L236" s="23"/>
    </row>
    <row r="237" spans="1:12" x14ac:dyDescent="0.2">
      <c r="A237" s="42"/>
      <c r="B237" s="43"/>
      <c r="C237" s="45"/>
      <c r="D237" s="46"/>
      <c r="E237" s="26"/>
      <c r="F237" s="163"/>
      <c r="G237" s="47"/>
      <c r="H237" s="47"/>
      <c r="I237" s="47"/>
      <c r="J237" s="47"/>
      <c r="K237" s="47"/>
      <c r="L237" s="23"/>
    </row>
    <row r="238" spans="1:12" x14ac:dyDescent="0.2">
      <c r="A238" s="42"/>
      <c r="B238" s="43"/>
      <c r="C238" s="44"/>
      <c r="D238" s="46"/>
      <c r="E238" s="26"/>
      <c r="F238" s="158"/>
      <c r="G238" s="47"/>
      <c r="H238" s="47"/>
      <c r="I238" s="47"/>
      <c r="J238" s="47"/>
      <c r="K238" s="47"/>
      <c r="L238" s="23"/>
    </row>
    <row r="239" spans="1:12" x14ac:dyDescent="0.2">
      <c r="A239" s="42"/>
      <c r="B239" s="43"/>
      <c r="C239" s="44"/>
      <c r="D239" s="46"/>
      <c r="E239" s="26"/>
      <c r="F239" s="158"/>
      <c r="G239" s="47"/>
      <c r="H239" s="47"/>
      <c r="I239" s="47"/>
      <c r="J239" s="47"/>
      <c r="K239" s="47"/>
      <c r="L239" s="23"/>
    </row>
    <row r="240" spans="1:12" x14ac:dyDescent="0.2">
      <c r="A240" s="42"/>
      <c r="B240" s="43"/>
      <c r="C240" s="45"/>
      <c r="D240" s="46"/>
      <c r="E240" s="26"/>
      <c r="F240" s="158"/>
      <c r="G240" s="47"/>
      <c r="H240" s="47"/>
      <c r="I240" s="47"/>
      <c r="J240" s="47"/>
      <c r="K240" s="47"/>
      <c r="L240" s="23"/>
    </row>
    <row r="241" spans="1:12" x14ac:dyDescent="0.2">
      <c r="A241" s="42"/>
      <c r="B241" s="43"/>
      <c r="C241" s="45"/>
      <c r="D241" s="46"/>
      <c r="E241" s="26"/>
      <c r="F241" s="158"/>
      <c r="G241" s="47"/>
      <c r="H241" s="47"/>
      <c r="I241" s="47"/>
      <c r="J241" s="47"/>
      <c r="K241" s="47"/>
      <c r="L241" s="23"/>
    </row>
    <row r="242" spans="1:12" x14ac:dyDescent="0.2">
      <c r="A242" s="42"/>
      <c r="B242" s="43"/>
      <c r="C242" s="45"/>
      <c r="D242" s="46"/>
      <c r="E242" s="26"/>
      <c r="F242" s="158"/>
      <c r="G242" s="47"/>
      <c r="H242" s="47"/>
      <c r="I242" s="47"/>
      <c r="J242" s="47"/>
      <c r="K242" s="47"/>
      <c r="L242" s="23"/>
    </row>
    <row r="243" spans="1:12" x14ac:dyDescent="0.2">
      <c r="A243" s="42"/>
      <c r="B243" s="43"/>
      <c r="C243" s="45"/>
      <c r="D243" s="46"/>
      <c r="E243" s="26"/>
      <c r="F243" s="158"/>
      <c r="G243" s="47"/>
      <c r="H243" s="47"/>
      <c r="I243" s="47"/>
      <c r="J243" s="47"/>
      <c r="K243" s="47"/>
      <c r="L243" s="23"/>
    </row>
    <row r="244" spans="1:12" x14ac:dyDescent="0.2">
      <c r="A244" s="42"/>
      <c r="B244" s="43"/>
      <c r="C244" s="45"/>
      <c r="D244" s="46"/>
      <c r="E244" s="26"/>
      <c r="F244" s="158"/>
      <c r="G244" s="47"/>
      <c r="H244" s="47"/>
      <c r="I244" s="47"/>
      <c r="J244" s="47"/>
      <c r="K244" s="47"/>
      <c r="L244" s="23"/>
    </row>
    <row r="245" spans="1:12" x14ac:dyDescent="0.2">
      <c r="A245" s="42"/>
      <c r="B245" s="43"/>
      <c r="C245" s="45"/>
      <c r="D245" s="46"/>
      <c r="E245" s="26"/>
      <c r="F245" s="158"/>
      <c r="G245" s="47"/>
      <c r="H245" s="47"/>
      <c r="I245" s="47"/>
      <c r="J245" s="47"/>
      <c r="K245" s="47"/>
      <c r="L245" s="23"/>
    </row>
    <row r="246" spans="1:12" x14ac:dyDescent="0.2">
      <c r="A246" s="42"/>
      <c r="B246" s="43"/>
      <c r="C246" s="45"/>
      <c r="D246" s="46"/>
      <c r="E246" s="26"/>
      <c r="F246" s="158"/>
      <c r="G246" s="47"/>
      <c r="H246" s="47"/>
      <c r="I246" s="47"/>
      <c r="J246" s="47"/>
      <c r="K246" s="47"/>
      <c r="L246" s="23"/>
    </row>
    <row r="247" spans="1:12" x14ac:dyDescent="0.2">
      <c r="A247" s="42"/>
      <c r="B247" s="43"/>
      <c r="C247" s="44"/>
      <c r="D247" s="46"/>
      <c r="E247" s="26"/>
      <c r="F247" s="158"/>
      <c r="G247" s="47"/>
      <c r="H247" s="47"/>
      <c r="I247" s="47"/>
      <c r="J247" s="47"/>
      <c r="K247" s="47"/>
      <c r="L247" s="23"/>
    </row>
    <row r="248" spans="1:12" x14ac:dyDescent="0.2">
      <c r="A248" s="42"/>
      <c r="B248" s="43"/>
      <c r="C248" s="45"/>
      <c r="D248" s="46"/>
      <c r="E248" s="26"/>
      <c r="F248" s="158"/>
      <c r="G248" s="47"/>
      <c r="H248" s="47"/>
      <c r="I248" s="47"/>
      <c r="J248" s="47"/>
      <c r="K248" s="47"/>
      <c r="L248" s="23"/>
    </row>
    <row r="249" spans="1:12" x14ac:dyDescent="0.2">
      <c r="A249" s="42"/>
      <c r="B249" s="43"/>
      <c r="C249" s="45"/>
      <c r="D249" s="46"/>
      <c r="E249" s="26"/>
      <c r="F249" s="158"/>
      <c r="G249" s="47"/>
      <c r="H249" s="47"/>
      <c r="I249" s="47"/>
      <c r="J249" s="47"/>
      <c r="K249" s="47"/>
      <c r="L249" s="23"/>
    </row>
    <row r="250" spans="1:12" x14ac:dyDescent="0.2">
      <c r="A250" s="42"/>
      <c r="B250" s="43"/>
      <c r="C250" s="45"/>
      <c r="D250" s="46"/>
      <c r="E250" s="26"/>
      <c r="F250" s="158"/>
      <c r="G250" s="47"/>
      <c r="H250" s="47"/>
      <c r="I250" s="47"/>
      <c r="J250" s="47"/>
      <c r="K250" s="47"/>
      <c r="L250" s="23"/>
    </row>
    <row r="251" spans="1:12" x14ac:dyDescent="0.2">
      <c r="A251" s="42"/>
      <c r="B251" s="43"/>
      <c r="C251" s="45"/>
      <c r="D251" s="46"/>
      <c r="E251" s="26"/>
      <c r="F251" s="158"/>
      <c r="G251" s="47"/>
      <c r="H251" s="47"/>
      <c r="I251" s="47"/>
      <c r="J251" s="47"/>
      <c r="K251" s="47"/>
      <c r="L251" s="23"/>
    </row>
    <row r="252" spans="1:12" x14ac:dyDescent="0.2">
      <c r="A252" s="42"/>
      <c r="B252" s="43"/>
      <c r="C252" s="45"/>
      <c r="D252" s="46"/>
      <c r="E252" s="26"/>
      <c r="F252" s="158"/>
      <c r="G252" s="47"/>
      <c r="H252" s="47"/>
      <c r="I252" s="47"/>
      <c r="J252" s="47"/>
      <c r="K252" s="47"/>
      <c r="L252" s="23"/>
    </row>
    <row r="253" spans="1:12" x14ac:dyDescent="0.2">
      <c r="A253" s="42"/>
      <c r="B253" s="43"/>
      <c r="C253" s="44"/>
      <c r="D253" s="46"/>
      <c r="E253" s="26"/>
      <c r="F253" s="158"/>
      <c r="G253" s="47"/>
      <c r="H253" s="47"/>
      <c r="I253" s="47"/>
      <c r="J253" s="47"/>
      <c r="K253" s="47"/>
      <c r="L253" s="23"/>
    </row>
    <row r="254" spans="1:12" x14ac:dyDescent="0.2">
      <c r="A254" s="42"/>
      <c r="B254" s="43"/>
      <c r="C254" s="44"/>
      <c r="D254" s="46"/>
      <c r="E254" s="26"/>
      <c r="F254" s="158"/>
      <c r="G254" s="47"/>
      <c r="H254" s="47"/>
      <c r="I254" s="47"/>
      <c r="J254" s="47"/>
      <c r="K254" s="47"/>
      <c r="L254" s="23"/>
    </row>
    <row r="255" spans="1:12" x14ac:dyDescent="0.2">
      <c r="A255" s="42"/>
      <c r="B255" s="43"/>
      <c r="C255" s="44"/>
      <c r="D255" s="46"/>
      <c r="E255" s="26"/>
      <c r="F255" s="158"/>
      <c r="G255" s="47"/>
      <c r="H255" s="47"/>
      <c r="I255" s="47"/>
      <c r="J255" s="47"/>
      <c r="K255" s="47"/>
      <c r="L255" s="23"/>
    </row>
    <row r="256" spans="1:12" x14ac:dyDescent="0.2">
      <c r="A256" s="42"/>
      <c r="B256" s="43"/>
      <c r="C256" s="45"/>
      <c r="D256" s="46"/>
      <c r="E256" s="26"/>
      <c r="F256" s="158"/>
      <c r="G256" s="47"/>
      <c r="H256" s="47"/>
      <c r="I256" s="47"/>
      <c r="J256" s="47"/>
      <c r="K256" s="47"/>
      <c r="L256" s="23"/>
    </row>
    <row r="257" spans="1:12" x14ac:dyDescent="0.2">
      <c r="A257" s="42"/>
      <c r="B257" s="43"/>
      <c r="C257" s="45"/>
      <c r="D257" s="46"/>
      <c r="E257" s="26"/>
      <c r="F257" s="158"/>
      <c r="G257" s="47"/>
      <c r="H257" s="47"/>
      <c r="I257" s="47"/>
      <c r="J257" s="47"/>
      <c r="K257" s="47"/>
      <c r="L257" s="23"/>
    </row>
    <row r="258" spans="1:12" x14ac:dyDescent="0.2">
      <c r="A258" s="42"/>
      <c r="B258" s="43"/>
      <c r="C258" s="44"/>
      <c r="D258" s="46"/>
      <c r="E258" s="26"/>
      <c r="F258" s="158"/>
      <c r="G258" s="47"/>
      <c r="H258" s="47"/>
      <c r="I258" s="47"/>
      <c r="J258" s="47"/>
      <c r="K258" s="47"/>
      <c r="L258" s="23"/>
    </row>
    <row r="259" spans="1:12" x14ac:dyDescent="0.2">
      <c r="A259" s="42"/>
      <c r="B259" s="43"/>
      <c r="C259" s="45"/>
      <c r="D259" s="46"/>
      <c r="E259" s="26"/>
      <c r="F259" s="158"/>
      <c r="G259" s="47"/>
      <c r="H259" s="47"/>
      <c r="I259" s="47"/>
      <c r="J259" s="47"/>
      <c r="K259" s="47"/>
      <c r="L259" s="23"/>
    </row>
    <row r="260" spans="1:12" x14ac:dyDescent="0.2">
      <c r="A260" s="42"/>
      <c r="B260" s="43"/>
      <c r="C260" s="45"/>
      <c r="D260" s="46"/>
      <c r="E260" s="26"/>
      <c r="F260" s="158"/>
      <c r="G260" s="47"/>
      <c r="H260" s="47"/>
      <c r="I260" s="47"/>
      <c r="J260" s="47"/>
      <c r="K260" s="47"/>
      <c r="L260" s="23"/>
    </row>
    <row r="261" spans="1:12" x14ac:dyDescent="0.2">
      <c r="A261" s="42"/>
      <c r="B261" s="43"/>
      <c r="C261" s="45"/>
      <c r="D261" s="46"/>
      <c r="E261" s="26"/>
      <c r="F261" s="158"/>
      <c r="G261" s="47"/>
      <c r="H261" s="47"/>
      <c r="I261" s="47"/>
      <c r="J261" s="47"/>
      <c r="K261" s="47"/>
      <c r="L261" s="23"/>
    </row>
    <row r="262" spans="1:12" x14ac:dyDescent="0.2">
      <c r="A262" s="42"/>
      <c r="B262" s="43"/>
      <c r="C262" s="44"/>
      <c r="D262" s="46"/>
      <c r="E262" s="26"/>
      <c r="F262" s="158"/>
      <c r="G262" s="47"/>
      <c r="H262" s="47"/>
      <c r="I262" s="47"/>
      <c r="J262" s="47"/>
      <c r="K262" s="47"/>
      <c r="L262" s="23"/>
    </row>
    <row r="263" spans="1:12" x14ac:dyDescent="0.2">
      <c r="A263" s="42"/>
      <c r="B263" s="43"/>
      <c r="C263" s="45"/>
      <c r="D263" s="46"/>
      <c r="E263" s="26"/>
      <c r="F263" s="158"/>
      <c r="G263" s="47"/>
      <c r="H263" s="47"/>
      <c r="I263" s="47"/>
      <c r="J263" s="47"/>
      <c r="K263" s="47"/>
      <c r="L263" s="23"/>
    </row>
    <row r="264" spans="1:12" x14ac:dyDescent="0.2">
      <c r="A264" s="42"/>
      <c r="B264" s="43"/>
      <c r="C264" s="45"/>
      <c r="D264" s="46"/>
      <c r="E264" s="26"/>
      <c r="F264" s="158"/>
      <c r="G264" s="47"/>
      <c r="H264" s="47"/>
      <c r="I264" s="47"/>
      <c r="J264" s="47"/>
      <c r="K264" s="47"/>
      <c r="L264" s="23"/>
    </row>
    <row r="265" spans="1:12" x14ac:dyDescent="0.2">
      <c r="A265" s="42"/>
      <c r="B265" s="43"/>
      <c r="C265" s="44"/>
      <c r="D265" s="46"/>
      <c r="E265" s="26"/>
      <c r="F265" s="158"/>
      <c r="G265" s="47"/>
      <c r="H265" s="47"/>
      <c r="I265" s="47"/>
      <c r="J265" s="47"/>
      <c r="K265" s="47"/>
      <c r="L265" s="23"/>
    </row>
    <row r="266" spans="1:12" x14ac:dyDescent="0.2">
      <c r="A266" s="42"/>
      <c r="B266" s="43"/>
      <c r="C266" s="45"/>
      <c r="D266" s="46"/>
      <c r="E266" s="26"/>
      <c r="F266" s="158"/>
      <c r="G266" s="47"/>
      <c r="H266" s="47"/>
      <c r="I266" s="47"/>
      <c r="J266" s="47"/>
      <c r="K266" s="47"/>
      <c r="L266" s="23"/>
    </row>
    <row r="267" spans="1:12" x14ac:dyDescent="0.2">
      <c r="A267" s="42"/>
      <c r="B267" s="43"/>
      <c r="C267" s="45"/>
      <c r="D267" s="46"/>
      <c r="E267" s="26"/>
      <c r="F267" s="158"/>
      <c r="G267" s="47"/>
      <c r="H267" s="47"/>
      <c r="I267" s="47"/>
      <c r="J267" s="47"/>
      <c r="K267" s="47"/>
      <c r="L267" s="23"/>
    </row>
    <row r="268" spans="1:12" x14ac:dyDescent="0.2">
      <c r="A268" s="42"/>
      <c r="B268" s="43"/>
      <c r="C268" s="45"/>
      <c r="D268" s="46"/>
      <c r="E268" s="26"/>
      <c r="F268" s="158"/>
      <c r="G268" s="47"/>
      <c r="H268" s="47"/>
      <c r="I268" s="47"/>
      <c r="J268" s="47"/>
      <c r="K268" s="47"/>
      <c r="L268" s="23"/>
    </row>
    <row r="269" spans="1:12" x14ac:dyDescent="0.2">
      <c r="A269" s="42"/>
      <c r="B269" s="43"/>
      <c r="C269" s="45"/>
      <c r="D269" s="46"/>
      <c r="E269" s="26"/>
      <c r="F269" s="158"/>
      <c r="G269" s="47"/>
      <c r="H269" s="47"/>
      <c r="I269" s="47"/>
      <c r="J269" s="47"/>
      <c r="K269" s="47"/>
      <c r="L269" s="23"/>
    </row>
    <row r="270" spans="1:12" x14ac:dyDescent="0.2">
      <c r="A270" s="42"/>
      <c r="B270" s="43"/>
      <c r="C270" s="44"/>
      <c r="D270" s="46"/>
      <c r="E270" s="26"/>
      <c r="F270" s="158"/>
      <c r="G270" s="47"/>
      <c r="H270" s="47"/>
      <c r="I270" s="47"/>
      <c r="J270" s="47"/>
      <c r="K270" s="47"/>
      <c r="L270" s="23"/>
    </row>
    <row r="271" spans="1:12" x14ac:dyDescent="0.2">
      <c r="A271" s="42"/>
      <c r="B271" s="43"/>
      <c r="C271" s="44"/>
      <c r="D271" s="46"/>
      <c r="E271" s="26"/>
      <c r="F271" s="158"/>
      <c r="G271" s="47"/>
      <c r="H271" s="47"/>
      <c r="I271" s="47"/>
      <c r="J271" s="47"/>
      <c r="K271" s="47"/>
      <c r="L271" s="23"/>
    </row>
    <row r="272" spans="1:12" x14ac:dyDescent="0.2">
      <c r="A272" s="42"/>
      <c r="B272" s="43"/>
      <c r="C272" s="45"/>
      <c r="D272" s="46"/>
      <c r="E272" s="26"/>
      <c r="F272" s="158"/>
      <c r="G272" s="47"/>
      <c r="H272" s="47"/>
      <c r="I272" s="47"/>
      <c r="J272" s="47"/>
      <c r="K272" s="47"/>
      <c r="L272" s="23"/>
    </row>
    <row r="273" spans="1:12" x14ac:dyDescent="0.2">
      <c r="A273" s="42"/>
      <c r="B273" s="43"/>
      <c r="C273" s="44"/>
      <c r="D273" s="46"/>
      <c r="E273" s="26"/>
      <c r="F273" s="158"/>
      <c r="G273" s="47"/>
      <c r="H273" s="47"/>
      <c r="I273" s="47"/>
      <c r="J273" s="47"/>
      <c r="K273" s="47"/>
      <c r="L273" s="23"/>
    </row>
    <row r="274" spans="1:12" x14ac:dyDescent="0.2">
      <c r="A274" s="42"/>
      <c r="B274" s="43"/>
      <c r="C274" s="45"/>
      <c r="D274" s="46"/>
      <c r="E274" s="26"/>
      <c r="F274" s="158"/>
      <c r="G274" s="47"/>
      <c r="H274" s="47"/>
      <c r="I274" s="47"/>
      <c r="J274" s="47"/>
      <c r="K274" s="47"/>
      <c r="L274" s="23"/>
    </row>
    <row r="275" spans="1:12" x14ac:dyDescent="0.2">
      <c r="A275" s="42"/>
      <c r="B275" s="43"/>
      <c r="C275" s="45"/>
      <c r="D275" s="46"/>
      <c r="E275" s="26"/>
      <c r="F275" s="158"/>
      <c r="G275" s="47"/>
      <c r="H275" s="47"/>
      <c r="I275" s="47"/>
      <c r="J275" s="47"/>
      <c r="K275" s="47"/>
      <c r="L275" s="23"/>
    </row>
    <row r="276" spans="1:12" x14ac:dyDescent="0.2">
      <c r="A276" s="42"/>
      <c r="B276" s="43"/>
      <c r="C276" s="45"/>
      <c r="D276" s="46"/>
      <c r="E276" s="26"/>
      <c r="F276" s="158"/>
      <c r="G276" s="47"/>
      <c r="H276" s="47"/>
      <c r="I276" s="47"/>
      <c r="J276" s="47"/>
      <c r="K276" s="47"/>
      <c r="L276" s="23"/>
    </row>
    <row r="277" spans="1:12" x14ac:dyDescent="0.2">
      <c r="A277" s="42"/>
      <c r="B277" s="43"/>
      <c r="C277" s="45"/>
      <c r="D277" s="46"/>
      <c r="E277" s="26"/>
      <c r="F277" s="158"/>
      <c r="G277" s="47"/>
      <c r="H277" s="47"/>
      <c r="I277" s="47"/>
      <c r="J277" s="47"/>
      <c r="K277" s="47"/>
      <c r="L277" s="23"/>
    </row>
    <row r="278" spans="1:12" x14ac:dyDescent="0.2">
      <c r="A278" s="42"/>
      <c r="B278" s="43"/>
      <c r="C278" s="45"/>
      <c r="D278" s="46"/>
      <c r="E278" s="26"/>
      <c r="F278" s="158"/>
      <c r="G278" s="47"/>
      <c r="H278" s="47"/>
      <c r="I278" s="47"/>
      <c r="J278" s="47"/>
      <c r="K278" s="47"/>
      <c r="L278" s="23"/>
    </row>
    <row r="279" spans="1:12" x14ac:dyDescent="0.2">
      <c r="A279" s="42"/>
      <c r="B279" s="43"/>
      <c r="C279" s="45"/>
      <c r="D279" s="46"/>
      <c r="E279" s="26"/>
      <c r="F279" s="158"/>
      <c r="G279" s="47"/>
      <c r="H279" s="47"/>
      <c r="I279" s="47"/>
      <c r="J279" s="47"/>
      <c r="K279" s="47"/>
      <c r="L279" s="23"/>
    </row>
    <row r="280" spans="1:12" x14ac:dyDescent="0.2">
      <c r="A280" s="42"/>
      <c r="B280" s="43"/>
      <c r="C280" s="44"/>
      <c r="D280" s="46"/>
      <c r="E280" s="26"/>
      <c r="F280" s="158"/>
      <c r="G280" s="47"/>
      <c r="H280" s="47"/>
      <c r="I280" s="47"/>
      <c r="J280" s="47"/>
      <c r="K280" s="47"/>
      <c r="L280" s="23"/>
    </row>
    <row r="281" spans="1:12" x14ac:dyDescent="0.2">
      <c r="A281" s="42"/>
      <c r="B281" s="43"/>
      <c r="C281" s="45"/>
      <c r="D281" s="46"/>
      <c r="E281" s="26"/>
      <c r="F281" s="158"/>
      <c r="G281" s="47"/>
      <c r="H281" s="47"/>
      <c r="I281" s="47"/>
      <c r="J281" s="47"/>
      <c r="K281" s="47"/>
      <c r="L281" s="23"/>
    </row>
    <row r="282" spans="1:12" x14ac:dyDescent="0.2">
      <c r="A282" s="42"/>
      <c r="B282" s="43"/>
      <c r="C282" s="44"/>
      <c r="D282" s="46"/>
      <c r="E282" s="26"/>
      <c r="F282" s="158"/>
      <c r="G282" s="47"/>
      <c r="H282" s="47"/>
      <c r="I282" s="47"/>
      <c r="J282" s="47"/>
      <c r="K282" s="47"/>
      <c r="L282" s="23"/>
    </row>
    <row r="283" spans="1:12" x14ac:dyDescent="0.2">
      <c r="A283" s="42"/>
      <c r="B283" s="43"/>
      <c r="C283" s="44"/>
      <c r="D283" s="46"/>
      <c r="E283" s="26"/>
      <c r="F283" s="158"/>
      <c r="G283" s="47"/>
      <c r="H283" s="47"/>
      <c r="I283" s="47"/>
      <c r="J283" s="47"/>
      <c r="K283" s="47"/>
      <c r="L283" s="23"/>
    </row>
    <row r="284" spans="1:12" x14ac:dyDescent="0.2">
      <c r="A284" s="42"/>
      <c r="B284" s="43"/>
      <c r="C284" s="45"/>
      <c r="D284" s="46"/>
      <c r="E284" s="26"/>
      <c r="F284" s="158"/>
      <c r="G284" s="47"/>
      <c r="H284" s="47"/>
      <c r="I284" s="47"/>
      <c r="J284" s="47"/>
      <c r="K284" s="47"/>
      <c r="L284" s="23"/>
    </row>
    <row r="285" spans="1:12" x14ac:dyDescent="0.2">
      <c r="A285" s="42"/>
      <c r="B285" s="43"/>
      <c r="C285" s="45"/>
      <c r="D285" s="46"/>
      <c r="E285" s="26"/>
      <c r="F285" s="158"/>
      <c r="G285" s="47"/>
      <c r="H285" s="47"/>
      <c r="I285" s="47"/>
      <c r="J285" s="47"/>
      <c r="K285" s="47"/>
      <c r="L285" s="23"/>
    </row>
    <row r="286" spans="1:12" x14ac:dyDescent="0.2">
      <c r="A286" s="42"/>
      <c r="B286" s="43"/>
      <c r="C286" s="45"/>
      <c r="D286" s="46"/>
      <c r="E286" s="26"/>
      <c r="F286" s="158"/>
      <c r="G286" s="47"/>
      <c r="H286" s="47"/>
      <c r="I286" s="47"/>
      <c r="J286" s="47"/>
      <c r="K286" s="47"/>
      <c r="L286" s="23"/>
    </row>
    <row r="287" spans="1:12" x14ac:dyDescent="0.2">
      <c r="A287" s="42"/>
      <c r="B287" s="43"/>
      <c r="C287" s="45"/>
      <c r="D287" s="46"/>
      <c r="E287" s="26"/>
      <c r="F287" s="158"/>
      <c r="G287" s="47"/>
      <c r="H287" s="47"/>
      <c r="I287" s="47"/>
      <c r="J287" s="47"/>
      <c r="K287" s="47"/>
      <c r="L287" s="23"/>
    </row>
    <row r="288" spans="1:12" x14ac:dyDescent="0.2">
      <c r="A288" s="42"/>
      <c r="B288" s="43"/>
      <c r="C288" s="45"/>
      <c r="D288" s="46"/>
      <c r="E288" s="26"/>
      <c r="F288" s="158"/>
      <c r="G288" s="47"/>
      <c r="H288" s="47"/>
      <c r="I288" s="47"/>
      <c r="J288" s="47"/>
      <c r="K288" s="47"/>
      <c r="L288" s="23"/>
    </row>
    <row r="289" spans="1:12" x14ac:dyDescent="0.2">
      <c r="A289" s="42"/>
      <c r="B289" s="43"/>
      <c r="C289" s="44"/>
      <c r="D289" s="46"/>
      <c r="E289" s="26"/>
      <c r="F289" s="158"/>
      <c r="G289" s="47"/>
      <c r="H289" s="47"/>
      <c r="I289" s="47"/>
      <c r="J289" s="47"/>
      <c r="K289" s="47"/>
      <c r="L289" s="23"/>
    </row>
    <row r="290" spans="1:12" x14ac:dyDescent="0.2">
      <c r="A290" s="42"/>
      <c r="B290" s="43"/>
      <c r="C290" s="44"/>
      <c r="D290" s="46"/>
      <c r="E290" s="26"/>
      <c r="F290" s="158"/>
      <c r="G290" s="47"/>
      <c r="H290" s="47"/>
      <c r="I290" s="47"/>
      <c r="J290" s="47"/>
      <c r="K290" s="47"/>
      <c r="L290" s="23"/>
    </row>
    <row r="291" spans="1:12" x14ac:dyDescent="0.2">
      <c r="A291" s="42"/>
      <c r="B291" s="43"/>
      <c r="C291" s="45"/>
      <c r="D291" s="46"/>
      <c r="E291" s="26"/>
      <c r="F291" s="158"/>
      <c r="G291" s="47"/>
      <c r="H291" s="47"/>
      <c r="I291" s="47"/>
      <c r="J291" s="47"/>
      <c r="K291" s="47"/>
      <c r="L291" s="23"/>
    </row>
    <row r="292" spans="1:12" x14ac:dyDescent="0.2">
      <c r="A292" s="42"/>
      <c r="B292" s="43"/>
      <c r="C292" s="45"/>
      <c r="D292" s="46"/>
      <c r="E292" s="26"/>
      <c r="F292" s="158"/>
      <c r="G292" s="47"/>
      <c r="H292" s="47"/>
      <c r="I292" s="47"/>
      <c r="J292" s="47"/>
      <c r="K292" s="47"/>
      <c r="L292" s="23"/>
    </row>
    <row r="293" spans="1:12" x14ac:dyDescent="0.2">
      <c r="A293" s="42"/>
      <c r="B293" s="43"/>
      <c r="C293" s="45"/>
      <c r="D293" s="46"/>
      <c r="E293" s="26"/>
      <c r="F293" s="158"/>
      <c r="G293" s="47"/>
      <c r="H293" s="47"/>
      <c r="I293" s="47"/>
      <c r="J293" s="47"/>
      <c r="K293" s="47"/>
      <c r="L293" s="23"/>
    </row>
    <row r="294" spans="1:12" x14ac:dyDescent="0.2">
      <c r="A294" s="42"/>
      <c r="B294" s="43"/>
      <c r="C294" s="45"/>
      <c r="D294" s="46"/>
      <c r="E294" s="26"/>
      <c r="F294" s="158"/>
      <c r="G294" s="47"/>
      <c r="H294" s="47"/>
      <c r="I294" s="47"/>
      <c r="J294" s="47"/>
      <c r="K294" s="47"/>
      <c r="L294" s="23"/>
    </row>
    <row r="295" spans="1:12" x14ac:dyDescent="0.2">
      <c r="A295" s="42"/>
      <c r="B295" s="43"/>
      <c r="C295" s="44"/>
      <c r="D295" s="46"/>
      <c r="E295" s="26"/>
      <c r="F295" s="158"/>
      <c r="G295" s="47"/>
      <c r="H295" s="47"/>
      <c r="I295" s="47"/>
      <c r="J295" s="47"/>
      <c r="K295" s="47"/>
      <c r="L295" s="23"/>
    </row>
    <row r="296" spans="1:12" x14ac:dyDescent="0.2">
      <c r="A296" s="42"/>
      <c r="B296" s="43"/>
      <c r="C296" s="45"/>
      <c r="D296" s="46"/>
      <c r="E296" s="26"/>
      <c r="F296" s="158"/>
      <c r="G296" s="47"/>
      <c r="H296" s="47"/>
      <c r="I296" s="47"/>
      <c r="J296" s="47"/>
      <c r="K296" s="47"/>
      <c r="L296" s="23"/>
    </row>
    <row r="297" spans="1:12" x14ac:dyDescent="0.2">
      <c r="A297" s="42"/>
      <c r="B297" s="43"/>
      <c r="C297" s="45"/>
      <c r="D297" s="46"/>
      <c r="E297" s="26"/>
      <c r="F297" s="158"/>
      <c r="G297" s="47"/>
      <c r="H297" s="47"/>
      <c r="I297" s="47"/>
      <c r="J297" s="47"/>
      <c r="K297" s="47"/>
      <c r="L297" s="23"/>
    </row>
    <row r="298" spans="1:12" x14ac:dyDescent="0.2">
      <c r="A298" s="42"/>
      <c r="B298" s="43"/>
      <c r="C298" s="45"/>
      <c r="D298" s="46"/>
      <c r="E298" s="26"/>
      <c r="F298" s="158"/>
      <c r="G298" s="47"/>
      <c r="H298" s="47"/>
      <c r="I298" s="47"/>
      <c r="J298" s="47"/>
      <c r="K298" s="47"/>
      <c r="L298" s="23"/>
    </row>
    <row r="299" spans="1:12" x14ac:dyDescent="0.2">
      <c r="A299" s="42"/>
      <c r="B299" s="43"/>
      <c r="C299" s="45"/>
      <c r="D299" s="46"/>
      <c r="E299" s="26"/>
      <c r="F299" s="158"/>
      <c r="G299" s="47"/>
      <c r="H299" s="47"/>
      <c r="I299" s="47"/>
      <c r="J299" s="47"/>
      <c r="K299" s="47"/>
      <c r="L299" s="23"/>
    </row>
    <row r="300" spans="1:12" x14ac:dyDescent="0.2">
      <c r="A300" s="42"/>
      <c r="B300" s="43"/>
      <c r="C300" s="44"/>
      <c r="D300" s="46"/>
      <c r="E300" s="26"/>
      <c r="F300" s="158"/>
      <c r="G300" s="47"/>
      <c r="H300" s="47"/>
      <c r="I300" s="47"/>
      <c r="J300" s="47"/>
      <c r="K300" s="47"/>
      <c r="L300" s="23"/>
    </row>
    <row r="301" spans="1:12" x14ac:dyDescent="0.2">
      <c r="A301" s="42"/>
      <c r="B301" s="43"/>
      <c r="C301" s="45"/>
      <c r="D301" s="46"/>
      <c r="E301" s="26"/>
      <c r="F301" s="158"/>
      <c r="G301" s="47"/>
      <c r="H301" s="47"/>
      <c r="I301" s="47"/>
      <c r="J301" s="47"/>
      <c r="K301" s="47"/>
      <c r="L301" s="23"/>
    </row>
    <row r="302" spans="1:12" x14ac:dyDescent="0.2">
      <c r="A302" s="42"/>
      <c r="B302" s="43"/>
      <c r="C302" s="44"/>
      <c r="D302" s="46"/>
      <c r="E302" s="26"/>
      <c r="F302" s="158"/>
      <c r="G302" s="47"/>
      <c r="H302" s="47"/>
      <c r="I302" s="47"/>
      <c r="J302" s="47"/>
      <c r="K302" s="47"/>
      <c r="L302" s="23"/>
    </row>
    <row r="303" spans="1:12" x14ac:dyDescent="0.2">
      <c r="A303" s="42"/>
      <c r="B303" s="43"/>
      <c r="C303" s="44"/>
      <c r="D303" s="46"/>
      <c r="E303" s="26"/>
      <c r="F303" s="158"/>
      <c r="G303" s="47"/>
      <c r="H303" s="47"/>
      <c r="I303" s="47"/>
      <c r="J303" s="47"/>
      <c r="K303" s="47"/>
      <c r="L303" s="23"/>
    </row>
    <row r="304" spans="1:12" x14ac:dyDescent="0.2">
      <c r="A304" s="42"/>
      <c r="B304" s="43"/>
      <c r="C304" s="45"/>
      <c r="D304" s="46"/>
      <c r="E304" s="26"/>
      <c r="F304" s="158"/>
      <c r="G304" s="47"/>
      <c r="H304" s="47"/>
      <c r="I304" s="47"/>
      <c r="J304" s="47"/>
      <c r="K304" s="47"/>
      <c r="L304" s="23"/>
    </row>
    <row r="305" spans="1:12" x14ac:dyDescent="0.2">
      <c r="A305" s="42"/>
      <c r="B305" s="43"/>
      <c r="C305" s="44"/>
      <c r="D305" s="46"/>
      <c r="E305" s="46"/>
      <c r="F305" s="163"/>
      <c r="G305" s="47"/>
      <c r="H305" s="47"/>
      <c r="I305" s="47"/>
      <c r="J305" s="47"/>
      <c r="K305" s="47"/>
      <c r="L305" s="23"/>
    </row>
    <row r="306" spans="1:12" x14ac:dyDescent="0.2">
      <c r="A306" s="42"/>
      <c r="B306" s="43"/>
      <c r="C306" s="45"/>
      <c r="D306" s="46"/>
      <c r="E306" s="26"/>
      <c r="F306" s="158"/>
      <c r="G306" s="47"/>
      <c r="H306" s="47"/>
      <c r="I306" s="47"/>
      <c r="J306" s="47"/>
      <c r="K306" s="47"/>
      <c r="L306" s="23"/>
    </row>
    <row r="307" spans="1:12" x14ac:dyDescent="0.2">
      <c r="A307" s="42"/>
      <c r="B307" s="43"/>
      <c r="C307" s="45"/>
      <c r="D307" s="46"/>
      <c r="E307" s="26"/>
      <c r="F307" s="158"/>
      <c r="G307" s="47"/>
      <c r="H307" s="47"/>
      <c r="I307" s="47"/>
      <c r="J307" s="47"/>
      <c r="K307" s="47"/>
      <c r="L307" s="23"/>
    </row>
    <row r="308" spans="1:12" x14ac:dyDescent="0.2">
      <c r="A308" s="42"/>
      <c r="B308" s="43"/>
      <c r="C308" s="45"/>
      <c r="D308" s="46"/>
      <c r="E308" s="26"/>
      <c r="F308" s="158"/>
      <c r="G308" s="47"/>
      <c r="H308" s="47"/>
      <c r="I308" s="47"/>
      <c r="J308" s="47"/>
      <c r="K308" s="47"/>
      <c r="L308" s="23"/>
    </row>
    <row r="309" spans="1:12" x14ac:dyDescent="0.2">
      <c r="A309" s="42"/>
      <c r="B309" s="43"/>
      <c r="C309" s="45"/>
      <c r="D309" s="46"/>
      <c r="E309" s="26"/>
      <c r="F309" s="158"/>
      <c r="G309" s="47"/>
      <c r="H309" s="47"/>
      <c r="I309" s="47"/>
      <c r="J309" s="47"/>
      <c r="K309" s="47"/>
      <c r="L309" s="23"/>
    </row>
    <row r="310" spans="1:12" x14ac:dyDescent="0.2">
      <c r="A310" s="42"/>
      <c r="B310" s="43"/>
      <c r="C310" s="44"/>
      <c r="D310" s="46"/>
      <c r="E310" s="26"/>
      <c r="F310" s="158"/>
      <c r="G310" s="47"/>
      <c r="H310" s="47"/>
      <c r="I310" s="47"/>
      <c r="J310" s="47"/>
      <c r="K310" s="47"/>
      <c r="L310" s="23"/>
    </row>
    <row r="311" spans="1:12" x14ac:dyDescent="0.2">
      <c r="A311" s="42"/>
      <c r="B311" s="43"/>
      <c r="C311" s="45"/>
      <c r="D311" s="46"/>
      <c r="E311" s="26"/>
      <c r="F311" s="158"/>
      <c r="G311" s="47"/>
      <c r="H311" s="47"/>
      <c r="I311" s="47"/>
      <c r="J311" s="47"/>
      <c r="K311" s="47"/>
      <c r="L311" s="23"/>
    </row>
    <row r="312" spans="1:12" x14ac:dyDescent="0.2">
      <c r="A312" s="42"/>
      <c r="B312" s="43"/>
      <c r="C312" s="45"/>
      <c r="D312" s="46"/>
      <c r="E312" s="26"/>
      <c r="F312" s="158"/>
      <c r="G312" s="47"/>
      <c r="H312" s="47"/>
      <c r="I312" s="47"/>
      <c r="J312" s="47"/>
      <c r="K312" s="47"/>
      <c r="L312" s="23"/>
    </row>
    <row r="313" spans="1:12" x14ac:dyDescent="0.2">
      <c r="A313" s="42"/>
      <c r="B313" s="43"/>
      <c r="C313" s="44"/>
      <c r="D313" s="46"/>
      <c r="E313" s="26"/>
      <c r="F313" s="158"/>
      <c r="G313" s="47"/>
      <c r="H313" s="47"/>
      <c r="I313" s="47"/>
      <c r="J313" s="47"/>
      <c r="K313" s="47"/>
      <c r="L313" s="23"/>
    </row>
    <row r="314" spans="1:12" x14ac:dyDescent="0.2">
      <c r="A314" s="42"/>
      <c r="B314" s="43"/>
      <c r="C314" s="45"/>
      <c r="D314" s="46"/>
      <c r="E314" s="26"/>
      <c r="F314" s="158"/>
      <c r="G314" s="47"/>
      <c r="H314" s="47"/>
      <c r="I314" s="47"/>
      <c r="J314" s="47"/>
      <c r="K314" s="47"/>
      <c r="L314" s="23"/>
    </row>
    <row r="315" spans="1:12" x14ac:dyDescent="0.2">
      <c r="A315" s="42"/>
      <c r="B315" s="43"/>
      <c r="C315" s="45"/>
      <c r="D315" s="46"/>
      <c r="E315" s="26"/>
      <c r="F315" s="158"/>
      <c r="G315" s="47"/>
      <c r="H315" s="47"/>
      <c r="I315" s="47"/>
      <c r="J315" s="47"/>
      <c r="K315" s="47"/>
      <c r="L315" s="23"/>
    </row>
    <row r="316" spans="1:12" x14ac:dyDescent="0.2">
      <c r="A316" s="42"/>
      <c r="B316" s="43"/>
      <c r="C316" s="45"/>
      <c r="D316" s="46"/>
      <c r="E316" s="26"/>
      <c r="F316" s="158"/>
      <c r="G316" s="47"/>
      <c r="H316" s="47"/>
      <c r="I316" s="47"/>
      <c r="J316" s="47"/>
      <c r="K316" s="47"/>
      <c r="L316" s="23"/>
    </row>
    <row r="317" spans="1:12" x14ac:dyDescent="0.2">
      <c r="A317" s="42"/>
      <c r="B317" s="43"/>
      <c r="C317" s="45"/>
      <c r="D317" s="46"/>
      <c r="E317" s="26"/>
      <c r="F317" s="158"/>
      <c r="G317" s="47"/>
      <c r="H317" s="47"/>
      <c r="I317" s="47"/>
      <c r="J317" s="47"/>
      <c r="K317" s="47"/>
      <c r="L317" s="23"/>
    </row>
    <row r="318" spans="1:12" x14ac:dyDescent="0.2">
      <c r="A318" s="42"/>
      <c r="B318" s="43"/>
      <c r="C318" s="45"/>
      <c r="D318" s="46"/>
      <c r="E318" s="26"/>
      <c r="F318" s="158"/>
      <c r="G318" s="47"/>
      <c r="H318" s="47"/>
      <c r="I318" s="47"/>
      <c r="J318" s="47"/>
      <c r="K318" s="47"/>
      <c r="L318" s="23"/>
    </row>
    <row r="319" spans="1:12" x14ac:dyDescent="0.2">
      <c r="A319" s="42"/>
      <c r="B319" s="43"/>
      <c r="C319" s="45"/>
      <c r="D319" s="46"/>
      <c r="E319" s="26"/>
      <c r="F319" s="158"/>
      <c r="G319" s="47"/>
      <c r="H319" s="47"/>
      <c r="I319" s="47"/>
      <c r="J319" s="47"/>
      <c r="K319" s="47"/>
      <c r="L319" s="23"/>
    </row>
    <row r="320" spans="1:12" x14ac:dyDescent="0.2">
      <c r="A320" s="42"/>
      <c r="B320" s="43"/>
      <c r="C320" s="45"/>
      <c r="D320" s="46"/>
      <c r="E320" s="26"/>
      <c r="F320" s="158"/>
      <c r="G320" s="47"/>
      <c r="H320" s="47"/>
      <c r="I320" s="47"/>
      <c r="J320" s="47"/>
      <c r="K320" s="47"/>
      <c r="L320" s="23"/>
    </row>
    <row r="321" spans="1:12" x14ac:dyDescent="0.2">
      <c r="A321" s="42"/>
      <c r="B321" s="43"/>
      <c r="C321" s="44"/>
      <c r="D321" s="46"/>
      <c r="E321" s="26"/>
      <c r="F321" s="158"/>
      <c r="G321" s="47"/>
      <c r="H321" s="47"/>
      <c r="I321" s="47"/>
      <c r="J321" s="47"/>
      <c r="K321" s="47"/>
      <c r="L321" s="23"/>
    </row>
    <row r="322" spans="1:12" x14ac:dyDescent="0.2">
      <c r="A322" s="42"/>
      <c r="B322" s="43"/>
      <c r="C322" s="44"/>
      <c r="D322" s="46"/>
      <c r="E322" s="26"/>
      <c r="F322" s="158"/>
      <c r="G322" s="47"/>
      <c r="H322" s="47"/>
      <c r="I322" s="47"/>
      <c r="J322" s="47"/>
      <c r="K322" s="47"/>
      <c r="L322" s="23"/>
    </row>
    <row r="323" spans="1:12" x14ac:dyDescent="0.2">
      <c r="A323" s="42"/>
      <c r="B323" s="43"/>
      <c r="C323" s="45"/>
      <c r="D323" s="46"/>
      <c r="E323" s="26"/>
      <c r="F323" s="158"/>
      <c r="G323" s="47"/>
      <c r="H323" s="47"/>
      <c r="I323" s="47"/>
      <c r="J323" s="47"/>
      <c r="K323" s="47"/>
      <c r="L323" s="23"/>
    </row>
    <row r="324" spans="1:12" x14ac:dyDescent="0.2">
      <c r="A324" s="42"/>
      <c r="B324" s="43"/>
      <c r="C324" s="45"/>
      <c r="D324" s="46"/>
      <c r="E324" s="26"/>
      <c r="F324" s="158"/>
      <c r="G324" s="47"/>
      <c r="H324" s="47"/>
      <c r="I324" s="47"/>
      <c r="J324" s="47"/>
      <c r="K324" s="47"/>
      <c r="L324" s="23"/>
    </row>
    <row r="325" spans="1:12" x14ac:dyDescent="0.2">
      <c r="A325" s="42"/>
      <c r="B325" s="43"/>
      <c r="C325" s="45"/>
      <c r="D325" s="46"/>
      <c r="E325" s="26"/>
      <c r="F325" s="158"/>
      <c r="G325" s="47"/>
      <c r="H325" s="47"/>
      <c r="I325" s="47"/>
      <c r="J325" s="47"/>
      <c r="K325" s="47"/>
      <c r="L325" s="23"/>
    </row>
    <row r="326" spans="1:12" x14ac:dyDescent="0.2">
      <c r="A326" s="42"/>
      <c r="B326" s="43"/>
      <c r="C326" s="45"/>
      <c r="D326" s="46"/>
      <c r="E326" s="26"/>
      <c r="F326" s="158"/>
      <c r="G326" s="47"/>
      <c r="H326" s="47"/>
      <c r="I326" s="47"/>
      <c r="J326" s="47"/>
      <c r="K326" s="47"/>
      <c r="L326" s="23"/>
    </row>
    <row r="327" spans="1:12" x14ac:dyDescent="0.2">
      <c r="A327" s="42"/>
      <c r="B327" s="43"/>
      <c r="C327" s="45"/>
      <c r="D327" s="46"/>
      <c r="E327" s="26"/>
      <c r="F327" s="158"/>
      <c r="G327" s="47"/>
      <c r="H327" s="47"/>
      <c r="I327" s="47"/>
      <c r="J327" s="47"/>
      <c r="K327" s="47"/>
      <c r="L327" s="23"/>
    </row>
    <row r="328" spans="1:12" x14ac:dyDescent="0.2">
      <c r="A328" s="42"/>
      <c r="B328" s="43"/>
      <c r="C328" s="45"/>
      <c r="D328" s="46"/>
      <c r="E328" s="26"/>
      <c r="F328" s="158"/>
      <c r="G328" s="47"/>
      <c r="H328" s="47"/>
      <c r="I328" s="47"/>
      <c r="J328" s="47"/>
      <c r="K328" s="47"/>
      <c r="L328" s="23"/>
    </row>
    <row r="329" spans="1:12" x14ac:dyDescent="0.2">
      <c r="A329" s="42"/>
      <c r="B329" s="43"/>
      <c r="C329" s="45"/>
      <c r="D329" s="46"/>
      <c r="E329" s="26"/>
      <c r="F329" s="158"/>
      <c r="G329" s="47"/>
      <c r="H329" s="47"/>
      <c r="I329" s="47"/>
      <c r="J329" s="47"/>
      <c r="K329" s="47"/>
      <c r="L329" s="23"/>
    </row>
    <row r="330" spans="1:12" x14ac:dyDescent="0.2">
      <c r="A330" s="42"/>
      <c r="B330" s="43"/>
      <c r="C330" s="45"/>
      <c r="D330" s="46"/>
      <c r="E330" s="26"/>
      <c r="F330" s="158"/>
      <c r="G330" s="47"/>
      <c r="H330" s="47"/>
      <c r="I330" s="47"/>
      <c r="J330" s="47"/>
      <c r="K330" s="47"/>
      <c r="L330" s="23"/>
    </row>
    <row r="331" spans="1:12" x14ac:dyDescent="0.2">
      <c r="A331" s="42"/>
      <c r="B331" s="43"/>
      <c r="C331" s="45"/>
      <c r="D331" s="46"/>
      <c r="E331" s="26"/>
      <c r="F331" s="158"/>
      <c r="G331" s="47"/>
      <c r="H331" s="47"/>
      <c r="I331" s="47"/>
      <c r="J331" s="47"/>
      <c r="K331" s="47"/>
      <c r="L331" s="23"/>
    </row>
    <row r="332" spans="1:12" x14ac:dyDescent="0.2">
      <c r="A332" s="42"/>
      <c r="B332" s="43"/>
      <c r="C332" s="44"/>
      <c r="D332" s="46"/>
      <c r="E332" s="26"/>
      <c r="F332" s="158"/>
      <c r="G332" s="47"/>
      <c r="H332" s="47"/>
      <c r="I332" s="47"/>
      <c r="J332" s="47"/>
      <c r="K332" s="47"/>
      <c r="L332" s="23"/>
    </row>
    <row r="333" spans="1:12" x14ac:dyDescent="0.2">
      <c r="A333" s="42"/>
      <c r="B333" s="43"/>
      <c r="C333" s="45"/>
      <c r="D333" s="46"/>
      <c r="E333" s="26"/>
      <c r="F333" s="158"/>
      <c r="G333" s="47"/>
      <c r="H333" s="47"/>
      <c r="I333" s="47"/>
      <c r="J333" s="47"/>
      <c r="K333" s="47"/>
      <c r="L333" s="23"/>
    </row>
    <row r="334" spans="1:12" x14ac:dyDescent="0.2">
      <c r="A334" s="42"/>
      <c r="B334" s="43"/>
      <c r="C334" s="45"/>
      <c r="D334" s="46"/>
      <c r="E334" s="26"/>
      <c r="F334" s="158"/>
      <c r="G334" s="47"/>
      <c r="H334" s="47"/>
      <c r="I334" s="47"/>
      <c r="J334" s="47"/>
      <c r="K334" s="47"/>
      <c r="L334" s="23"/>
    </row>
    <row r="335" spans="1:12" x14ac:dyDescent="0.2">
      <c r="A335" s="42"/>
      <c r="B335" s="43"/>
      <c r="C335" s="44"/>
      <c r="D335" s="46"/>
      <c r="E335" s="26"/>
      <c r="F335" s="158"/>
      <c r="G335" s="47"/>
      <c r="H335" s="47"/>
      <c r="I335" s="47"/>
      <c r="J335" s="47"/>
      <c r="K335" s="47"/>
      <c r="L335" s="23"/>
    </row>
    <row r="336" spans="1:12" x14ac:dyDescent="0.2">
      <c r="A336" s="42"/>
      <c r="B336" s="43"/>
      <c r="C336" s="45"/>
      <c r="D336" s="46"/>
      <c r="E336" s="26"/>
      <c r="F336" s="158"/>
      <c r="G336" s="47"/>
      <c r="H336" s="47"/>
      <c r="I336" s="47"/>
      <c r="J336" s="47"/>
      <c r="K336" s="47"/>
      <c r="L336" s="23"/>
    </row>
    <row r="337" spans="1:12" x14ac:dyDescent="0.2">
      <c r="A337" s="42"/>
      <c r="B337" s="43"/>
      <c r="C337" s="45"/>
      <c r="D337" s="46"/>
      <c r="E337" s="26"/>
      <c r="F337" s="158"/>
      <c r="G337" s="47"/>
      <c r="H337" s="47"/>
      <c r="I337" s="47"/>
      <c r="J337" s="47"/>
      <c r="K337" s="47"/>
      <c r="L337" s="23"/>
    </row>
    <row r="338" spans="1:12" x14ac:dyDescent="0.2">
      <c r="A338" s="42"/>
      <c r="B338" s="43"/>
      <c r="C338" s="45"/>
      <c r="D338" s="46"/>
      <c r="E338" s="26"/>
      <c r="F338" s="158"/>
      <c r="G338" s="47"/>
      <c r="H338" s="47"/>
      <c r="I338" s="47"/>
      <c r="J338" s="47"/>
      <c r="K338" s="47"/>
      <c r="L338" s="23"/>
    </row>
    <row r="339" spans="1:12" x14ac:dyDescent="0.2">
      <c r="A339" s="42"/>
      <c r="B339" s="43"/>
      <c r="C339" s="45"/>
      <c r="D339" s="46"/>
      <c r="E339" s="26"/>
      <c r="F339" s="158"/>
      <c r="G339" s="47"/>
      <c r="H339" s="47"/>
      <c r="I339" s="47"/>
      <c r="J339" s="47"/>
      <c r="K339" s="47"/>
      <c r="L339" s="23"/>
    </row>
    <row r="340" spans="1:12" x14ac:dyDescent="0.2">
      <c r="A340" s="42"/>
      <c r="B340" s="43"/>
      <c r="C340" s="45"/>
      <c r="D340" s="46"/>
      <c r="E340" s="26"/>
      <c r="F340" s="158"/>
      <c r="G340" s="47"/>
      <c r="H340" s="47"/>
      <c r="I340" s="47"/>
      <c r="J340" s="47"/>
      <c r="K340" s="47"/>
      <c r="L340" s="23"/>
    </row>
    <row r="341" spans="1:12" x14ac:dyDescent="0.2">
      <c r="A341" s="42"/>
      <c r="B341" s="43"/>
      <c r="C341" s="45"/>
      <c r="D341" s="46"/>
      <c r="E341" s="26"/>
      <c r="F341" s="158"/>
      <c r="G341" s="47"/>
      <c r="H341" s="47"/>
      <c r="I341" s="47"/>
      <c r="J341" s="47"/>
      <c r="K341" s="47"/>
      <c r="L341" s="23"/>
    </row>
    <row r="342" spans="1:12" x14ac:dyDescent="0.2">
      <c r="A342" s="42"/>
      <c r="B342" s="43"/>
      <c r="C342" s="44"/>
      <c r="D342" s="46"/>
      <c r="E342" s="26"/>
      <c r="F342" s="158"/>
      <c r="G342" s="47"/>
      <c r="H342" s="47"/>
      <c r="I342" s="47"/>
      <c r="J342" s="47"/>
      <c r="K342" s="47"/>
      <c r="L342" s="23"/>
    </row>
    <row r="343" spans="1:12" x14ac:dyDescent="0.2">
      <c r="A343" s="42"/>
      <c r="B343" s="43"/>
      <c r="C343" s="45"/>
      <c r="D343" s="46"/>
      <c r="E343" s="26"/>
      <c r="F343" s="158"/>
      <c r="G343" s="47"/>
      <c r="H343" s="47"/>
      <c r="I343" s="47"/>
      <c r="J343" s="47"/>
      <c r="K343" s="47"/>
      <c r="L343" s="23"/>
    </row>
    <row r="344" spans="1:12" x14ac:dyDescent="0.2">
      <c r="A344" s="42"/>
      <c r="B344" s="43"/>
      <c r="C344" s="45"/>
      <c r="D344" s="46"/>
      <c r="E344" s="26"/>
      <c r="F344" s="158"/>
      <c r="G344" s="47"/>
      <c r="H344" s="47"/>
      <c r="I344" s="47"/>
      <c r="J344" s="47"/>
      <c r="K344" s="47"/>
      <c r="L344" s="23"/>
    </row>
    <row r="345" spans="1:12" x14ac:dyDescent="0.2">
      <c r="A345" s="42"/>
      <c r="B345" s="43"/>
      <c r="C345" s="44"/>
      <c r="D345" s="46"/>
      <c r="E345" s="26"/>
      <c r="F345" s="158"/>
      <c r="G345" s="47"/>
      <c r="H345" s="47"/>
      <c r="I345" s="47"/>
      <c r="J345" s="47"/>
      <c r="K345" s="47"/>
      <c r="L345" s="23"/>
    </row>
    <row r="346" spans="1:12" x14ac:dyDescent="0.2">
      <c r="A346" s="42"/>
      <c r="B346" s="43"/>
      <c r="C346" s="44"/>
      <c r="D346" s="46"/>
      <c r="E346" s="26"/>
      <c r="F346" s="158"/>
      <c r="G346" s="47"/>
      <c r="H346" s="47"/>
      <c r="I346" s="47"/>
      <c r="J346" s="47"/>
      <c r="K346" s="47"/>
      <c r="L346" s="23"/>
    </row>
    <row r="347" spans="1:12" x14ac:dyDescent="0.2">
      <c r="A347" s="42"/>
      <c r="B347" s="43"/>
      <c r="C347" s="45"/>
      <c r="D347" s="46"/>
      <c r="E347" s="26"/>
      <c r="F347" s="158"/>
      <c r="G347" s="47"/>
      <c r="H347" s="47"/>
      <c r="I347" s="47"/>
      <c r="J347" s="47"/>
      <c r="K347" s="47"/>
      <c r="L347" s="23"/>
    </row>
    <row r="348" spans="1:12" x14ac:dyDescent="0.2">
      <c r="A348" s="42"/>
      <c r="B348" s="43"/>
      <c r="C348" s="45"/>
      <c r="D348" s="46"/>
      <c r="E348" s="26"/>
      <c r="F348" s="158"/>
      <c r="G348" s="47"/>
      <c r="H348" s="47"/>
      <c r="I348" s="47"/>
      <c r="J348" s="47"/>
      <c r="K348" s="47"/>
      <c r="L348" s="23"/>
    </row>
    <row r="349" spans="1:12" x14ac:dyDescent="0.2">
      <c r="A349" s="42"/>
      <c r="B349" s="43"/>
      <c r="C349" s="45"/>
      <c r="D349" s="46"/>
      <c r="E349" s="26"/>
      <c r="F349" s="158"/>
      <c r="G349" s="47"/>
      <c r="H349" s="47"/>
      <c r="I349" s="47"/>
      <c r="J349" s="47"/>
      <c r="K349" s="47"/>
      <c r="L349" s="23"/>
    </row>
    <row r="350" spans="1:12" x14ac:dyDescent="0.2">
      <c r="A350" s="42"/>
      <c r="B350" s="43"/>
      <c r="C350" s="45"/>
      <c r="D350" s="46"/>
      <c r="E350" s="26"/>
      <c r="F350" s="158"/>
      <c r="G350" s="47"/>
      <c r="H350" s="47"/>
      <c r="I350" s="47"/>
      <c r="J350" s="47"/>
      <c r="K350" s="47"/>
      <c r="L350" s="23"/>
    </row>
    <row r="351" spans="1:12" x14ac:dyDescent="0.2">
      <c r="A351" s="42"/>
      <c r="B351" s="43"/>
      <c r="C351" s="44"/>
      <c r="D351" s="46"/>
      <c r="E351" s="26"/>
      <c r="F351" s="158"/>
      <c r="G351" s="47"/>
      <c r="H351" s="47"/>
      <c r="I351" s="47"/>
      <c r="J351" s="47"/>
      <c r="K351" s="47"/>
      <c r="L351" s="23"/>
    </row>
    <row r="352" spans="1:12" x14ac:dyDescent="0.2">
      <c r="A352" s="42"/>
      <c r="B352" s="43"/>
      <c r="C352" s="45"/>
      <c r="D352" s="46"/>
      <c r="E352" s="26"/>
      <c r="F352" s="158"/>
      <c r="G352" s="47"/>
      <c r="H352" s="47"/>
      <c r="I352" s="47"/>
      <c r="J352" s="47"/>
      <c r="K352" s="47"/>
      <c r="L352" s="23"/>
    </row>
    <row r="353" spans="1:12" x14ac:dyDescent="0.2">
      <c r="A353" s="42"/>
      <c r="B353" s="43"/>
      <c r="C353" s="45"/>
      <c r="D353" s="46"/>
      <c r="E353" s="26"/>
      <c r="F353" s="158"/>
      <c r="G353" s="47"/>
      <c r="H353" s="47"/>
      <c r="I353" s="47"/>
      <c r="J353" s="47"/>
      <c r="K353" s="47"/>
      <c r="L353" s="23"/>
    </row>
    <row r="354" spans="1:12" x14ac:dyDescent="0.2">
      <c r="A354" s="42"/>
      <c r="B354" s="43"/>
      <c r="C354" s="45"/>
      <c r="D354" s="46"/>
      <c r="E354" s="26"/>
      <c r="F354" s="158"/>
      <c r="G354" s="47"/>
      <c r="H354" s="47"/>
      <c r="I354" s="47"/>
      <c r="J354" s="47"/>
      <c r="K354" s="47"/>
      <c r="L354" s="23"/>
    </row>
    <row r="355" spans="1:12" x14ac:dyDescent="0.2">
      <c r="A355" s="42"/>
      <c r="B355" s="43"/>
      <c r="C355" s="45"/>
      <c r="D355" s="46"/>
      <c r="E355" s="26"/>
      <c r="F355" s="158"/>
      <c r="G355" s="47"/>
      <c r="H355" s="47"/>
      <c r="I355" s="47"/>
      <c r="J355" s="47"/>
      <c r="K355" s="47"/>
      <c r="L355" s="23"/>
    </row>
    <row r="356" spans="1:12" x14ac:dyDescent="0.2">
      <c r="A356" s="42"/>
      <c r="B356" s="43"/>
      <c r="C356" s="44"/>
      <c r="D356" s="46"/>
      <c r="E356" s="26"/>
      <c r="F356" s="158"/>
      <c r="G356" s="47"/>
      <c r="H356" s="47"/>
      <c r="I356" s="47"/>
      <c r="J356" s="47"/>
      <c r="K356" s="47"/>
      <c r="L356" s="23"/>
    </row>
    <row r="357" spans="1:12" x14ac:dyDescent="0.2">
      <c r="A357" s="42"/>
      <c r="B357" s="43"/>
      <c r="C357" s="45"/>
      <c r="D357" s="46"/>
      <c r="E357" s="26"/>
      <c r="F357" s="158"/>
      <c r="G357" s="47"/>
      <c r="H357" s="47"/>
      <c r="I357" s="47"/>
      <c r="J357" s="47"/>
      <c r="K357" s="47"/>
      <c r="L357" s="23"/>
    </row>
    <row r="358" spans="1:12" x14ac:dyDescent="0.2">
      <c r="A358" s="42"/>
      <c r="B358" s="43"/>
      <c r="C358" s="44"/>
      <c r="D358" s="46"/>
      <c r="E358" s="26"/>
      <c r="F358" s="158"/>
      <c r="G358" s="47"/>
      <c r="H358" s="47"/>
      <c r="I358" s="47"/>
      <c r="J358" s="47"/>
      <c r="K358" s="47"/>
      <c r="L358" s="23"/>
    </row>
    <row r="359" spans="1:12" x14ac:dyDescent="0.2">
      <c r="A359" s="42"/>
      <c r="B359" s="43"/>
      <c r="C359" s="44"/>
      <c r="D359" s="46"/>
      <c r="E359" s="26"/>
      <c r="F359" s="158"/>
      <c r="G359" s="47"/>
      <c r="H359" s="47"/>
      <c r="I359" s="47"/>
      <c r="J359" s="47"/>
      <c r="K359" s="47"/>
      <c r="L359" s="23"/>
    </row>
    <row r="360" spans="1:12" x14ac:dyDescent="0.2">
      <c r="A360" s="42"/>
      <c r="B360" s="43"/>
      <c r="C360" s="45"/>
      <c r="D360" s="46"/>
      <c r="E360" s="26"/>
      <c r="F360" s="158"/>
      <c r="G360" s="47"/>
      <c r="H360" s="47"/>
      <c r="I360" s="47"/>
      <c r="J360" s="47"/>
      <c r="K360" s="47"/>
      <c r="L360" s="23"/>
    </row>
    <row r="361" spans="1:12" x14ac:dyDescent="0.2">
      <c r="A361" s="42"/>
      <c r="B361" s="43"/>
      <c r="C361" s="45"/>
      <c r="D361" s="46"/>
      <c r="E361" s="26"/>
      <c r="F361" s="158"/>
      <c r="G361" s="47"/>
      <c r="H361" s="47"/>
      <c r="I361" s="47"/>
      <c r="J361" s="47"/>
      <c r="K361" s="47"/>
      <c r="L361" s="23"/>
    </row>
    <row r="362" spans="1:12" x14ac:dyDescent="0.2">
      <c r="A362" s="42"/>
      <c r="B362" s="43"/>
      <c r="C362" s="45"/>
      <c r="D362" s="46"/>
      <c r="E362" s="26"/>
      <c r="F362" s="158"/>
      <c r="G362" s="47"/>
      <c r="H362" s="47"/>
      <c r="I362" s="47"/>
      <c r="J362" s="47"/>
      <c r="K362" s="47"/>
      <c r="L362" s="23"/>
    </row>
    <row r="363" spans="1:12" x14ac:dyDescent="0.2">
      <c r="A363" s="42"/>
      <c r="B363" s="43"/>
      <c r="C363" s="45"/>
      <c r="D363" s="46"/>
      <c r="E363" s="26"/>
      <c r="F363" s="158"/>
      <c r="G363" s="47"/>
      <c r="H363" s="47"/>
      <c r="I363" s="47"/>
      <c r="J363" s="47"/>
      <c r="K363" s="47"/>
      <c r="L363" s="23"/>
    </row>
    <row r="364" spans="1:12" x14ac:dyDescent="0.2">
      <c r="A364" s="42"/>
      <c r="B364" s="43"/>
      <c r="C364" s="44"/>
      <c r="D364" s="46"/>
      <c r="E364" s="26"/>
      <c r="F364" s="158"/>
      <c r="G364" s="47"/>
      <c r="H364" s="47"/>
      <c r="I364" s="47"/>
      <c r="J364" s="47"/>
      <c r="K364" s="47"/>
      <c r="L364" s="23"/>
    </row>
    <row r="365" spans="1:12" x14ac:dyDescent="0.2">
      <c r="A365" s="42"/>
      <c r="B365" s="43"/>
      <c r="C365" s="45"/>
      <c r="D365" s="46"/>
      <c r="E365" s="26"/>
      <c r="F365" s="158"/>
      <c r="G365" s="47"/>
      <c r="H365" s="47"/>
      <c r="I365" s="47"/>
      <c r="J365" s="47"/>
      <c r="K365" s="47"/>
      <c r="L365" s="23"/>
    </row>
    <row r="366" spans="1:12" x14ac:dyDescent="0.2">
      <c r="A366" s="42"/>
      <c r="B366" s="43"/>
      <c r="C366" s="45"/>
      <c r="D366" s="46"/>
      <c r="E366" s="26"/>
      <c r="F366" s="158"/>
      <c r="G366" s="47"/>
      <c r="H366" s="47"/>
      <c r="I366" s="47"/>
      <c r="J366" s="47"/>
      <c r="K366" s="47"/>
      <c r="L366" s="23"/>
    </row>
    <row r="367" spans="1:12" x14ac:dyDescent="0.2">
      <c r="A367" s="42"/>
      <c r="B367" s="43"/>
      <c r="C367" s="45"/>
      <c r="D367" s="46"/>
      <c r="E367" s="26"/>
      <c r="F367" s="158"/>
      <c r="G367" s="47"/>
      <c r="H367" s="47"/>
      <c r="I367" s="47"/>
      <c r="J367" s="47"/>
      <c r="K367" s="47"/>
      <c r="L367" s="23"/>
    </row>
    <row r="368" spans="1:12" x14ac:dyDescent="0.2">
      <c r="A368" s="42"/>
      <c r="B368" s="43"/>
      <c r="C368" s="44"/>
      <c r="D368" s="46"/>
      <c r="E368" s="26"/>
      <c r="F368" s="158"/>
      <c r="G368" s="47"/>
      <c r="H368" s="47"/>
      <c r="I368" s="47"/>
      <c r="J368" s="47"/>
      <c r="K368" s="47"/>
      <c r="L368" s="23"/>
    </row>
    <row r="369" spans="1:12" x14ac:dyDescent="0.2">
      <c r="A369" s="42"/>
      <c r="B369" s="43"/>
      <c r="C369" s="45"/>
      <c r="D369" s="46"/>
      <c r="E369" s="26"/>
      <c r="F369" s="158"/>
      <c r="G369" s="47"/>
      <c r="H369" s="47"/>
      <c r="I369" s="47"/>
      <c r="J369" s="47"/>
      <c r="K369" s="47"/>
      <c r="L369" s="23"/>
    </row>
    <row r="370" spans="1:12" x14ac:dyDescent="0.2">
      <c r="A370" s="42"/>
      <c r="B370" s="43"/>
      <c r="C370" s="45"/>
      <c r="D370" s="46"/>
      <c r="E370" s="26"/>
      <c r="F370" s="158"/>
      <c r="G370" s="47"/>
      <c r="H370" s="47"/>
      <c r="I370" s="47"/>
      <c r="J370" s="47"/>
      <c r="K370" s="47"/>
      <c r="L370" s="23"/>
    </row>
    <row r="371" spans="1:12" x14ac:dyDescent="0.2">
      <c r="A371" s="42"/>
      <c r="B371" s="43"/>
      <c r="C371" s="45"/>
      <c r="D371" s="46"/>
      <c r="E371" s="26"/>
      <c r="F371" s="158"/>
      <c r="G371" s="47"/>
      <c r="H371" s="47"/>
      <c r="I371" s="47"/>
      <c r="J371" s="47"/>
      <c r="K371" s="47"/>
      <c r="L371" s="23"/>
    </row>
    <row r="372" spans="1:12" x14ac:dyDescent="0.2">
      <c r="A372" s="42"/>
      <c r="B372" s="43"/>
      <c r="C372" s="45"/>
      <c r="D372" s="46"/>
      <c r="E372" s="26"/>
      <c r="F372" s="158"/>
      <c r="G372" s="47"/>
      <c r="H372" s="47"/>
      <c r="I372" s="47"/>
      <c r="J372" s="47"/>
      <c r="K372" s="47"/>
      <c r="L372" s="23"/>
    </row>
    <row r="373" spans="1:12" x14ac:dyDescent="0.2">
      <c r="A373" s="42"/>
      <c r="B373" s="43"/>
      <c r="C373" s="44"/>
      <c r="D373" s="46"/>
      <c r="E373" s="26"/>
      <c r="F373" s="158"/>
      <c r="G373" s="47"/>
      <c r="H373" s="47"/>
      <c r="I373" s="47"/>
      <c r="J373" s="47"/>
      <c r="K373" s="47"/>
      <c r="L373" s="23"/>
    </row>
    <row r="374" spans="1:12" x14ac:dyDescent="0.2">
      <c r="A374" s="42"/>
      <c r="B374" s="43"/>
      <c r="C374" s="45"/>
      <c r="D374" s="46"/>
      <c r="E374" s="26"/>
      <c r="F374" s="158"/>
      <c r="G374" s="47"/>
      <c r="H374" s="47"/>
      <c r="I374" s="47"/>
      <c r="J374" s="47"/>
      <c r="K374" s="47"/>
      <c r="L374" s="23"/>
    </row>
    <row r="375" spans="1:12" x14ac:dyDescent="0.2">
      <c r="A375" s="42"/>
      <c r="B375" s="43"/>
      <c r="C375" s="44"/>
      <c r="D375" s="46"/>
      <c r="E375" s="26"/>
      <c r="F375" s="158"/>
      <c r="G375" s="47"/>
      <c r="H375" s="47"/>
      <c r="I375" s="47"/>
      <c r="J375" s="47"/>
      <c r="K375" s="47"/>
      <c r="L375" s="23"/>
    </row>
    <row r="376" spans="1:12" x14ac:dyDescent="0.2">
      <c r="A376" s="42"/>
      <c r="B376" s="43"/>
      <c r="C376" s="45"/>
      <c r="D376" s="46"/>
      <c r="E376" s="26"/>
      <c r="F376" s="158"/>
      <c r="G376" s="47"/>
      <c r="H376" s="47"/>
      <c r="I376" s="47"/>
      <c r="J376" s="47"/>
      <c r="K376" s="47"/>
      <c r="L376" s="23"/>
    </row>
    <row r="377" spans="1:12" x14ac:dyDescent="0.2">
      <c r="A377" s="42"/>
      <c r="B377" s="43"/>
      <c r="C377" s="45"/>
      <c r="D377" s="46"/>
      <c r="E377" s="26"/>
      <c r="F377" s="158"/>
      <c r="G377" s="47"/>
      <c r="H377" s="47"/>
      <c r="I377" s="47"/>
      <c r="J377" s="47"/>
      <c r="K377" s="47"/>
      <c r="L377" s="23"/>
    </row>
    <row r="378" spans="1:12" x14ac:dyDescent="0.2">
      <c r="A378" s="42"/>
      <c r="B378" s="43"/>
      <c r="C378" s="45"/>
      <c r="D378" s="46"/>
      <c r="E378" s="26"/>
      <c r="F378" s="158"/>
      <c r="G378" s="47"/>
      <c r="H378" s="47"/>
      <c r="I378" s="47"/>
      <c r="J378" s="47"/>
      <c r="K378" s="47"/>
      <c r="L378" s="23"/>
    </row>
    <row r="379" spans="1:12" x14ac:dyDescent="0.2">
      <c r="A379" s="42"/>
      <c r="B379" s="43"/>
      <c r="C379" s="45"/>
      <c r="D379" s="46"/>
      <c r="E379" s="26"/>
      <c r="F379" s="158"/>
      <c r="G379" s="47"/>
      <c r="H379" s="47"/>
      <c r="I379" s="47"/>
      <c r="J379" s="47"/>
      <c r="K379" s="47"/>
      <c r="L379" s="23"/>
    </row>
    <row r="380" spans="1:12" x14ac:dyDescent="0.2">
      <c r="A380" s="42"/>
      <c r="B380" s="43"/>
      <c r="C380" s="44"/>
      <c r="D380" s="46"/>
      <c r="E380" s="26"/>
      <c r="F380" s="163"/>
      <c r="G380" s="47"/>
      <c r="H380" s="47"/>
      <c r="I380" s="47"/>
      <c r="J380" s="47"/>
      <c r="K380" s="47"/>
      <c r="L380" s="23"/>
    </row>
    <row r="381" spans="1:12" x14ac:dyDescent="0.2">
      <c r="A381" s="42"/>
      <c r="B381" s="43"/>
      <c r="C381" s="45"/>
      <c r="D381" s="46"/>
      <c r="E381" s="26"/>
      <c r="F381" s="163"/>
      <c r="G381" s="47"/>
      <c r="H381" s="47"/>
      <c r="I381" s="47"/>
      <c r="J381" s="47"/>
      <c r="K381" s="47"/>
      <c r="L381" s="23"/>
    </row>
    <row r="382" spans="1:12" x14ac:dyDescent="0.2">
      <c r="A382" s="42"/>
      <c r="B382" s="43"/>
      <c r="C382" s="45"/>
      <c r="D382" s="46"/>
      <c r="E382" s="26"/>
      <c r="F382" s="158"/>
      <c r="G382" s="47"/>
      <c r="H382" s="47"/>
      <c r="I382" s="47"/>
      <c r="J382" s="47"/>
      <c r="K382" s="47"/>
      <c r="L382" s="23"/>
    </row>
    <row r="383" spans="1:12" x14ac:dyDescent="0.2">
      <c r="A383" s="42"/>
      <c r="B383" s="43"/>
      <c r="C383" s="45"/>
      <c r="D383" s="46"/>
      <c r="E383" s="26"/>
      <c r="F383" s="158"/>
      <c r="G383" s="47"/>
      <c r="H383" s="47"/>
      <c r="I383" s="47"/>
      <c r="J383" s="47"/>
      <c r="K383" s="47"/>
      <c r="L383" s="23"/>
    </row>
    <row r="384" spans="1:12" x14ac:dyDescent="0.2">
      <c r="A384" s="42"/>
      <c r="B384" s="43"/>
      <c r="C384" s="45"/>
      <c r="D384" s="46"/>
      <c r="E384" s="26"/>
      <c r="F384" s="158"/>
      <c r="G384" s="47"/>
      <c r="H384" s="47"/>
      <c r="I384" s="47"/>
      <c r="J384" s="47"/>
      <c r="K384" s="47"/>
      <c r="L384" s="23"/>
    </row>
    <row r="385" spans="1:12" x14ac:dyDescent="0.2">
      <c r="A385" s="42"/>
      <c r="B385" s="43"/>
      <c r="C385" s="45"/>
      <c r="D385" s="46"/>
      <c r="E385" s="26"/>
      <c r="F385" s="158"/>
      <c r="G385" s="47"/>
      <c r="H385" s="47"/>
      <c r="I385" s="47"/>
      <c r="J385" s="47"/>
      <c r="K385" s="47"/>
      <c r="L385" s="23"/>
    </row>
    <row r="386" spans="1:12" x14ac:dyDescent="0.2">
      <c r="A386" s="42"/>
      <c r="B386" s="43"/>
      <c r="C386" s="45"/>
      <c r="D386" s="46"/>
      <c r="E386" s="26"/>
      <c r="F386" s="158"/>
      <c r="G386" s="47"/>
      <c r="H386" s="47"/>
      <c r="I386" s="47"/>
      <c r="J386" s="47"/>
      <c r="K386" s="47"/>
      <c r="L386" s="23"/>
    </row>
    <row r="387" spans="1:12" x14ac:dyDescent="0.2">
      <c r="A387" s="42"/>
      <c r="B387" s="43"/>
      <c r="C387" s="45"/>
      <c r="D387" s="46"/>
      <c r="E387" s="26"/>
      <c r="F387" s="163"/>
      <c r="G387" s="47"/>
      <c r="H387" s="47"/>
      <c r="I387" s="47"/>
      <c r="J387" s="47"/>
      <c r="K387" s="47"/>
      <c r="L387" s="23"/>
    </row>
    <row r="388" spans="1:12" x14ac:dyDescent="0.2">
      <c r="A388" s="42"/>
      <c r="B388" s="43"/>
      <c r="C388" s="45"/>
      <c r="D388" s="46"/>
      <c r="E388" s="26"/>
      <c r="F388" s="158"/>
      <c r="G388" s="47"/>
      <c r="H388" s="47"/>
      <c r="I388" s="47"/>
      <c r="J388" s="47"/>
      <c r="K388" s="47"/>
      <c r="L388" s="23"/>
    </row>
    <row r="389" spans="1:12" x14ac:dyDescent="0.2">
      <c r="A389" s="42"/>
      <c r="B389" s="43"/>
      <c r="C389" s="45"/>
      <c r="D389" s="46"/>
      <c r="E389" s="26"/>
      <c r="F389" s="158"/>
      <c r="G389" s="47"/>
      <c r="H389" s="47"/>
      <c r="I389" s="47"/>
      <c r="J389" s="47"/>
      <c r="K389" s="47"/>
      <c r="L389" s="23"/>
    </row>
    <row r="390" spans="1:12" x14ac:dyDescent="0.2">
      <c r="A390" s="42"/>
      <c r="B390" s="43"/>
      <c r="C390" s="45"/>
      <c r="D390" s="46"/>
      <c r="E390" s="26"/>
      <c r="F390" s="158"/>
      <c r="G390" s="47"/>
      <c r="H390" s="47"/>
      <c r="I390" s="47"/>
      <c r="J390" s="47"/>
      <c r="K390" s="47"/>
      <c r="L390" s="23"/>
    </row>
    <row r="391" spans="1:12" x14ac:dyDescent="0.2">
      <c r="A391" s="42"/>
      <c r="B391" s="43"/>
      <c r="C391" s="45"/>
      <c r="D391" s="46"/>
      <c r="E391" s="26"/>
      <c r="F391" s="158"/>
      <c r="G391" s="47"/>
      <c r="H391" s="47"/>
      <c r="I391" s="47"/>
      <c r="J391" s="47"/>
      <c r="K391" s="47"/>
      <c r="L391" s="23"/>
    </row>
    <row r="392" spans="1:12" x14ac:dyDescent="0.2">
      <c r="A392" s="42"/>
      <c r="B392" s="43"/>
      <c r="C392" s="45"/>
      <c r="D392" s="46"/>
      <c r="E392" s="26"/>
      <c r="F392" s="158"/>
      <c r="G392" s="47"/>
      <c r="H392" s="47"/>
      <c r="I392" s="47"/>
      <c r="J392" s="47"/>
      <c r="K392" s="47"/>
      <c r="L392" s="23"/>
    </row>
    <row r="393" spans="1:12" x14ac:dyDescent="0.2">
      <c r="A393" s="42"/>
      <c r="B393" s="43"/>
      <c r="C393" s="45"/>
      <c r="D393" s="46"/>
      <c r="E393" s="26"/>
      <c r="F393" s="158"/>
      <c r="G393" s="47"/>
      <c r="H393" s="47"/>
      <c r="I393" s="47"/>
      <c r="J393" s="47"/>
      <c r="K393" s="47"/>
      <c r="L393" s="23"/>
    </row>
    <row r="394" spans="1:12" x14ac:dyDescent="0.2">
      <c r="A394" s="42"/>
      <c r="B394" s="43"/>
      <c r="C394" s="45"/>
      <c r="D394" s="46"/>
      <c r="E394" s="26"/>
      <c r="F394" s="158"/>
      <c r="G394" s="47"/>
      <c r="H394" s="47"/>
      <c r="I394" s="47"/>
      <c r="J394" s="47"/>
      <c r="K394" s="47"/>
      <c r="L394" s="23"/>
    </row>
    <row r="395" spans="1:12" x14ac:dyDescent="0.2">
      <c r="A395" s="42"/>
      <c r="B395" s="43"/>
      <c r="C395" s="45"/>
      <c r="D395" s="46"/>
      <c r="E395" s="26"/>
      <c r="F395" s="158"/>
      <c r="G395" s="47"/>
      <c r="H395" s="47"/>
      <c r="I395" s="47"/>
      <c r="J395" s="47"/>
      <c r="K395" s="47"/>
      <c r="L395" s="23"/>
    </row>
    <row r="396" spans="1:12" x14ac:dyDescent="0.2">
      <c r="A396" s="42"/>
      <c r="B396" s="43"/>
      <c r="C396" s="45"/>
      <c r="D396" s="46"/>
      <c r="E396" s="26"/>
      <c r="F396" s="158"/>
      <c r="G396" s="47"/>
      <c r="H396" s="47"/>
      <c r="I396" s="47"/>
      <c r="J396" s="47"/>
      <c r="K396" s="47"/>
      <c r="L396" s="23"/>
    </row>
    <row r="397" spans="1:12" x14ac:dyDescent="0.2">
      <c r="A397" s="42"/>
      <c r="B397" s="43"/>
      <c r="C397" s="45"/>
      <c r="D397" s="46"/>
      <c r="E397" s="46"/>
      <c r="F397" s="163"/>
      <c r="G397" s="47"/>
      <c r="H397" s="47"/>
      <c r="I397" s="47"/>
      <c r="J397" s="47"/>
      <c r="K397" s="47"/>
      <c r="L397" s="23"/>
    </row>
    <row r="398" spans="1:12" x14ac:dyDescent="0.2">
      <c r="A398" s="42"/>
      <c r="B398" s="43"/>
      <c r="C398" s="45"/>
      <c r="D398" s="46"/>
      <c r="E398" s="26"/>
      <c r="F398" s="158"/>
      <c r="G398" s="47"/>
      <c r="H398" s="47"/>
      <c r="I398" s="47"/>
      <c r="J398" s="47"/>
      <c r="K398" s="47"/>
      <c r="L398" s="23"/>
    </row>
    <row r="399" spans="1:12" x14ac:dyDescent="0.2">
      <c r="A399" s="42"/>
      <c r="B399" s="43"/>
      <c r="C399" s="45"/>
      <c r="D399" s="46"/>
      <c r="E399" s="26"/>
      <c r="F399" s="158"/>
      <c r="G399" s="47"/>
      <c r="H399" s="47"/>
      <c r="I399" s="47"/>
      <c r="J399" s="47"/>
      <c r="K399" s="47"/>
      <c r="L399" s="23"/>
    </row>
    <row r="400" spans="1:12" x14ac:dyDescent="0.2">
      <c r="A400" s="42"/>
      <c r="B400" s="43"/>
      <c r="C400" s="45"/>
      <c r="D400" s="46"/>
      <c r="E400" s="26"/>
      <c r="F400" s="158"/>
      <c r="G400" s="47"/>
      <c r="H400" s="47"/>
      <c r="I400" s="47"/>
      <c r="J400" s="47"/>
      <c r="K400" s="47"/>
      <c r="L400" s="23"/>
    </row>
    <row r="401" spans="1:12" x14ac:dyDescent="0.2">
      <c r="A401" s="42"/>
      <c r="B401" s="43"/>
      <c r="C401" s="45"/>
      <c r="D401" s="46"/>
      <c r="E401" s="26"/>
      <c r="F401" s="158"/>
      <c r="G401" s="47"/>
      <c r="H401" s="47"/>
      <c r="I401" s="47"/>
      <c r="J401" s="47"/>
      <c r="K401" s="47"/>
      <c r="L401" s="23"/>
    </row>
    <row r="402" spans="1:12" x14ac:dyDescent="0.2">
      <c r="A402" s="42"/>
      <c r="B402" s="43"/>
      <c r="C402" s="45"/>
      <c r="D402" s="46"/>
      <c r="E402" s="26"/>
      <c r="F402" s="158"/>
      <c r="G402" s="47"/>
      <c r="H402" s="47"/>
      <c r="I402" s="47"/>
      <c r="J402" s="47"/>
      <c r="K402" s="47"/>
      <c r="L402" s="23"/>
    </row>
    <row r="403" spans="1:12" x14ac:dyDescent="0.2">
      <c r="A403" s="42"/>
      <c r="B403" s="43"/>
      <c r="C403" s="45"/>
      <c r="D403" s="46"/>
      <c r="E403" s="26"/>
      <c r="F403" s="158"/>
      <c r="G403" s="47"/>
      <c r="H403" s="47"/>
      <c r="I403" s="47"/>
      <c r="J403" s="47"/>
      <c r="K403" s="47"/>
      <c r="L403" s="23"/>
    </row>
    <row r="404" spans="1:12" x14ac:dyDescent="0.2">
      <c r="A404" s="42"/>
      <c r="B404" s="43"/>
      <c r="C404" s="45"/>
      <c r="D404" s="46"/>
      <c r="E404" s="26"/>
      <c r="F404" s="158"/>
      <c r="G404" s="47"/>
      <c r="H404" s="47"/>
      <c r="I404" s="47"/>
      <c r="J404" s="47"/>
      <c r="K404" s="47"/>
      <c r="L404" s="23"/>
    </row>
    <row r="405" spans="1:12" x14ac:dyDescent="0.2">
      <c r="A405" s="42"/>
      <c r="B405" s="43"/>
      <c r="C405" s="45"/>
      <c r="D405" s="46"/>
      <c r="E405" s="26"/>
      <c r="F405" s="158"/>
      <c r="G405" s="47"/>
      <c r="H405" s="47"/>
      <c r="I405" s="47"/>
      <c r="J405" s="47"/>
      <c r="K405" s="47"/>
      <c r="L405" s="23"/>
    </row>
    <row r="406" spans="1:12" x14ac:dyDescent="0.2">
      <c r="A406" s="42"/>
      <c r="B406" s="43"/>
      <c r="C406" s="44"/>
      <c r="D406" s="46"/>
      <c r="E406" s="26"/>
      <c r="F406" s="158"/>
      <c r="G406" s="47"/>
      <c r="H406" s="47"/>
      <c r="I406" s="47"/>
      <c r="J406" s="47"/>
      <c r="K406" s="47"/>
      <c r="L406" s="23"/>
    </row>
    <row r="407" spans="1:12" x14ac:dyDescent="0.2">
      <c r="A407" s="42"/>
      <c r="B407" s="43"/>
      <c r="C407" s="45"/>
      <c r="D407" s="46"/>
      <c r="E407" s="26"/>
      <c r="F407" s="158"/>
      <c r="G407" s="47"/>
      <c r="H407" s="47"/>
      <c r="I407" s="47"/>
      <c r="J407" s="47"/>
      <c r="K407" s="47"/>
      <c r="L407" s="23"/>
    </row>
    <row r="408" spans="1:12" x14ac:dyDescent="0.2">
      <c r="A408" s="42"/>
      <c r="B408" s="43"/>
      <c r="C408" s="44"/>
      <c r="D408" s="46"/>
      <c r="E408" s="26"/>
      <c r="F408" s="158"/>
      <c r="G408" s="47"/>
      <c r="H408" s="47"/>
      <c r="I408" s="47"/>
      <c r="J408" s="47"/>
      <c r="K408" s="47"/>
      <c r="L408" s="23"/>
    </row>
    <row r="409" spans="1:12" x14ac:dyDescent="0.2">
      <c r="A409" s="42"/>
      <c r="B409" s="43"/>
      <c r="C409" s="44"/>
      <c r="D409" s="46"/>
      <c r="E409" s="26"/>
      <c r="F409" s="158"/>
      <c r="G409" s="47"/>
      <c r="H409" s="47"/>
      <c r="I409" s="47"/>
      <c r="J409" s="47"/>
      <c r="K409" s="47"/>
      <c r="L409" s="23"/>
    </row>
    <row r="410" spans="1:12" x14ac:dyDescent="0.2">
      <c r="A410" s="42"/>
      <c r="B410" s="43"/>
      <c r="C410" s="45"/>
      <c r="D410" s="46"/>
      <c r="E410" s="26"/>
      <c r="F410" s="158"/>
      <c r="G410" s="47"/>
      <c r="H410" s="47"/>
      <c r="I410" s="47"/>
      <c r="J410" s="47"/>
      <c r="K410" s="47"/>
      <c r="L410" s="23"/>
    </row>
    <row r="411" spans="1:12" x14ac:dyDescent="0.2">
      <c r="A411" s="42"/>
      <c r="B411" s="43"/>
      <c r="C411" s="45"/>
      <c r="D411" s="46"/>
      <c r="E411" s="26"/>
      <c r="F411" s="158"/>
      <c r="G411" s="47"/>
      <c r="H411" s="47"/>
      <c r="I411" s="47"/>
      <c r="J411" s="47"/>
      <c r="K411" s="47"/>
      <c r="L411" s="23"/>
    </row>
    <row r="412" spans="1:12" x14ac:dyDescent="0.2">
      <c r="A412" s="42"/>
      <c r="B412" s="43"/>
      <c r="C412" s="45"/>
      <c r="D412" s="46"/>
      <c r="E412" s="26"/>
      <c r="F412" s="158"/>
      <c r="G412" s="47"/>
      <c r="H412" s="47"/>
      <c r="I412" s="47"/>
      <c r="J412" s="47"/>
      <c r="K412" s="47"/>
      <c r="L412" s="23"/>
    </row>
    <row r="413" spans="1:12" x14ac:dyDescent="0.2">
      <c r="A413" s="42"/>
      <c r="B413" s="43"/>
      <c r="C413" s="45"/>
      <c r="D413" s="46"/>
      <c r="E413" s="26"/>
      <c r="F413" s="158"/>
      <c r="G413" s="47"/>
      <c r="H413" s="47"/>
      <c r="I413" s="47"/>
      <c r="J413" s="47"/>
      <c r="K413" s="47"/>
      <c r="L413" s="23"/>
    </row>
    <row r="414" spans="1:12" x14ac:dyDescent="0.2">
      <c r="A414" s="42"/>
      <c r="B414" s="43"/>
      <c r="C414" s="45"/>
      <c r="D414" s="46"/>
      <c r="E414" s="26"/>
      <c r="F414" s="158"/>
      <c r="G414" s="47"/>
      <c r="H414" s="47"/>
      <c r="I414" s="47"/>
      <c r="J414" s="47"/>
      <c r="K414" s="47"/>
      <c r="L414" s="23"/>
    </row>
    <row r="415" spans="1:12" x14ac:dyDescent="0.2">
      <c r="A415" s="42"/>
      <c r="B415" s="43"/>
      <c r="C415" s="44"/>
      <c r="D415" s="46"/>
      <c r="E415" s="26"/>
      <c r="F415" s="158"/>
      <c r="G415" s="47"/>
      <c r="H415" s="47"/>
      <c r="I415" s="47"/>
      <c r="J415" s="47"/>
      <c r="K415" s="47"/>
      <c r="L415" s="23"/>
    </row>
    <row r="416" spans="1:12" x14ac:dyDescent="0.2">
      <c r="A416" s="42"/>
      <c r="B416" s="43"/>
      <c r="C416" s="44"/>
      <c r="D416" s="46"/>
      <c r="E416" s="26"/>
      <c r="F416" s="158"/>
      <c r="G416" s="47"/>
      <c r="H416" s="47"/>
      <c r="I416" s="47"/>
      <c r="J416" s="47"/>
      <c r="K416" s="47"/>
      <c r="L416" s="23"/>
    </row>
    <row r="417" spans="1:12" x14ac:dyDescent="0.2">
      <c r="A417" s="42"/>
      <c r="B417" s="43"/>
      <c r="C417" s="45"/>
      <c r="D417" s="46"/>
      <c r="E417" s="26"/>
      <c r="F417" s="158"/>
      <c r="G417" s="47"/>
      <c r="H417" s="47"/>
      <c r="I417" s="47"/>
      <c r="J417" s="47"/>
      <c r="K417" s="47"/>
      <c r="L417" s="23"/>
    </row>
    <row r="418" spans="1:12" x14ac:dyDescent="0.2">
      <c r="A418" s="42"/>
      <c r="B418" s="43"/>
      <c r="C418" s="45"/>
      <c r="D418" s="46"/>
      <c r="E418" s="26"/>
      <c r="F418" s="158"/>
      <c r="G418" s="47"/>
      <c r="H418" s="47"/>
      <c r="I418" s="47"/>
      <c r="J418" s="47"/>
      <c r="K418" s="47"/>
      <c r="L418" s="23"/>
    </row>
    <row r="419" spans="1:12" x14ac:dyDescent="0.2">
      <c r="A419" s="42"/>
      <c r="B419" s="43"/>
      <c r="C419" s="45"/>
      <c r="D419" s="46"/>
      <c r="E419" s="26"/>
      <c r="F419" s="158"/>
      <c r="G419" s="47"/>
      <c r="H419" s="47"/>
      <c r="I419" s="47"/>
      <c r="J419" s="47"/>
      <c r="K419" s="47"/>
      <c r="L419" s="23"/>
    </row>
    <row r="420" spans="1:12" x14ac:dyDescent="0.2">
      <c r="A420" s="42"/>
      <c r="B420" s="43"/>
      <c r="C420" s="45"/>
      <c r="D420" s="46"/>
      <c r="E420" s="26"/>
      <c r="F420" s="158"/>
      <c r="G420" s="47"/>
      <c r="H420" s="47"/>
      <c r="I420" s="47"/>
      <c r="J420" s="47"/>
      <c r="K420" s="47"/>
      <c r="L420" s="23"/>
    </row>
    <row r="421" spans="1:12" x14ac:dyDescent="0.2">
      <c r="A421" s="42"/>
      <c r="B421" s="43"/>
      <c r="C421" s="45"/>
      <c r="D421" s="46"/>
      <c r="E421" s="26"/>
      <c r="F421" s="158"/>
      <c r="G421" s="47"/>
      <c r="H421" s="47"/>
      <c r="I421" s="47"/>
      <c r="J421" s="47"/>
      <c r="K421" s="47"/>
      <c r="L421" s="23"/>
    </row>
    <row r="422" spans="1:12" x14ac:dyDescent="0.2">
      <c r="A422" s="42"/>
      <c r="B422" s="43"/>
      <c r="C422" s="44"/>
      <c r="D422" s="46"/>
      <c r="E422" s="26"/>
      <c r="F422" s="158"/>
      <c r="G422" s="47"/>
      <c r="H422" s="47"/>
      <c r="I422" s="47"/>
      <c r="J422" s="47"/>
      <c r="K422" s="47"/>
      <c r="L422" s="23"/>
    </row>
    <row r="423" spans="1:12" x14ac:dyDescent="0.2">
      <c r="A423" s="42"/>
      <c r="B423" s="43"/>
      <c r="C423" s="45"/>
      <c r="D423" s="46"/>
      <c r="E423" s="26"/>
      <c r="F423" s="158"/>
      <c r="G423" s="47"/>
      <c r="H423" s="47"/>
      <c r="I423" s="47"/>
      <c r="J423" s="47"/>
      <c r="K423" s="47"/>
      <c r="L423" s="23"/>
    </row>
    <row r="424" spans="1:12" x14ac:dyDescent="0.2">
      <c r="A424" s="42"/>
      <c r="B424" s="43"/>
      <c r="C424" s="44"/>
      <c r="D424" s="46"/>
      <c r="E424" s="46"/>
      <c r="F424" s="163"/>
      <c r="G424" s="47"/>
      <c r="H424" s="47"/>
      <c r="I424" s="47"/>
      <c r="J424" s="47"/>
      <c r="K424" s="47"/>
      <c r="L424" s="23"/>
    </row>
    <row r="425" spans="1:12" x14ac:dyDescent="0.2">
      <c r="A425" s="42"/>
      <c r="B425" s="43"/>
      <c r="C425" s="45"/>
      <c r="D425" s="46"/>
      <c r="E425" s="26"/>
      <c r="F425" s="158"/>
      <c r="G425" s="47"/>
      <c r="H425" s="47"/>
      <c r="I425" s="47"/>
      <c r="J425" s="47"/>
      <c r="K425" s="47"/>
      <c r="L425" s="23"/>
    </row>
    <row r="426" spans="1:12" x14ac:dyDescent="0.2">
      <c r="A426" s="42"/>
      <c r="B426" s="43"/>
      <c r="C426" s="45"/>
      <c r="D426" s="46"/>
      <c r="E426" s="26"/>
      <c r="F426" s="158"/>
      <c r="G426" s="47"/>
      <c r="H426" s="47"/>
      <c r="I426" s="47"/>
      <c r="J426" s="47"/>
      <c r="K426" s="47"/>
      <c r="L426" s="23"/>
    </row>
    <row r="427" spans="1:12" x14ac:dyDescent="0.2">
      <c r="A427" s="42"/>
      <c r="B427" s="43"/>
      <c r="C427" s="45"/>
      <c r="D427" s="46"/>
      <c r="E427" s="26"/>
      <c r="F427" s="158"/>
      <c r="G427" s="47"/>
      <c r="H427" s="47"/>
      <c r="I427" s="47"/>
      <c r="J427" s="47"/>
      <c r="K427" s="47"/>
      <c r="L427" s="23"/>
    </row>
    <row r="428" spans="1:12" x14ac:dyDescent="0.2">
      <c r="A428" s="42"/>
      <c r="B428" s="43"/>
      <c r="C428" s="44"/>
      <c r="D428" s="46"/>
      <c r="E428" s="26"/>
      <c r="F428" s="158"/>
      <c r="G428" s="47"/>
      <c r="H428" s="47"/>
      <c r="I428" s="47"/>
      <c r="J428" s="47"/>
      <c r="K428" s="47"/>
      <c r="L428" s="23"/>
    </row>
    <row r="429" spans="1:12" x14ac:dyDescent="0.2">
      <c r="A429" s="42"/>
      <c r="B429" s="43"/>
      <c r="C429" s="44"/>
      <c r="D429" s="46"/>
      <c r="E429" s="26"/>
      <c r="F429" s="158"/>
      <c r="G429" s="47"/>
      <c r="H429" s="47"/>
      <c r="I429" s="47"/>
      <c r="J429" s="47"/>
      <c r="K429" s="47"/>
      <c r="L429" s="23"/>
    </row>
    <row r="430" spans="1:12" x14ac:dyDescent="0.2">
      <c r="A430" s="42"/>
      <c r="B430" s="43"/>
      <c r="C430" s="45"/>
      <c r="D430" s="46"/>
      <c r="E430" s="26"/>
      <c r="F430" s="158"/>
      <c r="G430" s="47"/>
      <c r="H430" s="47"/>
      <c r="I430" s="47"/>
      <c r="J430" s="47"/>
      <c r="K430" s="47"/>
      <c r="L430" s="23"/>
    </row>
    <row r="431" spans="1:12" x14ac:dyDescent="0.2">
      <c r="A431" s="42"/>
      <c r="B431" s="43"/>
      <c r="C431" s="45"/>
      <c r="D431" s="46"/>
      <c r="E431" s="26"/>
      <c r="F431" s="158"/>
      <c r="G431" s="47"/>
      <c r="H431" s="47"/>
      <c r="I431" s="47"/>
      <c r="J431" s="47"/>
      <c r="K431" s="47"/>
      <c r="L431" s="23"/>
    </row>
    <row r="432" spans="1:12" x14ac:dyDescent="0.2">
      <c r="A432" s="42"/>
      <c r="B432" s="43"/>
      <c r="C432" s="45"/>
      <c r="D432" s="46"/>
      <c r="E432" s="26"/>
      <c r="F432" s="158"/>
      <c r="G432" s="47"/>
      <c r="H432" s="47"/>
      <c r="I432" s="47"/>
      <c r="J432" s="47"/>
      <c r="K432" s="47"/>
      <c r="L432" s="23"/>
    </row>
    <row r="433" spans="1:12" x14ac:dyDescent="0.2">
      <c r="A433" s="42"/>
      <c r="B433" s="43"/>
      <c r="C433" s="44"/>
      <c r="D433" s="46"/>
      <c r="E433" s="26"/>
      <c r="F433" s="158"/>
      <c r="G433" s="47"/>
      <c r="H433" s="47"/>
      <c r="I433" s="47"/>
      <c r="J433" s="47"/>
      <c r="K433" s="47"/>
      <c r="L433" s="23"/>
    </row>
    <row r="434" spans="1:12" x14ac:dyDescent="0.2">
      <c r="A434" s="42"/>
      <c r="B434" s="43"/>
      <c r="C434" s="44"/>
      <c r="D434" s="46"/>
      <c r="E434" s="26"/>
      <c r="F434" s="158"/>
      <c r="G434" s="47"/>
      <c r="H434" s="47"/>
      <c r="I434" s="47"/>
      <c r="J434" s="47"/>
      <c r="K434" s="47"/>
      <c r="L434" s="23"/>
    </row>
    <row r="435" spans="1:12" x14ac:dyDescent="0.2">
      <c r="A435" s="42"/>
      <c r="B435" s="43"/>
      <c r="C435" s="44"/>
      <c r="D435" s="46"/>
      <c r="E435" s="26"/>
      <c r="F435" s="158"/>
      <c r="G435" s="47"/>
      <c r="H435" s="47"/>
      <c r="I435" s="47"/>
      <c r="J435" s="47"/>
      <c r="K435" s="47"/>
      <c r="L435" s="23"/>
    </row>
    <row r="436" spans="1:12" x14ac:dyDescent="0.2">
      <c r="A436" s="42"/>
      <c r="B436" s="43"/>
      <c r="C436" s="44"/>
      <c r="D436" s="46"/>
      <c r="E436" s="26"/>
      <c r="F436" s="158"/>
      <c r="G436" s="47"/>
      <c r="H436" s="47"/>
      <c r="I436" s="47"/>
      <c r="J436" s="47"/>
      <c r="K436" s="47"/>
      <c r="L436" s="23"/>
    </row>
    <row r="437" spans="1:12" x14ac:dyDescent="0.2">
      <c r="A437" s="42"/>
      <c r="B437" s="43"/>
      <c r="C437" s="45"/>
      <c r="D437" s="46"/>
      <c r="E437" s="26"/>
      <c r="F437" s="158"/>
      <c r="G437" s="47"/>
      <c r="H437" s="47"/>
      <c r="I437" s="47"/>
      <c r="J437" s="47"/>
      <c r="K437" s="47"/>
      <c r="L437" s="23"/>
    </row>
    <row r="438" spans="1:12" x14ac:dyDescent="0.2">
      <c r="A438" s="42"/>
      <c r="B438" s="43"/>
      <c r="C438" s="45"/>
      <c r="D438" s="46"/>
      <c r="E438" s="26"/>
      <c r="F438" s="158"/>
      <c r="G438" s="47"/>
      <c r="H438" s="47"/>
      <c r="I438" s="47"/>
      <c r="J438" s="47"/>
      <c r="K438" s="47"/>
      <c r="L438" s="23"/>
    </row>
    <row r="439" spans="1:12" x14ac:dyDescent="0.2">
      <c r="A439" s="42"/>
      <c r="B439" s="43"/>
      <c r="C439" s="45"/>
      <c r="D439" s="46"/>
      <c r="E439" s="26"/>
      <c r="F439" s="158"/>
      <c r="G439" s="47"/>
      <c r="H439" s="47"/>
      <c r="I439" s="47"/>
      <c r="J439" s="47"/>
      <c r="K439" s="47"/>
      <c r="L439" s="23"/>
    </row>
    <row r="440" spans="1:12" x14ac:dyDescent="0.2">
      <c r="A440" s="42"/>
      <c r="B440" s="43"/>
      <c r="C440" s="45"/>
      <c r="D440" s="46"/>
      <c r="E440" s="26"/>
      <c r="F440" s="158"/>
      <c r="G440" s="47"/>
      <c r="H440" s="47"/>
      <c r="I440" s="47"/>
      <c r="J440" s="47"/>
      <c r="K440" s="47"/>
      <c r="L440" s="23"/>
    </row>
    <row r="441" spans="1:12" x14ac:dyDescent="0.2">
      <c r="A441" s="42"/>
      <c r="B441" s="43"/>
      <c r="C441" s="45"/>
      <c r="D441" s="46"/>
      <c r="E441" s="26"/>
      <c r="F441" s="158"/>
      <c r="G441" s="47"/>
      <c r="H441" s="47"/>
      <c r="I441" s="47"/>
      <c r="J441" s="47"/>
      <c r="K441" s="47"/>
      <c r="L441" s="23"/>
    </row>
    <row r="442" spans="1:12" x14ac:dyDescent="0.2">
      <c r="A442" s="42"/>
      <c r="B442" s="43"/>
      <c r="C442" s="45"/>
      <c r="D442" s="46"/>
      <c r="E442" s="26"/>
      <c r="F442" s="158"/>
      <c r="G442" s="47"/>
      <c r="H442" s="47"/>
      <c r="I442" s="47"/>
      <c r="J442" s="47"/>
      <c r="K442" s="47"/>
      <c r="L442" s="23"/>
    </row>
    <row r="443" spans="1:12" x14ac:dyDescent="0.2">
      <c r="A443" s="42"/>
      <c r="B443" s="43"/>
      <c r="C443" s="45"/>
      <c r="D443" s="46"/>
      <c r="E443" s="26"/>
      <c r="F443" s="158"/>
      <c r="G443" s="47"/>
      <c r="H443" s="47"/>
      <c r="I443" s="47"/>
      <c r="J443" s="47"/>
      <c r="K443" s="47"/>
      <c r="L443" s="23"/>
    </row>
    <row r="444" spans="1:12" x14ac:dyDescent="0.2">
      <c r="A444" s="42"/>
      <c r="B444" s="43"/>
      <c r="C444" s="45"/>
      <c r="D444" s="46"/>
      <c r="E444" s="26"/>
      <c r="F444" s="158"/>
      <c r="G444" s="47"/>
      <c r="H444" s="47"/>
      <c r="I444" s="47"/>
      <c r="J444" s="47"/>
      <c r="K444" s="47"/>
      <c r="L444" s="23"/>
    </row>
    <row r="445" spans="1:12" x14ac:dyDescent="0.2">
      <c r="A445" s="42"/>
      <c r="B445" s="43"/>
      <c r="C445" s="45"/>
      <c r="D445" s="46"/>
      <c r="E445" s="26"/>
      <c r="F445" s="158"/>
      <c r="G445" s="47"/>
      <c r="H445" s="47"/>
      <c r="I445" s="47"/>
      <c r="J445" s="47"/>
      <c r="K445" s="47"/>
      <c r="L445" s="23"/>
    </row>
    <row r="446" spans="1:12" x14ac:dyDescent="0.2">
      <c r="A446" s="42"/>
      <c r="B446" s="43"/>
      <c r="C446" s="45"/>
      <c r="D446" s="46"/>
      <c r="E446" s="26"/>
      <c r="F446" s="158"/>
      <c r="G446" s="47"/>
      <c r="H446" s="47"/>
      <c r="I446" s="47"/>
      <c r="J446" s="47"/>
      <c r="K446" s="47"/>
      <c r="L446" s="23"/>
    </row>
    <row r="447" spans="1:12" x14ac:dyDescent="0.2">
      <c r="A447" s="42"/>
      <c r="B447" s="43"/>
      <c r="C447" s="45"/>
      <c r="D447" s="46"/>
      <c r="E447" s="26"/>
      <c r="F447" s="158"/>
      <c r="G447" s="47"/>
      <c r="H447" s="47"/>
      <c r="I447" s="47"/>
      <c r="J447" s="47"/>
      <c r="K447" s="47"/>
      <c r="L447" s="23"/>
    </row>
    <row r="448" spans="1:12" x14ac:dyDescent="0.2">
      <c r="A448" s="42"/>
      <c r="B448" s="43"/>
      <c r="C448" s="45"/>
      <c r="D448" s="46"/>
      <c r="E448" s="26"/>
      <c r="F448" s="158"/>
      <c r="G448" s="47"/>
      <c r="H448" s="47"/>
      <c r="I448" s="47"/>
      <c r="J448" s="47"/>
      <c r="K448" s="47"/>
      <c r="L448" s="23"/>
    </row>
    <row r="449" spans="1:12" x14ac:dyDescent="0.2">
      <c r="A449" s="42"/>
      <c r="B449" s="43"/>
      <c r="C449" s="45"/>
      <c r="D449" s="46"/>
      <c r="E449" s="46"/>
      <c r="F449" s="163"/>
      <c r="G449" s="47"/>
      <c r="H449" s="47"/>
      <c r="I449" s="47"/>
      <c r="J449" s="47"/>
      <c r="K449" s="47"/>
      <c r="L449" s="23"/>
    </row>
    <row r="450" spans="1:12" x14ac:dyDescent="0.2">
      <c r="A450" s="42"/>
      <c r="B450" s="43"/>
      <c r="C450" s="45"/>
      <c r="D450" s="46"/>
      <c r="E450" s="26"/>
      <c r="F450" s="158"/>
      <c r="G450" s="47"/>
      <c r="H450" s="47"/>
      <c r="I450" s="47"/>
      <c r="J450" s="47"/>
      <c r="K450" s="47"/>
      <c r="L450" s="23"/>
    </row>
    <row r="451" spans="1:12" x14ac:dyDescent="0.2">
      <c r="A451" s="42"/>
      <c r="B451" s="43"/>
      <c r="C451" s="45"/>
      <c r="D451" s="46"/>
      <c r="E451" s="26"/>
      <c r="F451" s="158"/>
      <c r="G451" s="47"/>
      <c r="H451" s="47"/>
      <c r="I451" s="47"/>
      <c r="J451" s="47"/>
      <c r="K451" s="47"/>
      <c r="L451" s="23"/>
    </row>
    <row r="452" spans="1:12" x14ac:dyDescent="0.2">
      <c r="A452" s="42"/>
      <c r="B452" s="43"/>
      <c r="C452" s="44"/>
      <c r="D452" s="46"/>
      <c r="E452" s="26"/>
      <c r="F452" s="158"/>
      <c r="G452" s="47"/>
      <c r="H452" s="47"/>
      <c r="I452" s="47"/>
      <c r="J452" s="47"/>
      <c r="K452" s="47"/>
      <c r="L452" s="23"/>
    </row>
    <row r="453" spans="1:12" x14ac:dyDescent="0.2">
      <c r="A453" s="42"/>
      <c r="B453" s="43"/>
      <c r="C453" s="45"/>
      <c r="D453" s="46"/>
      <c r="E453" s="26"/>
      <c r="F453" s="158"/>
      <c r="G453" s="47"/>
      <c r="H453" s="47"/>
      <c r="I453" s="47"/>
      <c r="J453" s="47"/>
      <c r="K453" s="47"/>
      <c r="L453" s="23"/>
    </row>
    <row r="454" spans="1:12" x14ac:dyDescent="0.2">
      <c r="A454" s="42"/>
      <c r="B454" s="43"/>
      <c r="C454" s="45"/>
      <c r="D454" s="46"/>
      <c r="E454" s="26"/>
      <c r="F454" s="158"/>
      <c r="G454" s="47"/>
      <c r="H454" s="47"/>
      <c r="I454" s="47"/>
      <c r="J454" s="47"/>
      <c r="K454" s="47"/>
      <c r="L454" s="23"/>
    </row>
    <row r="455" spans="1:12" x14ac:dyDescent="0.2">
      <c r="A455" s="42"/>
      <c r="B455" s="43"/>
      <c r="C455" s="45"/>
      <c r="D455" s="46"/>
      <c r="E455" s="26"/>
      <c r="F455" s="158"/>
      <c r="G455" s="47"/>
      <c r="H455" s="47"/>
      <c r="I455" s="47"/>
      <c r="J455" s="47"/>
      <c r="K455" s="47"/>
      <c r="L455" s="23"/>
    </row>
    <row r="456" spans="1:12" x14ac:dyDescent="0.2">
      <c r="A456" s="42"/>
      <c r="B456" s="43"/>
      <c r="C456" s="45"/>
      <c r="D456" s="46"/>
      <c r="E456" s="26"/>
      <c r="F456" s="158"/>
      <c r="G456" s="47"/>
      <c r="H456" s="47"/>
      <c r="I456" s="47"/>
      <c r="J456" s="47"/>
      <c r="K456" s="47"/>
      <c r="L456" s="23"/>
    </row>
    <row r="457" spans="1:12" x14ac:dyDescent="0.2">
      <c r="A457" s="42"/>
      <c r="B457" s="43"/>
      <c r="C457" s="45"/>
      <c r="D457" s="46"/>
      <c r="E457" s="26"/>
      <c r="F457" s="158"/>
      <c r="G457" s="47"/>
      <c r="H457" s="47"/>
      <c r="I457" s="47"/>
      <c r="J457" s="47"/>
      <c r="K457" s="47"/>
      <c r="L457" s="23"/>
    </row>
    <row r="458" spans="1:12" x14ac:dyDescent="0.2">
      <c r="A458" s="42"/>
      <c r="B458" s="43"/>
      <c r="C458" s="45"/>
      <c r="D458" s="46"/>
      <c r="E458" s="26"/>
      <c r="F458" s="158"/>
      <c r="G458" s="47"/>
      <c r="H458" s="47"/>
      <c r="I458" s="47"/>
      <c r="J458" s="47"/>
      <c r="K458" s="47"/>
      <c r="L458" s="23"/>
    </row>
    <row r="459" spans="1:12" x14ac:dyDescent="0.2">
      <c r="A459" s="42"/>
      <c r="B459" s="43"/>
      <c r="C459" s="45"/>
      <c r="D459" s="46"/>
      <c r="E459" s="26"/>
      <c r="F459" s="158"/>
      <c r="G459" s="47"/>
      <c r="H459" s="47"/>
      <c r="I459" s="47"/>
      <c r="J459" s="47"/>
      <c r="K459" s="47"/>
      <c r="L459" s="23"/>
    </row>
    <row r="460" spans="1:12" x14ac:dyDescent="0.2">
      <c r="A460" s="42"/>
      <c r="B460" s="43"/>
      <c r="C460" s="44"/>
      <c r="D460" s="46"/>
      <c r="E460" s="26"/>
      <c r="F460" s="158"/>
      <c r="G460" s="47"/>
      <c r="H460" s="47"/>
      <c r="I460" s="47"/>
      <c r="J460" s="47"/>
      <c r="K460" s="47"/>
      <c r="L460" s="23"/>
    </row>
    <row r="461" spans="1:12" x14ac:dyDescent="0.2">
      <c r="A461" s="42"/>
      <c r="B461" s="43"/>
      <c r="C461" s="44"/>
      <c r="D461" s="46"/>
      <c r="E461" s="26"/>
      <c r="F461" s="158"/>
      <c r="G461" s="47"/>
      <c r="H461" s="47"/>
      <c r="I461" s="47"/>
      <c r="J461" s="47"/>
      <c r="K461" s="47"/>
      <c r="L461" s="23"/>
    </row>
    <row r="462" spans="1:12" x14ac:dyDescent="0.2">
      <c r="A462" s="42"/>
      <c r="B462" s="43"/>
      <c r="C462" s="44"/>
      <c r="D462" s="46"/>
      <c r="E462" s="26"/>
      <c r="F462" s="158"/>
      <c r="G462" s="47"/>
      <c r="H462" s="47"/>
      <c r="I462" s="47"/>
      <c r="J462" s="47"/>
      <c r="K462" s="47"/>
      <c r="L462" s="23"/>
    </row>
    <row r="463" spans="1:12" x14ac:dyDescent="0.2">
      <c r="A463" s="42"/>
      <c r="B463" s="43"/>
      <c r="C463" s="44"/>
      <c r="D463" s="46"/>
      <c r="E463" s="26"/>
      <c r="F463" s="158"/>
      <c r="G463" s="47"/>
      <c r="H463" s="47"/>
      <c r="I463" s="47"/>
      <c r="J463" s="47"/>
      <c r="K463" s="47"/>
      <c r="L463" s="23"/>
    </row>
    <row r="464" spans="1:12" x14ac:dyDescent="0.2">
      <c r="A464" s="42"/>
      <c r="B464" s="43"/>
      <c r="C464" s="45"/>
      <c r="D464" s="46"/>
      <c r="E464" s="26"/>
      <c r="F464" s="158"/>
      <c r="G464" s="47"/>
      <c r="H464" s="47"/>
      <c r="I464" s="47"/>
      <c r="J464" s="47"/>
      <c r="K464" s="47"/>
      <c r="L464" s="23"/>
    </row>
    <row r="465" spans="1:12" x14ac:dyDescent="0.2">
      <c r="A465" s="42"/>
      <c r="B465" s="43"/>
      <c r="C465" s="45"/>
      <c r="D465" s="46"/>
      <c r="E465" s="26"/>
      <c r="F465" s="158"/>
      <c r="G465" s="47"/>
      <c r="H465" s="47"/>
      <c r="I465" s="47"/>
      <c r="J465" s="47"/>
      <c r="K465" s="47"/>
      <c r="L465" s="23"/>
    </row>
    <row r="466" spans="1:12" x14ac:dyDescent="0.2">
      <c r="A466" s="42"/>
      <c r="B466" s="43"/>
      <c r="C466" s="45"/>
      <c r="D466" s="46"/>
      <c r="E466" s="26"/>
      <c r="F466" s="158"/>
      <c r="G466" s="47"/>
      <c r="H466" s="47"/>
      <c r="I466" s="47"/>
      <c r="J466" s="47"/>
      <c r="K466" s="47"/>
      <c r="L466" s="23"/>
    </row>
    <row r="467" spans="1:12" x14ac:dyDescent="0.2">
      <c r="A467" s="42"/>
      <c r="B467" s="43"/>
      <c r="C467" s="45"/>
      <c r="D467" s="46"/>
      <c r="E467" s="26"/>
      <c r="F467" s="158"/>
      <c r="G467" s="47"/>
      <c r="H467" s="47"/>
      <c r="I467" s="47"/>
      <c r="J467" s="47"/>
      <c r="K467" s="47"/>
      <c r="L467" s="23"/>
    </row>
    <row r="468" spans="1:12" x14ac:dyDescent="0.2">
      <c r="A468" s="42"/>
      <c r="B468" s="43"/>
      <c r="C468" s="45"/>
      <c r="D468" s="46"/>
      <c r="E468" s="26"/>
      <c r="F468" s="158"/>
      <c r="G468" s="47"/>
      <c r="H468" s="47"/>
      <c r="I468" s="47"/>
      <c r="J468" s="47"/>
      <c r="K468" s="47"/>
      <c r="L468" s="23"/>
    </row>
    <row r="469" spans="1:12" x14ac:dyDescent="0.2">
      <c r="A469" s="42"/>
      <c r="B469" s="43"/>
      <c r="C469" s="45"/>
      <c r="D469" s="46"/>
      <c r="E469" s="26"/>
      <c r="F469" s="158"/>
      <c r="G469" s="47"/>
      <c r="H469" s="47"/>
      <c r="I469" s="47"/>
      <c r="J469" s="47"/>
      <c r="K469" s="47"/>
      <c r="L469" s="23"/>
    </row>
    <row r="470" spans="1:12" x14ac:dyDescent="0.2">
      <c r="A470" s="42"/>
      <c r="B470" s="43"/>
      <c r="C470" s="44"/>
      <c r="D470" s="46"/>
      <c r="E470" s="26"/>
      <c r="F470" s="158"/>
      <c r="G470" s="47"/>
      <c r="H470" s="47"/>
      <c r="I470" s="47"/>
      <c r="J470" s="47"/>
      <c r="K470" s="47"/>
      <c r="L470" s="23"/>
    </row>
    <row r="471" spans="1:12" x14ac:dyDescent="0.2">
      <c r="A471" s="42"/>
      <c r="B471" s="43"/>
      <c r="C471" s="45"/>
      <c r="D471" s="46"/>
      <c r="E471" s="26"/>
      <c r="F471" s="158"/>
      <c r="G471" s="47"/>
      <c r="H471" s="47"/>
      <c r="I471" s="47"/>
      <c r="J471" s="47"/>
      <c r="K471" s="47"/>
      <c r="L471" s="23"/>
    </row>
    <row r="472" spans="1:12" x14ac:dyDescent="0.2">
      <c r="A472" s="42"/>
      <c r="B472" s="43"/>
      <c r="C472" s="45"/>
      <c r="D472" s="46"/>
      <c r="E472" s="26"/>
      <c r="F472" s="158"/>
      <c r="G472" s="47"/>
      <c r="H472" s="47"/>
      <c r="I472" s="47"/>
      <c r="J472" s="47"/>
      <c r="K472" s="47"/>
      <c r="L472" s="23"/>
    </row>
    <row r="473" spans="1:12" x14ac:dyDescent="0.2">
      <c r="A473" s="42"/>
      <c r="B473" s="43"/>
      <c r="C473" s="45"/>
      <c r="D473" s="46"/>
      <c r="E473" s="26"/>
      <c r="F473" s="158"/>
      <c r="G473" s="47"/>
      <c r="H473" s="47"/>
      <c r="I473" s="47"/>
      <c r="J473" s="47"/>
      <c r="K473" s="47"/>
      <c r="L473" s="23"/>
    </row>
    <row r="474" spans="1:12" x14ac:dyDescent="0.2">
      <c r="A474" s="42"/>
      <c r="B474" s="43"/>
      <c r="C474" s="45"/>
      <c r="D474" s="46"/>
      <c r="E474" s="26"/>
      <c r="F474" s="158"/>
      <c r="G474" s="47"/>
      <c r="H474" s="47"/>
      <c r="I474" s="47"/>
      <c r="J474" s="47"/>
      <c r="K474" s="47"/>
      <c r="L474" s="23"/>
    </row>
    <row r="475" spans="1:12" x14ac:dyDescent="0.2">
      <c r="A475" s="42"/>
      <c r="B475" s="43"/>
      <c r="C475" s="44"/>
      <c r="D475" s="46"/>
      <c r="E475" s="26"/>
      <c r="F475" s="158"/>
      <c r="G475" s="47"/>
      <c r="H475" s="47"/>
      <c r="I475" s="47"/>
      <c r="J475" s="47"/>
      <c r="K475" s="47"/>
      <c r="L475" s="23"/>
    </row>
    <row r="476" spans="1:12" x14ac:dyDescent="0.2">
      <c r="A476" s="42"/>
      <c r="B476" s="43"/>
      <c r="C476" s="45"/>
      <c r="D476" s="46"/>
      <c r="E476" s="26"/>
      <c r="F476" s="158"/>
      <c r="G476" s="47"/>
      <c r="H476" s="47"/>
      <c r="I476" s="47"/>
      <c r="J476" s="47"/>
      <c r="K476" s="47"/>
      <c r="L476" s="23"/>
    </row>
    <row r="477" spans="1:12" x14ac:dyDescent="0.2">
      <c r="A477" s="42"/>
      <c r="B477" s="43"/>
      <c r="C477" s="45"/>
      <c r="D477" s="46"/>
      <c r="E477" s="26"/>
      <c r="F477" s="158"/>
      <c r="G477" s="47"/>
      <c r="H477" s="47"/>
      <c r="I477" s="47"/>
      <c r="J477" s="47"/>
      <c r="K477" s="47"/>
      <c r="L477" s="23"/>
    </row>
    <row r="478" spans="1:12" x14ac:dyDescent="0.2">
      <c r="A478" s="42"/>
      <c r="B478" s="43"/>
      <c r="C478" s="45"/>
      <c r="D478" s="46"/>
      <c r="E478" s="26"/>
      <c r="F478" s="158"/>
      <c r="G478" s="47"/>
      <c r="H478" s="47"/>
      <c r="I478" s="47"/>
      <c r="J478" s="47"/>
      <c r="K478" s="47"/>
      <c r="L478" s="23"/>
    </row>
    <row r="479" spans="1:12" x14ac:dyDescent="0.2">
      <c r="A479" s="42"/>
      <c r="B479" s="43"/>
      <c r="C479" s="44"/>
      <c r="D479" s="46"/>
      <c r="E479" s="26"/>
      <c r="F479" s="158"/>
      <c r="G479" s="47"/>
      <c r="H479" s="47"/>
      <c r="I479" s="47"/>
      <c r="J479" s="47"/>
      <c r="K479" s="47"/>
      <c r="L479" s="23"/>
    </row>
    <row r="480" spans="1:12" x14ac:dyDescent="0.2">
      <c r="A480" s="42"/>
      <c r="B480" s="43"/>
      <c r="C480" s="45"/>
      <c r="D480" s="46"/>
      <c r="E480" s="26"/>
      <c r="F480" s="158"/>
      <c r="G480" s="47"/>
      <c r="H480" s="47"/>
      <c r="I480" s="47"/>
      <c r="J480" s="47"/>
      <c r="K480" s="47"/>
      <c r="L480" s="23"/>
    </row>
    <row r="481" spans="1:12" x14ac:dyDescent="0.2">
      <c r="A481" s="42"/>
      <c r="B481" s="43"/>
      <c r="C481" s="45"/>
      <c r="D481" s="46"/>
      <c r="E481" s="26"/>
      <c r="F481" s="158"/>
      <c r="G481" s="47"/>
      <c r="H481" s="47"/>
      <c r="I481" s="47"/>
      <c r="J481" s="47"/>
      <c r="K481" s="47"/>
      <c r="L481" s="23"/>
    </row>
    <row r="482" spans="1:12" x14ac:dyDescent="0.2">
      <c r="A482" s="42"/>
      <c r="B482" s="43"/>
      <c r="C482" s="44"/>
      <c r="D482" s="46"/>
      <c r="E482" s="26"/>
      <c r="F482" s="158"/>
      <c r="G482" s="47"/>
      <c r="H482" s="47"/>
      <c r="I482" s="47"/>
      <c r="J482" s="47"/>
      <c r="K482" s="47"/>
      <c r="L482" s="23"/>
    </row>
    <row r="483" spans="1:12" x14ac:dyDescent="0.2">
      <c r="A483" s="42"/>
      <c r="B483" s="43"/>
      <c r="C483" s="44"/>
      <c r="D483" s="46"/>
      <c r="E483" s="26"/>
      <c r="F483" s="158"/>
      <c r="G483" s="47"/>
      <c r="H483" s="47"/>
      <c r="I483" s="47"/>
      <c r="J483" s="47"/>
      <c r="K483" s="47"/>
      <c r="L483" s="23"/>
    </row>
    <row r="484" spans="1:12" x14ac:dyDescent="0.2">
      <c r="A484" s="42"/>
      <c r="B484" s="43"/>
      <c r="C484" s="44"/>
      <c r="D484" s="46"/>
      <c r="E484" s="26"/>
      <c r="F484" s="158"/>
      <c r="G484" s="47"/>
      <c r="H484" s="47"/>
      <c r="I484" s="47"/>
      <c r="J484" s="47"/>
      <c r="K484" s="47"/>
      <c r="L484" s="23"/>
    </row>
    <row r="485" spans="1:12" x14ac:dyDescent="0.2">
      <c r="A485" s="42"/>
      <c r="B485" s="43"/>
      <c r="C485" s="44"/>
      <c r="D485" s="46"/>
      <c r="E485" s="26"/>
      <c r="F485" s="158"/>
      <c r="G485" s="47"/>
      <c r="H485" s="47"/>
      <c r="I485" s="47"/>
      <c r="J485" s="47"/>
      <c r="K485" s="47"/>
      <c r="L485" s="23"/>
    </row>
    <row r="486" spans="1:12" x14ac:dyDescent="0.2">
      <c r="A486" s="42"/>
      <c r="B486" s="43"/>
      <c r="C486" s="45"/>
      <c r="D486" s="46"/>
      <c r="E486" s="26"/>
      <c r="F486" s="158"/>
      <c r="G486" s="47"/>
      <c r="H486" s="47"/>
      <c r="I486" s="47"/>
      <c r="J486" s="47"/>
      <c r="K486" s="47"/>
      <c r="L486" s="23"/>
    </row>
    <row r="487" spans="1:12" x14ac:dyDescent="0.2">
      <c r="A487" s="42"/>
      <c r="B487" s="43"/>
      <c r="C487" s="45"/>
      <c r="D487" s="46"/>
      <c r="E487" s="26"/>
      <c r="F487" s="158"/>
      <c r="G487" s="47"/>
      <c r="H487" s="47"/>
      <c r="I487" s="47"/>
      <c r="J487" s="47"/>
      <c r="K487" s="47"/>
      <c r="L487" s="23"/>
    </row>
    <row r="488" spans="1:12" x14ac:dyDescent="0.2">
      <c r="A488" s="42"/>
      <c r="B488" s="43"/>
      <c r="C488" s="45"/>
      <c r="D488" s="46"/>
      <c r="E488" s="26"/>
      <c r="F488" s="158"/>
      <c r="G488" s="47"/>
      <c r="H488" s="47"/>
      <c r="I488" s="47"/>
      <c r="J488" s="47"/>
      <c r="K488" s="47"/>
      <c r="L488" s="23"/>
    </row>
    <row r="489" spans="1:12" x14ac:dyDescent="0.2">
      <c r="A489" s="42"/>
      <c r="B489" s="43"/>
      <c r="C489" s="45"/>
      <c r="D489" s="46"/>
      <c r="E489" s="26"/>
      <c r="F489" s="158"/>
      <c r="G489" s="47"/>
      <c r="H489" s="47"/>
      <c r="I489" s="47"/>
      <c r="J489" s="47"/>
      <c r="K489" s="47"/>
      <c r="L489" s="23"/>
    </row>
    <row r="490" spans="1:12" x14ac:dyDescent="0.2">
      <c r="A490" s="42"/>
      <c r="B490" s="43"/>
      <c r="C490" s="45"/>
      <c r="D490" s="46"/>
      <c r="E490" s="26"/>
      <c r="F490" s="158"/>
      <c r="G490" s="47"/>
      <c r="H490" s="47"/>
      <c r="I490" s="47"/>
      <c r="J490" s="47"/>
      <c r="K490" s="47"/>
      <c r="L490" s="23"/>
    </row>
    <row r="491" spans="1:12" x14ac:dyDescent="0.2">
      <c r="A491" s="42"/>
      <c r="B491" s="43"/>
      <c r="C491" s="45"/>
      <c r="D491" s="46"/>
      <c r="E491" s="26"/>
      <c r="F491" s="158"/>
      <c r="G491" s="47"/>
      <c r="H491" s="47"/>
      <c r="I491" s="47"/>
      <c r="J491" s="47"/>
      <c r="K491" s="47"/>
      <c r="L491" s="23"/>
    </row>
    <row r="492" spans="1:12" x14ac:dyDescent="0.2">
      <c r="A492" s="42"/>
      <c r="B492" s="43"/>
      <c r="C492" s="45"/>
      <c r="D492" s="46"/>
      <c r="E492" s="26"/>
      <c r="F492" s="158"/>
      <c r="G492" s="47"/>
      <c r="H492" s="47"/>
      <c r="I492" s="47"/>
      <c r="J492" s="47"/>
      <c r="K492" s="47"/>
      <c r="L492" s="23"/>
    </row>
    <row r="493" spans="1:12" x14ac:dyDescent="0.2">
      <c r="A493" s="42"/>
      <c r="B493" s="43"/>
      <c r="C493" s="44"/>
      <c r="D493" s="46"/>
      <c r="E493" s="26"/>
      <c r="F493" s="158"/>
      <c r="G493" s="47"/>
      <c r="H493" s="47"/>
      <c r="I493" s="47"/>
      <c r="J493" s="47"/>
      <c r="K493" s="47"/>
      <c r="L493" s="23"/>
    </row>
    <row r="494" spans="1:12" x14ac:dyDescent="0.2">
      <c r="A494" s="42"/>
      <c r="B494" s="43"/>
      <c r="C494" s="44"/>
      <c r="D494" s="46"/>
      <c r="E494" s="26"/>
      <c r="F494" s="158"/>
      <c r="G494" s="47"/>
      <c r="H494" s="47"/>
      <c r="I494" s="47"/>
      <c r="J494" s="47"/>
      <c r="K494" s="47"/>
      <c r="L494" s="23"/>
    </row>
    <row r="495" spans="1:12" x14ac:dyDescent="0.2">
      <c r="A495" s="42"/>
      <c r="B495" s="43"/>
      <c r="C495" s="45"/>
      <c r="D495" s="46"/>
      <c r="E495" s="26"/>
      <c r="F495" s="158"/>
      <c r="G495" s="47"/>
      <c r="H495" s="47"/>
      <c r="I495" s="47"/>
      <c r="J495" s="47"/>
      <c r="K495" s="47"/>
      <c r="L495" s="23"/>
    </row>
    <row r="496" spans="1:12" x14ac:dyDescent="0.2">
      <c r="A496" s="42"/>
      <c r="B496" s="43"/>
      <c r="C496" s="45"/>
      <c r="D496" s="46"/>
      <c r="E496" s="26"/>
      <c r="F496" s="158"/>
      <c r="G496" s="47"/>
      <c r="H496" s="47"/>
      <c r="I496" s="47"/>
      <c r="J496" s="47"/>
      <c r="K496" s="47"/>
      <c r="L496" s="23"/>
    </row>
    <row r="497" spans="1:12" x14ac:dyDescent="0.2">
      <c r="A497" s="42"/>
      <c r="B497" s="43"/>
      <c r="C497" s="45"/>
      <c r="D497" s="46"/>
      <c r="E497" s="26"/>
      <c r="F497" s="158"/>
      <c r="G497" s="47"/>
      <c r="H497" s="47"/>
      <c r="I497" s="47"/>
      <c r="J497" s="47"/>
      <c r="K497" s="47"/>
      <c r="L497" s="23"/>
    </row>
    <row r="498" spans="1:12" x14ac:dyDescent="0.2">
      <c r="A498" s="42"/>
      <c r="B498" s="43"/>
      <c r="C498" s="45"/>
      <c r="D498" s="46"/>
      <c r="E498" s="26"/>
      <c r="F498" s="158"/>
      <c r="G498" s="47"/>
      <c r="H498" s="47"/>
      <c r="I498" s="47"/>
      <c r="J498" s="47"/>
      <c r="K498" s="47"/>
      <c r="L498" s="23"/>
    </row>
    <row r="499" spans="1:12" x14ac:dyDescent="0.2">
      <c r="A499" s="42"/>
      <c r="B499" s="43"/>
      <c r="C499" s="45"/>
      <c r="D499" s="46"/>
      <c r="E499" s="26"/>
      <c r="F499" s="158"/>
      <c r="G499" s="47"/>
      <c r="H499" s="47"/>
      <c r="I499" s="47"/>
      <c r="J499" s="47"/>
      <c r="K499" s="47"/>
      <c r="L499" s="23"/>
    </row>
    <row r="500" spans="1:12" x14ac:dyDescent="0.2">
      <c r="A500" s="42"/>
      <c r="B500" s="43"/>
      <c r="C500" s="45"/>
      <c r="D500" s="46"/>
      <c r="E500" s="26"/>
      <c r="F500" s="158"/>
      <c r="G500" s="47"/>
      <c r="H500" s="47"/>
      <c r="I500" s="47"/>
      <c r="J500" s="47"/>
      <c r="K500" s="47"/>
      <c r="L500" s="23"/>
    </row>
    <row r="501" spans="1:12" x14ac:dyDescent="0.2">
      <c r="A501" s="42"/>
      <c r="B501" s="43"/>
      <c r="C501" s="44"/>
      <c r="D501" s="46"/>
      <c r="E501" s="26"/>
      <c r="F501" s="158"/>
      <c r="G501" s="47"/>
      <c r="H501" s="47"/>
      <c r="I501" s="47"/>
      <c r="J501" s="47"/>
      <c r="K501" s="47"/>
      <c r="L501" s="23"/>
    </row>
    <row r="502" spans="1:12" x14ac:dyDescent="0.2">
      <c r="A502" s="42"/>
      <c r="B502" s="43"/>
      <c r="C502" s="45"/>
      <c r="D502" s="46"/>
      <c r="E502" s="26"/>
      <c r="F502" s="158"/>
      <c r="G502" s="47"/>
      <c r="H502" s="47"/>
      <c r="I502" s="47"/>
      <c r="J502" s="47"/>
      <c r="K502" s="47"/>
      <c r="L502" s="23"/>
    </row>
    <row r="503" spans="1:12" x14ac:dyDescent="0.2">
      <c r="A503" s="42"/>
      <c r="B503" s="43"/>
      <c r="C503" s="45"/>
      <c r="D503" s="46"/>
      <c r="E503" s="26"/>
      <c r="F503" s="158"/>
      <c r="G503" s="47"/>
      <c r="H503" s="47"/>
      <c r="I503" s="47"/>
      <c r="J503" s="47"/>
      <c r="K503" s="47"/>
      <c r="L503" s="23"/>
    </row>
    <row r="504" spans="1:12" x14ac:dyDescent="0.2">
      <c r="A504" s="42"/>
      <c r="B504" s="43"/>
      <c r="C504" s="45"/>
      <c r="D504" s="46"/>
      <c r="E504" s="26"/>
      <c r="F504" s="158"/>
      <c r="G504" s="47"/>
      <c r="H504" s="47"/>
      <c r="I504" s="47"/>
      <c r="J504" s="47"/>
      <c r="K504" s="47"/>
      <c r="L504" s="23"/>
    </row>
    <row r="505" spans="1:12" x14ac:dyDescent="0.2">
      <c r="A505" s="42"/>
      <c r="B505" s="43"/>
      <c r="C505" s="44"/>
      <c r="D505" s="46"/>
      <c r="E505" s="26"/>
      <c r="F505" s="158"/>
      <c r="G505" s="47"/>
      <c r="H505" s="47"/>
      <c r="I505" s="47"/>
      <c r="J505" s="47"/>
      <c r="K505" s="47"/>
      <c r="L505" s="23"/>
    </row>
    <row r="506" spans="1:12" x14ac:dyDescent="0.2">
      <c r="A506" s="42"/>
      <c r="B506" s="43"/>
      <c r="C506" s="44"/>
      <c r="D506" s="46"/>
      <c r="E506" s="26"/>
      <c r="F506" s="158"/>
      <c r="G506" s="47"/>
      <c r="H506" s="47"/>
      <c r="I506" s="47"/>
      <c r="J506" s="47"/>
      <c r="K506" s="47"/>
      <c r="L506" s="23"/>
    </row>
    <row r="507" spans="1:12" x14ac:dyDescent="0.2">
      <c r="A507" s="42"/>
      <c r="B507" s="43"/>
      <c r="C507" s="44"/>
      <c r="D507" s="46"/>
      <c r="E507" s="26"/>
      <c r="F507" s="158"/>
      <c r="G507" s="47"/>
      <c r="H507" s="47"/>
      <c r="I507" s="47"/>
      <c r="J507" s="47"/>
      <c r="K507" s="47"/>
      <c r="L507" s="23"/>
    </row>
    <row r="508" spans="1:12" x14ac:dyDescent="0.2">
      <c r="A508" s="42"/>
      <c r="B508" s="43"/>
      <c r="C508" s="45"/>
      <c r="D508" s="46"/>
      <c r="E508" s="26"/>
      <c r="F508" s="158"/>
      <c r="G508" s="47"/>
      <c r="H508" s="47"/>
      <c r="I508" s="47"/>
      <c r="J508" s="47"/>
      <c r="K508" s="47"/>
      <c r="L508" s="23"/>
    </row>
    <row r="509" spans="1:12" x14ac:dyDescent="0.2">
      <c r="A509" s="42"/>
      <c r="B509" s="43"/>
      <c r="C509" s="45"/>
      <c r="D509" s="46"/>
      <c r="E509" s="26"/>
      <c r="F509" s="158"/>
      <c r="G509" s="47"/>
      <c r="H509" s="47"/>
      <c r="I509" s="47"/>
      <c r="J509" s="47"/>
      <c r="K509" s="47"/>
      <c r="L509" s="23"/>
    </row>
    <row r="510" spans="1:12" x14ac:dyDescent="0.2">
      <c r="A510" s="42"/>
      <c r="B510" s="43"/>
      <c r="C510" s="45"/>
      <c r="D510" s="46"/>
      <c r="E510" s="26"/>
      <c r="F510" s="158"/>
      <c r="G510" s="47"/>
      <c r="H510" s="47"/>
      <c r="I510" s="47"/>
      <c r="J510" s="47"/>
      <c r="K510" s="47"/>
      <c r="L510" s="23"/>
    </row>
    <row r="511" spans="1:12" x14ac:dyDescent="0.2">
      <c r="A511" s="42"/>
      <c r="B511" s="43"/>
      <c r="C511" s="45"/>
      <c r="D511" s="46"/>
      <c r="E511" s="26"/>
      <c r="F511" s="158"/>
      <c r="G511" s="47"/>
      <c r="H511" s="47"/>
      <c r="I511" s="47"/>
      <c r="J511" s="47"/>
      <c r="K511" s="47"/>
      <c r="L511" s="23"/>
    </row>
    <row r="512" spans="1:12" x14ac:dyDescent="0.2">
      <c r="A512" s="42"/>
      <c r="B512" s="43"/>
      <c r="C512" s="45"/>
      <c r="D512" s="46"/>
      <c r="E512" s="26"/>
      <c r="F512" s="158"/>
      <c r="G512" s="47"/>
      <c r="H512" s="47"/>
      <c r="I512" s="47"/>
      <c r="J512" s="47"/>
      <c r="K512" s="47"/>
      <c r="L512" s="23"/>
    </row>
    <row r="513" spans="1:12" x14ac:dyDescent="0.2">
      <c r="A513" s="42"/>
      <c r="B513" s="43"/>
      <c r="C513" s="45"/>
      <c r="D513" s="46"/>
      <c r="E513" s="26"/>
      <c r="F513" s="158"/>
      <c r="G513" s="47"/>
      <c r="H513" s="47"/>
      <c r="I513" s="47"/>
      <c r="J513" s="47"/>
      <c r="K513" s="47"/>
      <c r="L513" s="23"/>
    </row>
    <row r="514" spans="1:12" x14ac:dyDescent="0.2">
      <c r="A514" s="42"/>
      <c r="B514" s="43"/>
      <c r="C514" s="45"/>
      <c r="D514" s="46"/>
      <c r="E514" s="26"/>
      <c r="F514" s="158"/>
      <c r="G514" s="47"/>
      <c r="H514" s="47"/>
      <c r="I514" s="47"/>
      <c r="J514" s="47"/>
      <c r="K514" s="47"/>
      <c r="L514" s="23"/>
    </row>
    <row r="515" spans="1:12" x14ac:dyDescent="0.2">
      <c r="A515" s="42"/>
      <c r="B515" s="43"/>
      <c r="C515" s="45"/>
      <c r="D515" s="46"/>
      <c r="E515" s="26"/>
      <c r="F515" s="158"/>
      <c r="G515" s="47"/>
      <c r="H515" s="47"/>
      <c r="I515" s="47"/>
      <c r="J515" s="47"/>
      <c r="K515" s="47"/>
      <c r="L515" s="23"/>
    </row>
    <row r="516" spans="1:12" x14ac:dyDescent="0.2">
      <c r="A516" s="42"/>
      <c r="B516" s="43"/>
      <c r="C516" s="45"/>
      <c r="D516" s="46"/>
      <c r="E516" s="26"/>
      <c r="F516" s="158"/>
      <c r="G516" s="47"/>
      <c r="H516" s="47"/>
      <c r="I516" s="47"/>
      <c r="J516" s="47"/>
      <c r="K516" s="47"/>
      <c r="L516" s="23"/>
    </row>
    <row r="517" spans="1:12" x14ac:dyDescent="0.2">
      <c r="A517" s="42"/>
      <c r="B517" s="43"/>
      <c r="C517" s="45"/>
      <c r="D517" s="46"/>
      <c r="E517" s="26"/>
      <c r="F517" s="158"/>
      <c r="G517" s="47"/>
      <c r="H517" s="47"/>
      <c r="I517" s="47"/>
      <c r="J517" s="47"/>
      <c r="K517" s="47"/>
      <c r="L517" s="23"/>
    </row>
    <row r="518" spans="1:12" x14ac:dyDescent="0.2">
      <c r="A518" s="42"/>
      <c r="B518" s="43"/>
      <c r="C518" s="45"/>
      <c r="D518" s="46"/>
      <c r="E518" s="26"/>
      <c r="F518" s="158"/>
      <c r="G518" s="47"/>
      <c r="H518" s="47"/>
      <c r="I518" s="47"/>
      <c r="J518" s="47"/>
      <c r="K518" s="47"/>
      <c r="L518" s="23"/>
    </row>
    <row r="519" spans="1:12" x14ac:dyDescent="0.2">
      <c r="A519" s="42"/>
      <c r="B519" s="43"/>
      <c r="C519" s="45"/>
      <c r="D519" s="46"/>
      <c r="E519" s="26"/>
      <c r="F519" s="158"/>
      <c r="G519" s="47"/>
      <c r="H519" s="47"/>
      <c r="I519" s="47"/>
      <c r="J519" s="47"/>
      <c r="K519" s="47"/>
      <c r="L519" s="23"/>
    </row>
    <row r="520" spans="1:12" x14ac:dyDescent="0.2">
      <c r="A520" s="42"/>
      <c r="B520" s="43"/>
      <c r="C520" s="45"/>
      <c r="D520" s="46"/>
      <c r="E520" s="26"/>
      <c r="F520" s="158"/>
      <c r="G520" s="47"/>
      <c r="H520" s="47"/>
      <c r="I520" s="47"/>
      <c r="J520" s="47"/>
      <c r="K520" s="47"/>
      <c r="L520" s="23"/>
    </row>
    <row r="521" spans="1:12" x14ac:dyDescent="0.2">
      <c r="A521" s="42"/>
      <c r="B521" s="43"/>
      <c r="C521" s="44"/>
      <c r="D521" s="46"/>
      <c r="E521" s="26"/>
      <c r="F521" s="158"/>
      <c r="G521" s="47"/>
      <c r="H521" s="47"/>
      <c r="I521" s="47"/>
      <c r="J521" s="47"/>
      <c r="K521" s="47"/>
      <c r="L521" s="23"/>
    </row>
    <row r="522" spans="1:12" x14ac:dyDescent="0.2">
      <c r="A522" s="42"/>
      <c r="B522" s="43"/>
      <c r="C522" s="45"/>
      <c r="D522" s="46"/>
      <c r="E522" s="26"/>
      <c r="F522" s="158"/>
      <c r="G522" s="47"/>
      <c r="H522" s="47"/>
      <c r="I522" s="47"/>
      <c r="J522" s="47"/>
      <c r="K522" s="47"/>
      <c r="L522" s="23"/>
    </row>
    <row r="523" spans="1:12" x14ac:dyDescent="0.2">
      <c r="A523" s="42"/>
      <c r="B523" s="43"/>
      <c r="C523" s="44"/>
      <c r="D523" s="46"/>
      <c r="E523" s="26"/>
      <c r="F523" s="158"/>
      <c r="G523" s="47"/>
      <c r="H523" s="47"/>
      <c r="I523" s="47"/>
      <c r="J523" s="47"/>
      <c r="K523" s="47"/>
      <c r="L523" s="23"/>
    </row>
    <row r="524" spans="1:12" x14ac:dyDescent="0.2">
      <c r="A524" s="42"/>
      <c r="B524" s="43"/>
      <c r="C524" s="45"/>
      <c r="D524" s="46"/>
      <c r="E524" s="26"/>
      <c r="F524" s="158"/>
      <c r="G524" s="47"/>
      <c r="H524" s="47"/>
      <c r="I524" s="47"/>
      <c r="J524" s="47"/>
      <c r="K524" s="47"/>
      <c r="L524" s="23"/>
    </row>
    <row r="525" spans="1:12" x14ac:dyDescent="0.2">
      <c r="A525" s="42"/>
      <c r="B525" s="43"/>
      <c r="C525" s="45"/>
      <c r="D525" s="46"/>
      <c r="E525" s="26"/>
      <c r="F525" s="158"/>
      <c r="G525" s="47"/>
      <c r="H525" s="47"/>
      <c r="I525" s="47"/>
      <c r="J525" s="47"/>
      <c r="K525" s="47"/>
      <c r="L525" s="23"/>
    </row>
    <row r="526" spans="1:12" x14ac:dyDescent="0.2">
      <c r="A526" s="42"/>
      <c r="B526" s="43"/>
      <c r="C526" s="45"/>
      <c r="D526" s="46"/>
      <c r="E526" s="26"/>
      <c r="F526" s="158"/>
      <c r="G526" s="47"/>
      <c r="H526" s="47"/>
      <c r="I526" s="47"/>
      <c r="J526" s="47"/>
      <c r="K526" s="47"/>
      <c r="L526" s="23"/>
    </row>
    <row r="527" spans="1:12" x14ac:dyDescent="0.2">
      <c r="A527" s="42"/>
      <c r="B527" s="43"/>
      <c r="C527" s="45"/>
      <c r="D527" s="46"/>
      <c r="E527" s="26"/>
      <c r="F527" s="158"/>
      <c r="G527" s="47"/>
      <c r="H527" s="47"/>
      <c r="I527" s="47"/>
      <c r="J527" s="47"/>
      <c r="K527" s="47"/>
      <c r="L527" s="23"/>
    </row>
    <row r="528" spans="1:12" x14ac:dyDescent="0.2">
      <c r="A528" s="42"/>
      <c r="B528" s="43"/>
      <c r="C528" s="44"/>
      <c r="D528" s="46"/>
      <c r="E528" s="26"/>
      <c r="F528" s="158"/>
      <c r="G528" s="47"/>
      <c r="H528" s="47"/>
      <c r="I528" s="47"/>
      <c r="J528" s="47"/>
      <c r="K528" s="47"/>
      <c r="L528" s="23"/>
    </row>
    <row r="529" spans="1:12" x14ac:dyDescent="0.2">
      <c r="A529" s="42"/>
      <c r="B529" s="43"/>
      <c r="C529" s="45"/>
      <c r="D529" s="46"/>
      <c r="E529" s="46"/>
      <c r="F529" s="163"/>
      <c r="G529" s="47"/>
      <c r="H529" s="47"/>
      <c r="I529" s="47"/>
      <c r="J529" s="47"/>
      <c r="K529" s="47"/>
      <c r="L529" s="23"/>
    </row>
    <row r="530" spans="1:12" x14ac:dyDescent="0.2">
      <c r="A530" s="42"/>
      <c r="B530" s="43"/>
      <c r="C530" s="45"/>
      <c r="D530" s="46"/>
      <c r="E530" s="26"/>
      <c r="F530" s="158"/>
      <c r="G530" s="47"/>
      <c r="H530" s="47"/>
      <c r="I530" s="47"/>
      <c r="J530" s="47"/>
      <c r="K530" s="47"/>
      <c r="L530" s="23"/>
    </row>
    <row r="531" spans="1:12" x14ac:dyDescent="0.2">
      <c r="A531" s="42"/>
      <c r="B531" s="43"/>
      <c r="C531" s="45"/>
      <c r="D531" s="46"/>
      <c r="E531" s="26"/>
      <c r="F531" s="158"/>
      <c r="G531" s="47"/>
      <c r="H531" s="47"/>
      <c r="I531" s="47"/>
      <c r="J531" s="47"/>
      <c r="K531" s="47"/>
      <c r="L531" s="23"/>
    </row>
    <row r="532" spans="1:12" x14ac:dyDescent="0.2">
      <c r="A532" s="42"/>
      <c r="B532" s="43"/>
      <c r="C532" s="45"/>
      <c r="D532" s="46"/>
      <c r="E532" s="26"/>
      <c r="F532" s="158"/>
      <c r="G532" s="47"/>
      <c r="H532" s="47"/>
      <c r="I532" s="47"/>
      <c r="J532" s="47"/>
      <c r="K532" s="47"/>
      <c r="L532" s="23"/>
    </row>
    <row r="533" spans="1:12" x14ac:dyDescent="0.2">
      <c r="A533" s="42"/>
      <c r="B533" s="43"/>
      <c r="C533" s="45"/>
      <c r="D533" s="46"/>
      <c r="E533" s="26"/>
      <c r="F533" s="158"/>
      <c r="G533" s="47"/>
      <c r="H533" s="47"/>
      <c r="I533" s="47"/>
      <c r="J533" s="47"/>
      <c r="K533" s="47"/>
      <c r="L533" s="23"/>
    </row>
    <row r="534" spans="1:12" x14ac:dyDescent="0.2">
      <c r="A534" s="42"/>
      <c r="B534" s="43"/>
      <c r="C534" s="45"/>
      <c r="D534" s="46"/>
      <c r="E534" s="26"/>
      <c r="F534" s="158"/>
      <c r="G534" s="47"/>
      <c r="H534" s="47"/>
      <c r="I534" s="47"/>
      <c r="J534" s="47"/>
      <c r="K534" s="47"/>
      <c r="L534" s="23"/>
    </row>
    <row r="535" spans="1:12" x14ac:dyDescent="0.2">
      <c r="A535" s="42"/>
      <c r="B535" s="43"/>
      <c r="C535" s="44"/>
      <c r="D535" s="46"/>
      <c r="E535" s="26"/>
      <c r="F535" s="158"/>
      <c r="G535" s="47"/>
      <c r="H535" s="47"/>
      <c r="I535" s="47"/>
      <c r="J535" s="47"/>
      <c r="K535" s="47"/>
      <c r="L535" s="23"/>
    </row>
    <row r="536" spans="1:12" x14ac:dyDescent="0.2">
      <c r="A536" s="42"/>
      <c r="B536" s="43"/>
      <c r="C536" s="45"/>
      <c r="D536" s="46"/>
      <c r="E536" s="26"/>
      <c r="F536" s="158"/>
      <c r="G536" s="47"/>
      <c r="H536" s="47"/>
      <c r="I536" s="47"/>
      <c r="J536" s="47"/>
      <c r="K536" s="47"/>
      <c r="L536" s="23"/>
    </row>
    <row r="537" spans="1:12" x14ac:dyDescent="0.2">
      <c r="A537" s="42"/>
      <c r="B537" s="43"/>
      <c r="C537" s="45"/>
      <c r="D537" s="46"/>
      <c r="E537" s="26"/>
      <c r="F537" s="158"/>
      <c r="G537" s="47"/>
      <c r="H537" s="47"/>
      <c r="I537" s="47"/>
      <c r="J537" s="47"/>
      <c r="K537" s="47"/>
      <c r="L537" s="23"/>
    </row>
    <row r="538" spans="1:12" x14ac:dyDescent="0.2">
      <c r="A538" s="42"/>
      <c r="B538" s="43"/>
      <c r="C538" s="45"/>
      <c r="D538" s="46"/>
      <c r="E538" s="26"/>
      <c r="F538" s="158"/>
      <c r="G538" s="47"/>
      <c r="H538" s="47"/>
      <c r="I538" s="47"/>
      <c r="J538" s="47"/>
      <c r="K538" s="47"/>
      <c r="L538" s="23"/>
    </row>
    <row r="539" spans="1:12" x14ac:dyDescent="0.2">
      <c r="A539" s="42"/>
      <c r="B539" s="43"/>
      <c r="C539" s="44"/>
      <c r="D539" s="46"/>
      <c r="E539" s="26"/>
      <c r="F539" s="158"/>
      <c r="G539" s="47"/>
      <c r="H539" s="47"/>
      <c r="I539" s="47"/>
      <c r="J539" s="47"/>
      <c r="K539" s="47"/>
      <c r="L539" s="23"/>
    </row>
    <row r="540" spans="1:12" x14ac:dyDescent="0.2">
      <c r="A540" s="42"/>
      <c r="B540" s="43"/>
      <c r="C540" s="45"/>
      <c r="D540" s="46"/>
      <c r="E540" s="26"/>
      <c r="F540" s="158"/>
      <c r="G540" s="47"/>
      <c r="H540" s="47"/>
      <c r="I540" s="47"/>
      <c r="J540" s="47"/>
      <c r="K540" s="47"/>
      <c r="L540" s="23"/>
    </row>
    <row r="541" spans="1:12" x14ac:dyDescent="0.2">
      <c r="A541" s="42"/>
      <c r="B541" s="43"/>
      <c r="C541" s="45"/>
      <c r="D541" s="46"/>
      <c r="E541" s="26"/>
      <c r="F541" s="158"/>
      <c r="G541" s="47"/>
      <c r="H541" s="47"/>
      <c r="I541" s="47"/>
      <c r="J541" s="47"/>
      <c r="K541" s="47"/>
      <c r="L541" s="23"/>
    </row>
    <row r="542" spans="1:12" x14ac:dyDescent="0.2">
      <c r="A542" s="42"/>
      <c r="B542" s="43"/>
      <c r="C542" s="45"/>
      <c r="D542" s="46"/>
      <c r="E542" s="26"/>
      <c r="F542" s="158"/>
      <c r="G542" s="47"/>
      <c r="H542" s="47"/>
      <c r="I542" s="47"/>
      <c r="J542" s="47"/>
      <c r="K542" s="47"/>
      <c r="L542" s="23"/>
    </row>
    <row r="543" spans="1:12" x14ac:dyDescent="0.2">
      <c r="A543" s="42"/>
      <c r="B543" s="43"/>
      <c r="C543" s="45"/>
      <c r="D543" s="46"/>
      <c r="E543" s="26"/>
      <c r="F543" s="158"/>
      <c r="G543" s="47"/>
      <c r="H543" s="47"/>
      <c r="I543" s="47"/>
      <c r="J543" s="47"/>
      <c r="K543" s="47"/>
      <c r="L543" s="23"/>
    </row>
    <row r="544" spans="1:12" x14ac:dyDescent="0.2">
      <c r="A544" s="42"/>
      <c r="B544" s="43"/>
      <c r="C544" s="45"/>
      <c r="D544" s="46"/>
      <c r="E544" s="26"/>
      <c r="F544" s="158"/>
      <c r="G544" s="47"/>
      <c r="H544" s="47"/>
      <c r="I544" s="47"/>
      <c r="J544" s="47"/>
      <c r="K544" s="47"/>
      <c r="L544" s="23"/>
    </row>
    <row r="545" spans="1:12" x14ac:dyDescent="0.2">
      <c r="A545" s="42"/>
      <c r="B545" s="43"/>
      <c r="C545" s="44"/>
      <c r="D545" s="46"/>
      <c r="E545" s="26"/>
      <c r="F545" s="158"/>
      <c r="G545" s="47"/>
      <c r="H545" s="47"/>
      <c r="I545" s="47"/>
      <c r="J545" s="47"/>
      <c r="K545" s="47"/>
      <c r="L545" s="23"/>
    </row>
    <row r="546" spans="1:12" x14ac:dyDescent="0.2">
      <c r="A546" s="42"/>
      <c r="B546" s="43"/>
      <c r="C546" s="45"/>
      <c r="D546" s="46"/>
      <c r="E546" s="26"/>
      <c r="F546" s="158"/>
      <c r="G546" s="47"/>
      <c r="H546" s="47"/>
      <c r="I546" s="47"/>
      <c r="J546" s="47"/>
      <c r="K546" s="47"/>
      <c r="L546" s="23"/>
    </row>
    <row r="547" spans="1:12" x14ac:dyDescent="0.2">
      <c r="A547" s="42"/>
      <c r="B547" s="43"/>
      <c r="C547" s="45"/>
      <c r="D547" s="46"/>
      <c r="E547" s="26"/>
      <c r="F547" s="158"/>
      <c r="G547" s="47"/>
      <c r="H547" s="47"/>
      <c r="I547" s="47"/>
      <c r="J547" s="47"/>
      <c r="K547" s="47"/>
      <c r="L547" s="23"/>
    </row>
    <row r="548" spans="1:12" x14ac:dyDescent="0.2">
      <c r="A548" s="42"/>
      <c r="B548" s="43"/>
      <c r="C548" s="45"/>
      <c r="D548" s="46"/>
      <c r="E548" s="26"/>
      <c r="F548" s="158"/>
      <c r="G548" s="47"/>
      <c r="H548" s="47"/>
      <c r="I548" s="47"/>
      <c r="J548" s="47"/>
      <c r="K548" s="47"/>
      <c r="L548" s="23"/>
    </row>
    <row r="549" spans="1:12" x14ac:dyDescent="0.2">
      <c r="A549" s="42"/>
      <c r="B549" s="43"/>
      <c r="C549" s="45"/>
      <c r="D549" s="46"/>
      <c r="E549" s="26"/>
      <c r="F549" s="158"/>
      <c r="G549" s="47"/>
      <c r="H549" s="47"/>
      <c r="I549" s="47"/>
      <c r="J549" s="47"/>
      <c r="K549" s="47"/>
      <c r="L549" s="23"/>
    </row>
    <row r="550" spans="1:12" x14ac:dyDescent="0.2">
      <c r="A550" s="42"/>
      <c r="B550" s="43"/>
      <c r="C550" s="44"/>
      <c r="D550" s="46"/>
      <c r="E550" s="26"/>
      <c r="F550" s="158"/>
      <c r="G550" s="47"/>
      <c r="H550" s="47"/>
      <c r="I550" s="47"/>
      <c r="J550" s="47"/>
      <c r="K550" s="47"/>
      <c r="L550" s="23"/>
    </row>
    <row r="551" spans="1:12" x14ac:dyDescent="0.2">
      <c r="A551" s="42"/>
      <c r="B551" s="43"/>
      <c r="C551" s="45"/>
      <c r="D551" s="46"/>
      <c r="E551" s="26"/>
      <c r="F551" s="158"/>
      <c r="G551" s="47"/>
      <c r="H551" s="47"/>
      <c r="I551" s="47"/>
      <c r="J551" s="47"/>
      <c r="K551" s="47"/>
      <c r="L551" s="23"/>
    </row>
    <row r="552" spans="1:12" x14ac:dyDescent="0.2">
      <c r="A552" s="42"/>
      <c r="B552" s="43"/>
      <c r="C552" s="45"/>
      <c r="D552" s="46"/>
      <c r="E552" s="26"/>
      <c r="F552" s="158"/>
      <c r="G552" s="47"/>
      <c r="H552" s="47"/>
      <c r="I552" s="47"/>
      <c r="J552" s="47"/>
      <c r="K552" s="47"/>
      <c r="L552" s="23"/>
    </row>
    <row r="553" spans="1:12" x14ac:dyDescent="0.2">
      <c r="A553" s="42"/>
      <c r="B553" s="43"/>
      <c r="C553" s="45"/>
      <c r="D553" s="46"/>
      <c r="E553" s="26"/>
      <c r="F553" s="158"/>
      <c r="G553" s="47"/>
      <c r="H553" s="47"/>
      <c r="I553" s="47"/>
      <c r="J553" s="47"/>
      <c r="K553" s="47"/>
      <c r="L553" s="23"/>
    </row>
    <row r="554" spans="1:12" x14ac:dyDescent="0.2">
      <c r="A554" s="42"/>
      <c r="B554" s="43"/>
      <c r="C554" s="45"/>
      <c r="D554" s="46"/>
      <c r="E554" s="26"/>
      <c r="F554" s="158"/>
      <c r="G554" s="47"/>
      <c r="H554" s="47"/>
      <c r="I554" s="47"/>
      <c r="J554" s="47"/>
      <c r="K554" s="47"/>
      <c r="L554" s="23"/>
    </row>
    <row r="555" spans="1:12" x14ac:dyDescent="0.2">
      <c r="A555" s="42"/>
      <c r="B555" s="43"/>
      <c r="C555" s="44"/>
      <c r="D555" s="46"/>
      <c r="E555" s="26"/>
      <c r="F555" s="158"/>
      <c r="G555" s="47"/>
      <c r="H555" s="47"/>
      <c r="I555" s="47"/>
      <c r="J555" s="47"/>
      <c r="K555" s="47"/>
      <c r="L555" s="23"/>
    </row>
    <row r="556" spans="1:12" x14ac:dyDescent="0.2">
      <c r="A556" s="42"/>
      <c r="B556" s="43"/>
      <c r="C556" s="45"/>
      <c r="D556" s="46"/>
      <c r="E556" s="26"/>
      <c r="F556" s="158"/>
      <c r="G556" s="47"/>
      <c r="H556" s="47"/>
      <c r="I556" s="47"/>
      <c r="J556" s="47"/>
      <c r="K556" s="47"/>
      <c r="L556" s="23"/>
    </row>
    <row r="557" spans="1:12" x14ac:dyDescent="0.2">
      <c r="A557" s="42"/>
      <c r="B557" s="43"/>
      <c r="C557" s="45"/>
      <c r="D557" s="46"/>
      <c r="E557" s="26"/>
      <c r="F557" s="158"/>
      <c r="G557" s="47"/>
      <c r="H557" s="47"/>
      <c r="I557" s="47"/>
      <c r="J557" s="47"/>
      <c r="K557" s="47"/>
      <c r="L557" s="23"/>
    </row>
    <row r="558" spans="1:12" x14ac:dyDescent="0.2">
      <c r="A558" s="42"/>
      <c r="B558" s="43"/>
      <c r="C558" s="45"/>
      <c r="D558" s="46"/>
      <c r="E558" s="26"/>
      <c r="F558" s="158"/>
      <c r="G558" s="47"/>
      <c r="H558" s="47"/>
      <c r="I558" s="47"/>
      <c r="J558" s="47"/>
      <c r="K558" s="47"/>
      <c r="L558" s="23"/>
    </row>
    <row r="559" spans="1:12" x14ac:dyDescent="0.2">
      <c r="A559" s="42"/>
      <c r="B559" s="43"/>
      <c r="C559" s="45"/>
      <c r="D559" s="46"/>
      <c r="E559" s="26"/>
      <c r="F559" s="158"/>
      <c r="G559" s="47"/>
      <c r="H559" s="47"/>
      <c r="I559" s="47"/>
      <c r="J559" s="47"/>
      <c r="K559" s="47"/>
      <c r="L559" s="23"/>
    </row>
    <row r="560" spans="1:12" x14ac:dyDescent="0.2">
      <c r="A560" s="42"/>
      <c r="B560" s="43"/>
      <c r="C560" s="45"/>
      <c r="D560" s="46"/>
      <c r="E560" s="26"/>
      <c r="F560" s="158"/>
      <c r="G560" s="47"/>
      <c r="H560" s="47"/>
      <c r="I560" s="47"/>
      <c r="J560" s="47"/>
      <c r="K560" s="47"/>
      <c r="L560" s="23"/>
    </row>
    <row r="561" spans="1:12" x14ac:dyDescent="0.2">
      <c r="A561" s="42"/>
      <c r="B561" s="43"/>
      <c r="C561" s="45"/>
      <c r="D561" s="46"/>
      <c r="E561" s="46"/>
      <c r="F561" s="163"/>
      <c r="G561" s="47"/>
      <c r="H561" s="47"/>
      <c r="I561" s="47"/>
      <c r="J561" s="47"/>
      <c r="K561" s="47"/>
      <c r="L561" s="23"/>
    </row>
    <row r="562" spans="1:12" x14ac:dyDescent="0.2">
      <c r="A562" s="42"/>
      <c r="B562" s="43"/>
      <c r="C562" s="45"/>
      <c r="D562" s="46"/>
      <c r="E562" s="26"/>
      <c r="F562" s="158"/>
      <c r="G562" s="47"/>
      <c r="H562" s="47"/>
      <c r="I562" s="47"/>
      <c r="J562" s="47"/>
      <c r="K562" s="47"/>
      <c r="L562" s="23"/>
    </row>
    <row r="563" spans="1:12" x14ac:dyDescent="0.2">
      <c r="A563" s="42"/>
      <c r="B563" s="43"/>
      <c r="C563" s="45"/>
      <c r="D563" s="46"/>
      <c r="E563" s="26"/>
      <c r="F563" s="158"/>
      <c r="G563" s="47"/>
      <c r="H563" s="47"/>
      <c r="I563" s="47"/>
      <c r="J563" s="47"/>
      <c r="K563" s="47"/>
      <c r="L563" s="23"/>
    </row>
    <row r="564" spans="1:12" x14ac:dyDescent="0.2">
      <c r="A564" s="42"/>
      <c r="B564" s="43"/>
      <c r="C564" s="45"/>
      <c r="D564" s="46"/>
      <c r="E564" s="26"/>
      <c r="F564" s="158"/>
      <c r="G564" s="47"/>
      <c r="H564" s="47"/>
      <c r="I564" s="47"/>
      <c r="J564" s="47"/>
      <c r="K564" s="47"/>
      <c r="L564" s="23"/>
    </row>
    <row r="565" spans="1:12" x14ac:dyDescent="0.2">
      <c r="A565" s="42"/>
      <c r="B565" s="43"/>
      <c r="C565" s="44"/>
      <c r="D565" s="46"/>
      <c r="E565" s="26"/>
      <c r="F565" s="158"/>
      <c r="G565" s="47"/>
      <c r="H565" s="47"/>
      <c r="I565" s="47"/>
      <c r="J565" s="47"/>
      <c r="K565" s="47"/>
      <c r="L565" s="23"/>
    </row>
    <row r="566" spans="1:12" x14ac:dyDescent="0.2">
      <c r="A566" s="42"/>
      <c r="B566" s="43"/>
      <c r="C566" s="44"/>
      <c r="D566" s="46"/>
      <c r="E566" s="26"/>
      <c r="F566" s="158"/>
      <c r="G566" s="47"/>
      <c r="H566" s="47"/>
      <c r="I566" s="47"/>
      <c r="J566" s="47"/>
      <c r="K566" s="47"/>
      <c r="L566" s="23"/>
    </row>
    <row r="567" spans="1:12" x14ac:dyDescent="0.2">
      <c r="A567" s="42"/>
      <c r="B567" s="43"/>
      <c r="C567" s="45"/>
      <c r="D567" s="46"/>
      <c r="E567" s="26"/>
      <c r="F567" s="158"/>
      <c r="G567" s="47"/>
      <c r="H567" s="47"/>
      <c r="I567" s="47"/>
      <c r="J567" s="47"/>
      <c r="K567" s="47"/>
      <c r="L567" s="23"/>
    </row>
    <row r="568" spans="1:12" x14ac:dyDescent="0.2">
      <c r="A568" s="42"/>
      <c r="B568" s="43"/>
      <c r="C568" s="44"/>
      <c r="D568" s="46"/>
      <c r="E568" s="26"/>
      <c r="F568" s="158"/>
      <c r="G568" s="47"/>
      <c r="H568" s="47"/>
      <c r="I568" s="47"/>
      <c r="J568" s="47"/>
      <c r="K568" s="47"/>
      <c r="L568" s="23"/>
    </row>
    <row r="569" spans="1:12" x14ac:dyDescent="0.2">
      <c r="A569" s="42"/>
      <c r="B569" s="43"/>
      <c r="C569" s="44"/>
      <c r="D569" s="46"/>
      <c r="E569" s="26"/>
      <c r="F569" s="158"/>
      <c r="G569" s="47"/>
      <c r="H569" s="47"/>
      <c r="I569" s="47"/>
      <c r="J569" s="47"/>
      <c r="K569" s="47"/>
      <c r="L569" s="23"/>
    </row>
    <row r="570" spans="1:12" x14ac:dyDescent="0.2">
      <c r="A570" s="42"/>
      <c r="B570" s="43"/>
      <c r="C570" s="45"/>
      <c r="D570" s="46"/>
      <c r="E570" s="26"/>
      <c r="F570" s="158"/>
      <c r="G570" s="47"/>
      <c r="H570" s="47"/>
      <c r="I570" s="47"/>
      <c r="J570" s="47"/>
      <c r="K570" s="47"/>
      <c r="L570" s="23"/>
    </row>
    <row r="571" spans="1:12" x14ac:dyDescent="0.2">
      <c r="A571" s="42"/>
      <c r="B571" s="43"/>
      <c r="C571" s="44"/>
      <c r="D571" s="46"/>
      <c r="E571" s="26"/>
      <c r="F571" s="158"/>
      <c r="G571" s="47"/>
      <c r="H571" s="47"/>
      <c r="I571" s="47"/>
      <c r="J571" s="47"/>
      <c r="K571" s="47"/>
      <c r="L571" s="23"/>
    </row>
    <row r="572" spans="1:12" x14ac:dyDescent="0.2">
      <c r="A572" s="42"/>
      <c r="B572" s="43"/>
      <c r="C572" s="44"/>
      <c r="D572" s="46"/>
      <c r="E572" s="26"/>
      <c r="F572" s="158"/>
      <c r="G572" s="47"/>
      <c r="H572" s="47"/>
      <c r="I572" s="47"/>
      <c r="J572" s="47"/>
      <c r="K572" s="47"/>
      <c r="L572" s="23"/>
    </row>
    <row r="573" spans="1:12" x14ac:dyDescent="0.2">
      <c r="A573" s="42"/>
      <c r="B573" s="43"/>
      <c r="C573" s="45"/>
      <c r="D573" s="46"/>
      <c r="E573" s="26"/>
      <c r="F573" s="158"/>
      <c r="G573" s="47"/>
      <c r="H573" s="47"/>
      <c r="I573" s="47"/>
      <c r="J573" s="47"/>
      <c r="K573" s="47"/>
      <c r="L573" s="23"/>
    </row>
    <row r="574" spans="1:12" x14ac:dyDescent="0.2">
      <c r="A574" s="42"/>
      <c r="B574" s="43"/>
      <c r="C574" s="45"/>
      <c r="D574" s="46"/>
      <c r="E574" s="26"/>
      <c r="F574" s="158"/>
      <c r="G574" s="47"/>
      <c r="H574" s="47"/>
      <c r="I574" s="47"/>
      <c r="J574" s="47"/>
      <c r="K574" s="47"/>
      <c r="L574" s="23"/>
    </row>
    <row r="575" spans="1:12" x14ac:dyDescent="0.2">
      <c r="A575" s="42"/>
      <c r="B575" s="43"/>
      <c r="C575" s="45"/>
      <c r="D575" s="46"/>
      <c r="E575" s="26"/>
      <c r="F575" s="158"/>
      <c r="G575" s="47"/>
      <c r="H575" s="47"/>
      <c r="I575" s="47"/>
      <c r="J575" s="47"/>
      <c r="K575" s="47"/>
      <c r="L575" s="23"/>
    </row>
    <row r="576" spans="1:12" x14ac:dyDescent="0.2">
      <c r="A576" s="42"/>
      <c r="B576" s="43"/>
      <c r="C576" s="45"/>
      <c r="D576" s="46"/>
      <c r="E576" s="26"/>
      <c r="F576" s="158"/>
      <c r="G576" s="47"/>
      <c r="H576" s="47"/>
      <c r="I576" s="47"/>
      <c r="J576" s="47"/>
      <c r="K576" s="47"/>
      <c r="L576" s="23"/>
    </row>
    <row r="577" spans="1:12" x14ac:dyDescent="0.2">
      <c r="A577" s="42"/>
      <c r="B577" s="43"/>
      <c r="C577" s="44"/>
      <c r="D577" s="46"/>
      <c r="E577" s="26"/>
      <c r="F577" s="158"/>
      <c r="G577" s="47"/>
      <c r="H577" s="47"/>
      <c r="I577" s="47"/>
      <c r="J577" s="47"/>
      <c r="K577" s="47"/>
      <c r="L577" s="23"/>
    </row>
    <row r="578" spans="1:12" x14ac:dyDescent="0.2">
      <c r="A578" s="42"/>
      <c r="B578" s="43"/>
      <c r="C578" s="45"/>
      <c r="D578" s="46"/>
      <c r="E578" s="26"/>
      <c r="F578" s="158"/>
      <c r="G578" s="47"/>
      <c r="H578" s="47"/>
      <c r="I578" s="47"/>
      <c r="J578" s="47"/>
      <c r="K578" s="47"/>
      <c r="L578" s="23"/>
    </row>
    <row r="579" spans="1:12" x14ac:dyDescent="0.2">
      <c r="A579" s="42"/>
      <c r="B579" s="43"/>
      <c r="C579" s="45"/>
      <c r="D579" s="46"/>
      <c r="E579" s="26"/>
      <c r="F579" s="158"/>
      <c r="G579" s="47"/>
      <c r="H579" s="47"/>
      <c r="I579" s="47"/>
      <c r="J579" s="47"/>
      <c r="K579" s="47"/>
      <c r="L579" s="23"/>
    </row>
    <row r="580" spans="1:12" x14ac:dyDescent="0.2">
      <c r="A580" s="42"/>
      <c r="B580" s="43"/>
      <c r="C580" s="45"/>
      <c r="D580" s="46"/>
      <c r="E580" s="26"/>
      <c r="F580" s="158"/>
      <c r="G580" s="47"/>
      <c r="H580" s="47"/>
      <c r="I580" s="47"/>
      <c r="J580" s="47"/>
      <c r="K580" s="47"/>
      <c r="L580" s="23"/>
    </row>
    <row r="581" spans="1:12" x14ac:dyDescent="0.2">
      <c r="A581" s="42"/>
      <c r="B581" s="43"/>
      <c r="C581" s="45"/>
      <c r="D581" s="46"/>
      <c r="E581" s="26"/>
      <c r="F581" s="158"/>
      <c r="G581" s="47"/>
      <c r="H581" s="47"/>
      <c r="I581" s="47"/>
      <c r="J581" s="47"/>
      <c r="K581" s="47"/>
      <c r="L581" s="23"/>
    </row>
    <row r="582" spans="1:12" x14ac:dyDescent="0.2">
      <c r="A582" s="42"/>
      <c r="B582" s="43"/>
      <c r="C582" s="45"/>
      <c r="D582" s="46"/>
      <c r="E582" s="26"/>
      <c r="F582" s="158"/>
      <c r="G582" s="47"/>
      <c r="H582" s="47"/>
      <c r="I582" s="47"/>
      <c r="J582" s="47"/>
      <c r="K582" s="47"/>
      <c r="L582" s="23"/>
    </row>
    <row r="583" spans="1:12" x14ac:dyDescent="0.2">
      <c r="A583" s="42"/>
      <c r="B583" s="43"/>
      <c r="C583" s="44"/>
      <c r="D583" s="46"/>
      <c r="E583" s="26"/>
      <c r="F583" s="158"/>
      <c r="G583" s="47"/>
      <c r="H583" s="47"/>
      <c r="I583" s="47"/>
      <c r="J583" s="47"/>
      <c r="K583" s="47"/>
      <c r="L583" s="23"/>
    </row>
    <row r="584" spans="1:12" x14ac:dyDescent="0.2">
      <c r="A584" s="42"/>
      <c r="B584" s="43"/>
      <c r="C584" s="45"/>
      <c r="D584" s="46"/>
      <c r="E584" s="26"/>
      <c r="F584" s="158"/>
      <c r="G584" s="47"/>
      <c r="H584" s="47"/>
      <c r="I584" s="47"/>
      <c r="J584" s="47"/>
      <c r="K584" s="47"/>
      <c r="L584" s="23"/>
    </row>
    <row r="585" spans="1:12" x14ac:dyDescent="0.2">
      <c r="A585" s="42"/>
      <c r="B585" s="43"/>
      <c r="C585" s="45"/>
      <c r="D585" s="46"/>
      <c r="E585" s="26"/>
      <c r="F585" s="158"/>
      <c r="G585" s="47"/>
      <c r="H585" s="47"/>
      <c r="I585" s="47"/>
      <c r="J585" s="47"/>
      <c r="K585" s="47"/>
      <c r="L585" s="23"/>
    </row>
    <row r="586" spans="1:12" x14ac:dyDescent="0.2">
      <c r="A586" s="42"/>
      <c r="B586" s="43"/>
      <c r="C586" s="44"/>
      <c r="D586" s="46"/>
      <c r="E586" s="26"/>
      <c r="F586" s="158"/>
      <c r="G586" s="47"/>
      <c r="H586" s="47"/>
      <c r="I586" s="47"/>
      <c r="J586" s="47"/>
      <c r="K586" s="47"/>
      <c r="L586" s="23"/>
    </row>
    <row r="587" spans="1:12" x14ac:dyDescent="0.2">
      <c r="A587" s="42"/>
      <c r="B587" s="43"/>
      <c r="C587" s="45"/>
      <c r="D587" s="46"/>
      <c r="E587" s="26"/>
      <c r="F587" s="158"/>
      <c r="G587" s="47"/>
      <c r="H587" s="47"/>
      <c r="I587" s="47"/>
      <c r="J587" s="47"/>
      <c r="K587" s="47"/>
      <c r="L587" s="23"/>
    </row>
    <row r="588" spans="1:12" x14ac:dyDescent="0.2">
      <c r="A588" s="42"/>
      <c r="B588" s="43"/>
      <c r="C588" s="45"/>
      <c r="D588" s="46"/>
      <c r="E588" s="26"/>
      <c r="F588" s="158"/>
      <c r="G588" s="47"/>
      <c r="H588" s="47"/>
      <c r="I588" s="47"/>
      <c r="J588" s="47"/>
      <c r="K588" s="47"/>
      <c r="L588" s="23"/>
    </row>
    <row r="589" spans="1:12" x14ac:dyDescent="0.2">
      <c r="A589" s="42"/>
      <c r="B589" s="43"/>
      <c r="C589" s="45"/>
      <c r="D589" s="46"/>
      <c r="E589" s="26"/>
      <c r="F589" s="158"/>
      <c r="G589" s="47"/>
      <c r="H589" s="47"/>
      <c r="I589" s="47"/>
      <c r="J589" s="47"/>
      <c r="K589" s="47"/>
      <c r="L589" s="23"/>
    </row>
    <row r="590" spans="1:12" x14ac:dyDescent="0.2">
      <c r="A590" s="42"/>
      <c r="B590" s="43"/>
      <c r="C590" s="45"/>
      <c r="D590" s="46"/>
      <c r="E590" s="26"/>
      <c r="F590" s="158"/>
      <c r="G590" s="47"/>
      <c r="H590" s="47"/>
      <c r="I590" s="47"/>
      <c r="J590" s="47"/>
      <c r="K590" s="47"/>
      <c r="L590" s="23"/>
    </row>
    <row r="591" spans="1:12" x14ac:dyDescent="0.2">
      <c r="A591" s="42"/>
      <c r="B591" s="43"/>
      <c r="C591" s="44"/>
      <c r="D591" s="46"/>
      <c r="E591" s="26"/>
      <c r="F591" s="158"/>
      <c r="G591" s="47"/>
      <c r="H591" s="47"/>
      <c r="I591" s="47"/>
      <c r="J591" s="47"/>
      <c r="K591" s="47"/>
      <c r="L591" s="23"/>
    </row>
    <row r="592" spans="1:12" x14ac:dyDescent="0.2">
      <c r="A592" s="42"/>
      <c r="B592" s="43"/>
      <c r="C592" s="45"/>
      <c r="D592" s="46"/>
      <c r="E592" s="26"/>
      <c r="F592" s="158"/>
      <c r="G592" s="47"/>
      <c r="H592" s="47"/>
      <c r="I592" s="47"/>
      <c r="J592" s="47"/>
      <c r="K592" s="47"/>
      <c r="L592" s="23"/>
    </row>
    <row r="593" spans="1:12" x14ac:dyDescent="0.2">
      <c r="A593" s="42"/>
      <c r="B593" s="43"/>
      <c r="C593" s="44"/>
      <c r="D593" s="46"/>
      <c r="E593" s="26"/>
      <c r="F593" s="158"/>
      <c r="G593" s="47"/>
      <c r="H593" s="47"/>
      <c r="I593" s="47"/>
      <c r="J593" s="47"/>
      <c r="K593" s="47"/>
      <c r="L593" s="23"/>
    </row>
    <row r="594" spans="1:12" x14ac:dyDescent="0.2">
      <c r="A594" s="42"/>
      <c r="B594" s="43"/>
      <c r="C594" s="45"/>
      <c r="D594" s="46"/>
      <c r="E594" s="26"/>
      <c r="F594" s="158"/>
      <c r="G594" s="47"/>
      <c r="H594" s="47"/>
      <c r="I594" s="47"/>
      <c r="J594" s="47"/>
      <c r="K594" s="47"/>
      <c r="L594" s="23"/>
    </row>
    <row r="595" spans="1:12" x14ac:dyDescent="0.2">
      <c r="A595" s="42"/>
      <c r="B595" s="43"/>
      <c r="C595" s="44"/>
      <c r="D595" s="46"/>
      <c r="E595" s="26"/>
      <c r="F595" s="158"/>
      <c r="G595" s="47"/>
      <c r="H595" s="47"/>
      <c r="I595" s="47"/>
      <c r="J595" s="47"/>
      <c r="K595" s="47"/>
      <c r="L595" s="23"/>
    </row>
    <row r="596" spans="1:12" x14ac:dyDescent="0.2">
      <c r="A596" s="42"/>
      <c r="B596" s="43"/>
      <c r="C596" s="45"/>
      <c r="D596" s="46"/>
      <c r="E596" s="26"/>
      <c r="F596" s="158"/>
      <c r="G596" s="47"/>
      <c r="H596" s="47"/>
      <c r="I596" s="47"/>
      <c r="J596" s="47"/>
      <c r="K596" s="47"/>
      <c r="L596" s="23"/>
    </row>
    <row r="597" spans="1:12" x14ac:dyDescent="0.2">
      <c r="A597" s="42"/>
      <c r="B597" s="43"/>
      <c r="C597" s="44"/>
      <c r="D597" s="46"/>
      <c r="E597" s="26"/>
      <c r="F597" s="158"/>
      <c r="G597" s="47"/>
      <c r="H597" s="47"/>
      <c r="I597" s="47"/>
      <c r="J597" s="47"/>
      <c r="K597" s="47"/>
      <c r="L597" s="23"/>
    </row>
    <row r="598" spans="1:12" x14ac:dyDescent="0.2">
      <c r="A598" s="42"/>
      <c r="B598" s="43"/>
      <c r="C598" s="45"/>
      <c r="D598" s="46"/>
      <c r="E598" s="26"/>
      <c r="F598" s="158"/>
      <c r="G598" s="47"/>
      <c r="H598" s="47"/>
      <c r="I598" s="47"/>
      <c r="J598" s="47"/>
      <c r="K598" s="47"/>
      <c r="L598" s="23"/>
    </row>
    <row r="599" spans="1:12" x14ac:dyDescent="0.2">
      <c r="A599" s="42"/>
      <c r="B599" s="43"/>
      <c r="C599" s="45"/>
      <c r="D599" s="46"/>
      <c r="E599" s="26"/>
      <c r="F599" s="158"/>
      <c r="G599" s="47"/>
      <c r="H599" s="47"/>
      <c r="I599" s="47"/>
      <c r="J599" s="47"/>
      <c r="K599" s="47"/>
      <c r="L599" s="23"/>
    </row>
    <row r="600" spans="1:12" x14ac:dyDescent="0.2">
      <c r="A600" s="42"/>
      <c r="B600" s="43"/>
      <c r="C600" s="45"/>
      <c r="D600" s="46"/>
      <c r="E600" s="26"/>
      <c r="F600" s="158"/>
      <c r="G600" s="47"/>
      <c r="H600" s="47"/>
      <c r="I600" s="47"/>
      <c r="J600" s="47"/>
      <c r="K600" s="47"/>
      <c r="L600" s="23"/>
    </row>
    <row r="601" spans="1:12" x14ac:dyDescent="0.2">
      <c r="A601" s="42"/>
      <c r="B601" s="43"/>
      <c r="C601" s="45"/>
      <c r="D601" s="46"/>
      <c r="E601" s="26"/>
      <c r="F601" s="158"/>
      <c r="G601" s="47"/>
      <c r="H601" s="47"/>
      <c r="I601" s="47"/>
      <c r="J601" s="47"/>
      <c r="K601" s="47"/>
      <c r="L601" s="23"/>
    </row>
    <row r="602" spans="1:12" x14ac:dyDescent="0.2">
      <c r="A602" s="42"/>
      <c r="B602" s="43"/>
      <c r="C602" s="45"/>
      <c r="D602" s="46"/>
      <c r="E602" s="26"/>
      <c r="F602" s="158"/>
      <c r="G602" s="47"/>
      <c r="H602" s="47"/>
      <c r="I602" s="47"/>
      <c r="J602" s="47"/>
      <c r="K602" s="47"/>
      <c r="L602" s="23"/>
    </row>
    <row r="603" spans="1:12" x14ac:dyDescent="0.2">
      <c r="A603" s="42"/>
      <c r="B603" s="43"/>
      <c r="C603" s="45"/>
      <c r="D603" s="46"/>
      <c r="E603" s="26"/>
      <c r="F603" s="158"/>
      <c r="G603" s="47"/>
      <c r="H603" s="47"/>
      <c r="I603" s="47"/>
      <c r="J603" s="47"/>
      <c r="K603" s="47"/>
      <c r="L603" s="23"/>
    </row>
    <row r="604" spans="1:12" x14ac:dyDescent="0.2">
      <c r="A604" s="42"/>
      <c r="B604" s="43"/>
      <c r="C604" s="45"/>
      <c r="D604" s="46"/>
      <c r="E604" s="26"/>
      <c r="F604" s="158"/>
      <c r="G604" s="47"/>
      <c r="H604" s="47"/>
      <c r="I604" s="47"/>
      <c r="J604" s="47"/>
      <c r="K604" s="47"/>
      <c r="L604" s="23"/>
    </row>
    <row r="605" spans="1:12" x14ac:dyDescent="0.2">
      <c r="A605" s="42"/>
      <c r="B605" s="43"/>
      <c r="C605" s="45"/>
      <c r="D605" s="46"/>
      <c r="E605" s="26"/>
      <c r="F605" s="158"/>
      <c r="G605" s="47"/>
      <c r="H605" s="47"/>
      <c r="I605" s="47"/>
      <c r="J605" s="47"/>
      <c r="K605" s="47"/>
      <c r="L605" s="23"/>
    </row>
    <row r="606" spans="1:12" x14ac:dyDescent="0.2">
      <c r="A606" s="42"/>
      <c r="B606" s="43"/>
      <c r="C606" s="45"/>
      <c r="D606" s="46"/>
      <c r="E606" s="26"/>
      <c r="F606" s="158"/>
      <c r="G606" s="47"/>
      <c r="H606" s="47"/>
      <c r="I606" s="47"/>
      <c r="J606" s="47"/>
      <c r="K606" s="47"/>
      <c r="L606" s="23"/>
    </row>
    <row r="607" spans="1:12" x14ac:dyDescent="0.2">
      <c r="A607" s="42"/>
      <c r="B607" s="43"/>
      <c r="C607" s="44"/>
      <c r="D607" s="46"/>
      <c r="E607" s="26"/>
      <c r="F607" s="158"/>
      <c r="G607" s="47"/>
      <c r="H607" s="47"/>
      <c r="I607" s="47"/>
      <c r="J607" s="47"/>
      <c r="K607" s="47"/>
      <c r="L607" s="23"/>
    </row>
    <row r="608" spans="1:12" x14ac:dyDescent="0.2">
      <c r="A608" s="42"/>
      <c r="B608" s="43"/>
      <c r="C608" s="44"/>
      <c r="D608" s="46"/>
      <c r="E608" s="26"/>
      <c r="F608" s="158"/>
      <c r="G608" s="47"/>
      <c r="H608" s="47"/>
      <c r="I608" s="47"/>
      <c r="J608" s="47"/>
      <c r="K608" s="47"/>
      <c r="L608" s="23"/>
    </row>
    <row r="609" spans="1:12" x14ac:dyDescent="0.2">
      <c r="A609" s="42"/>
      <c r="B609" s="43"/>
      <c r="C609" s="45"/>
      <c r="D609" s="46"/>
      <c r="E609" s="26"/>
      <c r="F609" s="158"/>
      <c r="G609" s="47"/>
      <c r="H609" s="47"/>
      <c r="I609" s="47"/>
      <c r="J609" s="47"/>
      <c r="K609" s="47"/>
      <c r="L609" s="23"/>
    </row>
    <row r="610" spans="1:12" x14ac:dyDescent="0.2">
      <c r="A610" s="42"/>
      <c r="B610" s="43"/>
      <c r="C610" s="45"/>
      <c r="D610" s="46"/>
      <c r="E610" s="26"/>
      <c r="F610" s="158"/>
      <c r="G610" s="47"/>
      <c r="H610" s="47"/>
      <c r="I610" s="47"/>
      <c r="J610" s="47"/>
      <c r="K610" s="47"/>
      <c r="L610" s="23"/>
    </row>
    <row r="611" spans="1:12" x14ac:dyDescent="0.2">
      <c r="A611" s="42"/>
      <c r="B611" s="43"/>
      <c r="C611" s="45"/>
      <c r="D611" s="46"/>
      <c r="E611" s="26"/>
      <c r="F611" s="158"/>
      <c r="G611" s="47"/>
      <c r="H611" s="47"/>
      <c r="I611" s="47"/>
      <c r="J611" s="47"/>
      <c r="K611" s="47"/>
      <c r="L611" s="23"/>
    </row>
    <row r="612" spans="1:12" x14ac:dyDescent="0.2">
      <c r="A612" s="42"/>
      <c r="B612" s="43"/>
      <c r="C612" s="45"/>
      <c r="D612" s="46"/>
      <c r="E612" s="26"/>
      <c r="F612" s="158"/>
      <c r="G612" s="47"/>
      <c r="H612" s="47"/>
      <c r="I612" s="47"/>
      <c r="J612" s="47"/>
      <c r="K612" s="47"/>
      <c r="L612" s="23"/>
    </row>
    <row r="613" spans="1:12" x14ac:dyDescent="0.2">
      <c r="A613" s="42"/>
      <c r="B613" s="43"/>
      <c r="C613" s="44"/>
      <c r="D613" s="46"/>
      <c r="E613" s="26"/>
      <c r="F613" s="158"/>
      <c r="G613" s="47"/>
      <c r="H613" s="47"/>
      <c r="I613" s="47"/>
      <c r="J613" s="47"/>
      <c r="K613" s="47"/>
      <c r="L613" s="23"/>
    </row>
    <row r="614" spans="1:12" x14ac:dyDescent="0.2">
      <c r="A614" s="42"/>
      <c r="B614" s="43"/>
      <c r="C614" s="45"/>
      <c r="D614" s="46"/>
      <c r="E614" s="26"/>
      <c r="F614" s="163"/>
      <c r="G614" s="47"/>
      <c r="H614" s="47"/>
      <c r="I614" s="47"/>
      <c r="J614" s="47"/>
      <c r="K614" s="47"/>
      <c r="L614" s="23"/>
    </row>
    <row r="615" spans="1:12" x14ac:dyDescent="0.2">
      <c r="A615" s="42"/>
      <c r="B615" s="43"/>
      <c r="C615" s="45"/>
      <c r="D615" s="46"/>
      <c r="E615" s="26"/>
      <c r="F615" s="158"/>
      <c r="G615" s="47"/>
      <c r="H615" s="47"/>
      <c r="I615" s="47"/>
      <c r="J615" s="47"/>
      <c r="K615" s="47"/>
      <c r="L615" s="23"/>
    </row>
    <row r="616" spans="1:12" x14ac:dyDescent="0.2">
      <c r="A616" s="42"/>
      <c r="B616" s="43"/>
      <c r="C616" s="45"/>
      <c r="D616" s="46"/>
      <c r="E616" s="26"/>
      <c r="F616" s="158"/>
      <c r="G616" s="47"/>
      <c r="H616" s="47"/>
      <c r="I616" s="47"/>
      <c r="J616" s="47"/>
      <c r="K616" s="47"/>
      <c r="L616" s="23"/>
    </row>
    <row r="617" spans="1:12" x14ac:dyDescent="0.2">
      <c r="A617" s="42"/>
      <c r="B617" s="43"/>
      <c r="C617" s="44"/>
      <c r="D617" s="46"/>
      <c r="E617" s="26"/>
      <c r="F617" s="158"/>
      <c r="G617" s="47"/>
      <c r="H617" s="47"/>
      <c r="I617" s="47"/>
      <c r="J617" s="47"/>
      <c r="K617" s="47"/>
      <c r="L617" s="23"/>
    </row>
    <row r="618" spans="1:12" x14ac:dyDescent="0.2">
      <c r="A618" s="42"/>
      <c r="B618" s="43"/>
      <c r="C618" s="44"/>
      <c r="D618" s="46"/>
      <c r="E618" s="26"/>
      <c r="F618" s="158"/>
      <c r="G618" s="47"/>
      <c r="H618" s="47"/>
      <c r="I618" s="47"/>
      <c r="J618" s="47"/>
      <c r="K618" s="47"/>
      <c r="L618" s="23"/>
    </row>
    <row r="619" spans="1:12" x14ac:dyDescent="0.2">
      <c r="A619" s="42"/>
      <c r="B619" s="43"/>
      <c r="C619" s="45"/>
      <c r="D619" s="46"/>
      <c r="E619" s="26"/>
      <c r="F619" s="158"/>
      <c r="G619" s="47"/>
      <c r="H619" s="47"/>
      <c r="I619" s="47"/>
      <c r="J619" s="47"/>
      <c r="K619" s="47"/>
      <c r="L619" s="23"/>
    </row>
    <row r="620" spans="1:12" x14ac:dyDescent="0.2">
      <c r="A620" s="42"/>
      <c r="B620" s="43"/>
      <c r="C620" s="45"/>
      <c r="D620" s="46"/>
      <c r="E620" s="26"/>
      <c r="F620" s="158"/>
      <c r="G620" s="47"/>
      <c r="H620" s="47"/>
      <c r="I620" s="47"/>
      <c r="J620" s="47"/>
      <c r="K620" s="47"/>
      <c r="L620" s="23"/>
    </row>
    <row r="621" spans="1:12" x14ac:dyDescent="0.2">
      <c r="A621" s="42"/>
      <c r="B621" s="43"/>
      <c r="C621" s="45"/>
      <c r="D621" s="46"/>
      <c r="E621" s="26"/>
      <c r="F621" s="158"/>
      <c r="G621" s="47"/>
      <c r="H621" s="47"/>
      <c r="I621" s="47"/>
      <c r="J621" s="47"/>
      <c r="K621" s="47"/>
      <c r="L621" s="23"/>
    </row>
    <row r="622" spans="1:12" x14ac:dyDescent="0.2">
      <c r="A622" s="42"/>
      <c r="B622" s="43"/>
      <c r="C622" s="45"/>
      <c r="D622" s="46"/>
      <c r="E622" s="26"/>
      <c r="F622" s="158"/>
      <c r="G622" s="47"/>
      <c r="H622" s="47"/>
      <c r="I622" s="47"/>
      <c r="J622" s="47"/>
      <c r="K622" s="47"/>
      <c r="L622" s="23"/>
    </row>
    <row r="623" spans="1:12" x14ac:dyDescent="0.2">
      <c r="A623" s="42"/>
      <c r="B623" s="43"/>
      <c r="C623" s="44"/>
      <c r="D623" s="46"/>
      <c r="E623" s="26"/>
      <c r="F623" s="158"/>
      <c r="G623" s="47"/>
      <c r="H623" s="47"/>
      <c r="I623" s="47"/>
      <c r="J623" s="47"/>
      <c r="K623" s="47"/>
      <c r="L623" s="23"/>
    </row>
    <row r="624" spans="1:12" x14ac:dyDescent="0.2">
      <c r="A624" s="42"/>
      <c r="B624" s="43"/>
      <c r="C624" s="45"/>
      <c r="D624" s="46"/>
      <c r="E624" s="26"/>
      <c r="F624" s="158"/>
      <c r="G624" s="47"/>
      <c r="H624" s="47"/>
      <c r="I624" s="47"/>
      <c r="J624" s="47"/>
      <c r="K624" s="47"/>
      <c r="L624" s="23"/>
    </row>
    <row r="625" spans="1:12" x14ac:dyDescent="0.2">
      <c r="A625" s="24"/>
      <c r="B625" s="48"/>
      <c r="C625" s="49"/>
      <c r="D625" s="50"/>
      <c r="E625" s="26"/>
      <c r="F625" s="158"/>
      <c r="G625" s="47"/>
      <c r="H625" s="47"/>
      <c r="I625" s="47"/>
      <c r="J625" s="47"/>
      <c r="K625" s="47"/>
      <c r="L625" s="23"/>
    </row>
    <row r="626" spans="1:12" x14ac:dyDescent="0.2">
      <c r="A626" s="51"/>
      <c r="B626" s="52"/>
      <c r="C626" s="53"/>
      <c r="D626" s="54"/>
      <c r="E626" s="54"/>
      <c r="F626" s="164"/>
      <c r="G626" s="47"/>
      <c r="H626" s="47"/>
      <c r="I626" s="47"/>
      <c r="J626" s="47"/>
      <c r="K626" s="47"/>
      <c r="L626" s="23"/>
    </row>
    <row r="627" spans="1:12" x14ac:dyDescent="0.2">
      <c r="A627" s="51"/>
      <c r="B627" s="52"/>
      <c r="C627" s="53"/>
      <c r="D627" s="54"/>
      <c r="E627" s="54"/>
      <c r="F627" s="164"/>
      <c r="G627" s="55"/>
      <c r="H627" s="55"/>
      <c r="I627" s="55"/>
      <c r="J627" s="55"/>
      <c r="K627" s="55"/>
      <c r="L627" s="23"/>
    </row>
    <row r="628" spans="1:12" x14ac:dyDescent="0.2">
      <c r="A628" s="24"/>
      <c r="B628" s="48"/>
      <c r="C628" s="49"/>
      <c r="D628" s="50"/>
      <c r="E628" s="50"/>
      <c r="F628" s="165"/>
      <c r="G628" s="56"/>
      <c r="H628" s="56"/>
      <c r="I628" s="56"/>
      <c r="J628" s="56"/>
      <c r="K628" s="56"/>
      <c r="L628" s="23"/>
    </row>
    <row r="629" spans="1:12" x14ac:dyDescent="0.2">
      <c r="A629" s="51"/>
      <c r="B629" s="52"/>
      <c r="C629" s="53"/>
      <c r="D629" s="54"/>
      <c r="E629" s="54"/>
      <c r="F629" s="164"/>
      <c r="G629" s="55"/>
      <c r="H629" s="55"/>
      <c r="I629" s="55"/>
      <c r="J629" s="55"/>
      <c r="K629" s="55"/>
      <c r="L629" s="23"/>
    </row>
    <row r="630" spans="1:12" x14ac:dyDescent="0.2">
      <c r="A630" s="24"/>
      <c r="B630" s="48"/>
      <c r="C630" s="57"/>
      <c r="D630" s="50"/>
      <c r="E630" s="50"/>
      <c r="F630" s="165"/>
      <c r="G630" s="56"/>
      <c r="H630" s="56"/>
      <c r="I630" s="56"/>
      <c r="J630" s="56"/>
      <c r="K630" s="56"/>
      <c r="L630" s="23"/>
    </row>
    <row r="631" spans="1:12" x14ac:dyDescent="0.2">
      <c r="A631" s="51"/>
      <c r="B631" s="52"/>
      <c r="C631" s="53"/>
      <c r="D631" s="54"/>
      <c r="E631" s="54"/>
      <c r="F631" s="164"/>
      <c r="G631" s="55"/>
      <c r="H631" s="55"/>
      <c r="I631" s="55"/>
      <c r="J631" s="55"/>
      <c r="K631" s="55"/>
      <c r="L631" s="23"/>
    </row>
    <row r="632" spans="1:12" x14ac:dyDescent="0.2">
      <c r="A632" s="24"/>
      <c r="B632" s="48"/>
      <c r="C632" s="49"/>
      <c r="D632" s="50"/>
      <c r="E632" s="50"/>
      <c r="F632" s="165"/>
      <c r="G632" s="56"/>
      <c r="H632" s="56"/>
      <c r="I632" s="56"/>
      <c r="J632" s="56"/>
      <c r="K632" s="56"/>
      <c r="L632" s="23"/>
    </row>
    <row r="633" spans="1:12" x14ac:dyDescent="0.2">
      <c r="A633" s="24"/>
      <c r="B633" s="48"/>
      <c r="C633" s="49"/>
      <c r="D633" s="50"/>
      <c r="E633" s="50"/>
      <c r="F633" s="165"/>
      <c r="G633" s="56"/>
      <c r="H633" s="56"/>
      <c r="I633" s="56"/>
      <c r="J633" s="56"/>
      <c r="K633" s="56"/>
      <c r="L633" s="23"/>
    </row>
    <row r="634" spans="1:12" x14ac:dyDescent="0.2">
      <c r="A634" s="24"/>
      <c r="B634" s="48"/>
      <c r="C634" s="49"/>
      <c r="D634" s="50"/>
      <c r="E634" s="50"/>
      <c r="F634" s="165"/>
      <c r="G634" s="56"/>
      <c r="H634" s="56"/>
      <c r="I634" s="56"/>
      <c r="J634" s="56"/>
      <c r="K634" s="56"/>
      <c r="L634" s="23"/>
    </row>
    <row r="635" spans="1:12" x14ac:dyDescent="0.2">
      <c r="A635" s="24"/>
      <c r="B635" s="48"/>
      <c r="C635" s="49"/>
      <c r="D635" s="50"/>
      <c r="E635" s="50"/>
      <c r="F635" s="165"/>
      <c r="G635" s="56"/>
      <c r="H635" s="56"/>
      <c r="I635" s="56"/>
      <c r="J635" s="56"/>
      <c r="K635" s="56"/>
      <c r="L635" s="23"/>
    </row>
    <row r="636" spans="1:12" x14ac:dyDescent="0.2">
      <c r="A636" s="24"/>
      <c r="B636" s="48"/>
      <c r="C636" s="49"/>
      <c r="D636" s="50"/>
      <c r="E636" s="50"/>
      <c r="F636" s="165"/>
      <c r="G636" s="56"/>
      <c r="H636" s="56"/>
      <c r="I636" s="56"/>
      <c r="J636" s="56"/>
      <c r="K636" s="56"/>
      <c r="L636" s="23"/>
    </row>
    <row r="637" spans="1:12" x14ac:dyDescent="0.2">
      <c r="A637" s="51"/>
      <c r="B637" s="52"/>
      <c r="C637" s="53"/>
      <c r="D637" s="54"/>
      <c r="E637" s="54"/>
      <c r="F637" s="164"/>
      <c r="G637" s="55"/>
      <c r="H637" s="55"/>
      <c r="I637" s="55"/>
      <c r="J637" s="55"/>
      <c r="K637" s="55"/>
      <c r="L637" s="23"/>
    </row>
    <row r="638" spans="1:12" x14ac:dyDescent="0.2">
      <c r="A638" s="24"/>
      <c r="B638" s="48"/>
      <c r="C638" s="57"/>
      <c r="D638" s="50"/>
      <c r="E638" s="50"/>
      <c r="F638" s="165"/>
      <c r="G638" s="56"/>
      <c r="H638" s="56"/>
      <c r="I638" s="56"/>
      <c r="J638" s="56"/>
      <c r="K638" s="56"/>
      <c r="L638" s="23"/>
    </row>
    <row r="639" spans="1:12" x14ac:dyDescent="0.2">
      <c r="A639" s="24"/>
      <c r="B639" s="48"/>
      <c r="C639" s="49"/>
      <c r="D639" s="50"/>
      <c r="E639" s="50"/>
      <c r="F639" s="165"/>
      <c r="G639" s="56"/>
      <c r="H639" s="56"/>
      <c r="I639" s="56"/>
      <c r="J639" s="56"/>
      <c r="K639" s="56"/>
      <c r="L639" s="23"/>
    </row>
    <row r="640" spans="1:12" x14ac:dyDescent="0.2">
      <c r="A640" s="24"/>
      <c r="B640" s="48"/>
      <c r="C640" s="49"/>
      <c r="D640" s="50"/>
      <c r="E640" s="50"/>
      <c r="F640" s="165"/>
      <c r="G640" s="56"/>
      <c r="H640" s="56"/>
      <c r="I640" s="56"/>
      <c r="J640" s="56"/>
      <c r="K640" s="56"/>
      <c r="L640" s="23"/>
    </row>
    <row r="641" spans="1:12" x14ac:dyDescent="0.2">
      <c r="A641" s="24"/>
      <c r="B641" s="48"/>
      <c r="C641" s="49"/>
      <c r="D641" s="50"/>
      <c r="E641" s="50"/>
      <c r="F641" s="165"/>
      <c r="G641" s="56"/>
      <c r="H641" s="56"/>
      <c r="I641" s="56"/>
      <c r="J641" s="56"/>
      <c r="K641" s="56"/>
      <c r="L641" s="23"/>
    </row>
    <row r="642" spans="1:12" x14ac:dyDescent="0.2">
      <c r="A642" s="24"/>
      <c r="B642" s="48"/>
      <c r="C642" s="49"/>
      <c r="D642" s="50"/>
      <c r="E642" s="50"/>
      <c r="F642" s="165"/>
      <c r="G642" s="56"/>
      <c r="H642" s="56"/>
      <c r="I642" s="56"/>
      <c r="J642" s="56"/>
      <c r="K642" s="56"/>
      <c r="L642" s="23"/>
    </row>
    <row r="643" spans="1:12" x14ac:dyDescent="0.2">
      <c r="A643" s="51"/>
      <c r="B643" s="52"/>
      <c r="C643" s="53"/>
      <c r="D643" s="54"/>
      <c r="E643" s="54"/>
      <c r="F643" s="164"/>
      <c r="G643" s="55"/>
      <c r="H643" s="55"/>
      <c r="I643" s="55"/>
      <c r="J643" s="55"/>
      <c r="K643" s="55"/>
      <c r="L643" s="23"/>
    </row>
    <row r="644" spans="1:12" x14ac:dyDescent="0.2">
      <c r="A644" s="51"/>
      <c r="B644" s="52"/>
      <c r="C644" s="53"/>
      <c r="D644" s="54"/>
      <c r="E644" s="54"/>
      <c r="F644" s="164"/>
      <c r="G644" s="55"/>
      <c r="H644" s="55"/>
      <c r="I644" s="55"/>
      <c r="J644" s="55"/>
      <c r="K644" s="55"/>
      <c r="L644" s="23"/>
    </row>
    <row r="645" spans="1:12" x14ac:dyDescent="0.2">
      <c r="A645" s="24"/>
      <c r="B645" s="48"/>
      <c r="C645" s="57"/>
      <c r="D645" s="50"/>
      <c r="E645" s="50"/>
      <c r="F645" s="165"/>
      <c r="G645" s="56"/>
      <c r="H645" s="56"/>
      <c r="I645" s="56"/>
      <c r="J645" s="56"/>
      <c r="K645" s="56"/>
      <c r="L645" s="23"/>
    </row>
    <row r="646" spans="1:12" x14ac:dyDescent="0.2">
      <c r="A646" s="24"/>
      <c r="B646" s="48"/>
      <c r="C646" s="49"/>
      <c r="D646" s="50"/>
      <c r="E646" s="50"/>
      <c r="F646" s="165"/>
      <c r="G646" s="56"/>
      <c r="H646" s="56"/>
      <c r="I646" s="56"/>
      <c r="J646" s="56"/>
      <c r="K646" s="56"/>
      <c r="L646" s="23"/>
    </row>
    <row r="647" spans="1:12" x14ac:dyDescent="0.2">
      <c r="A647" s="24"/>
      <c r="B647" s="48"/>
      <c r="C647" s="49"/>
      <c r="D647" s="50"/>
      <c r="E647" s="50"/>
      <c r="F647" s="165"/>
      <c r="G647" s="56"/>
      <c r="H647" s="56"/>
      <c r="I647" s="56"/>
      <c r="J647" s="56"/>
      <c r="K647" s="56"/>
      <c r="L647" s="23"/>
    </row>
    <row r="648" spans="1:12" x14ac:dyDescent="0.2">
      <c r="A648" s="24"/>
      <c r="B648" s="48"/>
      <c r="C648" s="49"/>
      <c r="D648" s="50"/>
      <c r="E648" s="50"/>
      <c r="F648" s="165"/>
      <c r="G648" s="56"/>
      <c r="H648" s="56"/>
      <c r="I648" s="56"/>
      <c r="J648" s="56"/>
      <c r="K648" s="56"/>
      <c r="L648" s="23"/>
    </row>
    <row r="649" spans="1:12" x14ac:dyDescent="0.2">
      <c r="A649" s="24"/>
      <c r="B649" s="48"/>
      <c r="C649" s="49"/>
      <c r="D649" s="50"/>
      <c r="E649" s="50"/>
      <c r="F649" s="165"/>
      <c r="G649" s="56"/>
      <c r="H649" s="56"/>
      <c r="I649" s="56"/>
      <c r="J649" s="56"/>
      <c r="K649" s="56"/>
      <c r="L649" s="23"/>
    </row>
    <row r="650" spans="1:12" x14ac:dyDescent="0.2">
      <c r="A650" s="24"/>
      <c r="B650" s="48"/>
      <c r="C650" s="57"/>
      <c r="D650" s="50"/>
      <c r="E650" s="50"/>
      <c r="F650" s="165"/>
      <c r="G650" s="56"/>
      <c r="H650" s="56"/>
      <c r="I650" s="56"/>
      <c r="J650" s="56"/>
      <c r="K650" s="56"/>
      <c r="L650" s="23"/>
    </row>
    <row r="651" spans="1:12" x14ac:dyDescent="0.2">
      <c r="A651" s="24"/>
      <c r="B651" s="48"/>
      <c r="C651" s="49"/>
      <c r="D651" s="50"/>
      <c r="E651" s="50"/>
      <c r="F651" s="165"/>
      <c r="G651" s="56"/>
      <c r="H651" s="56"/>
      <c r="I651" s="56"/>
      <c r="J651" s="56"/>
      <c r="K651" s="56"/>
      <c r="L651" s="23"/>
    </row>
    <row r="652" spans="1:12" x14ac:dyDescent="0.2">
      <c r="A652" s="24"/>
      <c r="B652" s="48"/>
      <c r="C652" s="49"/>
      <c r="D652" s="50"/>
      <c r="E652" s="50"/>
      <c r="F652" s="165"/>
      <c r="G652" s="56"/>
      <c r="H652" s="56"/>
      <c r="I652" s="56"/>
      <c r="J652" s="56"/>
      <c r="K652" s="56"/>
      <c r="L652" s="23"/>
    </row>
    <row r="653" spans="1:12" x14ac:dyDescent="0.2">
      <c r="A653" s="51"/>
      <c r="B653" s="52"/>
      <c r="C653" s="53"/>
      <c r="D653" s="54"/>
      <c r="E653" s="54"/>
      <c r="F653" s="164"/>
      <c r="G653" s="55"/>
      <c r="H653" s="55"/>
      <c r="I653" s="55"/>
      <c r="J653" s="55"/>
      <c r="K653" s="55"/>
      <c r="L653" s="23"/>
    </row>
    <row r="654" spans="1:12" x14ac:dyDescent="0.2">
      <c r="A654" s="51"/>
      <c r="B654" s="52"/>
      <c r="C654" s="53"/>
      <c r="D654" s="54"/>
      <c r="E654" s="54"/>
      <c r="F654" s="164"/>
      <c r="G654" s="55"/>
      <c r="H654" s="55"/>
      <c r="I654" s="55"/>
      <c r="J654" s="55"/>
      <c r="K654" s="55"/>
      <c r="L654" s="23"/>
    </row>
    <row r="655" spans="1:12" x14ac:dyDescent="0.2">
      <c r="A655" s="51"/>
      <c r="B655" s="52"/>
      <c r="C655" s="53"/>
      <c r="D655" s="54"/>
      <c r="E655" s="54"/>
      <c r="F655" s="164"/>
      <c r="G655" s="55"/>
      <c r="H655" s="55"/>
      <c r="I655" s="55"/>
      <c r="J655" s="55"/>
      <c r="K655" s="55"/>
      <c r="L655" s="23"/>
    </row>
    <row r="656" spans="1:12" x14ac:dyDescent="0.2">
      <c r="A656" s="51"/>
      <c r="B656" s="52"/>
      <c r="C656" s="53"/>
      <c r="D656" s="54"/>
      <c r="E656" s="54"/>
      <c r="F656" s="164"/>
      <c r="G656" s="55"/>
      <c r="H656" s="55"/>
      <c r="I656" s="55"/>
      <c r="J656" s="55"/>
      <c r="K656" s="55"/>
      <c r="L656" s="23"/>
    </row>
    <row r="657" spans="1:12" x14ac:dyDescent="0.2">
      <c r="A657" s="51"/>
      <c r="B657" s="52"/>
      <c r="C657" s="58"/>
      <c r="D657" s="54"/>
      <c r="E657" s="54"/>
      <c r="F657" s="164"/>
      <c r="G657" s="55"/>
      <c r="H657" s="55"/>
      <c r="I657" s="55"/>
      <c r="J657" s="55"/>
      <c r="K657" s="55"/>
      <c r="L657" s="23"/>
    </row>
    <row r="658" spans="1:12" x14ac:dyDescent="0.2">
      <c r="A658" s="24"/>
      <c r="B658" s="48"/>
      <c r="C658" s="49"/>
      <c r="D658" s="50"/>
      <c r="E658" s="50"/>
      <c r="F658" s="165"/>
      <c r="G658" s="56"/>
      <c r="H658" s="56"/>
      <c r="I658" s="56"/>
      <c r="J658" s="56"/>
      <c r="K658" s="56"/>
      <c r="L658" s="23"/>
    </row>
    <row r="659" spans="1:12" x14ac:dyDescent="0.2">
      <c r="A659" s="24"/>
      <c r="B659" s="48"/>
      <c r="C659" s="49"/>
      <c r="D659" s="50"/>
      <c r="E659" s="50"/>
      <c r="F659" s="165"/>
      <c r="G659" s="56"/>
      <c r="H659" s="56"/>
      <c r="I659" s="56"/>
      <c r="J659" s="56"/>
      <c r="K659" s="56"/>
      <c r="L659" s="23"/>
    </row>
    <row r="660" spans="1:12" x14ac:dyDescent="0.2">
      <c r="A660" s="51"/>
      <c r="B660" s="52"/>
      <c r="C660" s="53"/>
      <c r="D660" s="54"/>
      <c r="E660" s="54"/>
      <c r="F660" s="164"/>
      <c r="G660" s="55"/>
      <c r="H660" s="55"/>
      <c r="I660" s="55"/>
      <c r="J660" s="55"/>
      <c r="K660" s="55"/>
      <c r="L660" s="23"/>
    </row>
    <row r="661" spans="1:12" x14ac:dyDescent="0.2">
      <c r="A661" s="24"/>
      <c r="B661" s="48"/>
      <c r="C661" s="49"/>
      <c r="D661" s="50"/>
      <c r="E661" s="50"/>
      <c r="F661" s="165"/>
      <c r="G661" s="56"/>
      <c r="H661" s="56"/>
      <c r="I661" s="56"/>
      <c r="J661" s="56"/>
      <c r="K661" s="56"/>
      <c r="L661" s="23"/>
    </row>
    <row r="662" spans="1:12" x14ac:dyDescent="0.2">
      <c r="A662" s="51"/>
      <c r="B662" s="52"/>
      <c r="C662" s="58"/>
      <c r="D662" s="54"/>
      <c r="E662" s="54"/>
      <c r="F662" s="164"/>
      <c r="G662" s="55"/>
      <c r="H662" s="55"/>
      <c r="I662" s="55"/>
      <c r="J662" s="55"/>
      <c r="K662" s="55"/>
      <c r="L662" s="23"/>
    </row>
    <row r="663" spans="1:12" x14ac:dyDescent="0.2">
      <c r="A663" s="51"/>
      <c r="B663" s="52"/>
      <c r="C663" s="53"/>
      <c r="D663" s="54"/>
      <c r="E663" s="54"/>
      <c r="F663" s="164"/>
      <c r="G663" s="55"/>
      <c r="H663" s="55"/>
      <c r="I663" s="55"/>
      <c r="J663" s="55"/>
      <c r="K663" s="55"/>
      <c r="L663" s="23"/>
    </row>
    <row r="664" spans="1:12" x14ac:dyDescent="0.2">
      <c r="A664" s="51"/>
      <c r="B664" s="52"/>
      <c r="C664" s="53"/>
      <c r="D664" s="54"/>
      <c r="E664" s="54"/>
      <c r="F664" s="164"/>
      <c r="G664" s="55"/>
      <c r="H664" s="55"/>
      <c r="I664" s="55"/>
      <c r="J664" s="55"/>
      <c r="K664" s="55"/>
      <c r="L664" s="23"/>
    </row>
    <row r="665" spans="1:12" x14ac:dyDescent="0.2">
      <c r="A665" s="51"/>
      <c r="B665" s="52"/>
      <c r="C665" s="58"/>
      <c r="D665" s="54"/>
      <c r="E665" s="54"/>
      <c r="F665" s="164"/>
      <c r="G665" s="55"/>
      <c r="H665" s="55"/>
      <c r="I665" s="55"/>
      <c r="J665" s="55"/>
      <c r="K665" s="55"/>
      <c r="L665" s="23"/>
    </row>
    <row r="666" spans="1:12" x14ac:dyDescent="0.2">
      <c r="A666" s="51"/>
      <c r="B666" s="52"/>
      <c r="C666" s="53"/>
      <c r="D666" s="54"/>
      <c r="E666" s="54"/>
      <c r="F666" s="164"/>
      <c r="G666" s="55"/>
      <c r="H666" s="55"/>
      <c r="I666" s="55"/>
      <c r="J666" s="55"/>
      <c r="K666" s="55"/>
      <c r="L666" s="23"/>
    </row>
    <row r="667" spans="1:12" x14ac:dyDescent="0.2">
      <c r="A667" s="51"/>
      <c r="B667" s="52"/>
      <c r="C667" s="53"/>
      <c r="D667" s="54"/>
      <c r="E667" s="54"/>
      <c r="F667" s="164"/>
      <c r="G667" s="55"/>
      <c r="H667" s="55"/>
      <c r="I667" s="55"/>
      <c r="J667" s="55"/>
      <c r="K667" s="55"/>
      <c r="L667" s="23"/>
    </row>
    <row r="668" spans="1:12" x14ac:dyDescent="0.2">
      <c r="A668" s="51"/>
      <c r="B668" s="52"/>
      <c r="C668" s="53"/>
      <c r="D668" s="54"/>
      <c r="E668" s="54"/>
      <c r="F668" s="164"/>
      <c r="G668" s="55"/>
      <c r="H668" s="55"/>
      <c r="I668" s="55"/>
      <c r="J668" s="55"/>
      <c r="K668" s="55"/>
      <c r="L668" s="23"/>
    </row>
    <row r="669" spans="1:12" x14ac:dyDescent="0.2">
      <c r="A669" s="24"/>
      <c r="B669" s="48"/>
      <c r="C669" s="57"/>
      <c r="D669" s="50"/>
      <c r="E669" s="50"/>
      <c r="F669" s="165"/>
      <c r="G669" s="56"/>
      <c r="H669" s="56"/>
      <c r="I669" s="56"/>
      <c r="J669" s="56"/>
      <c r="K669" s="56"/>
      <c r="L669" s="23"/>
    </row>
    <row r="670" spans="1:12" x14ac:dyDescent="0.2">
      <c r="A670" s="51"/>
      <c r="B670" s="52"/>
      <c r="C670" s="53"/>
      <c r="D670" s="54"/>
      <c r="E670" s="54"/>
      <c r="F670" s="164"/>
      <c r="G670" s="55"/>
      <c r="H670" s="55"/>
      <c r="I670" s="55"/>
      <c r="J670" s="55"/>
      <c r="K670" s="55"/>
      <c r="L670" s="23"/>
    </row>
    <row r="671" spans="1:12" x14ac:dyDescent="0.2">
      <c r="A671" s="24"/>
      <c r="B671" s="48"/>
      <c r="C671" s="49"/>
      <c r="D671" s="50"/>
      <c r="E671" s="50"/>
      <c r="F671" s="165"/>
      <c r="G671" s="56"/>
      <c r="H671" s="56"/>
      <c r="I671" s="56"/>
      <c r="J671" s="56"/>
      <c r="K671" s="56"/>
      <c r="L671" s="23"/>
    </row>
    <row r="672" spans="1:12" x14ac:dyDescent="0.2">
      <c r="A672" s="51"/>
      <c r="B672" s="52"/>
      <c r="C672" s="53"/>
      <c r="D672" s="54"/>
      <c r="E672" s="54"/>
      <c r="F672" s="164"/>
      <c r="G672" s="55"/>
      <c r="H672" s="55"/>
      <c r="I672" s="55"/>
      <c r="J672" s="55"/>
      <c r="K672" s="55"/>
      <c r="L672" s="23"/>
    </row>
    <row r="673" spans="1:12" x14ac:dyDescent="0.2">
      <c r="A673" s="51"/>
      <c r="B673" s="52"/>
      <c r="C673" s="53"/>
      <c r="D673" s="54"/>
      <c r="E673" s="54"/>
      <c r="F673" s="164"/>
      <c r="G673" s="55"/>
      <c r="H673" s="55"/>
      <c r="I673" s="55"/>
      <c r="J673" s="55"/>
      <c r="K673" s="55"/>
      <c r="L673" s="23"/>
    </row>
    <row r="674" spans="1:12" x14ac:dyDescent="0.2">
      <c r="A674" s="24"/>
      <c r="B674" s="48"/>
      <c r="C674" s="57"/>
      <c r="D674" s="50"/>
      <c r="E674" s="50"/>
      <c r="F674" s="165"/>
      <c r="G674" s="56"/>
      <c r="H674" s="56"/>
      <c r="I674" s="56"/>
      <c r="J674" s="56"/>
      <c r="K674" s="56"/>
      <c r="L674" s="23"/>
    </row>
    <row r="675" spans="1:12" x14ac:dyDescent="0.2">
      <c r="A675" s="51"/>
      <c r="B675" s="52"/>
      <c r="C675" s="53"/>
      <c r="D675" s="54"/>
      <c r="E675" s="54"/>
      <c r="F675" s="164"/>
      <c r="G675" s="55"/>
      <c r="H675" s="55"/>
      <c r="I675" s="55"/>
      <c r="J675" s="55"/>
      <c r="K675" s="55"/>
      <c r="L675" s="23"/>
    </row>
    <row r="676" spans="1:12" x14ac:dyDescent="0.2">
      <c r="A676" s="24"/>
      <c r="B676" s="48"/>
      <c r="C676" s="49"/>
      <c r="D676" s="50"/>
      <c r="E676" s="50"/>
      <c r="F676" s="165"/>
      <c r="G676" s="56"/>
      <c r="H676" s="56"/>
      <c r="I676" s="56"/>
      <c r="J676" s="56"/>
      <c r="K676" s="56"/>
      <c r="L676" s="23"/>
    </row>
    <row r="677" spans="1:12" x14ac:dyDescent="0.2">
      <c r="A677" s="24"/>
      <c r="B677" s="48"/>
      <c r="C677" s="49"/>
      <c r="D677" s="50"/>
      <c r="E677" s="50"/>
      <c r="F677" s="165"/>
      <c r="G677" s="56"/>
      <c r="H677" s="56"/>
      <c r="I677" s="56"/>
      <c r="J677" s="56"/>
      <c r="K677" s="56"/>
      <c r="L677" s="23"/>
    </row>
    <row r="678" spans="1:12" x14ac:dyDescent="0.2">
      <c r="A678" s="24"/>
      <c r="B678" s="48"/>
      <c r="C678" s="57"/>
      <c r="D678" s="50"/>
      <c r="E678" s="50"/>
      <c r="F678" s="165"/>
      <c r="G678" s="56"/>
      <c r="H678" s="56"/>
      <c r="I678" s="56"/>
      <c r="J678" s="56"/>
      <c r="K678" s="56"/>
      <c r="L678" s="23"/>
    </row>
    <row r="679" spans="1:12" x14ac:dyDescent="0.2">
      <c r="A679" s="24"/>
      <c r="B679" s="48"/>
      <c r="C679" s="49"/>
      <c r="D679" s="50"/>
      <c r="E679" s="50"/>
      <c r="F679" s="165"/>
      <c r="G679" s="56"/>
      <c r="H679" s="56"/>
      <c r="I679" s="56"/>
      <c r="J679" s="56"/>
      <c r="K679" s="56"/>
      <c r="L679" s="23"/>
    </row>
    <row r="680" spans="1:12" x14ac:dyDescent="0.2">
      <c r="A680" s="24"/>
      <c r="B680" s="48"/>
      <c r="C680" s="57"/>
      <c r="D680" s="50"/>
      <c r="E680" s="50"/>
      <c r="F680" s="165"/>
      <c r="G680" s="56"/>
      <c r="H680" s="56"/>
      <c r="I680" s="56"/>
      <c r="J680" s="56"/>
      <c r="K680" s="56"/>
      <c r="L680" s="23"/>
    </row>
    <row r="681" spans="1:12" x14ac:dyDescent="0.2">
      <c r="A681" s="24"/>
      <c r="B681" s="48"/>
      <c r="C681" s="49"/>
      <c r="D681" s="50"/>
      <c r="E681" s="50"/>
      <c r="F681" s="165"/>
      <c r="G681" s="56"/>
      <c r="H681" s="56"/>
      <c r="I681" s="56"/>
      <c r="J681" s="56"/>
      <c r="K681" s="56"/>
      <c r="L681" s="23"/>
    </row>
    <row r="682" spans="1:12" x14ac:dyDescent="0.2">
      <c r="A682" s="24"/>
      <c r="B682" s="48"/>
      <c r="C682" s="57"/>
      <c r="D682" s="50"/>
      <c r="E682" s="50"/>
      <c r="F682" s="165"/>
      <c r="G682" s="56"/>
      <c r="H682" s="56"/>
      <c r="I682" s="56"/>
      <c r="J682" s="56"/>
      <c r="K682" s="56"/>
      <c r="L682" s="23"/>
    </row>
    <row r="683" spans="1:12" x14ac:dyDescent="0.2">
      <c r="A683" s="24"/>
      <c r="B683" s="48"/>
      <c r="C683" s="57"/>
      <c r="D683" s="50"/>
      <c r="E683" s="50"/>
      <c r="F683" s="165"/>
      <c r="G683" s="56"/>
      <c r="H683" s="56"/>
      <c r="I683" s="56"/>
      <c r="J683" s="56"/>
      <c r="K683" s="56"/>
      <c r="L683" s="23"/>
    </row>
    <row r="684" spans="1:12" x14ac:dyDescent="0.2">
      <c r="A684" s="24"/>
      <c r="B684" s="48"/>
      <c r="C684" s="49"/>
      <c r="D684" s="50"/>
      <c r="E684" s="50"/>
      <c r="F684" s="165"/>
      <c r="G684" s="56"/>
      <c r="H684" s="56"/>
      <c r="I684" s="56"/>
      <c r="J684" s="56"/>
      <c r="K684" s="56"/>
      <c r="L684" s="23"/>
    </row>
    <row r="685" spans="1:12" x14ac:dyDescent="0.2">
      <c r="A685" s="24"/>
      <c r="B685" s="48"/>
      <c r="C685" s="57"/>
      <c r="D685" s="50"/>
      <c r="E685" s="50"/>
      <c r="F685" s="165"/>
      <c r="G685" s="56"/>
      <c r="H685" s="56"/>
      <c r="I685" s="56"/>
      <c r="J685" s="56"/>
      <c r="K685" s="56"/>
      <c r="L685" s="23"/>
    </row>
    <row r="686" spans="1:12" x14ac:dyDescent="0.2">
      <c r="A686" s="24"/>
      <c r="B686" s="48"/>
      <c r="C686" s="49"/>
      <c r="D686" s="50"/>
      <c r="E686" s="50"/>
      <c r="F686" s="165"/>
      <c r="G686" s="56"/>
      <c r="H686" s="56"/>
      <c r="I686" s="56"/>
      <c r="J686" s="56"/>
      <c r="K686" s="56"/>
      <c r="L686" s="23"/>
    </row>
    <row r="687" spans="1:12" x14ac:dyDescent="0.2">
      <c r="A687" s="51"/>
      <c r="B687" s="52"/>
      <c r="C687" s="58"/>
      <c r="D687" s="54"/>
      <c r="E687" s="54"/>
      <c r="F687" s="164"/>
      <c r="G687" s="55"/>
      <c r="H687" s="55"/>
      <c r="I687" s="55"/>
      <c r="J687" s="55"/>
      <c r="K687" s="55"/>
      <c r="L687" s="23"/>
    </row>
    <row r="688" spans="1:12" x14ac:dyDescent="0.2">
      <c r="A688" s="24"/>
      <c r="B688" s="48"/>
      <c r="C688" s="49"/>
      <c r="D688" s="50"/>
      <c r="E688" s="50"/>
      <c r="F688" s="165"/>
      <c r="G688" s="56"/>
      <c r="H688" s="56"/>
      <c r="I688" s="56"/>
      <c r="J688" s="56"/>
      <c r="K688" s="56"/>
      <c r="L688" s="23"/>
    </row>
    <row r="689" spans="1:12" x14ac:dyDescent="0.2">
      <c r="A689" s="24"/>
      <c r="B689" s="48"/>
      <c r="C689" s="49"/>
      <c r="D689" s="50"/>
      <c r="E689" s="50"/>
      <c r="F689" s="165"/>
      <c r="G689" s="56"/>
      <c r="H689" s="56"/>
      <c r="I689" s="56"/>
      <c r="J689" s="56"/>
      <c r="K689" s="56"/>
      <c r="L689" s="23"/>
    </row>
    <row r="690" spans="1:12" x14ac:dyDescent="0.2">
      <c r="A690" s="24"/>
      <c r="B690" s="48"/>
      <c r="C690" s="57"/>
      <c r="D690" s="50"/>
      <c r="E690" s="50"/>
      <c r="F690" s="165"/>
      <c r="G690" s="56"/>
      <c r="H690" s="56"/>
      <c r="I690" s="56"/>
      <c r="J690" s="56"/>
      <c r="K690" s="56"/>
      <c r="L690" s="23"/>
    </row>
    <row r="691" spans="1:12" x14ac:dyDescent="0.2">
      <c r="A691" s="24"/>
      <c r="B691" s="48"/>
      <c r="C691" s="49"/>
      <c r="D691" s="50"/>
      <c r="E691" s="50"/>
      <c r="F691" s="165"/>
      <c r="G691" s="56"/>
      <c r="H691" s="56"/>
      <c r="I691" s="56"/>
      <c r="J691" s="56"/>
      <c r="K691" s="56"/>
      <c r="L691" s="23"/>
    </row>
    <row r="692" spans="1:12" x14ac:dyDescent="0.2">
      <c r="A692" s="24"/>
      <c r="B692" s="48"/>
      <c r="C692" s="49"/>
      <c r="D692" s="50"/>
      <c r="E692" s="50"/>
      <c r="F692" s="165"/>
      <c r="G692" s="56"/>
      <c r="H692" s="56"/>
      <c r="I692" s="56"/>
      <c r="J692" s="56"/>
      <c r="K692" s="56"/>
      <c r="L692" s="23"/>
    </row>
    <row r="693" spans="1:12" x14ac:dyDescent="0.2">
      <c r="A693" s="24"/>
      <c r="B693" s="48"/>
      <c r="C693" s="49"/>
      <c r="D693" s="50"/>
      <c r="E693" s="50"/>
      <c r="F693" s="165"/>
      <c r="G693" s="56"/>
      <c r="H693" s="56"/>
      <c r="I693" s="56"/>
      <c r="J693" s="56"/>
      <c r="K693" s="56"/>
      <c r="L693" s="23"/>
    </row>
    <row r="694" spans="1:12" x14ac:dyDescent="0.2">
      <c r="A694" s="24"/>
      <c r="B694" s="48"/>
      <c r="C694" s="49"/>
      <c r="D694" s="50"/>
      <c r="E694" s="50"/>
      <c r="F694" s="165"/>
      <c r="G694" s="56"/>
      <c r="H694" s="56"/>
      <c r="I694" s="56"/>
      <c r="J694" s="56"/>
      <c r="K694" s="56"/>
      <c r="L694" s="23"/>
    </row>
    <row r="695" spans="1:12" x14ac:dyDescent="0.2">
      <c r="A695" s="24"/>
      <c r="B695" s="48"/>
      <c r="C695" s="49"/>
      <c r="D695" s="50"/>
      <c r="E695" s="50"/>
      <c r="F695" s="165"/>
      <c r="G695" s="56"/>
      <c r="H695" s="56"/>
      <c r="I695" s="56"/>
      <c r="J695" s="56"/>
      <c r="K695" s="56"/>
      <c r="L695" s="23"/>
    </row>
    <row r="696" spans="1:12" x14ac:dyDescent="0.2">
      <c r="A696" s="51"/>
      <c r="B696" s="52"/>
      <c r="C696" s="53"/>
      <c r="D696" s="54"/>
      <c r="E696" s="54"/>
      <c r="F696" s="164"/>
      <c r="G696" s="55"/>
      <c r="H696" s="55"/>
      <c r="I696" s="55"/>
      <c r="J696" s="55"/>
      <c r="K696" s="55"/>
      <c r="L696" s="23"/>
    </row>
    <row r="697" spans="1:12" x14ac:dyDescent="0.2">
      <c r="A697" s="24"/>
      <c r="B697" s="48"/>
      <c r="C697" s="49"/>
      <c r="D697" s="50"/>
      <c r="E697" s="50"/>
      <c r="F697" s="165"/>
      <c r="G697" s="56"/>
      <c r="H697" s="56"/>
      <c r="I697" s="56"/>
      <c r="J697" s="56"/>
      <c r="K697" s="56"/>
      <c r="L697" s="23"/>
    </row>
    <row r="698" spans="1:12" x14ac:dyDescent="0.2">
      <c r="A698" s="24"/>
      <c r="B698" s="48"/>
      <c r="C698" s="49"/>
      <c r="D698" s="50"/>
      <c r="E698" s="50"/>
      <c r="F698" s="165"/>
      <c r="G698" s="56"/>
      <c r="H698" s="56"/>
      <c r="I698" s="56"/>
      <c r="J698" s="56"/>
      <c r="K698" s="56"/>
      <c r="L698" s="23"/>
    </row>
    <row r="699" spans="1:12" x14ac:dyDescent="0.2">
      <c r="A699" s="24"/>
      <c r="B699" s="48"/>
      <c r="C699" s="57"/>
      <c r="D699" s="50"/>
      <c r="E699" s="50"/>
      <c r="F699" s="165"/>
      <c r="G699" s="56"/>
      <c r="H699" s="56"/>
      <c r="I699" s="56"/>
      <c r="J699" s="56"/>
      <c r="K699" s="56"/>
      <c r="L699" s="23"/>
    </row>
    <row r="700" spans="1:12" x14ac:dyDescent="0.2">
      <c r="A700" s="24"/>
      <c r="B700" s="48"/>
      <c r="C700" s="49"/>
      <c r="D700" s="50"/>
      <c r="E700" s="50"/>
      <c r="F700" s="165"/>
      <c r="G700" s="56"/>
      <c r="H700" s="56"/>
      <c r="I700" s="56"/>
      <c r="J700" s="56"/>
      <c r="K700" s="56"/>
      <c r="L700" s="23"/>
    </row>
    <row r="701" spans="1:12" x14ac:dyDescent="0.2">
      <c r="A701" s="51"/>
      <c r="B701" s="52"/>
      <c r="C701" s="53"/>
      <c r="D701" s="54"/>
      <c r="E701" s="54"/>
      <c r="F701" s="164"/>
      <c r="G701" s="55"/>
      <c r="H701" s="55"/>
      <c r="I701" s="55"/>
      <c r="J701" s="55"/>
      <c r="K701" s="55"/>
      <c r="L701" s="23"/>
    </row>
    <row r="702" spans="1:12" x14ac:dyDescent="0.2">
      <c r="A702" s="51"/>
      <c r="B702" s="52"/>
      <c r="C702" s="53"/>
      <c r="D702" s="54"/>
      <c r="E702" s="54"/>
      <c r="F702" s="164"/>
      <c r="G702" s="55"/>
      <c r="H702" s="55"/>
      <c r="I702" s="55"/>
      <c r="J702" s="55"/>
      <c r="K702" s="55"/>
      <c r="L702" s="23"/>
    </row>
    <row r="703" spans="1:12" x14ac:dyDescent="0.2">
      <c r="A703" s="24"/>
      <c r="B703" s="48"/>
      <c r="C703" s="49"/>
      <c r="D703" s="50"/>
      <c r="E703" s="50"/>
      <c r="F703" s="165"/>
      <c r="G703" s="56"/>
      <c r="H703" s="56"/>
      <c r="I703" s="56"/>
      <c r="J703" s="56"/>
      <c r="K703" s="56"/>
      <c r="L703" s="23"/>
    </row>
    <row r="704" spans="1:12" x14ac:dyDescent="0.2">
      <c r="A704" s="24"/>
      <c r="B704" s="48"/>
      <c r="C704" s="49"/>
      <c r="D704" s="50"/>
      <c r="E704" s="50"/>
      <c r="F704" s="165"/>
      <c r="G704" s="56"/>
      <c r="H704" s="56"/>
      <c r="I704" s="56"/>
      <c r="J704" s="56"/>
      <c r="K704" s="56"/>
      <c r="L704" s="23"/>
    </row>
    <row r="705" spans="1:12" x14ac:dyDescent="0.2">
      <c r="A705" s="24"/>
      <c r="B705" s="48"/>
      <c r="C705" s="49"/>
      <c r="D705" s="50"/>
      <c r="E705" s="50"/>
      <c r="F705" s="165"/>
      <c r="G705" s="56"/>
      <c r="H705" s="56"/>
      <c r="I705" s="56"/>
      <c r="J705" s="56"/>
      <c r="K705" s="56"/>
      <c r="L705" s="23"/>
    </row>
    <row r="706" spans="1:12" x14ac:dyDescent="0.2">
      <c r="A706" s="24"/>
      <c r="B706" s="48"/>
      <c r="C706" s="49"/>
      <c r="D706" s="50"/>
      <c r="E706" s="50"/>
      <c r="F706" s="165"/>
      <c r="G706" s="56"/>
      <c r="H706" s="56"/>
      <c r="I706" s="56"/>
      <c r="J706" s="56"/>
      <c r="K706" s="56"/>
      <c r="L706" s="23"/>
    </row>
    <row r="707" spans="1:12" x14ac:dyDescent="0.2">
      <c r="A707" s="24"/>
      <c r="B707" s="48"/>
      <c r="C707" s="57"/>
      <c r="D707" s="50"/>
      <c r="E707" s="50"/>
      <c r="F707" s="165"/>
      <c r="G707" s="56"/>
      <c r="H707" s="56"/>
      <c r="I707" s="56"/>
      <c r="J707" s="56"/>
      <c r="K707" s="56"/>
      <c r="L707" s="23"/>
    </row>
    <row r="708" spans="1:12" x14ac:dyDescent="0.2">
      <c r="A708" s="24"/>
      <c r="B708" s="48"/>
      <c r="C708" s="49"/>
      <c r="D708" s="50"/>
      <c r="E708" s="50"/>
      <c r="F708" s="165"/>
      <c r="G708" s="56"/>
      <c r="H708" s="56"/>
      <c r="I708" s="56"/>
      <c r="J708" s="56"/>
      <c r="K708" s="56"/>
      <c r="L708" s="23"/>
    </row>
    <row r="709" spans="1:12" x14ac:dyDescent="0.2">
      <c r="A709" s="24"/>
      <c r="B709" s="48"/>
      <c r="C709" s="49"/>
      <c r="D709" s="50"/>
      <c r="E709" s="50"/>
      <c r="F709" s="165"/>
      <c r="G709" s="56"/>
      <c r="H709" s="56"/>
      <c r="I709" s="56"/>
      <c r="J709" s="56"/>
      <c r="K709" s="56"/>
      <c r="L709" s="23"/>
    </row>
    <row r="710" spans="1:12" x14ac:dyDescent="0.2">
      <c r="A710" s="24"/>
      <c r="B710" s="48"/>
      <c r="C710" s="49"/>
      <c r="D710" s="50"/>
      <c r="E710" s="50"/>
      <c r="F710" s="165"/>
      <c r="G710" s="56"/>
      <c r="H710" s="56"/>
      <c r="I710" s="56"/>
      <c r="J710" s="56"/>
      <c r="K710" s="56"/>
      <c r="L710" s="23"/>
    </row>
    <row r="711" spans="1:12" x14ac:dyDescent="0.2">
      <c r="A711" s="24"/>
      <c r="B711" s="48"/>
      <c r="C711" s="49"/>
      <c r="D711" s="50"/>
      <c r="E711" s="50"/>
      <c r="F711" s="165"/>
      <c r="G711" s="56"/>
      <c r="H711" s="56"/>
      <c r="I711" s="56"/>
      <c r="J711" s="56"/>
      <c r="K711" s="56"/>
      <c r="L711" s="23"/>
    </row>
    <row r="712" spans="1:12" x14ac:dyDescent="0.2">
      <c r="A712" s="24"/>
      <c r="B712" s="48"/>
      <c r="C712" s="49"/>
      <c r="D712" s="50"/>
      <c r="E712" s="50"/>
      <c r="F712" s="165"/>
      <c r="G712" s="56"/>
      <c r="H712" s="56"/>
      <c r="I712" s="56"/>
      <c r="J712" s="56"/>
      <c r="K712" s="56"/>
      <c r="L712" s="23"/>
    </row>
    <row r="713" spans="1:12" x14ac:dyDescent="0.2">
      <c r="A713" s="24"/>
      <c r="B713" s="48"/>
      <c r="C713" s="49"/>
      <c r="D713" s="50"/>
      <c r="E713" s="50"/>
      <c r="F713" s="165"/>
      <c r="G713" s="56"/>
      <c r="H713" s="56"/>
      <c r="I713" s="56"/>
      <c r="J713" s="56"/>
      <c r="K713" s="56"/>
      <c r="L713" s="23"/>
    </row>
    <row r="714" spans="1:12" x14ac:dyDescent="0.2">
      <c r="A714" s="24"/>
      <c r="B714" s="48"/>
      <c r="C714" s="57"/>
      <c r="D714" s="50"/>
      <c r="E714" s="50"/>
      <c r="F714" s="165"/>
      <c r="G714" s="56"/>
      <c r="H714" s="56"/>
      <c r="I714" s="56"/>
      <c r="J714" s="56"/>
      <c r="K714" s="56"/>
      <c r="L714" s="23"/>
    </row>
    <row r="715" spans="1:12" x14ac:dyDescent="0.2">
      <c r="A715" s="24"/>
      <c r="B715" s="48"/>
      <c r="C715" s="49"/>
      <c r="D715" s="50"/>
      <c r="E715" s="50"/>
      <c r="F715" s="165"/>
      <c r="G715" s="56"/>
      <c r="H715" s="56"/>
      <c r="I715" s="56"/>
      <c r="J715" s="56"/>
      <c r="K715" s="56"/>
      <c r="L715" s="23"/>
    </row>
    <row r="716" spans="1:12" x14ac:dyDescent="0.2">
      <c r="A716" s="24"/>
      <c r="B716" s="48"/>
      <c r="C716" s="49"/>
      <c r="D716" s="50"/>
      <c r="E716" s="50"/>
      <c r="F716" s="165"/>
      <c r="G716" s="56"/>
      <c r="H716" s="56"/>
      <c r="I716" s="56"/>
      <c r="J716" s="56"/>
      <c r="K716" s="56"/>
      <c r="L716" s="23"/>
    </row>
    <row r="717" spans="1:12" x14ac:dyDescent="0.2">
      <c r="A717" s="24"/>
      <c r="B717" s="48"/>
      <c r="C717" s="57"/>
      <c r="D717" s="50"/>
      <c r="E717" s="50"/>
      <c r="F717" s="165"/>
      <c r="G717" s="56"/>
      <c r="H717" s="56"/>
      <c r="I717" s="56"/>
      <c r="J717" s="56"/>
      <c r="K717" s="56"/>
      <c r="L717" s="23"/>
    </row>
    <row r="718" spans="1:12" x14ac:dyDescent="0.2">
      <c r="A718" s="24"/>
      <c r="B718" s="48"/>
      <c r="C718" s="49"/>
      <c r="D718" s="50"/>
      <c r="E718" s="50"/>
      <c r="F718" s="165"/>
      <c r="G718" s="56"/>
      <c r="H718" s="56"/>
      <c r="I718" s="56"/>
      <c r="J718" s="56"/>
      <c r="K718" s="56"/>
      <c r="L718" s="23"/>
    </row>
    <row r="719" spans="1:12" x14ac:dyDescent="0.2">
      <c r="A719" s="24"/>
      <c r="B719" s="48"/>
      <c r="C719" s="49"/>
      <c r="D719" s="50"/>
      <c r="E719" s="50"/>
      <c r="F719" s="165"/>
      <c r="G719" s="56"/>
      <c r="H719" s="56"/>
      <c r="I719" s="56"/>
      <c r="J719" s="56"/>
      <c r="K719" s="56"/>
      <c r="L719" s="23"/>
    </row>
    <row r="720" spans="1:12" x14ac:dyDescent="0.2">
      <c r="A720" s="24"/>
      <c r="B720" s="48"/>
      <c r="C720" s="57"/>
      <c r="D720" s="50"/>
      <c r="E720" s="50"/>
      <c r="F720" s="165"/>
      <c r="G720" s="56"/>
      <c r="H720" s="56"/>
      <c r="I720" s="56"/>
      <c r="J720" s="56"/>
      <c r="K720" s="56"/>
      <c r="L720" s="23"/>
    </row>
    <row r="721" spans="1:12" x14ac:dyDescent="0.2">
      <c r="A721" s="24"/>
      <c r="B721" s="48"/>
      <c r="C721" s="49"/>
      <c r="D721" s="50"/>
      <c r="E721" s="50"/>
      <c r="F721" s="165"/>
      <c r="G721" s="56"/>
      <c r="H721" s="56"/>
      <c r="I721" s="56"/>
      <c r="J721" s="56"/>
      <c r="K721" s="56"/>
      <c r="L721" s="23"/>
    </row>
    <row r="722" spans="1:12" x14ac:dyDescent="0.2">
      <c r="A722" s="24"/>
      <c r="B722" s="48"/>
      <c r="C722" s="49"/>
      <c r="D722" s="50"/>
      <c r="E722" s="50"/>
      <c r="F722" s="165"/>
      <c r="G722" s="56"/>
      <c r="H722" s="56"/>
      <c r="I722" s="56"/>
      <c r="J722" s="56"/>
      <c r="K722" s="56"/>
      <c r="L722" s="23"/>
    </row>
    <row r="723" spans="1:12" x14ac:dyDescent="0.2">
      <c r="A723" s="24"/>
      <c r="B723" s="48"/>
      <c r="C723" s="49"/>
      <c r="D723" s="50"/>
      <c r="E723" s="50"/>
      <c r="F723" s="165"/>
      <c r="G723" s="56"/>
      <c r="H723" s="56"/>
      <c r="I723" s="56"/>
      <c r="J723" s="56"/>
      <c r="K723" s="56"/>
      <c r="L723" s="23"/>
    </row>
    <row r="724" spans="1:12" x14ac:dyDescent="0.2">
      <c r="A724" s="24"/>
      <c r="B724" s="48"/>
      <c r="C724" s="49"/>
      <c r="D724" s="50"/>
      <c r="E724" s="50"/>
      <c r="F724" s="165"/>
      <c r="G724" s="56"/>
      <c r="H724" s="56"/>
      <c r="I724" s="56"/>
      <c r="J724" s="56"/>
      <c r="K724" s="56"/>
      <c r="L724" s="23"/>
    </row>
    <row r="725" spans="1:12" x14ac:dyDescent="0.2">
      <c r="A725" s="24"/>
      <c r="B725" s="48"/>
      <c r="C725" s="49"/>
      <c r="D725" s="50"/>
      <c r="E725" s="50"/>
      <c r="F725" s="165"/>
      <c r="G725" s="56"/>
      <c r="H725" s="56"/>
      <c r="I725" s="56"/>
      <c r="J725" s="56"/>
      <c r="K725" s="56"/>
      <c r="L725" s="23"/>
    </row>
    <row r="726" spans="1:12" x14ac:dyDescent="0.2">
      <c r="A726" s="24"/>
      <c r="B726" s="48"/>
      <c r="C726" s="49"/>
      <c r="D726" s="50"/>
      <c r="E726" s="50"/>
      <c r="F726" s="165"/>
      <c r="G726" s="56"/>
      <c r="H726" s="56"/>
      <c r="I726" s="56"/>
      <c r="J726" s="56"/>
      <c r="K726" s="56"/>
      <c r="L726" s="23"/>
    </row>
    <row r="727" spans="1:12" x14ac:dyDescent="0.2">
      <c r="A727" s="51"/>
      <c r="B727" s="52"/>
      <c r="C727" s="53"/>
      <c r="D727" s="54"/>
      <c r="E727" s="54"/>
      <c r="F727" s="164"/>
      <c r="G727" s="55"/>
      <c r="H727" s="55"/>
      <c r="I727" s="55"/>
      <c r="J727" s="55"/>
      <c r="K727" s="55"/>
      <c r="L727" s="23"/>
    </row>
    <row r="728" spans="1:12" x14ac:dyDescent="0.2">
      <c r="A728" s="24"/>
      <c r="B728" s="48"/>
      <c r="C728" s="57"/>
      <c r="D728" s="50"/>
      <c r="E728" s="50"/>
      <c r="F728" s="165"/>
      <c r="G728" s="56"/>
      <c r="H728" s="56"/>
      <c r="I728" s="56"/>
      <c r="J728" s="56"/>
      <c r="K728" s="56"/>
      <c r="L728" s="23"/>
    </row>
    <row r="729" spans="1:12" x14ac:dyDescent="0.2">
      <c r="A729" s="24"/>
      <c r="B729" s="48"/>
      <c r="C729" s="49"/>
      <c r="D729" s="50"/>
      <c r="E729" s="50"/>
      <c r="F729" s="165"/>
      <c r="G729" s="56"/>
      <c r="H729" s="56"/>
      <c r="I729" s="56"/>
      <c r="J729" s="56"/>
      <c r="K729" s="56"/>
      <c r="L729" s="23"/>
    </row>
    <row r="730" spans="1:12" x14ac:dyDescent="0.2">
      <c r="A730" s="24"/>
      <c r="B730" s="48"/>
      <c r="C730" s="49"/>
      <c r="D730" s="50"/>
      <c r="E730" s="50"/>
      <c r="F730" s="165"/>
      <c r="G730" s="56"/>
      <c r="H730" s="56"/>
      <c r="I730" s="56"/>
      <c r="J730" s="56"/>
      <c r="K730" s="56"/>
      <c r="L730" s="23"/>
    </row>
    <row r="731" spans="1:12" x14ac:dyDescent="0.2">
      <c r="A731" s="24"/>
      <c r="B731" s="48"/>
      <c r="C731" s="49"/>
      <c r="D731" s="50"/>
      <c r="E731" s="50"/>
      <c r="F731" s="165"/>
      <c r="G731" s="56"/>
      <c r="H731" s="56"/>
      <c r="I731" s="56"/>
      <c r="J731" s="56"/>
      <c r="K731" s="56"/>
      <c r="L731" s="23"/>
    </row>
    <row r="732" spans="1:12" x14ac:dyDescent="0.2">
      <c r="A732" s="51"/>
      <c r="B732" s="52"/>
      <c r="C732" s="53"/>
      <c r="D732" s="54"/>
      <c r="E732" s="54"/>
      <c r="F732" s="164"/>
      <c r="G732" s="55"/>
      <c r="H732" s="55"/>
      <c r="I732" s="55"/>
      <c r="J732" s="55"/>
      <c r="K732" s="55"/>
      <c r="L732" s="23"/>
    </row>
    <row r="733" spans="1:12" x14ac:dyDescent="0.2">
      <c r="A733" s="24"/>
      <c r="B733" s="48"/>
      <c r="C733" s="49"/>
      <c r="D733" s="50"/>
      <c r="E733" s="50"/>
      <c r="F733" s="165"/>
      <c r="G733" s="56"/>
      <c r="H733" s="56"/>
      <c r="I733" s="56"/>
      <c r="J733" s="56"/>
      <c r="K733" s="56"/>
      <c r="L733" s="23"/>
    </row>
    <row r="734" spans="1:12" x14ac:dyDescent="0.2">
      <c r="A734" s="24"/>
      <c r="B734" s="48"/>
      <c r="C734" s="49"/>
      <c r="D734" s="50"/>
      <c r="E734" s="50"/>
      <c r="F734" s="165"/>
      <c r="G734" s="56"/>
      <c r="H734" s="56"/>
      <c r="I734" s="56"/>
      <c r="J734" s="56"/>
      <c r="K734" s="56"/>
      <c r="L734" s="23"/>
    </row>
    <row r="735" spans="1:12" x14ac:dyDescent="0.2">
      <c r="A735" s="24"/>
      <c r="B735" s="48"/>
      <c r="C735" s="49"/>
      <c r="D735" s="50"/>
      <c r="E735" s="50"/>
      <c r="F735" s="165"/>
      <c r="G735" s="56"/>
      <c r="H735" s="56"/>
      <c r="I735" s="56"/>
      <c r="J735" s="56"/>
      <c r="K735" s="56"/>
      <c r="L735" s="23"/>
    </row>
  </sheetData>
  <pageMargins left="1" right="0.7" top="0.75" bottom="0.75" header="0.3" footer="0.3"/>
  <pageSetup scale="59" firstPageNumber="44" orientation="landscape" useFirstPageNumber="1" r:id="rId1"/>
  <headerFooter>
    <oddFooter>&amp;CPage 8.4.&amp;P</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FDA00-0E2C-44E2-AEFC-2F0A5038C15B}">
  <dimension ref="A1:W198"/>
  <sheetViews>
    <sheetView view="pageBreakPreview" zoomScale="80" zoomScaleNormal="80" zoomScaleSheetLayoutView="80" workbookViewId="0">
      <pane xSplit="1" ySplit="7" topLeftCell="B8" activePane="bottomRight" state="frozen"/>
      <selection pane="topRight"/>
      <selection pane="bottomLeft"/>
      <selection pane="bottomRight" activeCell="E36" sqref="E36"/>
    </sheetView>
  </sheetViews>
  <sheetFormatPr defaultRowHeight="12.75" customHeight="1" x14ac:dyDescent="0.2"/>
  <cols>
    <col min="1" max="1" width="65" customWidth="1"/>
    <col min="2" max="2" width="13.7109375" bestFit="1" customWidth="1"/>
    <col min="3" max="3" width="7.85546875" customWidth="1"/>
    <col min="4" max="4" width="14" bestFit="1" customWidth="1"/>
    <col min="5" max="5" width="14" customWidth="1"/>
    <col min="6" max="6" width="14" style="103" hidden="1" customWidth="1"/>
    <col min="7" max="7" width="18.28515625" customWidth="1"/>
    <col min="8" max="11" width="17.5703125" customWidth="1"/>
    <col min="13" max="13" width="21.28515625" customWidth="1"/>
    <col min="14" max="14" width="15.42578125" customWidth="1"/>
    <col min="15" max="15" width="13.42578125" customWidth="1"/>
  </cols>
  <sheetData>
    <row r="1" spans="1:23" ht="15" x14ac:dyDescent="0.25">
      <c r="A1" s="18" t="str">
        <f>'8.4'!$B$1</f>
        <v>PacifiCorp</v>
      </c>
      <c r="B1" s="19"/>
      <c r="C1" s="19"/>
      <c r="D1" s="19"/>
      <c r="E1" s="19"/>
      <c r="F1" s="154"/>
      <c r="G1" s="20"/>
      <c r="H1" s="20"/>
      <c r="I1" s="20"/>
      <c r="J1" s="20"/>
      <c r="K1" s="20"/>
      <c r="L1" s="19"/>
      <c r="M1" s="17"/>
      <c r="N1" s="21"/>
      <c r="O1" s="15"/>
    </row>
    <row r="2" spans="1:23" ht="15" x14ac:dyDescent="0.25">
      <c r="A2" s="18" t="s">
        <v>1766</v>
      </c>
      <c r="B2" s="19"/>
      <c r="C2" s="19"/>
      <c r="D2" s="20"/>
      <c r="E2" s="20"/>
      <c r="F2" s="155"/>
      <c r="G2" s="19"/>
      <c r="H2" s="19"/>
      <c r="I2" s="19"/>
      <c r="J2" s="19"/>
      <c r="K2" s="19"/>
      <c r="L2" s="19"/>
    </row>
    <row r="3" spans="1:23" ht="15" x14ac:dyDescent="0.25">
      <c r="A3" s="18" t="s">
        <v>113</v>
      </c>
      <c r="B3" s="19"/>
      <c r="C3" s="19"/>
      <c r="D3" s="19"/>
      <c r="E3" s="19"/>
      <c r="F3" s="156"/>
      <c r="G3" s="19"/>
      <c r="H3" s="19"/>
      <c r="I3" s="19"/>
      <c r="J3" s="19"/>
      <c r="K3" s="19"/>
      <c r="L3" s="19"/>
      <c r="M3" s="15"/>
    </row>
    <row r="4" spans="1:23" ht="15" x14ac:dyDescent="0.25">
      <c r="A4" s="18" t="s">
        <v>1788</v>
      </c>
      <c r="B4" s="19"/>
      <c r="C4" s="19"/>
      <c r="D4" s="19"/>
      <c r="E4" s="19"/>
      <c r="F4" s="156"/>
      <c r="G4" s="19"/>
      <c r="H4" s="19"/>
      <c r="I4" s="19"/>
      <c r="J4" s="19"/>
      <c r="K4" s="19"/>
      <c r="L4" s="19"/>
      <c r="M4" s="15"/>
    </row>
    <row r="5" spans="1:23" ht="15" x14ac:dyDescent="0.25">
      <c r="A5" s="19"/>
      <c r="B5" s="19"/>
      <c r="C5" s="19"/>
      <c r="D5" s="19"/>
      <c r="E5" s="19"/>
      <c r="F5" s="156"/>
      <c r="G5" s="19"/>
      <c r="H5" s="19"/>
      <c r="I5" s="19"/>
      <c r="J5" s="19"/>
      <c r="K5" s="19"/>
      <c r="L5" s="19"/>
    </row>
    <row r="6" spans="1:23" ht="15" x14ac:dyDescent="0.25">
      <c r="A6" s="19"/>
      <c r="B6" s="19"/>
      <c r="C6" s="19"/>
      <c r="D6" s="19"/>
      <c r="E6" s="19"/>
      <c r="F6" s="156"/>
      <c r="G6" s="19"/>
      <c r="H6" s="19"/>
      <c r="I6" s="19"/>
      <c r="J6" s="19"/>
      <c r="K6" s="19"/>
      <c r="L6" s="19"/>
    </row>
    <row r="7" spans="1:23"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23" x14ac:dyDescent="0.2">
      <c r="A8" s="23" t="s">
        <v>1743</v>
      </c>
      <c r="B8" s="25">
        <v>303</v>
      </c>
      <c r="C8" s="29" t="s">
        <v>36</v>
      </c>
      <c r="D8" s="26">
        <v>45930</v>
      </c>
      <c r="E8" s="26" t="s">
        <v>189</v>
      </c>
      <c r="F8" s="27"/>
      <c r="G8" s="27">
        <v>0</v>
      </c>
      <c r="H8" s="27">
        <v>0</v>
      </c>
      <c r="I8" s="27">
        <v>0</v>
      </c>
      <c r="J8" s="27">
        <v>136831395.13999999</v>
      </c>
      <c r="K8" s="60">
        <f>SUM(G8:J8)</f>
        <v>136831395.13999999</v>
      </c>
      <c r="L8" s="40" t="s">
        <v>1551</v>
      </c>
      <c r="M8" s="24"/>
      <c r="N8" s="25"/>
      <c r="O8" s="29"/>
      <c r="P8" s="26"/>
      <c r="Q8" s="26"/>
      <c r="R8" s="27"/>
      <c r="S8" s="27"/>
      <c r="T8" s="27"/>
      <c r="U8" s="27"/>
      <c r="V8" s="27"/>
      <c r="W8" s="25"/>
    </row>
    <row r="9" spans="1:23" x14ac:dyDescent="0.2">
      <c r="A9" s="23" t="s">
        <v>1744</v>
      </c>
      <c r="B9" s="25">
        <v>303</v>
      </c>
      <c r="C9" s="29" t="s">
        <v>36</v>
      </c>
      <c r="D9" s="26">
        <v>45688</v>
      </c>
      <c r="E9" s="26" t="s">
        <v>189</v>
      </c>
      <c r="F9" s="158"/>
      <c r="G9" s="27">
        <v>0</v>
      </c>
      <c r="H9" s="27">
        <v>0</v>
      </c>
      <c r="I9" s="27">
        <v>0</v>
      </c>
      <c r="J9" s="27">
        <v>53023963.18</v>
      </c>
      <c r="K9" s="27">
        <f t="shared" ref="K9:K63" si="0">SUM(G9:J9)</f>
        <v>53023963.18</v>
      </c>
      <c r="L9" s="25" t="s">
        <v>1745</v>
      </c>
      <c r="M9" s="11"/>
    </row>
    <row r="10" spans="1:23" x14ac:dyDescent="0.2">
      <c r="A10" s="23" t="s">
        <v>1746</v>
      </c>
      <c r="B10" s="25">
        <v>303</v>
      </c>
      <c r="C10" s="29" t="s">
        <v>36</v>
      </c>
      <c r="D10" s="26" t="s">
        <v>181</v>
      </c>
      <c r="E10" s="26" t="s">
        <v>209</v>
      </c>
      <c r="F10" s="158"/>
      <c r="G10" s="27">
        <v>1177847.4246097929</v>
      </c>
      <c r="H10" s="27">
        <v>16567139.862775324</v>
      </c>
      <c r="I10" s="27">
        <v>14928842.176667111</v>
      </c>
      <c r="J10" s="27">
        <v>11910685.419933559</v>
      </c>
      <c r="K10" s="27">
        <f t="shared" si="0"/>
        <v>44584514.883985788</v>
      </c>
      <c r="L10" s="25"/>
    </row>
    <row r="11" spans="1:23" x14ac:dyDescent="0.2">
      <c r="A11" s="23" t="s">
        <v>1747</v>
      </c>
      <c r="B11" s="25">
        <v>303</v>
      </c>
      <c r="C11" s="29" t="s">
        <v>36</v>
      </c>
      <c r="D11" s="26">
        <v>45658</v>
      </c>
      <c r="E11" s="26" t="s">
        <v>189</v>
      </c>
      <c r="F11" s="158"/>
      <c r="G11" s="27">
        <v>0</v>
      </c>
      <c r="H11" s="27">
        <v>0</v>
      </c>
      <c r="I11" s="27">
        <v>0</v>
      </c>
      <c r="J11" s="27">
        <v>35946043.352440618</v>
      </c>
      <c r="K11" s="27">
        <f t="shared" si="0"/>
        <v>35946043.352440618</v>
      </c>
      <c r="L11" s="25" t="s">
        <v>1748</v>
      </c>
    </row>
    <row r="12" spans="1:23" x14ac:dyDescent="0.2">
      <c r="A12" s="23" t="s">
        <v>1749</v>
      </c>
      <c r="B12" s="25">
        <v>303</v>
      </c>
      <c r="C12" s="29" t="s">
        <v>36</v>
      </c>
      <c r="D12" s="26">
        <v>46022</v>
      </c>
      <c r="E12" s="26" t="s">
        <v>189</v>
      </c>
      <c r="F12" s="158"/>
      <c r="G12" s="27">
        <v>0</v>
      </c>
      <c r="H12" s="27">
        <v>0</v>
      </c>
      <c r="I12" s="27">
        <v>0</v>
      </c>
      <c r="J12" s="27">
        <v>22052066</v>
      </c>
      <c r="K12" s="27">
        <f t="shared" si="0"/>
        <v>22052066</v>
      </c>
      <c r="L12" s="25" t="s">
        <v>1589</v>
      </c>
    </row>
    <row r="13" spans="1:23" x14ac:dyDescent="0.2">
      <c r="A13" s="23" t="s">
        <v>1573</v>
      </c>
      <c r="B13" s="25">
        <v>303</v>
      </c>
      <c r="C13" s="25" t="s">
        <v>36</v>
      </c>
      <c r="D13" s="26">
        <v>45658</v>
      </c>
      <c r="E13" s="26" t="s">
        <v>189</v>
      </c>
      <c r="F13" s="158"/>
      <c r="G13" s="27">
        <v>0</v>
      </c>
      <c r="H13" s="27">
        <v>0</v>
      </c>
      <c r="I13" s="27">
        <v>0</v>
      </c>
      <c r="J13" s="27">
        <v>20147984.069903098</v>
      </c>
      <c r="K13" s="27">
        <f t="shared" si="0"/>
        <v>20147984.069903098</v>
      </c>
      <c r="L13" s="25" t="s">
        <v>1574</v>
      </c>
    </row>
    <row r="14" spans="1:23" x14ac:dyDescent="0.2">
      <c r="A14" s="23" t="s">
        <v>1750</v>
      </c>
      <c r="B14" s="25">
        <v>303</v>
      </c>
      <c r="C14" s="29" t="s">
        <v>36</v>
      </c>
      <c r="D14" s="26">
        <v>44773</v>
      </c>
      <c r="E14" s="26" t="s">
        <v>189</v>
      </c>
      <c r="F14" s="158"/>
      <c r="G14" s="27">
        <v>20003615.146792136</v>
      </c>
      <c r="H14" s="27">
        <v>0</v>
      </c>
      <c r="I14" s="27">
        <v>0</v>
      </c>
      <c r="J14" s="27">
        <v>0</v>
      </c>
      <c r="K14" s="27">
        <f t="shared" si="0"/>
        <v>20003615.146792136</v>
      </c>
      <c r="L14" s="25" t="s">
        <v>1748</v>
      </c>
    </row>
    <row r="15" spans="1:23" x14ac:dyDescent="0.2">
      <c r="A15" s="23" t="s">
        <v>1751</v>
      </c>
      <c r="B15" s="25">
        <v>303</v>
      </c>
      <c r="C15" s="25" t="s">
        <v>36</v>
      </c>
      <c r="D15" s="26">
        <v>45688</v>
      </c>
      <c r="E15" s="26" t="s">
        <v>189</v>
      </c>
      <c r="F15" s="158"/>
      <c r="G15" s="27">
        <v>0</v>
      </c>
      <c r="H15" s="27">
        <v>0</v>
      </c>
      <c r="I15" s="27">
        <v>0</v>
      </c>
      <c r="J15" s="27">
        <v>19611602.82</v>
      </c>
      <c r="K15" s="27">
        <f t="shared" si="0"/>
        <v>19611602.82</v>
      </c>
      <c r="L15" s="25" t="s">
        <v>1752</v>
      </c>
    </row>
    <row r="16" spans="1:23" x14ac:dyDescent="0.2">
      <c r="A16" s="23" t="s">
        <v>1753</v>
      </c>
      <c r="B16" s="25">
        <v>303</v>
      </c>
      <c r="C16" s="29" t="s">
        <v>36</v>
      </c>
      <c r="D16" s="26">
        <v>46022</v>
      </c>
      <c r="E16" s="26" t="s">
        <v>189</v>
      </c>
      <c r="F16" s="158"/>
      <c r="G16" s="27">
        <v>0</v>
      </c>
      <c r="H16" s="27">
        <v>0</v>
      </c>
      <c r="I16" s="27">
        <v>0</v>
      </c>
      <c r="J16" s="27">
        <v>16818094</v>
      </c>
      <c r="K16" s="27">
        <f t="shared" si="0"/>
        <v>16818094</v>
      </c>
      <c r="L16" s="25" t="s">
        <v>1752</v>
      </c>
    </row>
    <row r="17" spans="1:12" x14ac:dyDescent="0.2">
      <c r="A17" s="23" t="s">
        <v>1578</v>
      </c>
      <c r="B17" s="25">
        <v>303</v>
      </c>
      <c r="C17" s="29" t="s">
        <v>36</v>
      </c>
      <c r="D17" s="26">
        <v>46022</v>
      </c>
      <c r="E17" s="26" t="s">
        <v>189</v>
      </c>
      <c r="F17" s="158"/>
      <c r="G17" s="27">
        <v>0</v>
      </c>
      <c r="H17" s="27">
        <v>0</v>
      </c>
      <c r="I17" s="27">
        <v>0</v>
      </c>
      <c r="J17" s="27">
        <v>16416000</v>
      </c>
      <c r="K17" s="27">
        <f t="shared" si="0"/>
        <v>16416000</v>
      </c>
      <c r="L17" s="25" t="s">
        <v>1574</v>
      </c>
    </row>
    <row r="18" spans="1:12" x14ac:dyDescent="0.2">
      <c r="A18" s="23" t="s">
        <v>1754</v>
      </c>
      <c r="B18" s="25">
        <v>303</v>
      </c>
      <c r="C18" s="29" t="s">
        <v>36</v>
      </c>
      <c r="D18" s="26">
        <v>45658</v>
      </c>
      <c r="E18" s="26" t="s">
        <v>189</v>
      </c>
      <c r="F18" s="158"/>
      <c r="G18" s="27">
        <v>0</v>
      </c>
      <c r="H18" s="27">
        <v>0</v>
      </c>
      <c r="I18" s="27">
        <v>0</v>
      </c>
      <c r="J18" s="27">
        <v>16113795.199999999</v>
      </c>
      <c r="K18" s="27">
        <f t="shared" si="0"/>
        <v>16113795.199999999</v>
      </c>
      <c r="L18" s="25" t="s">
        <v>1755</v>
      </c>
    </row>
    <row r="19" spans="1:12" x14ac:dyDescent="0.2">
      <c r="A19" s="23" t="s">
        <v>1756</v>
      </c>
      <c r="B19" s="25">
        <v>303</v>
      </c>
      <c r="C19" s="25" t="s">
        <v>36</v>
      </c>
      <c r="D19" s="26">
        <v>45688</v>
      </c>
      <c r="E19" s="26" t="s">
        <v>189</v>
      </c>
      <c r="F19" s="158"/>
      <c r="G19" s="27">
        <v>0</v>
      </c>
      <c r="H19" s="27">
        <v>0</v>
      </c>
      <c r="I19" s="27">
        <v>0</v>
      </c>
      <c r="J19" s="27">
        <v>15315373</v>
      </c>
      <c r="K19" s="27">
        <f t="shared" si="0"/>
        <v>15315373</v>
      </c>
      <c r="L19" s="179" t="s">
        <v>1589</v>
      </c>
    </row>
    <row r="20" spans="1:12" x14ac:dyDescent="0.2">
      <c r="A20" s="23" t="s">
        <v>1585</v>
      </c>
      <c r="B20" s="25">
        <v>303</v>
      </c>
      <c r="C20" s="29" t="s">
        <v>36</v>
      </c>
      <c r="D20" s="26">
        <v>45473</v>
      </c>
      <c r="E20" s="26" t="s">
        <v>189</v>
      </c>
      <c r="F20" s="158"/>
      <c r="G20" s="27">
        <v>0</v>
      </c>
      <c r="H20" s="27">
        <v>0</v>
      </c>
      <c r="I20" s="27">
        <v>10337600</v>
      </c>
      <c r="J20" s="27">
        <v>0</v>
      </c>
      <c r="K20" s="27">
        <f t="shared" si="0"/>
        <v>10337600</v>
      </c>
      <c r="L20" s="25" t="s">
        <v>1574</v>
      </c>
    </row>
    <row r="21" spans="1:12" x14ac:dyDescent="0.2">
      <c r="A21" s="23" t="s">
        <v>1746</v>
      </c>
      <c r="B21" s="25">
        <v>303</v>
      </c>
      <c r="C21" s="29" t="s">
        <v>36</v>
      </c>
      <c r="D21" s="26" t="s">
        <v>181</v>
      </c>
      <c r="E21" s="26" t="s">
        <v>209</v>
      </c>
      <c r="F21" s="158"/>
      <c r="G21" s="27">
        <v>1555137.461239856</v>
      </c>
      <c r="H21" s="27">
        <v>2497884.76778126</v>
      </c>
      <c r="I21" s="27">
        <v>144528.952572515</v>
      </c>
      <c r="J21" s="27">
        <v>5676904.1025480609</v>
      </c>
      <c r="K21" s="27">
        <f t="shared" si="0"/>
        <v>9874455.2841416933</v>
      </c>
      <c r="L21" s="25"/>
    </row>
    <row r="22" spans="1:12" x14ac:dyDescent="0.2">
      <c r="A22" s="23" t="s">
        <v>1558</v>
      </c>
      <c r="B22" s="25">
        <v>303</v>
      </c>
      <c r="C22" s="29" t="s">
        <v>36</v>
      </c>
      <c r="D22" s="26" t="s">
        <v>181</v>
      </c>
      <c r="E22" s="26" t="s">
        <v>209</v>
      </c>
      <c r="F22" s="158"/>
      <c r="G22" s="27">
        <v>0</v>
      </c>
      <c r="H22" s="27">
        <v>3950234.6</v>
      </c>
      <c r="I22" s="27">
        <v>3505576.8000000007</v>
      </c>
      <c r="J22" s="27">
        <v>1806178.3875000002</v>
      </c>
      <c r="K22" s="27">
        <f t="shared" si="0"/>
        <v>9261989.7875000015</v>
      </c>
      <c r="L22" s="25"/>
    </row>
    <row r="23" spans="1:12" x14ac:dyDescent="0.2">
      <c r="A23" s="23" t="s">
        <v>1588</v>
      </c>
      <c r="B23" s="25">
        <v>303</v>
      </c>
      <c r="C23" s="25" t="s">
        <v>36</v>
      </c>
      <c r="D23" s="26">
        <v>46022</v>
      </c>
      <c r="E23" s="26" t="s">
        <v>189</v>
      </c>
      <c r="F23" s="158"/>
      <c r="G23" s="27">
        <v>0</v>
      </c>
      <c r="H23" s="27">
        <v>0</v>
      </c>
      <c r="I23" s="27">
        <v>0</v>
      </c>
      <c r="J23" s="27">
        <v>8631532.8000000007</v>
      </c>
      <c r="K23" s="27">
        <f t="shared" si="0"/>
        <v>8631532.8000000007</v>
      </c>
      <c r="L23" s="25" t="s">
        <v>1589</v>
      </c>
    </row>
    <row r="24" spans="1:12" x14ac:dyDescent="0.2">
      <c r="A24" s="23" t="s">
        <v>1757</v>
      </c>
      <c r="B24" s="25">
        <v>303</v>
      </c>
      <c r="C24" s="29" t="s">
        <v>36</v>
      </c>
      <c r="D24" s="26">
        <v>45688</v>
      </c>
      <c r="E24" s="26" t="s">
        <v>189</v>
      </c>
      <c r="F24" s="158"/>
      <c r="G24" s="27">
        <v>0</v>
      </c>
      <c r="H24" s="27">
        <v>0</v>
      </c>
      <c r="I24" s="27">
        <v>0</v>
      </c>
      <c r="J24" s="27">
        <v>8607418.1898245495</v>
      </c>
      <c r="K24" s="27">
        <f t="shared" si="0"/>
        <v>8607418.1898245495</v>
      </c>
      <c r="L24" s="25"/>
    </row>
    <row r="25" spans="1:12" x14ac:dyDescent="0.2">
      <c r="A25" s="23" t="s">
        <v>1592</v>
      </c>
      <c r="B25" s="25">
        <v>303</v>
      </c>
      <c r="C25" s="29" t="s">
        <v>36</v>
      </c>
      <c r="D25" s="26">
        <v>44804</v>
      </c>
      <c r="E25" s="26" t="s">
        <v>189</v>
      </c>
      <c r="F25" s="158"/>
      <c r="G25" s="27">
        <v>7946018.6131665995</v>
      </c>
      <c r="H25" s="27">
        <v>0</v>
      </c>
      <c r="I25" s="27">
        <v>0</v>
      </c>
      <c r="J25" s="27">
        <v>0</v>
      </c>
      <c r="K25" s="27">
        <f t="shared" si="0"/>
        <v>7946018.6131665995</v>
      </c>
      <c r="L25" s="25"/>
    </row>
    <row r="26" spans="1:12" x14ac:dyDescent="0.2">
      <c r="A26" s="23" t="s">
        <v>1758</v>
      </c>
      <c r="B26" s="25">
        <v>303</v>
      </c>
      <c r="C26" s="29" t="s">
        <v>36</v>
      </c>
      <c r="D26" s="26">
        <v>45382</v>
      </c>
      <c r="E26" s="26" t="s">
        <v>189</v>
      </c>
      <c r="F26" s="158"/>
      <c r="G26" s="27">
        <v>0</v>
      </c>
      <c r="H26" s="27">
        <v>0</v>
      </c>
      <c r="I26" s="27">
        <v>7711652.241297801</v>
      </c>
      <c r="J26" s="27">
        <v>0</v>
      </c>
      <c r="K26" s="27">
        <f t="shared" si="0"/>
        <v>7711652.241297801</v>
      </c>
      <c r="L26" s="25"/>
    </row>
    <row r="27" spans="1:12" x14ac:dyDescent="0.2">
      <c r="A27" s="23" t="s">
        <v>1550</v>
      </c>
      <c r="B27" s="25">
        <v>303</v>
      </c>
      <c r="C27" s="25" t="s">
        <v>36</v>
      </c>
      <c r="D27" s="26">
        <v>46022</v>
      </c>
      <c r="E27" s="26" t="s">
        <v>189</v>
      </c>
      <c r="F27" s="158"/>
      <c r="G27" s="27">
        <v>0</v>
      </c>
      <c r="H27" s="27">
        <v>0</v>
      </c>
      <c r="I27" s="27">
        <v>0</v>
      </c>
      <c r="J27" s="27">
        <v>6407400</v>
      </c>
      <c r="K27" s="27">
        <f t="shared" si="0"/>
        <v>6407400</v>
      </c>
      <c r="L27" s="25" t="s">
        <v>1138</v>
      </c>
    </row>
    <row r="28" spans="1:12" x14ac:dyDescent="0.2">
      <c r="A28" s="23" t="s">
        <v>1597</v>
      </c>
      <c r="B28" s="25">
        <v>303</v>
      </c>
      <c r="C28" s="29" t="s">
        <v>36</v>
      </c>
      <c r="D28" s="26">
        <v>45657</v>
      </c>
      <c r="E28" s="26" t="s">
        <v>189</v>
      </c>
      <c r="F28" s="158"/>
      <c r="G28" s="27">
        <v>0</v>
      </c>
      <c r="H28" s="27">
        <v>0</v>
      </c>
      <c r="I28" s="27">
        <v>5736943</v>
      </c>
      <c r="J28" s="27">
        <v>0</v>
      </c>
      <c r="K28" s="27">
        <f t="shared" si="0"/>
        <v>5736943</v>
      </c>
      <c r="L28" s="25"/>
    </row>
    <row r="29" spans="1:12" x14ac:dyDescent="0.2">
      <c r="A29" s="23" t="s">
        <v>1599</v>
      </c>
      <c r="B29" s="25">
        <v>303</v>
      </c>
      <c r="C29" s="29" t="s">
        <v>36</v>
      </c>
      <c r="D29" s="26" t="s">
        <v>181</v>
      </c>
      <c r="E29" s="26" t="s">
        <v>209</v>
      </c>
      <c r="F29" s="158"/>
      <c r="G29" s="27">
        <v>0</v>
      </c>
      <c r="H29" s="27">
        <v>1772013.620544001</v>
      </c>
      <c r="I29" s="27">
        <v>2061935.5605177609</v>
      </c>
      <c r="J29" s="27">
        <v>1686992.4520748158</v>
      </c>
      <c r="K29" s="27">
        <f t="shared" si="0"/>
        <v>5520941.6331365779</v>
      </c>
      <c r="L29" s="25"/>
    </row>
    <row r="30" spans="1:12" x14ac:dyDescent="0.2">
      <c r="A30" s="23" t="s">
        <v>1601</v>
      </c>
      <c r="B30" s="25">
        <v>303</v>
      </c>
      <c r="C30" s="25" t="s">
        <v>36</v>
      </c>
      <c r="D30" s="26">
        <v>45138</v>
      </c>
      <c r="E30" s="26" t="s">
        <v>189</v>
      </c>
      <c r="F30" s="158"/>
      <c r="G30" s="27">
        <v>0</v>
      </c>
      <c r="H30" s="27">
        <v>5222400</v>
      </c>
      <c r="I30" s="27">
        <v>0</v>
      </c>
      <c r="J30" s="27">
        <v>0</v>
      </c>
      <c r="K30" s="27">
        <f t="shared" si="0"/>
        <v>5222400</v>
      </c>
      <c r="L30" s="25"/>
    </row>
    <row r="31" spans="1:12" x14ac:dyDescent="0.2">
      <c r="A31" s="23" t="s">
        <v>1607</v>
      </c>
      <c r="B31" s="25">
        <v>303</v>
      </c>
      <c r="C31" s="29" t="s">
        <v>36</v>
      </c>
      <c r="D31" s="26" t="s">
        <v>181</v>
      </c>
      <c r="E31" s="26" t="s">
        <v>189</v>
      </c>
      <c r="F31" s="158"/>
      <c r="G31" s="27">
        <v>0</v>
      </c>
      <c r="H31" s="27">
        <v>239081</v>
      </c>
      <c r="I31" s="27">
        <v>2239390</v>
      </c>
      <c r="J31" s="27">
        <v>2239390</v>
      </c>
      <c r="K31" s="27">
        <f t="shared" si="0"/>
        <v>4717861</v>
      </c>
      <c r="L31" s="25"/>
    </row>
    <row r="32" spans="1:12" x14ac:dyDescent="0.2">
      <c r="A32" s="23" t="s">
        <v>1746</v>
      </c>
      <c r="B32" s="25">
        <v>303</v>
      </c>
      <c r="C32" s="29" t="s">
        <v>36</v>
      </c>
      <c r="D32" s="26" t="s">
        <v>181</v>
      </c>
      <c r="E32" s="26" t="s">
        <v>209</v>
      </c>
      <c r="F32" s="158"/>
      <c r="G32" s="27">
        <v>0</v>
      </c>
      <c r="H32" s="27">
        <v>4046252.5414308906</v>
      </c>
      <c r="I32" s="27">
        <v>516649.69762728002</v>
      </c>
      <c r="J32" s="27">
        <v>0</v>
      </c>
      <c r="K32" s="27">
        <f t="shared" si="0"/>
        <v>4562902.2390581705</v>
      </c>
      <c r="L32" s="25"/>
    </row>
    <row r="33" spans="1:12" x14ac:dyDescent="0.2">
      <c r="A33" s="23" t="s">
        <v>1759</v>
      </c>
      <c r="B33" s="25">
        <v>303</v>
      </c>
      <c r="C33" s="25" t="s">
        <v>36</v>
      </c>
      <c r="D33" s="26">
        <v>45930</v>
      </c>
      <c r="E33" s="26" t="s">
        <v>189</v>
      </c>
      <c r="F33" s="158"/>
      <c r="G33" s="27">
        <v>0</v>
      </c>
      <c r="H33" s="27">
        <v>0</v>
      </c>
      <c r="I33" s="27">
        <v>0</v>
      </c>
      <c r="J33" s="27">
        <v>4067544.21</v>
      </c>
      <c r="K33" s="27">
        <f t="shared" si="0"/>
        <v>4067544.21</v>
      </c>
      <c r="L33" s="25"/>
    </row>
    <row r="34" spans="1:12" x14ac:dyDescent="0.2">
      <c r="A34" s="23" t="s">
        <v>1618</v>
      </c>
      <c r="B34" s="25">
        <v>303</v>
      </c>
      <c r="C34" s="25" t="s">
        <v>36</v>
      </c>
      <c r="D34" s="26" t="s">
        <v>181</v>
      </c>
      <c r="E34" s="26" t="s">
        <v>209</v>
      </c>
      <c r="F34" s="158"/>
      <c r="G34" s="27">
        <v>0</v>
      </c>
      <c r="H34" s="27">
        <v>2936543.1489279997</v>
      </c>
      <c r="I34" s="27">
        <v>0</v>
      </c>
      <c r="J34" s="27">
        <v>832379.95661918388</v>
      </c>
      <c r="K34" s="27">
        <f t="shared" si="0"/>
        <v>3768923.1055471837</v>
      </c>
      <c r="L34" s="28"/>
    </row>
    <row r="35" spans="1:12" x14ac:dyDescent="0.2">
      <c r="A35" s="23" t="s">
        <v>1557</v>
      </c>
      <c r="B35" s="25">
        <v>303</v>
      </c>
      <c r="C35" s="29" t="s">
        <v>36</v>
      </c>
      <c r="D35" s="26" t="s">
        <v>181</v>
      </c>
      <c r="E35" s="26" t="s">
        <v>209</v>
      </c>
      <c r="F35" s="158"/>
      <c r="G35" s="27">
        <v>0</v>
      </c>
      <c r="H35" s="27">
        <v>1354115</v>
      </c>
      <c r="I35" s="27">
        <v>1484241.9840000002</v>
      </c>
      <c r="J35" s="27">
        <v>853637.00887219678</v>
      </c>
      <c r="K35" s="27">
        <f t="shared" si="0"/>
        <v>3691993.9928721972</v>
      </c>
      <c r="L35" s="28"/>
    </row>
    <row r="36" spans="1:12" x14ac:dyDescent="0.2">
      <c r="A36" s="23" t="s">
        <v>1619</v>
      </c>
      <c r="B36" s="25">
        <v>303</v>
      </c>
      <c r="C36" s="29" t="s">
        <v>36</v>
      </c>
      <c r="D36" s="26">
        <v>45016</v>
      </c>
      <c r="E36" s="26" t="s">
        <v>189</v>
      </c>
      <c r="F36" s="158"/>
      <c r="G36" s="27">
        <v>0</v>
      </c>
      <c r="H36" s="27">
        <v>3400012.0619872101</v>
      </c>
      <c r="I36" s="27">
        <v>0</v>
      </c>
      <c r="J36" s="27">
        <v>0</v>
      </c>
      <c r="K36" s="27">
        <f t="shared" si="0"/>
        <v>3400012.0619872101</v>
      </c>
      <c r="L36" s="28"/>
    </row>
    <row r="37" spans="1:12" x14ac:dyDescent="0.2">
      <c r="A37" s="23" t="s">
        <v>1760</v>
      </c>
      <c r="B37" s="25">
        <v>303</v>
      </c>
      <c r="C37" s="25" t="s">
        <v>36</v>
      </c>
      <c r="D37" s="26">
        <v>45930</v>
      </c>
      <c r="E37" s="26" t="s">
        <v>189</v>
      </c>
      <c r="F37" s="158"/>
      <c r="G37" s="27">
        <v>0</v>
      </c>
      <c r="H37" s="27">
        <v>0</v>
      </c>
      <c r="I37" s="27">
        <v>0</v>
      </c>
      <c r="J37" s="27">
        <v>3316513.02</v>
      </c>
      <c r="K37" s="27">
        <f t="shared" si="0"/>
        <v>3316513.02</v>
      </c>
      <c r="L37" s="28"/>
    </row>
    <row r="38" spans="1:12" x14ac:dyDescent="0.2">
      <c r="A38" s="23" t="s">
        <v>1621</v>
      </c>
      <c r="B38" s="25">
        <v>303</v>
      </c>
      <c r="C38" s="25" t="s">
        <v>36</v>
      </c>
      <c r="D38" s="26">
        <v>44926</v>
      </c>
      <c r="E38" s="26" t="s">
        <v>189</v>
      </c>
      <c r="F38" s="158"/>
      <c r="G38" s="27">
        <v>3139297.7439999999</v>
      </c>
      <c r="H38" s="27">
        <v>0</v>
      </c>
      <c r="I38" s="27">
        <v>0</v>
      </c>
      <c r="J38" s="27">
        <v>0</v>
      </c>
      <c r="K38" s="27">
        <f t="shared" si="0"/>
        <v>3139297.7439999999</v>
      </c>
      <c r="L38" s="28"/>
    </row>
    <row r="39" spans="1:12" x14ac:dyDescent="0.2">
      <c r="A39" s="23" t="s">
        <v>1593</v>
      </c>
      <c r="B39" s="25">
        <v>303</v>
      </c>
      <c r="C39" s="25" t="s">
        <v>36</v>
      </c>
      <c r="D39" s="26">
        <v>45658</v>
      </c>
      <c r="E39" s="26" t="s">
        <v>189</v>
      </c>
      <c r="F39" s="158"/>
      <c r="G39" s="27">
        <v>0</v>
      </c>
      <c r="H39" s="27">
        <v>0</v>
      </c>
      <c r="I39" s="27">
        <v>0</v>
      </c>
      <c r="J39" s="27">
        <v>3068399.9536880502</v>
      </c>
      <c r="K39" s="27">
        <f t="shared" si="0"/>
        <v>3068399.9536880502</v>
      </c>
      <c r="L39" s="28"/>
    </row>
    <row r="40" spans="1:12" x14ac:dyDescent="0.2">
      <c r="A40" s="23" t="s">
        <v>1622</v>
      </c>
      <c r="B40" s="25">
        <v>303</v>
      </c>
      <c r="C40" s="29" t="s">
        <v>36</v>
      </c>
      <c r="D40" s="26" t="s">
        <v>181</v>
      </c>
      <c r="E40" s="26" t="s">
        <v>189</v>
      </c>
      <c r="F40" s="158"/>
      <c r="G40" s="27">
        <v>0</v>
      </c>
      <c r="H40" s="27">
        <v>942833</v>
      </c>
      <c r="I40" s="27">
        <v>883906</v>
      </c>
      <c r="J40" s="27">
        <v>1178541</v>
      </c>
      <c r="K40" s="27">
        <f t="shared" si="0"/>
        <v>3005280</v>
      </c>
      <c r="L40" s="28"/>
    </row>
    <row r="41" spans="1:12" x14ac:dyDescent="0.2">
      <c r="A41" s="23" t="s">
        <v>1623</v>
      </c>
      <c r="B41" s="25">
        <v>303</v>
      </c>
      <c r="C41" s="25" t="s">
        <v>36</v>
      </c>
      <c r="D41" s="26">
        <v>45291</v>
      </c>
      <c r="E41" s="26" t="s">
        <v>189</v>
      </c>
      <c r="F41" s="158"/>
      <c r="G41" s="27">
        <v>0</v>
      </c>
      <c r="H41" s="27">
        <v>2448000</v>
      </c>
      <c r="I41" s="27">
        <v>0</v>
      </c>
      <c r="J41" s="27">
        <v>0</v>
      </c>
      <c r="K41" s="27">
        <f t="shared" si="0"/>
        <v>2448000</v>
      </c>
      <c r="L41" s="28"/>
    </row>
    <row r="42" spans="1:12" x14ac:dyDescent="0.2">
      <c r="A42" s="23" t="s">
        <v>1625</v>
      </c>
      <c r="B42" s="25">
        <v>303</v>
      </c>
      <c r="C42" s="25" t="s">
        <v>36</v>
      </c>
      <c r="D42" s="26" t="s">
        <v>181</v>
      </c>
      <c r="E42" s="26" t="s">
        <v>209</v>
      </c>
      <c r="F42" s="158"/>
      <c r="G42" s="27">
        <v>0</v>
      </c>
      <c r="H42" s="27">
        <v>0</v>
      </c>
      <c r="I42" s="27">
        <v>1164730.0260480002</v>
      </c>
      <c r="J42" s="27">
        <v>1125528.0103535999</v>
      </c>
      <c r="K42" s="27">
        <f t="shared" si="0"/>
        <v>2290258.0364016001</v>
      </c>
      <c r="L42" s="28"/>
    </row>
    <row r="43" spans="1:12" x14ac:dyDescent="0.2">
      <c r="A43" s="23" t="s">
        <v>1627</v>
      </c>
      <c r="B43" s="25">
        <v>303</v>
      </c>
      <c r="C43" s="25" t="s">
        <v>36</v>
      </c>
      <c r="D43" s="26">
        <v>45322</v>
      </c>
      <c r="E43" s="26" t="s">
        <v>189</v>
      </c>
      <c r="F43" s="158"/>
      <c r="G43" s="27">
        <v>0</v>
      </c>
      <c r="H43" s="27">
        <v>0</v>
      </c>
      <c r="I43" s="27">
        <v>2254307.9241599999</v>
      </c>
      <c r="J43" s="27">
        <v>0</v>
      </c>
      <c r="K43" s="27">
        <f t="shared" si="0"/>
        <v>2254307.9241599999</v>
      </c>
      <c r="L43" s="28"/>
    </row>
    <row r="44" spans="1:12" x14ac:dyDescent="0.2">
      <c r="A44" s="23" t="s">
        <v>1761</v>
      </c>
      <c r="B44" s="25">
        <v>303</v>
      </c>
      <c r="C44" s="25" t="s">
        <v>36</v>
      </c>
      <c r="D44" s="26">
        <v>44926</v>
      </c>
      <c r="E44" s="26" t="s">
        <v>189</v>
      </c>
      <c r="F44" s="158"/>
      <c r="G44" s="27">
        <v>2183112.6800000002</v>
      </c>
      <c r="H44" s="27">
        <v>0</v>
      </c>
      <c r="I44" s="27">
        <v>0</v>
      </c>
      <c r="J44" s="27">
        <v>0</v>
      </c>
      <c r="K44" s="27">
        <f t="shared" si="0"/>
        <v>2183112.6800000002</v>
      </c>
      <c r="L44" s="28"/>
    </row>
    <row r="45" spans="1:12" x14ac:dyDescent="0.2">
      <c r="A45" s="23" t="s">
        <v>1762</v>
      </c>
      <c r="B45" s="25">
        <v>303</v>
      </c>
      <c r="C45" s="25" t="s">
        <v>36</v>
      </c>
      <c r="D45" s="26">
        <v>44834</v>
      </c>
      <c r="E45" s="26" t="s">
        <v>189</v>
      </c>
      <c r="F45" s="158"/>
      <c r="G45" s="27">
        <v>2014181.94</v>
      </c>
      <c r="H45" s="27">
        <v>0</v>
      </c>
      <c r="I45" s="27">
        <v>0</v>
      </c>
      <c r="J45" s="27">
        <v>0</v>
      </c>
      <c r="K45" s="27">
        <f t="shared" si="0"/>
        <v>2014181.94</v>
      </c>
      <c r="L45" s="28"/>
    </row>
    <row r="46" spans="1:12" x14ac:dyDescent="0.2">
      <c r="A46" s="23" t="s">
        <v>1630</v>
      </c>
      <c r="B46" s="25">
        <v>303</v>
      </c>
      <c r="C46" s="25" t="s">
        <v>36</v>
      </c>
      <c r="D46" s="26">
        <v>45291</v>
      </c>
      <c r="E46" s="26" t="s">
        <v>189</v>
      </c>
      <c r="F46" s="158"/>
      <c r="G46" s="27">
        <v>0</v>
      </c>
      <c r="H46" s="27">
        <v>1992340</v>
      </c>
      <c r="I46" s="27">
        <v>0</v>
      </c>
      <c r="J46" s="27">
        <v>0</v>
      </c>
      <c r="K46" s="27">
        <f t="shared" si="0"/>
        <v>1992340</v>
      </c>
      <c r="L46" s="28"/>
    </row>
    <row r="47" spans="1:12" x14ac:dyDescent="0.2">
      <c r="A47" s="23" t="s">
        <v>1567</v>
      </c>
      <c r="B47" s="25">
        <v>303</v>
      </c>
      <c r="C47" s="25" t="s">
        <v>36</v>
      </c>
      <c r="D47" s="26" t="s">
        <v>181</v>
      </c>
      <c r="E47" s="26" t="s">
        <v>209</v>
      </c>
      <c r="F47" s="158"/>
      <c r="G47" s="27">
        <v>0</v>
      </c>
      <c r="H47" s="27">
        <v>846908.40199999989</v>
      </c>
      <c r="I47" s="27">
        <v>477139.45049999986</v>
      </c>
      <c r="J47" s="27">
        <v>527388.32030062517</v>
      </c>
      <c r="K47" s="27">
        <f t="shared" si="0"/>
        <v>1851436.172800625</v>
      </c>
      <c r="L47" s="28"/>
    </row>
    <row r="48" spans="1:12" x14ac:dyDescent="0.2">
      <c r="A48" s="23" t="s">
        <v>1634</v>
      </c>
      <c r="B48" s="25">
        <v>303</v>
      </c>
      <c r="C48" s="25" t="s">
        <v>36</v>
      </c>
      <c r="D48" s="26" t="s">
        <v>181</v>
      </c>
      <c r="E48" s="26" t="s">
        <v>189</v>
      </c>
      <c r="F48" s="158"/>
      <c r="G48" s="27">
        <v>0</v>
      </c>
      <c r="H48" s="27">
        <v>0</v>
      </c>
      <c r="I48" s="27">
        <v>948000</v>
      </c>
      <c r="J48" s="27">
        <v>861600</v>
      </c>
      <c r="K48" s="27">
        <f t="shared" si="0"/>
        <v>1809600</v>
      </c>
      <c r="L48" s="28"/>
    </row>
    <row r="49" spans="1:12" x14ac:dyDescent="0.2">
      <c r="A49" s="23" t="s">
        <v>1636</v>
      </c>
      <c r="B49" s="25">
        <v>303</v>
      </c>
      <c r="C49" s="25" t="s">
        <v>36</v>
      </c>
      <c r="D49" s="26">
        <v>46022</v>
      </c>
      <c r="E49" s="26" t="s">
        <v>189</v>
      </c>
      <c r="F49" s="158"/>
      <c r="G49" s="27">
        <v>0</v>
      </c>
      <c r="H49" s="27">
        <v>0</v>
      </c>
      <c r="I49" s="27">
        <v>0</v>
      </c>
      <c r="J49" s="27">
        <v>1723200</v>
      </c>
      <c r="K49" s="27">
        <f t="shared" si="0"/>
        <v>1723200</v>
      </c>
      <c r="L49" s="28"/>
    </row>
    <row r="50" spans="1:12" x14ac:dyDescent="0.2">
      <c r="A50" s="23" t="s">
        <v>1637</v>
      </c>
      <c r="B50" s="25">
        <v>303</v>
      </c>
      <c r="C50" s="25" t="s">
        <v>36</v>
      </c>
      <c r="D50" s="26">
        <v>46022</v>
      </c>
      <c r="E50" s="26" t="s">
        <v>189</v>
      </c>
      <c r="F50" s="158"/>
      <c r="G50" s="27">
        <v>0</v>
      </c>
      <c r="H50" s="27">
        <v>0</v>
      </c>
      <c r="I50" s="27">
        <v>0</v>
      </c>
      <c r="J50" s="27">
        <v>1723200</v>
      </c>
      <c r="K50" s="27">
        <f t="shared" si="0"/>
        <v>1723200</v>
      </c>
      <c r="L50" s="28"/>
    </row>
    <row r="51" spans="1:12" x14ac:dyDescent="0.2">
      <c r="A51" s="23" t="s">
        <v>1638</v>
      </c>
      <c r="B51" s="25">
        <v>303</v>
      </c>
      <c r="C51" s="25" t="s">
        <v>36</v>
      </c>
      <c r="D51" s="26">
        <v>45291</v>
      </c>
      <c r="E51" s="26" t="s">
        <v>189</v>
      </c>
      <c r="F51" s="158"/>
      <c r="G51" s="27">
        <v>0</v>
      </c>
      <c r="H51" s="27">
        <v>1632000</v>
      </c>
      <c r="I51" s="27">
        <v>0</v>
      </c>
      <c r="J51" s="27">
        <v>0</v>
      </c>
      <c r="K51" s="27">
        <f t="shared" si="0"/>
        <v>1632000</v>
      </c>
      <c r="L51" s="28"/>
    </row>
    <row r="52" spans="1:12" x14ac:dyDescent="0.2">
      <c r="A52" s="23" t="s">
        <v>1640</v>
      </c>
      <c r="B52" s="25">
        <v>303</v>
      </c>
      <c r="C52" s="25" t="s">
        <v>36</v>
      </c>
      <c r="D52" s="26">
        <v>45597</v>
      </c>
      <c r="E52" s="26" t="s">
        <v>189</v>
      </c>
      <c r="F52" s="158"/>
      <c r="G52" s="27">
        <v>0</v>
      </c>
      <c r="H52" s="27">
        <v>0</v>
      </c>
      <c r="I52" s="27">
        <v>1524893.6400454082</v>
      </c>
      <c r="J52" s="27">
        <v>0</v>
      </c>
      <c r="K52" s="27">
        <f t="shared" si="0"/>
        <v>1524893.6400454082</v>
      </c>
      <c r="L52" s="28"/>
    </row>
    <row r="53" spans="1:12" x14ac:dyDescent="0.2">
      <c r="A53" s="23" t="s">
        <v>1644</v>
      </c>
      <c r="B53" s="25">
        <v>303</v>
      </c>
      <c r="C53" s="25" t="s">
        <v>36</v>
      </c>
      <c r="D53" s="26">
        <v>45473</v>
      </c>
      <c r="E53" s="26" t="s">
        <v>189</v>
      </c>
      <c r="F53" s="158"/>
      <c r="G53" s="27">
        <v>0</v>
      </c>
      <c r="H53" s="27">
        <v>0</v>
      </c>
      <c r="I53" s="27">
        <v>1468800</v>
      </c>
      <c r="J53" s="27">
        <v>0</v>
      </c>
      <c r="K53" s="27">
        <f t="shared" si="0"/>
        <v>1468800</v>
      </c>
      <c r="L53" s="28"/>
    </row>
    <row r="54" spans="1:12" x14ac:dyDescent="0.2">
      <c r="A54" s="23" t="s">
        <v>1645</v>
      </c>
      <c r="B54" s="25">
        <v>303</v>
      </c>
      <c r="C54" s="25" t="s">
        <v>36</v>
      </c>
      <c r="D54" s="26">
        <v>45565</v>
      </c>
      <c r="E54" s="26" t="s">
        <v>189</v>
      </c>
      <c r="F54" s="158"/>
      <c r="G54" s="27">
        <v>0</v>
      </c>
      <c r="H54" s="27">
        <v>0</v>
      </c>
      <c r="I54" s="27">
        <v>1468800</v>
      </c>
      <c r="J54" s="27">
        <v>0</v>
      </c>
      <c r="K54" s="27">
        <f t="shared" si="0"/>
        <v>1468800</v>
      </c>
      <c r="L54" s="28"/>
    </row>
    <row r="55" spans="1:12" x14ac:dyDescent="0.2">
      <c r="A55" s="23" t="s">
        <v>1647</v>
      </c>
      <c r="B55" s="25">
        <v>303</v>
      </c>
      <c r="C55" s="25" t="s">
        <v>36</v>
      </c>
      <c r="D55" s="26">
        <v>45535</v>
      </c>
      <c r="E55" s="26" t="s">
        <v>189</v>
      </c>
      <c r="F55" s="158"/>
      <c r="G55" s="27">
        <v>0</v>
      </c>
      <c r="H55" s="27">
        <v>0</v>
      </c>
      <c r="I55" s="27">
        <v>1404471.4841132299</v>
      </c>
      <c r="J55" s="27">
        <v>0</v>
      </c>
      <c r="K55" s="27">
        <f t="shared" si="0"/>
        <v>1404471.4841132299</v>
      </c>
      <c r="L55" s="28"/>
    </row>
    <row r="56" spans="1:12" x14ac:dyDescent="0.2">
      <c r="A56" s="23" t="s">
        <v>1569</v>
      </c>
      <c r="B56" s="25">
        <v>303</v>
      </c>
      <c r="C56" s="25" t="s">
        <v>36</v>
      </c>
      <c r="D56" s="26" t="s">
        <v>181</v>
      </c>
      <c r="E56" s="26" t="s">
        <v>209</v>
      </c>
      <c r="F56" s="158"/>
      <c r="G56" s="27">
        <v>0</v>
      </c>
      <c r="H56" s="27">
        <v>297738.00000000006</v>
      </c>
      <c r="I56" s="27">
        <v>517374.60000000003</v>
      </c>
      <c r="J56" s="27">
        <v>524349.20700000005</v>
      </c>
      <c r="K56" s="27">
        <f t="shared" si="0"/>
        <v>1339461.807</v>
      </c>
      <c r="L56" s="28"/>
    </row>
    <row r="57" spans="1:12" x14ac:dyDescent="0.2">
      <c r="A57" s="23" t="s">
        <v>1570</v>
      </c>
      <c r="B57" s="25">
        <v>303</v>
      </c>
      <c r="C57" s="25" t="s">
        <v>36</v>
      </c>
      <c r="D57" s="26" t="s">
        <v>181</v>
      </c>
      <c r="E57" s="26" t="s">
        <v>209</v>
      </c>
      <c r="F57" s="158"/>
      <c r="G57" s="27">
        <v>0</v>
      </c>
      <c r="H57" s="27">
        <v>389227.46616000013</v>
      </c>
      <c r="I57" s="27">
        <v>434589.22164720006</v>
      </c>
      <c r="J57" s="27">
        <v>493016.20962291013</v>
      </c>
      <c r="K57" s="27">
        <f t="shared" si="0"/>
        <v>1316832.8974301103</v>
      </c>
      <c r="L57" s="28"/>
    </row>
    <row r="58" spans="1:12" x14ac:dyDescent="0.2">
      <c r="A58" s="23" t="s">
        <v>1649</v>
      </c>
      <c r="B58" s="25">
        <v>303</v>
      </c>
      <c r="C58" s="25" t="s">
        <v>36</v>
      </c>
      <c r="D58" s="26">
        <v>46022</v>
      </c>
      <c r="E58" s="26" t="s">
        <v>189</v>
      </c>
      <c r="F58" s="158"/>
      <c r="G58" s="27">
        <v>0</v>
      </c>
      <c r="H58" s="27">
        <v>0</v>
      </c>
      <c r="I58" s="27">
        <v>0</v>
      </c>
      <c r="J58" s="27">
        <v>1279200</v>
      </c>
      <c r="K58" s="27">
        <f t="shared" si="0"/>
        <v>1279200</v>
      </c>
      <c r="L58" s="28"/>
    </row>
    <row r="59" spans="1:12" x14ac:dyDescent="0.2">
      <c r="A59" s="23" t="s">
        <v>1650</v>
      </c>
      <c r="B59" s="25">
        <v>303</v>
      </c>
      <c r="C59" s="25" t="s">
        <v>36</v>
      </c>
      <c r="D59" s="26">
        <v>45291</v>
      </c>
      <c r="E59" s="26" t="s">
        <v>189</v>
      </c>
      <c r="F59" s="158"/>
      <c r="G59" s="27">
        <v>0</v>
      </c>
      <c r="H59" s="27">
        <v>1224000</v>
      </c>
      <c r="I59" s="27">
        <v>0</v>
      </c>
      <c r="J59" s="27">
        <v>0</v>
      </c>
      <c r="K59" s="27">
        <f t="shared" si="0"/>
        <v>1224000</v>
      </c>
      <c r="L59" s="28"/>
    </row>
    <row r="60" spans="1:12" x14ac:dyDescent="0.2">
      <c r="A60" s="23" t="s">
        <v>1763</v>
      </c>
      <c r="B60" s="25">
        <v>303</v>
      </c>
      <c r="C60" s="25" t="s">
        <v>36</v>
      </c>
      <c r="D60" s="26">
        <v>45107</v>
      </c>
      <c r="E60" s="26" t="s">
        <v>189</v>
      </c>
      <c r="F60" s="158"/>
      <c r="G60" s="27">
        <v>0</v>
      </c>
      <c r="H60" s="27">
        <v>1020000</v>
      </c>
      <c r="I60" s="27">
        <v>0</v>
      </c>
      <c r="J60" s="27">
        <v>0</v>
      </c>
      <c r="K60" s="27">
        <f t="shared" si="0"/>
        <v>1020000</v>
      </c>
      <c r="L60" s="28"/>
    </row>
    <row r="61" spans="1:12" x14ac:dyDescent="0.2">
      <c r="A61" s="23" t="s">
        <v>1764</v>
      </c>
      <c r="B61" s="25">
        <v>303</v>
      </c>
      <c r="C61" s="25" t="s">
        <v>36</v>
      </c>
      <c r="D61" s="26">
        <v>45107</v>
      </c>
      <c r="E61" s="26" t="s">
        <v>189</v>
      </c>
      <c r="F61" s="158"/>
      <c r="G61" s="27">
        <v>0</v>
      </c>
      <c r="H61" s="27">
        <v>1020000</v>
      </c>
      <c r="I61" s="27">
        <v>0</v>
      </c>
      <c r="J61" s="27">
        <v>0</v>
      </c>
      <c r="K61" s="27">
        <f t="shared" si="0"/>
        <v>1020000</v>
      </c>
      <c r="L61" s="28"/>
    </row>
    <row r="62" spans="1:12" x14ac:dyDescent="0.2">
      <c r="A62" s="28" t="s">
        <v>208</v>
      </c>
      <c r="B62" s="25">
        <v>303</v>
      </c>
      <c r="C62" s="25" t="s">
        <v>36</v>
      </c>
      <c r="D62" s="26" t="s">
        <v>181</v>
      </c>
      <c r="E62" s="26" t="s">
        <v>189</v>
      </c>
      <c r="F62" s="158" t="str">
        <f>C62&amp;E62</f>
        <v>SOSpecific</v>
      </c>
      <c r="G62" s="30">
        <f>SUMIF($F$69:$F$88,F62,$G$69:$G$88)</f>
        <v>2896543.0440000002</v>
      </c>
      <c r="H62" s="30">
        <f>SUMIF($F$69:$F$88,F62,$H$69:$H$88)</f>
        <v>2987784</v>
      </c>
      <c r="I62" s="30">
        <f>SUMIF($F$69:$F$88,F62,$I$69:$I$88)</f>
        <v>2162000</v>
      </c>
      <c r="J62" s="30">
        <f>SUMIF($F$69:$F$88,F62,$J$69:$J$88)</f>
        <v>3424908.9610951799</v>
      </c>
      <c r="K62" s="27">
        <f t="shared" si="0"/>
        <v>11471236.00509518</v>
      </c>
      <c r="L62" s="28"/>
    </row>
    <row r="63" spans="1:12" x14ac:dyDescent="0.2">
      <c r="A63" s="28" t="s">
        <v>208</v>
      </c>
      <c r="B63" s="25">
        <v>303</v>
      </c>
      <c r="C63" s="25" t="s">
        <v>36</v>
      </c>
      <c r="D63" s="26" t="s">
        <v>181</v>
      </c>
      <c r="E63" s="26" t="s">
        <v>209</v>
      </c>
      <c r="F63" s="158" t="str">
        <f>C63&amp;E63</f>
        <v>SOProgrammatic</v>
      </c>
      <c r="G63" s="30">
        <f>SUMIF($F$69:$F$88,F63,$G$69:$G$88)</f>
        <v>0</v>
      </c>
      <c r="H63" s="30">
        <f>SUMIF($F$69:$F$88,F63,$H$69:$H$88)</f>
        <v>229500.00000000003</v>
      </c>
      <c r="I63" s="30">
        <f>SUMIF($F$69:$F$88,F63,$I$69:$I$88)</f>
        <v>550385.59950000013</v>
      </c>
      <c r="J63" s="30">
        <f>SUMIF($F$69:$F$88,F63,$J$69:$J$88)</f>
        <v>1396035.4682560589</v>
      </c>
      <c r="K63" s="59">
        <f t="shared" si="0"/>
        <v>2175921.0677560591</v>
      </c>
      <c r="L63" s="28"/>
    </row>
    <row r="64" spans="1:12" x14ac:dyDescent="0.2">
      <c r="A64" s="23"/>
      <c r="B64" s="28"/>
      <c r="C64" s="25"/>
      <c r="D64" s="32"/>
      <c r="E64" s="32"/>
      <c r="F64" s="159"/>
      <c r="G64" s="33"/>
      <c r="H64" s="33"/>
      <c r="I64" s="33"/>
      <c r="J64" s="33"/>
      <c r="K64" s="33">
        <f>SUM(K8:K63)</f>
        <v>587496779.32414377</v>
      </c>
      <c r="L64" s="28"/>
    </row>
    <row r="65" spans="1:12" x14ac:dyDescent="0.2">
      <c r="A65" s="23"/>
      <c r="B65" s="23"/>
      <c r="C65" s="25"/>
      <c r="E65" s="35"/>
      <c r="F65" s="160"/>
      <c r="G65" s="36"/>
      <c r="H65" s="36"/>
      <c r="I65" s="36"/>
      <c r="J65" s="36"/>
      <c r="K65" s="37"/>
      <c r="L65" s="35"/>
    </row>
    <row r="66" spans="1:12" x14ac:dyDescent="0.2">
      <c r="A66" s="23"/>
      <c r="B66" s="23"/>
      <c r="C66" s="25"/>
      <c r="D66" s="38"/>
      <c r="E66" s="38"/>
      <c r="F66" s="161"/>
      <c r="G66" s="36"/>
      <c r="H66" s="36"/>
      <c r="I66" s="36"/>
      <c r="J66" s="36"/>
      <c r="K66" s="36"/>
      <c r="L66" s="23"/>
    </row>
    <row r="67" spans="1:12" x14ac:dyDescent="0.2">
      <c r="A67" s="39"/>
      <c r="B67" s="23"/>
      <c r="C67" s="40"/>
      <c r="D67" s="26"/>
      <c r="E67" s="26"/>
      <c r="F67" s="158"/>
      <c r="G67" s="36"/>
      <c r="H67" s="36"/>
      <c r="I67" s="36"/>
      <c r="J67" s="36"/>
      <c r="K67" s="36"/>
      <c r="L67" s="23"/>
    </row>
    <row r="68" spans="1:12" ht="26.25" x14ac:dyDescent="0.25">
      <c r="A68" s="41" t="str">
        <f t="shared" ref="A68:D68" si="1">A7</f>
        <v>Project Description</v>
      </c>
      <c r="B68" s="41" t="str">
        <f t="shared" si="1"/>
        <v>FERC Account</v>
      </c>
      <c r="C68" s="41" t="str">
        <f t="shared" si="1"/>
        <v>Factor</v>
      </c>
      <c r="D68" s="41" t="str">
        <f t="shared" si="1"/>
        <v>In-service 
Date</v>
      </c>
      <c r="E68" s="22" t="s">
        <v>152</v>
      </c>
      <c r="F68" s="162"/>
      <c r="G68" s="41" t="str">
        <f t="shared" ref="G68:L68" si="2">G7</f>
        <v>Jul22 to Dec22 Plant Adds</v>
      </c>
      <c r="H68" s="41" t="str">
        <f t="shared" si="2"/>
        <v>CY 2023 Plant Adds</v>
      </c>
      <c r="I68" s="41" t="str">
        <f t="shared" si="2"/>
        <v>CY 2024 Plant Adds</v>
      </c>
      <c r="J68" s="41" t="str">
        <f t="shared" si="2"/>
        <v>CY 2025 Plant Adds</v>
      </c>
      <c r="K68" s="41" t="str">
        <f t="shared" si="2"/>
        <v>Jul22 to Dec25 Plant Adds</v>
      </c>
      <c r="L68" s="41" t="str">
        <f t="shared" si="2"/>
        <v>Ref.</v>
      </c>
    </row>
    <row r="69" spans="1:12" x14ac:dyDescent="0.2">
      <c r="A69" s="42" t="s">
        <v>1654</v>
      </c>
      <c r="B69" s="25">
        <v>303</v>
      </c>
      <c r="C69" s="45" t="s">
        <v>36</v>
      </c>
      <c r="D69" s="46">
        <v>45535</v>
      </c>
      <c r="E69" s="26" t="s">
        <v>189</v>
      </c>
      <c r="F69" s="163" t="str">
        <f>C69&amp;E69</f>
        <v>SOSpecific</v>
      </c>
      <c r="G69" s="47">
        <v>0</v>
      </c>
      <c r="H69" s="47">
        <v>0</v>
      </c>
      <c r="I69" s="47">
        <v>967200</v>
      </c>
      <c r="J69" s="47">
        <v>0</v>
      </c>
      <c r="K69" s="47">
        <f>SUM(G69:J69)</f>
        <v>967200</v>
      </c>
      <c r="L69" s="23"/>
    </row>
    <row r="70" spans="1:12" x14ac:dyDescent="0.2">
      <c r="A70" s="42" t="s">
        <v>1655</v>
      </c>
      <c r="B70" s="25">
        <v>303</v>
      </c>
      <c r="C70" s="45" t="s">
        <v>36</v>
      </c>
      <c r="D70" s="46" t="s">
        <v>922</v>
      </c>
      <c r="E70" s="26" t="s">
        <v>189</v>
      </c>
      <c r="F70" s="163" t="str">
        <f t="shared" ref="F70:F88" si="3">C70&amp;E70</f>
        <v>SOSpecific</v>
      </c>
      <c r="G70" s="47">
        <v>0</v>
      </c>
      <c r="H70" s="47">
        <v>963492.00000000012</v>
      </c>
      <c r="I70" s="47">
        <v>0</v>
      </c>
      <c r="J70" s="47">
        <v>0</v>
      </c>
      <c r="K70" s="47">
        <f t="shared" ref="K70:K88" si="4">SUM(G70:J70)</f>
        <v>963492.00000000012</v>
      </c>
      <c r="L70" s="23"/>
    </row>
    <row r="71" spans="1:12" x14ac:dyDescent="0.2">
      <c r="A71" s="42" t="s">
        <v>1656</v>
      </c>
      <c r="B71" s="25">
        <v>303</v>
      </c>
      <c r="C71" s="45" t="s">
        <v>36</v>
      </c>
      <c r="D71" s="46" t="s">
        <v>922</v>
      </c>
      <c r="E71" s="26" t="s">
        <v>189</v>
      </c>
      <c r="F71" s="163" t="str">
        <f t="shared" si="3"/>
        <v>SOSpecific</v>
      </c>
      <c r="G71" s="47">
        <v>0</v>
      </c>
      <c r="H71" s="47">
        <v>963492.00000000012</v>
      </c>
      <c r="I71" s="47">
        <v>0</v>
      </c>
      <c r="J71" s="47">
        <v>0</v>
      </c>
      <c r="K71" s="47">
        <f t="shared" si="4"/>
        <v>963492.00000000012</v>
      </c>
      <c r="L71" s="23"/>
    </row>
    <row r="72" spans="1:12" x14ac:dyDescent="0.2">
      <c r="A72" s="42" t="s">
        <v>1591</v>
      </c>
      <c r="B72" s="25">
        <v>303</v>
      </c>
      <c r="C72" s="44" t="s">
        <v>36</v>
      </c>
      <c r="D72" s="46">
        <v>45838</v>
      </c>
      <c r="E72" s="26" t="s">
        <v>189</v>
      </c>
      <c r="F72" s="163" t="str">
        <f t="shared" si="3"/>
        <v>SOSpecific</v>
      </c>
      <c r="G72" s="47">
        <v>0</v>
      </c>
      <c r="H72" s="47">
        <v>0</v>
      </c>
      <c r="I72" s="47">
        <v>0</v>
      </c>
      <c r="J72" s="47">
        <v>918000</v>
      </c>
      <c r="K72" s="47">
        <f t="shared" si="4"/>
        <v>918000</v>
      </c>
      <c r="L72" s="23"/>
    </row>
    <row r="73" spans="1:12" x14ac:dyDescent="0.2">
      <c r="A73" s="42" t="s">
        <v>1580</v>
      </c>
      <c r="B73" s="25">
        <v>303</v>
      </c>
      <c r="C73" s="44" t="s">
        <v>36</v>
      </c>
      <c r="D73" s="46">
        <v>44926</v>
      </c>
      <c r="E73" s="26" t="s">
        <v>189</v>
      </c>
      <c r="F73" s="163" t="str">
        <f t="shared" si="3"/>
        <v>SOSpecific</v>
      </c>
      <c r="G73" s="47">
        <v>911692.07200000016</v>
      </c>
      <c r="H73" s="47">
        <v>0</v>
      </c>
      <c r="I73" s="47">
        <v>0</v>
      </c>
      <c r="J73" s="47">
        <v>0</v>
      </c>
      <c r="K73" s="47">
        <f t="shared" si="4"/>
        <v>911692.07200000016</v>
      </c>
      <c r="L73" s="23"/>
    </row>
    <row r="74" spans="1:12" x14ac:dyDescent="0.2">
      <c r="A74" s="42" t="s">
        <v>1581</v>
      </c>
      <c r="B74" s="25">
        <v>303</v>
      </c>
      <c r="C74" s="45" t="s">
        <v>36</v>
      </c>
      <c r="D74" s="46" t="s">
        <v>922</v>
      </c>
      <c r="E74" s="26" t="s">
        <v>209</v>
      </c>
      <c r="F74" s="163" t="str">
        <f t="shared" si="3"/>
        <v>SOProgrammatic</v>
      </c>
      <c r="G74" s="47">
        <v>0</v>
      </c>
      <c r="H74" s="47">
        <v>229500.00000000003</v>
      </c>
      <c r="I74" s="47">
        <v>328185.00000000006</v>
      </c>
      <c r="J74" s="47">
        <v>336848.62499999994</v>
      </c>
      <c r="K74" s="47">
        <f t="shared" si="4"/>
        <v>894533.625</v>
      </c>
      <c r="L74" s="23"/>
    </row>
    <row r="75" spans="1:12" x14ac:dyDescent="0.2">
      <c r="A75" s="42" t="s">
        <v>1659</v>
      </c>
      <c r="B75" s="25">
        <v>303</v>
      </c>
      <c r="C75" s="44" t="s">
        <v>36</v>
      </c>
      <c r="D75" s="46">
        <v>45991</v>
      </c>
      <c r="E75" s="26" t="s">
        <v>189</v>
      </c>
      <c r="F75" s="163" t="str">
        <f t="shared" si="3"/>
        <v>SOSpecific</v>
      </c>
      <c r="G75" s="47">
        <v>0</v>
      </c>
      <c r="H75" s="47">
        <v>0</v>
      </c>
      <c r="I75" s="47">
        <v>0</v>
      </c>
      <c r="J75" s="47">
        <v>869671.04136472801</v>
      </c>
      <c r="K75" s="47">
        <f t="shared" si="4"/>
        <v>869671.04136472801</v>
      </c>
      <c r="L75" s="23"/>
    </row>
    <row r="76" spans="1:12" x14ac:dyDescent="0.2">
      <c r="A76" s="42" t="s">
        <v>1660</v>
      </c>
      <c r="B76" s="25">
        <v>303</v>
      </c>
      <c r="C76" s="45" t="s">
        <v>36</v>
      </c>
      <c r="D76" s="46">
        <v>45930</v>
      </c>
      <c r="E76" s="26" t="s">
        <v>189</v>
      </c>
      <c r="F76" s="163" t="str">
        <f t="shared" si="3"/>
        <v>SOSpecific</v>
      </c>
      <c r="G76" s="47">
        <v>0</v>
      </c>
      <c r="H76" s="47">
        <v>0</v>
      </c>
      <c r="I76" s="47">
        <v>0</v>
      </c>
      <c r="J76" s="47">
        <v>865102.97893045202</v>
      </c>
      <c r="K76" s="47">
        <f t="shared" si="4"/>
        <v>865102.97893045202</v>
      </c>
      <c r="L76" s="23"/>
    </row>
    <row r="77" spans="1:12" x14ac:dyDescent="0.2">
      <c r="A77" s="42" t="s">
        <v>1661</v>
      </c>
      <c r="B77" s="25">
        <v>303</v>
      </c>
      <c r="C77" s="44" t="s">
        <v>36</v>
      </c>
      <c r="D77" s="46" t="s">
        <v>922</v>
      </c>
      <c r="E77" s="26" t="s">
        <v>209</v>
      </c>
      <c r="F77" s="163" t="str">
        <f t="shared" si="3"/>
        <v>SOProgrammatic</v>
      </c>
      <c r="G77" s="47">
        <v>0</v>
      </c>
      <c r="H77" s="47">
        <v>0</v>
      </c>
      <c r="I77" s="47">
        <v>0</v>
      </c>
      <c r="J77" s="47">
        <v>832379.95661918388</v>
      </c>
      <c r="K77" s="47">
        <f t="shared" si="4"/>
        <v>832379.95661918388</v>
      </c>
      <c r="L77" s="23"/>
    </row>
    <row r="78" spans="1:12" x14ac:dyDescent="0.2">
      <c r="A78" s="42" t="s">
        <v>1662</v>
      </c>
      <c r="B78" s="25">
        <v>303</v>
      </c>
      <c r="C78" s="44" t="s">
        <v>36</v>
      </c>
      <c r="D78" s="46">
        <v>45291</v>
      </c>
      <c r="E78" s="26" t="s">
        <v>189</v>
      </c>
      <c r="F78" s="163" t="str">
        <f t="shared" si="3"/>
        <v>SOSpecific</v>
      </c>
      <c r="G78" s="47">
        <v>0</v>
      </c>
      <c r="H78" s="47">
        <v>816000</v>
      </c>
      <c r="I78" s="47">
        <v>0</v>
      </c>
      <c r="J78" s="47">
        <v>0</v>
      </c>
      <c r="K78" s="47">
        <f t="shared" si="4"/>
        <v>816000</v>
      </c>
      <c r="L78" s="23"/>
    </row>
    <row r="79" spans="1:12" x14ac:dyDescent="0.2">
      <c r="A79" s="42" t="s">
        <v>1664</v>
      </c>
      <c r="B79" s="25">
        <v>303</v>
      </c>
      <c r="C79" s="45" t="s">
        <v>36</v>
      </c>
      <c r="D79" s="46">
        <v>46022</v>
      </c>
      <c r="E79" s="26" t="s">
        <v>189</v>
      </c>
      <c r="F79" s="163" t="str">
        <f t="shared" si="3"/>
        <v>SOSpecific</v>
      </c>
      <c r="G79" s="47">
        <v>0</v>
      </c>
      <c r="H79" s="47">
        <v>0</v>
      </c>
      <c r="I79" s="47">
        <v>0</v>
      </c>
      <c r="J79" s="47">
        <v>772134.94079999998</v>
      </c>
      <c r="K79" s="47">
        <f t="shared" si="4"/>
        <v>772134.94079999998</v>
      </c>
      <c r="L79" s="23"/>
    </row>
    <row r="80" spans="1:12" x14ac:dyDescent="0.2">
      <c r="A80" s="42" t="s">
        <v>1665</v>
      </c>
      <c r="B80" s="25">
        <v>303</v>
      </c>
      <c r="C80" s="45" t="s">
        <v>36</v>
      </c>
      <c r="D80" s="46">
        <v>45382</v>
      </c>
      <c r="E80" s="26" t="s">
        <v>189</v>
      </c>
      <c r="F80" s="163" t="str">
        <f t="shared" si="3"/>
        <v>SOSpecific</v>
      </c>
      <c r="G80" s="47">
        <v>0</v>
      </c>
      <c r="H80" s="47">
        <v>0</v>
      </c>
      <c r="I80" s="47">
        <v>766400</v>
      </c>
      <c r="J80" s="47">
        <v>0</v>
      </c>
      <c r="K80" s="47">
        <f t="shared" si="4"/>
        <v>766400</v>
      </c>
      <c r="L80" s="23"/>
    </row>
    <row r="81" spans="1:12" x14ac:dyDescent="0.2">
      <c r="A81" s="42" t="s">
        <v>1587</v>
      </c>
      <c r="B81" s="25">
        <v>303</v>
      </c>
      <c r="C81" s="44" t="s">
        <v>36</v>
      </c>
      <c r="D81" s="46">
        <v>44865</v>
      </c>
      <c r="E81" s="26" t="s">
        <v>189</v>
      </c>
      <c r="F81" s="163" t="str">
        <f t="shared" si="3"/>
        <v>SOSpecific</v>
      </c>
      <c r="G81" s="47">
        <v>556857.20000000007</v>
      </c>
      <c r="H81" s="47">
        <v>0</v>
      </c>
      <c r="I81" s="47">
        <v>0</v>
      </c>
      <c r="J81" s="47">
        <v>0</v>
      </c>
      <c r="K81" s="47">
        <f t="shared" si="4"/>
        <v>556857.20000000007</v>
      </c>
      <c r="L81" s="23"/>
    </row>
    <row r="82" spans="1:12" x14ac:dyDescent="0.2">
      <c r="A82" s="42" t="s">
        <v>1765</v>
      </c>
      <c r="B82" s="25">
        <v>303</v>
      </c>
      <c r="C82" s="45" t="s">
        <v>36</v>
      </c>
      <c r="D82" s="46">
        <v>44926</v>
      </c>
      <c r="E82" s="26" t="s">
        <v>189</v>
      </c>
      <c r="F82" s="163" t="str">
        <f t="shared" si="3"/>
        <v>SOSpecific</v>
      </c>
      <c r="G82" s="47">
        <v>483406.96</v>
      </c>
      <c r="H82" s="47">
        <v>0</v>
      </c>
      <c r="I82" s="47">
        <v>0</v>
      </c>
      <c r="J82" s="47">
        <v>0</v>
      </c>
      <c r="K82" s="47">
        <f t="shared" si="4"/>
        <v>483406.96</v>
      </c>
      <c r="L82" s="23"/>
    </row>
    <row r="83" spans="1:12" x14ac:dyDescent="0.2">
      <c r="A83" s="42" t="s">
        <v>1590</v>
      </c>
      <c r="B83" s="25">
        <v>303</v>
      </c>
      <c r="C83" s="44" t="s">
        <v>36</v>
      </c>
      <c r="D83" s="46" t="s">
        <v>922</v>
      </c>
      <c r="E83" s="26" t="s">
        <v>209</v>
      </c>
      <c r="F83" s="163" t="str">
        <f t="shared" si="3"/>
        <v>SOProgrammatic</v>
      </c>
      <c r="G83" s="47">
        <v>0</v>
      </c>
      <c r="H83" s="47">
        <v>0</v>
      </c>
      <c r="I83" s="47">
        <v>222200.59950000004</v>
      </c>
      <c r="J83" s="47">
        <v>226806.8866368751</v>
      </c>
      <c r="K83" s="47">
        <f t="shared" si="4"/>
        <v>449007.48613687512</v>
      </c>
      <c r="L83" s="23"/>
    </row>
    <row r="84" spans="1:12" x14ac:dyDescent="0.2">
      <c r="A84" s="42" t="s">
        <v>1663</v>
      </c>
      <c r="B84" s="25">
        <v>303</v>
      </c>
      <c r="C84" s="45" t="s">
        <v>36</v>
      </c>
      <c r="D84" s="46">
        <v>45535</v>
      </c>
      <c r="E84" s="26" t="s">
        <v>189</v>
      </c>
      <c r="F84" s="163" t="str">
        <f t="shared" si="3"/>
        <v>SOSpecific</v>
      </c>
      <c r="G84" s="47">
        <v>0</v>
      </c>
      <c r="H84" s="47">
        <v>0</v>
      </c>
      <c r="I84" s="47">
        <v>428400</v>
      </c>
      <c r="J84" s="47">
        <v>0</v>
      </c>
      <c r="K84" s="47">
        <f t="shared" si="4"/>
        <v>428400</v>
      </c>
      <c r="L84" s="23"/>
    </row>
    <row r="85" spans="1:12" x14ac:dyDescent="0.2">
      <c r="A85" s="42" t="s">
        <v>1596</v>
      </c>
      <c r="B85" s="25">
        <v>303</v>
      </c>
      <c r="C85" s="45" t="s">
        <v>36</v>
      </c>
      <c r="D85" s="46">
        <v>44834</v>
      </c>
      <c r="E85" s="26" t="s">
        <v>189</v>
      </c>
      <c r="F85" s="163" t="str">
        <f t="shared" si="3"/>
        <v>SOSpecific</v>
      </c>
      <c r="G85" s="47">
        <v>373799.946</v>
      </c>
      <c r="H85" s="47">
        <v>0</v>
      </c>
      <c r="I85" s="47">
        <v>0</v>
      </c>
      <c r="J85" s="47">
        <v>0</v>
      </c>
      <c r="K85" s="47">
        <f t="shared" si="4"/>
        <v>373799.946</v>
      </c>
      <c r="L85" s="23"/>
    </row>
    <row r="86" spans="1:12" x14ac:dyDescent="0.2">
      <c r="A86" s="42" t="s">
        <v>1605</v>
      </c>
      <c r="B86" s="25">
        <v>303</v>
      </c>
      <c r="C86" s="45" t="s">
        <v>36</v>
      </c>
      <c r="D86" s="46">
        <v>44834</v>
      </c>
      <c r="E86" s="26" t="s">
        <v>189</v>
      </c>
      <c r="F86" s="163" t="str">
        <f t="shared" si="3"/>
        <v>SOSpecific</v>
      </c>
      <c r="G86" s="47">
        <v>300000</v>
      </c>
      <c r="H86" s="47">
        <v>0</v>
      </c>
      <c r="I86" s="47">
        <v>0</v>
      </c>
      <c r="J86" s="47">
        <v>0</v>
      </c>
      <c r="K86" s="47">
        <f t="shared" si="4"/>
        <v>300000</v>
      </c>
      <c r="L86" s="23"/>
    </row>
    <row r="87" spans="1:12" x14ac:dyDescent="0.2">
      <c r="A87" s="42" t="s">
        <v>1612</v>
      </c>
      <c r="B87" s="25">
        <v>303</v>
      </c>
      <c r="C87" s="45" t="s">
        <v>36</v>
      </c>
      <c r="D87" s="46">
        <v>44834</v>
      </c>
      <c r="E87" s="26" t="s">
        <v>189</v>
      </c>
      <c r="F87" s="163" t="str">
        <f t="shared" si="3"/>
        <v>SOSpecific</v>
      </c>
      <c r="G87" s="47">
        <v>270786.86600000004</v>
      </c>
      <c r="H87" s="47">
        <v>0</v>
      </c>
      <c r="I87" s="47">
        <v>0</v>
      </c>
      <c r="J87" s="47">
        <v>0</v>
      </c>
      <c r="K87" s="47">
        <f t="shared" si="4"/>
        <v>270786.86600000004</v>
      </c>
      <c r="L87" s="23"/>
    </row>
    <row r="88" spans="1:12" x14ac:dyDescent="0.2">
      <c r="A88" s="42" t="s">
        <v>1617</v>
      </c>
      <c r="B88" s="25">
        <v>303</v>
      </c>
      <c r="C88" s="45" t="s">
        <v>36</v>
      </c>
      <c r="D88" s="46">
        <v>45260</v>
      </c>
      <c r="E88" s="26" t="s">
        <v>189</v>
      </c>
      <c r="F88" s="163" t="str">
        <f t="shared" si="3"/>
        <v>SOSpecific</v>
      </c>
      <c r="G88" s="47">
        <v>0</v>
      </c>
      <c r="H88" s="47">
        <v>244800</v>
      </c>
      <c r="I88" s="47">
        <v>0</v>
      </c>
      <c r="J88" s="47">
        <v>0</v>
      </c>
      <c r="K88" s="47">
        <f t="shared" si="4"/>
        <v>244800</v>
      </c>
      <c r="L88" s="23"/>
    </row>
    <row r="89" spans="1:12" x14ac:dyDescent="0.2">
      <c r="A89" s="51"/>
      <c r="B89" s="52"/>
      <c r="C89" s="53"/>
      <c r="D89" s="54"/>
      <c r="E89" s="54"/>
      <c r="F89" s="164"/>
      <c r="G89" s="47"/>
      <c r="H89" s="47"/>
      <c r="I89" s="47"/>
      <c r="J89" s="47"/>
      <c r="K89" s="47"/>
      <c r="L89" s="23"/>
    </row>
    <row r="90" spans="1:12" x14ac:dyDescent="0.2">
      <c r="A90" s="51"/>
      <c r="B90" s="52"/>
      <c r="C90" s="53"/>
      <c r="D90" s="54"/>
      <c r="E90" s="54"/>
      <c r="F90" s="164"/>
      <c r="G90" s="55"/>
      <c r="H90" s="55"/>
      <c r="I90" s="55"/>
      <c r="J90" s="55"/>
      <c r="K90" s="55"/>
      <c r="L90" s="23"/>
    </row>
    <row r="91" spans="1:12" x14ac:dyDescent="0.2">
      <c r="A91" s="24"/>
      <c r="B91" s="48"/>
      <c r="C91" s="49"/>
      <c r="D91" s="50"/>
      <c r="E91" s="50"/>
      <c r="F91" s="165"/>
      <c r="G91" s="56"/>
      <c r="H91" s="56"/>
      <c r="I91" s="56"/>
      <c r="J91" s="56"/>
      <c r="K91" s="56"/>
      <c r="L91" s="23"/>
    </row>
    <row r="92" spans="1:12" x14ac:dyDescent="0.2">
      <c r="A92" s="51"/>
      <c r="B92" s="52"/>
      <c r="C92" s="53"/>
      <c r="D92" s="54"/>
      <c r="E92" s="54"/>
      <c r="F92" s="164"/>
      <c r="G92" s="55"/>
      <c r="H92" s="55"/>
      <c r="I92" s="55"/>
      <c r="J92" s="55"/>
      <c r="K92" s="55"/>
      <c r="L92" s="23"/>
    </row>
    <row r="93" spans="1:12" x14ac:dyDescent="0.2">
      <c r="A93" s="24"/>
      <c r="B93" s="48"/>
      <c r="C93" s="57"/>
      <c r="D93" s="50"/>
      <c r="E93" s="50"/>
      <c r="F93" s="165"/>
      <c r="G93" s="56"/>
      <c r="H93" s="56"/>
      <c r="I93" s="56"/>
      <c r="J93" s="56"/>
      <c r="K93" s="56"/>
      <c r="L93" s="23"/>
    </row>
    <row r="94" spans="1:12" x14ac:dyDescent="0.2">
      <c r="A94" s="51"/>
      <c r="B94" s="52"/>
      <c r="C94" s="53"/>
      <c r="D94" s="54"/>
      <c r="E94" s="54"/>
      <c r="F94" s="164"/>
      <c r="G94" s="55"/>
      <c r="H94" s="55"/>
      <c r="I94" s="55"/>
      <c r="J94" s="55"/>
      <c r="K94" s="55"/>
      <c r="L94" s="23"/>
    </row>
    <row r="95" spans="1:12" x14ac:dyDescent="0.2">
      <c r="A95" s="24"/>
      <c r="B95" s="48"/>
      <c r="C95" s="49"/>
      <c r="D95" s="50"/>
      <c r="E95" s="50"/>
      <c r="F95" s="165"/>
      <c r="G95" s="56"/>
      <c r="H95" s="56"/>
      <c r="I95" s="56"/>
      <c r="J95" s="56"/>
      <c r="K95" s="56"/>
      <c r="L95" s="23"/>
    </row>
    <row r="96" spans="1:12" x14ac:dyDescent="0.2">
      <c r="A96" s="24"/>
      <c r="B96" s="48"/>
      <c r="C96" s="49"/>
      <c r="D96" s="50"/>
      <c r="E96" s="50"/>
      <c r="F96" s="165"/>
      <c r="G96" s="56"/>
      <c r="H96" s="56"/>
      <c r="I96" s="56"/>
      <c r="J96" s="56"/>
      <c r="K96" s="56"/>
      <c r="L96" s="23"/>
    </row>
    <row r="97" spans="1:12" x14ac:dyDescent="0.2">
      <c r="A97" s="24"/>
      <c r="B97" s="48"/>
      <c r="C97" s="49"/>
      <c r="D97" s="50"/>
      <c r="E97" s="50"/>
      <c r="F97" s="165"/>
      <c r="G97" s="56"/>
      <c r="H97" s="56"/>
      <c r="I97" s="56"/>
      <c r="J97" s="56"/>
      <c r="K97" s="56"/>
      <c r="L97" s="23"/>
    </row>
    <row r="98" spans="1:12" x14ac:dyDescent="0.2">
      <c r="A98" s="24"/>
      <c r="B98" s="48"/>
      <c r="C98" s="49"/>
      <c r="D98" s="50"/>
      <c r="E98" s="50"/>
      <c r="F98" s="165"/>
      <c r="G98" s="56"/>
      <c r="H98" s="56"/>
      <c r="I98" s="56"/>
      <c r="J98" s="56"/>
      <c r="K98" s="56"/>
      <c r="L98" s="23"/>
    </row>
    <row r="99" spans="1:12" x14ac:dyDescent="0.2">
      <c r="A99" s="24"/>
      <c r="B99" s="48"/>
      <c r="C99" s="49"/>
      <c r="D99" s="50"/>
      <c r="E99" s="50"/>
      <c r="F99" s="165"/>
      <c r="G99" s="56"/>
      <c r="H99" s="56"/>
      <c r="I99" s="56"/>
      <c r="J99" s="56"/>
      <c r="K99" s="56"/>
      <c r="L99" s="23"/>
    </row>
    <row r="100" spans="1:12" x14ac:dyDescent="0.2">
      <c r="A100" s="51"/>
      <c r="B100" s="52"/>
      <c r="C100" s="53"/>
      <c r="D100" s="54"/>
      <c r="E100" s="54"/>
      <c r="F100" s="164"/>
      <c r="G100" s="55"/>
      <c r="H100" s="55"/>
      <c r="I100" s="55"/>
      <c r="J100" s="55"/>
      <c r="K100" s="55"/>
      <c r="L100" s="23"/>
    </row>
    <row r="101" spans="1:12" x14ac:dyDescent="0.2">
      <c r="A101" s="24"/>
      <c r="B101" s="48"/>
      <c r="C101" s="57"/>
      <c r="D101" s="50"/>
      <c r="E101" s="50"/>
      <c r="F101" s="165"/>
      <c r="G101" s="56"/>
      <c r="H101" s="56"/>
      <c r="I101" s="56"/>
      <c r="J101" s="56"/>
      <c r="K101" s="56"/>
      <c r="L101" s="23"/>
    </row>
    <row r="102" spans="1:12" x14ac:dyDescent="0.2">
      <c r="A102" s="24"/>
      <c r="B102" s="48"/>
      <c r="C102" s="49"/>
      <c r="D102" s="50"/>
      <c r="E102" s="50"/>
      <c r="F102" s="165"/>
      <c r="G102" s="56"/>
      <c r="H102" s="56"/>
      <c r="I102" s="56"/>
      <c r="J102" s="56"/>
      <c r="K102" s="56"/>
      <c r="L102" s="23"/>
    </row>
    <row r="103" spans="1:12" x14ac:dyDescent="0.2">
      <c r="A103" s="24"/>
      <c r="B103" s="48"/>
      <c r="C103" s="49"/>
      <c r="D103" s="50"/>
      <c r="E103" s="50"/>
      <c r="F103" s="165"/>
      <c r="G103" s="56"/>
      <c r="H103" s="56"/>
      <c r="I103" s="56"/>
      <c r="J103" s="56"/>
      <c r="K103" s="56"/>
      <c r="L103" s="23"/>
    </row>
    <row r="104" spans="1:12" x14ac:dyDescent="0.2">
      <c r="A104" s="24"/>
      <c r="B104" s="48"/>
      <c r="C104" s="49"/>
      <c r="D104" s="50"/>
      <c r="E104" s="50"/>
      <c r="F104" s="165"/>
      <c r="G104" s="56"/>
      <c r="H104" s="56"/>
      <c r="I104" s="56"/>
      <c r="J104" s="56"/>
      <c r="K104" s="56"/>
      <c r="L104" s="23"/>
    </row>
    <row r="105" spans="1:12" x14ac:dyDescent="0.2">
      <c r="A105" s="24"/>
      <c r="B105" s="48"/>
      <c r="C105" s="49"/>
      <c r="D105" s="50"/>
      <c r="E105" s="50"/>
      <c r="F105" s="165"/>
      <c r="G105" s="56"/>
      <c r="H105" s="56"/>
      <c r="I105" s="56"/>
      <c r="J105" s="56"/>
      <c r="K105" s="56"/>
      <c r="L105" s="23"/>
    </row>
    <row r="106" spans="1:12" x14ac:dyDescent="0.2">
      <c r="A106" s="51"/>
      <c r="B106" s="52"/>
      <c r="C106" s="53"/>
      <c r="D106" s="54"/>
      <c r="E106" s="54"/>
      <c r="F106" s="164"/>
      <c r="G106" s="55"/>
      <c r="H106" s="55"/>
      <c r="I106" s="55"/>
      <c r="J106" s="55"/>
      <c r="K106" s="55"/>
      <c r="L106" s="23"/>
    </row>
    <row r="107" spans="1:12" x14ac:dyDescent="0.2">
      <c r="A107" s="51"/>
      <c r="B107" s="52"/>
      <c r="C107" s="53"/>
      <c r="D107" s="54"/>
      <c r="E107" s="54"/>
      <c r="F107" s="164"/>
      <c r="G107" s="55"/>
      <c r="H107" s="55"/>
      <c r="I107" s="55"/>
      <c r="J107" s="55"/>
      <c r="K107" s="55"/>
      <c r="L107" s="23"/>
    </row>
    <row r="108" spans="1:12" x14ac:dyDescent="0.2">
      <c r="A108" s="24"/>
      <c r="B108" s="48"/>
      <c r="C108" s="57"/>
      <c r="D108" s="50"/>
      <c r="E108" s="50"/>
      <c r="F108" s="165"/>
      <c r="G108" s="56"/>
      <c r="H108" s="56"/>
      <c r="I108" s="56"/>
      <c r="J108" s="56"/>
      <c r="K108" s="56"/>
      <c r="L108" s="23"/>
    </row>
    <row r="109" spans="1:12" x14ac:dyDescent="0.2">
      <c r="A109" s="24"/>
      <c r="B109" s="48"/>
      <c r="C109" s="49"/>
      <c r="D109" s="50"/>
      <c r="E109" s="50"/>
      <c r="F109" s="165"/>
      <c r="G109" s="56"/>
      <c r="H109" s="56"/>
      <c r="I109" s="56"/>
      <c r="J109" s="56"/>
      <c r="K109" s="56"/>
      <c r="L109" s="23"/>
    </row>
    <row r="110" spans="1:12" x14ac:dyDescent="0.2">
      <c r="A110" s="24"/>
      <c r="B110" s="48"/>
      <c r="C110" s="49"/>
      <c r="D110" s="50"/>
      <c r="E110" s="50"/>
      <c r="F110" s="165"/>
      <c r="G110" s="56"/>
      <c r="H110" s="56"/>
      <c r="I110" s="56"/>
      <c r="J110" s="56"/>
      <c r="K110" s="56"/>
      <c r="L110" s="23"/>
    </row>
    <row r="111" spans="1:12" x14ac:dyDescent="0.2">
      <c r="A111" s="24"/>
      <c r="B111" s="48"/>
      <c r="C111" s="49"/>
      <c r="D111" s="50"/>
      <c r="E111" s="50"/>
      <c r="F111" s="165"/>
      <c r="G111" s="56"/>
      <c r="H111" s="56"/>
      <c r="I111" s="56"/>
      <c r="J111" s="56"/>
      <c r="K111" s="56"/>
      <c r="L111" s="23"/>
    </row>
    <row r="112" spans="1:12" x14ac:dyDescent="0.2">
      <c r="A112" s="24"/>
      <c r="B112" s="48"/>
      <c r="C112" s="49"/>
      <c r="D112" s="50"/>
      <c r="E112" s="50"/>
      <c r="F112" s="165"/>
      <c r="G112" s="56"/>
      <c r="H112" s="56"/>
      <c r="I112" s="56"/>
      <c r="J112" s="56"/>
      <c r="K112" s="56"/>
      <c r="L112" s="23"/>
    </row>
    <row r="113" spans="1:12" x14ac:dyDescent="0.2">
      <c r="A113" s="24"/>
      <c r="B113" s="48"/>
      <c r="C113" s="57"/>
      <c r="D113" s="50"/>
      <c r="E113" s="50"/>
      <c r="F113" s="165"/>
      <c r="G113" s="56"/>
      <c r="H113" s="56"/>
      <c r="I113" s="56"/>
      <c r="J113" s="56"/>
      <c r="K113" s="56"/>
      <c r="L113" s="23"/>
    </row>
    <row r="114" spans="1:12" x14ac:dyDescent="0.2">
      <c r="A114" s="24"/>
      <c r="B114" s="48"/>
      <c r="C114" s="49"/>
      <c r="D114" s="50"/>
      <c r="E114" s="50"/>
      <c r="F114" s="165"/>
      <c r="G114" s="56"/>
      <c r="H114" s="56"/>
      <c r="I114" s="56"/>
      <c r="J114" s="56"/>
      <c r="K114" s="56"/>
      <c r="L114" s="23"/>
    </row>
    <row r="115" spans="1:12" x14ac:dyDescent="0.2">
      <c r="A115" s="24"/>
      <c r="B115" s="48"/>
      <c r="C115" s="49"/>
      <c r="D115" s="50"/>
      <c r="E115" s="50"/>
      <c r="F115" s="165"/>
      <c r="G115" s="56"/>
      <c r="H115" s="56"/>
      <c r="I115" s="56"/>
      <c r="J115" s="56"/>
      <c r="K115" s="56"/>
      <c r="L115" s="23"/>
    </row>
    <row r="116" spans="1:12" x14ac:dyDescent="0.2">
      <c r="A116" s="51"/>
      <c r="B116" s="52"/>
      <c r="C116" s="53"/>
      <c r="D116" s="54"/>
      <c r="E116" s="54"/>
      <c r="F116" s="164"/>
      <c r="G116" s="55"/>
      <c r="H116" s="55"/>
      <c r="I116" s="55"/>
      <c r="J116" s="55"/>
      <c r="K116" s="55"/>
      <c r="L116" s="23"/>
    </row>
    <row r="117" spans="1:12" x14ac:dyDescent="0.2">
      <c r="A117" s="51"/>
      <c r="B117" s="52"/>
      <c r="C117" s="53"/>
      <c r="D117" s="54"/>
      <c r="E117" s="54"/>
      <c r="F117" s="164"/>
      <c r="G117" s="55"/>
      <c r="H117" s="55"/>
      <c r="I117" s="55"/>
      <c r="J117" s="55"/>
      <c r="K117" s="55"/>
      <c r="L117" s="23"/>
    </row>
    <row r="118" spans="1:12" x14ac:dyDescent="0.2">
      <c r="A118" s="51"/>
      <c r="B118" s="52"/>
      <c r="C118" s="53"/>
      <c r="D118" s="54"/>
      <c r="E118" s="54"/>
      <c r="F118" s="164"/>
      <c r="G118" s="55"/>
      <c r="H118" s="55"/>
      <c r="I118" s="55"/>
      <c r="J118" s="55"/>
      <c r="K118" s="55"/>
      <c r="L118" s="23"/>
    </row>
    <row r="119" spans="1:12" x14ac:dyDescent="0.2">
      <c r="A119" s="51"/>
      <c r="B119" s="52"/>
      <c r="C119" s="53"/>
      <c r="D119" s="54"/>
      <c r="E119" s="54"/>
      <c r="F119" s="164"/>
      <c r="G119" s="55"/>
      <c r="H119" s="55"/>
      <c r="I119" s="55"/>
      <c r="J119" s="55"/>
      <c r="K119" s="55"/>
      <c r="L119" s="23"/>
    </row>
    <row r="120" spans="1:12" x14ac:dyDescent="0.2">
      <c r="A120" s="51"/>
      <c r="B120" s="52"/>
      <c r="C120" s="58"/>
      <c r="D120" s="54"/>
      <c r="E120" s="54"/>
      <c r="F120" s="164"/>
      <c r="G120" s="55"/>
      <c r="H120" s="55"/>
      <c r="I120" s="55"/>
      <c r="J120" s="55"/>
      <c r="K120" s="55"/>
      <c r="L120" s="23"/>
    </row>
    <row r="121" spans="1:12" x14ac:dyDescent="0.2">
      <c r="A121" s="24"/>
      <c r="B121" s="48"/>
      <c r="C121" s="49"/>
      <c r="D121" s="50"/>
      <c r="E121" s="50"/>
      <c r="F121" s="165"/>
      <c r="G121" s="56"/>
      <c r="H121" s="56"/>
      <c r="I121" s="56"/>
      <c r="J121" s="56"/>
      <c r="K121" s="56"/>
      <c r="L121" s="23"/>
    </row>
    <row r="122" spans="1:12" x14ac:dyDescent="0.2">
      <c r="A122" s="24"/>
      <c r="B122" s="48"/>
      <c r="C122" s="49"/>
      <c r="D122" s="50"/>
      <c r="E122" s="50"/>
      <c r="F122" s="165"/>
      <c r="G122" s="56"/>
      <c r="H122" s="56"/>
      <c r="I122" s="56"/>
      <c r="J122" s="56"/>
      <c r="K122" s="56"/>
      <c r="L122" s="23"/>
    </row>
    <row r="123" spans="1:12" x14ac:dyDescent="0.2">
      <c r="A123" s="51"/>
      <c r="B123" s="52"/>
      <c r="C123" s="53"/>
      <c r="D123" s="54"/>
      <c r="E123" s="54"/>
      <c r="F123" s="164"/>
      <c r="G123" s="55"/>
      <c r="H123" s="55"/>
      <c r="I123" s="55"/>
      <c r="J123" s="55"/>
      <c r="K123" s="55"/>
      <c r="L123" s="23"/>
    </row>
    <row r="124" spans="1:12" x14ac:dyDescent="0.2">
      <c r="A124" s="24"/>
      <c r="B124" s="48"/>
      <c r="C124" s="49"/>
      <c r="D124" s="50"/>
      <c r="E124" s="50"/>
      <c r="F124" s="165"/>
      <c r="G124" s="56"/>
      <c r="H124" s="56"/>
      <c r="I124" s="56"/>
      <c r="J124" s="56"/>
      <c r="K124" s="56"/>
      <c r="L124" s="23"/>
    </row>
    <row r="125" spans="1:12" x14ac:dyDescent="0.2">
      <c r="A125" s="51"/>
      <c r="B125" s="52"/>
      <c r="C125" s="58"/>
      <c r="D125" s="54"/>
      <c r="E125" s="54"/>
      <c r="F125" s="164"/>
      <c r="G125" s="55"/>
      <c r="H125" s="55"/>
      <c r="I125" s="55"/>
      <c r="J125" s="55"/>
      <c r="K125" s="55"/>
      <c r="L125" s="23"/>
    </row>
    <row r="126" spans="1:12" x14ac:dyDescent="0.2">
      <c r="A126" s="51"/>
      <c r="B126" s="52"/>
      <c r="C126" s="53"/>
      <c r="D126" s="54"/>
      <c r="E126" s="54"/>
      <c r="F126" s="164"/>
      <c r="G126" s="55"/>
      <c r="H126" s="55"/>
      <c r="I126" s="55"/>
      <c r="J126" s="55"/>
      <c r="K126" s="55"/>
      <c r="L126" s="23"/>
    </row>
    <row r="127" spans="1:12" x14ac:dyDescent="0.2">
      <c r="A127" s="51"/>
      <c r="B127" s="52"/>
      <c r="C127" s="53"/>
      <c r="D127" s="54"/>
      <c r="E127" s="54"/>
      <c r="F127" s="164"/>
      <c r="G127" s="55"/>
      <c r="H127" s="55"/>
      <c r="I127" s="55"/>
      <c r="J127" s="55"/>
      <c r="K127" s="55"/>
      <c r="L127" s="23"/>
    </row>
    <row r="128" spans="1:12" x14ac:dyDescent="0.2">
      <c r="A128" s="51"/>
      <c r="B128" s="52"/>
      <c r="C128" s="58"/>
      <c r="D128" s="54"/>
      <c r="E128" s="54"/>
      <c r="F128" s="164"/>
      <c r="G128" s="55"/>
      <c r="H128" s="55"/>
      <c r="I128" s="55"/>
      <c r="J128" s="55"/>
      <c r="K128" s="55"/>
      <c r="L128" s="23"/>
    </row>
    <row r="129" spans="1:12" x14ac:dyDescent="0.2">
      <c r="A129" s="51"/>
      <c r="B129" s="52"/>
      <c r="C129" s="53"/>
      <c r="D129" s="54"/>
      <c r="E129" s="54"/>
      <c r="F129" s="164"/>
      <c r="G129" s="55"/>
      <c r="H129" s="55"/>
      <c r="I129" s="55"/>
      <c r="J129" s="55"/>
      <c r="K129" s="55"/>
      <c r="L129" s="23"/>
    </row>
    <row r="130" spans="1:12" x14ac:dyDescent="0.2">
      <c r="A130" s="51"/>
      <c r="B130" s="52"/>
      <c r="C130" s="53"/>
      <c r="D130" s="54"/>
      <c r="E130" s="54"/>
      <c r="F130" s="164"/>
      <c r="G130" s="55"/>
      <c r="H130" s="55"/>
      <c r="I130" s="55"/>
      <c r="J130" s="55"/>
      <c r="K130" s="55"/>
      <c r="L130" s="23"/>
    </row>
    <row r="131" spans="1:12" x14ac:dyDescent="0.2">
      <c r="A131" s="51"/>
      <c r="B131" s="52"/>
      <c r="C131" s="53"/>
      <c r="D131" s="54"/>
      <c r="E131" s="54"/>
      <c r="F131" s="164"/>
      <c r="G131" s="55"/>
      <c r="H131" s="55"/>
      <c r="I131" s="55"/>
      <c r="J131" s="55"/>
      <c r="K131" s="55"/>
      <c r="L131" s="23"/>
    </row>
    <row r="132" spans="1:12" x14ac:dyDescent="0.2">
      <c r="A132" s="24"/>
      <c r="B132" s="48"/>
      <c r="C132" s="57"/>
      <c r="D132" s="50"/>
      <c r="E132" s="50"/>
      <c r="F132" s="165"/>
      <c r="G132" s="56"/>
      <c r="H132" s="56"/>
      <c r="I132" s="56"/>
      <c r="J132" s="56"/>
      <c r="K132" s="56"/>
      <c r="L132" s="23"/>
    </row>
    <row r="133" spans="1:12" x14ac:dyDescent="0.2">
      <c r="A133" s="51"/>
      <c r="B133" s="52"/>
      <c r="C133" s="53"/>
      <c r="D133" s="54"/>
      <c r="E133" s="54"/>
      <c r="F133" s="164"/>
      <c r="G133" s="55"/>
      <c r="H133" s="55"/>
      <c r="I133" s="55"/>
      <c r="J133" s="55"/>
      <c r="K133" s="55"/>
      <c r="L133" s="23"/>
    </row>
    <row r="134" spans="1:12" x14ac:dyDescent="0.2">
      <c r="A134" s="24"/>
      <c r="B134" s="48"/>
      <c r="C134" s="49"/>
      <c r="D134" s="50"/>
      <c r="E134" s="50"/>
      <c r="F134" s="165"/>
      <c r="G134" s="56"/>
      <c r="H134" s="56"/>
      <c r="I134" s="56"/>
      <c r="J134" s="56"/>
      <c r="K134" s="56"/>
      <c r="L134" s="23"/>
    </row>
    <row r="135" spans="1:12" x14ac:dyDescent="0.2">
      <c r="A135" s="51"/>
      <c r="B135" s="52"/>
      <c r="C135" s="53"/>
      <c r="D135" s="54"/>
      <c r="E135" s="54"/>
      <c r="F135" s="164"/>
      <c r="G135" s="55"/>
      <c r="H135" s="55"/>
      <c r="I135" s="55"/>
      <c r="J135" s="55"/>
      <c r="K135" s="55"/>
      <c r="L135" s="23"/>
    </row>
    <row r="136" spans="1:12" x14ac:dyDescent="0.2">
      <c r="A136" s="51"/>
      <c r="B136" s="52"/>
      <c r="C136" s="53"/>
      <c r="D136" s="54"/>
      <c r="E136" s="54"/>
      <c r="F136" s="164"/>
      <c r="G136" s="55"/>
      <c r="H136" s="55"/>
      <c r="I136" s="55"/>
      <c r="J136" s="55"/>
      <c r="K136" s="55"/>
      <c r="L136" s="23"/>
    </row>
    <row r="137" spans="1:12" x14ac:dyDescent="0.2">
      <c r="A137" s="24"/>
      <c r="B137" s="48"/>
      <c r="C137" s="57"/>
      <c r="D137" s="50"/>
      <c r="E137" s="50"/>
      <c r="F137" s="165"/>
      <c r="G137" s="56"/>
      <c r="H137" s="56"/>
      <c r="I137" s="56"/>
      <c r="J137" s="56"/>
      <c r="K137" s="56"/>
      <c r="L137" s="23"/>
    </row>
    <row r="138" spans="1:12" x14ac:dyDescent="0.2">
      <c r="A138" s="51"/>
      <c r="B138" s="52"/>
      <c r="C138" s="53"/>
      <c r="D138" s="54"/>
      <c r="E138" s="54"/>
      <c r="F138" s="164"/>
      <c r="G138" s="55"/>
      <c r="H138" s="55"/>
      <c r="I138" s="55"/>
      <c r="J138" s="55"/>
      <c r="K138" s="55"/>
      <c r="L138" s="23"/>
    </row>
    <row r="139" spans="1:12" x14ac:dyDescent="0.2">
      <c r="A139" s="24"/>
      <c r="B139" s="48"/>
      <c r="C139" s="49"/>
      <c r="D139" s="50"/>
      <c r="E139" s="50"/>
      <c r="F139" s="165"/>
      <c r="G139" s="56"/>
      <c r="H139" s="56"/>
      <c r="I139" s="56"/>
      <c r="J139" s="56"/>
      <c r="K139" s="56"/>
      <c r="L139" s="23"/>
    </row>
    <row r="140" spans="1:12" x14ac:dyDescent="0.2">
      <c r="A140" s="24"/>
      <c r="B140" s="48"/>
      <c r="C140" s="49"/>
      <c r="D140" s="50"/>
      <c r="E140" s="50"/>
      <c r="F140" s="165"/>
      <c r="G140" s="56"/>
      <c r="H140" s="56"/>
      <c r="I140" s="56"/>
      <c r="J140" s="56"/>
      <c r="K140" s="56"/>
      <c r="L140" s="23"/>
    </row>
    <row r="141" spans="1:12" x14ac:dyDescent="0.2">
      <c r="A141" s="24"/>
      <c r="B141" s="48"/>
      <c r="C141" s="57"/>
      <c r="D141" s="50"/>
      <c r="E141" s="50"/>
      <c r="F141" s="165"/>
      <c r="G141" s="56"/>
      <c r="H141" s="56"/>
      <c r="I141" s="56"/>
      <c r="J141" s="56"/>
      <c r="K141" s="56"/>
      <c r="L141" s="23"/>
    </row>
    <row r="142" spans="1:12" x14ac:dyDescent="0.2">
      <c r="A142" s="24"/>
      <c r="B142" s="48"/>
      <c r="C142" s="49"/>
      <c r="D142" s="50"/>
      <c r="E142" s="50"/>
      <c r="F142" s="165"/>
      <c r="G142" s="56"/>
      <c r="H142" s="56"/>
      <c r="I142" s="56"/>
      <c r="J142" s="56"/>
      <c r="K142" s="56"/>
      <c r="L142" s="23"/>
    </row>
    <row r="143" spans="1:12" x14ac:dyDescent="0.2">
      <c r="A143" s="24"/>
      <c r="B143" s="48"/>
      <c r="C143" s="57"/>
      <c r="D143" s="50"/>
      <c r="E143" s="50"/>
      <c r="F143" s="165"/>
      <c r="G143" s="56"/>
      <c r="H143" s="56"/>
      <c r="I143" s="56"/>
      <c r="J143" s="56"/>
      <c r="K143" s="56"/>
      <c r="L143" s="23"/>
    </row>
    <row r="144" spans="1:12" x14ac:dyDescent="0.2">
      <c r="A144" s="24"/>
      <c r="B144" s="48"/>
      <c r="C144" s="49"/>
      <c r="D144" s="50"/>
      <c r="E144" s="50"/>
      <c r="F144" s="165"/>
      <c r="G144" s="56"/>
      <c r="H144" s="56"/>
      <c r="I144" s="56"/>
      <c r="J144" s="56"/>
      <c r="K144" s="56"/>
      <c r="L144" s="23"/>
    </row>
    <row r="145" spans="1:12" x14ac:dyDescent="0.2">
      <c r="A145" s="24"/>
      <c r="B145" s="48"/>
      <c r="C145" s="57"/>
      <c r="D145" s="50"/>
      <c r="E145" s="50"/>
      <c r="F145" s="165"/>
      <c r="G145" s="56"/>
      <c r="H145" s="56"/>
      <c r="I145" s="56"/>
      <c r="J145" s="56"/>
      <c r="K145" s="56"/>
      <c r="L145" s="23"/>
    </row>
    <row r="146" spans="1:12" x14ac:dyDescent="0.2">
      <c r="A146" s="24"/>
      <c r="B146" s="48"/>
      <c r="C146" s="57"/>
      <c r="D146" s="50"/>
      <c r="E146" s="50"/>
      <c r="F146" s="165"/>
      <c r="G146" s="56"/>
      <c r="H146" s="56"/>
      <c r="I146" s="56"/>
      <c r="J146" s="56"/>
      <c r="K146" s="56"/>
      <c r="L146" s="23"/>
    </row>
    <row r="147" spans="1:12" x14ac:dyDescent="0.2">
      <c r="A147" s="24"/>
      <c r="B147" s="48"/>
      <c r="C147" s="49"/>
      <c r="D147" s="50"/>
      <c r="E147" s="50"/>
      <c r="F147" s="165"/>
      <c r="G147" s="56"/>
      <c r="H147" s="56"/>
      <c r="I147" s="56"/>
      <c r="J147" s="56"/>
      <c r="K147" s="56"/>
      <c r="L147" s="23"/>
    </row>
    <row r="148" spans="1:12" x14ac:dyDescent="0.2">
      <c r="A148" s="24"/>
      <c r="B148" s="48"/>
      <c r="C148" s="57"/>
      <c r="D148" s="50"/>
      <c r="E148" s="50"/>
      <c r="F148" s="165"/>
      <c r="G148" s="56"/>
      <c r="H148" s="56"/>
      <c r="I148" s="56"/>
      <c r="J148" s="56"/>
      <c r="K148" s="56"/>
      <c r="L148" s="23"/>
    </row>
    <row r="149" spans="1:12" x14ac:dyDescent="0.2">
      <c r="A149" s="24"/>
      <c r="B149" s="48"/>
      <c r="C149" s="49"/>
      <c r="D149" s="50"/>
      <c r="E149" s="50"/>
      <c r="F149" s="165"/>
      <c r="G149" s="56"/>
      <c r="H149" s="56"/>
      <c r="I149" s="56"/>
      <c r="J149" s="56"/>
      <c r="K149" s="56"/>
      <c r="L149" s="23"/>
    </row>
    <row r="150" spans="1:12" x14ac:dyDescent="0.2">
      <c r="A150" s="51"/>
      <c r="B150" s="52"/>
      <c r="C150" s="58"/>
      <c r="D150" s="54"/>
      <c r="E150" s="54"/>
      <c r="F150" s="164"/>
      <c r="G150" s="55"/>
      <c r="H150" s="55"/>
      <c r="I150" s="55"/>
      <c r="J150" s="55"/>
      <c r="K150" s="55"/>
      <c r="L150" s="23"/>
    </row>
    <row r="151" spans="1:12" x14ac:dyDescent="0.2">
      <c r="A151" s="24"/>
      <c r="B151" s="48"/>
      <c r="C151" s="49"/>
      <c r="D151" s="50"/>
      <c r="E151" s="50"/>
      <c r="F151" s="165"/>
      <c r="G151" s="56"/>
      <c r="H151" s="56"/>
      <c r="I151" s="56"/>
      <c r="J151" s="56"/>
      <c r="K151" s="56"/>
      <c r="L151" s="23"/>
    </row>
    <row r="152" spans="1:12" x14ac:dyDescent="0.2">
      <c r="A152" s="24"/>
      <c r="B152" s="48"/>
      <c r="C152" s="49"/>
      <c r="D152" s="50"/>
      <c r="E152" s="50"/>
      <c r="F152" s="165"/>
      <c r="G152" s="56"/>
      <c r="H152" s="56"/>
      <c r="I152" s="56"/>
      <c r="J152" s="56"/>
      <c r="K152" s="56"/>
      <c r="L152" s="23"/>
    </row>
    <row r="153" spans="1:12" x14ac:dyDescent="0.2">
      <c r="A153" s="24"/>
      <c r="B153" s="48"/>
      <c r="C153" s="57"/>
      <c r="D153" s="50"/>
      <c r="E153" s="50"/>
      <c r="F153" s="165"/>
      <c r="G153" s="56"/>
      <c r="H153" s="56"/>
      <c r="I153" s="56"/>
      <c r="J153" s="56"/>
      <c r="K153" s="56"/>
      <c r="L153" s="23"/>
    </row>
    <row r="154" spans="1:12" x14ac:dyDescent="0.2">
      <c r="A154" s="24"/>
      <c r="B154" s="48"/>
      <c r="C154" s="49"/>
      <c r="D154" s="50"/>
      <c r="E154" s="50"/>
      <c r="F154" s="165"/>
      <c r="G154" s="56"/>
      <c r="H154" s="56"/>
      <c r="I154" s="56"/>
      <c r="J154" s="56"/>
      <c r="K154" s="56"/>
      <c r="L154" s="23"/>
    </row>
    <row r="155" spans="1:12" x14ac:dyDescent="0.2">
      <c r="A155" s="24"/>
      <c r="B155" s="48"/>
      <c r="C155" s="49"/>
      <c r="D155" s="50"/>
      <c r="E155" s="50"/>
      <c r="F155" s="165"/>
      <c r="G155" s="56"/>
      <c r="H155" s="56"/>
      <c r="I155" s="56"/>
      <c r="J155" s="56"/>
      <c r="K155" s="56"/>
      <c r="L155" s="23"/>
    </row>
    <row r="156" spans="1:12" x14ac:dyDescent="0.2">
      <c r="A156" s="24"/>
      <c r="B156" s="48"/>
      <c r="C156" s="49"/>
      <c r="D156" s="50"/>
      <c r="E156" s="50"/>
      <c r="F156" s="165"/>
      <c r="G156" s="56"/>
      <c r="H156" s="56"/>
      <c r="I156" s="56"/>
      <c r="J156" s="56"/>
      <c r="K156" s="56"/>
      <c r="L156" s="23"/>
    </row>
    <row r="157" spans="1:12" x14ac:dyDescent="0.2">
      <c r="A157" s="24"/>
      <c r="B157" s="48"/>
      <c r="C157" s="49"/>
      <c r="D157" s="50"/>
      <c r="E157" s="50"/>
      <c r="F157" s="165"/>
      <c r="G157" s="56"/>
      <c r="H157" s="56"/>
      <c r="I157" s="56"/>
      <c r="J157" s="56"/>
      <c r="K157" s="56"/>
      <c r="L157" s="23"/>
    </row>
    <row r="158" spans="1:12" x14ac:dyDescent="0.2">
      <c r="A158" s="24"/>
      <c r="B158" s="48"/>
      <c r="C158" s="49"/>
      <c r="D158" s="50"/>
      <c r="E158" s="50"/>
      <c r="F158" s="165"/>
      <c r="G158" s="56"/>
      <c r="H158" s="56"/>
      <c r="I158" s="56"/>
      <c r="J158" s="56"/>
      <c r="K158" s="56"/>
      <c r="L158" s="23"/>
    </row>
    <row r="159" spans="1:12" x14ac:dyDescent="0.2">
      <c r="A159" s="51"/>
      <c r="B159" s="52"/>
      <c r="C159" s="53"/>
      <c r="D159" s="54"/>
      <c r="E159" s="54"/>
      <c r="F159" s="164"/>
      <c r="G159" s="55"/>
      <c r="H159" s="55"/>
      <c r="I159" s="55"/>
      <c r="J159" s="55"/>
      <c r="K159" s="55"/>
      <c r="L159" s="23"/>
    </row>
    <row r="160" spans="1:12" x14ac:dyDescent="0.2">
      <c r="A160" s="24"/>
      <c r="B160" s="48"/>
      <c r="C160" s="49"/>
      <c r="D160" s="50"/>
      <c r="E160" s="50"/>
      <c r="F160" s="165"/>
      <c r="G160" s="56"/>
      <c r="H160" s="56"/>
      <c r="I160" s="56"/>
      <c r="J160" s="56"/>
      <c r="K160" s="56"/>
      <c r="L160" s="23"/>
    </row>
    <row r="161" spans="1:12" x14ac:dyDescent="0.2">
      <c r="A161" s="24"/>
      <c r="B161" s="48"/>
      <c r="C161" s="49"/>
      <c r="D161" s="50"/>
      <c r="E161" s="50"/>
      <c r="F161" s="165"/>
      <c r="G161" s="56"/>
      <c r="H161" s="56"/>
      <c r="I161" s="56"/>
      <c r="J161" s="56"/>
      <c r="K161" s="56"/>
      <c r="L161" s="23"/>
    </row>
    <row r="162" spans="1:12" x14ac:dyDescent="0.2">
      <c r="A162" s="24"/>
      <c r="B162" s="48"/>
      <c r="C162" s="57"/>
      <c r="D162" s="50"/>
      <c r="E162" s="50"/>
      <c r="F162" s="165"/>
      <c r="G162" s="56"/>
      <c r="H162" s="56"/>
      <c r="I162" s="56"/>
      <c r="J162" s="56"/>
      <c r="K162" s="56"/>
      <c r="L162" s="23"/>
    </row>
    <row r="163" spans="1:12" x14ac:dyDescent="0.2">
      <c r="A163" s="24"/>
      <c r="B163" s="48"/>
      <c r="C163" s="49"/>
      <c r="D163" s="50"/>
      <c r="E163" s="50"/>
      <c r="F163" s="165"/>
      <c r="G163" s="56"/>
      <c r="H163" s="56"/>
      <c r="I163" s="56"/>
      <c r="J163" s="56"/>
      <c r="K163" s="56"/>
      <c r="L163" s="23"/>
    </row>
    <row r="164" spans="1:12" x14ac:dyDescent="0.2">
      <c r="A164" s="51"/>
      <c r="B164" s="52"/>
      <c r="C164" s="53"/>
      <c r="D164" s="54"/>
      <c r="E164" s="54"/>
      <c r="F164" s="164"/>
      <c r="G164" s="55"/>
      <c r="H164" s="55"/>
      <c r="I164" s="55"/>
      <c r="J164" s="55"/>
      <c r="K164" s="55"/>
      <c r="L164" s="23"/>
    </row>
    <row r="165" spans="1:12" x14ac:dyDescent="0.2">
      <c r="A165" s="51"/>
      <c r="B165" s="52"/>
      <c r="C165" s="53"/>
      <c r="D165" s="54"/>
      <c r="E165" s="54"/>
      <c r="F165" s="164"/>
      <c r="G165" s="55"/>
      <c r="H165" s="55"/>
      <c r="I165" s="55"/>
      <c r="J165" s="55"/>
      <c r="K165" s="55"/>
      <c r="L165" s="23"/>
    </row>
    <row r="166" spans="1:12" x14ac:dyDescent="0.2">
      <c r="A166" s="24"/>
      <c r="B166" s="48"/>
      <c r="C166" s="49"/>
      <c r="D166" s="50"/>
      <c r="E166" s="50"/>
      <c r="F166" s="165"/>
      <c r="G166" s="56"/>
      <c r="H166" s="56"/>
      <c r="I166" s="56"/>
      <c r="J166" s="56"/>
      <c r="K166" s="56"/>
      <c r="L166" s="23"/>
    </row>
    <row r="167" spans="1:12" x14ac:dyDescent="0.2">
      <c r="A167" s="24"/>
      <c r="B167" s="48"/>
      <c r="C167" s="49"/>
      <c r="D167" s="50"/>
      <c r="E167" s="50"/>
      <c r="F167" s="165"/>
      <c r="G167" s="56"/>
      <c r="H167" s="56"/>
      <c r="I167" s="56"/>
      <c r="J167" s="56"/>
      <c r="K167" s="56"/>
      <c r="L167" s="23"/>
    </row>
    <row r="168" spans="1:12" x14ac:dyDescent="0.2">
      <c r="A168" s="24"/>
      <c r="B168" s="48"/>
      <c r="C168" s="49"/>
      <c r="D168" s="50"/>
      <c r="E168" s="50"/>
      <c r="F168" s="165"/>
      <c r="G168" s="56"/>
      <c r="H168" s="56"/>
      <c r="I168" s="56"/>
      <c r="J168" s="56"/>
      <c r="K168" s="56"/>
      <c r="L168" s="23"/>
    </row>
    <row r="169" spans="1:12" x14ac:dyDescent="0.2">
      <c r="A169" s="24"/>
      <c r="B169" s="48"/>
      <c r="C169" s="49"/>
      <c r="D169" s="50"/>
      <c r="E169" s="50"/>
      <c r="F169" s="165"/>
      <c r="G169" s="56"/>
      <c r="H169" s="56"/>
      <c r="I169" s="56"/>
      <c r="J169" s="56"/>
      <c r="K169" s="56"/>
      <c r="L169" s="23"/>
    </row>
    <row r="170" spans="1:12" x14ac:dyDescent="0.2">
      <c r="A170" s="24"/>
      <c r="B170" s="48"/>
      <c r="C170" s="57"/>
      <c r="D170" s="50"/>
      <c r="E170" s="50"/>
      <c r="F170" s="165"/>
      <c r="G170" s="56"/>
      <c r="H170" s="56"/>
      <c r="I170" s="56"/>
      <c r="J170" s="56"/>
      <c r="K170" s="56"/>
      <c r="L170" s="23"/>
    </row>
    <row r="171" spans="1:12" x14ac:dyDescent="0.2">
      <c r="A171" s="24"/>
      <c r="B171" s="48"/>
      <c r="C171" s="49"/>
      <c r="D171" s="50"/>
      <c r="E171" s="50"/>
      <c r="F171" s="165"/>
      <c r="G171" s="56"/>
      <c r="H171" s="56"/>
      <c r="I171" s="56"/>
      <c r="J171" s="56"/>
      <c r="K171" s="56"/>
      <c r="L171" s="23"/>
    </row>
    <row r="172" spans="1:12" x14ac:dyDescent="0.2">
      <c r="A172" s="24"/>
      <c r="B172" s="48"/>
      <c r="C172" s="49"/>
      <c r="D172" s="50"/>
      <c r="E172" s="50"/>
      <c r="F172" s="165"/>
      <c r="G172" s="56"/>
      <c r="H172" s="56"/>
      <c r="I172" s="56"/>
      <c r="J172" s="56"/>
      <c r="K172" s="56"/>
      <c r="L172" s="23"/>
    </row>
    <row r="173" spans="1:12" x14ac:dyDescent="0.2">
      <c r="A173" s="24"/>
      <c r="B173" s="48"/>
      <c r="C173" s="49"/>
      <c r="D173" s="50"/>
      <c r="E173" s="50"/>
      <c r="F173" s="165"/>
      <c r="G173" s="56"/>
      <c r="H173" s="56"/>
      <c r="I173" s="56"/>
      <c r="J173" s="56"/>
      <c r="K173" s="56"/>
      <c r="L173" s="23"/>
    </row>
    <row r="174" spans="1:12" x14ac:dyDescent="0.2">
      <c r="A174" s="24"/>
      <c r="B174" s="48"/>
      <c r="C174" s="49"/>
      <c r="D174" s="50"/>
      <c r="E174" s="50"/>
      <c r="F174" s="165"/>
      <c r="G174" s="56"/>
      <c r="H174" s="56"/>
      <c r="I174" s="56"/>
      <c r="J174" s="56"/>
      <c r="K174" s="56"/>
      <c r="L174" s="23"/>
    </row>
    <row r="175" spans="1:12" x14ac:dyDescent="0.2">
      <c r="A175" s="24"/>
      <c r="B175" s="48"/>
      <c r="C175" s="49"/>
      <c r="D175" s="50"/>
      <c r="E175" s="50"/>
      <c r="F175" s="165"/>
      <c r="G175" s="56"/>
      <c r="H175" s="56"/>
      <c r="I175" s="56"/>
      <c r="J175" s="56"/>
      <c r="K175" s="56"/>
      <c r="L175" s="23"/>
    </row>
    <row r="176" spans="1:12" x14ac:dyDescent="0.2">
      <c r="A176" s="24"/>
      <c r="B176" s="48"/>
      <c r="C176" s="49"/>
      <c r="D176" s="50"/>
      <c r="E176" s="50"/>
      <c r="F176" s="165"/>
      <c r="G176" s="56"/>
      <c r="H176" s="56"/>
      <c r="I176" s="56"/>
      <c r="J176" s="56"/>
      <c r="K176" s="56"/>
      <c r="L176" s="23"/>
    </row>
    <row r="177" spans="1:12" x14ac:dyDescent="0.2">
      <c r="A177" s="24"/>
      <c r="B177" s="48"/>
      <c r="C177" s="57"/>
      <c r="D177" s="50"/>
      <c r="E177" s="50"/>
      <c r="F177" s="165"/>
      <c r="G177" s="56"/>
      <c r="H177" s="56"/>
      <c r="I177" s="56"/>
      <c r="J177" s="56"/>
      <c r="K177" s="56"/>
      <c r="L177" s="23"/>
    </row>
    <row r="178" spans="1:12" x14ac:dyDescent="0.2">
      <c r="A178" s="24"/>
      <c r="B178" s="48"/>
      <c r="C178" s="49"/>
      <c r="D178" s="50"/>
      <c r="E178" s="50"/>
      <c r="F178" s="165"/>
      <c r="G178" s="56"/>
      <c r="H178" s="56"/>
      <c r="I178" s="56"/>
      <c r="J178" s="56"/>
      <c r="K178" s="56"/>
      <c r="L178" s="23"/>
    </row>
    <row r="179" spans="1:12" x14ac:dyDescent="0.2">
      <c r="A179" s="24"/>
      <c r="B179" s="48"/>
      <c r="C179" s="49"/>
      <c r="D179" s="50"/>
      <c r="E179" s="50"/>
      <c r="F179" s="165"/>
      <c r="G179" s="56"/>
      <c r="H179" s="56"/>
      <c r="I179" s="56"/>
      <c r="J179" s="56"/>
      <c r="K179" s="56"/>
      <c r="L179" s="23"/>
    </row>
    <row r="180" spans="1:12" x14ac:dyDescent="0.2">
      <c r="A180" s="24"/>
      <c r="B180" s="48"/>
      <c r="C180" s="57"/>
      <c r="D180" s="50"/>
      <c r="E180" s="50"/>
      <c r="F180" s="165"/>
      <c r="G180" s="56"/>
      <c r="H180" s="56"/>
      <c r="I180" s="56"/>
      <c r="J180" s="56"/>
      <c r="K180" s="56"/>
      <c r="L180" s="23"/>
    </row>
    <row r="181" spans="1:12" x14ac:dyDescent="0.2">
      <c r="A181" s="24"/>
      <c r="B181" s="48"/>
      <c r="C181" s="49"/>
      <c r="D181" s="50"/>
      <c r="E181" s="50"/>
      <c r="F181" s="165"/>
      <c r="G181" s="56"/>
      <c r="H181" s="56"/>
      <c r="I181" s="56"/>
      <c r="J181" s="56"/>
      <c r="K181" s="56"/>
      <c r="L181" s="23"/>
    </row>
    <row r="182" spans="1:12" x14ac:dyDescent="0.2">
      <c r="A182" s="24"/>
      <c r="B182" s="48"/>
      <c r="C182" s="49"/>
      <c r="D182" s="50"/>
      <c r="E182" s="50"/>
      <c r="F182" s="165"/>
      <c r="G182" s="56"/>
      <c r="H182" s="56"/>
      <c r="I182" s="56"/>
      <c r="J182" s="56"/>
      <c r="K182" s="56"/>
      <c r="L182" s="23"/>
    </row>
    <row r="183" spans="1:12" x14ac:dyDescent="0.2">
      <c r="A183" s="24"/>
      <c r="B183" s="48"/>
      <c r="C183" s="57"/>
      <c r="D183" s="50"/>
      <c r="E183" s="50"/>
      <c r="F183" s="165"/>
      <c r="G183" s="56"/>
      <c r="H183" s="56"/>
      <c r="I183" s="56"/>
      <c r="J183" s="56"/>
      <c r="K183" s="56"/>
      <c r="L183" s="23"/>
    </row>
    <row r="184" spans="1:12" x14ac:dyDescent="0.2">
      <c r="A184" s="24"/>
      <c r="B184" s="48"/>
      <c r="C184" s="49"/>
      <c r="D184" s="50"/>
      <c r="E184" s="50"/>
      <c r="F184" s="165"/>
      <c r="G184" s="56"/>
      <c r="H184" s="56"/>
      <c r="I184" s="56"/>
      <c r="J184" s="56"/>
      <c r="K184" s="56"/>
      <c r="L184" s="23"/>
    </row>
    <row r="185" spans="1:12" x14ac:dyDescent="0.2">
      <c r="A185" s="24"/>
      <c r="B185" s="48"/>
      <c r="C185" s="49"/>
      <c r="D185" s="50"/>
      <c r="E185" s="50"/>
      <c r="F185" s="165"/>
      <c r="G185" s="56"/>
      <c r="H185" s="56"/>
      <c r="I185" s="56"/>
      <c r="J185" s="56"/>
      <c r="K185" s="56"/>
      <c r="L185" s="23"/>
    </row>
    <row r="186" spans="1:12" x14ac:dyDescent="0.2">
      <c r="A186" s="24"/>
      <c r="B186" s="48"/>
      <c r="C186" s="49"/>
      <c r="D186" s="50"/>
      <c r="E186" s="50"/>
      <c r="F186" s="165"/>
      <c r="G186" s="56"/>
      <c r="H186" s="56"/>
      <c r="I186" s="56"/>
      <c r="J186" s="56"/>
      <c r="K186" s="56"/>
      <c r="L186" s="23"/>
    </row>
    <row r="187" spans="1:12" x14ac:dyDescent="0.2">
      <c r="A187" s="24"/>
      <c r="B187" s="48"/>
      <c r="C187" s="49"/>
      <c r="D187" s="50"/>
      <c r="E187" s="50"/>
      <c r="F187" s="165"/>
      <c r="G187" s="56"/>
      <c r="H187" s="56"/>
      <c r="I187" s="56"/>
      <c r="J187" s="56"/>
      <c r="K187" s="56"/>
      <c r="L187" s="23"/>
    </row>
    <row r="188" spans="1:12" x14ac:dyDescent="0.2">
      <c r="A188" s="24"/>
      <c r="B188" s="48"/>
      <c r="C188" s="49"/>
      <c r="D188" s="50"/>
      <c r="E188" s="50"/>
      <c r="F188" s="165"/>
      <c r="G188" s="56"/>
      <c r="H188" s="56"/>
      <c r="I188" s="56"/>
      <c r="J188" s="56"/>
      <c r="K188" s="56"/>
      <c r="L188" s="23"/>
    </row>
    <row r="189" spans="1:12" x14ac:dyDescent="0.2">
      <c r="A189" s="24"/>
      <c r="B189" s="48"/>
      <c r="C189" s="49"/>
      <c r="D189" s="50"/>
      <c r="E189" s="50"/>
      <c r="F189" s="165"/>
      <c r="G189" s="56"/>
      <c r="H189" s="56"/>
      <c r="I189" s="56"/>
      <c r="J189" s="56"/>
      <c r="K189" s="56"/>
      <c r="L189" s="23"/>
    </row>
    <row r="190" spans="1:12" x14ac:dyDescent="0.2">
      <c r="A190" s="51"/>
      <c r="B190" s="52"/>
      <c r="C190" s="53"/>
      <c r="D190" s="54"/>
      <c r="E190" s="54"/>
      <c r="F190" s="164"/>
      <c r="G190" s="55"/>
      <c r="H190" s="55"/>
      <c r="I190" s="55"/>
      <c r="J190" s="55"/>
      <c r="K190" s="55"/>
      <c r="L190" s="23"/>
    </row>
    <row r="191" spans="1:12" x14ac:dyDescent="0.2">
      <c r="A191" s="24"/>
      <c r="B191" s="48"/>
      <c r="C191" s="57"/>
      <c r="D191" s="50"/>
      <c r="E191" s="50"/>
      <c r="F191" s="165"/>
      <c r="G191" s="56"/>
      <c r="H191" s="56"/>
      <c r="I191" s="56"/>
      <c r="J191" s="56"/>
      <c r="K191" s="56"/>
      <c r="L191" s="23"/>
    </row>
    <row r="192" spans="1:12" x14ac:dyDescent="0.2">
      <c r="A192" s="24"/>
      <c r="B192" s="48"/>
      <c r="C192" s="49"/>
      <c r="D192" s="50"/>
      <c r="E192" s="50"/>
      <c r="F192" s="165"/>
      <c r="G192" s="56"/>
      <c r="H192" s="56"/>
      <c r="I192" s="56"/>
      <c r="J192" s="56"/>
      <c r="K192" s="56"/>
      <c r="L192" s="23"/>
    </row>
    <row r="193" spans="1:12" x14ac:dyDescent="0.2">
      <c r="A193" s="24"/>
      <c r="B193" s="48"/>
      <c r="C193" s="49"/>
      <c r="D193" s="50"/>
      <c r="E193" s="50"/>
      <c r="F193" s="165"/>
      <c r="G193" s="56"/>
      <c r="H193" s="56"/>
      <c r="I193" s="56"/>
      <c r="J193" s="56"/>
      <c r="K193" s="56"/>
      <c r="L193" s="23"/>
    </row>
    <row r="194" spans="1:12" x14ac:dyDescent="0.2">
      <c r="A194" s="24"/>
      <c r="B194" s="48"/>
      <c r="C194" s="49"/>
      <c r="D194" s="50"/>
      <c r="E194" s="50"/>
      <c r="F194" s="165"/>
      <c r="G194" s="56"/>
      <c r="H194" s="56"/>
      <c r="I194" s="56"/>
      <c r="J194" s="56"/>
      <c r="K194" s="56"/>
      <c r="L194" s="23"/>
    </row>
    <row r="195" spans="1:12" x14ac:dyDescent="0.2">
      <c r="A195" s="51"/>
      <c r="B195" s="52"/>
      <c r="C195" s="53"/>
      <c r="D195" s="54"/>
      <c r="E195" s="54"/>
      <c r="F195" s="164"/>
      <c r="G195" s="55"/>
      <c r="H195" s="55"/>
      <c r="I195" s="55"/>
      <c r="J195" s="55"/>
      <c r="K195" s="55"/>
      <c r="L195" s="23"/>
    </row>
    <row r="196" spans="1:12" x14ac:dyDescent="0.2">
      <c r="A196" s="24"/>
      <c r="B196" s="48"/>
      <c r="C196" s="49"/>
      <c r="D196" s="50"/>
      <c r="E196" s="50"/>
      <c r="F196" s="165"/>
      <c r="G196" s="56"/>
      <c r="H196" s="56"/>
      <c r="I196" s="56"/>
      <c r="J196" s="56"/>
      <c r="K196" s="56"/>
      <c r="L196" s="23"/>
    </row>
    <row r="197" spans="1:12" x14ac:dyDescent="0.2">
      <c r="A197" s="24"/>
      <c r="B197" s="48"/>
      <c r="C197" s="49"/>
      <c r="D197" s="50"/>
      <c r="E197" s="50"/>
      <c r="F197" s="165"/>
      <c r="G197" s="56"/>
      <c r="H197" s="56"/>
      <c r="I197" s="56"/>
      <c r="J197" s="56"/>
      <c r="K197" s="56"/>
      <c r="L197" s="23"/>
    </row>
    <row r="198" spans="1:12" x14ac:dyDescent="0.2">
      <c r="A198" s="24"/>
      <c r="B198" s="48"/>
      <c r="C198" s="49"/>
      <c r="D198" s="50"/>
      <c r="E198" s="50"/>
      <c r="F198" s="165"/>
      <c r="G198" s="56"/>
      <c r="H198" s="56"/>
      <c r="I198" s="56"/>
      <c r="J198" s="56"/>
      <c r="K198" s="56"/>
      <c r="L198" s="23"/>
    </row>
  </sheetData>
  <pageMargins left="1" right="0.7" top="0.75" bottom="0.75" header="0.3" footer="0.3"/>
  <pageSetup scale="56" orientation="landscape" r:id="rId1"/>
  <headerFooter>
    <oddFooter>&amp;CPage 8.4.46</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D82EA-458E-4B26-B721-C9632DFB770C}">
  <sheetPr>
    <pageSetUpPr fitToPage="1"/>
  </sheetPr>
  <dimension ref="A1:L403"/>
  <sheetViews>
    <sheetView view="pageBreakPreview" zoomScale="90" zoomScaleNormal="90" zoomScaleSheetLayoutView="90" workbookViewId="0">
      <pane ySplit="7" topLeftCell="A8" activePane="bottomLeft" state="frozen"/>
      <selection pane="bottomLeft"/>
    </sheetView>
  </sheetViews>
  <sheetFormatPr defaultColWidth="10" defaultRowHeight="12.75" customHeight="1" x14ac:dyDescent="0.2"/>
  <cols>
    <col min="1" max="1" width="2.5703125" style="63" customWidth="1"/>
    <col min="2" max="2" width="7.28515625" style="63" customWidth="1"/>
    <col min="3" max="3" width="21.28515625" style="63" customWidth="1"/>
    <col min="4" max="4" width="9.7109375" style="63" customWidth="1"/>
    <col min="5" max="5" width="9.7109375" style="63" hidden="1" customWidth="1"/>
    <col min="6" max="6" width="5.5703125" style="63" bestFit="1" customWidth="1"/>
    <col min="7" max="7" width="15.7109375" style="63" bestFit="1" customWidth="1"/>
    <col min="8" max="8" width="11.28515625" style="63" customWidth="1"/>
    <col min="9" max="9" width="10.28515625" style="63" customWidth="1"/>
    <col min="10" max="10" width="15" style="63" customWidth="1"/>
    <col min="11" max="11" width="6" style="63" bestFit="1" customWidth="1"/>
    <col min="12" max="12" width="13.85546875" style="63" bestFit="1" customWidth="1"/>
    <col min="13" max="256" width="10" style="63"/>
    <col min="257" max="267" width="10" style="63" customWidth="1"/>
    <col min="268" max="512" width="10" style="63"/>
    <col min="513" max="523" width="10" style="63" customWidth="1"/>
    <col min="524" max="768" width="10" style="63"/>
    <col min="769" max="779" width="10" style="63" customWidth="1"/>
    <col min="780" max="1024" width="10" style="63"/>
    <col min="1025" max="1035" width="10" style="63" customWidth="1"/>
    <col min="1036" max="1280" width="10" style="63"/>
    <col min="1281" max="1291" width="10" style="63" customWidth="1"/>
    <col min="1292" max="1536" width="10" style="63"/>
    <col min="1537" max="1547" width="10" style="63" customWidth="1"/>
    <col min="1548" max="1792" width="10" style="63"/>
    <col min="1793" max="1803" width="10" style="63" customWidth="1"/>
    <col min="1804" max="2048" width="10" style="63"/>
    <col min="2049" max="2059" width="10" style="63" customWidth="1"/>
    <col min="2060" max="2304" width="10" style="63"/>
    <col min="2305" max="2315" width="10" style="63" customWidth="1"/>
    <col min="2316" max="2560" width="10" style="63"/>
    <col min="2561" max="2571" width="10" style="63" customWidth="1"/>
    <col min="2572" max="2816" width="10" style="63"/>
    <col min="2817" max="2827" width="10" style="63" customWidth="1"/>
    <col min="2828" max="3072" width="10" style="63"/>
    <col min="3073" max="3083" width="10" style="63" customWidth="1"/>
    <col min="3084" max="3328" width="10" style="63"/>
    <col min="3329" max="3339" width="10" style="63" customWidth="1"/>
    <col min="3340" max="3584" width="10" style="63"/>
    <col min="3585" max="3595" width="10" style="63" customWidth="1"/>
    <col min="3596" max="3840" width="10" style="63"/>
    <col min="3841" max="3851" width="10" style="63" customWidth="1"/>
    <col min="3852" max="4096" width="10" style="63"/>
    <col min="4097" max="4107" width="10" style="63" customWidth="1"/>
    <col min="4108" max="4352" width="10" style="63"/>
    <col min="4353" max="4363" width="10" style="63" customWidth="1"/>
    <col min="4364" max="4608" width="10" style="63"/>
    <col min="4609" max="4619" width="10" style="63" customWidth="1"/>
    <col min="4620" max="4864" width="10" style="63"/>
    <col min="4865" max="4875" width="10" style="63" customWidth="1"/>
    <col min="4876" max="5120" width="10" style="63"/>
    <col min="5121" max="5131" width="10" style="63" customWidth="1"/>
    <col min="5132" max="5376" width="10" style="63"/>
    <col min="5377" max="5387" width="10" style="63" customWidth="1"/>
    <col min="5388" max="5632" width="10" style="63"/>
    <col min="5633" max="5643" width="10" style="63" customWidth="1"/>
    <col min="5644" max="5888" width="10" style="63"/>
    <col min="5889" max="5899" width="10" style="63" customWidth="1"/>
    <col min="5900" max="6144" width="10" style="63"/>
    <col min="6145" max="6155" width="10" style="63" customWidth="1"/>
    <col min="6156" max="6400" width="10" style="63"/>
    <col min="6401" max="6411" width="10" style="63" customWidth="1"/>
    <col min="6412" max="6656" width="10" style="63"/>
    <col min="6657" max="6667" width="10" style="63" customWidth="1"/>
    <col min="6668" max="6912" width="10" style="63"/>
    <col min="6913" max="6923" width="10" style="63" customWidth="1"/>
    <col min="6924" max="7168" width="10" style="63"/>
    <col min="7169" max="7179" width="10" style="63" customWidth="1"/>
    <col min="7180" max="7424" width="10" style="63"/>
    <col min="7425" max="7435" width="10" style="63" customWidth="1"/>
    <col min="7436" max="7680" width="10" style="63"/>
    <col min="7681" max="7691" width="10" style="63" customWidth="1"/>
    <col min="7692" max="7936" width="10" style="63"/>
    <col min="7937" max="7947" width="10" style="63" customWidth="1"/>
    <col min="7948" max="8192" width="10" style="63"/>
    <col min="8193" max="8203" width="10" style="63" customWidth="1"/>
    <col min="8204" max="8448" width="10" style="63"/>
    <col min="8449" max="8459" width="10" style="63" customWidth="1"/>
    <col min="8460" max="8704" width="10" style="63"/>
    <col min="8705" max="8715" width="10" style="63" customWidth="1"/>
    <col min="8716" max="8960" width="10" style="63"/>
    <col min="8961" max="8971" width="10" style="63" customWidth="1"/>
    <col min="8972" max="9216" width="10" style="63"/>
    <col min="9217" max="9227" width="10" style="63" customWidth="1"/>
    <col min="9228" max="9472" width="10" style="63"/>
    <col min="9473" max="9483" width="10" style="63" customWidth="1"/>
    <col min="9484" max="9728" width="10" style="63"/>
    <col min="9729" max="9739" width="10" style="63" customWidth="1"/>
    <col min="9740" max="9984" width="10" style="63"/>
    <col min="9985" max="9995" width="10" style="63" customWidth="1"/>
    <col min="9996" max="10240" width="10" style="63"/>
    <col min="10241" max="10251" width="10" style="63" customWidth="1"/>
    <col min="10252" max="10496" width="10" style="63"/>
    <col min="10497" max="10507" width="10" style="63" customWidth="1"/>
    <col min="10508" max="10752" width="10" style="63"/>
    <col min="10753" max="10763" width="10" style="63" customWidth="1"/>
    <col min="10764" max="11008" width="10" style="63"/>
    <col min="11009" max="11019" width="10" style="63" customWidth="1"/>
    <col min="11020" max="11264" width="10" style="63"/>
    <col min="11265" max="11275" width="10" style="63" customWidth="1"/>
    <col min="11276" max="11520" width="10" style="63"/>
    <col min="11521" max="11531" width="10" style="63" customWidth="1"/>
    <col min="11532" max="11776" width="10" style="63"/>
    <col min="11777" max="11787" width="10" style="63" customWidth="1"/>
    <col min="11788" max="12032" width="10" style="63"/>
    <col min="12033" max="12043" width="10" style="63" customWidth="1"/>
    <col min="12044" max="12288" width="10" style="63"/>
    <col min="12289" max="12299" width="10" style="63" customWidth="1"/>
    <col min="12300" max="12544" width="10" style="63"/>
    <col min="12545" max="12555" width="10" style="63" customWidth="1"/>
    <col min="12556" max="12800" width="10" style="63"/>
    <col min="12801" max="12811" width="10" style="63" customWidth="1"/>
    <col min="12812" max="13056" width="10" style="63"/>
    <col min="13057" max="13067" width="10" style="63" customWidth="1"/>
    <col min="13068" max="13312" width="10" style="63"/>
    <col min="13313" max="13323" width="10" style="63" customWidth="1"/>
    <col min="13324" max="13568" width="10" style="63"/>
    <col min="13569" max="13579" width="10" style="63" customWidth="1"/>
    <col min="13580" max="13824" width="10" style="63"/>
    <col min="13825" max="13835" width="10" style="63" customWidth="1"/>
    <col min="13836" max="14080" width="10" style="63"/>
    <col min="14081" max="14091" width="10" style="63" customWidth="1"/>
    <col min="14092" max="14336" width="10" style="63"/>
    <col min="14337" max="14347" width="10" style="63" customWidth="1"/>
    <col min="14348" max="14592" width="10" style="63"/>
    <col min="14593" max="14603" width="10" style="63" customWidth="1"/>
    <col min="14604" max="14848" width="10" style="63"/>
    <col min="14849" max="14859" width="10" style="63" customWidth="1"/>
    <col min="14860" max="15104" width="10" style="63"/>
    <col min="15105" max="15115" width="10" style="63" customWidth="1"/>
    <col min="15116" max="15360" width="10" style="63"/>
    <col min="15361" max="15371" width="10" style="63" customWidth="1"/>
    <col min="15372" max="15616" width="10" style="63"/>
    <col min="15617" max="15627" width="10" style="63" customWidth="1"/>
    <col min="15628" max="15872" width="10" style="63"/>
    <col min="15873" max="15883" width="10" style="63" customWidth="1"/>
    <col min="15884" max="16128" width="10" style="63"/>
    <col min="16129" max="16139" width="10" style="63" customWidth="1"/>
    <col min="16140" max="16384" width="10" style="63"/>
  </cols>
  <sheetData>
    <row r="1" spans="1:11" x14ac:dyDescent="0.2">
      <c r="A1" s="61"/>
      <c r="B1" s="64" t="str">
        <f>'8.4'!B1</f>
        <v>PacifiCorp</v>
      </c>
      <c r="C1" s="61"/>
      <c r="D1" s="62"/>
      <c r="E1" s="91"/>
      <c r="F1" s="62"/>
      <c r="G1" s="62"/>
      <c r="H1" s="62"/>
      <c r="I1" s="62"/>
      <c r="J1" s="62" t="s">
        <v>1789</v>
      </c>
      <c r="K1" s="62" t="s">
        <v>1790</v>
      </c>
    </row>
    <row r="2" spans="1:11" ht="12" customHeight="1" x14ac:dyDescent="0.2">
      <c r="A2" s="61"/>
      <c r="B2" s="64" t="s">
        <v>1766</v>
      </c>
      <c r="C2" s="61"/>
      <c r="D2" s="62"/>
      <c r="E2" s="62"/>
      <c r="F2" s="62"/>
      <c r="G2" s="62"/>
      <c r="H2" s="62"/>
      <c r="I2" s="62"/>
      <c r="J2" s="62"/>
      <c r="K2" s="62"/>
    </row>
    <row r="3" spans="1:11" ht="12" customHeight="1" x14ac:dyDescent="0.2">
      <c r="A3" s="61"/>
      <c r="B3" s="64" t="str">
        <f>'8.4'!B3</f>
        <v>Pro Forma Major Plant Additions - Year 1</v>
      </c>
      <c r="C3" s="61"/>
      <c r="D3" s="62"/>
      <c r="E3" s="62"/>
      <c r="F3" s="62"/>
      <c r="G3" s="62"/>
      <c r="H3" s="62"/>
      <c r="I3" s="62"/>
      <c r="J3" s="62"/>
      <c r="K3" s="62"/>
    </row>
    <row r="4" spans="1:11" ht="12" customHeight="1" x14ac:dyDescent="0.2">
      <c r="A4" s="61"/>
      <c r="B4" s="61"/>
      <c r="C4" s="61"/>
      <c r="D4" s="62"/>
      <c r="E4" s="62" t="s">
        <v>1</v>
      </c>
      <c r="F4" s="62"/>
      <c r="G4" s="62"/>
      <c r="H4" s="62"/>
      <c r="I4" s="62"/>
      <c r="J4" s="62"/>
      <c r="K4" s="62"/>
    </row>
    <row r="5" spans="1:11" ht="12" customHeight="1" x14ac:dyDescent="0.2">
      <c r="A5" s="61"/>
      <c r="B5" s="61"/>
      <c r="C5" s="61"/>
      <c r="D5" s="62"/>
      <c r="E5" s="62"/>
      <c r="F5" s="62"/>
      <c r="G5" s="62"/>
      <c r="H5" s="62"/>
      <c r="I5" s="62"/>
      <c r="J5" s="62"/>
      <c r="K5" s="62"/>
    </row>
    <row r="6" spans="1:11" ht="12" customHeight="1" x14ac:dyDescent="0.2">
      <c r="A6" s="61"/>
      <c r="B6" s="61"/>
      <c r="C6" s="61"/>
      <c r="D6" s="62"/>
      <c r="E6" s="62"/>
      <c r="F6" s="62"/>
      <c r="G6" s="62" t="s">
        <v>2</v>
      </c>
      <c r="H6" s="62"/>
      <c r="I6" s="62"/>
      <c r="J6" s="62" t="s">
        <v>3</v>
      </c>
      <c r="K6" s="62"/>
    </row>
    <row r="7" spans="1:11" ht="12" customHeight="1" x14ac:dyDescent="0.2">
      <c r="A7" s="61"/>
      <c r="B7" s="61"/>
      <c r="C7" s="61"/>
      <c r="D7" s="66" t="s">
        <v>4</v>
      </c>
      <c r="E7" s="66"/>
      <c r="F7" s="66" t="s">
        <v>5</v>
      </c>
      <c r="G7" s="66" t="s">
        <v>6</v>
      </c>
      <c r="H7" s="66" t="s">
        <v>7</v>
      </c>
      <c r="I7" s="66" t="s">
        <v>8</v>
      </c>
      <c r="J7" s="66" t="s">
        <v>9</v>
      </c>
      <c r="K7" s="66" t="s">
        <v>10</v>
      </c>
    </row>
    <row r="8" spans="1:11" ht="12" customHeight="1" x14ac:dyDescent="0.2">
      <c r="A8" s="61"/>
      <c r="B8" s="68" t="s">
        <v>45</v>
      </c>
      <c r="C8" s="61"/>
      <c r="D8" s="62"/>
      <c r="E8" s="65"/>
      <c r="F8" s="62"/>
      <c r="G8" s="62"/>
      <c r="H8" s="62"/>
      <c r="I8" s="62"/>
      <c r="J8" s="1"/>
      <c r="K8" s="62"/>
    </row>
    <row r="9" spans="1:11" ht="12" customHeight="1" x14ac:dyDescent="0.2">
      <c r="A9" s="61"/>
      <c r="B9" s="65" t="s">
        <v>46</v>
      </c>
      <c r="C9" s="61"/>
      <c r="D9" s="62">
        <v>303</v>
      </c>
      <c r="E9" s="65" t="str">
        <f t="shared" ref="E9:E25" si="0">D9&amp;H9</f>
        <v>303CA</v>
      </c>
      <c r="F9" s="62" t="s">
        <v>1767</v>
      </c>
      <c r="G9" s="1">
        <f>IF(ISERROR(VLOOKUP(E9,'8.4.2 &amp; 8.4.3'!$G$69:$J$86,4,0)),0,VLOOKUP(E9,'8.4.2 &amp; 8.4.3'!$G$69:$J$86,4,0))</f>
        <v>0</v>
      </c>
      <c r="H9" s="92" t="s">
        <v>25</v>
      </c>
      <c r="I9" s="3">
        <v>0</v>
      </c>
      <c r="J9" s="5">
        <f t="shared" ref="J9:J25" si="1">G9*I9</f>
        <v>0</v>
      </c>
      <c r="K9" s="62"/>
    </row>
    <row r="10" spans="1:11" ht="12" customHeight="1" x14ac:dyDescent="0.2">
      <c r="A10" s="61"/>
      <c r="B10" s="65" t="s">
        <v>46</v>
      </c>
      <c r="C10" s="61"/>
      <c r="D10" s="62">
        <v>303</v>
      </c>
      <c r="E10" s="65" t="str">
        <f t="shared" si="0"/>
        <v>303CN</v>
      </c>
      <c r="F10" s="62" t="s">
        <v>1767</v>
      </c>
      <c r="G10" s="1">
        <f>IF(ISERROR(VLOOKUP(E10,'8.4.2 &amp; 8.4.3'!$G$69:$J$86,4,0)),0,VLOOKUP(E10,'8.4.2 &amp; 8.4.3'!$G$69:$J$86,4,0))</f>
        <v>-4080911.599999696</v>
      </c>
      <c r="H10" s="92" t="s">
        <v>37</v>
      </c>
      <c r="I10" s="3">
        <v>6.742981175467383E-2</v>
      </c>
      <c r="J10" s="5">
        <f t="shared" si="1"/>
        <v>-275175.10097544431</v>
      </c>
      <c r="K10" s="62"/>
    </row>
    <row r="11" spans="1:11" ht="12" customHeight="1" x14ac:dyDescent="0.2">
      <c r="A11" s="61"/>
      <c r="B11" s="65" t="s">
        <v>46</v>
      </c>
      <c r="C11" s="61"/>
      <c r="D11" s="62">
        <v>303</v>
      </c>
      <c r="E11" s="65" t="str">
        <f t="shared" si="0"/>
        <v>303CAGW</v>
      </c>
      <c r="F11" s="62" t="s">
        <v>1767</v>
      </c>
      <c r="G11" s="1">
        <f>IF(ISERROR(VLOOKUP(E11,'8.4.2 &amp; 8.4.3'!$G$69:$J$86,4,0)),0,VLOOKUP(E11,'8.4.2 &amp; 8.4.3'!$G$69:$J$86,4,0))</f>
        <v>-33572.179999984801</v>
      </c>
      <c r="H11" s="92" t="s">
        <v>13</v>
      </c>
      <c r="I11" s="3">
        <v>0.22162982918040364</v>
      </c>
      <c r="J11" s="5">
        <f t="shared" si="1"/>
        <v>-7440.5965186103949</v>
      </c>
      <c r="K11" s="62"/>
    </row>
    <row r="12" spans="1:11" ht="12" customHeight="1" x14ac:dyDescent="0.2">
      <c r="A12" s="61"/>
      <c r="B12" s="65" t="s">
        <v>46</v>
      </c>
      <c r="C12" s="61"/>
      <c r="D12" s="62">
        <v>303</v>
      </c>
      <c r="E12" s="65" t="str">
        <f t="shared" si="0"/>
        <v>303CAGE</v>
      </c>
      <c r="F12" s="62" t="s">
        <v>1767</v>
      </c>
      <c r="G12" s="1">
        <f>IF(ISERROR(VLOOKUP(E12,'8.4.2 &amp; 8.4.3'!$G$69:$J$86,4,0)),0,VLOOKUP(E12,'8.4.2 &amp; 8.4.3'!$G$69:$J$86,4,0))</f>
        <v>-404892.7040001303</v>
      </c>
      <c r="H12" s="92" t="s">
        <v>14</v>
      </c>
      <c r="I12" s="3">
        <v>0</v>
      </c>
      <c r="J12" s="5">
        <f t="shared" si="1"/>
        <v>0</v>
      </c>
      <c r="K12" s="62"/>
    </row>
    <row r="13" spans="1:11" ht="12" customHeight="1" x14ac:dyDescent="0.2">
      <c r="A13" s="61"/>
      <c r="B13" s="65" t="s">
        <v>46</v>
      </c>
      <c r="C13" s="61"/>
      <c r="D13" s="62">
        <v>303</v>
      </c>
      <c r="E13" s="65" t="str">
        <f t="shared" si="0"/>
        <v>303ID</v>
      </c>
      <c r="F13" s="62" t="s">
        <v>1767</v>
      </c>
      <c r="G13" s="1">
        <f>IF(ISERROR(VLOOKUP(E13,'8.4.2 &amp; 8.4.3'!$G$69:$J$86,4,0)),0,VLOOKUP(E13,'8.4.2 &amp; 8.4.3'!$G$69:$J$86,4,0))</f>
        <v>-2069.9559999937192</v>
      </c>
      <c r="H13" s="92" t="s">
        <v>26</v>
      </c>
      <c r="I13" s="3">
        <v>0</v>
      </c>
      <c r="J13" s="5">
        <f t="shared" si="1"/>
        <v>0</v>
      </c>
      <c r="K13" s="62"/>
    </row>
    <row r="14" spans="1:11" ht="12" customHeight="1" x14ac:dyDescent="0.2">
      <c r="A14" s="61"/>
      <c r="B14" s="65" t="s">
        <v>46</v>
      </c>
      <c r="C14" s="61"/>
      <c r="D14" s="62">
        <v>303</v>
      </c>
      <c r="E14" s="65" t="str">
        <f t="shared" si="0"/>
        <v>303OR</v>
      </c>
      <c r="F14" s="62" t="s">
        <v>1767</v>
      </c>
      <c r="G14" s="1">
        <f>IF(ISERROR(VLOOKUP(E14,'8.4.2 &amp; 8.4.3'!$G$69:$J$86,4,0)),0,VLOOKUP(E14,'8.4.2 &amp; 8.4.3'!$G$69:$J$86,4,0))</f>
        <v>-8718.9519999986514</v>
      </c>
      <c r="H14" s="92" t="s">
        <v>27</v>
      </c>
      <c r="I14" s="3">
        <v>0</v>
      </c>
      <c r="J14" s="5">
        <f t="shared" si="1"/>
        <v>0</v>
      </c>
      <c r="K14" s="62"/>
    </row>
    <row r="15" spans="1:11" ht="12" customHeight="1" x14ac:dyDescent="0.2">
      <c r="A15" s="61"/>
      <c r="B15" s="65" t="s">
        <v>46</v>
      </c>
      <c r="C15" s="61"/>
      <c r="D15" s="62">
        <v>303</v>
      </c>
      <c r="E15" s="65" t="str">
        <f t="shared" si="0"/>
        <v>303CAEE</v>
      </c>
      <c r="F15" s="62" t="s">
        <v>1767</v>
      </c>
      <c r="G15" s="1">
        <f>IF(ISERROR(VLOOKUP(E15,'8.4.2 &amp; 8.4.3'!$G$69:$J$86,4,0)),0,VLOOKUP(E15,'8.4.2 &amp; 8.4.3'!$G$69:$J$86,4,0))</f>
        <v>-9319.84</v>
      </c>
      <c r="H15" s="92" t="s">
        <v>38</v>
      </c>
      <c r="I15" s="3">
        <v>0</v>
      </c>
      <c r="J15" s="5">
        <f t="shared" si="1"/>
        <v>0</v>
      </c>
      <c r="K15" s="62"/>
    </row>
    <row r="16" spans="1:11" ht="12" customHeight="1" x14ac:dyDescent="0.2">
      <c r="A16" s="61"/>
      <c r="B16" s="65" t="s">
        <v>46</v>
      </c>
      <c r="C16" s="61"/>
      <c r="D16" s="62">
        <v>303</v>
      </c>
      <c r="E16" s="65" t="str">
        <f t="shared" si="0"/>
        <v>303JBG</v>
      </c>
      <c r="F16" s="62" t="s">
        <v>1767</v>
      </c>
      <c r="G16" s="1">
        <f>IF(ISERROR(VLOOKUP(E16,'8.4.2 &amp; 8.4.3'!$G$69:$J$86,4,0)),0,VLOOKUP(E16,'8.4.2 &amp; 8.4.3'!$G$69:$J$86,4,0))</f>
        <v>0</v>
      </c>
      <c r="H16" s="92" t="s">
        <v>16</v>
      </c>
      <c r="I16" s="3">
        <v>0.22162982918040364</v>
      </c>
      <c r="J16" s="5">
        <f t="shared" si="1"/>
        <v>0</v>
      </c>
      <c r="K16" s="62"/>
    </row>
    <row r="17" spans="1:12" ht="12" customHeight="1" x14ac:dyDescent="0.2">
      <c r="A17" s="61"/>
      <c r="B17" s="65" t="s">
        <v>46</v>
      </c>
      <c r="C17" s="61"/>
      <c r="D17" s="100">
        <v>303</v>
      </c>
      <c r="E17" s="65" t="str">
        <f t="shared" si="0"/>
        <v>303SG</v>
      </c>
      <c r="F17" s="62" t="s">
        <v>1767</v>
      </c>
      <c r="G17" s="1">
        <f>IF(ISERROR(VLOOKUP(E17,'8.4.2 &amp; 8.4.3'!$G$69:$J$86,4,0)),0,VLOOKUP(E17,'8.4.2 &amp; 8.4.3'!$G$69:$J$86,4,0))</f>
        <v>-842077.36000013351</v>
      </c>
      <c r="H17" s="92" t="s">
        <v>15</v>
      </c>
      <c r="I17" s="3">
        <v>7.9787774498314715E-2</v>
      </c>
      <c r="J17" s="5">
        <f t="shared" si="1"/>
        <v>-67187.478509826833</v>
      </c>
      <c r="K17" s="62"/>
    </row>
    <row r="18" spans="1:12" ht="12" customHeight="1" x14ac:dyDescent="0.2">
      <c r="A18" s="61"/>
      <c r="B18" s="65" t="s">
        <v>46</v>
      </c>
      <c r="C18" s="61"/>
      <c r="D18" s="100">
        <v>302</v>
      </c>
      <c r="E18" s="65" t="str">
        <f t="shared" si="0"/>
        <v>302SG-P</v>
      </c>
      <c r="F18" s="62" t="s">
        <v>1767</v>
      </c>
      <c r="G18" s="1">
        <f>IF(ISERROR(VLOOKUP(E18,'8.4.2 &amp; 8.4.3'!$G$69:$J$86,4,0)),0,VLOOKUP(E18,'8.4.2 &amp; 8.4.3'!$G$69:$J$86,4,0))</f>
        <v>-111974.0720000267</v>
      </c>
      <c r="H18" s="92" t="s">
        <v>18</v>
      </c>
      <c r="I18" s="3">
        <v>7.9787774498314715E-2</v>
      </c>
      <c r="J18" s="5">
        <f t="shared" si="1"/>
        <v>-8934.1620063961855</v>
      </c>
      <c r="K18" s="62"/>
    </row>
    <row r="19" spans="1:12" ht="12" customHeight="1" x14ac:dyDescent="0.2">
      <c r="A19" s="61"/>
      <c r="B19" s="65" t="s">
        <v>46</v>
      </c>
      <c r="C19" s="61"/>
      <c r="D19" s="62">
        <v>302</v>
      </c>
      <c r="E19" s="65" t="str">
        <f t="shared" si="0"/>
        <v>302SG-U</v>
      </c>
      <c r="F19" s="62" t="s">
        <v>1767</v>
      </c>
      <c r="G19" s="1">
        <f>IF(ISERROR(VLOOKUP(E19,'8.4.2 &amp; 8.4.3'!$G$69:$J$86,4,0)),0,VLOOKUP(E19,'8.4.2 &amp; 8.4.3'!$G$69:$J$86,4,0))</f>
        <v>-407448.94799999706</v>
      </c>
      <c r="H19" s="62" t="s">
        <v>19</v>
      </c>
      <c r="I19" s="3">
        <v>7.9787774498314715E-2</v>
      </c>
      <c r="J19" s="5">
        <f t="shared" si="1"/>
        <v>-32509.444782599323</v>
      </c>
      <c r="K19" s="62"/>
    </row>
    <row r="20" spans="1:12" ht="12" customHeight="1" x14ac:dyDescent="0.2">
      <c r="A20" s="61"/>
      <c r="B20" s="65" t="s">
        <v>46</v>
      </c>
      <c r="C20" s="61"/>
      <c r="D20" s="62">
        <v>303</v>
      </c>
      <c r="E20" s="65" t="str">
        <f t="shared" si="0"/>
        <v>303SO</v>
      </c>
      <c r="F20" s="62" t="s">
        <v>1767</v>
      </c>
      <c r="G20" s="1">
        <f>IF(ISERROR(VLOOKUP(E20,'8.4.2 &amp; 8.4.3'!$G$69:$J$86,4,0)),0,VLOOKUP(E20,'8.4.2 &amp; 8.4.3'!$G$69:$J$86,4,0))</f>
        <v>115703240.38763154</v>
      </c>
      <c r="H20" s="92" t="s">
        <v>36</v>
      </c>
      <c r="I20" s="3">
        <v>7.0845810240555085E-2</v>
      </c>
      <c r="J20" s="5">
        <f t="shared" si="1"/>
        <v>8197089.8127194727</v>
      </c>
      <c r="K20" s="62"/>
      <c r="L20" s="9"/>
    </row>
    <row r="21" spans="1:12" ht="12" customHeight="1" x14ac:dyDescent="0.2">
      <c r="A21" s="61"/>
      <c r="B21" s="65" t="s">
        <v>46</v>
      </c>
      <c r="C21" s="61"/>
      <c r="D21" s="62">
        <v>302</v>
      </c>
      <c r="E21" s="65" t="str">
        <f t="shared" si="0"/>
        <v>302UT</v>
      </c>
      <c r="F21" s="62" t="s">
        <v>1767</v>
      </c>
      <c r="G21" s="1">
        <f>IF(ISERROR(VLOOKUP(E21,'8.4.2 &amp; 8.4.3'!$G$69:$J$86,4,0)),0,VLOOKUP(E21,'8.4.2 &amp; 8.4.3'!$G$69:$J$86,4,0))</f>
        <v>-18506.356000006199</v>
      </c>
      <c r="H21" s="92" t="s">
        <v>28</v>
      </c>
      <c r="I21" s="3">
        <v>0</v>
      </c>
      <c r="J21" s="5">
        <f t="shared" si="1"/>
        <v>0</v>
      </c>
      <c r="K21" s="62"/>
    </row>
    <row r="22" spans="1:12" ht="12" customHeight="1" x14ac:dyDescent="0.2">
      <c r="A22" s="61"/>
      <c r="B22" s="65" t="s">
        <v>46</v>
      </c>
      <c r="C22" s="61"/>
      <c r="D22" s="62">
        <v>303</v>
      </c>
      <c r="E22" s="65" t="str">
        <f t="shared" si="0"/>
        <v>303WA</v>
      </c>
      <c r="F22" s="62" t="s">
        <v>1767</v>
      </c>
      <c r="G22" s="1">
        <f>IF(ISERROR(VLOOKUP(E22,'8.4.2 &amp; 8.4.3'!$G$69:$J$86,4,0)),0,VLOOKUP(E22,'8.4.2 &amp; 8.4.3'!$G$69:$J$86,4,0))</f>
        <v>0</v>
      </c>
      <c r="H22" s="92" t="s">
        <v>29</v>
      </c>
      <c r="I22" s="3">
        <v>1</v>
      </c>
      <c r="J22" s="5">
        <f t="shared" si="1"/>
        <v>0</v>
      </c>
      <c r="K22" s="62"/>
    </row>
    <row r="23" spans="1:12" ht="12" customHeight="1" x14ac:dyDescent="0.2">
      <c r="A23" s="61"/>
      <c r="B23" s="65" t="s">
        <v>46</v>
      </c>
      <c r="C23" s="61"/>
      <c r="D23" s="62">
        <v>303</v>
      </c>
      <c r="E23" s="65" t="str">
        <f t="shared" si="0"/>
        <v>303WYP</v>
      </c>
      <c r="F23" s="62" t="s">
        <v>1767</v>
      </c>
      <c r="G23" s="1">
        <f>IF(ISERROR(VLOOKUP(E23,'8.4.2 &amp; 8.4.3'!$G$69:$J$86,4,0)),0,VLOOKUP(E23,'8.4.2 &amp; 8.4.3'!$G$69:$J$86,4,0))</f>
        <v>0</v>
      </c>
      <c r="H23" s="92" t="s">
        <v>30</v>
      </c>
      <c r="I23" s="3">
        <v>0</v>
      </c>
      <c r="J23" s="5">
        <f t="shared" si="1"/>
        <v>0</v>
      </c>
      <c r="K23" s="62"/>
    </row>
    <row r="24" spans="1:12" ht="12" customHeight="1" x14ac:dyDescent="0.2">
      <c r="A24" s="61"/>
      <c r="B24" s="65" t="s">
        <v>46</v>
      </c>
      <c r="C24" s="61"/>
      <c r="D24" s="62">
        <v>303</v>
      </c>
      <c r="E24" s="65" t="str">
        <f t="shared" si="0"/>
        <v>303WYU</v>
      </c>
      <c r="F24" s="62" t="s">
        <v>1767</v>
      </c>
      <c r="G24" s="1">
        <f>IF(ISERROR(VLOOKUP(E24,'8.4.2 &amp; 8.4.3'!$G$69:$J$86,4,0)),0,VLOOKUP(E24,'8.4.2 &amp; 8.4.3'!$G$69:$J$86,4,0))</f>
        <v>0</v>
      </c>
      <c r="H24" s="92" t="s">
        <v>31</v>
      </c>
      <c r="I24" s="3">
        <v>0</v>
      </c>
      <c r="J24" s="5">
        <f t="shared" si="1"/>
        <v>0</v>
      </c>
      <c r="K24" s="62"/>
    </row>
    <row r="25" spans="1:12" ht="12" customHeight="1" x14ac:dyDescent="0.2">
      <c r="A25" s="61"/>
      <c r="B25" s="65" t="s">
        <v>46</v>
      </c>
      <c r="C25" s="61"/>
      <c r="D25" s="62">
        <v>303</v>
      </c>
      <c r="E25" s="65" t="str">
        <f t="shared" si="0"/>
        <v>303SG-P</v>
      </c>
      <c r="F25" s="62" t="s">
        <v>1767</v>
      </c>
      <c r="G25" s="1">
        <f>IF(ISERROR(VLOOKUP(E25,'8.4.2 &amp; 8.4.3'!$G$69:$J$86,4,0)),0,VLOOKUP(E25,'8.4.2 &amp; 8.4.3'!$G$69:$J$86,4,0))</f>
        <v>0</v>
      </c>
      <c r="H25" s="62" t="s">
        <v>18</v>
      </c>
      <c r="I25" s="3">
        <v>7.9787774498314715E-2</v>
      </c>
      <c r="J25" s="5">
        <f t="shared" si="1"/>
        <v>0</v>
      </c>
      <c r="K25" s="62"/>
    </row>
    <row r="26" spans="1:12" ht="12" customHeight="1" x14ac:dyDescent="0.2">
      <c r="A26" s="61"/>
      <c r="B26" s="65"/>
      <c r="C26" s="61"/>
      <c r="D26" s="62"/>
      <c r="E26" s="65"/>
      <c r="F26" s="62"/>
      <c r="G26" s="98">
        <f>SUM(G9:G25)</f>
        <v>109783748.41963157</v>
      </c>
      <c r="H26" s="62"/>
      <c r="I26" s="61"/>
      <c r="J26" s="98">
        <f>SUM(J9:J25)</f>
        <v>7805843.0299265953</v>
      </c>
      <c r="K26" s="62"/>
    </row>
    <row r="27" spans="1:12" ht="12" customHeight="1" x14ac:dyDescent="0.2">
      <c r="A27" s="61"/>
      <c r="B27" s="65"/>
      <c r="C27" s="61"/>
      <c r="D27" s="62"/>
      <c r="E27" s="65"/>
      <c r="F27" s="62"/>
      <c r="G27" s="1"/>
      <c r="H27" s="62"/>
      <c r="I27" s="61"/>
      <c r="J27" s="61"/>
      <c r="K27" s="61"/>
    </row>
    <row r="28" spans="1:12" ht="12" customHeight="1" x14ac:dyDescent="0.2">
      <c r="A28" s="61"/>
      <c r="B28" s="65"/>
      <c r="C28" s="61"/>
      <c r="D28" s="62"/>
      <c r="E28" s="65"/>
      <c r="F28" s="99" t="s">
        <v>47</v>
      </c>
      <c r="G28" s="98">
        <f>'8.4'!G50+'8.4.1'!G26</f>
        <v>2371500826.9903002</v>
      </c>
      <c r="H28" s="62"/>
      <c r="I28" s="61"/>
      <c r="J28" s="98">
        <f>'8.4'!J50+'8.4.1'!J26</f>
        <v>132654631.34508099</v>
      </c>
      <c r="K28" s="62" t="s">
        <v>48</v>
      </c>
    </row>
    <row r="29" spans="1:12" ht="12" customHeight="1" x14ac:dyDescent="0.2">
      <c r="A29" s="61"/>
      <c r="B29" s="65"/>
      <c r="C29" s="61"/>
      <c r="D29" s="62"/>
      <c r="E29" s="62"/>
      <c r="F29" s="90"/>
      <c r="G29" s="1"/>
      <c r="H29" s="62"/>
      <c r="I29" s="7"/>
      <c r="J29" s="8"/>
      <c r="K29" s="62"/>
    </row>
    <row r="30" spans="1:12" ht="12" customHeight="1" x14ac:dyDescent="0.2">
      <c r="A30" s="61"/>
      <c r="B30" s="68" t="s">
        <v>49</v>
      </c>
      <c r="C30" s="61"/>
      <c r="D30" s="62"/>
      <c r="E30" s="62"/>
      <c r="F30" s="62"/>
      <c r="G30" s="1"/>
      <c r="H30" s="62"/>
      <c r="I30" s="6"/>
      <c r="J30" s="5"/>
      <c r="K30" s="62"/>
    </row>
    <row r="31" spans="1:12" ht="12" customHeight="1" x14ac:dyDescent="0.2">
      <c r="A31" s="61"/>
      <c r="B31" s="65" t="s">
        <v>1771</v>
      </c>
      <c r="C31" s="61"/>
      <c r="D31" s="62" t="s">
        <v>43</v>
      </c>
      <c r="E31" s="65" t="str">
        <f>D31&amp;H31</f>
        <v>SCHMATSO</v>
      </c>
      <c r="F31" s="97" t="s">
        <v>1767</v>
      </c>
      <c r="G31" s="1">
        <v>-4760610.9244544907</v>
      </c>
      <c r="H31" s="92" t="s">
        <v>36</v>
      </c>
      <c r="I31" s="3">
        <v>7.0845810240555085E-2</v>
      </c>
      <c r="J31" s="5">
        <f>G31*I31</f>
        <v>-337269.33818301634</v>
      </c>
      <c r="K31" s="62"/>
    </row>
    <row r="32" spans="1:12" ht="12" customHeight="1" x14ac:dyDescent="0.2">
      <c r="A32" s="61"/>
      <c r="B32" s="65" t="s">
        <v>1772</v>
      </c>
      <c r="C32" s="61"/>
      <c r="D32" s="62" t="s">
        <v>43</v>
      </c>
      <c r="E32" s="65" t="str">
        <f>D32&amp;H32</f>
        <v>SCHMATSG</v>
      </c>
      <c r="F32" s="97" t="s">
        <v>1767</v>
      </c>
      <c r="G32" s="1">
        <v>-343102.79272920516</v>
      </c>
      <c r="H32" s="92" t="s">
        <v>15</v>
      </c>
      <c r="I32" s="3">
        <v>7.9787774498314715E-2</v>
      </c>
      <c r="J32" s="5">
        <f>G32*I32</f>
        <v>-27375.408256019833</v>
      </c>
      <c r="K32" s="62"/>
    </row>
    <row r="33" spans="1:11" ht="12" customHeight="1" x14ac:dyDescent="0.2">
      <c r="A33" s="61"/>
      <c r="B33" s="65"/>
      <c r="C33" s="61"/>
      <c r="D33" s="62"/>
      <c r="E33" s="62"/>
      <c r="F33" s="62"/>
      <c r="G33" s="98">
        <f>SUM(G31:G32)</f>
        <v>-5103713.7171836961</v>
      </c>
      <c r="H33" s="101"/>
      <c r="I33" s="6"/>
      <c r="J33" s="98">
        <f>SUM(J31:J32)</f>
        <v>-364644.74643903616</v>
      </c>
      <c r="K33" s="62"/>
    </row>
    <row r="34" spans="1:11" ht="12" customHeight="1" x14ac:dyDescent="0.2">
      <c r="A34" s="61"/>
      <c r="B34" s="65"/>
      <c r="C34" s="61"/>
      <c r="D34" s="62"/>
      <c r="E34" s="62"/>
      <c r="F34" s="62"/>
      <c r="G34" s="1"/>
      <c r="H34" s="101"/>
      <c r="I34" s="6"/>
      <c r="J34" s="5"/>
      <c r="K34" s="62"/>
    </row>
    <row r="35" spans="1:11" ht="12" customHeight="1" x14ac:dyDescent="0.2">
      <c r="A35" s="61"/>
      <c r="B35" s="65" t="s">
        <v>1773</v>
      </c>
      <c r="C35" s="61"/>
      <c r="D35" s="62" t="s">
        <v>44</v>
      </c>
      <c r="E35" s="65" t="str">
        <f>D35&amp;H35</f>
        <v>SCHMDTSO</v>
      </c>
      <c r="F35" s="97" t="s">
        <v>1767</v>
      </c>
      <c r="G35" s="1">
        <v>-42797310</v>
      </c>
      <c r="H35" s="92" t="s">
        <v>36</v>
      </c>
      <c r="I35" s="3">
        <v>7.0845810240555085E-2</v>
      </c>
      <c r="J35" s="5">
        <f>G35*I35</f>
        <v>-3032010.1030662106</v>
      </c>
      <c r="K35" s="62"/>
    </row>
    <row r="36" spans="1:11" ht="12" customHeight="1" x14ac:dyDescent="0.2">
      <c r="A36" s="61"/>
      <c r="B36" s="65" t="s">
        <v>1774</v>
      </c>
      <c r="C36" s="61"/>
      <c r="D36" s="62" t="s">
        <v>44</v>
      </c>
      <c r="E36" s="65" t="str">
        <f>D36&amp;H36</f>
        <v>SCHMDTSG</v>
      </c>
      <c r="F36" s="97" t="s">
        <v>1767</v>
      </c>
      <c r="G36" s="1">
        <v>5443652</v>
      </c>
      <c r="H36" s="92" t="s">
        <v>15</v>
      </c>
      <c r="I36" s="3">
        <v>7.9787774498314715E-2</v>
      </c>
      <c r="J36" s="5">
        <f>G36*I36</f>
        <v>434336.87822329992</v>
      </c>
      <c r="K36" s="62"/>
    </row>
    <row r="37" spans="1:11" ht="12" customHeight="1" x14ac:dyDescent="0.2">
      <c r="A37" s="61"/>
      <c r="B37" s="65"/>
      <c r="C37" s="61"/>
      <c r="D37" s="62"/>
      <c r="E37" s="62"/>
      <c r="F37" s="62"/>
      <c r="G37" s="98">
        <f>SUM(G35:G36)</f>
        <v>-37353658</v>
      </c>
      <c r="H37" s="101"/>
      <c r="I37" s="6"/>
      <c r="J37" s="98">
        <f>SUM(J35:J36)</f>
        <v>-2597673.2248429107</v>
      </c>
      <c r="K37" s="62"/>
    </row>
    <row r="38" spans="1:11" ht="12" customHeight="1" x14ac:dyDescent="0.2">
      <c r="A38" s="61"/>
      <c r="B38" s="65"/>
      <c r="C38" s="61"/>
      <c r="D38" s="62"/>
      <c r="E38" s="62"/>
      <c r="F38" s="62"/>
      <c r="G38" s="1"/>
      <c r="H38" s="101"/>
      <c r="I38" s="6"/>
      <c r="J38" s="5"/>
      <c r="K38" s="62"/>
    </row>
    <row r="39" spans="1:11" ht="12" customHeight="1" x14ac:dyDescent="0.2">
      <c r="A39" s="61"/>
      <c r="B39" s="65" t="s">
        <v>1775</v>
      </c>
      <c r="C39" s="61"/>
      <c r="D39" s="62">
        <v>41110</v>
      </c>
      <c r="E39" s="65" t="str">
        <f>D39&amp;H39</f>
        <v>41110SO</v>
      </c>
      <c r="F39" s="97" t="s">
        <v>1767</v>
      </c>
      <c r="G39" s="1">
        <v>1170472</v>
      </c>
      <c r="H39" s="92" t="s">
        <v>36</v>
      </c>
      <c r="I39" s="3">
        <v>7.0845810240555085E-2</v>
      </c>
      <c r="J39" s="5">
        <f>G39*I39</f>
        <v>82923.037203882996</v>
      </c>
      <c r="K39" s="62"/>
    </row>
    <row r="40" spans="1:11" ht="12" customHeight="1" x14ac:dyDescent="0.2">
      <c r="A40" s="61"/>
      <c r="B40" s="65" t="s">
        <v>1776</v>
      </c>
      <c r="C40" s="61"/>
      <c r="D40" s="62">
        <v>41110</v>
      </c>
      <c r="E40" s="65" t="str">
        <f>D40&amp;H40</f>
        <v>41110SG</v>
      </c>
      <c r="F40" s="97" t="s">
        <v>1767</v>
      </c>
      <c r="G40" s="1">
        <v>84357</v>
      </c>
      <c r="H40" s="92" t="s">
        <v>15</v>
      </c>
      <c r="I40" s="3">
        <v>7.9787774498314715E-2</v>
      </c>
      <c r="J40" s="5">
        <f>G40*I40</f>
        <v>6730.6572933543348</v>
      </c>
      <c r="K40" s="62"/>
    </row>
    <row r="41" spans="1:11" ht="12" customHeight="1" x14ac:dyDescent="0.2">
      <c r="A41" s="61"/>
      <c r="B41" s="65"/>
      <c r="C41" s="61"/>
      <c r="D41" s="62"/>
      <c r="E41" s="62"/>
      <c r="F41" s="62"/>
      <c r="G41" s="98">
        <f>SUM(G39:G40)</f>
        <v>1254829</v>
      </c>
      <c r="H41" s="101"/>
      <c r="I41" s="6"/>
      <c r="J41" s="98">
        <f>SUM(J39:J40)</f>
        <v>89653.694497237331</v>
      </c>
      <c r="K41" s="62"/>
    </row>
    <row r="42" spans="1:11" ht="12" customHeight="1" x14ac:dyDescent="0.2">
      <c r="A42" s="61"/>
      <c r="B42" s="65"/>
      <c r="C42" s="61"/>
      <c r="D42" s="62"/>
      <c r="E42" s="62"/>
      <c r="F42" s="62"/>
      <c r="G42" s="1"/>
      <c r="H42" s="101"/>
      <c r="I42" s="6"/>
      <c r="J42" s="5"/>
      <c r="K42" s="62"/>
    </row>
    <row r="43" spans="1:11" ht="12" customHeight="1" x14ac:dyDescent="0.2">
      <c r="A43" s="61"/>
      <c r="B43" s="65" t="s">
        <v>1777</v>
      </c>
      <c r="C43" s="61"/>
      <c r="D43" s="62">
        <v>41010</v>
      </c>
      <c r="E43" s="65" t="str">
        <f>D43&amp;H43</f>
        <v>41010SO</v>
      </c>
      <c r="F43" s="97" t="s">
        <v>1767</v>
      </c>
      <c r="G43" s="1">
        <v>-10522405</v>
      </c>
      <c r="H43" s="92" t="s">
        <v>36</v>
      </c>
      <c r="I43" s="3">
        <v>7.0845810240555085E-2</v>
      </c>
      <c r="J43" s="5">
        <f>G43*I43</f>
        <v>-745468.30790426803</v>
      </c>
      <c r="K43" s="62"/>
    </row>
    <row r="44" spans="1:11" ht="12" customHeight="1" x14ac:dyDescent="0.2">
      <c r="A44" s="61"/>
      <c r="B44" s="65" t="s">
        <v>1778</v>
      </c>
      <c r="C44" s="61"/>
      <c r="D44" s="62">
        <v>41010</v>
      </c>
      <c r="E44" s="65" t="str">
        <f>D44&amp;H44</f>
        <v>41010SG</v>
      </c>
      <c r="F44" s="97" t="s">
        <v>1767</v>
      </c>
      <c r="G44" s="1">
        <v>1338408</v>
      </c>
      <c r="H44" s="92" t="s">
        <v>15</v>
      </c>
      <c r="I44" s="3">
        <v>7.9787774498314715E-2</v>
      </c>
      <c r="J44" s="5">
        <f>G44*I44</f>
        <v>106788.5956907404</v>
      </c>
      <c r="K44" s="62"/>
    </row>
    <row r="45" spans="1:11" ht="12" customHeight="1" x14ac:dyDescent="0.2">
      <c r="A45" s="61"/>
      <c r="B45" s="65"/>
      <c r="C45" s="61"/>
      <c r="D45" s="62"/>
      <c r="E45" s="62"/>
      <c r="F45" s="62"/>
      <c r="G45" s="98">
        <f>SUM(G43:G44)</f>
        <v>-9183997</v>
      </c>
      <c r="H45" s="101"/>
      <c r="I45" s="6"/>
      <c r="J45" s="98">
        <f>SUM(J43:J44)</f>
        <v>-638679.71221352764</v>
      </c>
      <c r="K45" s="62"/>
    </row>
    <row r="46" spans="1:11" ht="12" customHeight="1" x14ac:dyDescent="0.2">
      <c r="A46" s="61"/>
      <c r="B46" s="65"/>
      <c r="C46" s="61"/>
      <c r="D46" s="62"/>
      <c r="E46" s="62"/>
      <c r="F46" s="62"/>
      <c r="G46" s="1"/>
      <c r="H46" s="101"/>
      <c r="I46" s="6"/>
      <c r="J46" s="5"/>
      <c r="K46" s="62"/>
    </row>
    <row r="47" spans="1:11" ht="12" customHeight="1" x14ac:dyDescent="0.2">
      <c r="A47" s="61"/>
      <c r="B47" s="65" t="s">
        <v>50</v>
      </c>
      <c r="C47" s="61"/>
      <c r="D47" s="62">
        <v>282</v>
      </c>
      <c r="E47" s="65" t="str">
        <f>D47&amp;H47</f>
        <v>282SO</v>
      </c>
      <c r="F47" s="97" t="s">
        <v>1767</v>
      </c>
      <c r="G47" s="1">
        <v>4111910</v>
      </c>
      <c r="H47" s="92" t="s">
        <v>36</v>
      </c>
      <c r="I47" s="3">
        <v>7.0845810240555085E-2</v>
      </c>
      <c r="J47" s="5">
        <f>G47*I47</f>
        <v>291311.59558624087</v>
      </c>
      <c r="K47" s="62"/>
    </row>
    <row r="48" spans="1:11" ht="12" customHeight="1" x14ac:dyDescent="0.2">
      <c r="A48" s="61"/>
      <c r="B48" s="65" t="s">
        <v>51</v>
      </c>
      <c r="C48" s="61"/>
      <c r="D48" s="62">
        <v>282</v>
      </c>
      <c r="E48" s="65" t="str">
        <f>D48&amp;H48</f>
        <v>282SG</v>
      </c>
      <c r="F48" s="97" t="s">
        <v>1767</v>
      </c>
      <c r="G48" s="1">
        <v>-21859</v>
      </c>
      <c r="H48" s="92" t="s">
        <v>15</v>
      </c>
      <c r="I48" s="3">
        <v>7.9787774498314715E-2</v>
      </c>
      <c r="J48" s="5">
        <f>G48*I48</f>
        <v>-1744.0809627586614</v>
      </c>
      <c r="K48" s="62"/>
    </row>
    <row r="49" spans="1:11" ht="12" customHeight="1" x14ac:dyDescent="0.2">
      <c r="A49" s="61"/>
      <c r="B49" s="65"/>
      <c r="C49" s="61"/>
      <c r="D49" s="62"/>
      <c r="E49" s="62"/>
      <c r="F49" s="62"/>
      <c r="G49" s="98">
        <f>SUM(G47:G48)</f>
        <v>4090051</v>
      </c>
      <c r="H49" s="62"/>
      <c r="I49" s="6"/>
      <c r="J49" s="98">
        <f>SUM(J47:J48)</f>
        <v>289567.51462348219</v>
      </c>
      <c r="K49" s="62"/>
    </row>
    <row r="50" spans="1:11" ht="12" customHeight="1" x14ac:dyDescent="0.2">
      <c r="A50" s="61"/>
      <c r="B50" s="65"/>
      <c r="C50" s="61"/>
      <c r="D50" s="62"/>
      <c r="E50" s="62"/>
      <c r="F50" s="62"/>
      <c r="G50" s="1"/>
      <c r="H50" s="62"/>
      <c r="I50" s="6"/>
      <c r="J50" s="5"/>
      <c r="K50" s="62"/>
    </row>
    <row r="51" spans="1:11" ht="12" customHeight="1" x14ac:dyDescent="0.2">
      <c r="A51" s="61"/>
      <c r="B51" s="64"/>
      <c r="C51" s="61"/>
      <c r="D51" s="62"/>
      <c r="E51" s="62"/>
      <c r="F51" s="62"/>
      <c r="G51" s="62"/>
      <c r="H51" s="62"/>
      <c r="I51" s="62"/>
      <c r="J51" s="62"/>
      <c r="K51" s="62"/>
    </row>
    <row r="52" spans="1:11" ht="12" customHeight="1" x14ac:dyDescent="0.2">
      <c r="A52" s="61"/>
      <c r="B52" s="61"/>
      <c r="C52" s="61"/>
      <c r="D52" s="62"/>
      <c r="E52" s="62"/>
      <c r="F52" s="62"/>
      <c r="G52" s="62"/>
      <c r="H52" s="62"/>
      <c r="I52" s="62"/>
      <c r="J52" s="62"/>
      <c r="K52" s="62"/>
    </row>
    <row r="53" spans="1:11" ht="12" customHeight="1" thickBot="1" x14ac:dyDescent="0.25">
      <c r="A53" s="61"/>
      <c r="B53" s="64" t="s">
        <v>40</v>
      </c>
      <c r="C53" s="61"/>
      <c r="D53" s="62"/>
      <c r="E53" s="62"/>
      <c r="F53" s="62"/>
      <c r="G53" s="62"/>
      <c r="H53" s="62"/>
      <c r="I53" s="62"/>
      <c r="J53" s="62"/>
      <c r="K53" s="62"/>
    </row>
    <row r="54" spans="1:11" ht="12" customHeight="1" x14ac:dyDescent="0.2">
      <c r="A54" s="78"/>
      <c r="B54" s="79"/>
      <c r="C54" s="80"/>
      <c r="D54" s="81"/>
      <c r="E54" s="81"/>
      <c r="F54" s="81"/>
      <c r="G54" s="81"/>
      <c r="H54" s="81"/>
      <c r="I54" s="81"/>
      <c r="J54" s="81"/>
      <c r="K54" s="82"/>
    </row>
    <row r="55" spans="1:11" ht="12" customHeight="1" x14ac:dyDescent="0.2">
      <c r="A55" s="83"/>
      <c r="B55" s="77"/>
      <c r="C55" s="61"/>
      <c r="D55" s="62"/>
      <c r="E55" s="62"/>
      <c r="F55" s="62"/>
      <c r="G55" s="62"/>
      <c r="H55" s="62"/>
      <c r="I55" s="62"/>
      <c r="J55" s="62"/>
      <c r="K55" s="84"/>
    </row>
    <row r="56" spans="1:11" ht="12" customHeight="1" x14ac:dyDescent="0.2">
      <c r="A56" s="83"/>
      <c r="B56" s="77"/>
      <c r="C56" s="61"/>
      <c r="D56" s="62"/>
      <c r="E56" s="62"/>
      <c r="F56" s="62"/>
      <c r="G56" s="85"/>
      <c r="H56" s="62"/>
      <c r="I56" s="62"/>
      <c r="J56" s="62"/>
      <c r="K56" s="84"/>
    </row>
    <row r="57" spans="1:11" ht="12" customHeight="1" x14ac:dyDescent="0.2">
      <c r="A57" s="83"/>
      <c r="B57" s="77"/>
      <c r="C57" s="61"/>
      <c r="D57" s="62"/>
      <c r="E57" s="62"/>
      <c r="F57" s="62"/>
      <c r="G57" s="62"/>
      <c r="H57" s="62"/>
      <c r="I57" s="62"/>
      <c r="J57" s="62"/>
      <c r="K57" s="84"/>
    </row>
    <row r="58" spans="1:11" ht="12" customHeight="1" x14ac:dyDescent="0.2">
      <c r="A58" s="83"/>
      <c r="B58" s="77"/>
      <c r="C58" s="61"/>
      <c r="D58" s="62"/>
      <c r="E58" s="62"/>
      <c r="F58" s="62"/>
      <c r="G58" s="62"/>
      <c r="H58" s="62"/>
      <c r="I58" s="62"/>
      <c r="J58" s="62"/>
      <c r="K58" s="84"/>
    </row>
    <row r="59" spans="1:11" ht="12" customHeight="1" x14ac:dyDescent="0.2">
      <c r="A59" s="83"/>
      <c r="B59" s="61"/>
      <c r="C59" s="61"/>
      <c r="D59" s="62"/>
      <c r="E59" s="62"/>
      <c r="F59" s="62"/>
      <c r="G59" s="62"/>
      <c r="H59" s="62"/>
      <c r="I59" s="62"/>
      <c r="J59" s="62"/>
      <c r="K59" s="84"/>
    </row>
    <row r="60" spans="1:11" ht="12" customHeight="1" x14ac:dyDescent="0.2">
      <c r="A60" s="83"/>
      <c r="B60" s="61"/>
      <c r="C60" s="61"/>
      <c r="D60" s="62"/>
      <c r="E60" s="62"/>
      <c r="F60" s="62"/>
      <c r="G60" s="62"/>
      <c r="H60" s="62"/>
      <c r="I60" s="62"/>
      <c r="J60" s="62"/>
      <c r="K60" s="84"/>
    </row>
    <row r="61" spans="1:11" ht="12" customHeight="1" x14ac:dyDescent="0.2">
      <c r="A61" s="83"/>
      <c r="B61" s="61"/>
      <c r="C61" s="61"/>
      <c r="D61" s="62"/>
      <c r="E61" s="62"/>
      <c r="F61" s="62"/>
      <c r="G61" s="62"/>
      <c r="H61" s="62"/>
      <c r="I61" s="62"/>
      <c r="J61" s="62"/>
      <c r="K61" s="84"/>
    </row>
    <row r="62" spans="1:11" ht="12" customHeight="1" x14ac:dyDescent="0.2">
      <c r="A62" s="83"/>
      <c r="B62" s="61"/>
      <c r="C62" s="61"/>
      <c r="D62" s="62"/>
      <c r="E62" s="62"/>
      <c r="F62" s="62"/>
      <c r="G62" s="62"/>
      <c r="H62" s="62"/>
      <c r="I62" s="62"/>
      <c r="J62" s="62"/>
      <c r="K62" s="84"/>
    </row>
    <row r="63" spans="1:11" ht="12" customHeight="1" thickBot="1" x14ac:dyDescent="0.25">
      <c r="A63" s="86"/>
      <c r="B63" s="87"/>
      <c r="C63" s="87"/>
      <c r="D63" s="88"/>
      <c r="E63" s="88"/>
      <c r="F63" s="88"/>
      <c r="G63" s="88"/>
      <c r="H63" s="88"/>
      <c r="I63" s="88"/>
      <c r="J63" s="88"/>
      <c r="K63" s="89"/>
    </row>
    <row r="64" spans="1:11" ht="12" customHeight="1" x14ac:dyDescent="0.2">
      <c r="A64" s="61"/>
      <c r="B64" s="61"/>
      <c r="C64" s="61"/>
      <c r="D64" s="62"/>
      <c r="E64" s="62"/>
      <c r="F64" s="62"/>
      <c r="G64" s="62"/>
      <c r="H64" s="62"/>
      <c r="I64" s="62"/>
      <c r="J64" s="62"/>
      <c r="K64" s="62"/>
    </row>
    <row r="65" spans="1:11" ht="12" customHeight="1" x14ac:dyDescent="0.2">
      <c r="A65" s="61"/>
      <c r="B65" s="61"/>
      <c r="C65" s="61"/>
      <c r="D65" s="62"/>
      <c r="E65" s="62"/>
      <c r="F65" s="62"/>
      <c r="G65" s="62"/>
      <c r="H65" s="62"/>
      <c r="I65" s="62"/>
      <c r="J65" s="62"/>
      <c r="K65" s="62"/>
    </row>
    <row r="66" spans="1:11" ht="12" customHeight="1" x14ac:dyDescent="0.2">
      <c r="A66" s="61"/>
      <c r="B66" s="61"/>
      <c r="C66" s="61"/>
      <c r="D66" s="61"/>
      <c r="E66" s="61"/>
      <c r="F66" s="61"/>
      <c r="G66" s="61"/>
      <c r="H66" s="61"/>
      <c r="I66" s="61"/>
      <c r="J66" s="61"/>
      <c r="K66" s="61"/>
    </row>
    <row r="67" spans="1:11" x14ac:dyDescent="0.2">
      <c r="A67" s="61"/>
      <c r="B67" s="61"/>
      <c r="C67" s="61"/>
      <c r="D67" s="61"/>
      <c r="E67" s="61"/>
      <c r="F67" s="61"/>
      <c r="G67" s="61"/>
      <c r="H67" s="61"/>
      <c r="I67" s="61"/>
      <c r="J67" s="61"/>
      <c r="K67" s="61"/>
    </row>
    <row r="68" spans="1:11" x14ac:dyDescent="0.2">
      <c r="A68" s="61"/>
      <c r="B68" s="61"/>
      <c r="C68" s="61"/>
      <c r="D68" s="66"/>
      <c r="E68" s="66"/>
      <c r="F68" s="61"/>
      <c r="G68" s="61"/>
      <c r="H68" s="66"/>
      <c r="I68" s="61"/>
      <c r="J68" s="61"/>
      <c r="K68" s="61"/>
    </row>
    <row r="69" spans="1:11" x14ac:dyDescent="0.2">
      <c r="A69" s="61"/>
      <c r="B69" s="61"/>
      <c r="C69" s="61"/>
      <c r="D69" s="90"/>
      <c r="E69" s="90"/>
      <c r="F69" s="61"/>
      <c r="G69" s="61"/>
      <c r="H69" s="61"/>
      <c r="I69" s="61"/>
      <c r="J69" s="61"/>
      <c r="K69" s="61"/>
    </row>
    <row r="70" spans="1:11" x14ac:dyDescent="0.2">
      <c r="A70" s="61"/>
      <c r="B70" s="61"/>
      <c r="C70" s="61"/>
      <c r="D70" s="90"/>
      <c r="E70" s="90"/>
      <c r="F70" s="61"/>
      <c r="G70" s="61"/>
      <c r="H70" s="61"/>
      <c r="I70" s="61"/>
      <c r="J70" s="61"/>
      <c r="K70" s="61"/>
    </row>
    <row r="71" spans="1:11" x14ac:dyDescent="0.2">
      <c r="A71" s="61"/>
      <c r="B71" s="61"/>
      <c r="C71" s="61"/>
      <c r="D71" s="90"/>
      <c r="E71" s="90"/>
      <c r="F71" s="61"/>
      <c r="G71" s="61"/>
      <c r="H71" s="61"/>
      <c r="I71" s="61"/>
      <c r="J71" s="61"/>
      <c r="K71" s="61"/>
    </row>
    <row r="72" spans="1:11" x14ac:dyDescent="0.2">
      <c r="A72" s="61"/>
      <c r="B72" s="61"/>
      <c r="C72" s="61"/>
      <c r="D72" s="90"/>
      <c r="E72" s="90"/>
      <c r="F72" s="61"/>
      <c r="G72" s="61"/>
      <c r="H72" s="61"/>
      <c r="I72" s="61"/>
      <c r="J72" s="61"/>
      <c r="K72" s="61"/>
    </row>
    <row r="73" spans="1:11" x14ac:dyDescent="0.2">
      <c r="A73" s="61"/>
      <c r="B73" s="61"/>
      <c r="C73" s="61"/>
      <c r="D73" s="90"/>
      <c r="E73" s="90"/>
      <c r="F73" s="61"/>
      <c r="G73" s="61"/>
      <c r="H73" s="61"/>
      <c r="I73" s="61"/>
      <c r="J73" s="61"/>
      <c r="K73" s="61"/>
    </row>
    <row r="74" spans="1:11" x14ac:dyDescent="0.2">
      <c r="A74" s="61"/>
      <c r="B74" s="61"/>
      <c r="C74" s="61"/>
      <c r="D74" s="90"/>
      <c r="E74" s="90"/>
      <c r="F74" s="61"/>
      <c r="G74" s="61"/>
      <c r="H74" s="61"/>
      <c r="I74" s="61"/>
      <c r="J74" s="61"/>
      <c r="K74" s="61"/>
    </row>
    <row r="75" spans="1:11" x14ac:dyDescent="0.2">
      <c r="A75" s="61"/>
      <c r="B75" s="61"/>
      <c r="C75" s="61"/>
      <c r="D75" s="90"/>
      <c r="E75" s="90"/>
      <c r="F75" s="61"/>
      <c r="G75" s="61"/>
      <c r="H75" s="61"/>
      <c r="I75" s="61"/>
      <c r="J75" s="61"/>
      <c r="K75" s="61"/>
    </row>
    <row r="76" spans="1:11" x14ac:dyDescent="0.2">
      <c r="A76" s="61"/>
      <c r="B76" s="61"/>
      <c r="C76" s="61"/>
      <c r="D76" s="90"/>
      <c r="E76" s="90"/>
      <c r="F76" s="61"/>
      <c r="G76" s="61"/>
      <c r="H76" s="61"/>
      <c r="I76" s="61"/>
      <c r="J76" s="61"/>
      <c r="K76" s="61"/>
    </row>
    <row r="77" spans="1:11" x14ac:dyDescent="0.2">
      <c r="A77" s="61"/>
      <c r="B77" s="61"/>
      <c r="C77" s="61"/>
      <c r="D77" s="90"/>
      <c r="E77" s="90"/>
      <c r="F77" s="61"/>
      <c r="G77" s="61"/>
      <c r="H77" s="61"/>
      <c r="I77" s="61"/>
      <c r="J77" s="61"/>
      <c r="K77" s="61"/>
    </row>
    <row r="78" spans="1:11" x14ac:dyDescent="0.2">
      <c r="A78" s="61"/>
      <c r="B78" s="61"/>
      <c r="C78" s="61"/>
      <c r="D78" s="90"/>
      <c r="E78" s="90"/>
      <c r="F78" s="61"/>
      <c r="G78" s="61"/>
      <c r="H78" s="61"/>
      <c r="I78" s="61"/>
      <c r="J78" s="61"/>
      <c r="K78" s="61"/>
    </row>
    <row r="79" spans="1:11" x14ac:dyDescent="0.2">
      <c r="A79" s="61"/>
      <c r="B79" s="61"/>
      <c r="C79" s="61"/>
      <c r="D79" s="90"/>
      <c r="E79" s="90"/>
      <c r="F79" s="61"/>
      <c r="G79" s="61"/>
      <c r="H79" s="61"/>
      <c r="I79" s="61"/>
      <c r="J79" s="61"/>
      <c r="K79" s="61"/>
    </row>
    <row r="80" spans="1:11" x14ac:dyDescent="0.2">
      <c r="A80" s="61"/>
      <c r="B80" s="61"/>
      <c r="C80" s="61"/>
      <c r="D80" s="90"/>
      <c r="E80" s="90"/>
      <c r="F80" s="61"/>
      <c r="G80" s="61"/>
      <c r="H80" s="61"/>
      <c r="I80" s="61"/>
      <c r="J80" s="61"/>
      <c r="K80" s="61"/>
    </row>
    <row r="81" spans="1:11" x14ac:dyDescent="0.2">
      <c r="A81" s="61"/>
      <c r="B81" s="61"/>
      <c r="C81" s="61"/>
      <c r="D81" s="90"/>
      <c r="E81" s="90"/>
      <c r="F81" s="61"/>
      <c r="G81" s="61"/>
      <c r="H81" s="61"/>
      <c r="I81" s="61"/>
      <c r="J81" s="61"/>
      <c r="K81" s="61"/>
    </row>
    <row r="82" spans="1:11" x14ac:dyDescent="0.2">
      <c r="A82" s="61"/>
      <c r="B82" s="61"/>
      <c r="C82" s="61"/>
      <c r="D82" s="90"/>
      <c r="E82" s="90"/>
      <c r="F82" s="61"/>
      <c r="G82" s="61"/>
      <c r="H82" s="61"/>
      <c r="I82" s="61"/>
      <c r="J82" s="61"/>
      <c r="K82" s="61"/>
    </row>
    <row r="83" spans="1:11" x14ac:dyDescent="0.2">
      <c r="A83" s="61"/>
      <c r="B83" s="61"/>
      <c r="C83" s="61"/>
      <c r="D83" s="90"/>
      <c r="E83" s="90"/>
      <c r="F83" s="61"/>
      <c r="G83" s="61"/>
      <c r="H83" s="61"/>
      <c r="I83" s="61"/>
      <c r="J83" s="61"/>
      <c r="K83" s="61"/>
    </row>
    <row r="84" spans="1:11" x14ac:dyDescent="0.2">
      <c r="A84" s="61"/>
      <c r="B84" s="61"/>
      <c r="C84" s="61"/>
      <c r="D84" s="90"/>
      <c r="E84" s="90"/>
      <c r="F84" s="61"/>
      <c r="G84" s="61"/>
      <c r="H84" s="61"/>
      <c r="I84" s="61"/>
      <c r="J84" s="61"/>
      <c r="K84" s="61"/>
    </row>
    <row r="85" spans="1:11" x14ac:dyDescent="0.2">
      <c r="A85" s="61"/>
      <c r="B85" s="61"/>
      <c r="C85" s="61"/>
      <c r="D85" s="90"/>
      <c r="E85" s="90"/>
      <c r="F85" s="61"/>
      <c r="G85" s="61"/>
      <c r="H85" s="61"/>
      <c r="I85" s="61"/>
      <c r="J85" s="61"/>
      <c r="K85" s="61"/>
    </row>
    <row r="86" spans="1:11" x14ac:dyDescent="0.2">
      <c r="A86" s="61"/>
      <c r="B86" s="61"/>
      <c r="C86" s="61"/>
      <c r="D86" s="90"/>
      <c r="E86" s="90"/>
      <c r="F86" s="61"/>
      <c r="G86" s="61"/>
      <c r="H86" s="61"/>
      <c r="I86" s="61"/>
      <c r="J86" s="61"/>
      <c r="K86" s="61"/>
    </row>
    <row r="87" spans="1:11" x14ac:dyDescent="0.2">
      <c r="A87" s="61"/>
      <c r="B87" s="61"/>
      <c r="C87" s="61"/>
      <c r="D87" s="90"/>
      <c r="E87" s="90"/>
      <c r="F87" s="61"/>
      <c r="G87" s="61"/>
      <c r="H87" s="61"/>
      <c r="I87" s="61"/>
      <c r="J87" s="61"/>
      <c r="K87" s="61"/>
    </row>
    <row r="88" spans="1:11" x14ac:dyDescent="0.2">
      <c r="A88" s="61"/>
      <c r="B88" s="61"/>
      <c r="C88" s="61"/>
      <c r="D88" s="90"/>
      <c r="E88" s="90"/>
      <c r="F88" s="61"/>
      <c r="G88" s="61"/>
      <c r="H88" s="61"/>
      <c r="I88" s="61"/>
      <c r="J88" s="61"/>
      <c r="K88" s="61"/>
    </row>
    <row r="89" spans="1:11" x14ac:dyDescent="0.2">
      <c r="A89" s="61"/>
      <c r="B89" s="61"/>
      <c r="C89" s="61"/>
      <c r="D89" s="90"/>
      <c r="E89" s="90"/>
      <c r="F89" s="61"/>
      <c r="G89" s="61"/>
      <c r="H89" s="61"/>
      <c r="I89" s="61"/>
      <c r="J89" s="61"/>
      <c r="K89" s="61"/>
    </row>
    <row r="90" spans="1:11" x14ac:dyDescent="0.2">
      <c r="A90" s="61"/>
      <c r="B90" s="61"/>
      <c r="C90" s="61"/>
      <c r="D90" s="90"/>
      <c r="E90" s="90"/>
      <c r="F90" s="61"/>
      <c r="G90" s="61"/>
      <c r="H90" s="61"/>
      <c r="I90" s="61"/>
      <c r="J90" s="61"/>
      <c r="K90" s="61"/>
    </row>
    <row r="91" spans="1:11" x14ac:dyDescent="0.2">
      <c r="A91" s="61"/>
      <c r="B91" s="61"/>
      <c r="C91" s="61"/>
      <c r="D91" s="90"/>
      <c r="E91" s="90"/>
      <c r="F91" s="61"/>
      <c r="G91" s="61"/>
      <c r="H91" s="61"/>
      <c r="I91" s="61"/>
      <c r="J91" s="61"/>
      <c r="K91" s="61"/>
    </row>
    <row r="92" spans="1:11" x14ac:dyDescent="0.2">
      <c r="A92" s="61"/>
      <c r="B92" s="61"/>
      <c r="C92" s="61"/>
      <c r="D92" s="90"/>
      <c r="E92" s="90"/>
      <c r="F92" s="61"/>
      <c r="G92" s="61"/>
      <c r="H92" s="61"/>
      <c r="I92" s="61"/>
      <c r="J92" s="61"/>
      <c r="K92" s="61"/>
    </row>
    <row r="93" spans="1:11" x14ac:dyDescent="0.2">
      <c r="A93" s="61"/>
      <c r="B93" s="61"/>
      <c r="C93" s="61"/>
      <c r="D93" s="90"/>
      <c r="E93" s="90"/>
      <c r="F93" s="61"/>
      <c r="G93" s="61"/>
      <c r="H93" s="61"/>
      <c r="I93" s="61"/>
      <c r="J93" s="61"/>
      <c r="K93" s="61"/>
    </row>
    <row r="94" spans="1:11" x14ac:dyDescent="0.2">
      <c r="A94" s="61"/>
      <c r="B94" s="61"/>
      <c r="C94" s="61"/>
      <c r="D94" s="90"/>
      <c r="E94" s="90"/>
      <c r="F94" s="61"/>
      <c r="G94" s="61"/>
      <c r="H94" s="61"/>
      <c r="I94" s="61"/>
      <c r="J94" s="61"/>
      <c r="K94" s="61"/>
    </row>
    <row r="95" spans="1:11" x14ac:dyDescent="0.2">
      <c r="A95" s="61"/>
      <c r="B95" s="61"/>
      <c r="C95" s="61"/>
      <c r="D95" s="90"/>
      <c r="E95" s="90"/>
      <c r="F95" s="61"/>
      <c r="G95" s="61"/>
      <c r="H95" s="61"/>
      <c r="I95" s="61"/>
      <c r="J95" s="61"/>
      <c r="K95" s="61"/>
    </row>
    <row r="96" spans="1:11" x14ac:dyDescent="0.2">
      <c r="A96" s="61"/>
      <c r="B96" s="61"/>
      <c r="C96" s="61"/>
      <c r="D96" s="90"/>
      <c r="E96" s="90"/>
      <c r="F96" s="61"/>
      <c r="G96" s="61"/>
      <c r="H96" s="61"/>
      <c r="I96" s="61"/>
      <c r="J96" s="61"/>
      <c r="K96" s="61"/>
    </row>
    <row r="97" spans="1:11" x14ac:dyDescent="0.2">
      <c r="A97" s="61"/>
      <c r="B97" s="61"/>
      <c r="C97" s="61"/>
      <c r="D97" s="90"/>
      <c r="E97" s="90"/>
      <c r="F97" s="61"/>
      <c r="G97" s="61"/>
      <c r="H97" s="61"/>
      <c r="I97" s="61"/>
      <c r="J97" s="61"/>
      <c r="K97" s="61"/>
    </row>
    <row r="98" spans="1:11" x14ac:dyDescent="0.2">
      <c r="A98" s="61"/>
      <c r="B98" s="61"/>
      <c r="C98" s="61"/>
      <c r="D98" s="90"/>
      <c r="E98" s="90"/>
      <c r="F98" s="61"/>
      <c r="G98" s="61"/>
      <c r="H98" s="61"/>
      <c r="I98" s="61"/>
      <c r="J98" s="61"/>
      <c r="K98" s="61"/>
    </row>
    <row r="99" spans="1:11" x14ac:dyDescent="0.2">
      <c r="A99" s="61"/>
      <c r="B99" s="61"/>
      <c r="C99" s="61"/>
      <c r="D99" s="90"/>
      <c r="E99" s="90"/>
      <c r="F99" s="61"/>
      <c r="G99" s="61"/>
      <c r="H99" s="61"/>
      <c r="I99" s="61"/>
      <c r="J99" s="61"/>
      <c r="K99" s="61"/>
    </row>
    <row r="100" spans="1:11" x14ac:dyDescent="0.2">
      <c r="A100" s="61"/>
      <c r="B100" s="61"/>
      <c r="C100" s="61"/>
      <c r="D100" s="90"/>
      <c r="E100" s="90"/>
      <c r="F100" s="61"/>
      <c r="G100" s="61"/>
      <c r="H100" s="61"/>
      <c r="I100" s="61"/>
      <c r="J100" s="61"/>
      <c r="K100" s="61"/>
    </row>
    <row r="101" spans="1:11" x14ac:dyDescent="0.2">
      <c r="A101" s="61"/>
      <c r="B101" s="61"/>
      <c r="C101" s="61"/>
      <c r="D101" s="90"/>
      <c r="E101" s="90"/>
      <c r="F101" s="61"/>
      <c r="G101" s="61"/>
      <c r="H101" s="61"/>
      <c r="I101" s="61"/>
      <c r="J101" s="61"/>
      <c r="K101" s="61"/>
    </row>
    <row r="102" spans="1:11" x14ac:dyDescent="0.2">
      <c r="A102" s="61"/>
      <c r="B102" s="61"/>
      <c r="C102" s="61"/>
      <c r="D102" s="90"/>
      <c r="E102" s="90"/>
      <c r="F102" s="61"/>
      <c r="G102" s="61"/>
      <c r="H102" s="61"/>
      <c r="I102" s="61"/>
      <c r="J102" s="61"/>
      <c r="K102" s="61"/>
    </row>
    <row r="103" spans="1:11" x14ac:dyDescent="0.2">
      <c r="A103" s="61"/>
      <c r="B103" s="61"/>
      <c r="C103" s="61"/>
      <c r="D103" s="90"/>
      <c r="E103" s="90"/>
      <c r="F103" s="61"/>
      <c r="G103" s="61"/>
      <c r="H103" s="61"/>
      <c r="I103" s="61"/>
      <c r="J103" s="61"/>
      <c r="K103" s="61"/>
    </row>
    <row r="104" spans="1:11" x14ac:dyDescent="0.2">
      <c r="A104" s="61"/>
      <c r="B104" s="61"/>
      <c r="C104" s="61"/>
      <c r="D104" s="90"/>
      <c r="E104" s="90"/>
      <c r="F104" s="61"/>
      <c r="G104" s="61"/>
      <c r="H104" s="61"/>
      <c r="I104" s="61"/>
      <c r="J104" s="61"/>
      <c r="K104" s="61"/>
    </row>
    <row r="105" spans="1:11" x14ac:dyDescent="0.2">
      <c r="A105" s="61"/>
      <c r="B105" s="61"/>
      <c r="C105" s="61"/>
      <c r="D105" s="90"/>
      <c r="E105" s="90"/>
      <c r="F105" s="61"/>
      <c r="G105" s="61"/>
      <c r="H105" s="61"/>
      <c r="I105" s="61"/>
      <c r="J105" s="61"/>
      <c r="K105" s="61"/>
    </row>
    <row r="106" spans="1:11" x14ac:dyDescent="0.2">
      <c r="A106" s="61"/>
      <c r="B106" s="61"/>
      <c r="C106" s="61"/>
      <c r="D106" s="90"/>
      <c r="E106" s="90"/>
      <c r="F106" s="61"/>
      <c r="G106" s="61"/>
      <c r="H106" s="61"/>
      <c r="I106" s="61"/>
      <c r="J106" s="61"/>
      <c r="K106" s="61"/>
    </row>
    <row r="107" spans="1:11" x14ac:dyDescent="0.2">
      <c r="A107" s="61"/>
      <c r="B107" s="61"/>
      <c r="C107" s="61"/>
      <c r="D107" s="90"/>
      <c r="E107" s="90"/>
      <c r="F107" s="61"/>
      <c r="G107" s="61"/>
      <c r="H107" s="61"/>
      <c r="I107" s="61"/>
      <c r="J107" s="61"/>
      <c r="K107" s="61"/>
    </row>
    <row r="108" spans="1:11" x14ac:dyDescent="0.2">
      <c r="A108" s="61"/>
      <c r="B108" s="61"/>
      <c r="C108" s="61"/>
      <c r="D108" s="90"/>
      <c r="E108" s="90"/>
      <c r="F108" s="61"/>
      <c r="G108" s="61"/>
      <c r="H108" s="61"/>
      <c r="I108" s="61"/>
      <c r="J108" s="61"/>
      <c r="K108" s="61"/>
    </row>
    <row r="109" spans="1:11" x14ac:dyDescent="0.2">
      <c r="A109" s="61"/>
      <c r="B109" s="61"/>
      <c r="C109" s="61"/>
      <c r="D109" s="90"/>
      <c r="E109" s="90"/>
      <c r="F109" s="61"/>
      <c r="G109" s="61"/>
      <c r="H109" s="61"/>
      <c r="I109" s="61"/>
      <c r="J109" s="61"/>
      <c r="K109" s="61"/>
    </row>
    <row r="110" spans="1:11" x14ac:dyDescent="0.2">
      <c r="A110" s="61"/>
      <c r="B110" s="61"/>
      <c r="C110" s="61"/>
      <c r="D110" s="90"/>
      <c r="E110" s="90"/>
      <c r="F110" s="61"/>
      <c r="G110" s="61"/>
      <c r="H110" s="61"/>
      <c r="I110" s="61"/>
      <c r="J110" s="61"/>
      <c r="K110" s="61"/>
    </row>
    <row r="111" spans="1:11" x14ac:dyDescent="0.2">
      <c r="A111" s="61"/>
      <c r="B111" s="61"/>
      <c r="C111" s="61"/>
      <c r="D111" s="90"/>
      <c r="E111" s="90"/>
      <c r="F111" s="61"/>
      <c r="G111" s="61"/>
      <c r="H111" s="61"/>
      <c r="I111" s="61"/>
      <c r="J111" s="61"/>
      <c r="K111" s="61"/>
    </row>
    <row r="112" spans="1:11" x14ac:dyDescent="0.2">
      <c r="A112" s="61"/>
      <c r="B112" s="61"/>
      <c r="C112" s="61"/>
      <c r="D112" s="90"/>
      <c r="E112" s="90"/>
      <c r="F112" s="61"/>
      <c r="G112" s="61"/>
      <c r="H112" s="61"/>
      <c r="I112" s="61"/>
      <c r="J112" s="61"/>
      <c r="K112" s="61"/>
    </row>
    <row r="113" spans="1:11" x14ac:dyDescent="0.2">
      <c r="A113" s="61"/>
      <c r="B113" s="61"/>
      <c r="C113" s="61"/>
      <c r="D113" s="90"/>
      <c r="E113" s="90"/>
      <c r="F113" s="61"/>
      <c r="G113" s="61"/>
      <c r="H113" s="61"/>
      <c r="I113" s="61"/>
      <c r="J113" s="61"/>
      <c r="K113" s="61"/>
    </row>
    <row r="114" spans="1:11" x14ac:dyDescent="0.2">
      <c r="A114" s="61"/>
      <c r="B114" s="61"/>
      <c r="C114" s="61"/>
      <c r="D114" s="90"/>
      <c r="E114" s="90"/>
      <c r="F114" s="61"/>
      <c r="G114" s="61"/>
      <c r="H114" s="61"/>
      <c r="I114" s="61"/>
      <c r="J114" s="61"/>
      <c r="K114" s="61"/>
    </row>
    <row r="115" spans="1:11" x14ac:dyDescent="0.2">
      <c r="A115" s="61"/>
      <c r="B115" s="61"/>
      <c r="C115" s="61"/>
      <c r="D115" s="90"/>
      <c r="E115" s="90"/>
      <c r="F115" s="61"/>
      <c r="G115" s="61"/>
      <c r="H115" s="61"/>
      <c r="I115" s="61"/>
      <c r="J115" s="61"/>
      <c r="K115" s="61"/>
    </row>
    <row r="116" spans="1:11" x14ac:dyDescent="0.2">
      <c r="A116" s="61"/>
      <c r="B116" s="61"/>
      <c r="C116" s="61"/>
      <c r="D116" s="90"/>
      <c r="E116" s="90"/>
      <c r="F116" s="61"/>
      <c r="G116" s="61"/>
      <c r="H116" s="61"/>
      <c r="I116" s="61"/>
      <c r="J116" s="61"/>
      <c r="K116" s="61"/>
    </row>
    <row r="117" spans="1:11" x14ac:dyDescent="0.2">
      <c r="A117" s="61"/>
      <c r="B117" s="61"/>
      <c r="C117" s="61"/>
      <c r="D117" s="90"/>
      <c r="E117" s="90"/>
      <c r="F117" s="61"/>
      <c r="G117" s="61"/>
      <c r="H117" s="61"/>
      <c r="I117" s="61"/>
      <c r="J117" s="61"/>
      <c r="K117" s="61"/>
    </row>
    <row r="118" spans="1:11" x14ac:dyDescent="0.2">
      <c r="A118" s="61"/>
      <c r="B118" s="61"/>
      <c r="C118" s="61"/>
      <c r="D118" s="90"/>
      <c r="E118" s="90"/>
      <c r="F118" s="61"/>
      <c r="G118" s="61"/>
      <c r="H118" s="61"/>
      <c r="I118" s="61"/>
      <c r="J118" s="61"/>
      <c r="K118" s="61"/>
    </row>
    <row r="119" spans="1:11" x14ac:dyDescent="0.2">
      <c r="A119" s="61"/>
      <c r="B119" s="61"/>
      <c r="C119" s="61"/>
      <c r="D119" s="90"/>
      <c r="E119" s="90"/>
      <c r="F119" s="61"/>
      <c r="G119" s="61"/>
      <c r="H119" s="61"/>
      <c r="I119" s="61"/>
      <c r="J119" s="61"/>
      <c r="K119" s="61"/>
    </row>
    <row r="120" spans="1:11" x14ac:dyDescent="0.2">
      <c r="A120" s="61"/>
      <c r="B120" s="61"/>
      <c r="C120" s="61"/>
      <c r="D120" s="90"/>
      <c r="E120" s="90"/>
      <c r="F120" s="61"/>
      <c r="G120" s="61"/>
      <c r="H120" s="61"/>
      <c r="I120" s="61"/>
      <c r="J120" s="61"/>
      <c r="K120" s="61"/>
    </row>
    <row r="121" spans="1:11" x14ac:dyDescent="0.2">
      <c r="A121" s="61"/>
      <c r="B121" s="61"/>
      <c r="C121" s="61"/>
      <c r="D121" s="90"/>
      <c r="E121" s="90"/>
      <c r="F121" s="61"/>
      <c r="G121" s="61"/>
      <c r="H121" s="61"/>
      <c r="I121" s="61"/>
      <c r="J121" s="61"/>
      <c r="K121" s="61"/>
    </row>
    <row r="122" spans="1:11" x14ac:dyDescent="0.2">
      <c r="A122" s="61"/>
      <c r="B122" s="61"/>
      <c r="C122" s="61"/>
      <c r="D122" s="90"/>
      <c r="E122" s="90"/>
      <c r="F122" s="61"/>
      <c r="G122" s="61"/>
      <c r="H122" s="61"/>
      <c r="I122" s="61"/>
      <c r="J122" s="61"/>
      <c r="K122" s="61"/>
    </row>
    <row r="123" spans="1:11" x14ac:dyDescent="0.2">
      <c r="A123" s="61"/>
      <c r="B123" s="61"/>
      <c r="C123" s="61"/>
      <c r="D123" s="90"/>
      <c r="E123" s="90"/>
      <c r="F123" s="61"/>
      <c r="G123" s="61"/>
      <c r="H123" s="61"/>
      <c r="I123" s="61"/>
      <c r="J123" s="61"/>
      <c r="K123" s="61"/>
    </row>
    <row r="124" spans="1:11" x14ac:dyDescent="0.2">
      <c r="A124" s="61"/>
      <c r="B124" s="61"/>
      <c r="C124" s="61"/>
      <c r="D124" s="90"/>
      <c r="E124" s="90"/>
      <c r="F124" s="61"/>
      <c r="G124" s="61"/>
      <c r="H124" s="61"/>
      <c r="I124" s="61"/>
      <c r="J124" s="61"/>
      <c r="K124" s="61"/>
    </row>
    <row r="125" spans="1:11" x14ac:dyDescent="0.2">
      <c r="A125" s="61"/>
      <c r="B125" s="61"/>
      <c r="C125" s="61"/>
      <c r="D125" s="90"/>
      <c r="E125" s="90"/>
      <c r="F125" s="61"/>
      <c r="G125" s="61"/>
      <c r="H125" s="61"/>
      <c r="I125" s="61"/>
      <c r="J125" s="61"/>
      <c r="K125" s="61"/>
    </row>
    <row r="126" spans="1:11" x14ac:dyDescent="0.2">
      <c r="A126" s="61"/>
      <c r="B126" s="61"/>
      <c r="C126" s="61"/>
      <c r="D126" s="90"/>
      <c r="E126" s="90"/>
      <c r="F126" s="61"/>
      <c r="G126" s="61"/>
      <c r="H126" s="61"/>
      <c r="I126" s="61"/>
      <c r="J126" s="61"/>
      <c r="K126" s="61"/>
    </row>
    <row r="127" spans="1:11" x14ac:dyDescent="0.2">
      <c r="A127" s="61"/>
      <c r="B127" s="61"/>
      <c r="C127" s="61"/>
      <c r="D127" s="90"/>
      <c r="E127" s="90"/>
      <c r="F127" s="61"/>
      <c r="G127" s="61"/>
      <c r="H127" s="61"/>
      <c r="I127" s="61"/>
      <c r="J127" s="61"/>
      <c r="K127" s="61"/>
    </row>
    <row r="128" spans="1:11" x14ac:dyDescent="0.2">
      <c r="A128" s="61"/>
      <c r="B128" s="61"/>
      <c r="C128" s="61"/>
      <c r="D128" s="90"/>
      <c r="E128" s="90"/>
      <c r="F128" s="61"/>
      <c r="G128" s="61"/>
      <c r="H128" s="61"/>
      <c r="I128" s="61"/>
      <c r="J128" s="61"/>
      <c r="K128" s="61"/>
    </row>
    <row r="129" spans="1:11" x14ac:dyDescent="0.2">
      <c r="A129" s="61"/>
      <c r="B129" s="61"/>
      <c r="C129" s="61"/>
      <c r="D129" s="90"/>
      <c r="E129" s="90"/>
      <c r="F129" s="61"/>
      <c r="G129" s="61"/>
      <c r="H129" s="61"/>
      <c r="I129" s="61"/>
      <c r="J129" s="61"/>
      <c r="K129" s="61"/>
    </row>
    <row r="130" spans="1:11" x14ac:dyDescent="0.2">
      <c r="A130" s="61"/>
      <c r="B130" s="61"/>
      <c r="C130" s="61"/>
      <c r="D130" s="90"/>
      <c r="E130" s="90"/>
      <c r="F130" s="61"/>
      <c r="G130" s="61"/>
      <c r="H130" s="61"/>
      <c r="I130" s="61"/>
      <c r="J130" s="61"/>
      <c r="K130" s="61"/>
    </row>
    <row r="131" spans="1:11" x14ac:dyDescent="0.2">
      <c r="A131" s="61"/>
      <c r="B131" s="61"/>
      <c r="C131" s="61"/>
      <c r="D131" s="90"/>
      <c r="E131" s="90"/>
      <c r="F131" s="61"/>
      <c r="G131" s="61"/>
      <c r="H131" s="61"/>
      <c r="I131" s="61"/>
      <c r="J131" s="61"/>
      <c r="K131" s="61"/>
    </row>
    <row r="132" spans="1:11" x14ac:dyDescent="0.2">
      <c r="A132" s="61"/>
      <c r="B132" s="61"/>
      <c r="C132" s="61"/>
      <c r="D132" s="90"/>
      <c r="E132" s="90"/>
      <c r="F132" s="61"/>
      <c r="G132" s="61"/>
      <c r="H132" s="61"/>
      <c r="I132" s="61"/>
      <c r="J132" s="61"/>
      <c r="K132" s="61"/>
    </row>
    <row r="133" spans="1:11" x14ac:dyDescent="0.2">
      <c r="A133" s="61"/>
      <c r="B133" s="61"/>
      <c r="C133" s="61"/>
      <c r="D133" s="90"/>
      <c r="E133" s="90"/>
      <c r="F133" s="61"/>
      <c r="G133" s="61"/>
      <c r="H133" s="61"/>
      <c r="I133" s="61"/>
      <c r="J133" s="61"/>
      <c r="K133" s="61"/>
    </row>
    <row r="134" spans="1:11" x14ac:dyDescent="0.2">
      <c r="A134" s="61"/>
      <c r="B134" s="61"/>
      <c r="C134" s="61"/>
      <c r="D134" s="90"/>
      <c r="E134" s="90"/>
      <c r="F134" s="61"/>
      <c r="G134" s="61"/>
      <c r="H134" s="61"/>
      <c r="I134" s="61"/>
      <c r="J134" s="61"/>
      <c r="K134" s="61"/>
    </row>
    <row r="135" spans="1:11" x14ac:dyDescent="0.2">
      <c r="A135" s="61"/>
      <c r="B135" s="61"/>
      <c r="C135" s="61"/>
      <c r="D135" s="90"/>
      <c r="E135" s="90"/>
      <c r="F135" s="61"/>
      <c r="G135" s="61"/>
      <c r="H135" s="61"/>
      <c r="I135" s="61"/>
      <c r="J135" s="61"/>
      <c r="K135" s="61"/>
    </row>
    <row r="136" spans="1:11" x14ac:dyDescent="0.2">
      <c r="A136" s="61"/>
      <c r="B136" s="61"/>
      <c r="C136" s="61"/>
      <c r="D136" s="90"/>
      <c r="E136" s="90"/>
      <c r="F136" s="61"/>
      <c r="G136" s="61"/>
      <c r="H136" s="61"/>
      <c r="I136" s="61"/>
      <c r="J136" s="61"/>
      <c r="K136" s="61"/>
    </row>
    <row r="137" spans="1:11" x14ac:dyDescent="0.2">
      <c r="A137" s="61"/>
      <c r="B137" s="61"/>
      <c r="C137" s="61"/>
      <c r="D137" s="90"/>
      <c r="E137" s="90"/>
      <c r="F137" s="61"/>
      <c r="G137" s="61"/>
      <c r="H137" s="61"/>
      <c r="I137" s="61"/>
      <c r="J137" s="61"/>
      <c r="K137" s="61"/>
    </row>
    <row r="138" spans="1:11" x14ac:dyDescent="0.2">
      <c r="A138" s="61"/>
      <c r="B138" s="61"/>
      <c r="C138" s="61"/>
      <c r="D138" s="90"/>
      <c r="E138" s="90"/>
      <c r="F138" s="61"/>
      <c r="G138" s="61"/>
      <c r="H138" s="61"/>
      <c r="I138" s="61"/>
      <c r="J138" s="61"/>
      <c r="K138" s="61"/>
    </row>
    <row r="139" spans="1:11" x14ac:dyDescent="0.2">
      <c r="A139" s="61"/>
      <c r="B139" s="61"/>
      <c r="C139" s="61"/>
      <c r="D139" s="90"/>
      <c r="E139" s="90"/>
      <c r="F139" s="61"/>
      <c r="G139" s="61"/>
      <c r="H139" s="61"/>
      <c r="I139" s="61"/>
      <c r="J139" s="61"/>
      <c r="K139" s="61"/>
    </row>
    <row r="140" spans="1:11" x14ac:dyDescent="0.2">
      <c r="A140" s="61"/>
      <c r="B140" s="61"/>
      <c r="C140" s="61"/>
      <c r="D140" s="90"/>
      <c r="E140" s="90"/>
      <c r="F140" s="61"/>
      <c r="G140" s="61"/>
      <c r="H140" s="61"/>
      <c r="I140" s="61"/>
      <c r="J140" s="61"/>
      <c r="K140" s="61"/>
    </row>
    <row r="141" spans="1:11" x14ac:dyDescent="0.2">
      <c r="A141" s="61"/>
      <c r="B141" s="61"/>
      <c r="C141" s="61"/>
      <c r="D141" s="90"/>
      <c r="E141" s="90"/>
      <c r="F141" s="61"/>
      <c r="G141" s="61"/>
      <c r="H141" s="61"/>
      <c r="I141" s="61"/>
      <c r="J141" s="61"/>
      <c r="K141" s="61"/>
    </row>
    <row r="142" spans="1:11" x14ac:dyDescent="0.2">
      <c r="A142" s="61"/>
      <c r="B142" s="61"/>
      <c r="C142" s="61"/>
      <c r="D142" s="90"/>
      <c r="E142" s="90"/>
      <c r="F142" s="61"/>
      <c r="G142" s="61"/>
      <c r="H142" s="61"/>
      <c r="I142" s="61"/>
      <c r="J142" s="61"/>
      <c r="K142" s="61"/>
    </row>
    <row r="143" spans="1:11" x14ac:dyDescent="0.2">
      <c r="A143" s="61"/>
      <c r="B143" s="61"/>
      <c r="C143" s="61"/>
      <c r="D143" s="90"/>
      <c r="E143" s="90"/>
      <c r="F143" s="61"/>
      <c r="G143" s="61"/>
      <c r="H143" s="61"/>
      <c r="I143" s="61"/>
      <c r="J143" s="61"/>
      <c r="K143" s="61"/>
    </row>
    <row r="144" spans="1:11" x14ac:dyDescent="0.2">
      <c r="A144" s="61"/>
      <c r="B144" s="61"/>
      <c r="C144" s="61"/>
      <c r="D144" s="90"/>
      <c r="E144" s="90"/>
      <c r="F144" s="61"/>
      <c r="G144" s="61"/>
      <c r="H144" s="61"/>
      <c r="I144" s="61"/>
      <c r="J144" s="61"/>
      <c r="K144" s="61"/>
    </row>
    <row r="145" spans="1:11" x14ac:dyDescent="0.2">
      <c r="A145" s="61"/>
      <c r="B145" s="61"/>
      <c r="C145" s="61"/>
      <c r="D145" s="90"/>
      <c r="E145" s="90"/>
      <c r="F145" s="61"/>
      <c r="G145" s="61"/>
      <c r="H145" s="61"/>
      <c r="I145" s="61"/>
      <c r="J145" s="61"/>
      <c r="K145" s="61"/>
    </row>
    <row r="146" spans="1:11" x14ac:dyDescent="0.2">
      <c r="A146" s="61"/>
      <c r="B146" s="61"/>
      <c r="C146" s="61"/>
      <c r="D146" s="90"/>
      <c r="E146" s="90"/>
      <c r="F146" s="61"/>
      <c r="G146" s="61"/>
      <c r="H146" s="61"/>
      <c r="I146" s="61"/>
      <c r="J146" s="61"/>
      <c r="K146" s="61"/>
    </row>
    <row r="147" spans="1:11" x14ac:dyDescent="0.2">
      <c r="A147" s="61"/>
      <c r="B147" s="61"/>
      <c r="C147" s="61"/>
      <c r="D147" s="90"/>
      <c r="E147" s="90"/>
      <c r="F147" s="61"/>
      <c r="G147" s="61"/>
      <c r="H147" s="61"/>
      <c r="I147" s="61"/>
      <c r="J147" s="61"/>
      <c r="K147" s="61"/>
    </row>
    <row r="148" spans="1:11" x14ac:dyDescent="0.2">
      <c r="A148" s="61"/>
      <c r="B148" s="61"/>
      <c r="C148" s="61"/>
      <c r="D148" s="90"/>
      <c r="E148" s="90"/>
      <c r="F148" s="61"/>
      <c r="G148" s="61"/>
      <c r="H148" s="61"/>
      <c r="I148" s="61"/>
      <c r="J148" s="61"/>
      <c r="K148" s="61"/>
    </row>
    <row r="149" spans="1:11" x14ac:dyDescent="0.2">
      <c r="A149" s="61"/>
      <c r="B149" s="61"/>
      <c r="C149" s="61"/>
      <c r="D149" s="90"/>
      <c r="E149" s="90"/>
      <c r="F149" s="61"/>
      <c r="G149" s="61"/>
      <c r="H149" s="61"/>
      <c r="I149" s="61"/>
      <c r="J149" s="61"/>
      <c r="K149" s="61"/>
    </row>
    <row r="150" spans="1:11" x14ac:dyDescent="0.2">
      <c r="A150" s="61"/>
      <c r="B150" s="61"/>
      <c r="C150" s="61"/>
      <c r="D150" s="90"/>
      <c r="E150" s="90"/>
      <c r="F150" s="61"/>
      <c r="G150" s="61"/>
      <c r="H150" s="61"/>
      <c r="I150" s="61"/>
      <c r="J150" s="61"/>
      <c r="K150" s="61"/>
    </row>
    <row r="151" spans="1:11" x14ac:dyDescent="0.2">
      <c r="A151" s="61"/>
      <c r="B151" s="61"/>
      <c r="C151" s="61"/>
      <c r="D151" s="90"/>
      <c r="E151" s="90"/>
      <c r="F151" s="61"/>
      <c r="G151" s="61"/>
      <c r="H151" s="61"/>
      <c r="I151" s="61"/>
      <c r="J151" s="61"/>
      <c r="K151" s="61"/>
    </row>
    <row r="152" spans="1:11" x14ac:dyDescent="0.2">
      <c r="A152" s="61"/>
      <c r="B152" s="61"/>
      <c r="C152" s="61"/>
      <c r="D152" s="90"/>
      <c r="E152" s="90"/>
      <c r="F152" s="61"/>
      <c r="G152" s="61"/>
      <c r="H152" s="61"/>
      <c r="I152" s="61"/>
      <c r="J152" s="61"/>
      <c r="K152" s="61"/>
    </row>
    <row r="153" spans="1:11" x14ac:dyDescent="0.2">
      <c r="A153" s="61"/>
      <c r="B153" s="61"/>
      <c r="C153" s="61"/>
      <c r="D153" s="90"/>
      <c r="E153" s="90"/>
      <c r="F153" s="61"/>
      <c r="G153" s="61"/>
      <c r="H153" s="61"/>
      <c r="I153" s="61"/>
      <c r="J153" s="61"/>
      <c r="K153" s="61"/>
    </row>
    <row r="154" spans="1:11" x14ac:dyDescent="0.2">
      <c r="A154" s="61"/>
      <c r="B154" s="61"/>
      <c r="C154" s="61"/>
      <c r="D154" s="90"/>
      <c r="E154" s="90"/>
      <c r="F154" s="61"/>
      <c r="G154" s="61"/>
      <c r="H154" s="61"/>
      <c r="I154" s="61"/>
      <c r="J154" s="61"/>
      <c r="K154" s="61"/>
    </row>
    <row r="155" spans="1:11" x14ac:dyDescent="0.2">
      <c r="A155" s="61"/>
      <c r="B155" s="61"/>
      <c r="C155" s="61"/>
      <c r="D155" s="90"/>
      <c r="E155" s="90"/>
      <c r="F155" s="61"/>
      <c r="G155" s="61"/>
      <c r="H155" s="61"/>
      <c r="I155" s="61"/>
      <c r="J155" s="61"/>
      <c r="K155" s="61"/>
    </row>
    <row r="156" spans="1:11" x14ac:dyDescent="0.2">
      <c r="A156" s="61"/>
      <c r="B156" s="61"/>
      <c r="C156" s="61"/>
      <c r="D156" s="90"/>
      <c r="E156" s="90"/>
      <c r="F156" s="61"/>
      <c r="G156" s="61"/>
      <c r="H156" s="61"/>
      <c r="I156" s="61"/>
      <c r="J156" s="61"/>
      <c r="K156" s="61"/>
    </row>
    <row r="157" spans="1:11" x14ac:dyDescent="0.2">
      <c r="A157" s="61"/>
      <c r="B157" s="61"/>
      <c r="C157" s="61"/>
      <c r="D157" s="90"/>
      <c r="E157" s="90"/>
      <c r="F157" s="61"/>
      <c r="G157" s="61"/>
      <c r="H157" s="61"/>
      <c r="I157" s="61"/>
      <c r="J157" s="61"/>
      <c r="K157" s="61"/>
    </row>
    <row r="158" spans="1:11" x14ac:dyDescent="0.2">
      <c r="A158" s="61"/>
      <c r="B158" s="61"/>
      <c r="C158" s="61"/>
      <c r="D158" s="90"/>
      <c r="E158" s="90"/>
      <c r="F158" s="61"/>
      <c r="G158" s="61"/>
      <c r="H158" s="61"/>
      <c r="I158" s="61"/>
      <c r="J158" s="61"/>
      <c r="K158" s="61"/>
    </row>
    <row r="159" spans="1:11" x14ac:dyDescent="0.2">
      <c r="A159" s="61"/>
      <c r="B159" s="61"/>
      <c r="C159" s="61"/>
      <c r="D159" s="90"/>
      <c r="E159" s="90"/>
      <c r="F159" s="61"/>
      <c r="G159" s="61"/>
      <c r="H159" s="61"/>
      <c r="I159" s="61"/>
      <c r="J159" s="61"/>
      <c r="K159" s="61"/>
    </row>
    <row r="160" spans="1:11" x14ac:dyDescent="0.2">
      <c r="A160" s="61"/>
      <c r="B160" s="61"/>
      <c r="C160" s="61"/>
      <c r="D160" s="90"/>
      <c r="E160" s="90"/>
      <c r="F160" s="61"/>
      <c r="G160" s="61"/>
      <c r="H160" s="61"/>
      <c r="I160" s="61"/>
      <c r="J160" s="61"/>
      <c r="K160" s="61"/>
    </row>
    <row r="161" spans="1:11" x14ac:dyDescent="0.2">
      <c r="A161" s="61"/>
      <c r="B161" s="61"/>
      <c r="C161" s="61"/>
      <c r="D161" s="90"/>
      <c r="E161" s="90"/>
      <c r="F161" s="61"/>
      <c r="G161" s="61"/>
      <c r="H161" s="61"/>
      <c r="I161" s="61"/>
      <c r="J161" s="61"/>
      <c r="K161" s="61"/>
    </row>
    <row r="162" spans="1:11" x14ac:dyDescent="0.2">
      <c r="A162" s="61"/>
      <c r="B162" s="61"/>
      <c r="C162" s="61"/>
      <c r="D162" s="90"/>
      <c r="E162" s="90"/>
      <c r="F162" s="61"/>
      <c r="G162" s="61"/>
      <c r="H162" s="61"/>
      <c r="I162" s="61"/>
      <c r="J162" s="61"/>
      <c r="K162" s="61"/>
    </row>
    <row r="163" spans="1:11" x14ac:dyDescent="0.2">
      <c r="A163" s="61"/>
      <c r="B163" s="61"/>
      <c r="C163" s="61"/>
      <c r="D163" s="90"/>
      <c r="E163" s="90"/>
      <c r="F163" s="61"/>
      <c r="G163" s="61"/>
      <c r="H163" s="61"/>
      <c r="I163" s="61"/>
      <c r="J163" s="61"/>
      <c r="K163" s="61"/>
    </row>
    <row r="164" spans="1:11" x14ac:dyDescent="0.2">
      <c r="A164" s="61"/>
      <c r="B164" s="61"/>
      <c r="C164" s="61"/>
      <c r="D164" s="90"/>
      <c r="E164" s="90"/>
      <c r="F164" s="61"/>
      <c r="G164" s="61"/>
      <c r="H164" s="61"/>
      <c r="I164" s="61"/>
      <c r="J164" s="61"/>
      <c r="K164" s="61"/>
    </row>
    <row r="165" spans="1:11" x14ac:dyDescent="0.2">
      <c r="A165" s="61"/>
      <c r="B165" s="61"/>
      <c r="C165" s="61"/>
      <c r="D165" s="90"/>
      <c r="E165" s="90"/>
      <c r="F165" s="61"/>
      <c r="G165" s="61"/>
      <c r="H165" s="61"/>
      <c r="I165" s="61"/>
      <c r="J165" s="61"/>
      <c r="K165" s="61"/>
    </row>
    <row r="166" spans="1:11" x14ac:dyDescent="0.2">
      <c r="A166" s="61"/>
      <c r="B166" s="61"/>
      <c r="C166" s="61"/>
      <c r="D166" s="90"/>
      <c r="E166" s="90"/>
      <c r="F166" s="61"/>
      <c r="G166" s="61"/>
      <c r="H166" s="61"/>
      <c r="I166" s="61"/>
      <c r="J166" s="61"/>
      <c r="K166" s="61"/>
    </row>
    <row r="167" spans="1:11" x14ac:dyDescent="0.2">
      <c r="A167" s="61"/>
      <c r="B167" s="61"/>
      <c r="C167" s="61"/>
      <c r="D167" s="90"/>
      <c r="E167" s="90"/>
      <c r="F167" s="61"/>
      <c r="G167" s="61"/>
      <c r="H167" s="61"/>
      <c r="I167" s="61"/>
      <c r="J167" s="61"/>
      <c r="K167" s="61"/>
    </row>
    <row r="168" spans="1:11" x14ac:dyDescent="0.2">
      <c r="A168" s="61"/>
      <c r="B168" s="61"/>
      <c r="C168" s="61"/>
      <c r="D168" s="90"/>
      <c r="E168" s="90"/>
      <c r="F168" s="61"/>
      <c r="G168" s="61"/>
      <c r="H168" s="61"/>
      <c r="I168" s="61"/>
      <c r="J168" s="61"/>
      <c r="K168" s="61"/>
    </row>
    <row r="169" spans="1:11" x14ac:dyDescent="0.2">
      <c r="A169" s="61"/>
      <c r="B169" s="61"/>
      <c r="C169" s="61"/>
      <c r="D169" s="90"/>
      <c r="E169" s="90"/>
      <c r="F169" s="61"/>
      <c r="G169" s="61"/>
      <c r="H169" s="61"/>
      <c r="I169" s="61"/>
      <c r="J169" s="61"/>
      <c r="K169" s="61"/>
    </row>
    <row r="170" spans="1:11" x14ac:dyDescent="0.2">
      <c r="A170" s="61"/>
      <c r="B170" s="61"/>
      <c r="C170" s="61"/>
      <c r="D170" s="90"/>
      <c r="E170" s="90"/>
      <c r="F170" s="61"/>
      <c r="G170" s="61"/>
      <c r="H170" s="61"/>
      <c r="I170" s="61"/>
      <c r="J170" s="61"/>
      <c r="K170" s="61"/>
    </row>
    <row r="171" spans="1:11" x14ac:dyDescent="0.2">
      <c r="A171" s="61"/>
      <c r="B171" s="61"/>
      <c r="C171" s="61"/>
      <c r="D171" s="90"/>
      <c r="E171" s="90"/>
      <c r="F171" s="61"/>
      <c r="G171" s="61"/>
      <c r="H171" s="61"/>
      <c r="I171" s="61"/>
      <c r="J171" s="61"/>
      <c r="K171" s="61"/>
    </row>
    <row r="172" spans="1:11" x14ac:dyDescent="0.2">
      <c r="A172" s="61"/>
      <c r="B172" s="61"/>
      <c r="C172" s="61"/>
      <c r="D172" s="90"/>
      <c r="E172" s="90"/>
      <c r="F172" s="61"/>
      <c r="G172" s="61"/>
      <c r="H172" s="61"/>
      <c r="I172" s="61"/>
      <c r="J172" s="61"/>
      <c r="K172" s="61"/>
    </row>
    <row r="173" spans="1:11" x14ac:dyDescent="0.2">
      <c r="A173" s="61"/>
      <c r="B173" s="61"/>
      <c r="C173" s="61"/>
      <c r="D173" s="90"/>
      <c r="E173" s="90"/>
      <c r="F173" s="61"/>
      <c r="G173" s="61"/>
      <c r="H173" s="61"/>
      <c r="I173" s="61"/>
      <c r="J173" s="61"/>
      <c r="K173" s="61"/>
    </row>
    <row r="174" spans="1:11" x14ac:dyDescent="0.2">
      <c r="A174" s="61"/>
      <c r="B174" s="61"/>
      <c r="C174" s="61"/>
      <c r="D174" s="90"/>
      <c r="E174" s="90"/>
      <c r="F174" s="61"/>
      <c r="G174" s="61"/>
      <c r="H174" s="61"/>
      <c r="I174" s="61"/>
      <c r="J174" s="61"/>
      <c r="K174" s="61"/>
    </row>
    <row r="175" spans="1:11" x14ac:dyDescent="0.2">
      <c r="A175" s="61"/>
      <c r="B175" s="61"/>
      <c r="C175" s="61"/>
      <c r="D175" s="90"/>
      <c r="E175" s="90"/>
      <c r="F175" s="61"/>
      <c r="G175" s="61"/>
      <c r="H175" s="61"/>
      <c r="I175" s="61"/>
      <c r="J175" s="61"/>
      <c r="K175" s="61"/>
    </row>
    <row r="176" spans="1:11" x14ac:dyDescent="0.2">
      <c r="A176" s="61"/>
      <c r="B176" s="61"/>
      <c r="C176" s="61"/>
      <c r="D176" s="90"/>
      <c r="E176" s="90"/>
      <c r="F176" s="61"/>
      <c r="G176" s="61"/>
      <c r="H176" s="61"/>
      <c r="I176" s="61"/>
      <c r="J176" s="61"/>
      <c r="K176" s="61"/>
    </row>
    <row r="177" spans="1:11" x14ac:dyDescent="0.2">
      <c r="A177" s="61"/>
      <c r="B177" s="61"/>
      <c r="C177" s="61"/>
      <c r="D177" s="90"/>
      <c r="E177" s="90"/>
      <c r="F177" s="61"/>
      <c r="G177" s="61"/>
      <c r="H177" s="61"/>
      <c r="I177" s="61"/>
      <c r="J177" s="61"/>
      <c r="K177" s="61"/>
    </row>
    <row r="178" spans="1:11" x14ac:dyDescent="0.2">
      <c r="A178" s="61"/>
      <c r="B178" s="61"/>
      <c r="C178" s="61"/>
      <c r="D178" s="90"/>
      <c r="E178" s="90"/>
      <c r="F178" s="61"/>
      <c r="G178" s="61"/>
      <c r="H178" s="61"/>
      <c r="I178" s="61"/>
      <c r="J178" s="61"/>
      <c r="K178" s="61"/>
    </row>
    <row r="179" spans="1:11" x14ac:dyDescent="0.2">
      <c r="A179" s="61"/>
      <c r="B179" s="61"/>
      <c r="C179" s="61"/>
      <c r="D179" s="90"/>
      <c r="E179" s="90"/>
      <c r="F179" s="61"/>
      <c r="G179" s="61"/>
      <c r="H179" s="61"/>
      <c r="I179" s="61"/>
      <c r="J179" s="61"/>
      <c r="K179" s="61"/>
    </row>
    <row r="180" spans="1:11" x14ac:dyDescent="0.2">
      <c r="A180" s="61"/>
      <c r="B180" s="61"/>
      <c r="C180" s="61"/>
      <c r="D180" s="90"/>
      <c r="E180" s="90"/>
      <c r="F180" s="61"/>
      <c r="G180" s="61"/>
      <c r="H180" s="61"/>
      <c r="I180" s="61"/>
      <c r="J180" s="61"/>
      <c r="K180" s="61"/>
    </row>
    <row r="181" spans="1:11" x14ac:dyDescent="0.2">
      <c r="A181" s="61"/>
      <c r="B181" s="61"/>
      <c r="C181" s="61"/>
      <c r="D181" s="90"/>
      <c r="E181" s="90"/>
      <c r="F181" s="61"/>
      <c r="G181" s="61"/>
      <c r="H181" s="61"/>
      <c r="I181" s="61"/>
      <c r="J181" s="61"/>
      <c r="K181" s="61"/>
    </row>
    <row r="182" spans="1:11" x14ac:dyDescent="0.2">
      <c r="A182" s="61"/>
      <c r="B182" s="61"/>
      <c r="C182" s="61"/>
      <c r="D182" s="90"/>
      <c r="E182" s="90"/>
      <c r="F182" s="61"/>
      <c r="G182" s="61"/>
      <c r="H182" s="61"/>
      <c r="I182" s="61"/>
      <c r="J182" s="61"/>
      <c r="K182" s="61"/>
    </row>
    <row r="183" spans="1:11" x14ac:dyDescent="0.2">
      <c r="A183" s="61"/>
      <c r="B183" s="61"/>
      <c r="C183" s="61"/>
      <c r="D183" s="90"/>
      <c r="E183" s="90"/>
      <c r="F183" s="61"/>
      <c r="G183" s="61"/>
      <c r="H183" s="61"/>
      <c r="I183" s="61"/>
      <c r="J183" s="61"/>
      <c r="K183" s="61"/>
    </row>
    <row r="184" spans="1:11" x14ac:dyDescent="0.2">
      <c r="A184" s="61"/>
      <c r="B184" s="61"/>
      <c r="C184" s="61"/>
      <c r="D184" s="90"/>
      <c r="E184" s="90"/>
      <c r="F184" s="61"/>
      <c r="G184" s="61"/>
      <c r="H184" s="61"/>
      <c r="I184" s="61"/>
      <c r="J184" s="61"/>
      <c r="K184" s="61"/>
    </row>
    <row r="185" spans="1:11" x14ac:dyDescent="0.2">
      <c r="A185" s="61"/>
      <c r="B185" s="61"/>
      <c r="C185" s="61"/>
      <c r="D185" s="90"/>
      <c r="E185" s="90"/>
      <c r="F185" s="61"/>
      <c r="G185" s="61"/>
      <c r="H185" s="61"/>
      <c r="I185" s="61"/>
      <c r="J185" s="61"/>
      <c r="K185" s="61"/>
    </row>
    <row r="186" spans="1:11" x14ac:dyDescent="0.2">
      <c r="A186" s="61"/>
      <c r="B186" s="61"/>
      <c r="C186" s="61"/>
      <c r="D186" s="90"/>
      <c r="E186" s="90"/>
      <c r="F186" s="61"/>
      <c r="G186" s="61"/>
      <c r="H186" s="61"/>
      <c r="I186" s="61"/>
      <c r="J186" s="61"/>
      <c r="K186" s="61"/>
    </row>
    <row r="187" spans="1:11" x14ac:dyDescent="0.2">
      <c r="A187" s="61"/>
      <c r="B187" s="61"/>
      <c r="C187" s="61"/>
      <c r="D187" s="90"/>
      <c r="E187" s="90"/>
      <c r="F187" s="61"/>
      <c r="G187" s="61"/>
      <c r="H187" s="61"/>
      <c r="I187" s="61"/>
      <c r="J187" s="61"/>
      <c r="K187" s="61"/>
    </row>
    <row r="188" spans="1:11" x14ac:dyDescent="0.2">
      <c r="A188" s="61"/>
      <c r="B188" s="61"/>
      <c r="C188" s="61"/>
      <c r="D188" s="90"/>
      <c r="E188" s="90"/>
      <c r="F188" s="61"/>
      <c r="G188" s="61"/>
      <c r="H188" s="61"/>
      <c r="I188" s="61"/>
      <c r="J188" s="61"/>
      <c r="K188" s="61"/>
    </row>
    <row r="189" spans="1:11" x14ac:dyDescent="0.2">
      <c r="A189" s="61"/>
      <c r="B189" s="61"/>
      <c r="C189" s="61"/>
      <c r="D189" s="90"/>
      <c r="E189" s="90"/>
      <c r="F189" s="61"/>
      <c r="G189" s="61"/>
      <c r="H189" s="61"/>
      <c r="I189" s="61"/>
      <c r="J189" s="61"/>
      <c r="K189" s="61"/>
    </row>
    <row r="190" spans="1:11" x14ac:dyDescent="0.2">
      <c r="A190" s="61"/>
      <c r="B190" s="61"/>
      <c r="C190" s="61"/>
      <c r="D190" s="90"/>
      <c r="E190" s="90"/>
      <c r="F190" s="61"/>
      <c r="G190" s="61"/>
      <c r="H190" s="61"/>
      <c r="I190" s="61"/>
      <c r="J190" s="61"/>
      <c r="K190" s="61"/>
    </row>
    <row r="191" spans="1:11" x14ac:dyDescent="0.2">
      <c r="A191" s="61"/>
      <c r="B191" s="61"/>
      <c r="C191" s="61"/>
      <c r="D191" s="90"/>
      <c r="E191" s="90"/>
      <c r="F191" s="61"/>
      <c r="G191" s="61"/>
      <c r="H191" s="61"/>
      <c r="I191" s="61"/>
      <c r="J191" s="61"/>
      <c r="K191" s="61"/>
    </row>
    <row r="192" spans="1:11" x14ac:dyDescent="0.2">
      <c r="A192" s="61"/>
      <c r="B192" s="61"/>
      <c r="C192" s="61"/>
      <c r="D192" s="90"/>
      <c r="E192" s="90"/>
      <c r="F192" s="61"/>
      <c r="G192" s="61"/>
      <c r="H192" s="61"/>
      <c r="I192" s="61"/>
      <c r="J192" s="61"/>
      <c r="K192" s="61"/>
    </row>
    <row r="193" spans="1:11" x14ac:dyDescent="0.2">
      <c r="A193" s="61"/>
      <c r="B193" s="61"/>
      <c r="C193" s="61"/>
      <c r="D193" s="90"/>
      <c r="E193" s="90"/>
      <c r="F193" s="61"/>
      <c r="G193" s="61"/>
      <c r="H193" s="61"/>
      <c r="I193" s="61"/>
      <c r="J193" s="61"/>
      <c r="K193" s="61"/>
    </row>
    <row r="194" spans="1:11" x14ac:dyDescent="0.2">
      <c r="A194" s="61"/>
      <c r="B194" s="61"/>
      <c r="C194" s="61"/>
      <c r="D194" s="90"/>
      <c r="E194" s="90"/>
      <c r="F194" s="61"/>
      <c r="G194" s="61"/>
      <c r="H194" s="61"/>
      <c r="I194" s="61"/>
      <c r="J194" s="61"/>
      <c r="K194" s="61"/>
    </row>
    <row r="195" spans="1:11" x14ac:dyDescent="0.2">
      <c r="A195" s="61"/>
      <c r="B195" s="61"/>
      <c r="C195" s="61"/>
      <c r="D195" s="90"/>
      <c r="E195" s="90"/>
      <c r="F195" s="61"/>
      <c r="G195" s="61"/>
      <c r="H195" s="61"/>
      <c r="I195" s="61"/>
      <c r="J195" s="61"/>
      <c r="K195" s="61"/>
    </row>
    <row r="196" spans="1:11" x14ac:dyDescent="0.2">
      <c r="A196" s="61"/>
      <c r="B196" s="61"/>
      <c r="C196" s="61"/>
      <c r="D196" s="90"/>
      <c r="E196" s="90"/>
      <c r="F196" s="61"/>
      <c r="G196" s="61"/>
      <c r="H196" s="61"/>
      <c r="I196" s="61"/>
      <c r="J196" s="61"/>
      <c r="K196" s="61"/>
    </row>
    <row r="197" spans="1:11" x14ac:dyDescent="0.2">
      <c r="A197" s="61"/>
      <c r="B197" s="61"/>
      <c r="C197" s="61"/>
      <c r="D197" s="90"/>
      <c r="E197" s="90"/>
      <c r="F197" s="61"/>
      <c r="G197" s="61"/>
      <c r="H197" s="61"/>
      <c r="I197" s="61"/>
      <c r="J197" s="61"/>
      <c r="K197" s="61"/>
    </row>
    <row r="198" spans="1:11" x14ac:dyDescent="0.2">
      <c r="A198" s="61"/>
      <c r="B198" s="61"/>
      <c r="C198" s="61"/>
      <c r="D198" s="90"/>
      <c r="E198" s="90"/>
      <c r="F198" s="61"/>
      <c r="G198" s="61"/>
      <c r="H198" s="61"/>
      <c r="I198" s="61"/>
      <c r="J198" s="61"/>
      <c r="K198" s="61"/>
    </row>
    <row r="199" spans="1:11" x14ac:dyDescent="0.2">
      <c r="A199" s="61"/>
      <c r="B199" s="61"/>
      <c r="C199" s="61"/>
      <c r="D199" s="90"/>
      <c r="E199" s="90"/>
      <c r="F199" s="61"/>
      <c r="G199" s="61"/>
      <c r="H199" s="61"/>
      <c r="I199" s="61"/>
      <c r="J199" s="61"/>
      <c r="K199" s="61"/>
    </row>
    <row r="200" spans="1:11" x14ac:dyDescent="0.2">
      <c r="A200" s="61"/>
      <c r="B200" s="61"/>
      <c r="C200" s="61"/>
      <c r="D200" s="90"/>
      <c r="E200" s="90"/>
      <c r="F200" s="61"/>
      <c r="G200" s="61"/>
      <c r="H200" s="61"/>
      <c r="I200" s="61"/>
      <c r="J200" s="61"/>
      <c r="K200" s="61"/>
    </row>
    <row r="201" spans="1:11" x14ac:dyDescent="0.2">
      <c r="A201" s="61"/>
      <c r="B201" s="61"/>
      <c r="C201" s="61"/>
      <c r="D201" s="90"/>
      <c r="E201" s="90"/>
      <c r="F201" s="61"/>
      <c r="G201" s="61"/>
      <c r="H201" s="61"/>
      <c r="I201" s="61"/>
      <c r="J201" s="61"/>
      <c r="K201" s="61"/>
    </row>
    <row r="202" spans="1:11" x14ac:dyDescent="0.2">
      <c r="A202" s="61"/>
      <c r="B202" s="61"/>
      <c r="C202" s="61"/>
      <c r="D202" s="90"/>
      <c r="E202" s="90"/>
      <c r="F202" s="61"/>
      <c r="G202" s="61"/>
      <c r="H202" s="61"/>
      <c r="I202" s="61"/>
      <c r="J202" s="61"/>
      <c r="K202" s="61"/>
    </row>
    <row r="203" spans="1:11" x14ac:dyDescent="0.2">
      <c r="A203" s="61"/>
      <c r="B203" s="61"/>
      <c r="C203" s="61"/>
      <c r="D203" s="90"/>
      <c r="E203" s="90"/>
      <c r="F203" s="61"/>
      <c r="G203" s="61"/>
      <c r="H203" s="61"/>
      <c r="I203" s="61"/>
      <c r="J203" s="61"/>
      <c r="K203" s="61"/>
    </row>
    <row r="204" spans="1:11" x14ac:dyDescent="0.2">
      <c r="A204" s="61"/>
      <c r="B204" s="61"/>
      <c r="C204" s="61"/>
      <c r="D204" s="90"/>
      <c r="E204" s="90"/>
      <c r="F204" s="61"/>
      <c r="G204" s="61"/>
      <c r="H204" s="61"/>
      <c r="I204" s="61"/>
      <c r="J204" s="61"/>
      <c r="K204" s="61"/>
    </row>
    <row r="205" spans="1:11" x14ac:dyDescent="0.2">
      <c r="A205" s="61"/>
      <c r="B205" s="61"/>
      <c r="C205" s="61"/>
      <c r="D205" s="90"/>
      <c r="E205" s="90"/>
      <c r="F205" s="61"/>
      <c r="G205" s="61"/>
      <c r="H205" s="61"/>
      <c r="I205" s="61"/>
      <c r="J205" s="61"/>
      <c r="K205" s="61"/>
    </row>
    <row r="206" spans="1:11" x14ac:dyDescent="0.2">
      <c r="A206" s="61"/>
      <c r="B206" s="61"/>
      <c r="C206" s="61"/>
      <c r="D206" s="90"/>
      <c r="E206" s="90"/>
      <c r="F206" s="61"/>
      <c r="G206" s="61"/>
      <c r="H206" s="61"/>
      <c r="I206" s="61"/>
      <c r="J206" s="61"/>
      <c r="K206" s="61"/>
    </row>
    <row r="207" spans="1:11" x14ac:dyDescent="0.2">
      <c r="A207" s="61"/>
      <c r="B207" s="61"/>
      <c r="C207" s="61"/>
      <c r="D207" s="90"/>
      <c r="E207" s="90"/>
      <c r="F207" s="61"/>
      <c r="G207" s="61"/>
      <c r="H207" s="61"/>
      <c r="I207" s="61"/>
      <c r="J207" s="61"/>
      <c r="K207" s="61"/>
    </row>
    <row r="208" spans="1:11" x14ac:dyDescent="0.2">
      <c r="A208" s="61"/>
      <c r="B208" s="61"/>
      <c r="C208" s="61"/>
      <c r="D208" s="90"/>
      <c r="E208" s="90"/>
      <c r="F208" s="61"/>
      <c r="G208" s="61"/>
      <c r="H208" s="61"/>
      <c r="I208" s="61"/>
      <c r="J208" s="61"/>
      <c r="K208" s="61"/>
    </row>
    <row r="209" spans="1:11" x14ac:dyDescent="0.2">
      <c r="A209" s="61"/>
      <c r="B209" s="61"/>
      <c r="C209" s="61"/>
      <c r="D209" s="90"/>
      <c r="E209" s="90"/>
      <c r="F209" s="61"/>
      <c r="G209" s="61"/>
      <c r="H209" s="61"/>
      <c r="I209" s="61"/>
      <c r="J209" s="61"/>
      <c r="K209" s="61"/>
    </row>
    <row r="210" spans="1:11" x14ac:dyDescent="0.2">
      <c r="A210" s="61"/>
      <c r="B210" s="61"/>
      <c r="C210" s="61"/>
      <c r="D210" s="90"/>
      <c r="E210" s="90"/>
      <c r="F210" s="61"/>
      <c r="G210" s="61"/>
      <c r="H210" s="61"/>
      <c r="I210" s="61"/>
      <c r="J210" s="61"/>
      <c r="K210" s="61"/>
    </row>
    <row r="211" spans="1:11" x14ac:dyDescent="0.2">
      <c r="A211" s="61"/>
      <c r="B211" s="61"/>
      <c r="C211" s="61"/>
      <c r="D211" s="90"/>
      <c r="E211" s="90"/>
      <c r="F211" s="61"/>
      <c r="G211" s="61"/>
      <c r="H211" s="61"/>
      <c r="I211" s="61"/>
      <c r="J211" s="61"/>
      <c r="K211" s="61"/>
    </row>
    <row r="212" spans="1:11" x14ac:dyDescent="0.2">
      <c r="A212" s="61"/>
      <c r="B212" s="61"/>
      <c r="C212" s="61"/>
      <c r="D212" s="90"/>
      <c r="E212" s="90"/>
      <c r="F212" s="61"/>
      <c r="G212" s="61"/>
      <c r="H212" s="61"/>
      <c r="I212" s="61"/>
      <c r="J212" s="61"/>
      <c r="K212" s="61"/>
    </row>
    <row r="213" spans="1:11" x14ac:dyDescent="0.2">
      <c r="A213" s="61"/>
      <c r="B213" s="61"/>
      <c r="C213" s="61"/>
      <c r="D213" s="90"/>
      <c r="E213" s="90"/>
      <c r="F213" s="61"/>
      <c r="G213" s="61"/>
      <c r="H213" s="61"/>
      <c r="I213" s="61"/>
      <c r="J213" s="61"/>
      <c r="K213" s="61"/>
    </row>
    <row r="214" spans="1:11" x14ac:dyDescent="0.2">
      <c r="A214" s="61"/>
      <c r="B214" s="61"/>
      <c r="C214" s="61"/>
      <c r="D214" s="90"/>
      <c r="E214" s="90"/>
      <c r="F214" s="61"/>
      <c r="G214" s="61"/>
      <c r="H214" s="61"/>
      <c r="I214" s="61"/>
      <c r="J214" s="61"/>
      <c r="K214" s="61"/>
    </row>
    <row r="215" spans="1:11" x14ac:dyDescent="0.2">
      <c r="A215" s="61"/>
      <c r="B215" s="61"/>
      <c r="C215" s="61"/>
      <c r="D215" s="90"/>
      <c r="E215" s="90"/>
      <c r="F215" s="61"/>
      <c r="G215" s="61"/>
      <c r="H215" s="61"/>
      <c r="I215" s="61"/>
      <c r="J215" s="61"/>
      <c r="K215" s="61"/>
    </row>
    <row r="216" spans="1:11" x14ac:dyDescent="0.2">
      <c r="A216" s="61"/>
      <c r="B216" s="61"/>
      <c r="C216" s="61"/>
      <c r="D216" s="90"/>
      <c r="E216" s="90"/>
      <c r="F216" s="61"/>
      <c r="G216" s="61"/>
      <c r="H216" s="61"/>
      <c r="I216" s="61"/>
      <c r="J216" s="61"/>
      <c r="K216" s="61"/>
    </row>
    <row r="217" spans="1:11" x14ac:dyDescent="0.2">
      <c r="A217" s="61"/>
      <c r="B217" s="61"/>
      <c r="C217" s="61"/>
      <c r="D217" s="90"/>
      <c r="E217" s="90"/>
      <c r="F217" s="61"/>
      <c r="G217" s="61"/>
      <c r="H217" s="61"/>
      <c r="I217" s="61"/>
      <c r="J217" s="61"/>
      <c r="K217" s="61"/>
    </row>
    <row r="218" spans="1:11" x14ac:dyDescent="0.2">
      <c r="A218" s="61"/>
      <c r="B218" s="61"/>
      <c r="C218" s="61"/>
      <c r="D218" s="90"/>
      <c r="E218" s="90"/>
      <c r="F218" s="61"/>
      <c r="G218" s="61"/>
      <c r="H218" s="61"/>
      <c r="I218" s="61"/>
      <c r="J218" s="61"/>
      <c r="K218" s="61"/>
    </row>
    <row r="219" spans="1:11" x14ac:dyDescent="0.2">
      <c r="A219" s="61"/>
      <c r="B219" s="61"/>
      <c r="C219" s="61"/>
      <c r="D219" s="90"/>
      <c r="E219" s="90"/>
      <c r="F219" s="61"/>
      <c r="G219" s="61"/>
      <c r="H219" s="61"/>
      <c r="I219" s="61"/>
      <c r="J219" s="61"/>
      <c r="K219" s="61"/>
    </row>
    <row r="220" spans="1:11" x14ac:dyDescent="0.2">
      <c r="A220" s="61"/>
      <c r="B220" s="61"/>
      <c r="C220" s="61"/>
      <c r="D220" s="90"/>
      <c r="E220" s="90"/>
      <c r="F220" s="61"/>
      <c r="G220" s="61"/>
      <c r="H220" s="61"/>
      <c r="I220" s="61"/>
      <c r="J220" s="61"/>
      <c r="K220" s="61"/>
    </row>
    <row r="221" spans="1:11" x14ac:dyDescent="0.2">
      <c r="A221" s="61"/>
      <c r="B221" s="61"/>
      <c r="C221" s="61"/>
      <c r="D221" s="90"/>
      <c r="E221" s="90"/>
      <c r="F221" s="61"/>
      <c r="G221" s="61"/>
      <c r="H221" s="61"/>
      <c r="I221" s="61"/>
      <c r="J221" s="61"/>
      <c r="K221" s="61"/>
    </row>
    <row r="222" spans="1:11" x14ac:dyDescent="0.2">
      <c r="A222" s="61"/>
      <c r="B222" s="61"/>
      <c r="C222" s="61"/>
      <c r="D222" s="90"/>
      <c r="E222" s="90"/>
      <c r="F222" s="61"/>
      <c r="G222" s="61"/>
      <c r="H222" s="61"/>
      <c r="I222" s="61"/>
      <c r="J222" s="61"/>
      <c r="K222" s="61"/>
    </row>
    <row r="223" spans="1:11" x14ac:dyDescent="0.2">
      <c r="A223" s="61"/>
      <c r="B223" s="61"/>
      <c r="C223" s="61"/>
      <c r="D223" s="90"/>
      <c r="E223" s="90"/>
      <c r="F223" s="61"/>
      <c r="G223" s="61"/>
      <c r="H223" s="61"/>
      <c r="I223" s="61"/>
      <c r="J223" s="61"/>
      <c r="K223" s="61"/>
    </row>
    <row r="224" spans="1:11" x14ac:dyDescent="0.2">
      <c r="A224" s="61"/>
      <c r="B224" s="61"/>
      <c r="C224" s="61"/>
      <c r="D224" s="90"/>
      <c r="E224" s="90"/>
      <c r="F224" s="61"/>
      <c r="G224" s="61"/>
      <c r="H224" s="61"/>
      <c r="I224" s="61"/>
      <c r="J224" s="61"/>
      <c r="K224" s="61"/>
    </row>
    <row r="225" spans="1:11" x14ac:dyDescent="0.2">
      <c r="A225" s="61"/>
      <c r="B225" s="61"/>
      <c r="C225" s="61"/>
      <c r="D225" s="90"/>
      <c r="E225" s="90"/>
      <c r="F225" s="61"/>
      <c r="G225" s="61"/>
      <c r="H225" s="61"/>
      <c r="I225" s="61"/>
      <c r="J225" s="61"/>
      <c r="K225" s="61"/>
    </row>
    <row r="226" spans="1:11" x14ac:dyDescent="0.2">
      <c r="A226" s="61"/>
      <c r="B226" s="61"/>
      <c r="C226" s="61"/>
      <c r="D226" s="90"/>
      <c r="E226" s="90"/>
      <c r="F226" s="61"/>
      <c r="G226" s="61"/>
      <c r="H226" s="61"/>
      <c r="I226" s="61"/>
      <c r="J226" s="61"/>
      <c r="K226" s="61"/>
    </row>
    <row r="227" spans="1:11" x14ac:dyDescent="0.2">
      <c r="A227" s="61"/>
      <c r="B227" s="61"/>
      <c r="C227" s="61"/>
      <c r="D227" s="90"/>
      <c r="E227" s="90"/>
      <c r="F227" s="61"/>
      <c r="G227" s="61"/>
      <c r="H227" s="61"/>
      <c r="I227" s="61"/>
      <c r="J227" s="61"/>
      <c r="K227" s="61"/>
    </row>
    <row r="228" spans="1:11" x14ac:dyDescent="0.2">
      <c r="A228" s="61"/>
      <c r="B228" s="61"/>
      <c r="C228" s="61"/>
      <c r="D228" s="90"/>
      <c r="E228" s="90"/>
      <c r="F228" s="61"/>
      <c r="G228" s="61"/>
      <c r="H228" s="61"/>
      <c r="I228" s="61"/>
      <c r="J228" s="61"/>
      <c r="K228" s="61"/>
    </row>
    <row r="229" spans="1:11" x14ac:dyDescent="0.2">
      <c r="A229" s="61"/>
      <c r="B229" s="61"/>
      <c r="C229" s="61"/>
      <c r="D229" s="90"/>
      <c r="E229" s="90"/>
      <c r="F229" s="61"/>
      <c r="G229" s="61"/>
      <c r="H229" s="61"/>
      <c r="I229" s="61"/>
      <c r="J229" s="61"/>
      <c r="K229" s="61"/>
    </row>
    <row r="230" spans="1:11" x14ac:dyDescent="0.2">
      <c r="A230" s="61"/>
      <c r="B230" s="61"/>
      <c r="C230" s="61"/>
      <c r="D230" s="90"/>
      <c r="E230" s="90"/>
      <c r="F230" s="61"/>
      <c r="G230" s="61"/>
      <c r="H230" s="61"/>
      <c r="I230" s="61"/>
      <c r="J230" s="61"/>
      <c r="K230" s="61"/>
    </row>
    <row r="231" spans="1:11" x14ac:dyDescent="0.2">
      <c r="A231" s="61"/>
      <c r="B231" s="61"/>
      <c r="C231" s="61"/>
      <c r="D231" s="90"/>
      <c r="E231" s="90"/>
      <c r="F231" s="61"/>
      <c r="G231" s="61"/>
      <c r="H231" s="61"/>
      <c r="I231" s="61"/>
      <c r="J231" s="61"/>
      <c r="K231" s="61"/>
    </row>
    <row r="232" spans="1:11" x14ac:dyDescent="0.2">
      <c r="A232" s="61"/>
      <c r="B232" s="61"/>
      <c r="C232" s="61"/>
      <c r="D232" s="90"/>
      <c r="E232" s="90"/>
      <c r="F232" s="61"/>
      <c r="G232" s="61"/>
      <c r="H232" s="61"/>
      <c r="I232" s="61"/>
      <c r="J232" s="61"/>
      <c r="K232" s="61"/>
    </row>
    <row r="233" spans="1:11" x14ac:dyDescent="0.2">
      <c r="A233" s="61"/>
      <c r="B233" s="61"/>
      <c r="C233" s="61"/>
      <c r="D233" s="90"/>
      <c r="E233" s="90"/>
      <c r="F233" s="61"/>
      <c r="G233" s="61"/>
      <c r="H233" s="61"/>
      <c r="I233" s="61"/>
      <c r="J233" s="61"/>
      <c r="K233" s="61"/>
    </row>
    <row r="234" spans="1:11" x14ac:dyDescent="0.2">
      <c r="A234" s="61"/>
      <c r="B234" s="61"/>
      <c r="C234" s="61"/>
      <c r="D234" s="90"/>
      <c r="E234" s="90"/>
      <c r="F234" s="61"/>
      <c r="G234" s="61"/>
      <c r="H234" s="61"/>
      <c r="I234" s="61"/>
      <c r="J234" s="61"/>
      <c r="K234" s="61"/>
    </row>
    <row r="235" spans="1:11" x14ac:dyDescent="0.2">
      <c r="A235" s="61"/>
      <c r="B235" s="61"/>
      <c r="C235" s="61"/>
      <c r="D235" s="90"/>
      <c r="E235" s="90"/>
      <c r="F235" s="61"/>
      <c r="G235" s="61"/>
      <c r="H235" s="61"/>
      <c r="I235" s="61"/>
      <c r="J235" s="61"/>
      <c r="K235" s="61"/>
    </row>
    <row r="236" spans="1:11" x14ac:dyDescent="0.2">
      <c r="A236" s="61"/>
      <c r="B236" s="61"/>
      <c r="C236" s="61"/>
      <c r="D236" s="90"/>
      <c r="E236" s="90"/>
      <c r="F236" s="61"/>
      <c r="G236" s="61"/>
      <c r="H236" s="61"/>
      <c r="I236" s="61"/>
      <c r="J236" s="61"/>
      <c r="K236" s="61"/>
    </row>
    <row r="237" spans="1:11" x14ac:dyDescent="0.2">
      <c r="A237" s="61"/>
      <c r="B237" s="61"/>
      <c r="C237" s="61"/>
      <c r="D237" s="90"/>
      <c r="E237" s="90"/>
      <c r="F237" s="61"/>
      <c r="G237" s="61"/>
      <c r="H237" s="61"/>
      <c r="I237" s="61"/>
      <c r="J237" s="61"/>
      <c r="K237" s="61"/>
    </row>
    <row r="238" spans="1:11" x14ac:dyDescent="0.2">
      <c r="A238" s="61"/>
      <c r="B238" s="61"/>
      <c r="C238" s="61"/>
      <c r="D238" s="90"/>
      <c r="E238" s="90"/>
      <c r="F238" s="61"/>
      <c r="G238" s="61"/>
      <c r="H238" s="61"/>
      <c r="I238" s="61"/>
      <c r="J238" s="61"/>
      <c r="K238" s="61"/>
    </row>
    <row r="239" spans="1:11" x14ac:dyDescent="0.2">
      <c r="A239" s="61"/>
      <c r="B239" s="61"/>
      <c r="C239" s="61"/>
      <c r="D239" s="90"/>
      <c r="E239" s="90"/>
      <c r="F239" s="61"/>
      <c r="G239" s="61"/>
      <c r="H239" s="61"/>
      <c r="I239" s="61"/>
      <c r="J239" s="61"/>
      <c r="K239" s="61"/>
    </row>
    <row r="240" spans="1:11" x14ac:dyDescent="0.2">
      <c r="A240" s="61"/>
      <c r="B240" s="61"/>
      <c r="C240" s="61"/>
      <c r="D240" s="90"/>
      <c r="E240" s="90"/>
      <c r="F240" s="61"/>
      <c r="G240" s="61"/>
      <c r="H240" s="61"/>
      <c r="I240" s="61"/>
      <c r="J240" s="61"/>
      <c r="K240" s="61"/>
    </row>
    <row r="241" spans="1:11" x14ac:dyDescent="0.2">
      <c r="A241" s="61"/>
      <c r="B241" s="61"/>
      <c r="C241" s="61"/>
      <c r="D241" s="90"/>
      <c r="E241" s="90"/>
      <c r="F241" s="61"/>
      <c r="G241" s="61"/>
      <c r="H241" s="61"/>
      <c r="I241" s="61"/>
      <c r="J241" s="61"/>
      <c r="K241" s="61"/>
    </row>
    <row r="242" spans="1:11" x14ac:dyDescent="0.2">
      <c r="A242" s="61"/>
      <c r="B242" s="61"/>
      <c r="C242" s="61"/>
      <c r="D242" s="90"/>
      <c r="E242" s="90"/>
      <c r="F242" s="61"/>
      <c r="G242" s="61"/>
      <c r="H242" s="61"/>
      <c r="I242" s="61"/>
      <c r="J242" s="61"/>
      <c r="K242" s="61"/>
    </row>
    <row r="243" spans="1:11" x14ac:dyDescent="0.2">
      <c r="A243" s="61"/>
      <c r="B243" s="61"/>
      <c r="C243" s="61"/>
      <c r="D243" s="90"/>
      <c r="E243" s="90"/>
      <c r="F243" s="61"/>
      <c r="G243" s="61"/>
      <c r="H243" s="61"/>
      <c r="I243" s="61"/>
      <c r="J243" s="61"/>
      <c r="K243" s="61"/>
    </row>
    <row r="244" spans="1:11" x14ac:dyDescent="0.2">
      <c r="A244" s="61"/>
      <c r="B244" s="61"/>
      <c r="C244" s="61"/>
      <c r="D244" s="90"/>
      <c r="E244" s="90"/>
      <c r="F244" s="61"/>
      <c r="G244" s="61"/>
      <c r="H244" s="61"/>
      <c r="I244" s="61"/>
      <c r="J244" s="61"/>
      <c r="K244" s="61"/>
    </row>
    <row r="245" spans="1:11" x14ac:dyDescent="0.2">
      <c r="A245" s="61"/>
      <c r="B245" s="61"/>
      <c r="C245" s="61"/>
      <c r="D245" s="90"/>
      <c r="E245" s="90"/>
      <c r="F245" s="61"/>
      <c r="G245" s="61"/>
      <c r="H245" s="61"/>
      <c r="I245" s="61"/>
      <c r="J245" s="61"/>
      <c r="K245" s="61"/>
    </row>
    <row r="246" spans="1:11" x14ac:dyDescent="0.2">
      <c r="A246" s="61"/>
      <c r="B246" s="61"/>
      <c r="C246" s="61"/>
      <c r="D246" s="90"/>
      <c r="E246" s="90"/>
      <c r="F246" s="61"/>
      <c r="G246" s="61"/>
      <c r="H246" s="61"/>
      <c r="I246" s="61"/>
      <c r="J246" s="61"/>
      <c r="K246" s="61"/>
    </row>
    <row r="247" spans="1:11" x14ac:dyDescent="0.2">
      <c r="A247" s="61"/>
      <c r="B247" s="61"/>
      <c r="C247" s="61"/>
      <c r="D247" s="90"/>
      <c r="E247" s="90"/>
      <c r="F247" s="61"/>
      <c r="G247" s="61"/>
      <c r="H247" s="61"/>
      <c r="I247" s="61"/>
      <c r="J247" s="61"/>
      <c r="K247" s="61"/>
    </row>
    <row r="248" spans="1:11" x14ac:dyDescent="0.2">
      <c r="A248" s="61"/>
      <c r="B248" s="61"/>
      <c r="C248" s="61"/>
      <c r="D248" s="90"/>
      <c r="E248" s="90"/>
      <c r="F248" s="61"/>
      <c r="G248" s="61"/>
      <c r="H248" s="61"/>
      <c r="I248" s="61"/>
      <c r="J248" s="61"/>
      <c r="K248" s="61"/>
    </row>
    <row r="249" spans="1:11" x14ac:dyDescent="0.2">
      <c r="A249" s="61"/>
      <c r="B249" s="61"/>
      <c r="C249" s="61"/>
      <c r="D249" s="90"/>
      <c r="E249" s="90"/>
      <c r="F249" s="61"/>
      <c r="G249" s="61"/>
      <c r="H249" s="61"/>
      <c r="I249" s="61"/>
      <c r="J249" s="61"/>
      <c r="K249" s="61"/>
    </row>
    <row r="250" spans="1:11" x14ac:dyDescent="0.2">
      <c r="A250" s="61"/>
      <c r="B250" s="61"/>
      <c r="C250" s="61"/>
      <c r="D250" s="90"/>
      <c r="E250" s="90"/>
      <c r="F250" s="61"/>
      <c r="G250" s="61"/>
      <c r="H250" s="61"/>
      <c r="I250" s="61"/>
      <c r="J250" s="61"/>
      <c r="K250" s="61"/>
    </row>
    <row r="251" spans="1:11" x14ac:dyDescent="0.2">
      <c r="A251" s="61"/>
      <c r="B251" s="61"/>
      <c r="C251" s="61"/>
      <c r="D251" s="90"/>
      <c r="E251" s="90"/>
      <c r="F251" s="61"/>
      <c r="G251" s="61"/>
      <c r="H251" s="61"/>
      <c r="I251" s="61"/>
      <c r="J251" s="61"/>
      <c r="K251" s="61"/>
    </row>
    <row r="252" spans="1:11" x14ac:dyDescent="0.2">
      <c r="A252" s="61"/>
      <c r="B252" s="61"/>
      <c r="C252" s="61"/>
      <c r="D252" s="90"/>
      <c r="E252" s="90"/>
      <c r="F252" s="61"/>
      <c r="G252" s="61"/>
      <c r="H252" s="61"/>
      <c r="I252" s="61"/>
      <c r="J252" s="61"/>
      <c r="K252" s="61"/>
    </row>
    <row r="253" spans="1:11" x14ac:dyDescent="0.2">
      <c r="A253" s="61"/>
      <c r="B253" s="61"/>
      <c r="C253" s="61"/>
      <c r="D253" s="90"/>
      <c r="E253" s="90"/>
      <c r="F253" s="61"/>
      <c r="G253" s="61"/>
      <c r="H253" s="61"/>
      <c r="I253" s="61"/>
      <c r="J253" s="61"/>
      <c r="K253" s="61"/>
    </row>
    <row r="254" spans="1:11" x14ac:dyDescent="0.2">
      <c r="A254" s="61"/>
      <c r="B254" s="61"/>
      <c r="C254" s="61"/>
      <c r="D254" s="90"/>
      <c r="E254" s="90"/>
      <c r="F254" s="61"/>
      <c r="G254" s="61"/>
      <c r="H254" s="61"/>
      <c r="I254" s="61"/>
      <c r="J254" s="61"/>
      <c r="K254" s="61"/>
    </row>
    <row r="255" spans="1:11" x14ac:dyDescent="0.2">
      <c r="A255" s="61"/>
      <c r="B255" s="61"/>
      <c r="C255" s="61"/>
      <c r="D255" s="90"/>
      <c r="E255" s="90"/>
      <c r="F255" s="61"/>
      <c r="G255" s="61"/>
      <c r="H255" s="61"/>
      <c r="I255" s="61"/>
      <c r="J255" s="61"/>
      <c r="K255" s="61"/>
    </row>
    <row r="256" spans="1:11" x14ac:dyDescent="0.2">
      <c r="A256" s="61"/>
      <c r="B256" s="61"/>
      <c r="C256" s="61"/>
      <c r="D256" s="90"/>
      <c r="E256" s="90"/>
      <c r="F256" s="61"/>
      <c r="G256" s="61"/>
      <c r="H256" s="61"/>
      <c r="I256" s="61"/>
      <c r="J256" s="61"/>
      <c r="K256" s="61"/>
    </row>
    <row r="257" spans="1:11" x14ac:dyDescent="0.2">
      <c r="A257" s="61"/>
      <c r="B257" s="61"/>
      <c r="C257" s="61"/>
      <c r="D257" s="90"/>
      <c r="E257" s="90"/>
      <c r="F257" s="61"/>
      <c r="G257" s="61"/>
      <c r="H257" s="61"/>
      <c r="I257" s="61"/>
      <c r="J257" s="61"/>
      <c r="K257" s="61"/>
    </row>
    <row r="258" spans="1:11" x14ac:dyDescent="0.2">
      <c r="A258" s="61"/>
      <c r="B258" s="61"/>
      <c r="C258" s="61"/>
      <c r="D258" s="90"/>
      <c r="E258" s="90"/>
      <c r="F258" s="61"/>
      <c r="G258" s="61"/>
      <c r="H258" s="61"/>
      <c r="I258" s="61"/>
      <c r="J258" s="61"/>
      <c r="K258" s="61"/>
    </row>
    <row r="259" spans="1:11" x14ac:dyDescent="0.2">
      <c r="A259" s="61"/>
      <c r="B259" s="61"/>
      <c r="C259" s="61"/>
      <c r="D259" s="90"/>
      <c r="E259" s="90"/>
      <c r="F259" s="61"/>
      <c r="G259" s="61"/>
      <c r="H259" s="61"/>
      <c r="I259" s="61"/>
      <c r="J259" s="61"/>
      <c r="K259" s="61"/>
    </row>
    <row r="260" spans="1:11" x14ac:dyDescent="0.2">
      <c r="A260" s="61"/>
      <c r="B260" s="61"/>
      <c r="C260" s="61"/>
      <c r="D260" s="90"/>
      <c r="E260" s="90"/>
      <c r="F260" s="61"/>
      <c r="G260" s="61"/>
      <c r="H260" s="61"/>
      <c r="I260" s="61"/>
      <c r="J260" s="61"/>
      <c r="K260" s="61"/>
    </row>
    <row r="261" spans="1:11" x14ac:dyDescent="0.2">
      <c r="A261" s="61"/>
      <c r="B261" s="61"/>
      <c r="C261" s="61"/>
      <c r="D261" s="90"/>
      <c r="E261" s="90"/>
      <c r="F261" s="61"/>
      <c r="G261" s="61"/>
      <c r="H261" s="61"/>
      <c r="I261" s="61"/>
      <c r="J261" s="61"/>
      <c r="K261" s="61"/>
    </row>
    <row r="262" spans="1:11" x14ac:dyDescent="0.2">
      <c r="A262" s="61"/>
      <c r="B262" s="61"/>
      <c r="C262" s="61"/>
      <c r="D262" s="90"/>
      <c r="E262" s="90"/>
      <c r="F262" s="61"/>
      <c r="G262" s="61"/>
      <c r="H262" s="61"/>
      <c r="I262" s="61"/>
      <c r="J262" s="61"/>
      <c r="K262" s="61"/>
    </row>
    <row r="263" spans="1:11" x14ac:dyDescent="0.2">
      <c r="A263" s="61"/>
      <c r="B263" s="61"/>
      <c r="C263" s="61"/>
      <c r="D263" s="90"/>
      <c r="E263" s="90"/>
      <c r="F263" s="61"/>
      <c r="G263" s="61"/>
      <c r="H263" s="61"/>
      <c r="I263" s="61"/>
      <c r="J263" s="61"/>
      <c r="K263" s="61"/>
    </row>
    <row r="264" spans="1:11" x14ac:dyDescent="0.2">
      <c r="A264" s="61"/>
      <c r="B264" s="61"/>
      <c r="C264" s="61"/>
      <c r="D264" s="90"/>
      <c r="E264" s="90"/>
      <c r="F264" s="61"/>
      <c r="G264" s="61"/>
      <c r="H264" s="61"/>
      <c r="I264" s="61"/>
      <c r="J264" s="61"/>
      <c r="K264" s="61"/>
    </row>
    <row r="265" spans="1:11" x14ac:dyDescent="0.2">
      <c r="A265" s="61"/>
      <c r="B265" s="61"/>
      <c r="C265" s="61"/>
      <c r="D265" s="90"/>
      <c r="E265" s="90"/>
      <c r="F265" s="61"/>
      <c r="G265" s="61"/>
      <c r="H265" s="61"/>
      <c r="I265" s="61"/>
      <c r="J265" s="61"/>
      <c r="K265" s="61"/>
    </row>
    <row r="266" spans="1:11" x14ac:dyDescent="0.2">
      <c r="A266" s="61"/>
      <c r="B266" s="61"/>
      <c r="C266" s="61"/>
      <c r="D266" s="90"/>
      <c r="E266" s="90"/>
      <c r="F266" s="61"/>
      <c r="G266" s="61"/>
      <c r="H266" s="61"/>
      <c r="I266" s="61"/>
      <c r="J266" s="61"/>
      <c r="K266" s="61"/>
    </row>
    <row r="267" spans="1:11" x14ac:dyDescent="0.2">
      <c r="A267" s="61"/>
      <c r="B267" s="61"/>
      <c r="C267" s="61"/>
      <c r="D267" s="90"/>
      <c r="E267" s="90"/>
      <c r="F267" s="61"/>
      <c r="G267" s="61"/>
      <c r="H267" s="61"/>
      <c r="I267" s="61"/>
      <c r="J267" s="61"/>
      <c r="K267" s="61"/>
    </row>
    <row r="268" spans="1:11" x14ac:dyDescent="0.2">
      <c r="A268" s="61"/>
      <c r="B268" s="61"/>
      <c r="C268" s="61"/>
      <c r="D268" s="90"/>
      <c r="E268" s="90"/>
      <c r="F268" s="61"/>
      <c r="G268" s="61"/>
      <c r="H268" s="61"/>
      <c r="I268" s="61"/>
      <c r="J268" s="61"/>
      <c r="K268" s="61"/>
    </row>
    <row r="269" spans="1:11" x14ac:dyDescent="0.2">
      <c r="A269" s="61"/>
      <c r="B269" s="61"/>
      <c r="C269" s="61"/>
      <c r="D269" s="90"/>
      <c r="E269" s="90"/>
      <c r="F269" s="61"/>
      <c r="G269" s="61"/>
      <c r="H269" s="61"/>
      <c r="I269" s="61"/>
      <c r="J269" s="61"/>
      <c r="K269" s="61"/>
    </row>
    <row r="270" spans="1:11" x14ac:dyDescent="0.2">
      <c r="A270" s="61"/>
      <c r="B270" s="61"/>
      <c r="C270" s="61"/>
      <c r="D270" s="90"/>
      <c r="E270" s="90"/>
      <c r="F270" s="61"/>
      <c r="G270" s="61"/>
      <c r="H270" s="61"/>
      <c r="I270" s="61"/>
      <c r="J270" s="61"/>
      <c r="K270" s="61"/>
    </row>
    <row r="271" spans="1:11" x14ac:dyDescent="0.2">
      <c r="A271" s="61"/>
      <c r="B271" s="61"/>
      <c r="C271" s="61"/>
      <c r="D271" s="90"/>
      <c r="E271" s="90"/>
      <c r="F271" s="61"/>
      <c r="G271" s="61"/>
      <c r="H271" s="61"/>
      <c r="I271" s="61"/>
      <c r="J271" s="61"/>
      <c r="K271" s="61"/>
    </row>
    <row r="272" spans="1:11" x14ac:dyDescent="0.2">
      <c r="A272" s="61"/>
      <c r="B272" s="61"/>
      <c r="C272" s="61"/>
      <c r="D272" s="90"/>
      <c r="E272" s="90"/>
      <c r="F272" s="61"/>
      <c r="G272" s="61"/>
      <c r="H272" s="61"/>
      <c r="I272" s="61"/>
      <c r="J272" s="61"/>
      <c r="K272" s="61"/>
    </row>
    <row r="273" spans="1:11" x14ac:dyDescent="0.2">
      <c r="A273" s="61"/>
      <c r="B273" s="61"/>
      <c r="C273" s="61"/>
      <c r="D273" s="90"/>
      <c r="E273" s="90"/>
      <c r="F273" s="61"/>
      <c r="G273" s="61"/>
      <c r="H273" s="61"/>
      <c r="I273" s="61"/>
      <c r="J273" s="61"/>
      <c r="K273" s="61"/>
    </row>
    <row r="274" spans="1:11" x14ac:dyDescent="0.2">
      <c r="A274" s="61"/>
      <c r="B274" s="61"/>
      <c r="C274" s="61"/>
      <c r="D274" s="90"/>
      <c r="E274" s="90"/>
      <c r="F274" s="61"/>
      <c r="G274" s="61"/>
      <c r="H274" s="61"/>
      <c r="I274" s="61"/>
      <c r="J274" s="61"/>
      <c r="K274" s="61"/>
    </row>
    <row r="275" spans="1:11" x14ac:dyDescent="0.2">
      <c r="A275" s="61"/>
      <c r="B275" s="61"/>
      <c r="C275" s="61"/>
      <c r="D275" s="90"/>
      <c r="E275" s="90"/>
      <c r="F275" s="61"/>
      <c r="G275" s="61"/>
      <c r="H275" s="61"/>
      <c r="I275" s="61"/>
      <c r="J275" s="61"/>
      <c r="K275" s="61"/>
    </row>
    <row r="276" spans="1:11" x14ac:dyDescent="0.2">
      <c r="A276" s="61"/>
      <c r="B276" s="61"/>
      <c r="C276" s="61"/>
      <c r="D276" s="90"/>
      <c r="E276" s="90"/>
      <c r="F276" s="61"/>
      <c r="G276" s="61"/>
      <c r="H276" s="61"/>
      <c r="I276" s="61"/>
      <c r="J276" s="61"/>
      <c r="K276" s="61"/>
    </row>
    <row r="277" spans="1:11" x14ac:dyDescent="0.2">
      <c r="A277" s="61"/>
      <c r="B277" s="61"/>
      <c r="C277" s="61"/>
      <c r="D277" s="90"/>
      <c r="E277" s="90"/>
      <c r="F277" s="61"/>
      <c r="G277" s="61"/>
      <c r="H277" s="61"/>
      <c r="I277" s="61"/>
      <c r="J277" s="61"/>
      <c r="K277" s="61"/>
    </row>
    <row r="278" spans="1:11" x14ac:dyDescent="0.2">
      <c r="A278" s="61"/>
      <c r="B278" s="61"/>
      <c r="C278" s="61"/>
      <c r="D278" s="90"/>
      <c r="E278" s="90"/>
      <c r="F278" s="61"/>
      <c r="G278" s="61"/>
      <c r="H278" s="61"/>
      <c r="I278" s="61"/>
      <c r="J278" s="61"/>
      <c r="K278" s="61"/>
    </row>
    <row r="279" spans="1:11" x14ac:dyDescent="0.2">
      <c r="A279" s="61"/>
      <c r="B279" s="61"/>
      <c r="C279" s="61"/>
      <c r="D279" s="90"/>
      <c r="E279" s="90"/>
      <c r="F279" s="61"/>
      <c r="G279" s="61"/>
      <c r="H279" s="61"/>
      <c r="I279" s="61"/>
      <c r="J279" s="61"/>
      <c r="K279" s="61"/>
    </row>
    <row r="280" spans="1:11" x14ac:dyDescent="0.2">
      <c r="A280" s="61"/>
      <c r="B280" s="61"/>
      <c r="C280" s="61"/>
      <c r="D280" s="90"/>
      <c r="E280" s="90"/>
      <c r="F280" s="61"/>
      <c r="G280" s="61"/>
      <c r="H280" s="61"/>
      <c r="I280" s="61"/>
      <c r="J280" s="61"/>
      <c r="K280" s="61"/>
    </row>
    <row r="281" spans="1:11" x14ac:dyDescent="0.2">
      <c r="A281" s="61"/>
      <c r="B281" s="61"/>
      <c r="C281" s="61"/>
      <c r="D281" s="90"/>
      <c r="E281" s="90"/>
      <c r="F281" s="61"/>
      <c r="G281" s="61"/>
      <c r="H281" s="61"/>
      <c r="I281" s="61"/>
      <c r="J281" s="61"/>
      <c r="K281" s="61"/>
    </row>
    <row r="282" spans="1:11" x14ac:dyDescent="0.2">
      <c r="A282" s="61"/>
      <c r="B282" s="61"/>
      <c r="C282" s="61"/>
      <c r="D282" s="90"/>
      <c r="E282" s="90"/>
      <c r="F282" s="61"/>
      <c r="G282" s="61"/>
      <c r="H282" s="61"/>
      <c r="I282" s="61"/>
      <c r="J282" s="61"/>
      <c r="K282" s="61"/>
    </row>
    <row r="283" spans="1:11" x14ac:dyDescent="0.2">
      <c r="A283" s="61"/>
      <c r="B283" s="61"/>
      <c r="C283" s="61"/>
      <c r="D283" s="90"/>
      <c r="E283" s="90"/>
      <c r="F283" s="61"/>
      <c r="G283" s="61"/>
      <c r="H283" s="61"/>
      <c r="I283" s="61"/>
      <c r="J283" s="61"/>
      <c r="K283" s="61"/>
    </row>
    <row r="284" spans="1:11" x14ac:dyDescent="0.2">
      <c r="A284" s="61"/>
      <c r="B284" s="61"/>
      <c r="C284" s="61"/>
      <c r="D284" s="90"/>
      <c r="E284" s="90"/>
      <c r="F284" s="61"/>
      <c r="G284" s="61"/>
      <c r="H284" s="61"/>
      <c r="I284" s="61"/>
      <c r="J284" s="61"/>
      <c r="K284" s="61"/>
    </row>
    <row r="285" spans="1:11" x14ac:dyDescent="0.2">
      <c r="A285" s="61"/>
      <c r="B285" s="61"/>
      <c r="C285" s="61"/>
      <c r="D285" s="90"/>
      <c r="E285" s="90"/>
      <c r="F285" s="61"/>
      <c r="G285" s="61"/>
      <c r="H285" s="61"/>
      <c r="I285" s="61"/>
      <c r="J285" s="61"/>
      <c r="K285" s="61"/>
    </row>
    <row r="286" spans="1:11" x14ac:dyDescent="0.2">
      <c r="A286" s="61"/>
      <c r="B286" s="61"/>
      <c r="C286" s="61"/>
      <c r="D286" s="90"/>
      <c r="E286" s="90"/>
      <c r="F286" s="61"/>
      <c r="G286" s="61"/>
      <c r="H286" s="61"/>
      <c r="I286" s="61"/>
      <c r="J286" s="61"/>
      <c r="K286" s="61"/>
    </row>
    <row r="287" spans="1:11" x14ac:dyDescent="0.2">
      <c r="A287" s="61"/>
      <c r="B287" s="61"/>
      <c r="C287" s="61"/>
      <c r="D287" s="90"/>
      <c r="E287" s="90"/>
      <c r="F287" s="61"/>
      <c r="G287" s="61"/>
      <c r="H287" s="61"/>
      <c r="I287" s="61"/>
      <c r="J287" s="61"/>
      <c r="K287" s="61"/>
    </row>
    <row r="288" spans="1:11" x14ac:dyDescent="0.2">
      <c r="A288" s="61"/>
      <c r="B288" s="61"/>
      <c r="C288" s="61"/>
      <c r="D288" s="90"/>
      <c r="E288" s="90"/>
      <c r="F288" s="61"/>
      <c r="G288" s="61"/>
      <c r="H288" s="61"/>
      <c r="I288" s="61"/>
      <c r="J288" s="61"/>
      <c r="K288" s="61"/>
    </row>
    <row r="289" spans="1:11" x14ac:dyDescent="0.2">
      <c r="A289" s="61"/>
      <c r="B289" s="61"/>
      <c r="C289" s="61"/>
      <c r="D289" s="90"/>
      <c r="E289" s="90"/>
      <c r="F289" s="61"/>
      <c r="G289" s="61"/>
      <c r="H289" s="61"/>
      <c r="I289" s="61"/>
      <c r="J289" s="61"/>
      <c r="K289" s="61"/>
    </row>
    <row r="290" spans="1:11" x14ac:dyDescent="0.2">
      <c r="A290" s="61"/>
      <c r="B290" s="61"/>
      <c r="C290" s="61"/>
      <c r="D290" s="90"/>
      <c r="E290" s="90"/>
      <c r="F290" s="61"/>
      <c r="G290" s="61"/>
      <c r="H290" s="61"/>
      <c r="I290" s="61"/>
      <c r="J290" s="61"/>
      <c r="K290" s="61"/>
    </row>
    <row r="291" spans="1:11" x14ac:dyDescent="0.2">
      <c r="A291" s="61"/>
      <c r="B291" s="61"/>
      <c r="C291" s="61"/>
      <c r="D291" s="90"/>
      <c r="E291" s="90"/>
      <c r="F291" s="61"/>
      <c r="G291" s="61"/>
      <c r="H291" s="61"/>
      <c r="I291" s="61"/>
      <c r="J291" s="61"/>
      <c r="K291" s="61"/>
    </row>
    <row r="292" spans="1:11" x14ac:dyDescent="0.2">
      <c r="A292" s="61"/>
      <c r="B292" s="61"/>
      <c r="C292" s="61"/>
      <c r="D292" s="90"/>
      <c r="E292" s="90"/>
      <c r="F292" s="61"/>
      <c r="G292" s="61"/>
      <c r="H292" s="61"/>
      <c r="I292" s="61"/>
      <c r="J292" s="61"/>
      <c r="K292" s="61"/>
    </row>
    <row r="293" spans="1:11" x14ac:dyDescent="0.2">
      <c r="A293" s="61"/>
      <c r="B293" s="61"/>
      <c r="C293" s="61"/>
      <c r="D293" s="90"/>
      <c r="E293" s="90"/>
      <c r="F293" s="61"/>
      <c r="G293" s="61"/>
      <c r="H293" s="61"/>
      <c r="I293" s="61"/>
      <c r="J293" s="61"/>
      <c r="K293" s="61"/>
    </row>
    <row r="294" spans="1:11" x14ac:dyDescent="0.2">
      <c r="A294" s="61"/>
      <c r="B294" s="61"/>
      <c r="C294" s="61"/>
      <c r="D294" s="90"/>
      <c r="E294" s="90"/>
      <c r="F294" s="61"/>
      <c r="G294" s="61"/>
      <c r="H294" s="61"/>
      <c r="I294" s="61"/>
      <c r="J294" s="61"/>
      <c r="K294" s="61"/>
    </row>
    <row r="295" spans="1:11" x14ac:dyDescent="0.2">
      <c r="A295" s="61"/>
      <c r="B295" s="61"/>
      <c r="C295" s="61"/>
      <c r="D295" s="90"/>
      <c r="E295" s="90"/>
      <c r="F295" s="61"/>
      <c r="G295" s="61"/>
      <c r="H295" s="61"/>
      <c r="I295" s="61"/>
      <c r="J295" s="61"/>
      <c r="K295" s="61"/>
    </row>
    <row r="296" spans="1:11" x14ac:dyDescent="0.2">
      <c r="A296" s="61"/>
      <c r="B296" s="61"/>
      <c r="C296" s="61"/>
      <c r="D296" s="90"/>
      <c r="E296" s="90"/>
      <c r="F296" s="61"/>
      <c r="G296" s="61"/>
      <c r="H296" s="61"/>
      <c r="I296" s="61"/>
      <c r="J296" s="61"/>
      <c r="K296" s="61"/>
    </row>
    <row r="297" spans="1:11" x14ac:dyDescent="0.2">
      <c r="A297" s="61"/>
      <c r="B297" s="61"/>
      <c r="C297" s="61"/>
      <c r="D297" s="90"/>
      <c r="E297" s="90"/>
      <c r="F297" s="61"/>
      <c r="G297" s="61"/>
      <c r="H297" s="61"/>
      <c r="I297" s="61"/>
      <c r="J297" s="61"/>
      <c r="K297" s="61"/>
    </row>
    <row r="298" spans="1:11" x14ac:dyDescent="0.2">
      <c r="A298" s="61"/>
      <c r="B298" s="61"/>
      <c r="C298" s="61"/>
      <c r="D298" s="90"/>
      <c r="E298" s="90"/>
      <c r="F298" s="61"/>
      <c r="G298" s="61"/>
      <c r="H298" s="61"/>
      <c r="I298" s="61"/>
      <c r="J298" s="61"/>
      <c r="K298" s="61"/>
    </row>
    <row r="299" spans="1:11" x14ac:dyDescent="0.2">
      <c r="A299" s="61"/>
      <c r="B299" s="61"/>
      <c r="C299" s="61"/>
      <c r="D299" s="90"/>
      <c r="E299" s="90"/>
      <c r="F299" s="61"/>
      <c r="G299" s="61"/>
      <c r="H299" s="61"/>
      <c r="I299" s="61"/>
      <c r="J299" s="61"/>
      <c r="K299" s="61"/>
    </row>
    <row r="300" spans="1:11" x14ac:dyDescent="0.2">
      <c r="A300" s="61"/>
      <c r="B300" s="61"/>
      <c r="C300" s="61"/>
      <c r="D300" s="90"/>
      <c r="E300" s="90"/>
      <c r="F300" s="61"/>
      <c r="G300" s="61"/>
      <c r="H300" s="61"/>
      <c r="I300" s="61"/>
      <c r="J300" s="61"/>
      <c r="K300" s="61"/>
    </row>
    <row r="301" spans="1:11" x14ac:dyDescent="0.2">
      <c r="A301" s="61"/>
      <c r="B301" s="61"/>
      <c r="C301" s="61"/>
      <c r="D301" s="90"/>
      <c r="E301" s="90"/>
      <c r="F301" s="61"/>
      <c r="G301" s="61"/>
      <c r="H301" s="61"/>
      <c r="I301" s="61"/>
      <c r="J301" s="61"/>
      <c r="K301" s="61"/>
    </row>
    <row r="302" spans="1:11" x14ac:dyDescent="0.2">
      <c r="A302" s="61"/>
      <c r="B302" s="61"/>
      <c r="C302" s="61"/>
      <c r="D302" s="90"/>
      <c r="E302" s="90"/>
      <c r="F302" s="61"/>
      <c r="G302" s="61"/>
      <c r="H302" s="61"/>
      <c r="I302" s="61"/>
      <c r="J302" s="61"/>
      <c r="K302" s="61"/>
    </row>
    <row r="303" spans="1:11" x14ac:dyDescent="0.2">
      <c r="A303" s="61"/>
      <c r="B303" s="61"/>
      <c r="C303" s="61"/>
      <c r="D303" s="90"/>
      <c r="E303" s="90"/>
      <c r="F303" s="61"/>
      <c r="G303" s="61"/>
      <c r="H303" s="61"/>
      <c r="I303" s="61"/>
      <c r="J303" s="61"/>
      <c r="K303" s="61"/>
    </row>
    <row r="304" spans="1:11" x14ac:dyDescent="0.2">
      <c r="A304" s="61"/>
      <c r="B304" s="61"/>
      <c r="C304" s="61"/>
      <c r="D304" s="90"/>
      <c r="E304" s="90"/>
      <c r="F304" s="61"/>
      <c r="G304" s="61"/>
      <c r="H304" s="61"/>
      <c r="I304" s="61"/>
      <c r="J304" s="61"/>
      <c r="K304" s="61"/>
    </row>
    <row r="305" spans="1:11" x14ac:dyDescent="0.2">
      <c r="A305" s="61"/>
      <c r="B305" s="61"/>
      <c r="C305" s="61"/>
      <c r="D305" s="90"/>
      <c r="E305" s="90"/>
      <c r="F305" s="61"/>
      <c r="G305" s="61"/>
      <c r="H305" s="61"/>
      <c r="I305" s="61"/>
      <c r="J305" s="61"/>
      <c r="K305" s="61"/>
    </row>
    <row r="306" spans="1:11" x14ac:dyDescent="0.2">
      <c r="A306" s="61"/>
      <c r="B306" s="61"/>
      <c r="C306" s="61"/>
      <c r="D306" s="90"/>
      <c r="E306" s="90"/>
      <c r="F306" s="61"/>
      <c r="G306" s="61"/>
      <c r="H306" s="61"/>
      <c r="I306" s="61"/>
      <c r="J306" s="61"/>
      <c r="K306" s="61"/>
    </row>
    <row r="307" spans="1:11" x14ac:dyDescent="0.2">
      <c r="A307" s="61"/>
      <c r="B307" s="61"/>
      <c r="C307" s="61"/>
      <c r="D307" s="90"/>
      <c r="E307" s="90"/>
      <c r="F307" s="61"/>
      <c r="G307" s="61"/>
      <c r="H307" s="61"/>
      <c r="I307" s="61"/>
      <c r="J307" s="61"/>
      <c r="K307" s="61"/>
    </row>
    <row r="308" spans="1:11" x14ac:dyDescent="0.2">
      <c r="A308" s="61"/>
      <c r="B308" s="61"/>
      <c r="C308" s="61"/>
      <c r="D308" s="90"/>
      <c r="E308" s="90"/>
      <c r="F308" s="61"/>
      <c r="G308" s="61"/>
      <c r="H308" s="61"/>
      <c r="I308" s="61"/>
      <c r="J308" s="61"/>
      <c r="K308" s="61"/>
    </row>
    <row r="309" spans="1:11" x14ac:dyDescent="0.2">
      <c r="A309" s="61"/>
      <c r="B309" s="61"/>
      <c r="C309" s="61"/>
      <c r="D309" s="90"/>
      <c r="E309" s="90"/>
      <c r="F309" s="61"/>
      <c r="G309" s="61"/>
      <c r="H309" s="61"/>
      <c r="I309" s="61"/>
      <c r="J309" s="61"/>
      <c r="K309" s="61"/>
    </row>
    <row r="310" spans="1:11" x14ac:dyDescent="0.2">
      <c r="A310" s="61"/>
      <c r="B310" s="61"/>
      <c r="C310" s="61"/>
      <c r="D310" s="90"/>
      <c r="E310" s="90"/>
      <c r="F310" s="61"/>
      <c r="G310" s="61"/>
      <c r="H310" s="61"/>
      <c r="I310" s="61"/>
      <c r="J310" s="61"/>
      <c r="K310" s="61"/>
    </row>
    <row r="311" spans="1:11" x14ac:dyDescent="0.2">
      <c r="A311" s="61"/>
      <c r="B311" s="61"/>
      <c r="C311" s="61"/>
      <c r="D311" s="90"/>
      <c r="E311" s="90"/>
      <c r="F311" s="61"/>
      <c r="G311" s="61"/>
      <c r="H311" s="61"/>
      <c r="I311" s="61"/>
      <c r="J311" s="61"/>
      <c r="K311" s="61"/>
    </row>
    <row r="312" spans="1:11" x14ac:dyDescent="0.2">
      <c r="A312" s="61"/>
      <c r="B312" s="61"/>
      <c r="C312" s="61"/>
      <c r="D312" s="90"/>
      <c r="E312" s="90"/>
      <c r="F312" s="61"/>
      <c r="G312" s="61"/>
      <c r="H312" s="61"/>
      <c r="I312" s="61"/>
      <c r="J312" s="61"/>
      <c r="K312" s="61"/>
    </row>
    <row r="313" spans="1:11" x14ac:dyDescent="0.2">
      <c r="A313" s="61"/>
      <c r="B313" s="61"/>
      <c r="C313" s="61"/>
      <c r="D313" s="90"/>
      <c r="E313" s="90"/>
      <c r="F313" s="61"/>
      <c r="G313" s="61"/>
      <c r="H313" s="61"/>
      <c r="I313" s="61"/>
      <c r="J313" s="61"/>
      <c r="K313" s="61"/>
    </row>
    <row r="314" spans="1:11" x14ac:dyDescent="0.2">
      <c r="A314" s="61"/>
      <c r="B314" s="61"/>
      <c r="C314" s="61"/>
      <c r="D314" s="90"/>
      <c r="E314" s="90"/>
      <c r="F314" s="61"/>
      <c r="G314" s="61"/>
      <c r="H314" s="61"/>
      <c r="I314" s="61"/>
      <c r="J314" s="61"/>
      <c r="K314" s="61"/>
    </row>
    <row r="315" spans="1:11" x14ac:dyDescent="0.2">
      <c r="A315" s="61"/>
      <c r="B315" s="61"/>
      <c r="C315" s="61"/>
      <c r="D315" s="90"/>
      <c r="E315" s="90"/>
      <c r="F315" s="61"/>
      <c r="G315" s="61"/>
      <c r="H315" s="61"/>
      <c r="I315" s="61"/>
      <c r="J315" s="61"/>
      <c r="K315" s="61"/>
    </row>
    <row r="316" spans="1:11" x14ac:dyDescent="0.2">
      <c r="A316" s="61"/>
      <c r="B316" s="61"/>
      <c r="C316" s="61"/>
      <c r="D316" s="90"/>
      <c r="E316" s="90"/>
      <c r="F316" s="61"/>
      <c r="G316" s="61"/>
      <c r="H316" s="61"/>
      <c r="I316" s="61"/>
      <c r="J316" s="61"/>
      <c r="K316" s="61"/>
    </row>
    <row r="317" spans="1:11" x14ac:dyDescent="0.2">
      <c r="A317" s="61"/>
      <c r="B317" s="61"/>
      <c r="C317" s="61"/>
      <c r="D317" s="90"/>
      <c r="E317" s="90"/>
      <c r="F317" s="61"/>
      <c r="G317" s="61"/>
      <c r="H317" s="61"/>
      <c r="I317" s="61"/>
      <c r="J317" s="61"/>
      <c r="K317" s="61"/>
    </row>
    <row r="318" spans="1:11" x14ac:dyDescent="0.2">
      <c r="A318" s="61"/>
      <c r="B318" s="61"/>
      <c r="C318" s="61"/>
      <c r="D318" s="90"/>
      <c r="E318" s="90"/>
      <c r="F318" s="61"/>
      <c r="G318" s="61"/>
      <c r="H318" s="61"/>
      <c r="I318" s="61"/>
      <c r="J318" s="61"/>
      <c r="K318" s="61"/>
    </row>
    <row r="319" spans="1:11" x14ac:dyDescent="0.2">
      <c r="A319" s="61"/>
      <c r="B319" s="61"/>
      <c r="C319" s="61"/>
      <c r="D319" s="90"/>
      <c r="E319" s="90"/>
      <c r="F319" s="61"/>
      <c r="G319" s="61"/>
      <c r="H319" s="61"/>
      <c r="I319" s="61"/>
      <c r="J319" s="61"/>
      <c r="K319" s="61"/>
    </row>
    <row r="320" spans="1:11" x14ac:dyDescent="0.2">
      <c r="A320" s="61"/>
      <c r="B320" s="61"/>
      <c r="C320" s="61"/>
      <c r="D320" s="90"/>
      <c r="E320" s="90"/>
      <c r="F320" s="61"/>
      <c r="G320" s="61"/>
      <c r="H320" s="61"/>
      <c r="I320" s="61"/>
      <c r="J320" s="61"/>
      <c r="K320" s="61"/>
    </row>
    <row r="321" spans="1:11" x14ac:dyDescent="0.2">
      <c r="A321" s="61"/>
      <c r="B321" s="61"/>
      <c r="C321" s="61"/>
      <c r="D321" s="90"/>
      <c r="E321" s="90"/>
      <c r="F321" s="61"/>
      <c r="G321" s="61"/>
      <c r="H321" s="61"/>
      <c r="I321" s="61"/>
      <c r="J321" s="61"/>
      <c r="K321" s="61"/>
    </row>
    <row r="322" spans="1:11" x14ac:dyDescent="0.2">
      <c r="A322" s="61"/>
      <c r="B322" s="61"/>
      <c r="C322" s="61"/>
      <c r="D322" s="90"/>
      <c r="E322" s="90"/>
      <c r="F322" s="61"/>
      <c r="G322" s="61"/>
      <c r="H322" s="61"/>
      <c r="I322" s="61"/>
      <c r="J322" s="61"/>
      <c r="K322" s="61"/>
    </row>
    <row r="323" spans="1:11" x14ac:dyDescent="0.2">
      <c r="A323" s="61"/>
      <c r="B323" s="61"/>
      <c r="C323" s="61"/>
      <c r="D323" s="90"/>
      <c r="E323" s="90"/>
      <c r="F323" s="61"/>
      <c r="G323" s="61"/>
      <c r="H323" s="61"/>
      <c r="I323" s="61"/>
      <c r="J323" s="61"/>
      <c r="K323" s="61"/>
    </row>
    <row r="324" spans="1:11" x14ac:dyDescent="0.2">
      <c r="A324" s="61"/>
      <c r="B324" s="61"/>
      <c r="C324" s="61"/>
      <c r="D324" s="90"/>
      <c r="E324" s="90"/>
      <c r="F324" s="61"/>
      <c r="G324" s="61"/>
      <c r="H324" s="61"/>
      <c r="I324" s="61"/>
      <c r="J324" s="61"/>
      <c r="K324" s="61"/>
    </row>
    <row r="325" spans="1:11" x14ac:dyDescent="0.2">
      <c r="A325" s="61"/>
      <c r="B325" s="61"/>
      <c r="C325" s="61"/>
      <c r="D325" s="90"/>
      <c r="E325" s="90"/>
      <c r="F325" s="61"/>
      <c r="G325" s="61"/>
      <c r="H325" s="61"/>
      <c r="I325" s="61"/>
      <c r="J325" s="61"/>
      <c r="K325" s="61"/>
    </row>
    <row r="326" spans="1:11" x14ac:dyDescent="0.2">
      <c r="A326" s="61"/>
      <c r="B326" s="61"/>
      <c r="C326" s="61"/>
      <c r="D326" s="90"/>
      <c r="E326" s="90"/>
      <c r="F326" s="61"/>
      <c r="G326" s="61"/>
      <c r="H326" s="61"/>
      <c r="I326" s="61"/>
      <c r="J326" s="61"/>
      <c r="K326" s="61"/>
    </row>
    <row r="327" spans="1:11" x14ac:dyDescent="0.2">
      <c r="A327" s="61"/>
      <c r="B327" s="61"/>
      <c r="C327" s="61"/>
      <c r="D327" s="90"/>
      <c r="E327" s="90"/>
      <c r="F327" s="61"/>
      <c r="G327" s="61"/>
      <c r="H327" s="61"/>
      <c r="I327" s="61"/>
      <c r="J327" s="61"/>
      <c r="K327" s="61"/>
    </row>
    <row r="328" spans="1:11" x14ac:dyDescent="0.2">
      <c r="A328" s="61"/>
      <c r="B328" s="61"/>
      <c r="C328" s="61"/>
      <c r="D328" s="90"/>
      <c r="E328" s="90"/>
      <c r="F328" s="61"/>
      <c r="G328" s="61"/>
      <c r="H328" s="61"/>
      <c r="I328" s="61"/>
      <c r="J328" s="61"/>
      <c r="K328" s="61"/>
    </row>
    <row r="329" spans="1:11" x14ac:dyDescent="0.2">
      <c r="A329" s="61"/>
      <c r="B329" s="61"/>
      <c r="C329" s="61"/>
      <c r="D329" s="90"/>
      <c r="E329" s="90"/>
      <c r="F329" s="61"/>
      <c r="G329" s="61"/>
      <c r="H329" s="61"/>
      <c r="I329" s="61"/>
      <c r="J329" s="61"/>
      <c r="K329" s="61"/>
    </row>
    <row r="330" spans="1:11" x14ac:dyDescent="0.2">
      <c r="A330" s="61"/>
      <c r="B330" s="61"/>
      <c r="C330" s="61"/>
      <c r="D330" s="90"/>
      <c r="E330" s="90"/>
      <c r="F330" s="61"/>
      <c r="G330" s="61"/>
      <c r="H330" s="61"/>
      <c r="I330" s="61"/>
      <c r="J330" s="61"/>
      <c r="K330" s="61"/>
    </row>
    <row r="331" spans="1:11" x14ac:dyDescent="0.2">
      <c r="A331" s="61"/>
      <c r="B331" s="61"/>
      <c r="C331" s="61"/>
      <c r="D331" s="90"/>
      <c r="E331" s="90"/>
      <c r="F331" s="61"/>
      <c r="G331" s="61"/>
      <c r="H331" s="61"/>
      <c r="I331" s="61"/>
      <c r="J331" s="61"/>
      <c r="K331" s="61"/>
    </row>
    <row r="332" spans="1:11" x14ac:dyDescent="0.2">
      <c r="A332" s="61"/>
      <c r="B332" s="61"/>
      <c r="C332" s="61"/>
      <c r="D332" s="90"/>
      <c r="E332" s="90"/>
      <c r="F332" s="61"/>
      <c r="G332" s="61"/>
      <c r="H332" s="61"/>
      <c r="I332" s="61"/>
      <c r="J332" s="61"/>
      <c r="K332" s="61"/>
    </row>
    <row r="333" spans="1:11" x14ac:dyDescent="0.2">
      <c r="A333" s="61"/>
      <c r="B333" s="61"/>
      <c r="C333" s="61"/>
      <c r="D333" s="90"/>
      <c r="E333" s="90"/>
      <c r="F333" s="61"/>
      <c r="G333" s="61"/>
      <c r="H333" s="61"/>
      <c r="I333" s="61"/>
      <c r="J333" s="61"/>
      <c r="K333" s="61"/>
    </row>
    <row r="334" spans="1:11" x14ac:dyDescent="0.2">
      <c r="A334" s="61"/>
      <c r="B334" s="61"/>
      <c r="C334" s="61"/>
      <c r="D334" s="90"/>
      <c r="E334" s="90"/>
      <c r="F334" s="61"/>
      <c r="G334" s="61"/>
      <c r="H334" s="61"/>
      <c r="I334" s="61"/>
      <c r="J334" s="61"/>
      <c r="K334" s="61"/>
    </row>
    <row r="335" spans="1:11" x14ac:dyDescent="0.2">
      <c r="A335" s="61"/>
      <c r="B335" s="61"/>
      <c r="C335" s="61"/>
      <c r="D335" s="90"/>
      <c r="E335" s="90"/>
      <c r="F335" s="61"/>
      <c r="G335" s="61"/>
      <c r="H335" s="61"/>
      <c r="I335" s="61"/>
      <c r="J335" s="61"/>
      <c r="K335" s="61"/>
    </row>
    <row r="336" spans="1:11" x14ac:dyDescent="0.2">
      <c r="A336" s="61"/>
      <c r="B336" s="61"/>
      <c r="C336" s="61"/>
      <c r="D336" s="90"/>
      <c r="E336" s="90"/>
      <c r="F336" s="61"/>
      <c r="G336" s="61"/>
      <c r="H336" s="61"/>
      <c r="I336" s="61"/>
      <c r="J336" s="61"/>
      <c r="K336" s="61"/>
    </row>
    <row r="337" spans="1:11" x14ac:dyDescent="0.2">
      <c r="A337" s="61"/>
      <c r="B337" s="61"/>
      <c r="C337" s="61"/>
      <c r="D337" s="90"/>
      <c r="E337" s="90"/>
      <c r="F337" s="61"/>
      <c r="G337" s="61"/>
      <c r="H337" s="61"/>
      <c r="I337" s="61"/>
      <c r="J337" s="61"/>
      <c r="K337" s="61"/>
    </row>
    <row r="338" spans="1:11" x14ac:dyDescent="0.2">
      <c r="A338" s="61"/>
      <c r="B338" s="61"/>
      <c r="C338" s="61"/>
      <c r="D338" s="90"/>
      <c r="E338" s="90"/>
      <c r="F338" s="61"/>
      <c r="G338" s="61"/>
      <c r="H338" s="61"/>
      <c r="I338" s="61"/>
      <c r="J338" s="61"/>
      <c r="K338" s="61"/>
    </row>
    <row r="339" spans="1:11" x14ac:dyDescent="0.2">
      <c r="A339" s="61"/>
      <c r="B339" s="61"/>
      <c r="C339" s="61"/>
      <c r="D339" s="90"/>
      <c r="E339" s="90"/>
      <c r="F339" s="61"/>
      <c r="G339" s="61"/>
      <c r="H339" s="61"/>
      <c r="I339" s="61"/>
      <c r="J339" s="61"/>
      <c r="K339" s="61"/>
    </row>
    <row r="340" spans="1:11" x14ac:dyDescent="0.2">
      <c r="A340" s="61"/>
      <c r="B340" s="61"/>
      <c r="C340" s="61"/>
      <c r="D340" s="90"/>
      <c r="E340" s="90"/>
      <c r="F340" s="61"/>
      <c r="G340" s="61"/>
      <c r="H340" s="61"/>
      <c r="I340" s="61"/>
      <c r="J340" s="61"/>
      <c r="K340" s="61"/>
    </row>
    <row r="341" spans="1:11" x14ac:dyDescent="0.2">
      <c r="A341" s="61"/>
      <c r="B341" s="61"/>
      <c r="C341" s="61"/>
      <c r="D341" s="90"/>
      <c r="E341" s="90"/>
      <c r="F341" s="61"/>
      <c r="G341" s="61"/>
      <c r="H341" s="61"/>
      <c r="I341" s="61"/>
      <c r="J341" s="61"/>
      <c r="K341" s="61"/>
    </row>
    <row r="342" spans="1:11" x14ac:dyDescent="0.2">
      <c r="A342" s="61"/>
      <c r="B342" s="61"/>
      <c r="C342" s="61"/>
      <c r="D342" s="90"/>
      <c r="E342" s="90"/>
      <c r="F342" s="61"/>
      <c r="G342" s="61"/>
      <c r="H342" s="61"/>
      <c r="I342" s="61"/>
      <c r="J342" s="61"/>
      <c r="K342" s="61"/>
    </row>
    <row r="343" spans="1:11" x14ac:dyDescent="0.2">
      <c r="A343" s="61"/>
      <c r="B343" s="61"/>
      <c r="C343" s="61"/>
      <c r="D343" s="90"/>
      <c r="E343" s="90"/>
      <c r="F343" s="61"/>
      <c r="G343" s="61"/>
      <c r="H343" s="61"/>
      <c r="I343" s="61"/>
      <c r="J343" s="61"/>
      <c r="K343" s="61"/>
    </row>
    <row r="344" spans="1:11" x14ac:dyDescent="0.2">
      <c r="A344" s="61"/>
      <c r="B344" s="61"/>
      <c r="C344" s="61"/>
      <c r="D344" s="90"/>
      <c r="E344" s="90"/>
      <c r="F344" s="61"/>
      <c r="G344" s="61"/>
      <c r="H344" s="61"/>
      <c r="I344" s="61"/>
      <c r="J344" s="61"/>
      <c r="K344" s="61"/>
    </row>
    <row r="345" spans="1:11" x14ac:dyDescent="0.2">
      <c r="A345" s="61"/>
      <c r="B345" s="61"/>
      <c r="C345" s="61"/>
      <c r="D345" s="90"/>
      <c r="E345" s="90"/>
      <c r="F345" s="61"/>
      <c r="G345" s="61"/>
      <c r="H345" s="61"/>
      <c r="I345" s="61"/>
      <c r="J345" s="61"/>
      <c r="K345" s="61"/>
    </row>
    <row r="346" spans="1:11" x14ac:dyDescent="0.2">
      <c r="A346" s="61"/>
      <c r="B346" s="61"/>
      <c r="C346" s="61"/>
      <c r="D346" s="90"/>
      <c r="E346" s="90"/>
      <c r="F346" s="61"/>
      <c r="G346" s="61"/>
      <c r="H346" s="61"/>
      <c r="I346" s="61"/>
      <c r="J346" s="61"/>
      <c r="K346" s="61"/>
    </row>
    <row r="347" spans="1:11" x14ac:dyDescent="0.2">
      <c r="A347" s="61"/>
      <c r="B347" s="61"/>
      <c r="C347" s="61"/>
      <c r="D347" s="90"/>
      <c r="E347" s="90"/>
      <c r="F347" s="61"/>
      <c r="G347" s="61"/>
      <c r="H347" s="61"/>
      <c r="I347" s="61"/>
      <c r="J347" s="61"/>
      <c r="K347" s="61"/>
    </row>
    <row r="348" spans="1:11" x14ac:dyDescent="0.2">
      <c r="A348" s="61"/>
      <c r="B348" s="61"/>
      <c r="C348" s="61"/>
      <c r="D348" s="90"/>
      <c r="E348" s="90"/>
      <c r="F348" s="61"/>
      <c r="G348" s="61"/>
      <c r="H348" s="61"/>
      <c r="I348" s="61"/>
      <c r="J348" s="61"/>
      <c r="K348" s="61"/>
    </row>
    <row r="349" spans="1:11" x14ac:dyDescent="0.2">
      <c r="A349" s="61"/>
      <c r="B349" s="61"/>
      <c r="C349" s="61"/>
      <c r="D349" s="90"/>
      <c r="E349" s="90"/>
      <c r="F349" s="61"/>
      <c r="G349" s="61"/>
      <c r="H349" s="61"/>
      <c r="I349" s="61"/>
      <c r="J349" s="61"/>
      <c r="K349" s="61"/>
    </row>
    <row r="350" spans="1:11" x14ac:dyDescent="0.2">
      <c r="A350" s="61"/>
      <c r="B350" s="61"/>
      <c r="C350" s="61"/>
      <c r="D350" s="90"/>
      <c r="E350" s="90"/>
      <c r="F350" s="61"/>
      <c r="G350" s="61"/>
      <c r="H350" s="61"/>
      <c r="I350" s="61"/>
      <c r="J350" s="61"/>
      <c r="K350" s="61"/>
    </row>
    <row r="351" spans="1:11" x14ac:dyDescent="0.2">
      <c r="A351" s="61"/>
      <c r="B351" s="61"/>
      <c r="C351" s="61"/>
      <c r="D351" s="90"/>
      <c r="E351" s="90"/>
      <c r="F351" s="61"/>
      <c r="G351" s="61"/>
      <c r="H351" s="61"/>
      <c r="I351" s="61"/>
      <c r="J351" s="61"/>
      <c r="K351" s="61"/>
    </row>
    <row r="352" spans="1:11" x14ac:dyDescent="0.2">
      <c r="A352" s="61"/>
      <c r="B352" s="61"/>
      <c r="C352" s="61"/>
      <c r="D352" s="90"/>
      <c r="E352" s="90"/>
      <c r="F352" s="61"/>
      <c r="G352" s="61"/>
      <c r="H352" s="61"/>
      <c r="I352" s="61"/>
      <c r="J352" s="61"/>
      <c r="K352" s="61"/>
    </row>
    <row r="353" spans="1:11" x14ac:dyDescent="0.2">
      <c r="A353" s="61"/>
      <c r="B353" s="61"/>
      <c r="C353" s="61"/>
      <c r="D353" s="90"/>
      <c r="E353" s="90"/>
      <c r="F353" s="61"/>
      <c r="G353" s="61"/>
      <c r="H353" s="61"/>
      <c r="I353" s="61"/>
      <c r="J353" s="61"/>
      <c r="K353" s="61"/>
    </row>
    <row r="354" spans="1:11" x14ac:dyDescent="0.2">
      <c r="A354" s="61"/>
      <c r="B354" s="61"/>
      <c r="C354" s="61"/>
      <c r="D354" s="90"/>
      <c r="E354" s="90"/>
      <c r="F354" s="61"/>
      <c r="G354" s="61"/>
      <c r="H354" s="61"/>
      <c r="I354" s="61"/>
      <c r="J354" s="61"/>
      <c r="K354" s="61"/>
    </row>
    <row r="355" spans="1:11" x14ac:dyDescent="0.2">
      <c r="A355" s="61"/>
      <c r="B355" s="61"/>
      <c r="C355" s="61"/>
      <c r="D355" s="90"/>
      <c r="E355" s="90"/>
      <c r="F355" s="61"/>
      <c r="G355" s="61"/>
      <c r="H355" s="61"/>
      <c r="I355" s="61"/>
      <c r="J355" s="61"/>
      <c r="K355" s="61"/>
    </row>
    <row r="356" spans="1:11" x14ac:dyDescent="0.2">
      <c r="A356" s="61"/>
      <c r="B356" s="61"/>
      <c r="C356" s="61"/>
      <c r="D356" s="90"/>
      <c r="E356" s="90"/>
      <c r="F356" s="61"/>
      <c r="G356" s="61"/>
      <c r="H356" s="61"/>
      <c r="I356" s="61"/>
      <c r="J356" s="61"/>
      <c r="K356" s="61"/>
    </row>
    <row r="357" spans="1:11" x14ac:dyDescent="0.2">
      <c r="A357" s="61"/>
      <c r="B357" s="61"/>
      <c r="C357" s="61"/>
      <c r="D357" s="90"/>
      <c r="E357" s="90"/>
      <c r="F357" s="61"/>
      <c r="G357" s="61"/>
      <c r="H357" s="61"/>
      <c r="I357" s="61"/>
      <c r="J357" s="61"/>
      <c r="K357" s="61"/>
    </row>
    <row r="358" spans="1:11" x14ac:dyDescent="0.2">
      <c r="A358" s="61"/>
      <c r="B358" s="61"/>
      <c r="C358" s="61"/>
      <c r="D358" s="90"/>
      <c r="E358" s="90"/>
      <c r="F358" s="61"/>
      <c r="G358" s="61"/>
      <c r="H358" s="61"/>
      <c r="I358" s="61"/>
      <c r="J358" s="61"/>
      <c r="K358" s="61"/>
    </row>
    <row r="359" spans="1:11" x14ac:dyDescent="0.2">
      <c r="A359" s="61"/>
      <c r="B359" s="61"/>
      <c r="C359" s="61"/>
      <c r="D359" s="90"/>
      <c r="E359" s="90"/>
      <c r="F359" s="61"/>
      <c r="G359" s="61"/>
      <c r="H359" s="61"/>
      <c r="I359" s="61"/>
      <c r="J359" s="61"/>
      <c r="K359" s="61"/>
    </row>
    <row r="360" spans="1:11" x14ac:dyDescent="0.2">
      <c r="A360" s="61"/>
      <c r="B360" s="61"/>
      <c r="C360" s="61"/>
      <c r="D360" s="90"/>
      <c r="E360" s="90"/>
      <c r="F360" s="61"/>
      <c r="G360" s="61"/>
      <c r="H360" s="61"/>
      <c r="I360" s="61"/>
      <c r="J360" s="61"/>
      <c r="K360" s="61"/>
    </row>
    <row r="361" spans="1:11" x14ac:dyDescent="0.2">
      <c r="A361" s="61"/>
      <c r="B361" s="61"/>
      <c r="C361" s="61"/>
      <c r="D361" s="90"/>
      <c r="E361" s="90"/>
      <c r="F361" s="61"/>
      <c r="G361" s="61"/>
      <c r="H361" s="61"/>
      <c r="I361" s="61"/>
      <c r="J361" s="61"/>
      <c r="K361" s="61"/>
    </row>
    <row r="362" spans="1:11" x14ac:dyDescent="0.2">
      <c r="A362" s="61"/>
      <c r="B362" s="61"/>
      <c r="C362" s="61"/>
      <c r="D362" s="90"/>
      <c r="E362" s="90"/>
      <c r="F362" s="61"/>
      <c r="G362" s="61"/>
      <c r="H362" s="61"/>
      <c r="I362" s="61"/>
      <c r="J362" s="61"/>
      <c r="K362" s="61"/>
    </row>
    <row r="363" spans="1:11" x14ac:dyDescent="0.2">
      <c r="A363" s="61"/>
      <c r="B363" s="61"/>
      <c r="C363" s="61"/>
      <c r="D363" s="90"/>
      <c r="E363" s="90"/>
      <c r="F363" s="61"/>
      <c r="G363" s="61"/>
      <c r="H363" s="61"/>
      <c r="I363" s="61"/>
      <c r="J363" s="61"/>
      <c r="K363" s="61"/>
    </row>
    <row r="364" spans="1:11" x14ac:dyDescent="0.2">
      <c r="A364" s="61"/>
      <c r="B364" s="61"/>
      <c r="C364" s="61"/>
      <c r="D364" s="90"/>
      <c r="E364" s="90"/>
      <c r="F364" s="61"/>
      <c r="G364" s="61"/>
      <c r="H364" s="61"/>
      <c r="I364" s="61"/>
      <c r="J364" s="61"/>
      <c r="K364" s="61"/>
    </row>
    <row r="365" spans="1:11" x14ac:dyDescent="0.2">
      <c r="A365" s="61"/>
      <c r="B365" s="61"/>
      <c r="C365" s="61"/>
      <c r="D365" s="90"/>
      <c r="E365" s="90"/>
      <c r="F365" s="61"/>
      <c r="G365" s="61"/>
      <c r="H365" s="61"/>
      <c r="I365" s="61"/>
      <c r="J365" s="61"/>
      <c r="K365" s="61"/>
    </row>
    <row r="366" spans="1:11" x14ac:dyDescent="0.2">
      <c r="A366" s="61"/>
      <c r="B366" s="61"/>
      <c r="C366" s="61"/>
      <c r="D366" s="90"/>
      <c r="E366" s="90"/>
      <c r="F366" s="61"/>
      <c r="G366" s="61"/>
      <c r="H366" s="61"/>
      <c r="I366" s="61"/>
      <c r="J366" s="61"/>
      <c r="K366" s="61"/>
    </row>
    <row r="367" spans="1:11" x14ac:dyDescent="0.2">
      <c r="A367" s="61"/>
      <c r="B367" s="61"/>
      <c r="C367" s="61"/>
      <c r="D367" s="90"/>
      <c r="E367" s="90"/>
      <c r="F367" s="61"/>
      <c r="G367" s="61"/>
      <c r="H367" s="61"/>
      <c r="I367" s="61"/>
      <c r="J367" s="61"/>
      <c r="K367" s="61"/>
    </row>
    <row r="368" spans="1:11" x14ac:dyDescent="0.2">
      <c r="A368" s="61"/>
      <c r="B368" s="61"/>
      <c r="C368" s="61"/>
      <c r="D368" s="90"/>
      <c r="E368" s="90"/>
      <c r="F368" s="61"/>
      <c r="G368" s="61"/>
      <c r="H368" s="61"/>
      <c r="I368" s="61"/>
      <c r="J368" s="61"/>
      <c r="K368" s="61"/>
    </row>
    <row r="369" spans="1:11" x14ac:dyDescent="0.2">
      <c r="A369" s="61"/>
      <c r="B369" s="61"/>
      <c r="C369" s="61"/>
      <c r="D369" s="90"/>
      <c r="E369" s="90"/>
      <c r="F369" s="61"/>
      <c r="G369" s="61"/>
      <c r="H369" s="61"/>
      <c r="I369" s="61"/>
      <c r="J369" s="61"/>
      <c r="K369" s="61"/>
    </row>
    <row r="370" spans="1:11" x14ac:dyDescent="0.2">
      <c r="A370" s="61"/>
      <c r="B370" s="61"/>
      <c r="C370" s="61"/>
      <c r="D370" s="90"/>
      <c r="E370" s="90"/>
      <c r="F370" s="61"/>
      <c r="G370" s="61"/>
      <c r="H370" s="61"/>
      <c r="I370" s="61"/>
      <c r="J370" s="61"/>
      <c r="K370" s="61"/>
    </row>
    <row r="371" spans="1:11" x14ac:dyDescent="0.2">
      <c r="A371" s="61"/>
      <c r="B371" s="61"/>
      <c r="C371" s="61"/>
      <c r="D371" s="90"/>
      <c r="E371" s="90"/>
      <c r="F371" s="61"/>
      <c r="G371" s="61"/>
      <c r="H371" s="61"/>
      <c r="I371" s="61"/>
      <c r="J371" s="61"/>
      <c r="K371" s="61"/>
    </row>
    <row r="372" spans="1:11" x14ac:dyDescent="0.2">
      <c r="A372" s="61"/>
      <c r="B372" s="61"/>
      <c r="C372" s="61"/>
      <c r="D372" s="90"/>
      <c r="E372" s="90"/>
      <c r="F372" s="61"/>
      <c r="G372" s="61"/>
      <c r="H372" s="61"/>
      <c r="I372" s="61"/>
      <c r="J372" s="61"/>
      <c r="K372" s="61"/>
    </row>
    <row r="373" spans="1:11" x14ac:dyDescent="0.2">
      <c r="A373" s="61"/>
      <c r="B373" s="61"/>
      <c r="C373" s="61"/>
      <c r="D373" s="90"/>
      <c r="E373" s="90"/>
      <c r="F373" s="61"/>
      <c r="G373" s="61"/>
      <c r="H373" s="61"/>
      <c r="I373" s="61"/>
      <c r="J373" s="61"/>
      <c r="K373" s="61"/>
    </row>
    <row r="374" spans="1:11" x14ac:dyDescent="0.2">
      <c r="A374" s="61"/>
      <c r="B374" s="61"/>
      <c r="C374" s="61"/>
      <c r="D374" s="90"/>
      <c r="E374" s="90"/>
      <c r="F374" s="61"/>
      <c r="G374" s="61"/>
      <c r="H374" s="61"/>
      <c r="I374" s="61"/>
      <c r="J374" s="61"/>
      <c r="K374" s="61"/>
    </row>
    <row r="375" spans="1:11" x14ac:dyDescent="0.2">
      <c r="A375" s="61"/>
      <c r="B375" s="61"/>
      <c r="C375" s="61"/>
      <c r="D375" s="90"/>
      <c r="E375" s="90"/>
      <c r="F375" s="61"/>
      <c r="G375" s="61"/>
      <c r="H375" s="61"/>
      <c r="I375" s="61"/>
      <c r="J375" s="61"/>
      <c r="K375" s="61"/>
    </row>
    <row r="376" spans="1:11" x14ac:dyDescent="0.2">
      <c r="A376" s="61"/>
      <c r="B376" s="61"/>
      <c r="C376" s="61"/>
      <c r="D376" s="90"/>
      <c r="E376" s="90"/>
      <c r="F376" s="61"/>
      <c r="G376" s="61"/>
      <c r="H376" s="61"/>
      <c r="I376" s="61"/>
      <c r="J376" s="61"/>
      <c r="K376" s="61"/>
    </row>
    <row r="377" spans="1:11" x14ac:dyDescent="0.2">
      <c r="A377" s="61"/>
      <c r="B377" s="61"/>
      <c r="C377" s="61"/>
      <c r="D377" s="90"/>
      <c r="E377" s="90"/>
      <c r="F377" s="61"/>
      <c r="G377" s="61"/>
      <c r="H377" s="61"/>
      <c r="I377" s="61"/>
      <c r="J377" s="61"/>
      <c r="K377" s="61"/>
    </row>
    <row r="378" spans="1:11" x14ac:dyDescent="0.2">
      <c r="A378" s="61"/>
      <c r="B378" s="61"/>
      <c r="C378" s="61"/>
      <c r="D378" s="90"/>
      <c r="E378" s="90"/>
      <c r="F378" s="61"/>
      <c r="G378" s="61"/>
      <c r="H378" s="61"/>
      <c r="I378" s="61"/>
      <c r="J378" s="61"/>
      <c r="K378" s="61"/>
    </row>
    <row r="379" spans="1:11" x14ac:dyDescent="0.2">
      <c r="A379" s="61"/>
      <c r="B379" s="61"/>
      <c r="C379" s="61"/>
      <c r="D379" s="90"/>
      <c r="E379" s="90"/>
      <c r="F379" s="61"/>
      <c r="G379" s="61"/>
      <c r="H379" s="61"/>
      <c r="I379" s="61"/>
      <c r="J379" s="61"/>
      <c r="K379" s="61"/>
    </row>
    <row r="380" spans="1:11" x14ac:dyDescent="0.2">
      <c r="A380" s="61"/>
      <c r="B380" s="61"/>
      <c r="C380" s="61"/>
      <c r="D380" s="90"/>
      <c r="E380" s="90"/>
      <c r="F380" s="61"/>
      <c r="G380" s="61"/>
      <c r="H380" s="61"/>
      <c r="I380" s="61"/>
      <c r="J380" s="61"/>
      <c r="K380" s="61"/>
    </row>
    <row r="381" spans="1:11" x14ac:dyDescent="0.2">
      <c r="A381" s="61"/>
      <c r="B381" s="61"/>
      <c r="C381" s="61"/>
      <c r="D381" s="90"/>
      <c r="E381" s="90"/>
      <c r="F381" s="61"/>
      <c r="G381" s="61"/>
      <c r="H381" s="61"/>
      <c r="I381" s="61"/>
      <c r="J381" s="61"/>
      <c r="K381" s="61"/>
    </row>
    <row r="382" spans="1:11" x14ac:dyDescent="0.2">
      <c r="A382" s="61"/>
      <c r="B382" s="61"/>
      <c r="C382" s="61"/>
      <c r="D382" s="90"/>
      <c r="E382" s="90"/>
      <c r="F382" s="61"/>
      <c r="G382" s="61"/>
      <c r="H382" s="61"/>
      <c r="I382" s="61"/>
      <c r="J382" s="61"/>
      <c r="K382" s="61"/>
    </row>
    <row r="383" spans="1:11" x14ac:dyDescent="0.2">
      <c r="A383" s="61"/>
      <c r="B383" s="61"/>
      <c r="C383" s="61"/>
      <c r="D383" s="90"/>
      <c r="E383" s="90"/>
      <c r="F383" s="61"/>
      <c r="G383" s="61"/>
      <c r="H383" s="61"/>
      <c r="I383" s="61"/>
      <c r="J383" s="61"/>
      <c r="K383" s="61"/>
    </row>
    <row r="384" spans="1:11" x14ac:dyDescent="0.2">
      <c r="A384" s="61"/>
      <c r="B384" s="61"/>
      <c r="C384" s="61"/>
      <c r="D384" s="90"/>
      <c r="E384" s="90"/>
      <c r="F384" s="61"/>
      <c r="G384" s="61"/>
      <c r="H384" s="61"/>
      <c r="I384" s="61"/>
      <c r="J384" s="61"/>
      <c r="K384" s="61"/>
    </row>
    <row r="385" spans="1:11" x14ac:dyDescent="0.2">
      <c r="A385" s="61"/>
      <c r="B385" s="61"/>
      <c r="C385" s="61"/>
      <c r="D385" s="90"/>
      <c r="E385" s="90"/>
      <c r="F385" s="61"/>
      <c r="G385" s="61"/>
      <c r="H385" s="61"/>
      <c r="I385" s="61"/>
      <c r="J385" s="61"/>
      <c r="K385" s="61"/>
    </row>
    <row r="386" spans="1:11" x14ac:dyDescent="0.2">
      <c r="A386" s="61"/>
      <c r="B386" s="61"/>
      <c r="C386" s="61"/>
      <c r="D386" s="90"/>
      <c r="E386" s="90"/>
      <c r="F386" s="61"/>
      <c r="G386" s="61"/>
      <c r="H386" s="61"/>
      <c r="I386" s="61"/>
      <c r="J386" s="61"/>
      <c r="K386" s="61"/>
    </row>
    <row r="387" spans="1:11" x14ac:dyDescent="0.2">
      <c r="A387" s="61"/>
      <c r="B387" s="61"/>
      <c r="C387" s="61"/>
      <c r="D387" s="90"/>
      <c r="E387" s="90"/>
      <c r="F387" s="61"/>
      <c r="G387" s="61"/>
      <c r="H387" s="61"/>
      <c r="I387" s="61"/>
      <c r="J387" s="61"/>
      <c r="K387" s="61"/>
    </row>
    <row r="388" spans="1:11" x14ac:dyDescent="0.2">
      <c r="A388" s="61"/>
      <c r="B388" s="61"/>
      <c r="C388" s="61"/>
      <c r="D388" s="90"/>
      <c r="E388" s="90"/>
      <c r="F388" s="61"/>
      <c r="G388" s="61"/>
      <c r="H388" s="61"/>
      <c r="I388" s="61"/>
      <c r="J388" s="61"/>
      <c r="K388" s="61"/>
    </row>
    <row r="389" spans="1:11" x14ac:dyDescent="0.2">
      <c r="A389" s="61"/>
      <c r="B389" s="61"/>
      <c r="C389" s="61"/>
      <c r="D389" s="90"/>
      <c r="E389" s="90"/>
      <c r="F389" s="61"/>
      <c r="G389" s="61"/>
      <c r="H389" s="61"/>
      <c r="I389" s="61"/>
      <c r="J389" s="61"/>
      <c r="K389" s="61"/>
    </row>
    <row r="390" spans="1:11" x14ac:dyDescent="0.2">
      <c r="A390" s="61"/>
      <c r="B390" s="61"/>
      <c r="C390" s="61"/>
      <c r="D390" s="90"/>
      <c r="E390" s="90"/>
      <c r="F390" s="61"/>
      <c r="G390" s="61"/>
      <c r="H390" s="61"/>
      <c r="I390" s="61"/>
      <c r="J390" s="61"/>
      <c r="K390" s="61"/>
    </row>
    <row r="391" spans="1:11" x14ac:dyDescent="0.2">
      <c r="A391" s="61"/>
      <c r="B391" s="61"/>
      <c r="C391" s="61"/>
      <c r="D391" s="90"/>
      <c r="E391" s="90"/>
      <c r="F391" s="61"/>
      <c r="G391" s="61"/>
      <c r="H391" s="61"/>
      <c r="I391" s="61"/>
      <c r="J391" s="61"/>
      <c r="K391" s="61"/>
    </row>
    <row r="392" spans="1:11" x14ac:dyDescent="0.2">
      <c r="A392" s="61"/>
      <c r="B392" s="61"/>
      <c r="C392" s="61"/>
      <c r="D392" s="90"/>
      <c r="E392" s="90"/>
      <c r="F392" s="61"/>
      <c r="G392" s="61"/>
      <c r="H392" s="61"/>
      <c r="I392" s="61"/>
      <c r="J392" s="61"/>
      <c r="K392" s="61"/>
    </row>
    <row r="393" spans="1:11" x14ac:dyDescent="0.2">
      <c r="A393" s="61"/>
      <c r="B393" s="61"/>
      <c r="C393" s="61"/>
      <c r="D393" s="90"/>
      <c r="E393" s="90"/>
      <c r="F393" s="61"/>
      <c r="G393" s="61"/>
      <c r="H393" s="61"/>
      <c r="I393" s="61"/>
      <c r="J393" s="61"/>
      <c r="K393" s="61"/>
    </row>
    <row r="394" spans="1:11" x14ac:dyDescent="0.2">
      <c r="A394" s="61"/>
      <c r="B394" s="61"/>
      <c r="C394" s="61"/>
      <c r="D394" s="90"/>
      <c r="E394" s="90"/>
      <c r="F394" s="61"/>
      <c r="G394" s="61"/>
      <c r="H394" s="61"/>
      <c r="I394" s="61"/>
      <c r="J394" s="61"/>
      <c r="K394" s="61"/>
    </row>
    <row r="395" spans="1:11" x14ac:dyDescent="0.2">
      <c r="A395" s="61"/>
      <c r="B395" s="61"/>
      <c r="C395" s="61"/>
      <c r="D395" s="90"/>
      <c r="E395" s="90"/>
      <c r="F395" s="61"/>
      <c r="G395" s="61"/>
      <c r="H395" s="61"/>
      <c r="I395" s="61"/>
      <c r="J395" s="61"/>
      <c r="K395" s="61"/>
    </row>
    <row r="396" spans="1:11" x14ac:dyDescent="0.2">
      <c r="A396" s="61"/>
      <c r="B396" s="61"/>
      <c r="C396" s="61"/>
      <c r="D396" s="90"/>
      <c r="E396" s="90"/>
      <c r="F396" s="61"/>
      <c r="G396" s="61"/>
      <c r="H396" s="61"/>
      <c r="I396" s="61"/>
      <c r="J396" s="61"/>
      <c r="K396" s="61"/>
    </row>
    <row r="397" spans="1:11" x14ac:dyDescent="0.2">
      <c r="A397" s="61"/>
      <c r="B397" s="61"/>
      <c r="C397" s="61"/>
      <c r="D397" s="90"/>
      <c r="E397" s="90"/>
      <c r="F397" s="61"/>
      <c r="G397" s="61"/>
      <c r="H397" s="61"/>
      <c r="I397" s="61"/>
      <c r="J397" s="61"/>
      <c r="K397" s="61"/>
    </row>
    <row r="398" spans="1:11" x14ac:dyDescent="0.2">
      <c r="A398" s="61"/>
      <c r="B398" s="61"/>
      <c r="C398" s="61"/>
      <c r="D398" s="90"/>
      <c r="E398" s="90"/>
      <c r="F398" s="61"/>
      <c r="G398" s="61"/>
      <c r="H398" s="61"/>
      <c r="I398" s="61"/>
      <c r="J398" s="61"/>
      <c r="K398" s="61"/>
    </row>
    <row r="399" spans="1:11" x14ac:dyDescent="0.2">
      <c r="A399" s="61"/>
      <c r="B399" s="61"/>
      <c r="C399" s="61"/>
      <c r="D399" s="90"/>
      <c r="E399" s="90"/>
      <c r="F399" s="61"/>
      <c r="G399" s="61"/>
      <c r="H399" s="61"/>
      <c r="I399" s="61"/>
      <c r="J399" s="61"/>
      <c r="K399" s="61"/>
    </row>
    <row r="400" spans="1:11" x14ac:dyDescent="0.2">
      <c r="A400" s="61"/>
      <c r="B400" s="61"/>
      <c r="C400" s="61"/>
      <c r="D400" s="90"/>
      <c r="E400" s="90"/>
      <c r="F400" s="61"/>
      <c r="G400" s="61"/>
      <c r="H400" s="61"/>
      <c r="I400" s="61"/>
      <c r="J400" s="61"/>
      <c r="K400" s="61"/>
    </row>
    <row r="401" spans="1:11" x14ac:dyDescent="0.2">
      <c r="A401" s="61"/>
      <c r="B401" s="61"/>
      <c r="C401" s="61"/>
      <c r="D401" s="90"/>
      <c r="E401" s="90"/>
      <c r="F401" s="61"/>
      <c r="G401" s="61"/>
      <c r="H401" s="61"/>
      <c r="I401" s="61"/>
      <c r="J401" s="61"/>
      <c r="K401" s="61"/>
    </row>
    <row r="402" spans="1:11" x14ac:dyDescent="0.2">
      <c r="A402" s="61"/>
      <c r="B402" s="61"/>
      <c r="C402" s="61"/>
      <c r="D402" s="90"/>
      <c r="E402" s="90"/>
      <c r="F402" s="61"/>
      <c r="G402" s="61"/>
      <c r="H402" s="61"/>
      <c r="I402" s="61"/>
      <c r="J402" s="61"/>
      <c r="K402" s="61"/>
    </row>
    <row r="403" spans="1:11" x14ac:dyDescent="0.2">
      <c r="A403" s="61"/>
      <c r="B403" s="61"/>
      <c r="C403" s="61"/>
      <c r="D403" s="90"/>
      <c r="E403" s="90"/>
      <c r="F403" s="61"/>
      <c r="G403" s="61"/>
      <c r="H403" s="61"/>
      <c r="I403" s="61"/>
      <c r="J403" s="61"/>
      <c r="K403" s="61"/>
    </row>
  </sheetData>
  <conditionalFormatting sqref="B8:B23 B33:B34 B37:B38 B41:B42 B45:B46 B49:B50 B25:B30">
    <cfRule type="cellIs" dxfId="12" priority="13" stopIfTrue="1" operator="equal">
      <formula>"Adjustment to Income/Expense/Rate Base:"</formula>
    </cfRule>
  </conditionalFormatting>
  <conditionalFormatting sqref="K1">
    <cfRule type="cellIs" dxfId="11" priority="12" stopIfTrue="1" operator="equal">
      <formula>"x.x"</formula>
    </cfRule>
  </conditionalFormatting>
  <conditionalFormatting sqref="B24">
    <cfRule type="cellIs" dxfId="10" priority="11" stopIfTrue="1" operator="equal">
      <formula>"Adjustment to Income/Expense/Rate Base:"</formula>
    </cfRule>
  </conditionalFormatting>
  <conditionalFormatting sqref="B31">
    <cfRule type="cellIs" dxfId="9" priority="10" stopIfTrue="1" operator="equal">
      <formula>"Adjustment to Income/Expense/Rate Base:"</formula>
    </cfRule>
  </conditionalFormatting>
  <conditionalFormatting sqref="B32">
    <cfRule type="cellIs" dxfId="8" priority="9" stopIfTrue="1" operator="equal">
      <formula>"Adjustment to Income/Expense/Rate Base:"</formula>
    </cfRule>
  </conditionalFormatting>
  <conditionalFormatting sqref="B35">
    <cfRule type="cellIs" dxfId="7" priority="8" stopIfTrue="1" operator="equal">
      <formula>"Adjustment to Income/Expense/Rate Base:"</formula>
    </cfRule>
  </conditionalFormatting>
  <conditionalFormatting sqref="B36">
    <cfRule type="cellIs" dxfId="6" priority="7" stopIfTrue="1" operator="equal">
      <formula>"Adjustment to Income/Expense/Rate Base:"</formula>
    </cfRule>
  </conditionalFormatting>
  <conditionalFormatting sqref="B39">
    <cfRule type="cellIs" dxfId="5" priority="6" stopIfTrue="1" operator="equal">
      <formula>"Adjustment to Income/Expense/Rate Base:"</formula>
    </cfRule>
  </conditionalFormatting>
  <conditionalFormatting sqref="B40">
    <cfRule type="cellIs" dxfId="4" priority="5" stopIfTrue="1" operator="equal">
      <formula>"Adjustment to Income/Expense/Rate Base:"</formula>
    </cfRule>
  </conditionalFormatting>
  <conditionalFormatting sqref="B43">
    <cfRule type="cellIs" dxfId="3" priority="4" stopIfTrue="1" operator="equal">
      <formula>"Adjustment to Income/Expense/Rate Base:"</formula>
    </cfRule>
  </conditionalFormatting>
  <conditionalFormatting sqref="B44">
    <cfRule type="cellIs" dxfId="2" priority="3" stopIfTrue="1" operator="equal">
      <formula>"Adjustment to Income/Expense/Rate Base:"</formula>
    </cfRule>
  </conditionalFormatting>
  <conditionalFormatting sqref="B47">
    <cfRule type="cellIs" dxfId="1" priority="2" stopIfTrue="1" operator="equal">
      <formula>"Adjustment to Income/Expense/Rate Base:"</formula>
    </cfRule>
  </conditionalFormatting>
  <conditionalFormatting sqref="B48">
    <cfRule type="cellIs" dxfId="0" priority="1" stopIfTrue="1" operator="equal">
      <formula>"Adjustment to Income/Expense/Rate Base:"</formula>
    </cfRule>
  </conditionalFormatting>
  <pageMargins left="0.7" right="0.7" top="0.75" bottom="0.75" header="0.3" footer="0.3"/>
  <pageSetup scale="86" fitToHeight="0" orientation="portrait" r:id="rId1"/>
  <headerFooter alignWithMargins="0"/>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9AB66-BAB6-4E17-864A-D4ED8D833365}">
  <dimension ref="A1:Z127"/>
  <sheetViews>
    <sheetView view="pageBreakPreview" zoomScale="80" zoomScaleNormal="100" zoomScaleSheetLayoutView="80" workbookViewId="0">
      <pane ySplit="7" topLeftCell="A8" activePane="bottomLeft" state="frozen"/>
      <selection pane="bottomLeft"/>
    </sheetView>
  </sheetViews>
  <sheetFormatPr defaultRowHeight="12.75" customHeight="1" x14ac:dyDescent="0.2"/>
  <cols>
    <col min="1" max="1" width="30.28515625" style="63" customWidth="1"/>
    <col min="2" max="3" width="10.7109375" style="63" customWidth="1"/>
    <col min="4" max="4" width="9.5703125" style="63" hidden="1" customWidth="1"/>
    <col min="5" max="5" width="9.28515625" style="63" hidden="1" customWidth="1"/>
    <col min="6" max="7" width="14.28515625" style="63" hidden="1" customWidth="1"/>
    <col min="8" max="8" width="18.7109375" style="63" bestFit="1" customWidth="1"/>
    <col min="9" max="9" width="20.42578125" style="63" bestFit="1" customWidth="1"/>
    <col min="10" max="10" width="16.42578125" style="63" customWidth="1"/>
    <col min="11" max="11" width="9.85546875" style="63" customWidth="1"/>
    <col min="12" max="12" width="14.7109375" style="102" bestFit="1" customWidth="1"/>
    <col min="13" max="13" width="18.42578125" style="12" customWidth="1"/>
    <col min="14" max="14" width="18.7109375" style="102" customWidth="1"/>
    <col min="15" max="15" width="7.140625" style="102" customWidth="1"/>
    <col min="16" max="18" width="18.7109375" style="102" customWidth="1"/>
    <col min="19" max="19" width="12.7109375" style="63" customWidth="1"/>
    <col min="20" max="20" width="20.28515625" style="63" bestFit="1" customWidth="1"/>
    <col min="21" max="21" width="18" style="63" customWidth="1"/>
    <col min="22" max="22" width="19.42578125" style="63" customWidth="1"/>
    <col min="23" max="23" width="9.140625" style="63"/>
    <col min="24" max="24" width="16.28515625" style="63" bestFit="1" customWidth="1"/>
    <col min="25" max="25" width="13.42578125" style="63" bestFit="1" customWidth="1"/>
    <col min="26" max="253" width="9.140625" style="63"/>
    <col min="254" max="265" width="9.28515625" style="63" customWidth="1"/>
    <col min="266" max="509" width="9.140625" style="63"/>
    <col min="510" max="521" width="9.28515625" style="63" customWidth="1"/>
    <col min="522" max="765" width="9.140625" style="63"/>
    <col min="766" max="777" width="9.28515625" style="63" customWidth="1"/>
    <col min="778" max="1021" width="9.140625" style="63"/>
    <col min="1022" max="1033" width="9.28515625" style="63" customWidth="1"/>
    <col min="1034" max="1277" width="9.140625" style="63"/>
    <col min="1278" max="1289" width="9.28515625" style="63" customWidth="1"/>
    <col min="1290" max="1533" width="9.140625" style="63"/>
    <col min="1534" max="1545" width="9.28515625" style="63" customWidth="1"/>
    <col min="1546" max="1789" width="9.140625" style="63"/>
    <col min="1790" max="1801" width="9.28515625" style="63" customWidth="1"/>
    <col min="1802" max="2045" width="9.140625" style="63"/>
    <col min="2046" max="2057" width="9.28515625" style="63" customWidth="1"/>
    <col min="2058" max="2301" width="9.140625" style="63"/>
    <col min="2302" max="2313" width="9.28515625" style="63" customWidth="1"/>
    <col min="2314" max="2557" width="9.140625" style="63"/>
    <col min="2558" max="2569" width="9.28515625" style="63" customWidth="1"/>
    <col min="2570" max="2813" width="9.140625" style="63"/>
    <col min="2814" max="2825" width="9.28515625" style="63" customWidth="1"/>
    <col min="2826" max="3069" width="9.140625" style="63"/>
    <col min="3070" max="3081" width="9.28515625" style="63" customWidth="1"/>
    <col min="3082" max="3325" width="9.140625" style="63"/>
    <col min="3326" max="3337" width="9.28515625" style="63" customWidth="1"/>
    <col min="3338" max="3581" width="9.140625" style="63"/>
    <col min="3582" max="3593" width="9.28515625" style="63" customWidth="1"/>
    <col min="3594" max="3837" width="9.140625" style="63"/>
    <col min="3838" max="3849" width="9.28515625" style="63" customWidth="1"/>
    <col min="3850" max="4093" width="9.140625" style="63"/>
    <col min="4094" max="4105" width="9.28515625" style="63" customWidth="1"/>
    <col min="4106" max="4349" width="9.140625" style="63"/>
    <col min="4350" max="4361" width="9.28515625" style="63" customWidth="1"/>
    <col min="4362" max="4605" width="9.140625" style="63"/>
    <col min="4606" max="4617" width="9.28515625" style="63" customWidth="1"/>
    <col min="4618" max="4861" width="9.140625" style="63"/>
    <col min="4862" max="4873" width="9.28515625" style="63" customWidth="1"/>
    <col min="4874" max="5117" width="9.140625" style="63"/>
    <col min="5118" max="5129" width="9.28515625" style="63" customWidth="1"/>
    <col min="5130" max="5373" width="9.140625" style="63"/>
    <col min="5374" max="5385" width="9.28515625" style="63" customWidth="1"/>
    <col min="5386" max="5629" width="9.140625" style="63"/>
    <col min="5630" max="5641" width="9.28515625" style="63" customWidth="1"/>
    <col min="5642" max="5885" width="9.140625" style="63"/>
    <col min="5886" max="5897" width="9.28515625" style="63" customWidth="1"/>
    <col min="5898" max="6141" width="9.140625" style="63"/>
    <col min="6142" max="6153" width="9.28515625" style="63" customWidth="1"/>
    <col min="6154" max="6397" width="9.140625" style="63"/>
    <col min="6398" max="6409" width="9.28515625" style="63" customWidth="1"/>
    <col min="6410" max="6653" width="9.140625" style="63"/>
    <col min="6654" max="6665" width="9.28515625" style="63" customWidth="1"/>
    <col min="6666" max="6909" width="9.140625" style="63"/>
    <col min="6910" max="6921" width="9.28515625" style="63" customWidth="1"/>
    <col min="6922" max="7165" width="9.140625" style="63"/>
    <col min="7166" max="7177" width="9.28515625" style="63" customWidth="1"/>
    <col min="7178" max="7421" width="9.140625" style="63"/>
    <col min="7422" max="7433" width="9.28515625" style="63" customWidth="1"/>
    <col min="7434" max="7677" width="9.140625" style="63"/>
    <col min="7678" max="7689" width="9.28515625" style="63" customWidth="1"/>
    <col min="7690" max="7933" width="9.140625" style="63"/>
    <col min="7934" max="7945" width="9.28515625" style="63" customWidth="1"/>
    <col min="7946" max="8189" width="9.140625" style="63"/>
    <col min="8190" max="8201" width="9.28515625" style="63" customWidth="1"/>
    <col min="8202" max="8445" width="9.140625" style="63"/>
    <col min="8446" max="8457" width="9.28515625" style="63" customWidth="1"/>
    <col min="8458" max="8701" width="9.140625" style="63"/>
    <col min="8702" max="8713" width="9.28515625" style="63" customWidth="1"/>
    <col min="8714" max="8957" width="9.140625" style="63"/>
    <col min="8958" max="8969" width="9.28515625" style="63" customWidth="1"/>
    <col min="8970" max="9213" width="9.140625" style="63"/>
    <col min="9214" max="9225" width="9.28515625" style="63" customWidth="1"/>
    <col min="9226" max="9469" width="9.140625" style="63"/>
    <col min="9470" max="9481" width="9.28515625" style="63" customWidth="1"/>
    <col min="9482" max="9725" width="9.140625" style="63"/>
    <col min="9726" max="9737" width="9.28515625" style="63" customWidth="1"/>
    <col min="9738" max="9981" width="9.140625" style="63"/>
    <col min="9982" max="9993" width="9.28515625" style="63" customWidth="1"/>
    <col min="9994" max="10237" width="9.140625" style="63"/>
    <col min="10238" max="10249" width="9.28515625" style="63" customWidth="1"/>
    <col min="10250" max="10493" width="9.140625" style="63"/>
    <col min="10494" max="10505" width="9.28515625" style="63" customWidth="1"/>
    <col min="10506" max="10749" width="9.140625" style="63"/>
    <col min="10750" max="10761" width="9.28515625" style="63" customWidth="1"/>
    <col min="10762" max="11005" width="9.140625" style="63"/>
    <col min="11006" max="11017" width="9.28515625" style="63" customWidth="1"/>
    <col min="11018" max="11261" width="9.140625" style="63"/>
    <col min="11262" max="11273" width="9.28515625" style="63" customWidth="1"/>
    <col min="11274" max="11517" width="9.140625" style="63"/>
    <col min="11518" max="11529" width="9.28515625" style="63" customWidth="1"/>
    <col min="11530" max="11773" width="9.140625" style="63"/>
    <col min="11774" max="11785" width="9.28515625" style="63" customWidth="1"/>
    <col min="11786" max="12029" width="9.140625" style="63"/>
    <col min="12030" max="12041" width="9.28515625" style="63" customWidth="1"/>
    <col min="12042" max="12285" width="9.140625" style="63"/>
    <col min="12286" max="12297" width="9.28515625" style="63" customWidth="1"/>
    <col min="12298" max="12541" width="9.140625" style="63"/>
    <col min="12542" max="12553" width="9.28515625" style="63" customWidth="1"/>
    <col min="12554" max="12797" width="9.140625" style="63"/>
    <col min="12798" max="12809" width="9.28515625" style="63" customWidth="1"/>
    <col min="12810" max="13053" width="9.140625" style="63"/>
    <col min="13054" max="13065" width="9.28515625" style="63" customWidth="1"/>
    <col min="13066" max="13309" width="9.140625" style="63"/>
    <col min="13310" max="13321" width="9.28515625" style="63" customWidth="1"/>
    <col min="13322" max="13565" width="9.140625" style="63"/>
    <col min="13566" max="13577" width="9.28515625" style="63" customWidth="1"/>
    <col min="13578" max="13821" width="9.140625" style="63"/>
    <col min="13822" max="13833" width="9.28515625" style="63" customWidth="1"/>
    <col min="13834" max="14077" width="9.140625" style="63"/>
    <col min="14078" max="14089" width="9.28515625" style="63" customWidth="1"/>
    <col min="14090" max="14333" width="9.140625" style="63"/>
    <col min="14334" max="14345" width="9.28515625" style="63" customWidth="1"/>
    <col min="14346" max="14589" width="9.140625" style="63"/>
    <col min="14590" max="14601" width="9.28515625" style="63" customWidth="1"/>
    <col min="14602" max="14845" width="9.140625" style="63"/>
    <col min="14846" max="14857" width="9.28515625" style="63" customWidth="1"/>
    <col min="14858" max="15101" width="9.140625" style="63"/>
    <col min="15102" max="15113" width="9.28515625" style="63" customWidth="1"/>
    <col min="15114" max="15357" width="9.140625" style="63"/>
    <col min="15358" max="15369" width="9.28515625" style="63" customWidth="1"/>
    <col min="15370" max="15613" width="9.140625" style="63"/>
    <col min="15614" max="15625" width="9.28515625" style="63" customWidth="1"/>
    <col min="15626" max="15869" width="9.140625" style="63"/>
    <col min="15870" max="15881" width="9.28515625" style="63" customWidth="1"/>
    <col min="15882" max="16125" width="9.140625" style="63"/>
    <col min="16126" max="16137" width="9.28515625" style="63" customWidth="1"/>
    <col min="16138" max="16384" width="9.140625" style="63"/>
  </cols>
  <sheetData>
    <row r="1" spans="1:22" x14ac:dyDescent="0.2">
      <c r="A1" s="69" t="str">
        <f>'8.4'!B1</f>
        <v>PacifiCorp</v>
      </c>
      <c r="B1" s="94"/>
      <c r="C1" s="94"/>
      <c r="D1" s="104"/>
      <c r="E1" s="104"/>
      <c r="F1" s="104"/>
      <c r="G1" s="104"/>
      <c r="H1" s="94"/>
      <c r="I1" s="94"/>
      <c r="J1" s="94"/>
      <c r="K1" s="94"/>
      <c r="L1" s="122"/>
      <c r="N1" s="122"/>
      <c r="P1" s="12"/>
    </row>
    <row r="2" spans="1:22" x14ac:dyDescent="0.2">
      <c r="A2" s="64" t="s">
        <v>1766</v>
      </c>
      <c r="B2" s="94"/>
      <c r="C2" s="94"/>
      <c r="D2" s="94"/>
      <c r="E2" s="94"/>
      <c r="F2" s="94"/>
      <c r="G2" s="94"/>
      <c r="H2" s="94"/>
      <c r="I2" s="94"/>
      <c r="J2" s="94"/>
      <c r="K2" s="94"/>
      <c r="L2" s="122"/>
      <c r="N2" s="122"/>
      <c r="P2" s="12"/>
    </row>
    <row r="3" spans="1:22" x14ac:dyDescent="0.2">
      <c r="A3" s="69" t="str">
        <f>'8.4'!B3</f>
        <v>Pro Forma Major Plant Additions - Year 1</v>
      </c>
      <c r="B3" s="94"/>
      <c r="C3" s="94"/>
      <c r="D3" s="94"/>
      <c r="E3" s="94"/>
      <c r="F3" s="94"/>
      <c r="G3" s="94"/>
      <c r="H3" s="94"/>
      <c r="I3" s="94"/>
      <c r="J3" s="94"/>
      <c r="K3" s="94"/>
      <c r="L3" s="122"/>
      <c r="N3" s="122"/>
      <c r="P3" s="12"/>
    </row>
    <row r="4" spans="1:22" x14ac:dyDescent="0.2">
      <c r="A4" s="63" t="s">
        <v>1</v>
      </c>
      <c r="B4" s="94"/>
      <c r="C4" s="94"/>
      <c r="D4" s="94"/>
      <c r="E4" s="94"/>
      <c r="F4" s="94"/>
      <c r="G4" s="94"/>
      <c r="H4" s="104" t="s">
        <v>52</v>
      </c>
      <c r="I4" s="105"/>
      <c r="J4" s="94"/>
      <c r="K4" s="94"/>
      <c r="L4" s="122"/>
      <c r="N4" s="122"/>
      <c r="P4" s="12"/>
    </row>
    <row r="5" spans="1:22" x14ac:dyDescent="0.2">
      <c r="A5" s="94"/>
      <c r="B5" s="94"/>
      <c r="C5" s="94"/>
      <c r="D5" s="94"/>
      <c r="E5" s="94"/>
      <c r="F5" s="94"/>
      <c r="G5" s="94"/>
      <c r="H5" s="104" t="s">
        <v>53</v>
      </c>
      <c r="I5" s="106" t="s">
        <v>54</v>
      </c>
      <c r="J5" s="94"/>
      <c r="K5" s="94"/>
      <c r="L5" s="122"/>
      <c r="N5" s="122"/>
      <c r="P5" s="12"/>
      <c r="R5" s="122"/>
    </row>
    <row r="6" spans="1:22" x14ac:dyDescent="0.2">
      <c r="A6" s="94"/>
      <c r="B6" s="94"/>
      <c r="C6" s="94"/>
      <c r="D6" s="94"/>
      <c r="E6" s="94"/>
      <c r="F6" s="94"/>
      <c r="G6" s="94"/>
      <c r="H6" s="123" t="s">
        <v>55</v>
      </c>
      <c r="I6" s="106" t="s">
        <v>56</v>
      </c>
      <c r="J6" s="104"/>
      <c r="K6" s="104"/>
      <c r="L6" s="122"/>
      <c r="N6" s="122"/>
      <c r="P6" s="12"/>
      <c r="R6" s="107"/>
      <c r="T6" s="108"/>
      <c r="U6" s="108"/>
      <c r="V6" s="108"/>
    </row>
    <row r="7" spans="1:22" x14ac:dyDescent="0.2">
      <c r="A7" s="109" t="s">
        <v>57</v>
      </c>
      <c r="B7" s="109" t="s">
        <v>58</v>
      </c>
      <c r="C7" s="109" t="s">
        <v>59</v>
      </c>
      <c r="D7" s="109" t="s">
        <v>59</v>
      </c>
      <c r="E7" s="124" t="s">
        <v>60</v>
      </c>
      <c r="F7" s="124" t="s">
        <v>61</v>
      </c>
      <c r="G7" s="124" t="s">
        <v>62</v>
      </c>
      <c r="H7" s="110" t="s">
        <v>54</v>
      </c>
      <c r="I7" s="111">
        <v>45627</v>
      </c>
      <c r="J7" s="110" t="s">
        <v>1768</v>
      </c>
      <c r="K7" s="104"/>
      <c r="L7" s="122"/>
      <c r="M7" s="112"/>
      <c r="N7" s="113"/>
      <c r="P7" s="112"/>
      <c r="Q7" s="113"/>
      <c r="R7" s="107"/>
      <c r="S7" s="114"/>
    </row>
    <row r="8" spans="1:22" x14ac:dyDescent="0.2">
      <c r="A8" s="69"/>
      <c r="B8" s="94"/>
      <c r="C8" s="94"/>
      <c r="D8" s="94"/>
      <c r="E8" s="94"/>
      <c r="F8" s="94"/>
      <c r="G8" s="94"/>
      <c r="H8" s="94"/>
      <c r="I8" s="94"/>
      <c r="J8" s="94"/>
      <c r="K8" s="94"/>
      <c r="L8" s="122"/>
      <c r="N8" s="122"/>
      <c r="P8" s="12"/>
      <c r="Q8" s="122"/>
      <c r="T8" s="115"/>
      <c r="U8" s="115"/>
      <c r="V8" s="115"/>
    </row>
    <row r="9" spans="1:22" x14ac:dyDescent="0.2">
      <c r="A9" s="69" t="s">
        <v>63</v>
      </c>
      <c r="B9" s="94"/>
      <c r="C9" s="94"/>
      <c r="D9" s="94"/>
      <c r="E9" s="94"/>
      <c r="F9" s="94"/>
      <c r="G9" s="94"/>
      <c r="H9" s="94"/>
      <c r="I9" s="94"/>
      <c r="J9" s="94"/>
      <c r="K9" s="94"/>
      <c r="L9" s="122"/>
      <c r="N9" s="122"/>
      <c r="P9" s="12"/>
      <c r="Q9" s="122"/>
      <c r="T9" s="115"/>
      <c r="U9" s="115"/>
      <c r="V9" s="115"/>
    </row>
    <row r="10" spans="1:22" x14ac:dyDescent="0.2">
      <c r="A10" s="94" t="s">
        <v>64</v>
      </c>
      <c r="B10" s="93">
        <v>312</v>
      </c>
      <c r="C10" s="93" t="s">
        <v>13</v>
      </c>
      <c r="D10" s="94" t="s">
        <v>13</v>
      </c>
      <c r="E10" s="94" t="s">
        <v>65</v>
      </c>
      <c r="F10" s="94" t="str">
        <f>E10&amp;D10</f>
        <v>STMPCAGW</v>
      </c>
      <c r="G10" s="94" t="str">
        <f t="shared" ref="G10:G14" si="0">B10&amp;D10</f>
        <v>312CAGW</v>
      </c>
      <c r="H10" s="9">
        <v>0</v>
      </c>
      <c r="I10" s="9">
        <f>SUMIF('8.4.4-8.4.31'!$E$10:$E$120,'8.4.2 &amp; 8.4.3'!F10,'8.4.4-8.4.31'!$EE$10:$EE$120)</f>
        <v>-2.3748725652694702E-8</v>
      </c>
      <c r="J10" s="9">
        <f>I10-H10</f>
        <v>-2.3748725652694702E-8</v>
      </c>
      <c r="K10" s="9"/>
      <c r="L10" s="122"/>
      <c r="N10" s="122"/>
      <c r="P10" s="12"/>
      <c r="Q10" s="122"/>
      <c r="T10" s="115"/>
      <c r="U10" s="115"/>
      <c r="V10" s="115"/>
    </row>
    <row r="11" spans="1:22" x14ac:dyDescent="0.2">
      <c r="A11" s="94" t="s">
        <v>66</v>
      </c>
      <c r="B11" s="93">
        <v>312</v>
      </c>
      <c r="C11" s="93" t="s">
        <v>14</v>
      </c>
      <c r="D11" s="94" t="s">
        <v>14</v>
      </c>
      <c r="E11" s="94" t="s">
        <v>65</v>
      </c>
      <c r="F11" s="94" t="str">
        <f t="shared" ref="F11:F14" si="1">E11&amp;D11</f>
        <v>STMPCAGE</v>
      </c>
      <c r="G11" s="94" t="str">
        <f t="shared" si="0"/>
        <v>312CAGE</v>
      </c>
      <c r="H11" s="9">
        <v>5026172274.5299997</v>
      </c>
      <c r="I11" s="9">
        <f>SUMIF('8.4.4-8.4.31'!$E$10:$E$120,'8.4.2 &amp; 8.4.3'!F11,'8.4.4-8.4.31'!$EE$10:$EE$120)</f>
        <v>5125461644.7302227</v>
      </c>
      <c r="J11" s="9">
        <f t="shared" ref="J11:J14" si="2">I11-H11</f>
        <v>99289370.200222969</v>
      </c>
      <c r="K11" s="9"/>
      <c r="L11" s="122"/>
      <c r="N11" s="122"/>
      <c r="P11" s="12"/>
      <c r="Q11" s="122"/>
      <c r="T11" s="115"/>
      <c r="U11" s="115"/>
      <c r="V11" s="115"/>
    </row>
    <row r="12" spans="1:22" x14ac:dyDescent="0.2">
      <c r="A12" s="94" t="s">
        <v>67</v>
      </c>
      <c r="B12" s="93">
        <v>312</v>
      </c>
      <c r="C12" s="93" t="s">
        <v>14</v>
      </c>
      <c r="D12" s="94" t="s">
        <v>14</v>
      </c>
      <c r="E12" s="94" t="s">
        <v>68</v>
      </c>
      <c r="F12" s="94" t="str">
        <f t="shared" si="1"/>
        <v>STMPPCCAGE</v>
      </c>
      <c r="G12" s="94" t="str">
        <f t="shared" si="0"/>
        <v>312CAGE</v>
      </c>
      <c r="H12" s="9">
        <v>0</v>
      </c>
      <c r="I12" s="9">
        <f>SUMIF('8.4.4-8.4.31'!$E$10:$E$120,'8.4.2 &amp; 8.4.3'!F12,'8.4.4-8.4.31'!$EE$10:$EE$120)</f>
        <v>1724141.4229166645</v>
      </c>
      <c r="J12" s="9">
        <f t="shared" si="2"/>
        <v>1724141.4229166645</v>
      </c>
      <c r="K12" s="9"/>
      <c r="L12" s="122"/>
      <c r="N12" s="122"/>
      <c r="P12" s="12"/>
      <c r="Q12" s="122"/>
      <c r="T12" s="115"/>
      <c r="U12" s="115"/>
      <c r="V12" s="115"/>
    </row>
    <row r="13" spans="1:22" x14ac:dyDescent="0.2">
      <c r="A13" s="94" t="s">
        <v>69</v>
      </c>
      <c r="B13" s="93">
        <v>312</v>
      </c>
      <c r="C13" s="93" t="s">
        <v>15</v>
      </c>
      <c r="D13" s="94" t="s">
        <v>15</v>
      </c>
      <c r="E13" s="94" t="s">
        <v>65</v>
      </c>
      <c r="F13" s="94" t="str">
        <f t="shared" si="1"/>
        <v>STMPSG</v>
      </c>
      <c r="G13" s="94" t="str">
        <f t="shared" si="0"/>
        <v>312SG</v>
      </c>
      <c r="H13" s="9">
        <v>257611477.53999999</v>
      </c>
      <c r="I13" s="9">
        <f>SUMIF('8.4.4-8.4.31'!$E$10:$E$120,'8.4.2 &amp; 8.4.3'!F13,'8.4.4-8.4.31'!$EE$10:$EE$120)+'8.4.4-8.4.31'!EE19+'8.4.4-8.4.31'!EE20</f>
        <v>258433934.47849977</v>
      </c>
      <c r="J13" s="9">
        <f t="shared" si="2"/>
        <v>822456.93849977851</v>
      </c>
      <c r="K13" s="9"/>
      <c r="L13" s="12"/>
      <c r="N13" s="122"/>
      <c r="P13" s="12"/>
      <c r="Q13" s="122"/>
      <c r="T13" s="115"/>
      <c r="U13" s="115"/>
      <c r="V13" s="115"/>
    </row>
    <row r="14" spans="1:22" x14ac:dyDescent="0.2">
      <c r="A14" s="94" t="s">
        <v>70</v>
      </c>
      <c r="B14" s="93">
        <v>312</v>
      </c>
      <c r="C14" s="93" t="s">
        <v>16</v>
      </c>
      <c r="D14" s="94" t="s">
        <v>16</v>
      </c>
      <c r="E14" s="94" t="s">
        <v>65</v>
      </c>
      <c r="F14" s="94" t="str">
        <f t="shared" si="1"/>
        <v>STMPJBG</v>
      </c>
      <c r="G14" s="94" t="str">
        <f t="shared" si="0"/>
        <v>312JBG</v>
      </c>
      <c r="H14" s="9">
        <v>0</v>
      </c>
      <c r="I14" s="9">
        <f>SUMIF('8.4.4-8.4.31'!$E$10:$E$120,'8.4.2 &amp; 8.4.3'!F14,'8.4.4-8.4.31'!$EE$10:$EE$120)</f>
        <v>-3.7252902984619141E-8</v>
      </c>
      <c r="J14" s="9">
        <f t="shared" si="2"/>
        <v>-3.7252902984619141E-8</v>
      </c>
      <c r="K14" s="9"/>
      <c r="L14" s="12"/>
      <c r="N14" s="122"/>
      <c r="P14" s="12"/>
      <c r="Q14" s="122"/>
      <c r="T14" s="115"/>
      <c r="U14" s="115"/>
      <c r="V14" s="115"/>
    </row>
    <row r="15" spans="1:22" x14ac:dyDescent="0.2">
      <c r="A15" s="94" t="s">
        <v>71</v>
      </c>
      <c r="B15" s="94"/>
      <c r="C15" s="94"/>
      <c r="D15" s="94"/>
      <c r="E15" s="94"/>
      <c r="F15" s="94"/>
      <c r="G15" s="94"/>
      <c r="H15" s="10">
        <f>SUBTOTAL(9,H10:H14)</f>
        <v>5283783752.0699997</v>
      </c>
      <c r="I15" s="10">
        <f>SUBTOTAL(9,I10:I14)</f>
        <v>5385619720.6316385</v>
      </c>
      <c r="J15" s="10">
        <f>SUBTOTAL(9,J10:J14)</f>
        <v>101835968.56163934</v>
      </c>
      <c r="K15" s="12"/>
      <c r="L15" s="122"/>
      <c r="N15" s="125"/>
      <c r="P15" s="12"/>
      <c r="Q15" s="125"/>
      <c r="T15" s="115"/>
      <c r="U15" s="115"/>
      <c r="V15" s="115"/>
    </row>
    <row r="16" spans="1:22" x14ac:dyDescent="0.2">
      <c r="A16" s="94"/>
      <c r="B16" s="94"/>
      <c r="C16" s="94"/>
      <c r="D16" s="94"/>
      <c r="E16" s="94"/>
      <c r="F16" s="94"/>
      <c r="G16" s="94"/>
      <c r="H16" s="9"/>
      <c r="I16" s="9"/>
      <c r="J16" s="9"/>
      <c r="K16" s="9"/>
      <c r="L16" s="122"/>
      <c r="N16" s="126"/>
      <c r="P16" s="12"/>
      <c r="Q16" s="122"/>
      <c r="T16" s="115"/>
      <c r="U16" s="115"/>
      <c r="V16" s="115"/>
    </row>
    <row r="17" spans="1:22" x14ac:dyDescent="0.2">
      <c r="A17" s="69" t="s">
        <v>72</v>
      </c>
      <c r="B17" s="94"/>
      <c r="C17" s="94"/>
      <c r="D17" s="94"/>
      <c r="E17" s="94"/>
      <c r="F17" s="94"/>
      <c r="G17" s="94"/>
      <c r="H17" s="9"/>
      <c r="I17" s="9"/>
      <c r="J17" s="9"/>
      <c r="K17" s="9"/>
      <c r="L17" s="122"/>
      <c r="N17" s="122"/>
      <c r="O17" s="122"/>
      <c r="P17" s="12"/>
      <c r="Q17" s="122"/>
      <c r="T17" s="115"/>
      <c r="U17" s="115"/>
      <c r="V17" s="115"/>
    </row>
    <row r="18" spans="1:22" x14ac:dyDescent="0.2">
      <c r="A18" s="94" t="s">
        <v>69</v>
      </c>
      <c r="B18" s="93">
        <v>332</v>
      </c>
      <c r="C18" s="93" t="s">
        <v>18</v>
      </c>
      <c r="D18" s="94" t="s">
        <v>18</v>
      </c>
      <c r="E18" s="94" t="s">
        <v>73</v>
      </c>
      <c r="F18" s="94" t="str">
        <f>E18&amp;D18</f>
        <v>HYDPSG-P</v>
      </c>
      <c r="G18" s="94" t="str">
        <f>B18&amp;D18</f>
        <v>332SG-P</v>
      </c>
      <c r="H18" s="9">
        <v>841768602.53999996</v>
      </c>
      <c r="I18" s="9">
        <f>SUMIF('8.4.4-8.4.31'!$E$10:$E$120,'8.4.2 &amp; 8.4.3'!F18,'8.4.4-8.4.31'!$EE$10:$EE$120)</f>
        <v>967892365.25482595</v>
      </c>
      <c r="J18" s="9">
        <f>I18-H18</f>
        <v>126123762.71482599</v>
      </c>
      <c r="K18" s="9"/>
      <c r="L18" s="122"/>
      <c r="N18" s="122"/>
      <c r="O18" s="122"/>
      <c r="P18" s="12"/>
      <c r="Q18" s="122"/>
      <c r="T18" s="115"/>
      <c r="U18" s="115"/>
      <c r="V18" s="115"/>
    </row>
    <row r="19" spans="1:22" x14ac:dyDescent="0.2">
      <c r="A19" s="94" t="s">
        <v>69</v>
      </c>
      <c r="B19" s="93">
        <v>332</v>
      </c>
      <c r="C19" s="93" t="s">
        <v>19</v>
      </c>
      <c r="D19" s="94" t="s">
        <v>19</v>
      </c>
      <c r="E19" s="94" t="s">
        <v>73</v>
      </c>
      <c r="F19" s="94" t="str">
        <f>E19&amp;D19</f>
        <v>HYDPSG-U</v>
      </c>
      <c r="G19" s="94" t="str">
        <f>B19&amp;D19</f>
        <v>332SG-U</v>
      </c>
      <c r="H19" s="9">
        <v>198751005.56</v>
      </c>
      <c r="I19" s="9">
        <f>SUMIF('8.4.4-8.4.31'!$E$10:$E$120,'8.4.2 &amp; 8.4.3'!F19,'8.4.4-8.4.31'!$EE$10:$EE$120)</f>
        <v>247896593.74654344</v>
      </c>
      <c r="J19" s="9">
        <f>I19-H19</f>
        <v>49145588.186543435</v>
      </c>
      <c r="K19" s="9"/>
      <c r="L19" s="122"/>
      <c r="N19" s="122"/>
      <c r="O19" s="122"/>
      <c r="P19" s="12"/>
      <c r="Q19" s="122"/>
      <c r="T19" s="115"/>
      <c r="U19" s="115"/>
      <c r="V19" s="115"/>
    </row>
    <row r="20" spans="1:22" x14ac:dyDescent="0.2">
      <c r="A20" s="94" t="s">
        <v>74</v>
      </c>
      <c r="B20" s="93">
        <v>332</v>
      </c>
      <c r="C20" s="93" t="s">
        <v>18</v>
      </c>
      <c r="D20" s="94" t="s">
        <v>18</v>
      </c>
      <c r="E20" s="94" t="s">
        <v>75</v>
      </c>
      <c r="F20" s="94" t="str">
        <f>E20&amp;D20</f>
        <v>HYDPKDSG-P</v>
      </c>
      <c r="G20" s="94" t="str">
        <f>B20&amp;D20</f>
        <v>332SG-P</v>
      </c>
      <c r="H20" s="9">
        <f>'8.4.4-8.4.31'!G26</f>
        <v>98522127.959999993</v>
      </c>
      <c r="I20" s="9">
        <f>SUMIF('8.4.4-8.4.31'!$E$10:$E$120,'8.4.2 &amp; 8.4.3'!F20,'8.4.4-8.4.31'!$EE$10:$EE$120)</f>
        <v>98522127.960000023</v>
      </c>
      <c r="J20" s="9">
        <f>I20-H20</f>
        <v>0</v>
      </c>
      <c r="K20" s="9"/>
      <c r="L20" s="122"/>
      <c r="N20" s="122"/>
      <c r="O20" s="122"/>
      <c r="P20" s="12"/>
      <c r="Q20" s="122"/>
      <c r="T20" s="115"/>
      <c r="U20" s="115"/>
      <c r="V20" s="115"/>
    </row>
    <row r="21" spans="1:22" x14ac:dyDescent="0.2">
      <c r="A21" s="94" t="s">
        <v>76</v>
      </c>
      <c r="B21" s="94"/>
      <c r="C21" s="94"/>
      <c r="D21" s="94"/>
      <c r="E21" s="94"/>
      <c r="F21" s="94"/>
      <c r="G21" s="94"/>
      <c r="H21" s="10">
        <f>SUBTOTAL(9,H18:H20)</f>
        <v>1139041736.0599999</v>
      </c>
      <c r="I21" s="10">
        <f>SUBTOTAL(9,I18:I20)</f>
        <v>1314311086.9613695</v>
      </c>
      <c r="J21" s="10">
        <f>SUBTOTAL(9,J18:J20)</f>
        <v>175269350.90136942</v>
      </c>
      <c r="K21" s="12"/>
      <c r="L21" s="122"/>
      <c r="N21" s="125"/>
      <c r="O21" s="122"/>
      <c r="P21" s="12"/>
      <c r="Q21" s="125"/>
      <c r="T21" s="115"/>
      <c r="U21" s="115"/>
      <c r="V21" s="115"/>
    </row>
    <row r="22" spans="1:22" x14ac:dyDescent="0.2">
      <c r="A22" s="94"/>
      <c r="B22" s="94"/>
      <c r="C22" s="94"/>
      <c r="D22" s="94"/>
      <c r="E22" s="94"/>
      <c r="F22" s="94"/>
      <c r="G22" s="94"/>
      <c r="H22" s="9"/>
      <c r="I22" s="9"/>
      <c r="J22" s="9"/>
      <c r="K22" s="9"/>
      <c r="L22" s="122"/>
      <c r="N22" s="122"/>
      <c r="O22" s="122"/>
      <c r="P22" s="12"/>
      <c r="Q22" s="122"/>
      <c r="T22" s="115"/>
      <c r="U22" s="115"/>
      <c r="V22" s="115"/>
    </row>
    <row r="23" spans="1:22" x14ac:dyDescent="0.2">
      <c r="A23" s="69" t="s">
        <v>77</v>
      </c>
      <c r="B23" s="94"/>
      <c r="C23" s="94"/>
      <c r="D23" s="94"/>
      <c r="E23" s="94"/>
      <c r="F23" s="94"/>
      <c r="G23" s="94"/>
      <c r="H23" s="9"/>
      <c r="I23" s="9"/>
      <c r="J23" s="9"/>
      <c r="K23" s="9"/>
      <c r="L23" s="122"/>
      <c r="N23" s="122"/>
      <c r="O23" s="122"/>
      <c r="P23" s="12"/>
      <c r="Q23" s="122"/>
      <c r="T23" s="115"/>
      <c r="U23" s="115"/>
      <c r="V23" s="115"/>
    </row>
    <row r="24" spans="1:22" x14ac:dyDescent="0.2">
      <c r="A24" s="94" t="s">
        <v>64</v>
      </c>
      <c r="B24" s="93">
        <v>343</v>
      </c>
      <c r="C24" s="93" t="s">
        <v>13</v>
      </c>
      <c r="D24" s="94" t="s">
        <v>13</v>
      </c>
      <c r="E24" s="94" t="s">
        <v>78</v>
      </c>
      <c r="F24" s="94" t="str">
        <f>E24&amp;D24</f>
        <v>OTHPCAGW</v>
      </c>
      <c r="G24" s="94" t="str">
        <f>B24&amp;D24</f>
        <v>343CAGW</v>
      </c>
      <c r="H24" s="9">
        <v>543279729.73000002</v>
      </c>
      <c r="I24" s="9">
        <f>SUMIF('8.4.4-8.4.31'!$E$10:$E$120,'8.4.2 &amp; 8.4.3'!F24,'8.4.4-8.4.31'!$EE$10:$EE$120)</f>
        <v>553806717.82366645</v>
      </c>
      <c r="J24" s="9">
        <f>I24-H24</f>
        <v>10526988.093666434</v>
      </c>
      <c r="K24" s="9"/>
      <c r="L24" s="122"/>
      <c r="N24" s="122"/>
      <c r="O24" s="122"/>
      <c r="P24" s="12"/>
      <c r="Q24" s="122"/>
      <c r="T24" s="115"/>
      <c r="U24" s="115"/>
      <c r="V24" s="115"/>
    </row>
    <row r="25" spans="1:22" x14ac:dyDescent="0.2">
      <c r="A25" s="94" t="s">
        <v>66</v>
      </c>
      <c r="B25" s="93">
        <v>343</v>
      </c>
      <c r="C25" s="93" t="s">
        <v>14</v>
      </c>
      <c r="D25" s="94" t="s">
        <v>14</v>
      </c>
      <c r="E25" s="94" t="s">
        <v>78</v>
      </c>
      <c r="F25" s="94" t="str">
        <f>E25&amp;D25</f>
        <v>OTHPCAGE</v>
      </c>
      <c r="G25" s="94" t="str">
        <f>B25&amp;D25</f>
        <v>343CAGE</v>
      </c>
      <c r="H25" s="9">
        <v>1480021001.53</v>
      </c>
      <c r="I25" s="9">
        <f>SUMIF('8.4.4-8.4.31'!$E$10:$E$120,'8.4.2 &amp; 8.4.3'!F25,'8.4.4-8.4.31'!$EE$10:$EE$120)</f>
        <v>1512269419.4406664</v>
      </c>
      <c r="J25" s="9">
        <f>I25-H25</f>
        <v>32248417.910666466</v>
      </c>
      <c r="K25" s="9"/>
      <c r="L25" s="122"/>
      <c r="N25" s="122"/>
      <c r="O25" s="122"/>
      <c r="P25" s="12"/>
      <c r="Q25" s="122"/>
      <c r="T25" s="115"/>
      <c r="U25" s="115"/>
      <c r="V25" s="115"/>
    </row>
    <row r="26" spans="1:22" x14ac:dyDescent="0.2">
      <c r="A26" s="94" t="s">
        <v>69</v>
      </c>
      <c r="B26" s="93">
        <v>343</v>
      </c>
      <c r="C26" s="93" t="s">
        <v>15</v>
      </c>
      <c r="D26" s="94" t="s">
        <v>15</v>
      </c>
      <c r="E26" s="94" t="s">
        <v>78</v>
      </c>
      <c r="F26" s="94" t="str">
        <f>E26&amp;D26</f>
        <v>OTHPSG</v>
      </c>
      <c r="G26" s="94" t="str">
        <f>B26&amp;D26</f>
        <v>343SG</v>
      </c>
      <c r="H26" s="9">
        <v>116954.68</v>
      </c>
      <c r="I26" s="9">
        <f>SUMIF('8.4.4-8.4.31'!$E$10:$E$120,'8.4.2 &amp; 8.4.3'!F26,'8.4.4-8.4.31'!$EE$10:$EE$120)</f>
        <v>116954.67999999995</v>
      </c>
      <c r="J26" s="9">
        <f>I26-H26</f>
        <v>0</v>
      </c>
      <c r="K26" s="9"/>
      <c r="L26" s="122"/>
      <c r="N26" s="122"/>
      <c r="O26" s="122"/>
      <c r="P26" s="12"/>
      <c r="Q26" s="122"/>
      <c r="T26" s="115"/>
      <c r="U26" s="115"/>
      <c r="V26" s="115"/>
    </row>
    <row r="27" spans="1:22" x14ac:dyDescent="0.2">
      <c r="A27" s="94" t="s">
        <v>79</v>
      </c>
      <c r="B27" s="93">
        <v>343</v>
      </c>
      <c r="C27" s="93" t="s">
        <v>21</v>
      </c>
      <c r="D27" s="94" t="s">
        <v>21</v>
      </c>
      <c r="E27" s="94" t="s">
        <v>78</v>
      </c>
      <c r="F27" s="94" t="str">
        <f>E27&amp;D27</f>
        <v>OTHPSG-W</v>
      </c>
      <c r="G27" s="94" t="str">
        <f>B27&amp;D27</f>
        <v>343SG-W</v>
      </c>
      <c r="H27" s="9">
        <v>3421364171.9800005</v>
      </c>
      <c r="I27" s="9">
        <f>SUMIF('8.4.4-8.4.31'!$E$10:$E$120,'8.4.2 &amp; 8.4.3'!F27,'8.4.4-8.4.31'!$EE$10:$EE$120)</f>
        <v>3533268744.4490123</v>
      </c>
      <c r="J27" s="9">
        <f>I27-H27</f>
        <v>111904572.46901178</v>
      </c>
      <c r="K27" s="9"/>
      <c r="L27" s="122"/>
      <c r="N27" s="122"/>
      <c r="O27" s="122"/>
      <c r="P27" s="12"/>
      <c r="Q27" s="122"/>
      <c r="T27" s="115"/>
      <c r="U27" s="115"/>
      <c r="V27" s="115"/>
    </row>
    <row r="28" spans="1:22" x14ac:dyDescent="0.2">
      <c r="A28" s="94" t="s">
        <v>80</v>
      </c>
      <c r="B28" s="94"/>
      <c r="C28" s="94"/>
      <c r="D28" s="94"/>
      <c r="E28" s="94"/>
      <c r="F28" s="94"/>
      <c r="G28" s="94"/>
      <c r="H28" s="10">
        <f>SUBTOTAL(9,H24:H27)</f>
        <v>5444781857.9200001</v>
      </c>
      <c r="I28" s="10">
        <f>SUBTOTAL(9,I24:I27)</f>
        <v>5599461836.3933449</v>
      </c>
      <c r="J28" s="10">
        <f>SUBTOTAL(9,J24:J27)</f>
        <v>154679978.47334468</v>
      </c>
      <c r="K28" s="12"/>
      <c r="L28" s="122"/>
      <c r="N28" s="125"/>
      <c r="O28" s="122"/>
      <c r="P28" s="12"/>
      <c r="Q28" s="125"/>
      <c r="T28" s="115"/>
      <c r="U28" s="115"/>
      <c r="V28" s="115"/>
    </row>
    <row r="29" spans="1:22" x14ac:dyDescent="0.2">
      <c r="A29" s="94"/>
      <c r="B29" s="94"/>
      <c r="C29" s="94"/>
      <c r="D29" s="94"/>
      <c r="E29" s="94"/>
      <c r="F29" s="94"/>
      <c r="G29" s="94"/>
      <c r="H29" s="9"/>
      <c r="I29" s="9"/>
      <c r="J29" s="9"/>
      <c r="K29" s="9"/>
      <c r="L29" s="122"/>
      <c r="N29" s="126"/>
      <c r="O29" s="122"/>
      <c r="P29" s="12"/>
      <c r="Q29" s="122"/>
      <c r="T29" s="115"/>
      <c r="U29" s="115"/>
      <c r="V29" s="115"/>
    </row>
    <row r="30" spans="1:22" x14ac:dyDescent="0.2">
      <c r="A30" s="69" t="s">
        <v>81</v>
      </c>
      <c r="B30" s="94"/>
      <c r="C30" s="94"/>
      <c r="D30" s="94"/>
      <c r="E30" s="94"/>
      <c r="F30" s="94"/>
      <c r="G30" s="94"/>
      <c r="H30" s="9"/>
      <c r="I30" s="9"/>
      <c r="J30" s="9"/>
      <c r="K30" s="9"/>
      <c r="L30" s="122"/>
      <c r="N30" s="122"/>
      <c r="O30" s="122"/>
      <c r="P30" s="12"/>
      <c r="Q30" s="122"/>
      <c r="T30" s="115"/>
      <c r="U30" s="115"/>
      <c r="V30" s="115"/>
    </row>
    <row r="31" spans="1:22" x14ac:dyDescent="0.2">
      <c r="A31" s="94" t="s">
        <v>64</v>
      </c>
      <c r="B31" s="93">
        <v>355</v>
      </c>
      <c r="C31" s="93" t="s">
        <v>13</v>
      </c>
      <c r="D31" s="94" t="s">
        <v>13</v>
      </c>
      <c r="E31" s="94" t="s">
        <v>82</v>
      </c>
      <c r="F31" s="94" t="str">
        <f>E31&amp;D31</f>
        <v>TRNPCAGW</v>
      </c>
      <c r="G31" s="94" t="str">
        <f>B31&amp;D31</f>
        <v>355CAGW</v>
      </c>
      <c r="H31" s="9">
        <v>17801179.050000004</v>
      </c>
      <c r="I31" s="9">
        <f>SUMIF('8.4.4-8.4.31'!$E$10:$E$120,'8.4.2 &amp; 8.4.3'!F31,'8.4.4-8.4.31'!$EE$10:$EE$120)</f>
        <v>17733809.485999994</v>
      </c>
      <c r="J31" s="9">
        <f>I31-H31</f>
        <v>-67369.56400001049</v>
      </c>
      <c r="K31" s="9"/>
      <c r="L31" s="122"/>
      <c r="N31" s="122"/>
      <c r="O31" s="122"/>
      <c r="P31" s="12"/>
      <c r="Q31" s="122"/>
      <c r="T31" s="115"/>
      <c r="U31" s="115"/>
      <c r="V31" s="115"/>
    </row>
    <row r="32" spans="1:22" x14ac:dyDescent="0.2">
      <c r="A32" s="94" t="s">
        <v>66</v>
      </c>
      <c r="B32" s="93">
        <v>355</v>
      </c>
      <c r="C32" s="93" t="s">
        <v>14</v>
      </c>
      <c r="D32" s="94" t="s">
        <v>14</v>
      </c>
      <c r="E32" s="94" t="s">
        <v>82</v>
      </c>
      <c r="F32" s="94" t="str">
        <f>E32&amp;D32</f>
        <v>TRNPCAGE</v>
      </c>
      <c r="G32" s="94" t="str">
        <f>B32&amp;D32</f>
        <v>355CAGE</v>
      </c>
      <c r="H32" s="9">
        <v>168851160.86999997</v>
      </c>
      <c r="I32" s="9">
        <f>SUMIF('8.4.4-8.4.31'!$E$10:$E$120,'8.4.2 &amp; 8.4.3'!F32,'8.4.4-8.4.31'!$EE$10:$EE$120)</f>
        <v>168851160.86999995</v>
      </c>
      <c r="J32" s="9">
        <f>I32-H32</f>
        <v>0</v>
      </c>
      <c r="K32" s="9"/>
      <c r="L32" s="122"/>
      <c r="N32" s="122"/>
      <c r="O32" s="122"/>
      <c r="P32" s="12"/>
      <c r="Q32" s="122"/>
      <c r="T32" s="115"/>
      <c r="U32" s="115"/>
      <c r="V32" s="115"/>
    </row>
    <row r="33" spans="1:22" x14ac:dyDescent="0.2">
      <c r="A33" s="94" t="s">
        <v>69</v>
      </c>
      <c r="B33" s="93">
        <v>355</v>
      </c>
      <c r="C33" s="93" t="s">
        <v>15</v>
      </c>
      <c r="D33" s="94" t="s">
        <v>15</v>
      </c>
      <c r="E33" s="94" t="s">
        <v>82</v>
      </c>
      <c r="F33" s="94" t="str">
        <f>E33&amp;D33</f>
        <v>TRNPSG</v>
      </c>
      <c r="G33" s="94" t="str">
        <f>B33&amp;D33</f>
        <v>355SG</v>
      </c>
      <c r="H33" s="9">
        <v>7520512176.3899994</v>
      </c>
      <c r="I33" s="9">
        <f>SUMIF('8.4.4-8.4.31'!$E$10:$E$120,'8.4.2 &amp; 8.4.3'!F33,'8.4.4-8.4.31'!$EE$10:$EE$120)</f>
        <v>8188377421.1715631</v>
      </c>
      <c r="J33" s="9">
        <f>I33-H33</f>
        <v>667865244.78156376</v>
      </c>
      <c r="K33" s="9"/>
      <c r="L33" s="122"/>
      <c r="N33" s="122"/>
      <c r="O33" s="122"/>
      <c r="P33" s="12"/>
      <c r="Q33" s="122"/>
      <c r="T33" s="115"/>
      <c r="U33" s="115"/>
      <c r="V33" s="115"/>
    </row>
    <row r="34" spans="1:22" x14ac:dyDescent="0.2">
      <c r="A34" s="94" t="s">
        <v>83</v>
      </c>
      <c r="B34" s="94"/>
      <c r="C34" s="94"/>
      <c r="D34" s="94"/>
      <c r="E34" s="94"/>
      <c r="F34" s="94"/>
      <c r="G34" s="94"/>
      <c r="H34" s="10">
        <f>SUBTOTAL(9,H31:H33)</f>
        <v>7707164516.3099995</v>
      </c>
      <c r="I34" s="10">
        <f>SUBTOTAL(9,I31:I33)</f>
        <v>8374962391.5275631</v>
      </c>
      <c r="J34" s="10">
        <f>SUBTOTAL(9,J31:J33)</f>
        <v>667797875.21756375</v>
      </c>
      <c r="K34" s="12"/>
      <c r="L34" s="122"/>
      <c r="N34" s="125"/>
      <c r="O34" s="122"/>
      <c r="P34" s="12"/>
      <c r="Q34" s="125"/>
      <c r="T34" s="115"/>
      <c r="U34" s="115"/>
      <c r="V34" s="115"/>
    </row>
    <row r="35" spans="1:22" x14ac:dyDescent="0.2">
      <c r="A35" s="94"/>
      <c r="B35" s="94"/>
      <c r="C35" s="94"/>
      <c r="D35" s="94"/>
      <c r="E35" s="94"/>
      <c r="F35" s="94"/>
      <c r="G35" s="94"/>
      <c r="H35" s="9"/>
      <c r="I35" s="9"/>
      <c r="J35" s="9"/>
      <c r="K35" s="9"/>
      <c r="L35" s="122"/>
      <c r="N35" s="126"/>
      <c r="O35" s="122"/>
      <c r="P35" s="12"/>
      <c r="Q35" s="122"/>
      <c r="T35" s="115"/>
      <c r="U35" s="115"/>
      <c r="V35" s="115"/>
    </row>
    <row r="36" spans="1:22" x14ac:dyDescent="0.2">
      <c r="A36" s="69" t="s">
        <v>84</v>
      </c>
      <c r="B36" s="94"/>
      <c r="C36" s="94"/>
      <c r="D36" s="94"/>
      <c r="E36" s="94"/>
      <c r="F36" s="94"/>
      <c r="G36" s="94"/>
      <c r="H36" s="9"/>
      <c r="I36" s="9"/>
      <c r="J36" s="9"/>
      <c r="K36" s="9"/>
      <c r="L36" s="122"/>
      <c r="N36" s="122"/>
      <c r="O36" s="122"/>
      <c r="P36" s="12"/>
      <c r="Q36" s="122"/>
      <c r="T36" s="115"/>
      <c r="U36" s="115"/>
      <c r="V36" s="115"/>
    </row>
    <row r="37" spans="1:22" x14ac:dyDescent="0.2">
      <c r="A37" s="94" t="s">
        <v>85</v>
      </c>
      <c r="B37" s="93" t="s">
        <v>86</v>
      </c>
      <c r="C37" s="93" t="s">
        <v>25</v>
      </c>
      <c r="D37" s="94" t="s">
        <v>25</v>
      </c>
      <c r="E37" s="94" t="s">
        <v>87</v>
      </c>
      <c r="F37" s="94" t="str">
        <f t="shared" ref="F37:F43" si="3">E37&amp;D37</f>
        <v>DSTPCA</v>
      </c>
      <c r="G37" s="94" t="str">
        <f t="shared" ref="G37:G43" si="4">B37&amp;D37</f>
        <v>360-373CA</v>
      </c>
      <c r="H37" s="9">
        <v>320828679.09000003</v>
      </c>
      <c r="I37" s="9">
        <f>SUMIF('8.4.4-8.4.31'!$E$10:$E$120,'8.4.2 &amp; 8.4.3'!F37,'8.4.4-8.4.31'!$EE$10:$EE$120)</f>
        <v>434658506.98381311</v>
      </c>
      <c r="J37" s="9">
        <f t="shared" ref="J37:J43" si="5">I37-H37</f>
        <v>113829827.89381307</v>
      </c>
      <c r="K37" s="9"/>
      <c r="L37" s="122"/>
      <c r="N37" s="122"/>
      <c r="O37" s="122"/>
      <c r="P37" s="12"/>
      <c r="Q37" s="122"/>
      <c r="T37" s="115"/>
      <c r="U37" s="115"/>
      <c r="V37" s="115"/>
    </row>
    <row r="38" spans="1:22" x14ac:dyDescent="0.2">
      <c r="A38" s="94" t="s">
        <v>88</v>
      </c>
      <c r="B38" s="93" t="s">
        <v>86</v>
      </c>
      <c r="C38" s="93" t="s">
        <v>27</v>
      </c>
      <c r="D38" s="94" t="s">
        <v>27</v>
      </c>
      <c r="E38" s="94" t="s">
        <v>87</v>
      </c>
      <c r="F38" s="94" t="str">
        <f t="shared" si="3"/>
        <v>DSTPOR</v>
      </c>
      <c r="G38" s="94" t="str">
        <f t="shared" si="4"/>
        <v>360-373OR</v>
      </c>
      <c r="H38" s="9">
        <v>2475862628.1399999</v>
      </c>
      <c r="I38" s="9">
        <f>SUMIF('8.4.4-8.4.31'!$E$10:$E$120,'8.4.2 &amp; 8.4.3'!F38,'8.4.4-8.4.31'!$EE$10:$EE$120)</f>
        <v>2691461590.1747456</v>
      </c>
      <c r="J38" s="9">
        <f t="shared" si="5"/>
        <v>215598962.03474569</v>
      </c>
      <c r="K38" s="9"/>
      <c r="L38" s="122"/>
      <c r="N38" s="122"/>
      <c r="O38" s="122"/>
      <c r="P38" s="12"/>
      <c r="Q38" s="122"/>
      <c r="T38" s="115"/>
      <c r="U38" s="115"/>
      <c r="V38" s="115"/>
    </row>
    <row r="39" spans="1:22" x14ac:dyDescent="0.2">
      <c r="A39" s="94" t="s">
        <v>89</v>
      </c>
      <c r="B39" s="93" t="s">
        <v>86</v>
      </c>
      <c r="C39" s="93" t="s">
        <v>29</v>
      </c>
      <c r="D39" s="94" t="s">
        <v>29</v>
      </c>
      <c r="E39" s="94" t="s">
        <v>87</v>
      </c>
      <c r="F39" s="94" t="str">
        <f t="shared" si="3"/>
        <v>DSTPWA</v>
      </c>
      <c r="G39" s="94" t="str">
        <f t="shared" si="4"/>
        <v>360-373WA</v>
      </c>
      <c r="H39" s="9">
        <v>600413327.39999986</v>
      </c>
      <c r="I39" s="9">
        <f>SUMIF('8.4.4-8.4.31'!$E$10:$E$120,'8.4.2 &amp; 8.4.3'!F39,'8.4.4-8.4.31'!$EE$10:$EE$120)</f>
        <v>640882828.99732268</v>
      </c>
      <c r="J39" s="9">
        <f t="shared" si="5"/>
        <v>40469501.597322822</v>
      </c>
      <c r="K39" s="9"/>
      <c r="L39" s="122"/>
      <c r="N39" s="122"/>
      <c r="O39" s="122"/>
      <c r="P39" s="12"/>
      <c r="Q39" s="122"/>
      <c r="T39" s="115"/>
      <c r="U39" s="115"/>
      <c r="V39" s="115"/>
    </row>
    <row r="40" spans="1:22" x14ac:dyDescent="0.2">
      <c r="A40" s="94" t="s">
        <v>90</v>
      </c>
      <c r="B40" s="93" t="s">
        <v>86</v>
      </c>
      <c r="C40" s="93" t="s">
        <v>30</v>
      </c>
      <c r="D40" s="94" t="s">
        <v>30</v>
      </c>
      <c r="E40" s="94" t="s">
        <v>87</v>
      </c>
      <c r="F40" s="94" t="str">
        <f t="shared" si="3"/>
        <v>DSTPWYP</v>
      </c>
      <c r="G40" s="94" t="str">
        <f t="shared" si="4"/>
        <v>360-373WYP</v>
      </c>
      <c r="H40" s="9">
        <v>719738225.53999984</v>
      </c>
      <c r="I40" s="9">
        <f>SUMIF('8.4.4-8.4.31'!$E$10:$E$120,'8.4.2 &amp; 8.4.3'!F40,'8.4.4-8.4.31'!$EE$10:$EE$120)</f>
        <v>767599326.37028599</v>
      </c>
      <c r="J40" s="9">
        <f t="shared" si="5"/>
        <v>47861100.830286145</v>
      </c>
      <c r="K40" s="9"/>
      <c r="L40" s="122"/>
      <c r="N40" s="122"/>
      <c r="O40" s="122"/>
      <c r="P40" s="12"/>
      <c r="Q40" s="122"/>
      <c r="T40" s="115"/>
      <c r="U40" s="115"/>
      <c r="V40" s="115"/>
    </row>
    <row r="41" spans="1:22" x14ac:dyDescent="0.2">
      <c r="A41" s="94" t="s">
        <v>91</v>
      </c>
      <c r="B41" s="93" t="s">
        <v>86</v>
      </c>
      <c r="C41" s="93" t="s">
        <v>28</v>
      </c>
      <c r="D41" s="94" t="s">
        <v>28</v>
      </c>
      <c r="E41" s="94" t="s">
        <v>87</v>
      </c>
      <c r="F41" s="94" t="str">
        <f t="shared" si="3"/>
        <v>DSTPUT</v>
      </c>
      <c r="G41" s="94" t="str">
        <f t="shared" si="4"/>
        <v>360-373UT</v>
      </c>
      <c r="H41" s="9">
        <v>3519711367.0699997</v>
      </c>
      <c r="I41" s="9">
        <f>SUMIF('8.4.4-8.4.31'!$E$10:$E$120,'8.4.2 &amp; 8.4.3'!F41,'8.4.4-8.4.31'!$EE$10:$EE$120)</f>
        <v>4087985181.2947116</v>
      </c>
      <c r="J41" s="9">
        <f t="shared" si="5"/>
        <v>568273814.22471189</v>
      </c>
      <c r="K41" s="9"/>
      <c r="L41" s="122"/>
      <c r="N41" s="122"/>
      <c r="O41" s="122"/>
      <c r="P41" s="12"/>
      <c r="Q41" s="122"/>
      <c r="T41" s="115"/>
      <c r="U41" s="115"/>
      <c r="V41" s="115"/>
    </row>
    <row r="42" spans="1:22" x14ac:dyDescent="0.2">
      <c r="A42" s="94" t="s">
        <v>92</v>
      </c>
      <c r="B42" s="93" t="s">
        <v>86</v>
      </c>
      <c r="C42" s="93" t="s">
        <v>26</v>
      </c>
      <c r="D42" s="94" t="s">
        <v>26</v>
      </c>
      <c r="E42" s="94" t="s">
        <v>87</v>
      </c>
      <c r="F42" s="94" t="str">
        <f t="shared" si="3"/>
        <v>DSTPID</v>
      </c>
      <c r="G42" s="94" t="str">
        <f t="shared" si="4"/>
        <v>360-373ID</v>
      </c>
      <c r="H42" s="9">
        <v>412551494.20000005</v>
      </c>
      <c r="I42" s="9">
        <f>SUMIF('8.4.4-8.4.31'!$E$10:$E$120,'8.4.2 &amp; 8.4.3'!F42,'8.4.4-8.4.31'!$EE$10:$EE$120)</f>
        <v>464708152.38965517</v>
      </c>
      <c r="J42" s="9">
        <f t="shared" si="5"/>
        <v>52156658.189655125</v>
      </c>
      <c r="K42" s="9"/>
      <c r="L42" s="122"/>
      <c r="N42" s="122"/>
      <c r="O42" s="122"/>
      <c r="P42" s="12"/>
      <c r="Q42" s="122"/>
      <c r="T42" s="115"/>
      <c r="U42" s="115"/>
      <c r="V42" s="115"/>
    </row>
    <row r="43" spans="1:22" x14ac:dyDescent="0.2">
      <c r="A43" s="94" t="s">
        <v>93</v>
      </c>
      <c r="B43" s="93" t="s">
        <v>86</v>
      </c>
      <c r="C43" s="93" t="s">
        <v>31</v>
      </c>
      <c r="D43" s="94" t="s">
        <v>31</v>
      </c>
      <c r="E43" s="94" t="s">
        <v>87</v>
      </c>
      <c r="F43" s="94" t="str">
        <f t="shared" si="3"/>
        <v>DSTPWYU</v>
      </c>
      <c r="G43" s="94" t="str">
        <f t="shared" si="4"/>
        <v>360-373WYU</v>
      </c>
      <c r="H43" s="9">
        <v>149318046.88999999</v>
      </c>
      <c r="I43" s="9">
        <f>SUMIF('8.4.4-8.4.31'!$E$10:$E$120,'8.4.2 &amp; 8.4.3'!F43,'8.4.4-8.4.31'!$EE$10:$EE$120)</f>
        <v>148565002.46200001</v>
      </c>
      <c r="J43" s="9">
        <f t="shared" si="5"/>
        <v>-753044.4279999733</v>
      </c>
      <c r="K43" s="9"/>
      <c r="L43" s="122"/>
      <c r="N43" s="122"/>
      <c r="O43" s="122"/>
      <c r="P43" s="12"/>
      <c r="Q43" s="122"/>
      <c r="T43" s="115"/>
      <c r="U43" s="115"/>
      <c r="V43" s="115"/>
    </row>
    <row r="44" spans="1:22" x14ac:dyDescent="0.2">
      <c r="A44" s="94" t="s">
        <v>94</v>
      </c>
      <c r="B44" s="94"/>
      <c r="C44" s="94"/>
      <c r="D44" s="94"/>
      <c r="E44" s="94"/>
      <c r="F44" s="94"/>
      <c r="G44" s="94"/>
      <c r="H44" s="10">
        <f>SUBTOTAL(9,H37:H43)</f>
        <v>8198423768.3299999</v>
      </c>
      <c r="I44" s="10">
        <f>SUBTOTAL(9,I37:I43)</f>
        <v>9235860588.6725349</v>
      </c>
      <c r="J44" s="10">
        <f>SUBTOTAL(9,J37:J43)</f>
        <v>1037436820.3425348</v>
      </c>
      <c r="K44" s="12"/>
      <c r="L44" s="122"/>
      <c r="N44" s="125"/>
      <c r="O44" s="122"/>
      <c r="P44" s="12"/>
      <c r="Q44" s="125"/>
      <c r="T44" s="115"/>
      <c r="U44" s="115"/>
      <c r="V44" s="115"/>
    </row>
    <row r="45" spans="1:22" x14ac:dyDescent="0.2">
      <c r="A45" s="94"/>
      <c r="B45" s="94"/>
      <c r="C45" s="94"/>
      <c r="D45" s="94"/>
      <c r="E45" s="94"/>
      <c r="F45" s="94"/>
      <c r="G45" s="94"/>
      <c r="H45" s="9"/>
      <c r="I45" s="9"/>
      <c r="J45" s="9"/>
      <c r="K45" s="9"/>
      <c r="L45" s="122"/>
      <c r="N45" s="126"/>
      <c r="O45" s="122"/>
      <c r="P45" s="12"/>
      <c r="Q45" s="122"/>
      <c r="T45" s="115"/>
      <c r="U45" s="115"/>
      <c r="V45" s="115"/>
    </row>
    <row r="46" spans="1:22" x14ac:dyDescent="0.2">
      <c r="A46" s="69" t="s">
        <v>95</v>
      </c>
      <c r="B46" s="94"/>
      <c r="C46" s="94"/>
      <c r="D46" s="94"/>
      <c r="E46" s="94"/>
      <c r="F46" s="94"/>
      <c r="G46" s="94"/>
      <c r="H46" s="9"/>
      <c r="I46" s="9"/>
      <c r="J46" s="9"/>
      <c r="K46" s="9"/>
      <c r="L46" s="122"/>
      <c r="N46" s="122"/>
      <c r="O46" s="122"/>
      <c r="P46" s="12"/>
      <c r="Q46" s="122"/>
      <c r="T46" s="115"/>
      <c r="U46" s="115"/>
      <c r="V46" s="115"/>
    </row>
    <row r="47" spans="1:22" x14ac:dyDescent="0.2">
      <c r="A47" s="94" t="s">
        <v>85</v>
      </c>
      <c r="B47" s="93">
        <v>397</v>
      </c>
      <c r="C47" s="93" t="s">
        <v>25</v>
      </c>
      <c r="D47" s="94" t="s">
        <v>25</v>
      </c>
      <c r="E47" s="94" t="s">
        <v>96</v>
      </c>
      <c r="F47" s="94" t="str">
        <f t="shared" ref="F47:F60" si="6">E47&amp;D47</f>
        <v>GNLPCA</v>
      </c>
      <c r="G47" s="94" t="str">
        <f t="shared" ref="G47:G60" si="7">B47&amp;D47</f>
        <v>397CA</v>
      </c>
      <c r="H47" s="9">
        <v>22546929.350000001</v>
      </c>
      <c r="I47" s="9">
        <f>SUMIF('8.4.4-8.4.31'!$E$10:$E$120,'8.4.2 &amp; 8.4.3'!F47,'8.4.4-8.4.31'!$EE$10:$EE$120)</f>
        <v>23937310.848393161</v>
      </c>
      <c r="J47" s="9">
        <f t="shared" ref="J47:J60" si="8">I47-H47</f>
        <v>1390381.4983931594</v>
      </c>
      <c r="K47" s="9"/>
      <c r="L47" s="122"/>
      <c r="N47" s="122"/>
      <c r="O47" s="122"/>
      <c r="P47" s="12"/>
      <c r="Q47" s="122"/>
      <c r="T47" s="115"/>
      <c r="U47" s="115"/>
      <c r="V47" s="115"/>
    </row>
    <row r="48" spans="1:22" x14ac:dyDescent="0.2">
      <c r="A48" s="94" t="s">
        <v>88</v>
      </c>
      <c r="B48" s="93">
        <v>397</v>
      </c>
      <c r="C48" s="93" t="s">
        <v>27</v>
      </c>
      <c r="D48" s="94" t="s">
        <v>27</v>
      </c>
      <c r="E48" s="94" t="s">
        <v>96</v>
      </c>
      <c r="F48" s="94" t="str">
        <f t="shared" si="6"/>
        <v>GNLPOR</v>
      </c>
      <c r="G48" s="94" t="str">
        <f t="shared" si="7"/>
        <v>397OR</v>
      </c>
      <c r="H48" s="9">
        <v>217096136.80999997</v>
      </c>
      <c r="I48" s="9">
        <f>SUMIF('8.4.4-8.4.31'!$E$10:$E$120,'8.4.2 &amp; 8.4.3'!F48,'8.4.4-8.4.31'!$EE$10:$EE$120)</f>
        <v>230178761.42742598</v>
      </c>
      <c r="J48" s="9">
        <f t="shared" si="8"/>
        <v>13082624.617426008</v>
      </c>
      <c r="K48" s="9"/>
      <c r="L48" s="122"/>
      <c r="N48" s="122"/>
      <c r="O48" s="122"/>
      <c r="P48" s="12"/>
      <c r="Q48" s="122"/>
      <c r="T48" s="115"/>
      <c r="U48" s="115"/>
      <c r="V48" s="115"/>
    </row>
    <row r="49" spans="1:26" x14ac:dyDescent="0.2">
      <c r="A49" s="94" t="s">
        <v>89</v>
      </c>
      <c r="B49" s="93">
        <v>397</v>
      </c>
      <c r="C49" s="93" t="s">
        <v>29</v>
      </c>
      <c r="D49" s="94" t="s">
        <v>29</v>
      </c>
      <c r="E49" s="94" t="s">
        <v>96</v>
      </c>
      <c r="F49" s="94" t="str">
        <f t="shared" si="6"/>
        <v>GNLPWA</v>
      </c>
      <c r="G49" s="94" t="str">
        <f t="shared" si="7"/>
        <v>397WA</v>
      </c>
      <c r="H49" s="9">
        <v>49502732.349999994</v>
      </c>
      <c r="I49" s="9">
        <f>SUMIF('8.4.4-8.4.31'!$E$10:$E$120,'8.4.2 &amp; 8.4.3'!F49,'8.4.4-8.4.31'!$EE$10:$EE$120)</f>
        <v>51799166.83238285</v>
      </c>
      <c r="J49" s="9">
        <f t="shared" si="8"/>
        <v>2296434.4823828563</v>
      </c>
      <c r="K49" s="9"/>
      <c r="L49" s="122"/>
      <c r="N49" s="122"/>
      <c r="O49" s="122"/>
      <c r="P49" s="12"/>
      <c r="Q49" s="122"/>
      <c r="T49" s="115"/>
      <c r="U49" s="115"/>
      <c r="V49" s="115"/>
    </row>
    <row r="50" spans="1:26" x14ac:dyDescent="0.2">
      <c r="A50" s="94" t="s">
        <v>90</v>
      </c>
      <c r="B50" s="93">
        <v>397</v>
      </c>
      <c r="C50" s="93" t="s">
        <v>30</v>
      </c>
      <c r="D50" s="94" t="s">
        <v>30</v>
      </c>
      <c r="E50" s="94" t="s">
        <v>96</v>
      </c>
      <c r="F50" s="94" t="str">
        <f t="shared" si="6"/>
        <v>GNLPWYP</v>
      </c>
      <c r="G50" s="94" t="str">
        <f t="shared" si="7"/>
        <v>397WYP</v>
      </c>
      <c r="H50" s="9">
        <v>92132904.959999993</v>
      </c>
      <c r="I50" s="9">
        <f>SUMIF('8.4.4-8.4.31'!$E$10:$E$120,'8.4.2 &amp; 8.4.3'!F50,'8.4.4-8.4.31'!$EE$10:$EE$120)</f>
        <v>113564840.57497102</v>
      </c>
      <c r="J50" s="9">
        <f t="shared" si="8"/>
        <v>21431935.614971027</v>
      </c>
      <c r="K50" s="9"/>
      <c r="L50" s="122"/>
      <c r="N50" s="122"/>
      <c r="O50" s="122"/>
      <c r="P50" s="12"/>
      <c r="Q50" s="122"/>
      <c r="T50" s="115"/>
      <c r="U50" s="115"/>
      <c r="V50" s="115"/>
    </row>
    <row r="51" spans="1:26" x14ac:dyDescent="0.2">
      <c r="A51" s="94" t="s">
        <v>91</v>
      </c>
      <c r="B51" s="93">
        <v>397</v>
      </c>
      <c r="C51" s="93" t="s">
        <v>28</v>
      </c>
      <c r="D51" s="94" t="s">
        <v>28</v>
      </c>
      <c r="E51" s="94" t="s">
        <v>96</v>
      </c>
      <c r="F51" s="94" t="str">
        <f t="shared" si="6"/>
        <v>GNLPUT</v>
      </c>
      <c r="G51" s="94" t="str">
        <f t="shared" si="7"/>
        <v>397UT</v>
      </c>
      <c r="H51" s="9">
        <v>260893513.27000001</v>
      </c>
      <c r="I51" s="9">
        <f>SUMIF('8.4.4-8.4.31'!$E$10:$E$120,'8.4.2 &amp; 8.4.3'!F51,'8.4.4-8.4.31'!$EE$10:$EE$120)</f>
        <v>295022847.25014132</v>
      </c>
      <c r="J51" s="9">
        <f t="shared" si="8"/>
        <v>34129333.980141312</v>
      </c>
      <c r="K51" s="9"/>
      <c r="L51" s="122"/>
      <c r="N51" s="122"/>
      <c r="O51" s="122"/>
      <c r="P51" s="12"/>
      <c r="Q51" s="122"/>
      <c r="T51" s="115"/>
      <c r="U51" s="115"/>
      <c r="V51" s="115"/>
    </row>
    <row r="52" spans="1:26" x14ac:dyDescent="0.2">
      <c r="A52" s="94" t="s">
        <v>92</v>
      </c>
      <c r="B52" s="93">
        <v>397</v>
      </c>
      <c r="C52" s="93" t="s">
        <v>26</v>
      </c>
      <c r="D52" s="94" t="s">
        <v>26</v>
      </c>
      <c r="E52" s="94" t="s">
        <v>96</v>
      </c>
      <c r="F52" s="94" t="str">
        <f t="shared" si="6"/>
        <v>GNLPID</v>
      </c>
      <c r="G52" s="94" t="str">
        <f t="shared" si="7"/>
        <v>397ID</v>
      </c>
      <c r="H52" s="9">
        <v>56833443.210000001</v>
      </c>
      <c r="I52" s="9">
        <f>SUMIF('8.4.4-8.4.31'!$E$10:$E$120,'8.4.2 &amp; 8.4.3'!F52,'8.4.4-8.4.31'!$EE$10:$EE$120)</f>
        <v>61620167.510339178</v>
      </c>
      <c r="J52" s="9">
        <f t="shared" si="8"/>
        <v>4786724.3003391773</v>
      </c>
      <c r="K52" s="9"/>
      <c r="L52" s="122"/>
      <c r="N52" s="122"/>
      <c r="O52" s="122"/>
      <c r="P52" s="12"/>
      <c r="Q52" s="122"/>
      <c r="T52" s="115"/>
      <c r="U52" s="115"/>
      <c r="V52" s="115"/>
    </row>
    <row r="53" spans="1:26" x14ac:dyDescent="0.2">
      <c r="A53" s="94" t="s">
        <v>93</v>
      </c>
      <c r="B53" s="93">
        <v>397</v>
      </c>
      <c r="C53" s="93" t="s">
        <v>31</v>
      </c>
      <c r="D53" s="94" t="s">
        <v>31</v>
      </c>
      <c r="E53" s="94" t="s">
        <v>96</v>
      </c>
      <c r="F53" s="94" t="str">
        <f t="shared" si="6"/>
        <v>GNLPWYU</v>
      </c>
      <c r="G53" s="94" t="str">
        <f t="shared" si="7"/>
        <v>397WYU</v>
      </c>
      <c r="H53" s="9">
        <v>18912655.079999998</v>
      </c>
      <c r="I53" s="9">
        <f>SUMIF('8.4.4-8.4.31'!$E$10:$E$120,'8.4.2 &amp; 8.4.3'!F53,'8.4.4-8.4.31'!$EE$10:$EE$120)</f>
        <v>18266509.188000038</v>
      </c>
      <c r="J53" s="9">
        <f t="shared" si="8"/>
        <v>-646145.89199995995</v>
      </c>
      <c r="K53" s="9"/>
      <c r="L53" s="122"/>
      <c r="N53" s="122"/>
      <c r="O53" s="122"/>
      <c r="P53" s="12"/>
      <c r="Q53" s="122"/>
      <c r="T53" s="115"/>
      <c r="U53" s="115"/>
      <c r="V53" s="115"/>
    </row>
    <row r="54" spans="1:26" x14ac:dyDescent="0.2">
      <c r="A54" s="94" t="s">
        <v>66</v>
      </c>
      <c r="B54" s="93">
        <v>397</v>
      </c>
      <c r="C54" s="93" t="s">
        <v>14</v>
      </c>
      <c r="D54" s="94" t="s">
        <v>14</v>
      </c>
      <c r="E54" s="94" t="s">
        <v>96</v>
      </c>
      <c r="F54" s="94" t="str">
        <f t="shared" si="6"/>
        <v>GNLPCAGE</v>
      </c>
      <c r="G54" s="94" t="str">
        <f t="shared" si="7"/>
        <v>397CAGE</v>
      </c>
      <c r="H54" s="9">
        <v>92389482.61999999</v>
      </c>
      <c r="I54" s="9">
        <f>SUMIF('8.4.4-8.4.31'!$E$10:$E$120,'8.4.2 &amp; 8.4.3'!F54,'8.4.4-8.4.31'!$EE$10:$EE$120)</f>
        <v>95464349.570167974</v>
      </c>
      <c r="J54" s="9">
        <f t="shared" si="8"/>
        <v>3074866.9501679838</v>
      </c>
      <c r="K54" s="9"/>
      <c r="L54" s="122"/>
      <c r="N54" s="122"/>
      <c r="O54" s="122"/>
      <c r="P54" s="12"/>
      <c r="Q54" s="122"/>
      <c r="T54" s="115"/>
      <c r="U54" s="115"/>
      <c r="V54" s="115"/>
    </row>
    <row r="55" spans="1:26" x14ac:dyDescent="0.2">
      <c r="A55" s="94" t="s">
        <v>64</v>
      </c>
      <c r="B55" s="93">
        <v>397</v>
      </c>
      <c r="C55" s="93" t="s">
        <v>13</v>
      </c>
      <c r="D55" s="94" t="s">
        <v>13</v>
      </c>
      <c r="E55" s="94" t="s">
        <v>96</v>
      </c>
      <c r="F55" s="94" t="str">
        <f t="shared" si="6"/>
        <v>GNLPCAGW</v>
      </c>
      <c r="G55" s="94" t="str">
        <f t="shared" si="7"/>
        <v>397CAGW</v>
      </c>
      <c r="H55" s="9">
        <v>2917372.8499999996</v>
      </c>
      <c r="I55" s="9">
        <f>SUMIF('8.4.4-8.4.31'!$E$10:$E$120,'8.4.2 &amp; 8.4.3'!F55,'8.4.4-8.4.31'!$EE$10:$EE$120)</f>
        <v>7295635.7054797085</v>
      </c>
      <c r="J55" s="9">
        <f t="shared" si="8"/>
        <v>4378262.8554797089</v>
      </c>
      <c r="K55" s="9"/>
      <c r="L55" s="122"/>
      <c r="N55" s="122"/>
      <c r="O55" s="122"/>
      <c r="P55" s="12"/>
      <c r="Q55" s="122"/>
      <c r="T55" s="115"/>
      <c r="U55" s="115"/>
      <c r="V55" s="115"/>
    </row>
    <row r="56" spans="1:26" x14ac:dyDescent="0.2">
      <c r="A56" s="127" t="s">
        <v>69</v>
      </c>
      <c r="B56" s="93">
        <v>397</v>
      </c>
      <c r="C56" s="93" t="s">
        <v>15</v>
      </c>
      <c r="D56" s="94" t="s">
        <v>15</v>
      </c>
      <c r="E56" s="94" t="s">
        <v>96</v>
      </c>
      <c r="F56" s="94" t="str">
        <f t="shared" si="6"/>
        <v>GNLPSG</v>
      </c>
      <c r="G56" s="94" t="str">
        <f t="shared" si="7"/>
        <v>397SG</v>
      </c>
      <c r="H56" s="9">
        <v>197318567.69999999</v>
      </c>
      <c r="I56" s="9">
        <f>SUMIF('8.4.4-8.4.31'!$E$10:$E$120,'8.4.2 &amp; 8.4.3'!F56,'8.4.4-8.4.31'!$EE$10:$EE$120)</f>
        <v>195779193.07613564</v>
      </c>
      <c r="J56" s="9">
        <f t="shared" si="8"/>
        <v>-1539374.6238643527</v>
      </c>
      <c r="K56" s="9"/>
      <c r="L56" s="122"/>
      <c r="N56" s="122"/>
      <c r="O56" s="122"/>
      <c r="P56" s="12"/>
      <c r="Q56" s="122"/>
      <c r="T56" s="115"/>
      <c r="U56" s="115"/>
      <c r="V56" s="115"/>
    </row>
    <row r="57" spans="1:26" x14ac:dyDescent="0.2">
      <c r="A57" s="94" t="s">
        <v>97</v>
      </c>
      <c r="B57" s="93">
        <v>397</v>
      </c>
      <c r="C57" s="93" t="s">
        <v>36</v>
      </c>
      <c r="D57" s="94" t="s">
        <v>36</v>
      </c>
      <c r="E57" s="94" t="s">
        <v>96</v>
      </c>
      <c r="F57" s="94" t="str">
        <f t="shared" si="6"/>
        <v>GNLPSO</v>
      </c>
      <c r="G57" s="94" t="str">
        <f t="shared" si="7"/>
        <v>397SO</v>
      </c>
      <c r="H57" s="9">
        <v>370291656.53000003</v>
      </c>
      <c r="I57" s="9">
        <f>SUMIF('8.4.4-8.4.31'!$E$10:$E$120,'8.4.2 &amp; 8.4.3'!F57,'8.4.4-8.4.31'!$EE$10:$EE$120)</f>
        <v>417719696.0407784</v>
      </c>
      <c r="J57" s="9">
        <f t="shared" si="8"/>
        <v>47428039.510778368</v>
      </c>
      <c r="K57" s="9"/>
      <c r="L57" s="122"/>
      <c r="N57" s="122"/>
      <c r="O57" s="122"/>
      <c r="P57" s="12"/>
      <c r="Q57" s="122"/>
      <c r="T57" s="115"/>
      <c r="U57" s="115"/>
      <c r="V57" s="115"/>
    </row>
    <row r="58" spans="1:26" x14ac:dyDescent="0.2">
      <c r="A58" s="94" t="s">
        <v>98</v>
      </c>
      <c r="B58" s="93">
        <v>397</v>
      </c>
      <c r="C58" s="93" t="s">
        <v>37</v>
      </c>
      <c r="D58" s="94" t="s">
        <v>37</v>
      </c>
      <c r="E58" s="94" t="s">
        <v>96</v>
      </c>
      <c r="F58" s="94" t="str">
        <f t="shared" si="6"/>
        <v>GNLPCN</v>
      </c>
      <c r="G58" s="94" t="str">
        <f t="shared" si="7"/>
        <v>397CN</v>
      </c>
      <c r="H58" s="9">
        <v>16604869.610000001</v>
      </c>
      <c r="I58" s="9">
        <f>SUMIF('8.4.4-8.4.31'!$E$10:$E$120,'8.4.2 &amp; 8.4.3'!F58,'8.4.4-8.4.31'!$EE$10:$EE$120)</f>
        <v>14244467.509999992</v>
      </c>
      <c r="J58" s="9">
        <f t="shared" si="8"/>
        <v>-2360402.1000000089</v>
      </c>
      <c r="K58" s="9"/>
      <c r="L58" s="122"/>
      <c r="N58" s="122"/>
      <c r="O58" s="122"/>
      <c r="P58" s="12"/>
      <c r="Q58" s="122"/>
      <c r="T58" s="115"/>
      <c r="U58" s="115"/>
      <c r="V58" s="115"/>
    </row>
    <row r="59" spans="1:26" x14ac:dyDescent="0.2">
      <c r="A59" s="94" t="s">
        <v>99</v>
      </c>
      <c r="B59" s="93">
        <v>397</v>
      </c>
      <c r="C59" s="93" t="s">
        <v>16</v>
      </c>
      <c r="D59" s="94" t="s">
        <v>16</v>
      </c>
      <c r="E59" s="94" t="s">
        <v>96</v>
      </c>
      <c r="F59" s="94" t="str">
        <f t="shared" si="6"/>
        <v>GNLPJBG</v>
      </c>
      <c r="G59" s="94" t="str">
        <f t="shared" si="7"/>
        <v>397JBG</v>
      </c>
      <c r="H59" s="9">
        <v>22418749.919999998</v>
      </c>
      <c r="I59" s="9">
        <f>SUMIF('8.4.4-8.4.31'!$E$10:$E$120,'8.4.2 &amp; 8.4.3'!F59,'8.4.4-8.4.31'!$EE$10:$EE$120)</f>
        <v>19937902.37200002</v>
      </c>
      <c r="J59" s="9">
        <f t="shared" si="8"/>
        <v>-2480847.5479999781</v>
      </c>
      <c r="K59" s="9"/>
      <c r="L59" s="122"/>
      <c r="N59" s="122"/>
      <c r="O59" s="122"/>
      <c r="P59" s="12"/>
      <c r="Q59" s="122"/>
      <c r="T59" s="115"/>
      <c r="U59" s="115"/>
      <c r="V59" s="115"/>
      <c r="X59" s="115"/>
      <c r="Y59" s="115"/>
      <c r="Z59" s="115"/>
    </row>
    <row r="60" spans="1:26" x14ac:dyDescent="0.2">
      <c r="A60" s="127" t="s">
        <v>100</v>
      </c>
      <c r="B60" s="93">
        <v>397</v>
      </c>
      <c r="C60" s="93" t="s">
        <v>38</v>
      </c>
      <c r="D60" s="94" t="s">
        <v>38</v>
      </c>
      <c r="E60" s="94" t="s">
        <v>96</v>
      </c>
      <c r="F60" s="94" t="str">
        <f t="shared" si="6"/>
        <v>GNLPCAEE</v>
      </c>
      <c r="G60" s="94" t="str">
        <f t="shared" si="7"/>
        <v>397CAEE</v>
      </c>
      <c r="H60" s="9">
        <v>3307331.12</v>
      </c>
      <c r="I60" s="9">
        <f>SUMIF('8.4.4-8.4.31'!$E$10:$E$120,'8.4.2 &amp; 8.4.3'!F60,'8.4.4-8.4.31'!$EE$10:$EE$120)</f>
        <v>3032582.5480000037</v>
      </c>
      <c r="J60" s="9">
        <f t="shared" si="8"/>
        <v>-274748.57199999643</v>
      </c>
      <c r="K60" s="9"/>
      <c r="L60" s="122"/>
      <c r="N60" s="122"/>
      <c r="O60" s="122"/>
      <c r="P60" s="12"/>
      <c r="Q60" s="122"/>
      <c r="T60" s="115"/>
      <c r="U60" s="115"/>
      <c r="V60" s="115"/>
      <c r="X60" s="115"/>
      <c r="Y60" s="115"/>
      <c r="Z60" s="115"/>
    </row>
    <row r="61" spans="1:26" x14ac:dyDescent="0.2">
      <c r="A61" s="94" t="s">
        <v>101</v>
      </c>
      <c r="B61" s="94"/>
      <c r="C61" s="94"/>
      <c r="D61" s="94"/>
      <c r="E61" s="94"/>
      <c r="F61" s="94"/>
      <c r="G61" s="94"/>
      <c r="H61" s="10">
        <f>SUBTOTAL(9,H47:H60)</f>
        <v>1423166345.3799999</v>
      </c>
      <c r="I61" s="10">
        <f>SUBTOTAL(9,I47:I60)</f>
        <v>1547863430.4542155</v>
      </c>
      <c r="J61" s="10">
        <f>SUBTOTAL(9,J47:J60)</f>
        <v>124697085.07421529</v>
      </c>
      <c r="K61" s="12"/>
      <c r="L61" s="122"/>
      <c r="N61" s="125"/>
      <c r="O61" s="122"/>
      <c r="P61" s="12"/>
      <c r="Q61" s="125"/>
      <c r="T61" s="115"/>
      <c r="U61" s="115"/>
      <c r="V61" s="115"/>
    </row>
    <row r="62" spans="1:26" x14ac:dyDescent="0.2">
      <c r="A62" s="94"/>
      <c r="B62" s="94"/>
      <c r="C62" s="94"/>
      <c r="D62" s="94"/>
      <c r="E62" s="94"/>
      <c r="F62" s="94"/>
      <c r="G62" s="94"/>
      <c r="H62" s="12"/>
      <c r="I62" s="12"/>
      <c r="J62" s="12"/>
      <c r="K62" s="12"/>
      <c r="L62" s="122"/>
      <c r="N62" s="122"/>
      <c r="O62" s="122"/>
      <c r="P62" s="12"/>
      <c r="Q62" s="122"/>
      <c r="T62" s="115"/>
      <c r="U62" s="115"/>
      <c r="V62" s="115"/>
    </row>
    <row r="63" spans="1:26" x14ac:dyDescent="0.2">
      <c r="A63" s="94"/>
      <c r="B63" s="94"/>
      <c r="C63" s="94"/>
      <c r="D63" s="94"/>
      <c r="E63" s="94"/>
      <c r="F63" s="94"/>
      <c r="G63" s="94"/>
      <c r="H63" s="12"/>
      <c r="I63" s="12"/>
      <c r="J63" s="12"/>
      <c r="K63" s="12"/>
      <c r="L63" s="122"/>
      <c r="N63" s="122"/>
      <c r="O63" s="122"/>
      <c r="P63" s="12"/>
      <c r="Q63" s="122"/>
      <c r="T63" s="115"/>
      <c r="U63" s="115"/>
      <c r="V63" s="115"/>
    </row>
    <row r="64" spans="1:26" x14ac:dyDescent="0.2">
      <c r="A64" s="69" t="s">
        <v>102</v>
      </c>
      <c r="B64" s="94"/>
      <c r="C64" s="94"/>
      <c r="D64" s="94"/>
      <c r="E64" s="94"/>
      <c r="F64" s="94"/>
      <c r="G64" s="94"/>
      <c r="H64" s="9"/>
      <c r="I64" s="9"/>
      <c r="J64" s="9"/>
      <c r="K64" s="9"/>
      <c r="L64" s="122"/>
      <c r="N64" s="122"/>
      <c r="O64" s="122"/>
      <c r="P64" s="12"/>
      <c r="Q64" s="122"/>
      <c r="T64" s="115"/>
      <c r="U64" s="115"/>
      <c r="V64" s="115"/>
    </row>
    <row r="65" spans="1:22" x14ac:dyDescent="0.2">
      <c r="A65" s="94" t="s">
        <v>103</v>
      </c>
      <c r="B65" s="93">
        <v>399</v>
      </c>
      <c r="C65" s="93" t="s">
        <v>38</v>
      </c>
      <c r="D65" s="94" t="s">
        <v>38</v>
      </c>
      <c r="E65" s="94" t="s">
        <v>104</v>
      </c>
      <c r="F65" s="94" t="str">
        <f>E65&amp;D65</f>
        <v>MNGPCAEE</v>
      </c>
      <c r="G65" s="94" t="str">
        <f>B65&amp;D65</f>
        <v>399CAEE</v>
      </c>
      <c r="H65" s="9">
        <v>1822900.72</v>
      </c>
      <c r="I65" s="9">
        <f>SUMIF('8.4.4-8.4.31'!$E$10:$E$120,'8.4.2 &amp; 8.4.3'!F65,'8.4.4-8.4.31'!$EE$10:$EE$120)</f>
        <v>1822900.72</v>
      </c>
      <c r="J65" s="9">
        <f t="shared" ref="J65" si="9">I65-H65</f>
        <v>0</v>
      </c>
      <c r="K65" s="9"/>
      <c r="L65" s="122"/>
      <c r="N65" s="122"/>
      <c r="O65" s="122"/>
      <c r="P65" s="12"/>
      <c r="Q65" s="122"/>
      <c r="T65" s="115"/>
      <c r="U65" s="115"/>
      <c r="V65" s="115"/>
    </row>
    <row r="66" spans="1:22" x14ac:dyDescent="0.2">
      <c r="A66" s="94" t="s">
        <v>105</v>
      </c>
      <c r="B66" s="94"/>
      <c r="C66" s="94"/>
      <c r="D66" s="94"/>
      <c r="E66" s="94"/>
      <c r="F66" s="94"/>
      <c r="G66" s="94"/>
      <c r="H66" s="10">
        <f>SUBTOTAL(9,H65)</f>
        <v>1822900.72</v>
      </c>
      <c r="I66" s="10">
        <f>SUBTOTAL(9,I65)</f>
        <v>1822900.72</v>
      </c>
      <c r="J66" s="10">
        <f>SUBTOTAL(9,J65)</f>
        <v>0</v>
      </c>
      <c r="K66" s="12"/>
      <c r="L66" s="122"/>
      <c r="N66" s="125"/>
      <c r="O66" s="122"/>
      <c r="P66" s="12"/>
      <c r="Q66" s="125"/>
      <c r="T66" s="115"/>
      <c r="U66" s="115"/>
      <c r="V66" s="115"/>
    </row>
    <row r="67" spans="1:22" x14ac:dyDescent="0.2">
      <c r="A67" s="94"/>
      <c r="B67" s="94"/>
      <c r="C67" s="94"/>
      <c r="D67" s="94"/>
      <c r="E67" s="94"/>
      <c r="F67" s="94"/>
      <c r="G67" s="94"/>
      <c r="H67" s="9"/>
      <c r="I67" s="9"/>
      <c r="J67" s="9"/>
      <c r="K67" s="9"/>
      <c r="L67" s="122"/>
      <c r="N67" s="122"/>
      <c r="O67" s="122"/>
      <c r="P67" s="12"/>
      <c r="Q67" s="122"/>
      <c r="T67" s="115"/>
      <c r="U67" s="115"/>
      <c r="V67" s="115"/>
    </row>
    <row r="68" spans="1:22" x14ac:dyDescent="0.2">
      <c r="A68" s="69" t="s">
        <v>106</v>
      </c>
      <c r="B68" s="94"/>
      <c r="C68" s="94"/>
      <c r="D68" s="94"/>
      <c r="E68" s="94"/>
      <c r="F68" s="94"/>
      <c r="G68" s="94"/>
      <c r="H68" s="9"/>
      <c r="I68" s="9"/>
      <c r="J68" s="9"/>
      <c r="K68" s="9"/>
      <c r="L68" s="122"/>
      <c r="N68" s="122"/>
      <c r="O68" s="122"/>
      <c r="P68" s="12"/>
      <c r="Q68" s="122"/>
      <c r="U68" s="115"/>
      <c r="V68" s="115"/>
    </row>
    <row r="69" spans="1:22" x14ac:dyDescent="0.2">
      <c r="A69" s="94" t="s">
        <v>85</v>
      </c>
      <c r="B69" s="128">
        <v>303</v>
      </c>
      <c r="C69" s="128" t="s">
        <v>25</v>
      </c>
      <c r="D69" s="129" t="s">
        <v>25</v>
      </c>
      <c r="E69" s="94" t="s">
        <v>107</v>
      </c>
      <c r="F69" s="94" t="str">
        <f t="shared" ref="F69:F85" si="10">E69&amp;D69</f>
        <v>INTPCA</v>
      </c>
      <c r="G69" s="94" t="str">
        <f t="shared" ref="G69:G85" si="11">B69&amp;D69</f>
        <v>303CA</v>
      </c>
      <c r="H69" s="9">
        <v>481167.06</v>
      </c>
      <c r="I69" s="9">
        <f>SUMIF('8.4.4-8.4.31'!$E$10:$E$120,'8.4.2 &amp; 8.4.3'!F69,'8.4.4-8.4.31'!$EE$10:$EE$120)</f>
        <v>481167.05999999988</v>
      </c>
      <c r="J69" s="9">
        <f t="shared" ref="J69:J85" si="12">I69-H69</f>
        <v>0</v>
      </c>
      <c r="K69" s="9"/>
      <c r="L69" s="122"/>
      <c r="N69" s="122"/>
      <c r="O69" s="122"/>
      <c r="P69" s="12"/>
      <c r="Q69" s="122"/>
      <c r="T69" s="115"/>
      <c r="U69" s="115"/>
      <c r="V69" s="115"/>
    </row>
    <row r="70" spans="1:22" x14ac:dyDescent="0.2">
      <c r="A70" s="94" t="s">
        <v>98</v>
      </c>
      <c r="B70" s="128">
        <v>303</v>
      </c>
      <c r="C70" s="128" t="s">
        <v>37</v>
      </c>
      <c r="D70" s="129" t="s">
        <v>37</v>
      </c>
      <c r="E70" s="94" t="s">
        <v>107</v>
      </c>
      <c r="F70" s="94" t="str">
        <f t="shared" si="10"/>
        <v>INTPCN</v>
      </c>
      <c r="G70" s="94" t="str">
        <f t="shared" si="11"/>
        <v>303CN</v>
      </c>
      <c r="H70" s="9">
        <v>225843744.31999999</v>
      </c>
      <c r="I70" s="9">
        <f>SUMIF('8.4.4-8.4.31'!$E$10:$E$120,'8.4.2 &amp; 8.4.3'!F70,'8.4.4-8.4.31'!$EE$10:$EE$120)</f>
        <v>221762832.7200003</v>
      </c>
      <c r="J70" s="9">
        <f t="shared" si="12"/>
        <v>-4080911.599999696</v>
      </c>
      <c r="K70" s="9"/>
      <c r="L70" s="122"/>
      <c r="N70" s="122"/>
      <c r="O70" s="122"/>
      <c r="P70" s="12"/>
      <c r="Q70" s="122"/>
      <c r="U70" s="115"/>
      <c r="V70" s="115"/>
    </row>
    <row r="71" spans="1:22" x14ac:dyDescent="0.2">
      <c r="A71" s="127" t="s">
        <v>64</v>
      </c>
      <c r="B71" s="128">
        <v>303</v>
      </c>
      <c r="C71" s="128" t="s">
        <v>13</v>
      </c>
      <c r="D71" s="128" t="s">
        <v>13</v>
      </c>
      <c r="E71" s="94" t="s">
        <v>107</v>
      </c>
      <c r="F71" s="94" t="str">
        <f t="shared" si="10"/>
        <v>INTPCAGW</v>
      </c>
      <c r="G71" s="94" t="str">
        <f t="shared" si="11"/>
        <v>303CAGW</v>
      </c>
      <c r="H71" s="9">
        <v>29296315.809999999</v>
      </c>
      <c r="I71" s="9">
        <f>SUMIF('8.4.4-8.4.31'!$E$10:$E$120,'8.4.2 &amp; 8.4.3'!F71,'8.4.4-8.4.31'!$EE$10:$EE$120)</f>
        <v>29262743.630000014</v>
      </c>
      <c r="J71" s="9">
        <f t="shared" si="12"/>
        <v>-33572.179999984801</v>
      </c>
      <c r="K71" s="9"/>
      <c r="L71" s="122"/>
      <c r="N71" s="122"/>
      <c r="O71" s="122"/>
      <c r="P71" s="12"/>
      <c r="Q71" s="122"/>
      <c r="U71" s="130"/>
      <c r="V71" s="130"/>
    </row>
    <row r="72" spans="1:22" x14ac:dyDescent="0.2">
      <c r="A72" s="127" t="s">
        <v>66</v>
      </c>
      <c r="B72" s="128">
        <v>303</v>
      </c>
      <c r="C72" s="128" t="s">
        <v>14</v>
      </c>
      <c r="D72" s="128" t="s">
        <v>14</v>
      </c>
      <c r="E72" s="94" t="s">
        <v>107</v>
      </c>
      <c r="F72" s="94" t="str">
        <f t="shared" si="10"/>
        <v>INTPCAGE</v>
      </c>
      <c r="G72" s="94" t="str">
        <f t="shared" si="11"/>
        <v>303CAGE</v>
      </c>
      <c r="H72" s="9">
        <v>69448695.25</v>
      </c>
      <c r="I72" s="9">
        <f>SUMIF('8.4.4-8.4.31'!$E$10:$E$120,'8.4.2 &amp; 8.4.3'!F72,'8.4.4-8.4.31'!$EE$10:$EE$120)</f>
        <v>69043802.54599987</v>
      </c>
      <c r="J72" s="9">
        <f t="shared" si="12"/>
        <v>-404892.7040001303</v>
      </c>
      <c r="K72" s="9"/>
      <c r="L72" s="122"/>
      <c r="N72" s="122"/>
      <c r="O72" s="122"/>
      <c r="P72" s="12"/>
      <c r="Q72" s="122"/>
      <c r="U72" s="130"/>
      <c r="V72" s="130"/>
    </row>
    <row r="73" spans="1:22" x14ac:dyDescent="0.2">
      <c r="A73" s="94" t="s">
        <v>92</v>
      </c>
      <c r="B73" s="128">
        <v>303</v>
      </c>
      <c r="C73" s="128" t="s">
        <v>26</v>
      </c>
      <c r="D73" s="128" t="s">
        <v>26</v>
      </c>
      <c r="E73" s="94" t="s">
        <v>107</v>
      </c>
      <c r="F73" s="94" t="str">
        <f t="shared" si="10"/>
        <v>INTPID</v>
      </c>
      <c r="G73" s="94" t="str">
        <f t="shared" si="11"/>
        <v>303ID</v>
      </c>
      <c r="H73" s="9">
        <v>4369418.2799999993</v>
      </c>
      <c r="I73" s="9">
        <f>SUMIF('8.4.4-8.4.31'!$E$10:$E$120,'8.4.2 &amp; 8.4.3'!F73,'8.4.4-8.4.31'!$EE$10:$EE$120)</f>
        <v>4367348.3240000056</v>
      </c>
      <c r="J73" s="9">
        <f t="shared" si="12"/>
        <v>-2069.9559999937192</v>
      </c>
      <c r="K73" s="9"/>
      <c r="L73" s="122"/>
      <c r="N73" s="122"/>
      <c r="O73" s="122"/>
      <c r="P73" s="12"/>
      <c r="Q73" s="122"/>
      <c r="U73" s="130"/>
      <c r="V73" s="130"/>
    </row>
    <row r="74" spans="1:22" x14ac:dyDescent="0.2">
      <c r="A74" s="94" t="s">
        <v>88</v>
      </c>
      <c r="B74" s="128">
        <v>303</v>
      </c>
      <c r="C74" s="128" t="s">
        <v>27</v>
      </c>
      <c r="D74" s="129" t="s">
        <v>27</v>
      </c>
      <c r="E74" s="94" t="s">
        <v>107</v>
      </c>
      <c r="F74" s="94" t="str">
        <f t="shared" si="10"/>
        <v>INTPOR</v>
      </c>
      <c r="G74" s="94" t="str">
        <f t="shared" si="11"/>
        <v>303OR</v>
      </c>
      <c r="H74" s="9">
        <v>4615415.1500000004</v>
      </c>
      <c r="I74" s="9">
        <f>SUMIF('8.4.4-8.4.31'!$E$10:$E$120,'8.4.2 &amp; 8.4.3'!F74,'8.4.4-8.4.31'!$EE$10:$EE$120)</f>
        <v>4606696.1980000017</v>
      </c>
      <c r="J74" s="9">
        <f t="shared" si="12"/>
        <v>-8718.9519999986514</v>
      </c>
      <c r="K74" s="9"/>
      <c r="L74" s="122"/>
      <c r="N74" s="122"/>
      <c r="O74" s="122"/>
      <c r="P74" s="12"/>
      <c r="Q74" s="122"/>
      <c r="U74" s="130"/>
      <c r="V74" s="130"/>
    </row>
    <row r="75" spans="1:22" x14ac:dyDescent="0.2">
      <c r="A75" s="127" t="s">
        <v>100</v>
      </c>
      <c r="B75" s="128">
        <v>303</v>
      </c>
      <c r="C75" s="128" t="s">
        <v>38</v>
      </c>
      <c r="D75" s="129" t="s">
        <v>38</v>
      </c>
      <c r="E75" s="94" t="s">
        <v>107</v>
      </c>
      <c r="F75" s="94" t="str">
        <f t="shared" si="10"/>
        <v>INTPCAEE</v>
      </c>
      <c r="G75" s="94" t="str">
        <f t="shared" si="11"/>
        <v>303CAEE</v>
      </c>
      <c r="H75" s="9">
        <v>9105.7800000000007</v>
      </c>
      <c r="I75" s="9">
        <f>SUMIF('8.4.4-8.4.31'!$E$10:$E$120,'8.4.2 &amp; 8.4.3'!F75,'8.4.4-8.4.31'!$EE$10:$EE$120)</f>
        <v>-214.06000000000009</v>
      </c>
      <c r="J75" s="9">
        <f t="shared" si="12"/>
        <v>-9319.84</v>
      </c>
      <c r="K75" s="9"/>
      <c r="L75" s="122"/>
      <c r="N75" s="122"/>
      <c r="O75" s="122"/>
      <c r="P75" s="12"/>
      <c r="Q75" s="122"/>
      <c r="U75" s="130"/>
      <c r="V75" s="130"/>
    </row>
    <row r="76" spans="1:22" x14ac:dyDescent="0.2">
      <c r="A76" s="94" t="s">
        <v>99</v>
      </c>
      <c r="B76" s="128">
        <v>303</v>
      </c>
      <c r="C76" s="128" t="s">
        <v>16</v>
      </c>
      <c r="D76" s="129" t="s">
        <v>16</v>
      </c>
      <c r="E76" s="94" t="s">
        <v>107</v>
      </c>
      <c r="F76" s="94" t="str">
        <f t="shared" si="10"/>
        <v>INTPJBG</v>
      </c>
      <c r="G76" s="94" t="str">
        <f t="shared" si="11"/>
        <v>303JBG</v>
      </c>
      <c r="H76" s="9">
        <v>2634359.23</v>
      </c>
      <c r="I76" s="9">
        <f>SUMIF('8.4.4-8.4.31'!$E$10:$E$120,'8.4.2 &amp; 8.4.3'!F76,'8.4.4-8.4.31'!$EE$10:$EE$120)</f>
        <v>2634359.23</v>
      </c>
      <c r="J76" s="9">
        <f t="shared" si="12"/>
        <v>0</v>
      </c>
      <c r="K76" s="9"/>
      <c r="L76" s="122"/>
      <c r="N76" s="122"/>
      <c r="O76" s="122"/>
      <c r="P76" s="12"/>
      <c r="Q76" s="122"/>
      <c r="U76" s="130"/>
      <c r="V76" s="130"/>
    </row>
    <row r="77" spans="1:22" x14ac:dyDescent="0.2">
      <c r="A77" s="127" t="s">
        <v>69</v>
      </c>
      <c r="B77" s="128">
        <v>303</v>
      </c>
      <c r="C77" s="128" t="s">
        <v>15</v>
      </c>
      <c r="D77" s="129" t="s">
        <v>15</v>
      </c>
      <c r="E77" s="94" t="s">
        <v>107</v>
      </c>
      <c r="F77" s="94" t="str">
        <f t="shared" si="10"/>
        <v>INTPSG</v>
      </c>
      <c r="G77" s="94" t="str">
        <f t="shared" si="11"/>
        <v>303SG</v>
      </c>
      <c r="H77" s="9">
        <v>110425702.37</v>
      </c>
      <c r="I77" s="9">
        <f>SUMIF('8.4.4-8.4.31'!$E$10:$E$120,'8.4.2 &amp; 8.4.3'!F77,'8.4.4-8.4.31'!$EE$10:$EE$120)</f>
        <v>109583625.00999987</v>
      </c>
      <c r="J77" s="9">
        <f t="shared" si="12"/>
        <v>-842077.36000013351</v>
      </c>
      <c r="K77" s="9"/>
      <c r="L77" s="122"/>
      <c r="N77" s="122"/>
      <c r="O77" s="122"/>
      <c r="P77" s="12"/>
      <c r="Q77" s="122"/>
      <c r="U77" s="130"/>
      <c r="V77" s="130"/>
    </row>
    <row r="78" spans="1:22" x14ac:dyDescent="0.2">
      <c r="A78" s="127" t="s">
        <v>69</v>
      </c>
      <c r="B78" s="128">
        <v>302</v>
      </c>
      <c r="C78" s="128" t="s">
        <v>18</v>
      </c>
      <c r="D78" s="129" t="s">
        <v>18</v>
      </c>
      <c r="E78" s="94" t="s">
        <v>107</v>
      </c>
      <c r="F78" s="94" t="str">
        <f t="shared" si="10"/>
        <v>INTPSG-P</v>
      </c>
      <c r="G78" s="94" t="str">
        <f t="shared" si="11"/>
        <v>302SG-P</v>
      </c>
      <c r="H78" s="9">
        <v>103455074.83</v>
      </c>
      <c r="I78" s="9">
        <f>SUMIF('8.4.4-8.4.31'!$E$10:$E$120,'8.4.2 &amp; 8.4.3'!F78,'8.4.4-8.4.31'!$EE$10:$EE$120)</f>
        <v>103343100.75799997</v>
      </c>
      <c r="J78" s="9">
        <f t="shared" si="12"/>
        <v>-111974.0720000267</v>
      </c>
      <c r="K78" s="9"/>
      <c r="L78" s="122"/>
      <c r="N78" s="122"/>
      <c r="O78" s="122"/>
      <c r="P78" s="12"/>
      <c r="Q78" s="122"/>
      <c r="U78" s="130"/>
      <c r="V78" s="130"/>
    </row>
    <row r="79" spans="1:22" x14ac:dyDescent="0.2">
      <c r="A79" s="127" t="s">
        <v>69</v>
      </c>
      <c r="B79" s="128">
        <v>302</v>
      </c>
      <c r="C79" s="128" t="s">
        <v>19</v>
      </c>
      <c r="D79" s="129" t="s">
        <v>19</v>
      </c>
      <c r="E79" s="94" t="s">
        <v>107</v>
      </c>
      <c r="F79" s="94" t="str">
        <f t="shared" si="10"/>
        <v>INTPSG-U</v>
      </c>
      <c r="G79" s="94" t="str">
        <f t="shared" si="11"/>
        <v>302SG-U</v>
      </c>
      <c r="H79" s="9">
        <v>10499692.25</v>
      </c>
      <c r="I79" s="9">
        <f>SUMIF('8.4.4-8.4.31'!$E$10:$E$120,'8.4.2 &amp; 8.4.3'!F79,'8.4.4-8.4.31'!$EE$10:$EE$120)</f>
        <v>10092243.302000003</v>
      </c>
      <c r="J79" s="9">
        <f t="shared" si="12"/>
        <v>-407448.94799999706</v>
      </c>
      <c r="K79" s="9"/>
      <c r="L79" s="122"/>
      <c r="N79" s="122"/>
      <c r="O79" s="122"/>
      <c r="P79" s="12"/>
      <c r="Q79" s="122"/>
      <c r="U79" s="130"/>
      <c r="V79" s="130"/>
    </row>
    <row r="80" spans="1:22" x14ac:dyDescent="0.2">
      <c r="A80" s="94" t="s">
        <v>97</v>
      </c>
      <c r="B80" s="128">
        <v>303</v>
      </c>
      <c r="C80" s="128" t="s">
        <v>36</v>
      </c>
      <c r="D80" s="129" t="s">
        <v>36</v>
      </c>
      <c r="E80" s="94" t="s">
        <v>107</v>
      </c>
      <c r="F80" s="94" t="str">
        <f t="shared" si="10"/>
        <v>INTPSO</v>
      </c>
      <c r="G80" s="94" t="str">
        <f t="shared" si="11"/>
        <v>303SO</v>
      </c>
      <c r="H80" s="9">
        <v>451886805.00999999</v>
      </c>
      <c r="I80" s="9">
        <f>SUMIF('8.4.4-8.4.31'!$E$10:$E$120,'8.4.2 &amp; 8.4.3'!F80,'8.4.4-8.4.31'!$EE$10:$EE$120)</f>
        <v>567590045.39763153</v>
      </c>
      <c r="J80" s="9">
        <f t="shared" si="12"/>
        <v>115703240.38763154</v>
      </c>
      <c r="K80" s="9"/>
      <c r="L80" s="122"/>
      <c r="N80" s="122"/>
      <c r="O80" s="122"/>
      <c r="P80" s="12"/>
      <c r="Q80" s="122"/>
      <c r="U80" s="130"/>
      <c r="V80" s="130"/>
    </row>
    <row r="81" spans="1:22" x14ac:dyDescent="0.2">
      <c r="A81" s="94" t="s">
        <v>91</v>
      </c>
      <c r="B81" s="128">
        <v>302</v>
      </c>
      <c r="C81" s="128" t="s">
        <v>28</v>
      </c>
      <c r="D81" s="129" t="s">
        <v>28</v>
      </c>
      <c r="E81" s="94" t="s">
        <v>107</v>
      </c>
      <c r="F81" s="94" t="str">
        <f t="shared" si="10"/>
        <v>INTPUT</v>
      </c>
      <c r="G81" s="94" t="str">
        <f t="shared" si="11"/>
        <v>302UT</v>
      </c>
      <c r="H81" s="9">
        <v>-26167500.650000002</v>
      </c>
      <c r="I81" s="9">
        <f>SUMIF('8.4.4-8.4.31'!$E$10:$E$120,'8.4.2 &amp; 8.4.3'!F81,'8.4.4-8.4.31'!$EE$10:$EE$120)</f>
        <v>-26186007.006000008</v>
      </c>
      <c r="J81" s="9">
        <f t="shared" si="12"/>
        <v>-18506.356000006199</v>
      </c>
      <c r="K81" s="9"/>
      <c r="L81" s="122"/>
      <c r="N81" s="122"/>
      <c r="O81" s="122"/>
      <c r="P81" s="12"/>
      <c r="Q81" s="122"/>
      <c r="U81" s="130"/>
      <c r="V81" s="130"/>
    </row>
    <row r="82" spans="1:22" x14ac:dyDescent="0.2">
      <c r="A82" s="94" t="s">
        <v>89</v>
      </c>
      <c r="B82" s="128">
        <v>303</v>
      </c>
      <c r="C82" s="128" t="s">
        <v>29</v>
      </c>
      <c r="D82" s="129" t="s">
        <v>29</v>
      </c>
      <c r="E82" s="94" t="s">
        <v>107</v>
      </c>
      <c r="F82" s="94" t="str">
        <f t="shared" si="10"/>
        <v>INTPWA</v>
      </c>
      <c r="G82" s="94" t="str">
        <f t="shared" si="11"/>
        <v>303WA</v>
      </c>
      <c r="H82" s="9">
        <v>2036986.42</v>
      </c>
      <c r="I82" s="9">
        <f>SUMIF('8.4.4-8.4.31'!$E$10:$E$120,'8.4.2 &amp; 8.4.3'!F82,'8.4.4-8.4.31'!$EE$10:$EE$120)</f>
        <v>2036986.4200000006</v>
      </c>
      <c r="J82" s="9">
        <f t="shared" si="12"/>
        <v>0</v>
      </c>
      <c r="K82" s="9"/>
      <c r="L82" s="122"/>
      <c r="N82" s="122"/>
      <c r="O82" s="122"/>
      <c r="P82" s="12"/>
      <c r="Q82" s="122"/>
      <c r="U82" s="130"/>
      <c r="V82" s="130"/>
    </row>
    <row r="83" spans="1:22" x14ac:dyDescent="0.2">
      <c r="A83" s="94" t="s">
        <v>90</v>
      </c>
      <c r="B83" s="128">
        <v>303</v>
      </c>
      <c r="C83" s="128" t="s">
        <v>30</v>
      </c>
      <c r="D83" s="129" t="s">
        <v>30</v>
      </c>
      <c r="E83" s="94" t="s">
        <v>107</v>
      </c>
      <c r="F83" s="94" t="str">
        <f t="shared" si="10"/>
        <v>INTPWYP</v>
      </c>
      <c r="G83" s="94" t="str">
        <f t="shared" si="11"/>
        <v>303WYP</v>
      </c>
      <c r="H83" s="9">
        <v>5750431.2999999998</v>
      </c>
      <c r="I83" s="9">
        <f>SUMIF('8.4.4-8.4.31'!$E$10:$E$120,'8.4.2 &amp; 8.4.3'!F83,'8.4.4-8.4.31'!$EE$10:$EE$120)</f>
        <v>5750431.299999998</v>
      </c>
      <c r="J83" s="9">
        <f t="shared" si="12"/>
        <v>0</v>
      </c>
      <c r="K83" s="9"/>
      <c r="L83" s="122"/>
      <c r="N83" s="122"/>
      <c r="O83" s="122"/>
      <c r="P83" s="12"/>
      <c r="Q83" s="122"/>
      <c r="U83" s="130"/>
      <c r="V83" s="130"/>
    </row>
    <row r="84" spans="1:22" x14ac:dyDescent="0.2">
      <c r="A84" s="94" t="s">
        <v>93</v>
      </c>
      <c r="B84" s="128">
        <v>303</v>
      </c>
      <c r="C84" s="128" t="s">
        <v>31</v>
      </c>
      <c r="D84" s="129" t="s">
        <v>31</v>
      </c>
      <c r="E84" s="94" t="s">
        <v>107</v>
      </c>
      <c r="F84" s="94" t="str">
        <f t="shared" si="10"/>
        <v>INTPWYU</v>
      </c>
      <c r="G84" s="94" t="str">
        <f t="shared" si="11"/>
        <v>303WYU</v>
      </c>
      <c r="H84" s="9">
        <v>0</v>
      </c>
      <c r="I84" s="9">
        <f>SUMIF('8.4.4-8.4.31'!$E$10:$E$120,'8.4.2 &amp; 8.4.3'!F84,'8.4.4-8.4.31'!$EE$10:$EE$120)</f>
        <v>0</v>
      </c>
      <c r="J84" s="9">
        <f t="shared" si="12"/>
        <v>0</v>
      </c>
      <c r="K84" s="9"/>
      <c r="L84" s="122"/>
      <c r="N84" s="122"/>
      <c r="O84" s="122"/>
      <c r="P84" s="12"/>
      <c r="Q84" s="122"/>
      <c r="U84" s="130"/>
      <c r="V84" s="130"/>
    </row>
    <row r="85" spans="1:22" x14ac:dyDescent="0.2">
      <c r="A85" s="94" t="s">
        <v>74</v>
      </c>
      <c r="B85" s="128">
        <v>303</v>
      </c>
      <c r="C85" s="128" t="s">
        <v>18</v>
      </c>
      <c r="D85" s="129" t="s">
        <v>18</v>
      </c>
      <c r="E85" s="94" t="s">
        <v>108</v>
      </c>
      <c r="F85" s="94" t="str">
        <f t="shared" si="10"/>
        <v>HYDPKASG-P</v>
      </c>
      <c r="G85" s="94" t="str">
        <f t="shared" si="11"/>
        <v>303SG-P</v>
      </c>
      <c r="H85" s="9">
        <f>'8.4.4-8.4.31'!G101</f>
        <v>74111749.809999987</v>
      </c>
      <c r="I85" s="9">
        <f>SUMIF('8.4.4-8.4.31'!$E$10:$E$120,'8.4.2 &amp; 8.4.3'!F85,'8.4.4-8.4.31'!$EE$10:$EE$120)</f>
        <v>74111749.809999973</v>
      </c>
      <c r="J85" s="9">
        <f t="shared" si="12"/>
        <v>0</v>
      </c>
      <c r="K85" s="9"/>
      <c r="L85" s="122"/>
      <c r="N85" s="122"/>
      <c r="O85" s="122"/>
      <c r="P85" s="12"/>
      <c r="Q85" s="122"/>
      <c r="U85" s="130"/>
      <c r="V85" s="130"/>
    </row>
    <row r="86" spans="1:22" x14ac:dyDescent="0.2">
      <c r="A86" s="94" t="s">
        <v>109</v>
      </c>
      <c r="B86" s="129"/>
      <c r="C86" s="129"/>
      <c r="D86" s="129"/>
      <c r="E86" s="94"/>
      <c r="F86" s="94"/>
      <c r="G86" s="94"/>
      <c r="H86" s="10">
        <f>SUBTOTAL(9,H69:H85)</f>
        <v>1068697162.2199998</v>
      </c>
      <c r="I86" s="10">
        <f>SUBTOTAL(9,I69:I85)</f>
        <v>1178480910.6396315</v>
      </c>
      <c r="J86" s="10">
        <f>SUBTOTAL(9,J69:J85)</f>
        <v>109783748.41963157</v>
      </c>
      <c r="K86" s="12"/>
      <c r="L86" s="122"/>
      <c r="N86" s="125"/>
      <c r="O86" s="122"/>
      <c r="P86" s="12"/>
      <c r="Q86" s="125"/>
      <c r="U86" s="130"/>
      <c r="V86" s="130"/>
    </row>
    <row r="87" spans="1:22" x14ac:dyDescent="0.2">
      <c r="A87" s="94"/>
      <c r="B87" s="94"/>
      <c r="C87" s="94"/>
      <c r="D87" s="94"/>
      <c r="E87" s="94"/>
      <c r="F87" s="94"/>
      <c r="G87" s="94"/>
      <c r="H87" s="9"/>
      <c r="I87" s="9"/>
      <c r="J87" s="9"/>
      <c r="K87" s="9"/>
      <c r="L87" s="122"/>
      <c r="N87" s="122"/>
      <c r="O87" s="122"/>
      <c r="P87" s="12"/>
      <c r="Q87" s="122"/>
      <c r="U87" s="130"/>
      <c r="V87" s="130"/>
    </row>
    <row r="88" spans="1:22" x14ac:dyDescent="0.2">
      <c r="A88" s="94"/>
      <c r="B88" s="94"/>
      <c r="C88" s="94"/>
      <c r="D88" s="94"/>
      <c r="E88" s="94"/>
      <c r="F88" s="94"/>
      <c r="G88" s="94"/>
      <c r="H88" s="9"/>
      <c r="I88" s="9"/>
      <c r="J88" s="94"/>
      <c r="K88" s="94"/>
      <c r="L88" s="122"/>
      <c r="N88" s="122"/>
      <c r="O88" s="122"/>
      <c r="P88" s="12"/>
      <c r="Q88" s="122"/>
      <c r="U88" s="130"/>
      <c r="V88" s="130"/>
    </row>
    <row r="89" spans="1:22" ht="13.5" thickBot="1" x14ac:dyDescent="0.25">
      <c r="A89" s="69" t="s">
        <v>110</v>
      </c>
      <c r="B89" s="94"/>
      <c r="C89" s="94"/>
      <c r="D89" s="94"/>
      <c r="E89" s="94"/>
      <c r="F89" s="94"/>
      <c r="G89" s="94"/>
      <c r="H89" s="13">
        <f>SUBTOTAL(9,H10:H87)</f>
        <v>30266882039.009995</v>
      </c>
      <c r="I89" s="13">
        <f>SUBTOTAL(9,I10:I87)</f>
        <v>32638382866.000298</v>
      </c>
      <c r="J89" s="13">
        <f>SUBTOTAL(9,J10:J87)</f>
        <v>2371500826.9902992</v>
      </c>
      <c r="K89" s="12"/>
      <c r="L89" s="126"/>
      <c r="N89" s="12"/>
      <c r="O89" s="122"/>
      <c r="P89" s="12"/>
      <c r="Q89" s="12"/>
      <c r="U89" s="130"/>
      <c r="V89" s="130"/>
    </row>
    <row r="90" spans="1:22" ht="13.5" thickTop="1" x14ac:dyDescent="0.2">
      <c r="A90" s="94"/>
      <c r="B90" s="94"/>
      <c r="C90" s="94"/>
      <c r="D90" s="94"/>
      <c r="E90" s="94"/>
      <c r="F90" s="94"/>
      <c r="G90" s="94"/>
      <c r="H90" s="94"/>
      <c r="I90" s="108" t="s">
        <v>111</v>
      </c>
      <c r="J90" s="131" t="s">
        <v>112</v>
      </c>
      <c r="K90" s="131"/>
      <c r="L90" s="122"/>
      <c r="N90" s="122"/>
      <c r="O90" s="122"/>
      <c r="P90" s="12"/>
      <c r="Q90" s="122"/>
      <c r="U90" s="130"/>
      <c r="V90" s="130"/>
    </row>
    <row r="91" spans="1:22" x14ac:dyDescent="0.2">
      <c r="A91" s="94"/>
      <c r="B91" s="94"/>
      <c r="C91" s="94"/>
      <c r="D91" s="94"/>
      <c r="E91" s="94"/>
      <c r="F91" s="94"/>
      <c r="G91" s="94"/>
      <c r="H91" s="94"/>
      <c r="I91" s="94"/>
      <c r="J91" s="94"/>
      <c r="K91" s="94"/>
      <c r="L91" s="122"/>
      <c r="N91" s="122"/>
      <c r="O91" s="122"/>
      <c r="U91" s="130"/>
      <c r="V91" s="130"/>
    </row>
    <row r="92" spans="1:22" s="102" customFormat="1" x14ac:dyDescent="0.2">
      <c r="A92" s="122"/>
      <c r="B92" s="122"/>
      <c r="C92" s="116"/>
      <c r="D92" s="122"/>
      <c r="E92" s="122"/>
      <c r="F92" s="122"/>
      <c r="G92" s="122"/>
      <c r="H92" s="12"/>
      <c r="I92" s="12"/>
      <c r="J92" s="125"/>
      <c r="K92" s="125"/>
      <c r="L92" s="125"/>
      <c r="M92" s="12"/>
      <c r="N92" s="122"/>
      <c r="O92" s="122"/>
      <c r="U92" s="115"/>
      <c r="V92" s="115"/>
    </row>
    <row r="93" spans="1:22" s="102" customFormat="1" x14ac:dyDescent="0.2">
      <c r="A93" s="122"/>
      <c r="B93" s="122"/>
      <c r="C93" s="132"/>
      <c r="D93" s="122"/>
      <c r="E93" s="122"/>
      <c r="F93" s="122"/>
      <c r="G93" s="122"/>
      <c r="H93" s="12"/>
      <c r="I93" s="12"/>
      <c r="J93" s="125"/>
      <c r="K93" s="12"/>
      <c r="L93" s="12"/>
      <c r="M93" s="12"/>
      <c r="N93" s="122"/>
      <c r="O93" s="122"/>
      <c r="U93" s="115"/>
      <c r="V93" s="115"/>
    </row>
    <row r="94" spans="1:22" s="102" customFormat="1" x14ac:dyDescent="0.2">
      <c r="A94" s="122"/>
      <c r="B94" s="122"/>
      <c r="C94" s="132"/>
      <c r="D94" s="122"/>
      <c r="E94" s="122"/>
      <c r="F94" s="122"/>
      <c r="G94" s="122"/>
      <c r="H94" s="12"/>
      <c r="I94" s="12"/>
      <c r="J94" s="125"/>
      <c r="K94" s="12"/>
      <c r="L94" s="12"/>
      <c r="M94" s="12"/>
      <c r="N94" s="122"/>
      <c r="O94" s="122"/>
      <c r="U94" s="115"/>
      <c r="V94" s="115"/>
    </row>
    <row r="95" spans="1:22" s="102" customFormat="1" x14ac:dyDescent="0.2">
      <c r="A95" s="122"/>
      <c r="B95" s="122"/>
      <c r="C95" s="132"/>
      <c r="D95" s="122"/>
      <c r="E95" s="122"/>
      <c r="F95" s="122"/>
      <c r="G95" s="122"/>
      <c r="H95" s="12"/>
      <c r="I95" s="12"/>
      <c r="J95" s="125"/>
      <c r="K95" s="12"/>
      <c r="L95" s="12"/>
      <c r="M95" s="12"/>
      <c r="N95" s="122"/>
      <c r="O95" s="122"/>
      <c r="U95" s="115"/>
      <c r="V95" s="115"/>
    </row>
    <row r="96" spans="1:22" s="102" customFormat="1" x14ac:dyDescent="0.2">
      <c r="A96" s="122"/>
      <c r="B96" s="122"/>
      <c r="C96" s="126"/>
      <c r="D96" s="122"/>
      <c r="E96" s="122"/>
      <c r="F96" s="122"/>
      <c r="G96" s="122"/>
      <c r="H96" s="12"/>
      <c r="I96" s="133"/>
      <c r="J96" s="125"/>
      <c r="K96" s="12"/>
      <c r="L96" s="12"/>
      <c r="M96" s="12"/>
      <c r="N96" s="122"/>
      <c r="O96" s="122"/>
      <c r="U96" s="115"/>
      <c r="V96" s="115"/>
    </row>
    <row r="97" spans="1:22" s="102" customFormat="1" x14ac:dyDescent="0.2">
      <c r="A97" s="122"/>
      <c r="B97" s="122"/>
      <c r="C97" s="126"/>
      <c r="D97" s="122"/>
      <c r="E97" s="122"/>
      <c r="F97" s="122"/>
      <c r="G97" s="122"/>
      <c r="H97" s="12"/>
      <c r="I97" s="133"/>
      <c r="J97" s="125"/>
      <c r="K97" s="134"/>
      <c r="L97" s="12"/>
      <c r="M97" s="12"/>
      <c r="N97" s="122"/>
      <c r="O97" s="12"/>
      <c r="P97" s="12"/>
      <c r="U97" s="115"/>
      <c r="V97" s="115"/>
    </row>
    <row r="98" spans="1:22" s="102" customFormat="1" x14ac:dyDescent="0.2">
      <c r="A98" s="122"/>
      <c r="B98" s="117"/>
      <c r="C98" s="126"/>
      <c r="D98" s="122"/>
      <c r="E98" s="122"/>
      <c r="F98" s="122"/>
      <c r="G98" s="122"/>
      <c r="H98" s="12"/>
      <c r="I98" s="133"/>
      <c r="J98" s="125"/>
      <c r="K98" s="134"/>
      <c r="L98" s="12"/>
      <c r="M98" s="12"/>
      <c r="N98" s="122"/>
      <c r="O98" s="118"/>
      <c r="U98" s="115"/>
      <c r="V98" s="115"/>
    </row>
    <row r="99" spans="1:22" s="102" customFormat="1" x14ac:dyDescent="0.2">
      <c r="A99" s="122"/>
      <c r="B99" s="117"/>
      <c r="C99" s="126"/>
      <c r="D99" s="122"/>
      <c r="E99" s="122"/>
      <c r="F99" s="122"/>
      <c r="G99" s="122"/>
      <c r="H99" s="12"/>
      <c r="I99" s="133"/>
      <c r="J99" s="125"/>
      <c r="K99" s="134"/>
      <c r="L99" s="12"/>
      <c r="M99" s="12"/>
      <c r="N99" s="122"/>
      <c r="O99" s="118"/>
      <c r="U99" s="115"/>
      <c r="V99" s="115"/>
    </row>
    <row r="100" spans="1:22" s="102" customFormat="1" x14ac:dyDescent="0.2">
      <c r="A100" s="122"/>
      <c r="B100" s="117"/>
      <c r="C100" s="126"/>
      <c r="D100" s="122"/>
      <c r="E100" s="122"/>
      <c r="F100" s="122"/>
      <c r="G100" s="122"/>
      <c r="H100" s="12"/>
      <c r="I100" s="133"/>
      <c r="J100" s="125"/>
      <c r="K100" s="134"/>
      <c r="L100" s="12"/>
      <c r="M100" s="12"/>
      <c r="N100" s="122"/>
      <c r="O100" s="118"/>
      <c r="U100" s="115"/>
      <c r="V100" s="115"/>
    </row>
    <row r="101" spans="1:22" s="102" customFormat="1" x14ac:dyDescent="0.2">
      <c r="A101" s="122"/>
      <c r="B101" s="117"/>
      <c r="C101" s="126"/>
      <c r="D101" s="122"/>
      <c r="E101" s="122"/>
      <c r="F101" s="122"/>
      <c r="G101" s="122"/>
      <c r="H101" s="12"/>
      <c r="I101" s="133"/>
      <c r="J101" s="125"/>
      <c r="K101" s="134"/>
      <c r="L101" s="12"/>
      <c r="M101" s="12"/>
      <c r="N101" s="122"/>
      <c r="O101" s="118"/>
      <c r="U101" s="115"/>
      <c r="V101" s="115"/>
    </row>
    <row r="102" spans="1:22" s="102" customFormat="1" x14ac:dyDescent="0.2">
      <c r="A102" s="122"/>
      <c r="B102" s="117"/>
      <c r="C102" s="126"/>
      <c r="D102" s="122"/>
      <c r="E102" s="122"/>
      <c r="F102" s="122"/>
      <c r="G102" s="122"/>
      <c r="H102" s="12"/>
      <c r="I102" s="133"/>
      <c r="J102" s="125"/>
      <c r="K102" s="134"/>
      <c r="L102" s="12"/>
      <c r="M102" s="12"/>
      <c r="N102" s="122"/>
      <c r="O102" s="118"/>
      <c r="U102" s="115"/>
      <c r="V102" s="115"/>
    </row>
    <row r="103" spans="1:22" s="102" customFormat="1" x14ac:dyDescent="0.2">
      <c r="A103" s="122"/>
      <c r="B103" s="117"/>
      <c r="C103" s="132"/>
      <c r="D103" s="122"/>
      <c r="E103" s="122"/>
      <c r="F103" s="122"/>
      <c r="G103" s="122"/>
      <c r="H103" s="12"/>
      <c r="I103" s="133"/>
      <c r="J103" s="125"/>
      <c r="K103" s="134"/>
      <c r="L103" s="12"/>
      <c r="M103" s="12"/>
      <c r="N103" s="122"/>
      <c r="O103" s="122"/>
      <c r="U103" s="115"/>
      <c r="V103" s="115"/>
    </row>
    <row r="104" spans="1:22" s="102" customFormat="1" x14ac:dyDescent="0.2">
      <c r="A104" s="122"/>
      <c r="B104" s="117"/>
      <c r="C104" s="132"/>
      <c r="D104" s="122"/>
      <c r="E104" s="122"/>
      <c r="F104" s="122"/>
      <c r="G104" s="122"/>
      <c r="H104" s="12"/>
      <c r="I104" s="133"/>
      <c r="J104" s="125"/>
      <c r="K104" s="134"/>
      <c r="L104" s="12"/>
      <c r="M104" s="12"/>
      <c r="N104" s="122"/>
      <c r="O104" s="122"/>
      <c r="U104" s="115"/>
      <c r="V104" s="115"/>
    </row>
    <row r="105" spans="1:22" s="102" customFormat="1" x14ac:dyDescent="0.2">
      <c r="A105" s="122"/>
      <c r="B105" s="117"/>
      <c r="C105" s="132"/>
      <c r="D105" s="122"/>
      <c r="E105" s="122"/>
      <c r="F105" s="122"/>
      <c r="G105" s="122"/>
      <c r="H105" s="12"/>
      <c r="I105" s="133"/>
      <c r="J105" s="125"/>
      <c r="K105" s="134"/>
      <c r="L105" s="12"/>
      <c r="M105" s="12"/>
      <c r="N105" s="122"/>
      <c r="O105" s="122"/>
      <c r="U105" s="115"/>
      <c r="V105" s="115"/>
    </row>
    <row r="106" spans="1:22" s="102" customFormat="1" x14ac:dyDescent="0.2">
      <c r="A106" s="122"/>
      <c r="B106" s="122"/>
      <c r="C106" s="126"/>
      <c r="D106" s="122"/>
      <c r="E106" s="122"/>
      <c r="F106" s="122"/>
      <c r="G106" s="122"/>
      <c r="H106" s="12"/>
      <c r="I106" s="133"/>
      <c r="J106" s="125"/>
      <c r="K106" s="134"/>
      <c r="L106" s="12"/>
      <c r="M106" s="12"/>
      <c r="N106" s="122"/>
      <c r="O106" s="122"/>
      <c r="U106" s="115"/>
      <c r="V106" s="115"/>
    </row>
    <row r="107" spans="1:22" s="102" customFormat="1" x14ac:dyDescent="0.2">
      <c r="A107" s="122"/>
      <c r="B107" s="122"/>
      <c r="C107" s="126"/>
      <c r="D107" s="122"/>
      <c r="E107" s="122"/>
      <c r="F107" s="122"/>
      <c r="G107" s="122"/>
      <c r="H107" s="12"/>
      <c r="I107" s="133"/>
      <c r="J107" s="125"/>
      <c r="K107" s="134"/>
      <c r="L107" s="12"/>
      <c r="M107" s="12"/>
      <c r="N107" s="122"/>
      <c r="O107" s="122"/>
      <c r="U107" s="115"/>
      <c r="V107" s="115"/>
    </row>
    <row r="108" spans="1:22" s="102" customFormat="1" x14ac:dyDescent="0.2">
      <c r="A108" s="122"/>
      <c r="B108" s="113"/>
      <c r="C108" s="119"/>
      <c r="D108" s="122"/>
      <c r="E108" s="122"/>
      <c r="F108" s="122"/>
      <c r="G108" s="122"/>
      <c r="H108" s="125"/>
      <c r="I108" s="125"/>
      <c r="J108" s="125"/>
      <c r="K108" s="125"/>
      <c r="L108" s="12"/>
      <c r="M108" s="12"/>
      <c r="N108" s="122"/>
      <c r="O108" s="122"/>
      <c r="U108" s="115"/>
      <c r="V108" s="115"/>
    </row>
    <row r="109" spans="1:22" s="102" customFormat="1" x14ac:dyDescent="0.2">
      <c r="A109" s="122"/>
      <c r="B109" s="122"/>
      <c r="C109" s="122"/>
      <c r="D109" s="122"/>
      <c r="E109" s="122"/>
      <c r="F109" s="122"/>
      <c r="G109" s="122"/>
      <c r="H109" s="12"/>
      <c r="I109" s="12"/>
      <c r="J109" s="12"/>
      <c r="K109" s="12"/>
      <c r="L109" s="122"/>
      <c r="M109" s="12"/>
      <c r="N109" s="122"/>
      <c r="O109" s="122"/>
      <c r="U109" s="115"/>
      <c r="V109" s="115"/>
    </row>
    <row r="110" spans="1:22" s="102" customFormat="1" x14ac:dyDescent="0.2">
      <c r="A110" s="122"/>
      <c r="B110" s="122"/>
      <c r="C110" s="122"/>
      <c r="D110" s="122"/>
      <c r="E110" s="122"/>
      <c r="F110" s="122"/>
      <c r="G110" s="122"/>
      <c r="H110" s="135"/>
      <c r="I110" s="135"/>
      <c r="J110" s="12"/>
      <c r="K110" s="122"/>
      <c r="L110" s="122"/>
      <c r="M110" s="12"/>
      <c r="N110" s="122"/>
      <c r="O110" s="122"/>
      <c r="U110" s="115"/>
      <c r="V110" s="115"/>
    </row>
    <row r="111" spans="1:22" s="102" customFormat="1" x14ac:dyDescent="0.2">
      <c r="A111" s="122"/>
      <c r="B111" s="122"/>
      <c r="C111" s="122"/>
      <c r="D111" s="122"/>
      <c r="E111" s="122"/>
      <c r="F111" s="122"/>
      <c r="G111" s="122"/>
      <c r="H111" s="122"/>
      <c r="I111" s="122"/>
      <c r="J111" s="12"/>
      <c r="K111" s="122"/>
      <c r="L111" s="122"/>
      <c r="M111" s="12"/>
      <c r="N111" s="122"/>
      <c r="O111" s="122"/>
      <c r="U111" s="115"/>
      <c r="V111" s="115"/>
    </row>
    <row r="112" spans="1:22" s="102" customFormat="1" x14ac:dyDescent="0.2">
      <c r="A112" s="122"/>
      <c r="B112" s="122"/>
      <c r="C112" s="119"/>
      <c r="D112" s="122"/>
      <c r="E112" s="122"/>
      <c r="F112" s="122"/>
      <c r="G112" s="122"/>
      <c r="H112" s="136"/>
      <c r="I112" s="12"/>
      <c r="J112" s="112"/>
      <c r="K112" s="12"/>
      <c r="L112" s="113"/>
      <c r="M112" s="12"/>
      <c r="N112" s="122"/>
      <c r="O112" s="122"/>
      <c r="U112" s="115"/>
      <c r="V112" s="115"/>
    </row>
    <row r="113" spans="1:22" s="102" customFormat="1" x14ac:dyDescent="0.2">
      <c r="A113" s="122"/>
      <c r="B113" s="122"/>
      <c r="D113" s="122"/>
      <c r="E113" s="122"/>
      <c r="F113" s="122"/>
      <c r="G113" s="122"/>
      <c r="H113" s="12"/>
      <c r="I113" s="12"/>
      <c r="J113" s="12"/>
      <c r="K113" s="12"/>
      <c r="L113" s="122"/>
      <c r="M113" s="12"/>
      <c r="N113" s="122"/>
      <c r="O113" s="125"/>
      <c r="U113" s="115"/>
      <c r="V113" s="115"/>
    </row>
    <row r="114" spans="1:22" s="102" customFormat="1" x14ac:dyDescent="0.2">
      <c r="A114" s="122"/>
      <c r="B114" s="122"/>
      <c r="D114" s="122"/>
      <c r="E114" s="122"/>
      <c r="F114" s="122"/>
      <c r="G114" s="122"/>
      <c r="H114" s="12"/>
      <c r="I114" s="12"/>
      <c r="J114" s="120"/>
      <c r="K114" s="12"/>
      <c r="L114" s="122"/>
      <c r="M114" s="12"/>
      <c r="N114" s="122"/>
      <c r="O114" s="125"/>
      <c r="U114" s="115"/>
      <c r="V114" s="115"/>
    </row>
    <row r="115" spans="1:22" s="102" customFormat="1" x14ac:dyDescent="0.2">
      <c r="A115" s="122"/>
      <c r="B115" s="122"/>
      <c r="C115" s="122"/>
      <c r="D115" s="122"/>
      <c r="E115" s="122"/>
      <c r="F115" s="122"/>
      <c r="G115" s="122"/>
      <c r="H115" s="12"/>
      <c r="I115" s="12"/>
      <c r="J115" s="12"/>
      <c r="K115" s="12"/>
      <c r="L115" s="122"/>
      <c r="M115" s="12"/>
      <c r="N115" s="122"/>
      <c r="O115" s="125"/>
      <c r="U115" s="115"/>
      <c r="V115" s="115"/>
    </row>
    <row r="116" spans="1:22" s="102" customFormat="1" x14ac:dyDescent="0.2">
      <c r="A116" s="122"/>
      <c r="B116" s="122"/>
      <c r="C116" s="122"/>
      <c r="D116" s="122"/>
      <c r="E116" s="122"/>
      <c r="F116" s="122"/>
      <c r="G116" s="122"/>
      <c r="H116" s="135"/>
      <c r="I116" s="135"/>
      <c r="J116" s="135"/>
      <c r="K116" s="122"/>
      <c r="L116" s="122"/>
      <c r="M116" s="12"/>
      <c r="N116" s="122"/>
      <c r="O116" s="122"/>
      <c r="U116" s="115"/>
      <c r="V116" s="115"/>
    </row>
    <row r="117" spans="1:22" s="102" customFormat="1" ht="12.75" customHeight="1" x14ac:dyDescent="0.2">
      <c r="G117" s="122"/>
      <c r="M117" s="12"/>
      <c r="N117" s="122"/>
      <c r="O117" s="122"/>
      <c r="U117" s="115"/>
      <c r="V117" s="115"/>
    </row>
    <row r="118" spans="1:22" s="102" customFormat="1" ht="12.75" customHeight="1" x14ac:dyDescent="0.2">
      <c r="C118" s="121"/>
      <c r="G118" s="122"/>
      <c r="H118" s="12"/>
      <c r="K118" s="12"/>
      <c r="M118" s="12"/>
      <c r="N118" s="122"/>
      <c r="O118" s="122"/>
      <c r="U118" s="115"/>
      <c r="V118" s="115"/>
    </row>
    <row r="119" spans="1:22" s="102" customFormat="1" ht="12.75" customHeight="1" x14ac:dyDescent="0.2">
      <c r="G119" s="122"/>
      <c r="H119" s="118"/>
      <c r="K119" s="118"/>
      <c r="M119" s="12"/>
      <c r="N119" s="122"/>
      <c r="O119" s="122"/>
      <c r="U119" s="115"/>
      <c r="V119" s="115"/>
    </row>
    <row r="120" spans="1:22" s="102" customFormat="1" ht="12.75" customHeight="1" x14ac:dyDescent="0.2">
      <c r="G120" s="122"/>
      <c r="H120" s="118"/>
      <c r="M120" s="12"/>
      <c r="N120" s="122"/>
      <c r="O120" s="122"/>
      <c r="U120" s="115"/>
      <c r="V120" s="115"/>
    </row>
    <row r="121" spans="1:22" s="102" customFormat="1" ht="12.75" customHeight="1" x14ac:dyDescent="0.2">
      <c r="G121" s="122"/>
      <c r="H121" s="12"/>
      <c r="M121" s="12"/>
      <c r="N121" s="122"/>
      <c r="O121" s="122"/>
      <c r="U121" s="115"/>
      <c r="V121" s="115"/>
    </row>
    <row r="122" spans="1:22" ht="12.75" customHeight="1" x14ac:dyDescent="0.2">
      <c r="N122" s="122"/>
      <c r="O122" s="122"/>
      <c r="U122" s="130"/>
      <c r="V122" s="130"/>
    </row>
    <row r="123" spans="1:22" ht="12.75" customHeight="1" x14ac:dyDescent="0.2">
      <c r="N123" s="122"/>
      <c r="O123" s="122"/>
      <c r="U123" s="130"/>
      <c r="V123" s="130"/>
    </row>
    <row r="124" spans="1:22" ht="12.75" customHeight="1" x14ac:dyDescent="0.2">
      <c r="N124" s="122"/>
      <c r="O124" s="122"/>
      <c r="U124" s="130"/>
      <c r="V124" s="130"/>
    </row>
    <row r="125" spans="1:22" ht="12.75" customHeight="1" x14ac:dyDescent="0.2">
      <c r="N125" s="122"/>
      <c r="O125" s="122"/>
      <c r="U125" s="130"/>
      <c r="V125" s="130"/>
    </row>
    <row r="126" spans="1:22" ht="12.75" customHeight="1" x14ac:dyDescent="0.2">
      <c r="U126" s="130"/>
      <c r="V126" s="130"/>
    </row>
    <row r="127" spans="1:22" ht="12.75" customHeight="1" x14ac:dyDescent="0.2">
      <c r="U127" s="130"/>
      <c r="V127" s="130"/>
    </row>
  </sheetData>
  <pageMargins left="1" right="0.75" top="0.75" bottom="0.75" header="0.5" footer="0.5"/>
  <pageSetup scale="80" firstPageNumber="2" fitToHeight="2" orientation="portrait" useFirstPageNumber="1" r:id="rId1"/>
  <headerFooter alignWithMargins="0">
    <oddHeader xml:space="preserve">&amp;RPage 8.4.&amp;P
</oddHeader>
  </headerFooter>
  <rowBreaks count="1" manualBreakCount="1">
    <brk id="61" max="16383" man="1"/>
  </rowBreaks>
  <colBreaks count="1" manualBreakCount="1">
    <brk id="11" max="90" man="1"/>
  </col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DDB89-BEBB-46DE-A656-E1EC2E26017B}">
  <dimension ref="A1:ER143"/>
  <sheetViews>
    <sheetView view="pageBreakPreview" zoomScale="82" zoomScaleNormal="85" zoomScaleSheetLayoutView="82" workbookViewId="0">
      <pane xSplit="6" ySplit="7" topLeftCell="EE91" activePane="bottomRight" state="frozen"/>
      <selection pane="topRight"/>
      <selection pane="bottomLeft"/>
      <selection pane="bottomRight" activeCell="EF131" sqref="EF131"/>
    </sheetView>
  </sheetViews>
  <sheetFormatPr defaultRowHeight="12.75" customHeight="1" outlineLevelCol="1" x14ac:dyDescent="0.2"/>
  <cols>
    <col min="1" max="1" width="33.5703125" style="63" customWidth="1"/>
    <col min="2" max="2" width="9.28515625" style="63" customWidth="1"/>
    <col min="3" max="4" width="9.28515625" style="63" hidden="1" customWidth="1" outlineLevel="1"/>
    <col min="5" max="5" width="14.28515625" style="63" hidden="1" customWidth="1" outlineLevel="1"/>
    <col min="6" max="6" width="15.28515625" style="63" hidden="1" customWidth="1" outlineLevel="1"/>
    <col min="7" max="7" width="16.28515625" style="63" bestFit="1" customWidth="1" collapsed="1"/>
    <col min="8" max="8" width="14.28515625" style="63" bestFit="1" customWidth="1"/>
    <col min="9" max="9" width="13.42578125" style="63" bestFit="1" customWidth="1"/>
    <col min="10" max="10" width="16.28515625" style="63" bestFit="1" customWidth="1"/>
    <col min="11" max="12" width="13.42578125" style="63" bestFit="1" customWidth="1"/>
    <col min="13" max="13" width="16.28515625" style="63" bestFit="1" customWidth="1"/>
    <col min="14" max="15" width="13.42578125" style="63" bestFit="1" customWidth="1"/>
    <col min="16" max="16" width="16.28515625" style="63" bestFit="1" customWidth="1"/>
    <col min="17" max="18" width="13.42578125" style="63" bestFit="1" customWidth="1"/>
    <col min="19" max="19" width="16.28515625" style="63" bestFit="1" customWidth="1"/>
    <col min="20" max="21" width="13.42578125" style="63" bestFit="1" customWidth="1"/>
    <col min="22" max="22" width="16.28515625" style="63" bestFit="1" customWidth="1"/>
    <col min="23" max="23" width="13.42578125" style="63" bestFit="1" customWidth="1"/>
    <col min="24" max="24" width="15" style="63" bestFit="1" customWidth="1"/>
    <col min="25" max="25" width="16.28515625" style="63" bestFit="1" customWidth="1"/>
    <col min="26" max="27" width="13.42578125" style="63" bestFit="1" customWidth="1"/>
    <col min="28" max="28" width="16.28515625" style="63" bestFit="1" customWidth="1"/>
    <col min="29" max="30" width="13.42578125" style="63" bestFit="1" customWidth="1"/>
    <col min="31" max="31" width="16.28515625" style="63" bestFit="1" customWidth="1"/>
    <col min="32" max="33" width="13.42578125" style="63" bestFit="1" customWidth="1"/>
    <col min="34" max="34" width="15.28515625" style="63" bestFit="1" customWidth="1"/>
    <col min="35" max="36" width="13.42578125" style="63" bestFit="1" customWidth="1"/>
    <col min="37" max="37" width="15.28515625" style="63" bestFit="1" customWidth="1"/>
    <col min="38" max="39" width="13.42578125" style="63" bestFit="1" customWidth="1"/>
    <col min="40" max="40" width="15.28515625" style="63" bestFit="1" customWidth="1"/>
    <col min="41" max="42" width="13.42578125" style="63" bestFit="1" customWidth="1"/>
    <col min="43" max="43" width="16.28515625" style="63" bestFit="1" customWidth="1"/>
    <col min="44" max="45" width="13.42578125" style="63" bestFit="1" customWidth="1"/>
    <col min="46" max="46" width="16.28515625" style="63" bestFit="1" customWidth="1"/>
    <col min="47" max="48" width="13.42578125" style="63" bestFit="1" customWidth="1"/>
    <col min="49" max="49" width="16.28515625" style="63" bestFit="1" customWidth="1"/>
    <col min="50" max="51" width="13.42578125" style="63" bestFit="1" customWidth="1"/>
    <col min="52" max="52" width="16.28515625" style="63" bestFit="1" customWidth="1"/>
    <col min="53" max="54" width="13.42578125" style="63" bestFit="1" customWidth="1"/>
    <col min="55" max="55" width="16.28515625" style="63" bestFit="1" customWidth="1"/>
    <col min="56" max="57" width="13.42578125" style="63" bestFit="1" customWidth="1"/>
    <col min="58" max="58" width="16.28515625" style="63" bestFit="1" customWidth="1"/>
    <col min="59" max="60" width="13.42578125" style="63" bestFit="1" customWidth="1"/>
    <col min="61" max="61" width="15.85546875" style="63" bestFit="1" customWidth="1"/>
    <col min="62" max="63" width="15.28515625" style="63" customWidth="1"/>
    <col min="64" max="64" width="16.28515625" style="63" bestFit="1" customWidth="1"/>
    <col min="65" max="66" width="15.28515625" style="63" customWidth="1"/>
    <col min="67" max="67" width="16.28515625" style="63" bestFit="1" customWidth="1"/>
    <col min="68" max="69" width="15.28515625" style="63" customWidth="1"/>
    <col min="70" max="70" width="16.28515625" style="63" bestFit="1" customWidth="1"/>
    <col min="71" max="72" width="15.28515625" style="63" customWidth="1"/>
    <col min="73" max="73" width="16.28515625" style="63" bestFit="1" customWidth="1"/>
    <col min="74" max="75" width="15.28515625" style="63" customWidth="1"/>
    <col min="76" max="76" width="16.28515625" style="63" bestFit="1" customWidth="1"/>
    <col min="77" max="78" width="15.28515625" style="63" customWidth="1"/>
    <col min="79" max="79" width="16.28515625" style="63" bestFit="1" customWidth="1"/>
    <col min="80" max="81" width="15.28515625" style="63" customWidth="1"/>
    <col min="82" max="82" width="16.28515625" style="63" bestFit="1" customWidth="1"/>
    <col min="83" max="84" width="15.28515625" style="63" customWidth="1"/>
    <col min="85" max="85" width="16.28515625" style="63" bestFit="1" customWidth="1"/>
    <col min="86" max="87" width="15.28515625" style="63" customWidth="1"/>
    <col min="88" max="88" width="16.28515625" style="63" bestFit="1" customWidth="1"/>
    <col min="89" max="90" width="15.28515625" style="63" customWidth="1"/>
    <col min="91" max="91" width="16.28515625" style="63" bestFit="1" customWidth="1"/>
    <col min="92" max="93" width="15.28515625" style="63" customWidth="1"/>
    <col min="94" max="94" width="15.85546875" style="63" bestFit="1" customWidth="1"/>
    <col min="95" max="96" width="15.28515625" style="63" customWidth="1"/>
    <col min="97" max="97" width="15.85546875" style="63" bestFit="1" customWidth="1"/>
    <col min="98" max="99" width="15.28515625" style="63" customWidth="1"/>
    <col min="100" max="100" width="15.85546875" style="63" bestFit="1" customWidth="1"/>
    <col min="101" max="102" width="15.28515625" style="63" customWidth="1"/>
    <col min="103" max="103" width="15.85546875" style="63" bestFit="1" customWidth="1"/>
    <col min="104" max="105" width="15.28515625" style="63" customWidth="1"/>
    <col min="106" max="106" width="15.85546875" style="63" bestFit="1" customWidth="1"/>
    <col min="107" max="108" width="15.28515625" style="63" customWidth="1"/>
    <col min="109" max="109" width="15.85546875" style="63" bestFit="1" customWidth="1"/>
    <col min="110" max="111" width="15.28515625" style="63" customWidth="1"/>
    <col min="112" max="112" width="15.85546875" style="63" bestFit="1" customWidth="1"/>
    <col min="113" max="114" width="15.28515625" style="63" customWidth="1"/>
    <col min="115" max="115" width="15.85546875" style="63" bestFit="1" customWidth="1"/>
    <col min="116" max="117" width="15.28515625" style="63" customWidth="1"/>
    <col min="118" max="118" width="15.85546875" style="63" bestFit="1" customWidth="1"/>
    <col min="119" max="120" width="15.28515625" style="63" customWidth="1"/>
    <col min="121" max="121" width="15.85546875" style="63" bestFit="1" customWidth="1"/>
    <col min="122" max="123" width="15.28515625" style="63" customWidth="1"/>
    <col min="124" max="124" width="15.85546875" style="63" bestFit="1" customWidth="1"/>
    <col min="125" max="126" width="15.28515625" style="63" customWidth="1"/>
    <col min="127" max="127" width="15.85546875" style="63" bestFit="1" customWidth="1"/>
    <col min="128" max="129" width="15.28515625" style="63" customWidth="1"/>
    <col min="130" max="130" width="15.85546875" style="63" bestFit="1" customWidth="1"/>
    <col min="131" max="132" width="15.28515625" style="63" customWidth="1"/>
    <col min="133" max="133" width="15.85546875" style="63" bestFit="1" customWidth="1"/>
    <col min="134" max="134" width="4.28515625" style="63" customWidth="1"/>
    <col min="135" max="137" width="19.7109375" style="63" bestFit="1" customWidth="1"/>
    <col min="138" max="138" width="16.7109375" style="102" bestFit="1" customWidth="1"/>
    <col min="139" max="139" width="17.7109375" style="102" bestFit="1" customWidth="1"/>
    <col min="140" max="140" width="9.140625" style="102"/>
    <col min="141" max="141" width="17.7109375" style="102" bestFit="1" customWidth="1"/>
    <col min="142" max="143" width="9.140625" style="102"/>
    <col min="144" max="145" width="15.140625" style="102" bestFit="1" customWidth="1"/>
    <col min="146" max="146" width="9.140625" style="102"/>
    <col min="147" max="147" width="18.28515625" style="102" customWidth="1"/>
    <col min="148" max="148" width="15.140625" style="102" bestFit="1" customWidth="1"/>
    <col min="149" max="16384" width="9.140625" style="63"/>
  </cols>
  <sheetData>
    <row r="1" spans="1:148" x14ac:dyDescent="0.2">
      <c r="A1" s="114" t="str">
        <f>'8.4'!B1</f>
        <v>PacifiCorp</v>
      </c>
      <c r="B1" s="114"/>
      <c r="C1" s="108"/>
      <c r="D1" s="108"/>
      <c r="E1" s="108"/>
      <c r="F1" s="108"/>
      <c r="P1" s="114" t="s">
        <v>0</v>
      </c>
      <c r="Y1" s="114" t="s">
        <v>0</v>
      </c>
      <c r="AH1" s="114" t="s">
        <v>0</v>
      </c>
      <c r="AQ1" s="114" t="s">
        <v>0</v>
      </c>
      <c r="AZ1" s="114" t="s">
        <v>0</v>
      </c>
      <c r="BI1" s="114" t="s">
        <v>0</v>
      </c>
      <c r="BR1" s="114" t="s">
        <v>0</v>
      </c>
      <c r="CA1" s="114" t="s">
        <v>0</v>
      </c>
      <c r="CJ1" s="114" t="s">
        <v>0</v>
      </c>
      <c r="CW1" s="114" t="s">
        <v>0</v>
      </c>
      <c r="DJ1" s="114" t="s">
        <v>0</v>
      </c>
      <c r="DW1" s="114" t="s">
        <v>0</v>
      </c>
    </row>
    <row r="2" spans="1:148" x14ac:dyDescent="0.2">
      <c r="A2" s="114" t="str">
        <f>'8.4'!B2</f>
        <v>Washington 2023 General Rate Case</v>
      </c>
      <c r="B2" s="114"/>
      <c r="P2" s="114" t="s">
        <v>1766</v>
      </c>
      <c r="Y2" s="114" t="s">
        <v>1766</v>
      </c>
      <c r="AH2" s="114" t="s">
        <v>1766</v>
      </c>
      <c r="AQ2" s="114" t="s">
        <v>1766</v>
      </c>
      <c r="AZ2" s="114" t="s">
        <v>1766</v>
      </c>
      <c r="BI2" s="114" t="s">
        <v>1766</v>
      </c>
      <c r="BR2" s="114" t="s">
        <v>1766</v>
      </c>
      <c r="CA2" s="114" t="s">
        <v>1766</v>
      </c>
      <c r="CJ2" s="114" t="s">
        <v>1766</v>
      </c>
      <c r="CW2" s="114" t="s">
        <v>1766</v>
      </c>
      <c r="DJ2" s="114" t="s">
        <v>1766</v>
      </c>
      <c r="DW2" s="114" t="s">
        <v>1766</v>
      </c>
      <c r="EH2" s="137"/>
    </row>
    <row r="3" spans="1:148" x14ac:dyDescent="0.2">
      <c r="A3" s="114" t="s">
        <v>1779</v>
      </c>
      <c r="B3" s="114"/>
      <c r="P3" s="114" t="s">
        <v>1779</v>
      </c>
      <c r="Y3" s="114" t="s">
        <v>1779</v>
      </c>
      <c r="AH3" s="114" t="s">
        <v>1779</v>
      </c>
      <c r="AQ3" s="114" t="s">
        <v>1779</v>
      </c>
      <c r="AZ3" s="114" t="s">
        <v>1779</v>
      </c>
      <c r="BI3" s="114" t="s">
        <v>1779</v>
      </c>
      <c r="BR3" s="114" t="s">
        <v>1779</v>
      </c>
      <c r="CA3" s="114" t="s">
        <v>1779</v>
      </c>
      <c r="CJ3" s="114" t="s">
        <v>1779</v>
      </c>
      <c r="CO3" s="63" t="s">
        <v>1</v>
      </c>
      <c r="CW3" s="114" t="s">
        <v>1779</v>
      </c>
      <c r="DJ3" s="114" t="s">
        <v>1779</v>
      </c>
      <c r="DW3" s="114" t="s">
        <v>1779</v>
      </c>
      <c r="EH3" s="137"/>
    </row>
    <row r="4" spans="1:148" x14ac:dyDescent="0.2">
      <c r="A4" s="114" t="s">
        <v>1780</v>
      </c>
      <c r="G4" s="143"/>
      <c r="H4" s="143"/>
      <c r="P4" s="114" t="s">
        <v>1780</v>
      </c>
      <c r="Y4" s="114" t="s">
        <v>1780</v>
      </c>
      <c r="AH4" s="114" t="s">
        <v>1780</v>
      </c>
      <c r="AQ4" s="114" t="s">
        <v>1780</v>
      </c>
      <c r="AZ4" s="114" t="s">
        <v>1780</v>
      </c>
      <c r="BI4" s="114" t="s">
        <v>1780</v>
      </c>
      <c r="BR4" s="114" t="s">
        <v>1780</v>
      </c>
      <c r="CA4" s="114" t="s">
        <v>1780</v>
      </c>
      <c r="CJ4" s="114" t="s">
        <v>1780</v>
      </c>
      <c r="CW4" s="114" t="s">
        <v>1780</v>
      </c>
      <c r="DJ4" s="114" t="s">
        <v>1780</v>
      </c>
      <c r="DW4" s="114" t="s">
        <v>1780</v>
      </c>
    </row>
    <row r="5" spans="1:148" x14ac:dyDescent="0.2">
      <c r="A5" s="63" t="s">
        <v>1</v>
      </c>
      <c r="E5" s="144"/>
    </row>
    <row r="6" spans="1:148" ht="50.25" customHeight="1" x14ac:dyDescent="0.2">
      <c r="G6" s="105" t="s">
        <v>114</v>
      </c>
      <c r="H6" s="105" t="s">
        <v>115</v>
      </c>
      <c r="I6" s="105"/>
      <c r="J6" s="105" t="s">
        <v>114</v>
      </c>
      <c r="K6" s="105" t="s">
        <v>115</v>
      </c>
      <c r="L6" s="105"/>
      <c r="M6" s="105" t="s">
        <v>114</v>
      </c>
      <c r="N6" s="105" t="s">
        <v>115</v>
      </c>
      <c r="O6" s="105"/>
      <c r="P6" s="105" t="s">
        <v>114</v>
      </c>
      <c r="Q6" s="105" t="s">
        <v>115</v>
      </c>
      <c r="R6" s="105"/>
      <c r="S6" s="105" t="s">
        <v>114</v>
      </c>
      <c r="T6" s="105" t="s">
        <v>115</v>
      </c>
      <c r="U6" s="105"/>
      <c r="V6" s="105" t="s">
        <v>114</v>
      </c>
      <c r="W6" s="105" t="s">
        <v>115</v>
      </c>
      <c r="X6" s="105"/>
      <c r="Y6" s="105" t="s">
        <v>114</v>
      </c>
      <c r="Z6" s="105" t="s">
        <v>115</v>
      </c>
      <c r="AA6" s="105"/>
      <c r="AB6" s="105" t="s">
        <v>114</v>
      </c>
      <c r="AC6" s="105" t="s">
        <v>115</v>
      </c>
      <c r="AD6" s="105"/>
      <c r="AE6" s="105" t="s">
        <v>114</v>
      </c>
      <c r="AF6" s="105" t="s">
        <v>115</v>
      </c>
      <c r="AG6" s="105"/>
      <c r="AH6" s="105" t="s">
        <v>114</v>
      </c>
      <c r="AI6" s="105" t="s">
        <v>115</v>
      </c>
      <c r="AJ6" s="105"/>
      <c r="AK6" s="105" t="s">
        <v>114</v>
      </c>
      <c r="AL6" s="105" t="s">
        <v>115</v>
      </c>
      <c r="AM6" s="105"/>
      <c r="AN6" s="105" t="s">
        <v>114</v>
      </c>
      <c r="AO6" s="105" t="s">
        <v>115</v>
      </c>
      <c r="AP6" s="105"/>
      <c r="AQ6" s="105" t="s">
        <v>114</v>
      </c>
      <c r="AR6" s="105" t="s">
        <v>115</v>
      </c>
      <c r="AS6" s="105"/>
      <c r="AT6" s="105" t="s">
        <v>114</v>
      </c>
      <c r="AU6" s="105" t="s">
        <v>115</v>
      </c>
      <c r="AV6" s="105"/>
      <c r="AW6" s="105" t="s">
        <v>114</v>
      </c>
      <c r="AX6" s="105" t="s">
        <v>115</v>
      </c>
      <c r="AY6" s="105"/>
      <c r="AZ6" s="105" t="s">
        <v>114</v>
      </c>
      <c r="BA6" s="105" t="s">
        <v>115</v>
      </c>
      <c r="BB6" s="105"/>
      <c r="BC6" s="105" t="s">
        <v>114</v>
      </c>
      <c r="BD6" s="105" t="s">
        <v>115</v>
      </c>
      <c r="BE6" s="105"/>
      <c r="BF6" s="105" t="s">
        <v>114</v>
      </c>
      <c r="BG6" s="105" t="s">
        <v>115</v>
      </c>
      <c r="BH6" s="105"/>
      <c r="BI6" s="105" t="s">
        <v>114</v>
      </c>
      <c r="BJ6" s="105" t="s">
        <v>115</v>
      </c>
      <c r="BK6" s="105"/>
      <c r="BL6" s="105" t="s">
        <v>114</v>
      </c>
      <c r="BM6" s="105" t="s">
        <v>115</v>
      </c>
      <c r="BN6" s="105"/>
      <c r="BO6" s="105" t="s">
        <v>114</v>
      </c>
      <c r="BP6" s="105" t="s">
        <v>115</v>
      </c>
      <c r="BQ6" s="105"/>
      <c r="BR6" s="105" t="s">
        <v>114</v>
      </c>
      <c r="BS6" s="105" t="s">
        <v>115</v>
      </c>
      <c r="BT6" s="105"/>
      <c r="BU6" s="105" t="s">
        <v>114</v>
      </c>
      <c r="BV6" s="105" t="s">
        <v>115</v>
      </c>
      <c r="BW6" s="105"/>
      <c r="BX6" s="105" t="s">
        <v>114</v>
      </c>
      <c r="BY6" s="105" t="s">
        <v>115</v>
      </c>
      <c r="BZ6" s="105"/>
      <c r="CA6" s="105" t="s">
        <v>114</v>
      </c>
      <c r="CB6" s="105" t="s">
        <v>115</v>
      </c>
      <c r="CC6" s="105"/>
      <c r="CD6" s="105" t="s">
        <v>114</v>
      </c>
      <c r="CE6" s="105" t="s">
        <v>115</v>
      </c>
      <c r="CF6" s="105"/>
      <c r="CG6" s="105" t="s">
        <v>114</v>
      </c>
      <c r="CH6" s="105" t="s">
        <v>115</v>
      </c>
      <c r="CI6" s="105"/>
      <c r="CJ6" s="105" t="s">
        <v>114</v>
      </c>
      <c r="CK6" s="105" t="s">
        <v>115</v>
      </c>
      <c r="CL6" s="105"/>
      <c r="CM6" s="105" t="s">
        <v>114</v>
      </c>
      <c r="CN6" s="105" t="s">
        <v>115</v>
      </c>
      <c r="CO6" s="105"/>
      <c r="CP6" s="105" t="s">
        <v>114</v>
      </c>
      <c r="CQ6" s="105" t="s">
        <v>115</v>
      </c>
      <c r="CR6" s="105"/>
      <c r="CS6" s="105" t="s">
        <v>114</v>
      </c>
      <c r="CT6" s="105" t="s">
        <v>115</v>
      </c>
      <c r="CU6" s="105"/>
      <c r="CV6" s="105" t="s">
        <v>114</v>
      </c>
      <c r="CW6" s="105" t="s">
        <v>115</v>
      </c>
      <c r="CX6" s="105"/>
      <c r="CY6" s="105" t="s">
        <v>114</v>
      </c>
      <c r="CZ6" s="105" t="s">
        <v>115</v>
      </c>
      <c r="DA6" s="105"/>
      <c r="DB6" s="105" t="s">
        <v>114</v>
      </c>
      <c r="DC6" s="105" t="s">
        <v>115</v>
      </c>
      <c r="DD6" s="105"/>
      <c r="DE6" s="105" t="s">
        <v>114</v>
      </c>
      <c r="DF6" s="105" t="s">
        <v>115</v>
      </c>
      <c r="DG6" s="105"/>
      <c r="DH6" s="105" t="s">
        <v>114</v>
      </c>
      <c r="DI6" s="105" t="s">
        <v>115</v>
      </c>
      <c r="DJ6" s="105"/>
      <c r="DK6" s="105" t="s">
        <v>114</v>
      </c>
      <c r="DL6" s="105" t="s">
        <v>115</v>
      </c>
      <c r="DM6" s="105"/>
      <c r="DN6" s="105" t="s">
        <v>114</v>
      </c>
      <c r="DO6" s="105" t="s">
        <v>115</v>
      </c>
      <c r="DP6" s="105"/>
      <c r="DQ6" s="105" t="s">
        <v>114</v>
      </c>
      <c r="DR6" s="105" t="s">
        <v>115</v>
      </c>
      <c r="DS6" s="105"/>
      <c r="DT6" s="105" t="s">
        <v>114</v>
      </c>
      <c r="DU6" s="105" t="s">
        <v>115</v>
      </c>
      <c r="DV6" s="105"/>
      <c r="DW6" s="105" t="s">
        <v>114</v>
      </c>
      <c r="DX6" s="105" t="s">
        <v>115</v>
      </c>
      <c r="DY6" s="105"/>
      <c r="DZ6" s="105" t="s">
        <v>114</v>
      </c>
      <c r="EA6" s="105" t="s">
        <v>115</v>
      </c>
      <c r="EB6" s="105"/>
      <c r="EC6" s="105" t="s">
        <v>114</v>
      </c>
      <c r="EE6" s="181" t="s">
        <v>116</v>
      </c>
      <c r="EF6" s="181" t="s">
        <v>117</v>
      </c>
      <c r="EG6" s="183" t="s">
        <v>118</v>
      </c>
      <c r="EN6" s="138"/>
      <c r="EO6" s="138"/>
      <c r="EQ6" s="138"/>
    </row>
    <row r="7" spans="1:148" x14ac:dyDescent="0.2">
      <c r="A7" s="139" t="s">
        <v>57</v>
      </c>
      <c r="B7" s="139" t="s">
        <v>59</v>
      </c>
      <c r="C7" s="139" t="s">
        <v>59</v>
      </c>
      <c r="D7" s="145" t="s">
        <v>60</v>
      </c>
      <c r="E7" s="145" t="s">
        <v>61</v>
      </c>
      <c r="F7" s="145" t="s">
        <v>119</v>
      </c>
      <c r="G7" s="140">
        <v>44713</v>
      </c>
      <c r="H7" s="141" t="s">
        <v>120</v>
      </c>
      <c r="I7" s="141" t="s">
        <v>121</v>
      </c>
      <c r="J7" s="140">
        <v>44743</v>
      </c>
      <c r="K7" s="141" t="s">
        <v>120</v>
      </c>
      <c r="L7" s="141" t="s">
        <v>121</v>
      </c>
      <c r="M7" s="140">
        <v>44774</v>
      </c>
      <c r="N7" s="141" t="s">
        <v>120</v>
      </c>
      <c r="O7" s="141" t="s">
        <v>121</v>
      </c>
      <c r="P7" s="140">
        <v>44805</v>
      </c>
      <c r="Q7" s="141" t="s">
        <v>120</v>
      </c>
      <c r="R7" s="141" t="s">
        <v>121</v>
      </c>
      <c r="S7" s="140">
        <v>44835</v>
      </c>
      <c r="T7" s="141" t="s">
        <v>120</v>
      </c>
      <c r="U7" s="141" t="s">
        <v>121</v>
      </c>
      <c r="V7" s="140">
        <v>44866</v>
      </c>
      <c r="W7" s="141" t="s">
        <v>120</v>
      </c>
      <c r="X7" s="141" t="s">
        <v>121</v>
      </c>
      <c r="Y7" s="140">
        <v>44896</v>
      </c>
      <c r="Z7" s="141" t="s">
        <v>120</v>
      </c>
      <c r="AA7" s="141" t="s">
        <v>121</v>
      </c>
      <c r="AB7" s="140">
        <v>44927</v>
      </c>
      <c r="AC7" s="141" t="s">
        <v>120</v>
      </c>
      <c r="AD7" s="141" t="s">
        <v>121</v>
      </c>
      <c r="AE7" s="140">
        <v>44958</v>
      </c>
      <c r="AF7" s="141" t="s">
        <v>120</v>
      </c>
      <c r="AG7" s="141" t="s">
        <v>121</v>
      </c>
      <c r="AH7" s="140">
        <v>44986</v>
      </c>
      <c r="AI7" s="141" t="s">
        <v>120</v>
      </c>
      <c r="AJ7" s="141" t="s">
        <v>121</v>
      </c>
      <c r="AK7" s="140">
        <v>45017</v>
      </c>
      <c r="AL7" s="141" t="s">
        <v>120</v>
      </c>
      <c r="AM7" s="141" t="s">
        <v>121</v>
      </c>
      <c r="AN7" s="140">
        <v>45047</v>
      </c>
      <c r="AO7" s="141" t="s">
        <v>120</v>
      </c>
      <c r="AP7" s="141" t="s">
        <v>121</v>
      </c>
      <c r="AQ7" s="140">
        <v>45078</v>
      </c>
      <c r="AR7" s="141" t="s">
        <v>120</v>
      </c>
      <c r="AS7" s="141" t="s">
        <v>121</v>
      </c>
      <c r="AT7" s="140">
        <v>45108</v>
      </c>
      <c r="AU7" s="141" t="s">
        <v>120</v>
      </c>
      <c r="AV7" s="141" t="s">
        <v>121</v>
      </c>
      <c r="AW7" s="140">
        <v>45139</v>
      </c>
      <c r="AX7" s="141" t="s">
        <v>120</v>
      </c>
      <c r="AY7" s="141" t="s">
        <v>121</v>
      </c>
      <c r="AZ7" s="140">
        <v>45170</v>
      </c>
      <c r="BA7" s="141" t="s">
        <v>120</v>
      </c>
      <c r="BB7" s="141" t="s">
        <v>121</v>
      </c>
      <c r="BC7" s="140">
        <v>45200</v>
      </c>
      <c r="BD7" s="141" t="s">
        <v>120</v>
      </c>
      <c r="BE7" s="141" t="s">
        <v>121</v>
      </c>
      <c r="BF7" s="140">
        <v>45231</v>
      </c>
      <c r="BG7" s="141" t="s">
        <v>120</v>
      </c>
      <c r="BH7" s="141" t="s">
        <v>121</v>
      </c>
      <c r="BI7" s="140">
        <v>45261</v>
      </c>
      <c r="BJ7" s="141" t="s">
        <v>120</v>
      </c>
      <c r="BK7" s="141" t="s">
        <v>121</v>
      </c>
      <c r="BL7" s="140">
        <v>45292</v>
      </c>
      <c r="BM7" s="141" t="s">
        <v>120</v>
      </c>
      <c r="BN7" s="141" t="s">
        <v>121</v>
      </c>
      <c r="BO7" s="140">
        <v>45323</v>
      </c>
      <c r="BP7" s="141" t="s">
        <v>120</v>
      </c>
      <c r="BQ7" s="141" t="s">
        <v>121</v>
      </c>
      <c r="BR7" s="140">
        <v>45352</v>
      </c>
      <c r="BS7" s="141" t="s">
        <v>120</v>
      </c>
      <c r="BT7" s="141" t="s">
        <v>121</v>
      </c>
      <c r="BU7" s="140">
        <v>45383</v>
      </c>
      <c r="BV7" s="141" t="s">
        <v>120</v>
      </c>
      <c r="BW7" s="141" t="s">
        <v>121</v>
      </c>
      <c r="BX7" s="140">
        <v>45413</v>
      </c>
      <c r="BY7" s="141" t="s">
        <v>120</v>
      </c>
      <c r="BZ7" s="141" t="s">
        <v>121</v>
      </c>
      <c r="CA7" s="140">
        <v>45444</v>
      </c>
      <c r="CB7" s="141" t="s">
        <v>120</v>
      </c>
      <c r="CC7" s="141" t="s">
        <v>121</v>
      </c>
      <c r="CD7" s="140">
        <v>45474</v>
      </c>
      <c r="CE7" s="141" t="s">
        <v>120</v>
      </c>
      <c r="CF7" s="141" t="s">
        <v>121</v>
      </c>
      <c r="CG7" s="140">
        <v>45505</v>
      </c>
      <c r="CH7" s="141" t="s">
        <v>120</v>
      </c>
      <c r="CI7" s="141" t="s">
        <v>121</v>
      </c>
      <c r="CJ7" s="140">
        <v>45536</v>
      </c>
      <c r="CK7" s="141" t="s">
        <v>120</v>
      </c>
      <c r="CL7" s="141" t="s">
        <v>121</v>
      </c>
      <c r="CM7" s="140">
        <v>45566</v>
      </c>
      <c r="CN7" s="141" t="s">
        <v>120</v>
      </c>
      <c r="CO7" s="141" t="s">
        <v>121</v>
      </c>
      <c r="CP7" s="140">
        <v>45597</v>
      </c>
      <c r="CQ7" s="141" t="s">
        <v>120</v>
      </c>
      <c r="CR7" s="141" t="s">
        <v>121</v>
      </c>
      <c r="CS7" s="140">
        <v>45627</v>
      </c>
      <c r="CT7" s="141" t="s">
        <v>120</v>
      </c>
      <c r="CU7" s="141" t="s">
        <v>121</v>
      </c>
      <c r="CV7" s="140">
        <v>45658</v>
      </c>
      <c r="CW7" s="141" t="s">
        <v>120</v>
      </c>
      <c r="CX7" s="141" t="s">
        <v>121</v>
      </c>
      <c r="CY7" s="140">
        <v>45689</v>
      </c>
      <c r="CZ7" s="141" t="s">
        <v>120</v>
      </c>
      <c r="DA7" s="141" t="s">
        <v>121</v>
      </c>
      <c r="DB7" s="140">
        <v>45717</v>
      </c>
      <c r="DC7" s="141" t="s">
        <v>120</v>
      </c>
      <c r="DD7" s="141" t="s">
        <v>121</v>
      </c>
      <c r="DE7" s="140">
        <v>45748</v>
      </c>
      <c r="DF7" s="141" t="s">
        <v>120</v>
      </c>
      <c r="DG7" s="141" t="s">
        <v>121</v>
      </c>
      <c r="DH7" s="140">
        <v>45778</v>
      </c>
      <c r="DI7" s="141" t="s">
        <v>120</v>
      </c>
      <c r="DJ7" s="141" t="s">
        <v>121</v>
      </c>
      <c r="DK7" s="140">
        <v>45809</v>
      </c>
      <c r="DL7" s="141" t="s">
        <v>120</v>
      </c>
      <c r="DM7" s="141" t="s">
        <v>121</v>
      </c>
      <c r="DN7" s="140">
        <v>45839</v>
      </c>
      <c r="DO7" s="141" t="s">
        <v>120</v>
      </c>
      <c r="DP7" s="141" t="s">
        <v>121</v>
      </c>
      <c r="DQ7" s="140">
        <v>45870</v>
      </c>
      <c r="DR7" s="141" t="s">
        <v>120</v>
      </c>
      <c r="DS7" s="141" t="s">
        <v>121</v>
      </c>
      <c r="DT7" s="140">
        <v>45901</v>
      </c>
      <c r="DU7" s="141" t="s">
        <v>120</v>
      </c>
      <c r="DV7" s="141" t="s">
        <v>121</v>
      </c>
      <c r="DW7" s="140">
        <v>45931</v>
      </c>
      <c r="DX7" s="141" t="s">
        <v>120</v>
      </c>
      <c r="DY7" s="141" t="s">
        <v>121</v>
      </c>
      <c r="DZ7" s="140">
        <v>45962</v>
      </c>
      <c r="EA7" s="141" t="s">
        <v>120</v>
      </c>
      <c r="EB7" s="141" t="s">
        <v>121</v>
      </c>
      <c r="EC7" s="140">
        <v>45992</v>
      </c>
      <c r="ED7" s="105"/>
      <c r="EE7" s="182"/>
      <c r="EF7" s="182"/>
      <c r="EG7" s="184"/>
    </row>
    <row r="8" spans="1:148" x14ac:dyDescent="0.2">
      <c r="EE8" s="146"/>
      <c r="EF8" s="146"/>
      <c r="EG8" s="147"/>
      <c r="EN8" s="12"/>
      <c r="EQ8" s="12"/>
    </row>
    <row r="9" spans="1:148" x14ac:dyDescent="0.2">
      <c r="A9" s="114" t="s">
        <v>63</v>
      </c>
      <c r="B9" s="114"/>
      <c r="EE9" s="148"/>
      <c r="EF9" s="148"/>
      <c r="EG9" s="149"/>
      <c r="EH9" s="142"/>
      <c r="EN9" s="12"/>
      <c r="EO9" s="12"/>
      <c r="EQ9" s="12"/>
      <c r="ER9" s="12"/>
    </row>
    <row r="10" spans="1:148" x14ac:dyDescent="0.2">
      <c r="A10" s="127" t="s">
        <v>64</v>
      </c>
      <c r="B10" s="63" t="s">
        <v>13</v>
      </c>
      <c r="C10" s="63" t="s">
        <v>13</v>
      </c>
      <c r="D10" s="63" t="s">
        <v>65</v>
      </c>
      <c r="E10" s="63" t="str">
        <f t="shared" ref="E10:E13" si="0">D10&amp;C10</f>
        <v>STMPCAGW</v>
      </c>
      <c r="F10" s="63" t="str">
        <f t="shared" ref="F10:F13" si="1">D10&amp;C10</f>
        <v>STMPCAGW</v>
      </c>
      <c r="G10" s="9">
        <v>-2.3748725652694702E-8</v>
      </c>
      <c r="H10" s="9">
        <v>0</v>
      </c>
      <c r="I10" s="9">
        <v>0</v>
      </c>
      <c r="J10" s="9">
        <f t="shared" ref="J10:J13" si="2">G10+H10+I10</f>
        <v>-2.3748725652694702E-8</v>
      </c>
      <c r="K10" s="9">
        <v>0</v>
      </c>
      <c r="L10" s="9">
        <v>0</v>
      </c>
      <c r="M10" s="9">
        <f t="shared" ref="M10:M13" si="3">J10+K10+L10</f>
        <v>-2.3748725652694702E-8</v>
      </c>
      <c r="N10" s="9">
        <v>0</v>
      </c>
      <c r="O10" s="9">
        <v>0</v>
      </c>
      <c r="P10" s="9">
        <f t="shared" ref="P10:P13" si="4">M10+N10+O10</f>
        <v>-2.3748725652694702E-8</v>
      </c>
      <c r="Q10" s="9">
        <v>0</v>
      </c>
      <c r="R10" s="9">
        <v>0</v>
      </c>
      <c r="S10" s="9">
        <f t="shared" ref="S10:S13" si="5">P10+Q10+R10</f>
        <v>-2.3748725652694702E-8</v>
      </c>
      <c r="T10" s="9">
        <v>0</v>
      </c>
      <c r="U10" s="9">
        <v>0</v>
      </c>
      <c r="V10" s="9">
        <f t="shared" ref="V10:V13" si="6">S10+T10+U10</f>
        <v>-2.3748725652694702E-8</v>
      </c>
      <c r="W10" s="9">
        <v>0</v>
      </c>
      <c r="X10" s="9">
        <v>0</v>
      </c>
      <c r="Y10" s="9">
        <f t="shared" ref="Y10:Y13" si="7">V10+W10+X10</f>
        <v>-2.3748725652694702E-8</v>
      </c>
      <c r="Z10" s="9">
        <v>0</v>
      </c>
      <c r="AA10" s="9">
        <v>0</v>
      </c>
      <c r="AB10" s="9">
        <f t="shared" ref="AB10:AB13" si="8">Y10+Z10+AA10</f>
        <v>-2.3748725652694702E-8</v>
      </c>
      <c r="AC10" s="9">
        <v>0</v>
      </c>
      <c r="AD10" s="9">
        <v>0</v>
      </c>
      <c r="AE10" s="9">
        <f t="shared" ref="AE10:AE13" si="9">AB10+AC10+AD10</f>
        <v>-2.3748725652694702E-8</v>
      </c>
      <c r="AF10" s="9">
        <v>0</v>
      </c>
      <c r="AG10" s="9">
        <v>0</v>
      </c>
      <c r="AH10" s="9">
        <f t="shared" ref="AH10:AH13" si="10">AE10+AF10+AG10</f>
        <v>-2.3748725652694702E-8</v>
      </c>
      <c r="AI10" s="9">
        <v>0</v>
      </c>
      <c r="AJ10" s="9">
        <v>0</v>
      </c>
      <c r="AK10" s="9">
        <f t="shared" ref="AK10:AK13" si="11">AH10+AI10+AJ10</f>
        <v>-2.3748725652694702E-8</v>
      </c>
      <c r="AL10" s="9">
        <v>0</v>
      </c>
      <c r="AM10" s="9">
        <v>0</v>
      </c>
      <c r="AN10" s="9">
        <f t="shared" ref="AN10:AN13" si="12">AK10+AL10+AM10</f>
        <v>-2.3748725652694702E-8</v>
      </c>
      <c r="AO10" s="9">
        <v>0</v>
      </c>
      <c r="AP10" s="9">
        <v>0</v>
      </c>
      <c r="AQ10" s="9">
        <f t="shared" ref="AQ10:AQ13" si="13">AN10+AO10+AP10</f>
        <v>-2.3748725652694702E-8</v>
      </c>
      <c r="AR10" s="9">
        <v>0</v>
      </c>
      <c r="AS10" s="9">
        <v>0</v>
      </c>
      <c r="AT10" s="9">
        <f t="shared" ref="AT10:AT13" si="14">AQ10+AR10+AS10</f>
        <v>-2.3748725652694702E-8</v>
      </c>
      <c r="AU10" s="9">
        <v>0</v>
      </c>
      <c r="AV10" s="9">
        <v>0</v>
      </c>
      <c r="AW10" s="9">
        <f t="shared" ref="AW10:AW13" si="15">AT10+AU10+AV10</f>
        <v>-2.3748725652694702E-8</v>
      </c>
      <c r="AX10" s="9">
        <v>0</v>
      </c>
      <c r="AY10" s="9">
        <v>0</v>
      </c>
      <c r="AZ10" s="9">
        <f t="shared" ref="AZ10:AZ13" si="16">AW10+AX10+AY10</f>
        <v>-2.3748725652694702E-8</v>
      </c>
      <c r="BA10" s="9">
        <v>0</v>
      </c>
      <c r="BB10" s="9">
        <v>0</v>
      </c>
      <c r="BC10" s="9">
        <f t="shared" ref="BC10:BC13" si="17">AZ10+BA10+BB10</f>
        <v>-2.3748725652694702E-8</v>
      </c>
      <c r="BD10" s="9">
        <v>0</v>
      </c>
      <c r="BE10" s="9">
        <v>0</v>
      </c>
      <c r="BF10" s="9">
        <f t="shared" ref="BF10:BF13" si="18">BC10+BD10+BE10</f>
        <v>-2.3748725652694702E-8</v>
      </c>
      <c r="BG10" s="9">
        <v>0</v>
      </c>
      <c r="BH10" s="9">
        <v>0</v>
      </c>
      <c r="BI10" s="9">
        <f>BF10+BG10+BH10</f>
        <v>-2.3748725652694702E-8</v>
      </c>
      <c r="BJ10" s="9">
        <v>0</v>
      </c>
      <c r="BK10" s="9">
        <v>0</v>
      </c>
      <c r="BL10" s="9">
        <f>BI10+BJ10+BK10</f>
        <v>-2.3748725652694702E-8</v>
      </c>
      <c r="BM10" s="9">
        <v>0</v>
      </c>
      <c r="BN10" s="9">
        <v>0</v>
      </c>
      <c r="BO10" s="9">
        <f>BL10+BM10+BN10</f>
        <v>-2.3748725652694702E-8</v>
      </c>
      <c r="BP10" s="9">
        <v>0</v>
      </c>
      <c r="BQ10" s="9">
        <v>0</v>
      </c>
      <c r="BR10" s="9">
        <f>BO10+BP10+BQ10</f>
        <v>-2.3748725652694702E-8</v>
      </c>
      <c r="BS10" s="9">
        <v>0</v>
      </c>
      <c r="BT10" s="9">
        <v>0</v>
      </c>
      <c r="BU10" s="9">
        <f>BR10+BS10+BT10</f>
        <v>-2.3748725652694702E-8</v>
      </c>
      <c r="BV10" s="9">
        <v>0</v>
      </c>
      <c r="BW10" s="9">
        <v>0</v>
      </c>
      <c r="BX10" s="9">
        <f>BU10+BV10+BW10</f>
        <v>-2.3748725652694702E-8</v>
      </c>
      <c r="BY10" s="9">
        <v>0</v>
      </c>
      <c r="BZ10" s="9">
        <v>0</v>
      </c>
      <c r="CA10" s="9">
        <f>BX10+BY10+BZ10</f>
        <v>-2.3748725652694702E-8</v>
      </c>
      <c r="CB10" s="9">
        <v>0</v>
      </c>
      <c r="CC10" s="9">
        <v>0</v>
      </c>
      <c r="CD10" s="9">
        <f>CA10+CB10+CC10</f>
        <v>-2.3748725652694702E-8</v>
      </c>
      <c r="CE10" s="9">
        <v>0</v>
      </c>
      <c r="CF10" s="9">
        <v>0</v>
      </c>
      <c r="CG10" s="9">
        <f>CD10+CE10+CF10</f>
        <v>-2.3748725652694702E-8</v>
      </c>
      <c r="CH10" s="9">
        <v>0</v>
      </c>
      <c r="CI10" s="9">
        <v>0</v>
      </c>
      <c r="CJ10" s="9">
        <f>CG10+CH10+CI10</f>
        <v>-2.3748725652694702E-8</v>
      </c>
      <c r="CK10" s="9">
        <v>0</v>
      </c>
      <c r="CL10" s="9">
        <v>0</v>
      </c>
      <c r="CM10" s="9">
        <f>CJ10+CK10+CL10</f>
        <v>-2.3748725652694702E-8</v>
      </c>
      <c r="CN10" s="9">
        <v>0</v>
      </c>
      <c r="CO10" s="9">
        <v>0</v>
      </c>
      <c r="CP10" s="9">
        <f>CM10+CN10+CO10</f>
        <v>-2.3748725652694702E-8</v>
      </c>
      <c r="CQ10" s="9">
        <v>0</v>
      </c>
      <c r="CR10" s="9">
        <v>0</v>
      </c>
      <c r="CS10" s="9">
        <f>CP10+CQ10+CR10</f>
        <v>-2.3748725652694702E-8</v>
      </c>
      <c r="CT10" s="9">
        <v>0</v>
      </c>
      <c r="CU10" s="9">
        <v>0</v>
      </c>
      <c r="CV10" s="9">
        <f>CS10+CT10+CU10</f>
        <v>-2.3748725652694702E-8</v>
      </c>
      <c r="CW10" s="9">
        <v>0</v>
      </c>
      <c r="CX10" s="9">
        <v>0</v>
      </c>
      <c r="CY10" s="9">
        <f>CV10+CW10+CX10</f>
        <v>-2.3748725652694702E-8</v>
      </c>
      <c r="CZ10" s="9">
        <v>0</v>
      </c>
      <c r="DA10" s="9">
        <v>0</v>
      </c>
      <c r="DB10" s="9">
        <f>CY10+CZ10+DA10</f>
        <v>-2.3748725652694702E-8</v>
      </c>
      <c r="DC10" s="9">
        <v>0</v>
      </c>
      <c r="DD10" s="9">
        <v>0</v>
      </c>
      <c r="DE10" s="9">
        <f>DB10+DC10+DD10</f>
        <v>-2.3748725652694702E-8</v>
      </c>
      <c r="DF10" s="9">
        <v>0</v>
      </c>
      <c r="DG10" s="9">
        <v>0</v>
      </c>
      <c r="DH10" s="9">
        <f>DE10+DF10+DG10</f>
        <v>-2.3748725652694702E-8</v>
      </c>
      <c r="DI10" s="9">
        <v>0</v>
      </c>
      <c r="DJ10" s="9">
        <v>0</v>
      </c>
      <c r="DK10" s="9">
        <f>DH10+DI10+DJ10</f>
        <v>-2.3748725652694702E-8</v>
      </c>
      <c r="DL10" s="9">
        <v>0</v>
      </c>
      <c r="DM10" s="9">
        <v>0</v>
      </c>
      <c r="DN10" s="9">
        <f>DK10+DL10+DM10</f>
        <v>-2.3748725652694702E-8</v>
      </c>
      <c r="DO10" s="9">
        <v>0</v>
      </c>
      <c r="DP10" s="9">
        <v>0</v>
      </c>
      <c r="DQ10" s="9">
        <f>DN10+DO10+DP10</f>
        <v>-2.3748725652694702E-8</v>
      </c>
      <c r="DR10" s="9">
        <v>0</v>
      </c>
      <c r="DS10" s="9">
        <v>0</v>
      </c>
      <c r="DT10" s="9">
        <f>DQ10+DR10+DS10</f>
        <v>-2.3748725652694702E-8</v>
      </c>
      <c r="DU10" s="9">
        <v>0</v>
      </c>
      <c r="DV10" s="9">
        <v>0</v>
      </c>
      <c r="DW10" s="9">
        <f>DT10+DU10+DV10</f>
        <v>-2.3748725652694702E-8</v>
      </c>
      <c r="DX10" s="9">
        <v>0</v>
      </c>
      <c r="DY10" s="9">
        <v>0</v>
      </c>
      <c r="DZ10" s="9">
        <f>DW10+DX10+DY10</f>
        <v>-2.3748725652694702E-8</v>
      </c>
      <c r="EA10" s="9">
        <v>0</v>
      </c>
      <c r="EB10" s="9">
        <v>0</v>
      </c>
      <c r="EC10" s="9">
        <f>DZ10+EA10+EB10</f>
        <v>-2.3748725652694702E-8</v>
      </c>
      <c r="EE10" s="150">
        <f t="shared" ref="EE10:EE13" si="19">(BI10+CS10+2*SUM(BL10,BO10,BR10,BU10,BX10,CA10,CD10,CG10,CJ10,CM10,CP10,))/24</f>
        <v>-2.3748725652694702E-8</v>
      </c>
      <c r="EF10" s="150">
        <f>EG10-EE10</f>
        <v>0</v>
      </c>
      <c r="EG10" s="151">
        <f t="shared" ref="EG10:EG20" si="20">(CS10+EC10+2*SUM(CV10,CY10,DB10,DE10,DH10,DK10,DN10,DQ10,DT10,DW10,DZ10,))/24</f>
        <v>-2.3748725652694702E-8</v>
      </c>
      <c r="EH10" s="118"/>
      <c r="EN10" s="12"/>
      <c r="EO10" s="12"/>
      <c r="EQ10" s="12"/>
      <c r="ER10" s="12"/>
    </row>
    <row r="11" spans="1:148" x14ac:dyDescent="0.2">
      <c r="A11" s="127" t="s">
        <v>66</v>
      </c>
      <c r="B11" s="63" t="s">
        <v>14</v>
      </c>
      <c r="C11" s="63" t="s">
        <v>14</v>
      </c>
      <c r="D11" s="63" t="s">
        <v>65</v>
      </c>
      <c r="E11" s="63" t="str">
        <f t="shared" si="0"/>
        <v>STMPCAGE</v>
      </c>
      <c r="F11" s="63" t="str">
        <f t="shared" si="1"/>
        <v>STMPCAGE</v>
      </c>
      <c r="G11" s="9">
        <v>5026172274.5299997</v>
      </c>
      <c r="H11" s="9">
        <v>3664691.3719999986</v>
      </c>
      <c r="I11" s="9">
        <v>-2442611.6609999998</v>
      </c>
      <c r="J11" s="9">
        <f t="shared" si="2"/>
        <v>5027394354.2409992</v>
      </c>
      <c r="K11" s="9">
        <v>1525469.0820000002</v>
      </c>
      <c r="L11" s="9">
        <v>-2442611.6609999998</v>
      </c>
      <c r="M11" s="9">
        <f t="shared" si="3"/>
        <v>5026477211.6619987</v>
      </c>
      <c r="N11" s="9">
        <v>3026493.8119999999</v>
      </c>
      <c r="O11" s="9">
        <v>-2442611.6609999998</v>
      </c>
      <c r="P11" s="9">
        <f t="shared" si="4"/>
        <v>5027061093.8129988</v>
      </c>
      <c r="Q11" s="9">
        <v>5800238.3219999988</v>
      </c>
      <c r="R11" s="9">
        <v>-2442611.6609999998</v>
      </c>
      <c r="S11" s="9">
        <f t="shared" si="5"/>
        <v>5030418720.4739981</v>
      </c>
      <c r="T11" s="9">
        <v>12169013.481999997</v>
      </c>
      <c r="U11" s="9">
        <v>-2442611.6609999998</v>
      </c>
      <c r="V11" s="9">
        <f t="shared" si="6"/>
        <v>5040145122.2949982</v>
      </c>
      <c r="W11" s="9">
        <v>31111122.651999999</v>
      </c>
      <c r="X11" s="9">
        <v>-2442611.6609999998</v>
      </c>
      <c r="Y11" s="9">
        <f t="shared" si="7"/>
        <v>5068813633.2859983</v>
      </c>
      <c r="Z11" s="9">
        <v>1016660.3519999997</v>
      </c>
      <c r="AA11" s="9">
        <v>-2442611.6609999998</v>
      </c>
      <c r="AB11" s="9">
        <f t="shared" si="8"/>
        <v>5067387681.9769983</v>
      </c>
      <c r="AC11" s="9">
        <v>770359.62199999997</v>
      </c>
      <c r="AD11" s="9">
        <v>-2442611.6609999998</v>
      </c>
      <c r="AE11" s="9">
        <f t="shared" si="9"/>
        <v>5065715429.9379978</v>
      </c>
      <c r="AF11" s="9">
        <v>8571985.262000002</v>
      </c>
      <c r="AG11" s="9">
        <v>-2442611.6609999998</v>
      </c>
      <c r="AH11" s="9">
        <f t="shared" si="10"/>
        <v>5071844803.5389977</v>
      </c>
      <c r="AI11" s="9">
        <v>17076670.991999999</v>
      </c>
      <c r="AJ11" s="9">
        <v>-2442611.6609999998</v>
      </c>
      <c r="AK11" s="9">
        <f t="shared" si="11"/>
        <v>5086478862.869997</v>
      </c>
      <c r="AL11" s="9">
        <v>2999858.7919999994</v>
      </c>
      <c r="AM11" s="9">
        <v>-2442611.6609999998</v>
      </c>
      <c r="AN11" s="9">
        <f t="shared" si="12"/>
        <v>5087036110.0009966</v>
      </c>
      <c r="AO11" s="9">
        <v>3789390.6619999995</v>
      </c>
      <c r="AP11" s="9">
        <v>-2442611.6609999998</v>
      </c>
      <c r="AQ11" s="9">
        <f t="shared" si="13"/>
        <v>5088382889.001996</v>
      </c>
      <c r="AR11" s="9">
        <v>580784.97200000007</v>
      </c>
      <c r="AS11" s="9">
        <v>-2442611.6609999998</v>
      </c>
      <c r="AT11" s="9">
        <f t="shared" si="14"/>
        <v>5086521062.3129959</v>
      </c>
      <c r="AU11" s="9">
        <v>511160.78200000024</v>
      </c>
      <c r="AV11" s="9">
        <v>-2442611.6609999998</v>
      </c>
      <c r="AW11" s="9">
        <f t="shared" si="15"/>
        <v>5084589611.4339952</v>
      </c>
      <c r="AX11" s="9">
        <v>790941.93200000003</v>
      </c>
      <c r="AY11" s="9">
        <v>-2442611.6609999998</v>
      </c>
      <c r="AZ11" s="9">
        <f t="shared" si="16"/>
        <v>5082937941.7049952</v>
      </c>
      <c r="BA11" s="9">
        <v>4388792.9619999994</v>
      </c>
      <c r="BB11" s="9">
        <v>-2442611.6609999998</v>
      </c>
      <c r="BC11" s="9">
        <f t="shared" si="17"/>
        <v>5084884123.0059948</v>
      </c>
      <c r="BD11" s="9">
        <v>8372366.4220000003</v>
      </c>
      <c r="BE11" s="9">
        <v>-2442611.6609999998</v>
      </c>
      <c r="BF11" s="9">
        <f t="shared" si="18"/>
        <v>5090813877.7669945</v>
      </c>
      <c r="BG11" s="9">
        <v>23091586.292000003</v>
      </c>
      <c r="BH11" s="9">
        <v>-2442611.6609999998</v>
      </c>
      <c r="BI11" s="9">
        <f t="shared" ref="BI11:BI13" si="21">BF11+BG11+BH11</f>
        <v>5111462852.397994</v>
      </c>
      <c r="BJ11" s="9">
        <v>661566.29745832179</v>
      </c>
      <c r="BK11" s="9">
        <v>-2442611.6609999998</v>
      </c>
      <c r="BL11" s="9">
        <f t="shared" ref="BL11:BL13" si="22">BI11+BJ11+BK11</f>
        <v>5109681807.0344524</v>
      </c>
      <c r="BM11" s="9">
        <v>599956.84745832277</v>
      </c>
      <c r="BN11" s="9">
        <v>-2442611.6609999998</v>
      </c>
      <c r="BO11" s="9">
        <f t="shared" ref="BO11:BO13" si="23">BL11+BM11+BN11</f>
        <v>5107839152.2209101</v>
      </c>
      <c r="BP11" s="9">
        <v>3732106.0452583162</v>
      </c>
      <c r="BQ11" s="9">
        <v>-2442611.6609999998</v>
      </c>
      <c r="BR11" s="9">
        <f t="shared" ref="BR11:BR13" si="24">BO11+BP11+BQ11</f>
        <v>5109128646.6051683</v>
      </c>
      <c r="BS11" s="9">
        <v>27611475.117358118</v>
      </c>
      <c r="BT11" s="9">
        <v>-2442611.6609999998</v>
      </c>
      <c r="BU11" s="9">
        <f t="shared" ref="BU11:BU13" si="25">BR11+BS11+BT11</f>
        <v>5134297510.0615263</v>
      </c>
      <c r="BV11" s="9">
        <v>1219785.0974583165</v>
      </c>
      <c r="BW11" s="9">
        <v>-2442611.6609999998</v>
      </c>
      <c r="BX11" s="9">
        <f t="shared" ref="BX11:BX13" si="26">BU11+BV11+BW11</f>
        <v>5133074683.4979839</v>
      </c>
      <c r="BY11" s="9">
        <v>4805174.5220582876</v>
      </c>
      <c r="BZ11" s="9">
        <v>-2442611.6609999998</v>
      </c>
      <c r="CA11" s="9">
        <f t="shared" ref="CA11:CA13" si="27">BX11+BY11+BZ11</f>
        <v>5135437246.3590422</v>
      </c>
      <c r="CB11" s="9">
        <v>586961.33745832299</v>
      </c>
      <c r="CC11" s="9">
        <v>-2442611.6609999998</v>
      </c>
      <c r="CD11" s="9">
        <f t="shared" ref="CD11:CD13" si="28">CA11+CB11+CC11</f>
        <v>5133581596.0355005</v>
      </c>
      <c r="CE11" s="9">
        <v>614639.12665832252</v>
      </c>
      <c r="CF11" s="9">
        <v>-2442611.6609999998</v>
      </c>
      <c r="CG11" s="9">
        <f t="shared" ref="CG11:CG13" si="29">CD11+CE11+CF11</f>
        <v>5131753623.5011587</v>
      </c>
      <c r="CH11" s="9">
        <v>835779.78675832017</v>
      </c>
      <c r="CI11" s="9">
        <v>-2442611.6609999998</v>
      </c>
      <c r="CJ11" s="9">
        <f t="shared" ref="CJ11:CJ13" si="30">CG11+CH11+CI11</f>
        <v>5130146791.6269169</v>
      </c>
      <c r="CK11" s="9">
        <v>1538440.3380583138</v>
      </c>
      <c r="CL11" s="9">
        <v>-2442611.6609999998</v>
      </c>
      <c r="CM11" s="9">
        <f t="shared" ref="CM11:CM13" si="31">CJ11+CK11+CL11</f>
        <v>5129242620.3039751</v>
      </c>
      <c r="CN11" s="9">
        <v>2366167.6783583052</v>
      </c>
      <c r="CO11" s="9">
        <v>-2442611.6609999998</v>
      </c>
      <c r="CP11" s="9">
        <f t="shared" ref="CP11:CP13" si="32">CM11+CN11+CO11</f>
        <v>5129166176.3213329</v>
      </c>
      <c r="CQ11" s="9">
        <v>6193349.3310582796</v>
      </c>
      <c r="CR11" s="9">
        <v>-2442611.6609999998</v>
      </c>
      <c r="CS11" s="9">
        <f t="shared" ref="CS11:CS13" si="33">CP11+CQ11+CR11</f>
        <v>5132916913.9913912</v>
      </c>
      <c r="CT11" s="9">
        <v>602747.90206815605</v>
      </c>
      <c r="CU11" s="9">
        <v>-2442611.6609999998</v>
      </c>
      <c r="CV11" s="9">
        <f t="shared" ref="CV11:CV13" si="34">CS11+CT11+CU11</f>
        <v>5131077050.2324591</v>
      </c>
      <c r="CW11" s="9">
        <v>602747.90206815605</v>
      </c>
      <c r="CX11" s="9">
        <v>-2442611.6609999998</v>
      </c>
      <c r="CY11" s="9">
        <f t="shared" ref="CY11:CY13" si="35">CV11+CW11+CX11</f>
        <v>5129237186.473527</v>
      </c>
      <c r="CZ11" s="9">
        <v>602747.90206815605</v>
      </c>
      <c r="DA11" s="9">
        <v>-2442611.6609999998</v>
      </c>
      <c r="DB11" s="9">
        <f t="shared" ref="DB11:DB13" si="36">CY11+CZ11+DA11</f>
        <v>5127397322.7145948</v>
      </c>
      <c r="DC11" s="9">
        <v>898786.75231815339</v>
      </c>
      <c r="DD11" s="9">
        <v>-2442611.6609999998</v>
      </c>
      <c r="DE11" s="9">
        <f t="shared" ref="DE11:DE13" si="37">DB11+DC11+DD11</f>
        <v>5125853497.805913</v>
      </c>
      <c r="DF11" s="9">
        <v>1840335.5460681443</v>
      </c>
      <c r="DG11" s="9">
        <v>-2442611.6609999998</v>
      </c>
      <c r="DH11" s="9">
        <f t="shared" ref="DH11:DH13" si="38">DE11+DF11+DG11</f>
        <v>5125251221.6909809</v>
      </c>
      <c r="DI11" s="9">
        <v>2212688.9875441398</v>
      </c>
      <c r="DJ11" s="9">
        <v>-2442611.6609999998</v>
      </c>
      <c r="DK11" s="9">
        <f t="shared" ref="DK11:DK13" si="39">DH11+DI11+DJ11</f>
        <v>5125021299.0175247</v>
      </c>
      <c r="DL11" s="9">
        <v>1340974.8758681493</v>
      </c>
      <c r="DM11" s="9">
        <v>-2442611.6609999998</v>
      </c>
      <c r="DN11" s="9">
        <f t="shared" ref="DN11:DN13" si="40">DK11+DL11+DM11</f>
        <v>5123919662.2323923</v>
      </c>
      <c r="DO11" s="9">
        <v>713663.53518015519</v>
      </c>
      <c r="DP11" s="9">
        <v>-2442611.6609999998</v>
      </c>
      <c r="DQ11" s="9">
        <f t="shared" ref="DQ11:DQ13" si="41">DN11+DO11+DP11</f>
        <v>5122190714.1065722</v>
      </c>
      <c r="DR11" s="9">
        <v>705137.24279415538</v>
      </c>
      <c r="DS11" s="9">
        <v>-2442611.6609999998</v>
      </c>
      <c r="DT11" s="9">
        <f t="shared" ref="DT11:DT13" si="42">DQ11+DR11+DS11</f>
        <v>5120453239.6883659</v>
      </c>
      <c r="DU11" s="9">
        <v>1747913.4535681454</v>
      </c>
      <c r="DV11" s="9">
        <v>-2442611.6609999998</v>
      </c>
      <c r="DW11" s="9">
        <f t="shared" ref="DW11:DW13" si="43">DT11+DU11+DV11</f>
        <v>5119758541.4809341</v>
      </c>
      <c r="DX11" s="9">
        <v>4028975.3835581243</v>
      </c>
      <c r="DY11" s="9">
        <v>-2442611.6609999998</v>
      </c>
      <c r="DZ11" s="9">
        <f t="shared" ref="DZ11:DZ13" si="44">DW11+DX11+DY11</f>
        <v>5121344905.2034922</v>
      </c>
      <c r="EA11" s="9">
        <v>41568431.696991831</v>
      </c>
      <c r="EB11" s="9">
        <v>-2442611.6609999998</v>
      </c>
      <c r="EC11" s="9">
        <f t="shared" ref="EC11:EC13" si="45">DZ11+EA11+EB11</f>
        <v>5160470725.2394838</v>
      </c>
      <c r="EE11" s="150">
        <f t="shared" si="19"/>
        <v>5125461644.7302227</v>
      </c>
      <c r="EF11" s="150">
        <f t="shared" ref="EF11:EF20" si="46">EG11-EE11</f>
        <v>1054893.6249599457</v>
      </c>
      <c r="EG11" s="151">
        <f t="shared" si="20"/>
        <v>5126516538.3551826</v>
      </c>
      <c r="EH11" s="118"/>
      <c r="EN11" s="12"/>
      <c r="EO11" s="12"/>
      <c r="EQ11" s="12"/>
      <c r="ER11" s="12"/>
    </row>
    <row r="12" spans="1:148" x14ac:dyDescent="0.2">
      <c r="A12" s="127" t="s">
        <v>69</v>
      </c>
      <c r="B12" s="63" t="s">
        <v>15</v>
      </c>
      <c r="C12" s="63" t="s">
        <v>15</v>
      </c>
      <c r="D12" s="63" t="s">
        <v>65</v>
      </c>
      <c r="E12" s="63" t="str">
        <f t="shared" si="0"/>
        <v>STMPSG</v>
      </c>
      <c r="F12" s="63" t="str">
        <f t="shared" si="1"/>
        <v>STMPSG</v>
      </c>
      <c r="G12" s="9">
        <v>101248384.94</v>
      </c>
      <c r="H12" s="9">
        <v>-5570.0046666666676</v>
      </c>
      <c r="I12" s="9">
        <v>-58809.95716666666</v>
      </c>
      <c r="J12" s="9">
        <f t="shared" si="2"/>
        <v>101184004.97816665</v>
      </c>
      <c r="K12" s="9">
        <v>-5570.0046666666676</v>
      </c>
      <c r="L12" s="9">
        <v>-58809.95716666666</v>
      </c>
      <c r="M12" s="9">
        <f t="shared" si="3"/>
        <v>101119625.01633331</v>
      </c>
      <c r="N12" s="9">
        <v>-5570.0046666666676</v>
      </c>
      <c r="O12" s="9">
        <v>-58809.95716666666</v>
      </c>
      <c r="P12" s="9">
        <f t="shared" si="4"/>
        <v>101055245.05449997</v>
      </c>
      <c r="Q12" s="9">
        <v>-5570.0046666666676</v>
      </c>
      <c r="R12" s="9">
        <v>-58809.95716666666</v>
      </c>
      <c r="S12" s="9">
        <f t="shared" si="5"/>
        <v>100990865.09266663</v>
      </c>
      <c r="T12" s="9">
        <v>-5570.0046666666676</v>
      </c>
      <c r="U12" s="9">
        <v>-58809.95716666666</v>
      </c>
      <c r="V12" s="9">
        <f t="shared" si="6"/>
        <v>100926485.13083328</v>
      </c>
      <c r="W12" s="9">
        <v>-5570.0046666666676</v>
      </c>
      <c r="X12" s="9">
        <v>-58809.95716666666</v>
      </c>
      <c r="Y12" s="9">
        <f t="shared" si="7"/>
        <v>100862105.16899994</v>
      </c>
      <c r="Z12" s="9">
        <v>-5570.0046666666676</v>
      </c>
      <c r="AA12" s="9">
        <v>-58809.95716666666</v>
      </c>
      <c r="AB12" s="9">
        <f t="shared" si="8"/>
        <v>100797725.2071666</v>
      </c>
      <c r="AC12" s="9">
        <v>-5570.0046666666676</v>
      </c>
      <c r="AD12" s="9">
        <v>-58809.95716666666</v>
      </c>
      <c r="AE12" s="9">
        <f t="shared" si="9"/>
        <v>100733345.24533325</v>
      </c>
      <c r="AF12" s="9">
        <v>-5570.0046666666676</v>
      </c>
      <c r="AG12" s="9">
        <v>-58809.95716666666</v>
      </c>
      <c r="AH12" s="9">
        <f t="shared" si="10"/>
        <v>100668965.28349991</v>
      </c>
      <c r="AI12" s="9">
        <v>-5570.0046666666676</v>
      </c>
      <c r="AJ12" s="9">
        <v>-58809.95716666666</v>
      </c>
      <c r="AK12" s="9">
        <f t="shared" si="11"/>
        <v>100604585.32166657</v>
      </c>
      <c r="AL12" s="9">
        <v>-5570.0046666666676</v>
      </c>
      <c r="AM12" s="9">
        <v>-58809.95716666666</v>
      </c>
      <c r="AN12" s="9">
        <f t="shared" si="12"/>
        <v>100540205.35983323</v>
      </c>
      <c r="AO12" s="9">
        <v>-5570.0046666666676</v>
      </c>
      <c r="AP12" s="9">
        <v>-58809.95716666666</v>
      </c>
      <c r="AQ12" s="9">
        <f t="shared" si="13"/>
        <v>100475825.39799988</v>
      </c>
      <c r="AR12" s="9">
        <v>-5570.0046666666676</v>
      </c>
      <c r="AS12" s="9">
        <v>-58809.95716666666</v>
      </c>
      <c r="AT12" s="9">
        <f t="shared" si="14"/>
        <v>100411445.43616654</v>
      </c>
      <c r="AU12" s="9">
        <v>-5570.0046666666676</v>
      </c>
      <c r="AV12" s="9">
        <v>-58809.95716666666</v>
      </c>
      <c r="AW12" s="9">
        <f t="shared" si="15"/>
        <v>100347065.4743332</v>
      </c>
      <c r="AX12" s="9">
        <v>-5570.0046666666676</v>
      </c>
      <c r="AY12" s="9">
        <v>-58809.95716666666</v>
      </c>
      <c r="AZ12" s="9">
        <f t="shared" si="16"/>
        <v>100282685.51249985</v>
      </c>
      <c r="BA12" s="9">
        <v>-5570.0046666666676</v>
      </c>
      <c r="BB12" s="9">
        <v>-58809.95716666666</v>
      </c>
      <c r="BC12" s="9">
        <f t="shared" si="17"/>
        <v>100218305.55066651</v>
      </c>
      <c r="BD12" s="9">
        <v>-5570.0046666666676</v>
      </c>
      <c r="BE12" s="9">
        <v>-58809.95716666666</v>
      </c>
      <c r="BF12" s="9">
        <f t="shared" si="18"/>
        <v>100153925.58883317</v>
      </c>
      <c r="BG12" s="9">
        <v>-5570.0046666666676</v>
      </c>
      <c r="BH12" s="9">
        <v>-58809.95716666666</v>
      </c>
      <c r="BI12" s="9">
        <f t="shared" si="21"/>
        <v>100089545.62699983</v>
      </c>
      <c r="BJ12" s="9">
        <v>-5570.0046666666676</v>
      </c>
      <c r="BK12" s="9">
        <v>-58809.95716666666</v>
      </c>
      <c r="BL12" s="9">
        <f t="shared" si="22"/>
        <v>100025165.66516648</v>
      </c>
      <c r="BM12" s="9">
        <v>-5570.0046666666676</v>
      </c>
      <c r="BN12" s="9">
        <v>-58809.95716666666</v>
      </c>
      <c r="BO12" s="9">
        <f t="shared" si="23"/>
        <v>99960785.703333139</v>
      </c>
      <c r="BP12" s="9">
        <v>-5570.0046666666676</v>
      </c>
      <c r="BQ12" s="9">
        <v>-58809.95716666666</v>
      </c>
      <c r="BR12" s="9">
        <f t="shared" si="24"/>
        <v>99896405.741499797</v>
      </c>
      <c r="BS12" s="9">
        <v>-5570.0046666666676</v>
      </c>
      <c r="BT12" s="9">
        <v>-58809.95716666666</v>
      </c>
      <c r="BU12" s="9">
        <f t="shared" si="25"/>
        <v>99832025.779666454</v>
      </c>
      <c r="BV12" s="9">
        <v>-5570.0046666666676</v>
      </c>
      <c r="BW12" s="9">
        <v>-58809.95716666666</v>
      </c>
      <c r="BX12" s="9">
        <f t="shared" si="26"/>
        <v>99767645.817833111</v>
      </c>
      <c r="BY12" s="9">
        <v>-5570.0046666666676</v>
      </c>
      <c r="BZ12" s="9">
        <v>-58809.95716666666</v>
      </c>
      <c r="CA12" s="9">
        <f t="shared" si="27"/>
        <v>99703265.855999768</v>
      </c>
      <c r="CB12" s="9">
        <v>-5570.0046666666676</v>
      </c>
      <c r="CC12" s="9">
        <v>-58809.95716666666</v>
      </c>
      <c r="CD12" s="9">
        <f t="shared" si="28"/>
        <v>99638885.894166425</v>
      </c>
      <c r="CE12" s="9">
        <v>-5570.0046666666676</v>
      </c>
      <c r="CF12" s="9">
        <v>-58809.95716666666</v>
      </c>
      <c r="CG12" s="9">
        <f t="shared" si="29"/>
        <v>99574505.932333082</v>
      </c>
      <c r="CH12" s="9">
        <v>-5570.0046666666676</v>
      </c>
      <c r="CI12" s="9">
        <v>-58809.95716666666</v>
      </c>
      <c r="CJ12" s="9">
        <f t="shared" si="30"/>
        <v>99510125.970499739</v>
      </c>
      <c r="CK12" s="9">
        <v>-5570.0046666666676</v>
      </c>
      <c r="CL12" s="9">
        <v>-58809.95716666666</v>
      </c>
      <c r="CM12" s="9">
        <f t="shared" si="31"/>
        <v>99445746.008666396</v>
      </c>
      <c r="CN12" s="9">
        <v>-5570.0046666666676</v>
      </c>
      <c r="CO12" s="9">
        <v>-58809.95716666666</v>
      </c>
      <c r="CP12" s="9">
        <f t="shared" si="32"/>
        <v>99381366.046833053</v>
      </c>
      <c r="CQ12" s="9">
        <v>-5570.0046666666676</v>
      </c>
      <c r="CR12" s="9">
        <v>-58809.95716666666</v>
      </c>
      <c r="CS12" s="9">
        <f t="shared" si="33"/>
        <v>99316986.08499971</v>
      </c>
      <c r="CT12" s="9">
        <v>-5570.0046666666676</v>
      </c>
      <c r="CU12" s="9">
        <v>-58809.95716666666</v>
      </c>
      <c r="CV12" s="9">
        <f t="shared" si="34"/>
        <v>99252606.123166367</v>
      </c>
      <c r="CW12" s="9">
        <v>-5570.0046666666676</v>
      </c>
      <c r="CX12" s="9">
        <v>-58809.95716666666</v>
      </c>
      <c r="CY12" s="9">
        <f t="shared" si="35"/>
        <v>99188226.161333025</v>
      </c>
      <c r="CZ12" s="9">
        <v>-5570.0046666666676</v>
      </c>
      <c r="DA12" s="9">
        <v>-58809.95716666666</v>
      </c>
      <c r="DB12" s="9">
        <f t="shared" si="36"/>
        <v>99123846.199499682</v>
      </c>
      <c r="DC12" s="9">
        <v>-5570.0046666666676</v>
      </c>
      <c r="DD12" s="9">
        <v>-58809.95716666666</v>
      </c>
      <c r="DE12" s="9">
        <f t="shared" si="37"/>
        <v>99059466.237666339</v>
      </c>
      <c r="DF12" s="9">
        <v>-5570.0046666666676</v>
      </c>
      <c r="DG12" s="9">
        <v>-58809.95716666666</v>
      </c>
      <c r="DH12" s="9">
        <f t="shared" si="38"/>
        <v>98995086.275832996</v>
      </c>
      <c r="DI12" s="9">
        <v>-5570.0046666666676</v>
      </c>
      <c r="DJ12" s="9">
        <v>-58809.95716666666</v>
      </c>
      <c r="DK12" s="9">
        <f t="shared" si="39"/>
        <v>98930706.313999653</v>
      </c>
      <c r="DL12" s="9">
        <v>-5570.0046666666676</v>
      </c>
      <c r="DM12" s="9">
        <v>-58809.95716666666</v>
      </c>
      <c r="DN12" s="9">
        <f t="shared" si="40"/>
        <v>98866326.35216631</v>
      </c>
      <c r="DO12" s="9">
        <v>-5570.0046666666676</v>
      </c>
      <c r="DP12" s="9">
        <v>-58809.95716666666</v>
      </c>
      <c r="DQ12" s="9">
        <f t="shared" si="41"/>
        <v>98801946.390332967</v>
      </c>
      <c r="DR12" s="9">
        <v>-5570.0046666666676</v>
      </c>
      <c r="DS12" s="9">
        <v>-58809.95716666666</v>
      </c>
      <c r="DT12" s="9">
        <f t="shared" si="42"/>
        <v>98737566.428499624</v>
      </c>
      <c r="DU12" s="9">
        <v>-5570.0046666666676</v>
      </c>
      <c r="DV12" s="9">
        <v>-58809.95716666666</v>
      </c>
      <c r="DW12" s="9">
        <f t="shared" si="43"/>
        <v>98673186.466666281</v>
      </c>
      <c r="DX12" s="9">
        <v>-5570.0046666666676</v>
      </c>
      <c r="DY12" s="9">
        <v>-58809.95716666666</v>
      </c>
      <c r="DZ12" s="9">
        <f t="shared" si="44"/>
        <v>98608806.504832938</v>
      </c>
      <c r="EA12" s="9">
        <v>-5570.0046666666676</v>
      </c>
      <c r="EB12" s="9">
        <v>-58809.95716666666</v>
      </c>
      <c r="EC12" s="9">
        <f t="shared" si="45"/>
        <v>98544426.542999595</v>
      </c>
      <c r="EE12" s="150">
        <f t="shared" si="19"/>
        <v>99703265.855999768</v>
      </c>
      <c r="EF12" s="150">
        <f t="shared" si="46"/>
        <v>-772559.54200011492</v>
      </c>
      <c r="EG12" s="151">
        <f t="shared" si="20"/>
        <v>98930706.313999653</v>
      </c>
      <c r="EH12" s="118"/>
      <c r="EN12" s="12"/>
      <c r="EO12" s="12"/>
      <c r="EQ12" s="12"/>
      <c r="ER12" s="12"/>
    </row>
    <row r="13" spans="1:148" x14ac:dyDescent="0.2">
      <c r="A13" s="63" t="s">
        <v>99</v>
      </c>
      <c r="B13" s="63" t="s">
        <v>16</v>
      </c>
      <c r="C13" s="63" t="s">
        <v>16</v>
      </c>
      <c r="D13" s="63" t="s">
        <v>65</v>
      </c>
      <c r="E13" s="63" t="str">
        <f t="shared" si="0"/>
        <v>STMPJBG</v>
      </c>
      <c r="F13" s="63" t="str">
        <f t="shared" si="1"/>
        <v>STMPJBG</v>
      </c>
      <c r="G13" s="9">
        <v>-3.7252902984619141E-8</v>
      </c>
      <c r="H13" s="9">
        <v>0</v>
      </c>
      <c r="I13" s="9">
        <v>0</v>
      </c>
      <c r="J13" s="9">
        <f t="shared" si="2"/>
        <v>-3.7252902984619141E-8</v>
      </c>
      <c r="K13" s="9">
        <v>0</v>
      </c>
      <c r="L13" s="9">
        <v>0</v>
      </c>
      <c r="M13" s="9">
        <f t="shared" si="3"/>
        <v>-3.7252902984619141E-8</v>
      </c>
      <c r="N13" s="9">
        <v>0</v>
      </c>
      <c r="O13" s="9">
        <v>0</v>
      </c>
      <c r="P13" s="9">
        <f t="shared" si="4"/>
        <v>-3.7252902984619141E-8</v>
      </c>
      <c r="Q13" s="9">
        <v>0</v>
      </c>
      <c r="R13" s="9">
        <v>0</v>
      </c>
      <c r="S13" s="9">
        <f t="shared" si="5"/>
        <v>-3.7252902984619141E-8</v>
      </c>
      <c r="T13" s="9">
        <v>0</v>
      </c>
      <c r="U13" s="9">
        <v>0</v>
      </c>
      <c r="V13" s="9">
        <f t="shared" si="6"/>
        <v>-3.7252902984619141E-8</v>
      </c>
      <c r="W13" s="9">
        <v>0</v>
      </c>
      <c r="X13" s="9">
        <v>0</v>
      </c>
      <c r="Y13" s="9">
        <f t="shared" si="7"/>
        <v>-3.7252902984619141E-8</v>
      </c>
      <c r="Z13" s="9">
        <v>0</v>
      </c>
      <c r="AA13" s="9">
        <v>0</v>
      </c>
      <c r="AB13" s="9">
        <f t="shared" si="8"/>
        <v>-3.7252902984619141E-8</v>
      </c>
      <c r="AC13" s="9">
        <v>0</v>
      </c>
      <c r="AD13" s="9">
        <v>0</v>
      </c>
      <c r="AE13" s="9">
        <f t="shared" si="9"/>
        <v>-3.7252902984619141E-8</v>
      </c>
      <c r="AF13" s="9">
        <v>0</v>
      </c>
      <c r="AG13" s="9">
        <v>0</v>
      </c>
      <c r="AH13" s="9">
        <f t="shared" si="10"/>
        <v>-3.7252902984619141E-8</v>
      </c>
      <c r="AI13" s="9">
        <v>0</v>
      </c>
      <c r="AJ13" s="9">
        <v>0</v>
      </c>
      <c r="AK13" s="9">
        <f t="shared" si="11"/>
        <v>-3.7252902984619141E-8</v>
      </c>
      <c r="AL13" s="9">
        <v>0</v>
      </c>
      <c r="AM13" s="9">
        <v>0</v>
      </c>
      <c r="AN13" s="9">
        <f t="shared" si="12"/>
        <v>-3.7252902984619141E-8</v>
      </c>
      <c r="AO13" s="9">
        <v>0</v>
      </c>
      <c r="AP13" s="9">
        <v>0</v>
      </c>
      <c r="AQ13" s="9">
        <f t="shared" si="13"/>
        <v>-3.7252902984619141E-8</v>
      </c>
      <c r="AR13" s="9">
        <v>0</v>
      </c>
      <c r="AS13" s="9">
        <v>0</v>
      </c>
      <c r="AT13" s="9">
        <f t="shared" si="14"/>
        <v>-3.7252902984619141E-8</v>
      </c>
      <c r="AU13" s="9">
        <v>0</v>
      </c>
      <c r="AV13" s="9">
        <v>0</v>
      </c>
      <c r="AW13" s="9">
        <f t="shared" si="15"/>
        <v>-3.7252902984619141E-8</v>
      </c>
      <c r="AX13" s="9">
        <v>0</v>
      </c>
      <c r="AY13" s="9">
        <v>0</v>
      </c>
      <c r="AZ13" s="9">
        <f t="shared" si="16"/>
        <v>-3.7252902984619141E-8</v>
      </c>
      <c r="BA13" s="9">
        <v>0</v>
      </c>
      <c r="BB13" s="9">
        <v>0</v>
      </c>
      <c r="BC13" s="9">
        <f t="shared" si="17"/>
        <v>-3.7252902984619141E-8</v>
      </c>
      <c r="BD13" s="9">
        <v>0</v>
      </c>
      <c r="BE13" s="9">
        <v>0</v>
      </c>
      <c r="BF13" s="9">
        <f t="shared" si="18"/>
        <v>-3.7252902984619141E-8</v>
      </c>
      <c r="BG13" s="9">
        <v>0</v>
      </c>
      <c r="BH13" s="9">
        <v>0</v>
      </c>
      <c r="BI13" s="9">
        <f t="shared" si="21"/>
        <v>-3.7252902984619141E-8</v>
      </c>
      <c r="BJ13" s="9">
        <v>0</v>
      </c>
      <c r="BK13" s="9">
        <v>0</v>
      </c>
      <c r="BL13" s="9">
        <f t="shared" si="22"/>
        <v>-3.7252902984619141E-8</v>
      </c>
      <c r="BM13" s="9">
        <v>0</v>
      </c>
      <c r="BN13" s="9">
        <v>0</v>
      </c>
      <c r="BO13" s="9">
        <f t="shared" si="23"/>
        <v>-3.7252902984619141E-8</v>
      </c>
      <c r="BP13" s="9">
        <v>0</v>
      </c>
      <c r="BQ13" s="9">
        <v>0</v>
      </c>
      <c r="BR13" s="9">
        <f t="shared" si="24"/>
        <v>-3.7252902984619141E-8</v>
      </c>
      <c r="BS13" s="9">
        <v>0</v>
      </c>
      <c r="BT13" s="9">
        <v>0</v>
      </c>
      <c r="BU13" s="9">
        <f t="shared" si="25"/>
        <v>-3.7252902984619141E-8</v>
      </c>
      <c r="BV13" s="9">
        <v>0</v>
      </c>
      <c r="BW13" s="9">
        <v>0</v>
      </c>
      <c r="BX13" s="9">
        <f t="shared" si="26"/>
        <v>-3.7252902984619141E-8</v>
      </c>
      <c r="BY13" s="9">
        <v>0</v>
      </c>
      <c r="BZ13" s="9">
        <v>0</v>
      </c>
      <c r="CA13" s="9">
        <f t="shared" si="27"/>
        <v>-3.7252902984619141E-8</v>
      </c>
      <c r="CB13" s="9">
        <v>0</v>
      </c>
      <c r="CC13" s="9">
        <v>0</v>
      </c>
      <c r="CD13" s="9">
        <f t="shared" si="28"/>
        <v>-3.7252902984619141E-8</v>
      </c>
      <c r="CE13" s="9">
        <v>0</v>
      </c>
      <c r="CF13" s="9">
        <v>0</v>
      </c>
      <c r="CG13" s="9">
        <f t="shared" si="29"/>
        <v>-3.7252902984619141E-8</v>
      </c>
      <c r="CH13" s="9">
        <v>0</v>
      </c>
      <c r="CI13" s="9">
        <v>0</v>
      </c>
      <c r="CJ13" s="9">
        <f t="shared" si="30"/>
        <v>-3.7252902984619141E-8</v>
      </c>
      <c r="CK13" s="9">
        <v>0</v>
      </c>
      <c r="CL13" s="9">
        <v>0</v>
      </c>
      <c r="CM13" s="9">
        <f t="shared" si="31"/>
        <v>-3.7252902984619141E-8</v>
      </c>
      <c r="CN13" s="9">
        <v>0</v>
      </c>
      <c r="CO13" s="9">
        <v>0</v>
      </c>
      <c r="CP13" s="9">
        <f t="shared" si="32"/>
        <v>-3.7252902984619141E-8</v>
      </c>
      <c r="CQ13" s="9">
        <v>0</v>
      </c>
      <c r="CR13" s="9">
        <v>0</v>
      </c>
      <c r="CS13" s="9">
        <f t="shared" si="33"/>
        <v>-3.7252902984619141E-8</v>
      </c>
      <c r="CT13" s="9">
        <v>0</v>
      </c>
      <c r="CU13" s="9">
        <v>0</v>
      </c>
      <c r="CV13" s="9">
        <f t="shared" si="34"/>
        <v>-3.7252902984619141E-8</v>
      </c>
      <c r="CW13" s="9">
        <v>0</v>
      </c>
      <c r="CX13" s="9">
        <v>0</v>
      </c>
      <c r="CY13" s="9">
        <f t="shared" si="35"/>
        <v>-3.7252902984619141E-8</v>
      </c>
      <c r="CZ13" s="9">
        <v>0</v>
      </c>
      <c r="DA13" s="9">
        <v>0</v>
      </c>
      <c r="DB13" s="9">
        <f t="shared" si="36"/>
        <v>-3.7252902984619141E-8</v>
      </c>
      <c r="DC13" s="9">
        <v>0</v>
      </c>
      <c r="DD13" s="9">
        <v>0</v>
      </c>
      <c r="DE13" s="9">
        <f t="shared" si="37"/>
        <v>-3.7252902984619141E-8</v>
      </c>
      <c r="DF13" s="9">
        <v>0</v>
      </c>
      <c r="DG13" s="9">
        <v>0</v>
      </c>
      <c r="DH13" s="9">
        <f t="shared" si="38"/>
        <v>-3.7252902984619141E-8</v>
      </c>
      <c r="DI13" s="9">
        <v>0</v>
      </c>
      <c r="DJ13" s="9">
        <v>0</v>
      </c>
      <c r="DK13" s="9">
        <f t="shared" si="39"/>
        <v>-3.7252902984619141E-8</v>
      </c>
      <c r="DL13" s="9">
        <v>0</v>
      </c>
      <c r="DM13" s="9">
        <v>0</v>
      </c>
      <c r="DN13" s="9">
        <f t="shared" si="40"/>
        <v>-3.7252902984619141E-8</v>
      </c>
      <c r="DO13" s="9">
        <v>0</v>
      </c>
      <c r="DP13" s="9">
        <v>0</v>
      </c>
      <c r="DQ13" s="9">
        <f t="shared" si="41"/>
        <v>-3.7252902984619141E-8</v>
      </c>
      <c r="DR13" s="9">
        <v>0</v>
      </c>
      <c r="DS13" s="9">
        <v>0</v>
      </c>
      <c r="DT13" s="9">
        <f t="shared" si="42"/>
        <v>-3.7252902984619141E-8</v>
      </c>
      <c r="DU13" s="9">
        <v>0</v>
      </c>
      <c r="DV13" s="9">
        <v>0</v>
      </c>
      <c r="DW13" s="9">
        <f t="shared" si="43"/>
        <v>-3.7252902984619141E-8</v>
      </c>
      <c r="DX13" s="9">
        <v>0</v>
      </c>
      <c r="DY13" s="9">
        <v>0</v>
      </c>
      <c r="DZ13" s="9">
        <f t="shared" si="44"/>
        <v>-3.7252902984619141E-8</v>
      </c>
      <c r="EA13" s="9">
        <v>0</v>
      </c>
      <c r="EB13" s="9">
        <v>0</v>
      </c>
      <c r="EC13" s="9">
        <f t="shared" si="45"/>
        <v>-3.7252902984619141E-8</v>
      </c>
      <c r="EE13" s="150">
        <f t="shared" si="19"/>
        <v>-3.7252902984619141E-8</v>
      </c>
      <c r="EF13" s="150">
        <f t="shared" si="46"/>
        <v>0</v>
      </c>
      <c r="EG13" s="151">
        <f t="shared" si="20"/>
        <v>-3.7252902984619141E-8</v>
      </c>
      <c r="EH13" s="118"/>
      <c r="EN13" s="12"/>
      <c r="EO13" s="12"/>
      <c r="EQ13" s="12"/>
      <c r="ER13" s="12"/>
    </row>
    <row r="14" spans="1:148" hidden="1" x14ac:dyDescent="0.2">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E14" s="150"/>
      <c r="EF14" s="150"/>
      <c r="EG14" s="151"/>
      <c r="EH14" s="118"/>
      <c r="EN14" s="12"/>
      <c r="EO14" s="12"/>
      <c r="EQ14" s="12"/>
      <c r="ER14" s="12"/>
    </row>
    <row r="15" spans="1:148" hidden="1" x14ac:dyDescent="0.2">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E15" s="150"/>
      <c r="EF15" s="150"/>
      <c r="EG15" s="151"/>
      <c r="EH15" s="118"/>
      <c r="EN15" s="12"/>
      <c r="EO15" s="12"/>
      <c r="EQ15" s="12"/>
      <c r="ER15" s="12"/>
    </row>
    <row r="16" spans="1:148" x14ac:dyDescent="0.2">
      <c r="A16" s="63" t="s">
        <v>122</v>
      </c>
      <c r="B16" s="63" t="s">
        <v>14</v>
      </c>
      <c r="C16" s="63" t="s">
        <v>14</v>
      </c>
      <c r="D16" s="63" t="s">
        <v>68</v>
      </c>
      <c r="E16" s="63" t="str">
        <f t="shared" ref="E16:E20" si="47">D16&amp;C16</f>
        <v>STMPPCCAGE</v>
      </c>
      <c r="F16" s="63" t="str">
        <f t="shared" ref="F16:F20" si="48">D16&amp;C16</f>
        <v>STMPPCCAGE</v>
      </c>
      <c r="G16" s="9">
        <v>0</v>
      </c>
      <c r="H16" s="9">
        <v>0</v>
      </c>
      <c r="I16" s="9">
        <v>0</v>
      </c>
      <c r="J16" s="9">
        <f t="shared" ref="J16:J20" si="49">G16+H16+I16</f>
        <v>0</v>
      </c>
      <c r="K16" s="9">
        <v>0</v>
      </c>
      <c r="L16" s="9">
        <v>0</v>
      </c>
      <c r="M16" s="9">
        <f t="shared" ref="M16:M20" si="50">J16+K16+L16</f>
        <v>0</v>
      </c>
      <c r="N16" s="9">
        <v>0</v>
      </c>
      <c r="O16" s="9">
        <v>0</v>
      </c>
      <c r="P16" s="9">
        <f t="shared" ref="P16:P20" si="51">M16+N16+O16</f>
        <v>0</v>
      </c>
      <c r="Q16" s="9">
        <v>0</v>
      </c>
      <c r="R16" s="9">
        <v>0</v>
      </c>
      <c r="S16" s="9">
        <f t="shared" ref="S16:S20" si="52">P16+Q16+R16</f>
        <v>0</v>
      </c>
      <c r="T16" s="9">
        <v>0</v>
      </c>
      <c r="U16" s="9">
        <v>0</v>
      </c>
      <c r="V16" s="9">
        <f t="shared" ref="V16:V20" si="53">S16+T16+U16</f>
        <v>0</v>
      </c>
      <c r="W16" s="9">
        <v>252341</v>
      </c>
      <c r="X16" s="9">
        <v>0</v>
      </c>
      <c r="Y16" s="9">
        <f t="shared" ref="Y16:Y20" si="54">V16+W16+X16</f>
        <v>252341</v>
      </c>
      <c r="Z16" s="9">
        <v>0</v>
      </c>
      <c r="AA16" s="9">
        <v>0</v>
      </c>
      <c r="AB16" s="9">
        <f t="shared" ref="AB16:AB20" si="55">Y16+Z16+AA16</f>
        <v>252341</v>
      </c>
      <c r="AC16" s="9">
        <v>0</v>
      </c>
      <c r="AD16" s="9">
        <v>0</v>
      </c>
      <c r="AE16" s="9">
        <f t="shared" ref="AE16:AE20" si="56">AB16+AC16+AD16</f>
        <v>252341</v>
      </c>
      <c r="AF16" s="9">
        <v>0</v>
      </c>
      <c r="AG16" s="9">
        <v>0</v>
      </c>
      <c r="AH16" s="9">
        <f t="shared" ref="AH16:AH20" si="57">AE16+AF16+AG16</f>
        <v>252341</v>
      </c>
      <c r="AI16" s="9">
        <v>335165</v>
      </c>
      <c r="AJ16" s="9">
        <v>0</v>
      </c>
      <c r="AK16" s="9">
        <f t="shared" ref="AK16:AK20" si="58">AH16+AI16+AJ16</f>
        <v>587506</v>
      </c>
      <c r="AL16" s="9">
        <v>0</v>
      </c>
      <c r="AM16" s="9">
        <v>0</v>
      </c>
      <c r="AN16" s="9">
        <f t="shared" ref="AN16:AN20" si="59">AK16+AL16+AM16</f>
        <v>587506</v>
      </c>
      <c r="AO16" s="9">
        <v>0</v>
      </c>
      <c r="AP16" s="9">
        <v>0</v>
      </c>
      <c r="AQ16" s="9">
        <f t="shared" ref="AQ16:AQ20" si="60">AN16+AO16+AP16</f>
        <v>587506</v>
      </c>
      <c r="AR16" s="9">
        <v>0</v>
      </c>
      <c r="AS16" s="9">
        <v>0</v>
      </c>
      <c r="AT16" s="9">
        <f t="shared" ref="AT16:AT20" si="61">AQ16+AR16+AS16</f>
        <v>587506</v>
      </c>
      <c r="AU16" s="9">
        <v>0</v>
      </c>
      <c r="AV16" s="9">
        <v>0</v>
      </c>
      <c r="AW16" s="9">
        <f t="shared" ref="AW16:AW20" si="62">AT16+AU16+AV16</f>
        <v>587506</v>
      </c>
      <c r="AX16" s="9">
        <v>0</v>
      </c>
      <c r="AY16" s="9">
        <v>0</v>
      </c>
      <c r="AZ16" s="9">
        <f t="shared" ref="AZ16:AZ20" si="63">AW16+AX16+AY16</f>
        <v>587506</v>
      </c>
      <c r="BA16" s="9">
        <v>0</v>
      </c>
      <c r="BB16" s="9">
        <v>0</v>
      </c>
      <c r="BC16" s="9">
        <f t="shared" ref="BC16:BC20" si="64">AZ16+BA16+BB16</f>
        <v>587506</v>
      </c>
      <c r="BD16" s="9">
        <v>0</v>
      </c>
      <c r="BE16" s="9">
        <v>0</v>
      </c>
      <c r="BF16" s="9">
        <f t="shared" ref="BF16:BF20" si="65">BC16+BD16+BE16</f>
        <v>587506</v>
      </c>
      <c r="BG16" s="9">
        <v>820831.99999999988</v>
      </c>
      <c r="BH16" s="9">
        <v>0</v>
      </c>
      <c r="BI16" s="9">
        <f t="shared" ref="BI16:BI20" si="66">BF16+BG16+BH16</f>
        <v>1408338</v>
      </c>
      <c r="BJ16" s="9">
        <v>0</v>
      </c>
      <c r="BK16" s="9">
        <v>0</v>
      </c>
      <c r="BL16" s="9">
        <f t="shared" ref="BL16:BL20" si="67">BI16+BJ16+BK16</f>
        <v>1408338</v>
      </c>
      <c r="BM16" s="9">
        <v>0</v>
      </c>
      <c r="BN16" s="9">
        <v>0</v>
      </c>
      <c r="BO16" s="9">
        <f t="shared" ref="BO16:BO20" si="68">BL16+BM16+BN16</f>
        <v>1408338</v>
      </c>
      <c r="BP16" s="9">
        <v>0</v>
      </c>
      <c r="BQ16" s="9">
        <v>0</v>
      </c>
      <c r="BR16" s="9">
        <f t="shared" ref="BR16:BR20" si="69">BO16+BP16+BQ16</f>
        <v>1408338</v>
      </c>
      <c r="BS16" s="9">
        <v>0</v>
      </c>
      <c r="BT16" s="9">
        <v>0</v>
      </c>
      <c r="BU16" s="9">
        <f t="shared" ref="BU16:BU20" si="70">BR16+BS16+BT16</f>
        <v>1408338</v>
      </c>
      <c r="BV16" s="9">
        <v>0</v>
      </c>
      <c r="BW16" s="9">
        <v>0</v>
      </c>
      <c r="BX16" s="9">
        <f t="shared" ref="BX16:BX20" si="71">BU16+BV16+BW16</f>
        <v>1408338</v>
      </c>
      <c r="BY16" s="9">
        <v>0</v>
      </c>
      <c r="BZ16" s="9">
        <v>0</v>
      </c>
      <c r="CA16" s="9">
        <f t="shared" ref="CA16:CA20" si="72">BX16+BY16+BZ16</f>
        <v>1408338</v>
      </c>
      <c r="CB16" s="9">
        <v>689025.64999999502</v>
      </c>
      <c r="CC16" s="9">
        <v>0</v>
      </c>
      <c r="CD16" s="9">
        <f t="shared" ref="CD16:CD20" si="73">CA16+CB16+CC16</f>
        <v>2097363.6499999948</v>
      </c>
      <c r="CE16" s="9">
        <v>0</v>
      </c>
      <c r="CF16" s="9">
        <v>0</v>
      </c>
      <c r="CG16" s="9">
        <f t="shared" ref="CG16:CG20" si="74">CD16+CE16+CF16</f>
        <v>2097363.6499999948</v>
      </c>
      <c r="CH16" s="9">
        <v>0</v>
      </c>
      <c r="CI16" s="9">
        <v>0</v>
      </c>
      <c r="CJ16" s="9">
        <f t="shared" ref="CJ16:CJ20" si="75">CG16+CH16+CI16</f>
        <v>2097363.6499999948</v>
      </c>
      <c r="CK16" s="9">
        <v>0</v>
      </c>
      <c r="CL16" s="9">
        <v>0</v>
      </c>
      <c r="CM16" s="9">
        <f t="shared" ref="CM16:CM20" si="76">CJ16+CK16+CL16</f>
        <v>2097363.6499999948</v>
      </c>
      <c r="CN16" s="9">
        <v>0</v>
      </c>
      <c r="CO16" s="9">
        <v>0</v>
      </c>
      <c r="CP16" s="9">
        <f t="shared" ref="CP16:CP20" si="77">CM16+CN16+CO16</f>
        <v>2097363.6499999948</v>
      </c>
      <c r="CQ16" s="9">
        <v>0</v>
      </c>
      <c r="CR16" s="9">
        <v>0</v>
      </c>
      <c r="CS16" s="9">
        <f t="shared" ref="CS16:CS20" si="78">CP16+CQ16+CR16</f>
        <v>2097363.6499999948</v>
      </c>
      <c r="CT16" s="9">
        <v>0</v>
      </c>
      <c r="CU16" s="9">
        <v>0</v>
      </c>
      <c r="CV16" s="9">
        <f t="shared" ref="CV16:CV20" si="79">CS16+CT16+CU16</f>
        <v>2097363.6499999948</v>
      </c>
      <c r="CW16" s="9">
        <v>0</v>
      </c>
      <c r="CX16" s="9">
        <v>0</v>
      </c>
      <c r="CY16" s="9">
        <f t="shared" ref="CY16:CY20" si="80">CV16+CW16+CX16</f>
        <v>2097363.6499999948</v>
      </c>
      <c r="CZ16" s="9">
        <v>0</v>
      </c>
      <c r="DA16" s="9">
        <v>0</v>
      </c>
      <c r="DB16" s="9">
        <f t="shared" ref="DB16:DB20" si="81">CY16+CZ16+DA16</f>
        <v>2097363.6499999948</v>
      </c>
      <c r="DC16" s="9">
        <v>0</v>
      </c>
      <c r="DD16" s="9">
        <v>0</v>
      </c>
      <c r="DE16" s="9">
        <f t="shared" ref="DE16:DE20" si="82">DB16+DC16+DD16</f>
        <v>2097363.6499999948</v>
      </c>
      <c r="DF16" s="9">
        <v>0</v>
      </c>
      <c r="DG16" s="9">
        <v>0</v>
      </c>
      <c r="DH16" s="9">
        <f t="shared" ref="DH16:DH20" si="83">DE16+DF16+DG16</f>
        <v>2097363.6499999948</v>
      </c>
      <c r="DI16" s="9">
        <v>0</v>
      </c>
      <c r="DJ16" s="9">
        <v>0</v>
      </c>
      <c r="DK16" s="9">
        <f t="shared" ref="DK16:DK20" si="84">DH16+DI16+DJ16</f>
        <v>2097363.6499999948</v>
      </c>
      <c r="DL16" s="9">
        <v>0</v>
      </c>
      <c r="DM16" s="9">
        <v>0</v>
      </c>
      <c r="DN16" s="9">
        <f t="shared" ref="DN16:DN20" si="85">DK16+DL16+DM16</f>
        <v>2097363.6499999948</v>
      </c>
      <c r="DO16" s="9">
        <v>0</v>
      </c>
      <c r="DP16" s="9">
        <v>0</v>
      </c>
      <c r="DQ16" s="9">
        <f t="shared" ref="DQ16:DQ20" si="86">DN16+DO16+DP16</f>
        <v>2097363.6499999948</v>
      </c>
      <c r="DR16" s="9">
        <v>0</v>
      </c>
      <c r="DS16" s="9">
        <v>0</v>
      </c>
      <c r="DT16" s="9">
        <f t="shared" ref="DT16:DT20" si="87">DQ16+DR16+DS16</f>
        <v>2097363.6499999948</v>
      </c>
      <c r="DU16" s="9">
        <v>0</v>
      </c>
      <c r="DV16" s="9">
        <v>0</v>
      </c>
      <c r="DW16" s="9">
        <f t="shared" ref="DW16:DW20" si="88">DT16+DU16+DV16</f>
        <v>2097363.6499999948</v>
      </c>
      <c r="DX16" s="9">
        <v>0</v>
      </c>
      <c r="DY16" s="9">
        <v>0</v>
      </c>
      <c r="DZ16" s="9">
        <f t="shared" ref="DZ16:DZ20" si="89">DW16+DX16+DY16</f>
        <v>2097363.6499999948</v>
      </c>
      <c r="EA16" s="9">
        <v>0</v>
      </c>
      <c r="EB16" s="9">
        <v>0</v>
      </c>
      <c r="EC16" s="9">
        <f t="shared" ref="EC16:EC20" si="90">DZ16+EA16+EB16</f>
        <v>2097363.6499999948</v>
      </c>
      <c r="EE16" s="150">
        <f>(BI16+CS16+2*SUM(BL16,BO16,BR16,BU16,BX16,CA16,CD16,CG16,CJ16,CM16,CP16,))/24</f>
        <v>1724141.4229166645</v>
      </c>
      <c r="EF16" s="150">
        <f t="shared" si="46"/>
        <v>373222.22708333028</v>
      </c>
      <c r="EG16" s="151">
        <f t="shared" si="20"/>
        <v>2097363.6499999948</v>
      </c>
      <c r="EH16" s="118"/>
      <c r="EN16" s="12"/>
      <c r="EO16" s="12"/>
      <c r="EQ16" s="12"/>
      <c r="ER16" s="12"/>
    </row>
    <row r="17" spans="1:148" hidden="1" x14ac:dyDescent="0.2">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E17" s="150"/>
      <c r="EF17" s="150"/>
      <c r="EG17" s="151"/>
      <c r="EH17" s="118"/>
      <c r="EN17" s="12"/>
      <c r="EO17" s="12"/>
      <c r="EQ17" s="12"/>
      <c r="ER17" s="12"/>
    </row>
    <row r="18" spans="1:148" hidden="1" x14ac:dyDescent="0.2">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E18" s="150"/>
      <c r="EF18" s="150"/>
      <c r="EG18" s="151"/>
      <c r="EH18" s="118"/>
      <c r="EN18" s="12"/>
      <c r="EO18" s="12"/>
      <c r="EQ18" s="12"/>
      <c r="ER18" s="12"/>
    </row>
    <row r="19" spans="1:148" x14ac:dyDescent="0.2">
      <c r="A19" s="63" t="s">
        <v>123</v>
      </c>
      <c r="B19" s="63" t="s">
        <v>15</v>
      </c>
      <c r="C19" s="63" t="s">
        <v>15</v>
      </c>
      <c r="D19" s="63" t="s">
        <v>124</v>
      </c>
      <c r="E19" s="63" t="str">
        <f t="shared" si="47"/>
        <v>STMPRSG</v>
      </c>
      <c r="F19" s="63" t="str">
        <f t="shared" si="48"/>
        <v>STMPRSG</v>
      </c>
      <c r="G19" s="9">
        <v>29848130.16</v>
      </c>
      <c r="H19" s="9">
        <v>0</v>
      </c>
      <c r="I19" s="9">
        <v>0</v>
      </c>
      <c r="J19" s="9">
        <f t="shared" si="49"/>
        <v>29848130.16</v>
      </c>
      <c r="K19" s="9">
        <v>0</v>
      </c>
      <c r="L19" s="9">
        <v>0</v>
      </c>
      <c r="M19" s="9">
        <f t="shared" si="50"/>
        <v>29848130.16</v>
      </c>
      <c r="N19" s="9">
        <v>0</v>
      </c>
      <c r="O19" s="9">
        <v>0</v>
      </c>
      <c r="P19" s="9">
        <f t="shared" si="51"/>
        <v>29848130.16</v>
      </c>
      <c r="Q19" s="9">
        <v>0</v>
      </c>
      <c r="R19" s="9">
        <v>0</v>
      </c>
      <c r="S19" s="9">
        <f t="shared" si="52"/>
        <v>29848130.16</v>
      </c>
      <c r="T19" s="9">
        <v>0</v>
      </c>
      <c r="U19" s="9">
        <v>0</v>
      </c>
      <c r="V19" s="9">
        <f t="shared" si="53"/>
        <v>29848130.16</v>
      </c>
      <c r="W19" s="9">
        <v>0</v>
      </c>
      <c r="X19" s="9">
        <v>0</v>
      </c>
      <c r="Y19" s="9">
        <f t="shared" si="54"/>
        <v>29848130.16</v>
      </c>
      <c r="Z19" s="9">
        <v>0</v>
      </c>
      <c r="AA19" s="9">
        <v>0</v>
      </c>
      <c r="AB19" s="9">
        <f t="shared" si="55"/>
        <v>29848130.16</v>
      </c>
      <c r="AC19" s="9">
        <v>0</v>
      </c>
      <c r="AD19" s="9">
        <v>0</v>
      </c>
      <c r="AE19" s="9">
        <f t="shared" si="56"/>
        <v>29848130.16</v>
      </c>
      <c r="AF19" s="9">
        <v>0</v>
      </c>
      <c r="AG19" s="9">
        <v>0</v>
      </c>
      <c r="AH19" s="9">
        <f t="shared" si="57"/>
        <v>29848130.16</v>
      </c>
      <c r="AI19" s="9">
        <v>0</v>
      </c>
      <c r="AJ19" s="9">
        <v>0</v>
      </c>
      <c r="AK19" s="9">
        <f t="shared" si="58"/>
        <v>29848130.16</v>
      </c>
      <c r="AL19" s="9">
        <v>0</v>
      </c>
      <c r="AM19" s="9">
        <v>0</v>
      </c>
      <c r="AN19" s="9">
        <f t="shared" si="59"/>
        <v>29848130.16</v>
      </c>
      <c r="AO19" s="9">
        <v>0</v>
      </c>
      <c r="AP19" s="9">
        <v>0</v>
      </c>
      <c r="AQ19" s="9">
        <f t="shared" si="60"/>
        <v>29848130.16</v>
      </c>
      <c r="AR19" s="9">
        <v>0</v>
      </c>
      <c r="AS19" s="9">
        <v>0</v>
      </c>
      <c r="AT19" s="9">
        <f t="shared" si="61"/>
        <v>29848130.16</v>
      </c>
      <c r="AU19" s="9">
        <v>0</v>
      </c>
      <c r="AV19" s="9">
        <v>0</v>
      </c>
      <c r="AW19" s="9">
        <f t="shared" si="62"/>
        <v>29848130.16</v>
      </c>
      <c r="AX19" s="9">
        <v>0</v>
      </c>
      <c r="AY19" s="9">
        <v>0</v>
      </c>
      <c r="AZ19" s="9">
        <f t="shared" si="63"/>
        <v>29848130.16</v>
      </c>
      <c r="BA19" s="9">
        <v>0</v>
      </c>
      <c r="BB19" s="9">
        <v>0</v>
      </c>
      <c r="BC19" s="9">
        <f t="shared" si="64"/>
        <v>29848130.16</v>
      </c>
      <c r="BD19" s="9">
        <v>0</v>
      </c>
      <c r="BE19" s="9">
        <v>0</v>
      </c>
      <c r="BF19" s="9">
        <f t="shared" si="65"/>
        <v>29848130.16</v>
      </c>
      <c r="BG19" s="9">
        <v>0</v>
      </c>
      <c r="BH19" s="9">
        <v>0</v>
      </c>
      <c r="BI19" s="9">
        <f t="shared" si="66"/>
        <v>29848130.16</v>
      </c>
      <c r="BJ19" s="9">
        <v>0</v>
      </c>
      <c r="BK19" s="9">
        <v>0</v>
      </c>
      <c r="BL19" s="9">
        <f t="shared" si="67"/>
        <v>29848130.16</v>
      </c>
      <c r="BM19" s="9">
        <v>0</v>
      </c>
      <c r="BN19" s="9">
        <v>0</v>
      </c>
      <c r="BO19" s="9">
        <f t="shared" si="68"/>
        <v>29848130.16</v>
      </c>
      <c r="BP19" s="9">
        <v>0</v>
      </c>
      <c r="BQ19" s="9">
        <v>0</v>
      </c>
      <c r="BR19" s="9">
        <f t="shared" si="69"/>
        <v>29848130.16</v>
      </c>
      <c r="BS19" s="9">
        <v>0</v>
      </c>
      <c r="BT19" s="9">
        <v>0</v>
      </c>
      <c r="BU19" s="9">
        <f t="shared" si="70"/>
        <v>29848130.16</v>
      </c>
      <c r="BV19" s="9">
        <v>0</v>
      </c>
      <c r="BW19" s="9">
        <v>0</v>
      </c>
      <c r="BX19" s="9">
        <f t="shared" si="71"/>
        <v>29848130.16</v>
      </c>
      <c r="BY19" s="9">
        <v>0</v>
      </c>
      <c r="BZ19" s="9">
        <v>0</v>
      </c>
      <c r="CA19" s="9">
        <f t="shared" si="72"/>
        <v>29848130.16</v>
      </c>
      <c r="CB19" s="9">
        <v>0</v>
      </c>
      <c r="CC19" s="9">
        <v>0</v>
      </c>
      <c r="CD19" s="9">
        <f t="shared" si="73"/>
        <v>29848130.16</v>
      </c>
      <c r="CE19" s="9">
        <v>0</v>
      </c>
      <c r="CF19" s="9">
        <v>0</v>
      </c>
      <c r="CG19" s="9">
        <f t="shared" si="74"/>
        <v>29848130.16</v>
      </c>
      <c r="CH19" s="9">
        <v>0</v>
      </c>
      <c r="CI19" s="9">
        <v>0</v>
      </c>
      <c r="CJ19" s="9">
        <f t="shared" si="75"/>
        <v>29848130.16</v>
      </c>
      <c r="CK19" s="9">
        <v>0</v>
      </c>
      <c r="CL19" s="9">
        <v>0</v>
      </c>
      <c r="CM19" s="9">
        <f t="shared" si="76"/>
        <v>29848130.16</v>
      </c>
      <c r="CN19" s="9">
        <v>0</v>
      </c>
      <c r="CO19" s="9">
        <v>0</v>
      </c>
      <c r="CP19" s="9">
        <f t="shared" si="77"/>
        <v>29848130.16</v>
      </c>
      <c r="CQ19" s="9">
        <v>0</v>
      </c>
      <c r="CR19" s="9">
        <v>0</v>
      </c>
      <c r="CS19" s="9">
        <f t="shared" si="78"/>
        <v>29848130.16</v>
      </c>
      <c r="CT19" s="9">
        <v>0</v>
      </c>
      <c r="CU19" s="9">
        <v>0</v>
      </c>
      <c r="CV19" s="9">
        <f t="shared" si="79"/>
        <v>29848130.16</v>
      </c>
      <c r="CW19" s="9">
        <v>0</v>
      </c>
      <c r="CX19" s="9">
        <v>0</v>
      </c>
      <c r="CY19" s="9">
        <f t="shared" si="80"/>
        <v>29848130.16</v>
      </c>
      <c r="CZ19" s="9">
        <v>0</v>
      </c>
      <c r="DA19" s="9">
        <v>0</v>
      </c>
      <c r="DB19" s="9">
        <f t="shared" si="81"/>
        <v>29848130.16</v>
      </c>
      <c r="DC19" s="9">
        <v>0</v>
      </c>
      <c r="DD19" s="9">
        <v>0</v>
      </c>
      <c r="DE19" s="9">
        <f t="shared" si="82"/>
        <v>29848130.16</v>
      </c>
      <c r="DF19" s="9">
        <v>0</v>
      </c>
      <c r="DG19" s="9">
        <v>0</v>
      </c>
      <c r="DH19" s="9">
        <f t="shared" si="83"/>
        <v>29848130.16</v>
      </c>
      <c r="DI19" s="9">
        <v>0</v>
      </c>
      <c r="DJ19" s="9">
        <v>0</v>
      </c>
      <c r="DK19" s="9">
        <f t="shared" si="84"/>
        <v>29848130.16</v>
      </c>
      <c r="DL19" s="9">
        <v>0</v>
      </c>
      <c r="DM19" s="9">
        <v>0</v>
      </c>
      <c r="DN19" s="9">
        <f t="shared" si="85"/>
        <v>29848130.16</v>
      </c>
      <c r="DO19" s="9">
        <v>0</v>
      </c>
      <c r="DP19" s="9">
        <v>0</v>
      </c>
      <c r="DQ19" s="9">
        <f t="shared" si="86"/>
        <v>29848130.16</v>
      </c>
      <c r="DR19" s="9">
        <v>0</v>
      </c>
      <c r="DS19" s="9">
        <v>0</v>
      </c>
      <c r="DT19" s="9">
        <f t="shared" si="87"/>
        <v>29848130.16</v>
      </c>
      <c r="DU19" s="9">
        <v>0</v>
      </c>
      <c r="DV19" s="9">
        <v>0</v>
      </c>
      <c r="DW19" s="9">
        <f t="shared" si="88"/>
        <v>29848130.16</v>
      </c>
      <c r="DX19" s="9">
        <v>0</v>
      </c>
      <c r="DY19" s="9">
        <v>0</v>
      </c>
      <c r="DZ19" s="9">
        <f t="shared" si="89"/>
        <v>29848130.16</v>
      </c>
      <c r="EA19" s="9">
        <v>0</v>
      </c>
      <c r="EB19" s="9">
        <v>0</v>
      </c>
      <c r="EC19" s="9">
        <f t="shared" si="90"/>
        <v>29848130.16</v>
      </c>
      <c r="EE19" s="150">
        <f t="shared" ref="EE19:EE20" si="91">(BI19+CS19+2*SUM(BL19,BO19,BR19,BU19,BX19,CA19,CD19,CG19,CJ19,CM19,CP19,))/24</f>
        <v>29848130.160000008</v>
      </c>
      <c r="EF19" s="150">
        <f t="shared" si="46"/>
        <v>0</v>
      </c>
      <c r="EG19" s="151">
        <f t="shared" si="20"/>
        <v>29848130.160000008</v>
      </c>
      <c r="EH19" s="118"/>
      <c r="EN19" s="12"/>
      <c r="EO19" s="12"/>
      <c r="EQ19" s="12"/>
      <c r="ER19" s="12"/>
    </row>
    <row r="20" spans="1:148" x14ac:dyDescent="0.2">
      <c r="A20" s="63" t="s">
        <v>123</v>
      </c>
      <c r="B20" s="63" t="s">
        <v>15</v>
      </c>
      <c r="C20" s="63" t="s">
        <v>15</v>
      </c>
      <c r="D20" s="63" t="s">
        <v>125</v>
      </c>
      <c r="E20" s="63" t="str">
        <f t="shared" si="47"/>
        <v>STMPBSG</v>
      </c>
      <c r="F20" s="63" t="str">
        <f t="shared" si="48"/>
        <v>STMPBSG</v>
      </c>
      <c r="G20" s="9">
        <v>126514962.44</v>
      </c>
      <c r="H20" s="9">
        <v>0</v>
      </c>
      <c r="I20" s="9">
        <v>0</v>
      </c>
      <c r="J20" s="9">
        <f t="shared" si="49"/>
        <v>126514962.44</v>
      </c>
      <c r="K20" s="9">
        <v>0</v>
      </c>
      <c r="L20" s="9">
        <v>0</v>
      </c>
      <c r="M20" s="9">
        <f t="shared" si="50"/>
        <v>126514962.44</v>
      </c>
      <c r="N20" s="9">
        <v>0</v>
      </c>
      <c r="O20" s="9">
        <v>0</v>
      </c>
      <c r="P20" s="9">
        <f t="shared" si="51"/>
        <v>126514962.44</v>
      </c>
      <c r="Q20" s="9">
        <v>0</v>
      </c>
      <c r="R20" s="9">
        <v>0</v>
      </c>
      <c r="S20" s="9">
        <f t="shared" si="52"/>
        <v>126514962.44</v>
      </c>
      <c r="T20" s="9">
        <v>121193.00000000001</v>
      </c>
      <c r="U20" s="9">
        <v>0</v>
      </c>
      <c r="V20" s="9">
        <f t="shared" si="53"/>
        <v>126636155.44</v>
      </c>
      <c r="W20" s="9">
        <v>228668.92</v>
      </c>
      <c r="X20" s="9">
        <v>0</v>
      </c>
      <c r="Y20" s="9">
        <f t="shared" si="54"/>
        <v>126864824.36</v>
      </c>
      <c r="Z20" s="9">
        <v>12884</v>
      </c>
      <c r="AA20" s="9">
        <v>0</v>
      </c>
      <c r="AB20" s="9">
        <f t="shared" si="55"/>
        <v>126877708.36</v>
      </c>
      <c r="AC20" s="9">
        <v>12884</v>
      </c>
      <c r="AD20" s="9">
        <v>0</v>
      </c>
      <c r="AE20" s="9">
        <f t="shared" si="56"/>
        <v>126890592.36</v>
      </c>
      <c r="AF20" s="9">
        <v>12884</v>
      </c>
      <c r="AG20" s="9">
        <v>0</v>
      </c>
      <c r="AH20" s="9">
        <f t="shared" si="57"/>
        <v>126903476.36</v>
      </c>
      <c r="AI20" s="9">
        <v>1546857</v>
      </c>
      <c r="AJ20" s="9">
        <v>0</v>
      </c>
      <c r="AK20" s="9">
        <f t="shared" si="58"/>
        <v>128450333.36</v>
      </c>
      <c r="AL20" s="9">
        <v>12884</v>
      </c>
      <c r="AM20" s="9">
        <v>0</v>
      </c>
      <c r="AN20" s="9">
        <f t="shared" si="59"/>
        <v>128463217.36</v>
      </c>
      <c r="AO20" s="9">
        <v>153823</v>
      </c>
      <c r="AP20" s="9">
        <v>0</v>
      </c>
      <c r="AQ20" s="9">
        <f t="shared" si="60"/>
        <v>128617040.36</v>
      </c>
      <c r="AR20" s="9">
        <v>12884</v>
      </c>
      <c r="AS20" s="9">
        <v>0</v>
      </c>
      <c r="AT20" s="9">
        <f t="shared" si="61"/>
        <v>128629924.36</v>
      </c>
      <c r="AU20" s="9">
        <v>12884</v>
      </c>
      <c r="AV20" s="9">
        <v>0</v>
      </c>
      <c r="AW20" s="9">
        <f t="shared" si="62"/>
        <v>128642808.36</v>
      </c>
      <c r="AX20" s="9">
        <v>12884</v>
      </c>
      <c r="AY20" s="9">
        <v>0</v>
      </c>
      <c r="AZ20" s="9">
        <f t="shared" si="63"/>
        <v>128655692.36</v>
      </c>
      <c r="BA20" s="9">
        <v>12884</v>
      </c>
      <c r="BB20" s="9">
        <v>0</v>
      </c>
      <c r="BC20" s="9">
        <f t="shared" si="64"/>
        <v>128668576.36</v>
      </c>
      <c r="BD20" s="9">
        <v>12884</v>
      </c>
      <c r="BE20" s="9">
        <v>0</v>
      </c>
      <c r="BF20" s="9">
        <f t="shared" si="65"/>
        <v>128681460.36</v>
      </c>
      <c r="BG20" s="9">
        <v>65930</v>
      </c>
      <c r="BH20" s="9">
        <v>0</v>
      </c>
      <c r="BI20" s="9">
        <f t="shared" si="66"/>
        <v>128747390.36</v>
      </c>
      <c r="BJ20" s="9">
        <v>13270.519999999871</v>
      </c>
      <c r="BK20" s="9">
        <v>0</v>
      </c>
      <c r="BL20" s="9">
        <f t="shared" si="67"/>
        <v>128760660.88</v>
      </c>
      <c r="BM20" s="9">
        <v>13270.519999999871</v>
      </c>
      <c r="BN20" s="9">
        <v>0</v>
      </c>
      <c r="BO20" s="9">
        <f t="shared" si="68"/>
        <v>128773931.39999999</v>
      </c>
      <c r="BP20" s="9">
        <v>13270.519999999871</v>
      </c>
      <c r="BQ20" s="9">
        <v>0</v>
      </c>
      <c r="BR20" s="9">
        <f t="shared" si="69"/>
        <v>128787201.91999999</v>
      </c>
      <c r="BS20" s="9">
        <v>13270.519999999871</v>
      </c>
      <c r="BT20" s="9">
        <v>0</v>
      </c>
      <c r="BU20" s="9">
        <f t="shared" si="70"/>
        <v>128800472.43999998</v>
      </c>
      <c r="BV20" s="9">
        <v>13270.519999999871</v>
      </c>
      <c r="BW20" s="9">
        <v>0</v>
      </c>
      <c r="BX20" s="9">
        <f t="shared" si="71"/>
        <v>128813742.95999998</v>
      </c>
      <c r="BY20" s="9">
        <v>115778.17999999889</v>
      </c>
      <c r="BZ20" s="9">
        <v>0</v>
      </c>
      <c r="CA20" s="9">
        <f t="shared" si="72"/>
        <v>128929521.13999997</v>
      </c>
      <c r="CB20" s="9">
        <v>13270.519999999871</v>
      </c>
      <c r="CC20" s="9">
        <v>0</v>
      </c>
      <c r="CD20" s="9">
        <f t="shared" si="73"/>
        <v>128942791.65999997</v>
      </c>
      <c r="CE20" s="9">
        <v>13270.519999999871</v>
      </c>
      <c r="CF20" s="9">
        <v>0</v>
      </c>
      <c r="CG20" s="9">
        <f t="shared" si="74"/>
        <v>128956062.17999996</v>
      </c>
      <c r="CH20" s="9">
        <v>13270.519999999871</v>
      </c>
      <c r="CI20" s="9">
        <v>0</v>
      </c>
      <c r="CJ20" s="9">
        <f t="shared" si="75"/>
        <v>128969332.69999996</v>
      </c>
      <c r="CK20" s="9">
        <v>13270.519999999871</v>
      </c>
      <c r="CL20" s="9">
        <v>0</v>
      </c>
      <c r="CM20" s="9">
        <f t="shared" si="76"/>
        <v>128982603.21999995</v>
      </c>
      <c r="CN20" s="9">
        <v>13270.519999999871</v>
      </c>
      <c r="CO20" s="9">
        <v>0</v>
      </c>
      <c r="CP20" s="9">
        <f t="shared" si="77"/>
        <v>128995873.73999995</v>
      </c>
      <c r="CQ20" s="9">
        <v>13270.519999999871</v>
      </c>
      <c r="CR20" s="9">
        <v>0</v>
      </c>
      <c r="CS20" s="9">
        <f t="shared" si="78"/>
        <v>129009144.25999995</v>
      </c>
      <c r="CT20" s="9">
        <v>13602.927199999873</v>
      </c>
      <c r="CU20" s="9">
        <v>0</v>
      </c>
      <c r="CV20" s="9">
        <f t="shared" si="79"/>
        <v>129022747.18719995</v>
      </c>
      <c r="CW20" s="9">
        <v>13602.927199999873</v>
      </c>
      <c r="CX20" s="9">
        <v>0</v>
      </c>
      <c r="CY20" s="9">
        <f t="shared" si="80"/>
        <v>129036350.11439995</v>
      </c>
      <c r="CZ20" s="9">
        <v>13602.927199999873</v>
      </c>
      <c r="DA20" s="9">
        <v>0</v>
      </c>
      <c r="DB20" s="9">
        <f t="shared" si="81"/>
        <v>129049953.04159996</v>
      </c>
      <c r="DC20" s="9">
        <v>612775.70599999418</v>
      </c>
      <c r="DD20" s="9">
        <v>0</v>
      </c>
      <c r="DE20" s="9">
        <f t="shared" si="82"/>
        <v>129662728.74759996</v>
      </c>
      <c r="DF20" s="9">
        <v>44281.307799999588</v>
      </c>
      <c r="DG20" s="9">
        <v>0</v>
      </c>
      <c r="DH20" s="9">
        <f t="shared" si="83"/>
        <v>129707010.05539995</v>
      </c>
      <c r="DI20" s="9">
        <v>13602.927199999873</v>
      </c>
      <c r="DJ20" s="9">
        <v>0</v>
      </c>
      <c r="DK20" s="9">
        <f t="shared" si="84"/>
        <v>129720612.98259996</v>
      </c>
      <c r="DL20" s="9">
        <v>13602.927199999873</v>
      </c>
      <c r="DM20" s="9">
        <v>0</v>
      </c>
      <c r="DN20" s="9">
        <f t="shared" si="85"/>
        <v>129734215.90979996</v>
      </c>
      <c r="DO20" s="9">
        <v>13602.927199999873</v>
      </c>
      <c r="DP20" s="9">
        <v>0</v>
      </c>
      <c r="DQ20" s="9">
        <f t="shared" si="86"/>
        <v>129747818.83699997</v>
      </c>
      <c r="DR20" s="9">
        <v>13602.927199999873</v>
      </c>
      <c r="DS20" s="9">
        <v>0</v>
      </c>
      <c r="DT20" s="9">
        <f t="shared" si="87"/>
        <v>129761421.76419997</v>
      </c>
      <c r="DU20" s="9">
        <v>13602.927199999873</v>
      </c>
      <c r="DV20" s="9">
        <v>0</v>
      </c>
      <c r="DW20" s="9">
        <f t="shared" si="88"/>
        <v>129775024.69139998</v>
      </c>
      <c r="DX20" s="9">
        <v>13602.927199999873</v>
      </c>
      <c r="DY20" s="9">
        <v>0</v>
      </c>
      <c r="DZ20" s="9">
        <f t="shared" si="89"/>
        <v>129788627.61859998</v>
      </c>
      <c r="EA20" s="9">
        <v>13602.927199999873</v>
      </c>
      <c r="EB20" s="9">
        <v>0</v>
      </c>
      <c r="EC20" s="9">
        <f t="shared" si="90"/>
        <v>129802230.54579999</v>
      </c>
      <c r="EE20" s="150">
        <f t="shared" si="91"/>
        <v>128882538.46249998</v>
      </c>
      <c r="EF20" s="150">
        <f t="shared" si="46"/>
        <v>651811.40022498369</v>
      </c>
      <c r="EG20" s="151">
        <f t="shared" si="20"/>
        <v>129534349.86272496</v>
      </c>
      <c r="EH20" s="118"/>
      <c r="EN20" s="12"/>
      <c r="EO20" s="12"/>
      <c r="EQ20" s="12"/>
      <c r="ER20" s="12"/>
    </row>
    <row r="21" spans="1:148" x14ac:dyDescent="0.2">
      <c r="A21" s="63" t="s">
        <v>71</v>
      </c>
      <c r="G21" s="10">
        <f t="shared" ref="G21:BR21" si="92">SUBTOTAL(9,G10:G20)</f>
        <v>5283783752.0699987</v>
      </c>
      <c r="H21" s="10">
        <f t="shared" si="92"/>
        <v>3659121.3673333321</v>
      </c>
      <c r="I21" s="10">
        <f t="shared" si="92"/>
        <v>-2501421.6181666665</v>
      </c>
      <c r="J21" s="10">
        <f t="shared" si="92"/>
        <v>5284941451.8191652</v>
      </c>
      <c r="K21" s="10">
        <f t="shared" si="92"/>
        <v>1519899.0773333334</v>
      </c>
      <c r="L21" s="10">
        <f t="shared" si="92"/>
        <v>-2501421.6181666665</v>
      </c>
      <c r="M21" s="10">
        <f t="shared" si="92"/>
        <v>5283959929.2783318</v>
      </c>
      <c r="N21" s="10">
        <f t="shared" si="92"/>
        <v>3020923.8073333334</v>
      </c>
      <c r="O21" s="10">
        <f t="shared" si="92"/>
        <v>-2501421.6181666665</v>
      </c>
      <c r="P21" s="10">
        <f t="shared" si="92"/>
        <v>5284479431.4674978</v>
      </c>
      <c r="Q21" s="10">
        <f t="shared" si="92"/>
        <v>5794668.3173333323</v>
      </c>
      <c r="R21" s="10">
        <f t="shared" si="92"/>
        <v>-2501421.6181666665</v>
      </c>
      <c r="S21" s="10">
        <f t="shared" si="92"/>
        <v>5287772678.1666641</v>
      </c>
      <c r="T21" s="10">
        <f t="shared" si="92"/>
        <v>12284636.47733333</v>
      </c>
      <c r="U21" s="10">
        <f t="shared" si="92"/>
        <v>-2501421.6181666665</v>
      </c>
      <c r="V21" s="10">
        <f t="shared" si="92"/>
        <v>5297555893.0258312</v>
      </c>
      <c r="W21" s="10">
        <f t="shared" si="92"/>
        <v>31586562.567333333</v>
      </c>
      <c r="X21" s="10">
        <f t="shared" si="92"/>
        <v>-2501421.6181666665</v>
      </c>
      <c r="Y21" s="10">
        <f t="shared" si="92"/>
        <v>5326641033.9749975</v>
      </c>
      <c r="Z21" s="10">
        <f t="shared" si="92"/>
        <v>1023974.3473333331</v>
      </c>
      <c r="AA21" s="10">
        <f t="shared" si="92"/>
        <v>-2501421.6181666665</v>
      </c>
      <c r="AB21" s="10">
        <f t="shared" si="92"/>
        <v>5325163586.7041645</v>
      </c>
      <c r="AC21" s="10">
        <f t="shared" si="92"/>
        <v>777673.61733333336</v>
      </c>
      <c r="AD21" s="10">
        <f t="shared" si="92"/>
        <v>-2501421.6181666665</v>
      </c>
      <c r="AE21" s="10">
        <f t="shared" si="92"/>
        <v>5323439838.703331</v>
      </c>
      <c r="AF21" s="10">
        <f t="shared" si="92"/>
        <v>8579299.2573333345</v>
      </c>
      <c r="AG21" s="10">
        <f t="shared" si="92"/>
        <v>-2501421.6181666665</v>
      </c>
      <c r="AH21" s="10">
        <f t="shared" si="92"/>
        <v>5329517716.3424969</v>
      </c>
      <c r="AI21" s="10">
        <f t="shared" si="92"/>
        <v>18953122.987333331</v>
      </c>
      <c r="AJ21" s="10">
        <f t="shared" si="92"/>
        <v>-2501421.6181666665</v>
      </c>
      <c r="AK21" s="10">
        <f t="shared" si="92"/>
        <v>5345969417.7116632</v>
      </c>
      <c r="AL21" s="10">
        <f t="shared" si="92"/>
        <v>3007172.7873333329</v>
      </c>
      <c r="AM21" s="10">
        <f t="shared" si="92"/>
        <v>-2501421.6181666665</v>
      </c>
      <c r="AN21" s="10">
        <f t="shared" si="92"/>
        <v>5346475168.8808289</v>
      </c>
      <c r="AO21" s="10">
        <f t="shared" si="92"/>
        <v>3937643.657333333</v>
      </c>
      <c r="AP21" s="10">
        <f t="shared" si="92"/>
        <v>-2501421.6181666665</v>
      </c>
      <c r="AQ21" s="10">
        <f t="shared" si="92"/>
        <v>5347911390.9199953</v>
      </c>
      <c r="AR21" s="10">
        <f t="shared" si="92"/>
        <v>588098.96733333345</v>
      </c>
      <c r="AS21" s="10">
        <f t="shared" si="92"/>
        <v>-2501421.6181666665</v>
      </c>
      <c r="AT21" s="10">
        <f t="shared" si="92"/>
        <v>5345998068.2691622</v>
      </c>
      <c r="AU21" s="10">
        <f t="shared" si="92"/>
        <v>518474.77733333356</v>
      </c>
      <c r="AV21" s="10">
        <f t="shared" si="92"/>
        <v>-2501421.6181666665</v>
      </c>
      <c r="AW21" s="10">
        <f t="shared" si="92"/>
        <v>5344015121.4283276</v>
      </c>
      <c r="AX21" s="10">
        <f t="shared" si="92"/>
        <v>798255.92733333341</v>
      </c>
      <c r="AY21" s="10">
        <f t="shared" si="92"/>
        <v>-2501421.6181666665</v>
      </c>
      <c r="AZ21" s="10">
        <f t="shared" si="92"/>
        <v>5342311955.7374945</v>
      </c>
      <c r="BA21" s="10">
        <f t="shared" si="92"/>
        <v>4396106.9573333329</v>
      </c>
      <c r="BB21" s="10">
        <f t="shared" si="92"/>
        <v>-2501421.6181666665</v>
      </c>
      <c r="BC21" s="10">
        <f t="shared" si="92"/>
        <v>5344206641.0766611</v>
      </c>
      <c r="BD21" s="10">
        <f t="shared" si="92"/>
        <v>8379680.4173333338</v>
      </c>
      <c r="BE21" s="10">
        <f t="shared" si="92"/>
        <v>-2501421.6181666665</v>
      </c>
      <c r="BF21" s="10">
        <f t="shared" si="92"/>
        <v>5350084899.8758268</v>
      </c>
      <c r="BG21" s="10">
        <f t="shared" si="92"/>
        <v>23972778.287333336</v>
      </c>
      <c r="BH21" s="10">
        <f t="shared" si="92"/>
        <v>-2501421.6181666665</v>
      </c>
      <c r="BI21" s="10">
        <f t="shared" si="92"/>
        <v>5371556256.5449934</v>
      </c>
      <c r="BJ21" s="10">
        <f t="shared" si="92"/>
        <v>669266.81279165507</v>
      </c>
      <c r="BK21" s="10">
        <f t="shared" si="92"/>
        <v>-2501421.6181666665</v>
      </c>
      <c r="BL21" s="10">
        <f t="shared" si="92"/>
        <v>5369724101.7396193</v>
      </c>
      <c r="BM21" s="10">
        <f t="shared" si="92"/>
        <v>607657.36279165605</v>
      </c>
      <c r="BN21" s="10">
        <f t="shared" si="92"/>
        <v>-2501421.6181666665</v>
      </c>
      <c r="BO21" s="10">
        <f t="shared" si="92"/>
        <v>5367830337.4842424</v>
      </c>
      <c r="BP21" s="10">
        <f t="shared" si="92"/>
        <v>3739806.5605916497</v>
      </c>
      <c r="BQ21" s="10">
        <f t="shared" si="92"/>
        <v>-2501421.6181666665</v>
      </c>
      <c r="BR21" s="10">
        <f t="shared" si="92"/>
        <v>5369068722.4266682</v>
      </c>
      <c r="BS21" s="10">
        <f t="shared" ref="BS21:EC21" si="93">SUBTOTAL(9,BS10:BS20)</f>
        <v>27619175.63269145</v>
      </c>
      <c r="BT21" s="10">
        <f t="shared" si="93"/>
        <v>-2501421.6181666665</v>
      </c>
      <c r="BU21" s="10">
        <f t="shared" si="93"/>
        <v>5394186476.4411926</v>
      </c>
      <c r="BV21" s="10">
        <f t="shared" si="93"/>
        <v>1227485.6127916495</v>
      </c>
      <c r="BW21" s="10">
        <f t="shared" si="93"/>
        <v>-2501421.6181666665</v>
      </c>
      <c r="BX21" s="10">
        <f t="shared" si="93"/>
        <v>5392912540.4358168</v>
      </c>
      <c r="BY21" s="10">
        <f t="shared" si="93"/>
        <v>4915382.6973916199</v>
      </c>
      <c r="BZ21" s="10">
        <f t="shared" si="93"/>
        <v>-2501421.6181666665</v>
      </c>
      <c r="CA21" s="10">
        <f t="shared" si="93"/>
        <v>5395326501.5150423</v>
      </c>
      <c r="CB21" s="10">
        <f t="shared" si="93"/>
        <v>1283687.5027916513</v>
      </c>
      <c r="CC21" s="10">
        <f t="shared" si="93"/>
        <v>-2501421.6181666665</v>
      </c>
      <c r="CD21" s="10">
        <f t="shared" si="93"/>
        <v>5394108767.3996658</v>
      </c>
      <c r="CE21" s="10">
        <f t="shared" si="93"/>
        <v>622339.64199165581</v>
      </c>
      <c r="CF21" s="10">
        <f t="shared" si="93"/>
        <v>-2501421.6181666665</v>
      </c>
      <c r="CG21" s="10">
        <f t="shared" si="93"/>
        <v>5392229685.4234915</v>
      </c>
      <c r="CH21" s="10">
        <f t="shared" si="93"/>
        <v>843480.30209165346</v>
      </c>
      <c r="CI21" s="10">
        <f t="shared" si="93"/>
        <v>-2501421.6181666665</v>
      </c>
      <c r="CJ21" s="10">
        <f t="shared" si="93"/>
        <v>5390571744.1074162</v>
      </c>
      <c r="CK21" s="10">
        <f t="shared" si="93"/>
        <v>1546140.8533916469</v>
      </c>
      <c r="CL21" s="10">
        <f t="shared" si="93"/>
        <v>-2501421.6181666665</v>
      </c>
      <c r="CM21" s="10">
        <f t="shared" si="93"/>
        <v>5389616463.3426409</v>
      </c>
      <c r="CN21" s="10">
        <f t="shared" si="93"/>
        <v>2373868.1936916388</v>
      </c>
      <c r="CO21" s="10">
        <f t="shared" si="93"/>
        <v>-2501421.6181666665</v>
      </c>
      <c r="CP21" s="10">
        <f t="shared" si="93"/>
        <v>5389488909.9181652</v>
      </c>
      <c r="CQ21" s="10">
        <f t="shared" si="93"/>
        <v>6201049.8463916127</v>
      </c>
      <c r="CR21" s="10">
        <f t="shared" si="93"/>
        <v>-2501421.6181666665</v>
      </c>
      <c r="CS21" s="10">
        <f t="shared" si="93"/>
        <v>5393188538.1463909</v>
      </c>
      <c r="CT21" s="10">
        <f t="shared" si="93"/>
        <v>610780.82460148935</v>
      </c>
      <c r="CU21" s="10">
        <f t="shared" si="93"/>
        <v>-2501421.6181666665</v>
      </c>
      <c r="CV21" s="10">
        <f t="shared" si="93"/>
        <v>5391297897.3528242</v>
      </c>
      <c r="CW21" s="10">
        <f t="shared" si="93"/>
        <v>610780.82460148935</v>
      </c>
      <c r="CX21" s="10">
        <f t="shared" si="93"/>
        <v>-2501421.6181666665</v>
      </c>
      <c r="CY21" s="10">
        <f t="shared" si="93"/>
        <v>5389407256.5592594</v>
      </c>
      <c r="CZ21" s="10">
        <f t="shared" si="93"/>
        <v>610780.82460148935</v>
      </c>
      <c r="DA21" s="10">
        <f t="shared" si="93"/>
        <v>-2501421.6181666665</v>
      </c>
      <c r="DB21" s="10">
        <f t="shared" si="93"/>
        <v>5387516615.7656946</v>
      </c>
      <c r="DC21" s="10">
        <f t="shared" si="93"/>
        <v>1505992.4536514808</v>
      </c>
      <c r="DD21" s="10">
        <f t="shared" si="93"/>
        <v>-2501421.6181666665</v>
      </c>
      <c r="DE21" s="10">
        <f t="shared" si="93"/>
        <v>5386521186.6011782</v>
      </c>
      <c r="DF21" s="10">
        <f t="shared" si="93"/>
        <v>1879046.8492014771</v>
      </c>
      <c r="DG21" s="10">
        <f t="shared" si="93"/>
        <v>-2501421.6181666665</v>
      </c>
      <c r="DH21" s="10">
        <f t="shared" si="93"/>
        <v>5385898811.8322134</v>
      </c>
      <c r="DI21" s="10">
        <f t="shared" si="93"/>
        <v>2220721.9100774731</v>
      </c>
      <c r="DJ21" s="10">
        <f t="shared" si="93"/>
        <v>-2501421.6181666665</v>
      </c>
      <c r="DK21" s="10">
        <f t="shared" si="93"/>
        <v>5385618112.1241236</v>
      </c>
      <c r="DL21" s="10">
        <f t="shared" si="93"/>
        <v>1349007.7984014824</v>
      </c>
      <c r="DM21" s="10">
        <f t="shared" si="93"/>
        <v>-2501421.6181666665</v>
      </c>
      <c r="DN21" s="10">
        <f t="shared" si="93"/>
        <v>5384465698.3043575</v>
      </c>
      <c r="DO21" s="10">
        <f t="shared" si="93"/>
        <v>721696.45771348849</v>
      </c>
      <c r="DP21" s="10">
        <f t="shared" si="93"/>
        <v>-2501421.6181666665</v>
      </c>
      <c r="DQ21" s="10">
        <f t="shared" si="93"/>
        <v>5382685973.1439047</v>
      </c>
      <c r="DR21" s="10">
        <f t="shared" si="93"/>
        <v>713170.16532748868</v>
      </c>
      <c r="DS21" s="10">
        <f t="shared" si="93"/>
        <v>-2501421.6181666665</v>
      </c>
      <c r="DT21" s="10">
        <f t="shared" si="93"/>
        <v>5380897721.6910648</v>
      </c>
      <c r="DU21" s="10">
        <f t="shared" si="93"/>
        <v>1755946.3761014785</v>
      </c>
      <c r="DV21" s="10">
        <f t="shared" si="93"/>
        <v>-2501421.6181666665</v>
      </c>
      <c r="DW21" s="10">
        <f t="shared" si="93"/>
        <v>5380152246.4489994</v>
      </c>
      <c r="DX21" s="10">
        <f t="shared" si="93"/>
        <v>4037008.3060914576</v>
      </c>
      <c r="DY21" s="10">
        <f t="shared" si="93"/>
        <v>-2501421.6181666665</v>
      </c>
      <c r="DZ21" s="10">
        <f t="shared" si="93"/>
        <v>5381687833.1369247</v>
      </c>
      <c r="EA21" s="10">
        <f t="shared" si="93"/>
        <v>41576464.619525164</v>
      </c>
      <c r="EB21" s="10">
        <f t="shared" si="93"/>
        <v>-2501421.6181666665</v>
      </c>
      <c r="EC21" s="10">
        <f t="shared" si="93"/>
        <v>5420762876.1382828</v>
      </c>
      <c r="EE21" s="152">
        <f>SUBTOTAL(9,EE10:EE20)</f>
        <v>5385619720.6316385</v>
      </c>
      <c r="EF21" s="152">
        <f>SUBTOTAL(9,EF10:EF20)</f>
        <v>1307367.7102681447</v>
      </c>
      <c r="EG21" s="153">
        <f>SUBTOTAL(9,EG10:EG20)</f>
        <v>5386927088.3419065</v>
      </c>
      <c r="EH21" s="118"/>
      <c r="EI21" s="118"/>
      <c r="EK21" s="118"/>
      <c r="EO21" s="12"/>
      <c r="ER21" s="12"/>
    </row>
    <row r="22" spans="1:148" x14ac:dyDescent="0.2">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E22" s="150"/>
      <c r="EF22" s="150"/>
      <c r="EG22" s="151"/>
    </row>
    <row r="23" spans="1:148" x14ac:dyDescent="0.2">
      <c r="A23" s="114" t="s">
        <v>72</v>
      </c>
      <c r="B23" s="114"/>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E23" s="150"/>
      <c r="EF23" s="150"/>
      <c r="EG23" s="151"/>
      <c r="EH23" s="118"/>
      <c r="EO23" s="118"/>
      <c r="ER23" s="118"/>
    </row>
    <row r="24" spans="1:148" x14ac:dyDescent="0.2">
      <c r="A24" s="127" t="s">
        <v>69</v>
      </c>
      <c r="B24" s="63" t="s">
        <v>18</v>
      </c>
      <c r="C24" s="63" t="s">
        <v>18</v>
      </c>
      <c r="D24" s="63" t="s">
        <v>73</v>
      </c>
      <c r="E24" s="63" t="str">
        <f t="shared" ref="E24:E26" si="94">D24&amp;C24</f>
        <v>HYDPSG-P</v>
      </c>
      <c r="F24" s="63" t="str">
        <f>D24&amp;C24</f>
        <v>HYDPSG-P</v>
      </c>
      <c r="G24" s="9">
        <v>841768602.53999996</v>
      </c>
      <c r="H24" s="9">
        <v>1942695.6143333334</v>
      </c>
      <c r="I24" s="9">
        <v>-244985.08866666665</v>
      </c>
      <c r="J24" s="9">
        <f>G24+H24+I24</f>
        <v>843466313.06566668</v>
      </c>
      <c r="K24" s="9">
        <v>2038772.2443333333</v>
      </c>
      <c r="L24" s="9">
        <v>-244985.08866666665</v>
      </c>
      <c r="M24" s="9">
        <f>J24+K24+L24</f>
        <v>845260100.22133338</v>
      </c>
      <c r="N24" s="9">
        <v>13122648.674333336</v>
      </c>
      <c r="O24" s="9">
        <v>-244985.08866666665</v>
      </c>
      <c r="P24" s="9">
        <f>M24+N24+O24</f>
        <v>858137763.80700004</v>
      </c>
      <c r="Q24" s="9">
        <v>5853926.6843333337</v>
      </c>
      <c r="R24" s="9">
        <v>-244985.08866666665</v>
      </c>
      <c r="S24" s="9">
        <f>P24+Q24+R24</f>
        <v>863746705.40266669</v>
      </c>
      <c r="T24" s="9">
        <v>12645768.534333332</v>
      </c>
      <c r="U24" s="9">
        <v>-244985.08866666665</v>
      </c>
      <c r="V24" s="9">
        <f>S24+T24+U24</f>
        <v>876147488.84833336</v>
      </c>
      <c r="W24" s="9">
        <v>12485255.60433333</v>
      </c>
      <c r="X24" s="9">
        <v>-244985.08866666665</v>
      </c>
      <c r="Y24" s="9">
        <f>V24+W24+X24</f>
        <v>888387759.36399996</v>
      </c>
      <c r="Z24" s="9">
        <v>-40716.977486486554</v>
      </c>
      <c r="AA24" s="9">
        <v>-244985.08866666665</v>
      </c>
      <c r="AB24" s="9">
        <f>Y24+Z24+AA24</f>
        <v>888102057.29784679</v>
      </c>
      <c r="AC24" s="9">
        <v>-84780.385666666654</v>
      </c>
      <c r="AD24" s="9">
        <v>-244985.08866666665</v>
      </c>
      <c r="AE24" s="9">
        <f>AB24+AC24+AD24</f>
        <v>887772291.82351351</v>
      </c>
      <c r="AF24" s="9">
        <v>1191898.5491765635</v>
      </c>
      <c r="AG24" s="9">
        <v>-244985.08866666665</v>
      </c>
      <c r="AH24" s="9">
        <f>AE24+AF24+AG24</f>
        <v>888719205.2840234</v>
      </c>
      <c r="AI24" s="9">
        <v>1763662.787442313</v>
      </c>
      <c r="AJ24" s="9">
        <v>-244985.08866666665</v>
      </c>
      <c r="AK24" s="9">
        <f>AH24+AI24+AJ24</f>
        <v>890237882.98279905</v>
      </c>
      <c r="AL24" s="9">
        <v>264393.57540843735</v>
      </c>
      <c r="AM24" s="9">
        <v>-244985.08866666665</v>
      </c>
      <c r="AN24" s="9">
        <f>AK24+AL24+AM24</f>
        <v>890257291.46954083</v>
      </c>
      <c r="AO24" s="9">
        <v>1526127.1471626833</v>
      </c>
      <c r="AP24" s="9">
        <v>-244985.08866666665</v>
      </c>
      <c r="AQ24" s="9">
        <f>AN24+AO24+AP24</f>
        <v>891538433.52803683</v>
      </c>
      <c r="AR24" s="9">
        <v>-84780.385666666654</v>
      </c>
      <c r="AS24" s="9">
        <v>-244985.08866666665</v>
      </c>
      <c r="AT24" s="9">
        <f>AQ24+AR24+AS24</f>
        <v>891208668.05370355</v>
      </c>
      <c r="AU24" s="9">
        <v>-84780.385666666654</v>
      </c>
      <c r="AV24" s="9">
        <v>-244985.08866666665</v>
      </c>
      <c r="AW24" s="9">
        <f>AT24+AU24+AV24</f>
        <v>890878902.57937026</v>
      </c>
      <c r="AX24" s="9">
        <v>-84780.385666666654</v>
      </c>
      <c r="AY24" s="9">
        <v>-244985.08866666665</v>
      </c>
      <c r="AZ24" s="9">
        <f>AW24+AX24+AY24</f>
        <v>890549137.10503697</v>
      </c>
      <c r="BA24" s="9">
        <v>1406747.8259153264</v>
      </c>
      <c r="BB24" s="9">
        <v>-244985.08866666665</v>
      </c>
      <c r="BC24" s="9">
        <f>AZ24+BA24+BB24</f>
        <v>891710899.84228563</v>
      </c>
      <c r="BD24" s="9">
        <v>4054990.1003082553</v>
      </c>
      <c r="BE24" s="9">
        <v>-244985.08866666665</v>
      </c>
      <c r="BF24" s="9">
        <f>BC24+BD24+BE24</f>
        <v>895520904.85392725</v>
      </c>
      <c r="BG24" s="9">
        <v>61818570.037387192</v>
      </c>
      <c r="BH24" s="9">
        <v>-244985.08866666665</v>
      </c>
      <c r="BI24" s="9">
        <f>BF24+BG24+BH24</f>
        <v>957094489.80264783</v>
      </c>
      <c r="BJ24" s="9">
        <v>-84780.385666666654</v>
      </c>
      <c r="BK24" s="9">
        <v>-244985.08866666665</v>
      </c>
      <c r="BL24" s="9">
        <f>BI24+BJ24+BK24</f>
        <v>956764724.32831454</v>
      </c>
      <c r="BM24" s="9">
        <v>-84780.385666666654</v>
      </c>
      <c r="BN24" s="9">
        <v>-244985.08866666665</v>
      </c>
      <c r="BO24" s="9">
        <f>BL24+BM24+BN24</f>
        <v>956434958.85398126</v>
      </c>
      <c r="BP24" s="9">
        <v>-84780.385666666654</v>
      </c>
      <c r="BQ24" s="9">
        <v>-244985.08866666665</v>
      </c>
      <c r="BR24" s="9">
        <f>BO24+BP24+BQ24</f>
        <v>956105193.37964797</v>
      </c>
      <c r="BS24" s="9">
        <v>3658144.3141920436</v>
      </c>
      <c r="BT24" s="9">
        <v>-244985.08866666665</v>
      </c>
      <c r="BU24" s="9">
        <f>BR24+BS24+BT24</f>
        <v>959518352.60517335</v>
      </c>
      <c r="BV24" s="9">
        <v>1457453.7236218734</v>
      </c>
      <c r="BW24" s="9">
        <v>-244985.08866666665</v>
      </c>
      <c r="BX24" s="9">
        <f>BU24+BV24+BW24</f>
        <v>960730821.24012852</v>
      </c>
      <c r="BY24" s="9">
        <v>3433567.4767848635</v>
      </c>
      <c r="BZ24" s="9">
        <v>-244985.08866666665</v>
      </c>
      <c r="CA24" s="9">
        <f>BX24+BY24+BZ24</f>
        <v>963919403.62824667</v>
      </c>
      <c r="CB24" s="9">
        <v>-84780.385666666654</v>
      </c>
      <c r="CC24" s="9">
        <v>-244985.08866666665</v>
      </c>
      <c r="CD24" s="9">
        <f>CA24+CB24+CC24</f>
        <v>963589638.15391338</v>
      </c>
      <c r="CE24" s="9">
        <v>-84780.385666666654</v>
      </c>
      <c r="CF24" s="9">
        <v>-244985.08866666665</v>
      </c>
      <c r="CG24" s="9">
        <f>CD24+CE24+CF24</f>
        <v>963259872.67958009</v>
      </c>
      <c r="CH24" s="9">
        <v>5775139.7815913428</v>
      </c>
      <c r="CI24" s="9">
        <v>-244985.08866666665</v>
      </c>
      <c r="CJ24" s="9">
        <f>CG24+CH24+CI24</f>
        <v>968790027.37250471</v>
      </c>
      <c r="CK24" s="9">
        <v>4191497.6464693537</v>
      </c>
      <c r="CL24" s="9">
        <v>-244985.08866666665</v>
      </c>
      <c r="CM24" s="9">
        <f>CJ24+CK24+CL24</f>
        <v>972736539.93030739</v>
      </c>
      <c r="CN24" s="9">
        <v>7742199.9606293943</v>
      </c>
      <c r="CO24" s="9">
        <v>-244985.08866666665</v>
      </c>
      <c r="CP24" s="9">
        <f>CM24+CN24+CO24</f>
        <v>980233754.80227005</v>
      </c>
      <c r="CQ24" s="9">
        <v>88166932.651433393</v>
      </c>
      <c r="CR24" s="9">
        <v>-244985.08866666665</v>
      </c>
      <c r="CS24" s="9">
        <f>CP24+CQ24+CR24</f>
        <v>1068155702.3650367</v>
      </c>
      <c r="CT24" s="9">
        <v>-84780.385666666654</v>
      </c>
      <c r="CU24" s="9">
        <v>-244985.08866666665</v>
      </c>
      <c r="CV24" s="9">
        <f>CS24+CT24+CU24</f>
        <v>1067825936.8907034</v>
      </c>
      <c r="CW24" s="9">
        <v>2589381.0001385147</v>
      </c>
      <c r="CX24" s="9">
        <v>-244985.08866666665</v>
      </c>
      <c r="CY24" s="9">
        <f>CV24+CW24+CX24</f>
        <v>1070170332.8021753</v>
      </c>
      <c r="CZ24" s="9">
        <v>1196716.0624564935</v>
      </c>
      <c r="DA24" s="9">
        <v>-244985.08866666665</v>
      </c>
      <c r="DB24" s="9">
        <f>CY24+CZ24+DA24</f>
        <v>1071122063.7759651</v>
      </c>
      <c r="DC24" s="9">
        <v>6732276.5027273633</v>
      </c>
      <c r="DD24" s="9">
        <v>-244985.08866666665</v>
      </c>
      <c r="DE24" s="9">
        <f>DB24+DC24+DD24</f>
        <v>1077609355.1900258</v>
      </c>
      <c r="DF24" s="9">
        <v>-59984.099957251456</v>
      </c>
      <c r="DG24" s="9">
        <v>-244985.08866666665</v>
      </c>
      <c r="DH24" s="9">
        <f>DE24+DF24+DG24</f>
        <v>1077304386.0014019</v>
      </c>
      <c r="DI24" s="9">
        <v>2411.285563444937</v>
      </c>
      <c r="DJ24" s="9">
        <v>-244985.08866666665</v>
      </c>
      <c r="DK24" s="9">
        <f>DH24+DI24+DJ24</f>
        <v>1077061812.1982987</v>
      </c>
      <c r="DL24" s="9">
        <v>3064016.9318309235</v>
      </c>
      <c r="DM24" s="9">
        <v>-244985.08866666665</v>
      </c>
      <c r="DN24" s="9">
        <f>DK24+DL24+DM24</f>
        <v>1079880844.0414629</v>
      </c>
      <c r="DO24" s="9">
        <v>60979.746562600325</v>
      </c>
      <c r="DP24" s="9">
        <v>-244985.08866666665</v>
      </c>
      <c r="DQ24" s="9">
        <f>DN24+DO24+DP24</f>
        <v>1079696838.6993589</v>
      </c>
      <c r="DR24" s="9">
        <v>-84780.385666666654</v>
      </c>
      <c r="DS24" s="9">
        <v>-244985.08866666665</v>
      </c>
      <c r="DT24" s="9">
        <f>DQ24+DR24+DS24</f>
        <v>1079367073.2250257</v>
      </c>
      <c r="DU24" s="9">
        <v>37920316.02322153</v>
      </c>
      <c r="DV24" s="9">
        <v>-244985.08866666665</v>
      </c>
      <c r="DW24" s="9">
        <f>DT24+DU24+DV24</f>
        <v>1117042404.1595805</v>
      </c>
      <c r="DX24" s="9">
        <v>1045542.4707870834</v>
      </c>
      <c r="DY24" s="9">
        <v>-244985.08866666665</v>
      </c>
      <c r="DZ24" s="9">
        <f>DW24+DX24+DY24</f>
        <v>1117842961.5417008</v>
      </c>
      <c r="EA24" s="9">
        <v>98362461.582701296</v>
      </c>
      <c r="EB24" s="9">
        <v>-244985.08866666665</v>
      </c>
      <c r="EC24" s="9">
        <f>DZ24+EA24+EB24</f>
        <v>1215960438.0357354</v>
      </c>
      <c r="EE24" s="150">
        <f t="shared" ref="EE24:EE26" si="95">(BI24+CS24+2*SUM(BL24,BO24,BR24,BU24,BX24,CA24,CD24,CG24,CJ24,CM24,CP24,))/24</f>
        <v>967892365.25482595</v>
      </c>
      <c r="EF24" s="150">
        <f t="shared" ref="EF24:EF26" si="96">EG24-EE24</f>
        <v>120189474.63901436</v>
      </c>
      <c r="EG24" s="151">
        <f t="shared" ref="EG24:EG26" si="97">(CS24+EC24+2*SUM(CV24,CY24,DB24,DE24,DH24,DK24,DN24,DQ24,DT24,DW24,DZ24,))/24</f>
        <v>1088081839.8938403</v>
      </c>
      <c r="EH24" s="118"/>
      <c r="EO24" s="118"/>
      <c r="ER24" s="118"/>
    </row>
    <row r="25" spans="1:148" x14ac:dyDescent="0.2">
      <c r="A25" s="127" t="s">
        <v>69</v>
      </c>
      <c r="B25" s="63" t="s">
        <v>19</v>
      </c>
      <c r="C25" s="63" t="s">
        <v>19</v>
      </c>
      <c r="D25" s="63" t="s">
        <v>73</v>
      </c>
      <c r="E25" s="63" t="str">
        <f t="shared" si="94"/>
        <v>HYDPSG-U</v>
      </c>
      <c r="F25" s="63" t="str">
        <f>D25&amp;C25</f>
        <v>HYDPSG-U</v>
      </c>
      <c r="G25" s="9">
        <v>198751005.56</v>
      </c>
      <c r="H25" s="9">
        <v>-55002.842333333334</v>
      </c>
      <c r="I25" s="9">
        <v>-76017.369000000006</v>
      </c>
      <c r="J25" s="9">
        <f>G25+H25+I25</f>
        <v>198619985.34866667</v>
      </c>
      <c r="K25" s="9">
        <v>3667620.2761166198</v>
      </c>
      <c r="L25" s="9">
        <v>-76017.369000000006</v>
      </c>
      <c r="M25" s="9">
        <f>J25+K25+L25</f>
        <v>202211588.25578329</v>
      </c>
      <c r="N25" s="9">
        <v>1068874.1495452519</v>
      </c>
      <c r="O25" s="9">
        <v>-76017.369000000006</v>
      </c>
      <c r="P25" s="9">
        <f>M25+N25+O25</f>
        <v>203204445.03632855</v>
      </c>
      <c r="Q25" s="9">
        <v>1501816.3035813565</v>
      </c>
      <c r="R25" s="9">
        <v>-76017.369000000006</v>
      </c>
      <c r="S25" s="9">
        <f>P25+Q25+R25</f>
        <v>204630243.97090992</v>
      </c>
      <c r="T25" s="9">
        <v>1726366.0726443101</v>
      </c>
      <c r="U25" s="9">
        <v>-76017.369000000006</v>
      </c>
      <c r="V25" s="9">
        <f>S25+T25+U25</f>
        <v>206280592.67455426</v>
      </c>
      <c r="W25" s="9">
        <v>7954371.2671571281</v>
      </c>
      <c r="X25" s="9">
        <v>-76017.369000000006</v>
      </c>
      <c r="Y25" s="9">
        <f>V25+W25+X25</f>
        <v>214158946.57271141</v>
      </c>
      <c r="Z25" s="9">
        <v>-74825.842333333334</v>
      </c>
      <c r="AA25" s="9">
        <v>-76017.369000000006</v>
      </c>
      <c r="AB25" s="9">
        <f>Y25+Z25+AA25</f>
        <v>214008103.36137807</v>
      </c>
      <c r="AC25" s="9">
        <v>2762182.606021977</v>
      </c>
      <c r="AD25" s="9">
        <v>-76017.369000000006</v>
      </c>
      <c r="AE25" s="9">
        <f>AB25+AC25+AD25</f>
        <v>216694268.59840006</v>
      </c>
      <c r="AF25" s="9">
        <v>-74825.842333333334</v>
      </c>
      <c r="AG25" s="9">
        <v>-76017.369000000006</v>
      </c>
      <c r="AH25" s="9">
        <f>AE25+AF25+AG25</f>
        <v>216543425.38706672</v>
      </c>
      <c r="AI25" s="9">
        <v>-74825.842333333334</v>
      </c>
      <c r="AJ25" s="9">
        <v>-76017.369000000006</v>
      </c>
      <c r="AK25" s="9">
        <f>AH25+AI25+AJ25</f>
        <v>216392582.17573339</v>
      </c>
      <c r="AL25" s="9">
        <v>-74825.842333333334</v>
      </c>
      <c r="AM25" s="9">
        <v>-76017.369000000006</v>
      </c>
      <c r="AN25" s="9">
        <f>AK25+AL25+AM25</f>
        <v>216241738.96440005</v>
      </c>
      <c r="AO25" s="9">
        <v>550825.5730299697</v>
      </c>
      <c r="AP25" s="9">
        <v>-76017.369000000006</v>
      </c>
      <c r="AQ25" s="9">
        <f>AN25+AO25+AP25</f>
        <v>216716547.16843003</v>
      </c>
      <c r="AR25" s="9">
        <v>1245054.6657532668</v>
      </c>
      <c r="AS25" s="9">
        <v>-76017.369000000006</v>
      </c>
      <c r="AT25" s="9">
        <f>AQ25+AR25+AS25</f>
        <v>217885584.46518332</v>
      </c>
      <c r="AU25" s="9">
        <v>-74825.842333333334</v>
      </c>
      <c r="AV25" s="9">
        <v>-76017.369000000006</v>
      </c>
      <c r="AW25" s="9">
        <f>AT25+AU25+AV25</f>
        <v>217734741.25384998</v>
      </c>
      <c r="AX25" s="9">
        <v>-74825.842333333334</v>
      </c>
      <c r="AY25" s="9">
        <v>-76017.369000000006</v>
      </c>
      <c r="AZ25" s="9">
        <f>AW25+AX25+AY25</f>
        <v>217583898.04251665</v>
      </c>
      <c r="BA25" s="9">
        <v>7740814.7031844752</v>
      </c>
      <c r="BB25" s="9">
        <v>-76017.369000000006</v>
      </c>
      <c r="BC25" s="9">
        <f>AZ25+BA25+BB25</f>
        <v>225248695.37670115</v>
      </c>
      <c r="BD25" s="9">
        <v>6852643.4597388767</v>
      </c>
      <c r="BE25" s="9">
        <v>-76017.369000000006</v>
      </c>
      <c r="BF25" s="9">
        <f>BC25+BD25+BE25</f>
        <v>232025321.46744004</v>
      </c>
      <c r="BG25" s="9">
        <v>10348951.661833873</v>
      </c>
      <c r="BH25" s="9">
        <v>-76017.369000000006</v>
      </c>
      <c r="BI25" s="9">
        <f>BF25+BG25+BH25</f>
        <v>242298255.76027393</v>
      </c>
      <c r="BJ25" s="9">
        <v>-74825.842333333334</v>
      </c>
      <c r="BK25" s="9">
        <v>-76017.369000000006</v>
      </c>
      <c r="BL25" s="9">
        <f>BI25+BJ25+BK25</f>
        <v>242147412.5489406</v>
      </c>
      <c r="BM25" s="9">
        <v>-74825.842333333334</v>
      </c>
      <c r="BN25" s="9">
        <v>-76017.369000000006</v>
      </c>
      <c r="BO25" s="9">
        <f>BL25+BM25+BN25</f>
        <v>241996569.33760726</v>
      </c>
      <c r="BP25" s="9">
        <v>-74825.842333333334</v>
      </c>
      <c r="BQ25" s="9">
        <v>-76017.369000000006</v>
      </c>
      <c r="BR25" s="9">
        <f>BO25+BP25+BQ25</f>
        <v>241845726.12627393</v>
      </c>
      <c r="BS25" s="9">
        <v>-74825.842333333334</v>
      </c>
      <c r="BT25" s="9">
        <v>-76017.369000000006</v>
      </c>
      <c r="BU25" s="9">
        <f>BR25+BS25+BT25</f>
        <v>241694882.9149406</v>
      </c>
      <c r="BV25" s="9">
        <v>-74825.842333333334</v>
      </c>
      <c r="BW25" s="9">
        <v>-76017.369000000006</v>
      </c>
      <c r="BX25" s="9">
        <f>BU25+BV25+BW25</f>
        <v>241544039.70360726</v>
      </c>
      <c r="BY25" s="9">
        <v>3453293.2402344868</v>
      </c>
      <c r="BZ25" s="9">
        <v>-76017.369000000006</v>
      </c>
      <c r="CA25" s="9">
        <f>BX25+BY25+BZ25</f>
        <v>244921315.57484177</v>
      </c>
      <c r="CB25" s="9">
        <v>-74825.842333333334</v>
      </c>
      <c r="CC25" s="9">
        <v>-76017.369000000006</v>
      </c>
      <c r="CD25" s="9">
        <f>CA25+CB25+CC25</f>
        <v>244770472.36350843</v>
      </c>
      <c r="CE25" s="9">
        <v>-74825.842333333334</v>
      </c>
      <c r="CF25" s="9">
        <v>-76017.369000000006</v>
      </c>
      <c r="CG25" s="9">
        <f>CD25+CE25+CF25</f>
        <v>244619629.1521751</v>
      </c>
      <c r="CH25" s="9">
        <v>4580965.4692208162</v>
      </c>
      <c r="CI25" s="9">
        <v>-76017.369000000006</v>
      </c>
      <c r="CJ25" s="9">
        <f>CG25+CH25+CI25</f>
        <v>249124577.25239593</v>
      </c>
      <c r="CK25" s="9">
        <v>710470.12794374849</v>
      </c>
      <c r="CL25" s="9">
        <v>-76017.369000000006</v>
      </c>
      <c r="CM25" s="9">
        <f>CJ25+CK25+CL25</f>
        <v>249759030.01133969</v>
      </c>
      <c r="CN25" s="9">
        <v>20421966.174237408</v>
      </c>
      <c r="CO25" s="9">
        <v>-76017.369000000006</v>
      </c>
      <c r="CP25" s="9">
        <f>CM25+CN25+CO25</f>
        <v>270104978.81657708</v>
      </c>
      <c r="CQ25" s="9">
        <v>12133765.104776371</v>
      </c>
      <c r="CR25" s="9">
        <v>-76017.369000000006</v>
      </c>
      <c r="CS25" s="9">
        <f>CP25+CQ25+CR25</f>
        <v>282162726.55235344</v>
      </c>
      <c r="CT25" s="9">
        <v>-74825.842333333334</v>
      </c>
      <c r="CU25" s="9">
        <v>-76017.369000000006</v>
      </c>
      <c r="CV25" s="9">
        <f>CS25+CT25+CU25</f>
        <v>282011883.34102011</v>
      </c>
      <c r="CW25" s="9">
        <v>-74825.842333333334</v>
      </c>
      <c r="CX25" s="9">
        <v>-76017.369000000006</v>
      </c>
      <c r="CY25" s="9">
        <f>CV25+CW25+CX25</f>
        <v>281861040.12968677</v>
      </c>
      <c r="CZ25" s="9">
        <v>-74825.842333333334</v>
      </c>
      <c r="DA25" s="9">
        <v>-76017.369000000006</v>
      </c>
      <c r="DB25" s="9">
        <f>CY25+CZ25+DA25</f>
        <v>281710196.91835344</v>
      </c>
      <c r="DC25" s="9">
        <v>-74825.842333333334</v>
      </c>
      <c r="DD25" s="9">
        <v>-76017.369000000006</v>
      </c>
      <c r="DE25" s="9">
        <f>DB25+DC25+DD25</f>
        <v>281559353.7070201</v>
      </c>
      <c r="DF25" s="9">
        <v>2856701.395271197</v>
      </c>
      <c r="DG25" s="9">
        <v>-76017.369000000006</v>
      </c>
      <c r="DH25" s="9">
        <f>DE25+DF25+DG25</f>
        <v>284340037.73329127</v>
      </c>
      <c r="DI25" s="9">
        <v>-74825.842333333334</v>
      </c>
      <c r="DJ25" s="9">
        <v>-76017.369000000006</v>
      </c>
      <c r="DK25" s="9">
        <f>DH25+DI25+DJ25</f>
        <v>284189194.52195793</v>
      </c>
      <c r="DL25" s="9">
        <v>-74825.842333333334</v>
      </c>
      <c r="DM25" s="9">
        <v>-76017.369000000006</v>
      </c>
      <c r="DN25" s="9">
        <f>DK25+DL25+DM25</f>
        <v>284038351.3106246</v>
      </c>
      <c r="DO25" s="9">
        <v>659031.44438036566</v>
      </c>
      <c r="DP25" s="9">
        <v>-76017.369000000006</v>
      </c>
      <c r="DQ25" s="9">
        <f>DN25+DO25+DP25</f>
        <v>284621365.38600492</v>
      </c>
      <c r="DR25" s="9">
        <v>-74825.842333333334</v>
      </c>
      <c r="DS25" s="9">
        <v>-76017.369000000006</v>
      </c>
      <c r="DT25" s="9">
        <f>DQ25+DR25+DS25</f>
        <v>284470522.17467159</v>
      </c>
      <c r="DU25" s="9">
        <v>10669.080149741872</v>
      </c>
      <c r="DV25" s="9">
        <v>-76017.369000000006</v>
      </c>
      <c r="DW25" s="9">
        <f>DT25+DU25+DV25</f>
        <v>284405173.88582134</v>
      </c>
      <c r="DX25" s="9">
        <v>11012933.374677146</v>
      </c>
      <c r="DY25" s="9">
        <v>-76017.369000000006</v>
      </c>
      <c r="DZ25" s="9">
        <f>DW25+DX25+DY25</f>
        <v>295342089.89149845</v>
      </c>
      <c r="EA25" s="9">
        <v>72584003.24517855</v>
      </c>
      <c r="EB25" s="9">
        <v>-76017.369000000006</v>
      </c>
      <c r="EC25" s="9">
        <f>DZ25+EA25+EB25</f>
        <v>367850075.76767701</v>
      </c>
      <c r="EE25" s="150">
        <f t="shared" si="95"/>
        <v>247896593.74654344</v>
      </c>
      <c r="EF25" s="150">
        <f t="shared" si="96"/>
        <v>39899707.100120395</v>
      </c>
      <c r="EG25" s="151">
        <f t="shared" si="97"/>
        <v>287796300.84666383</v>
      </c>
      <c r="EH25" s="118"/>
    </row>
    <row r="26" spans="1:148" x14ac:dyDescent="0.2">
      <c r="A26" s="63" t="s">
        <v>74</v>
      </c>
      <c r="B26" s="63" t="s">
        <v>18</v>
      </c>
      <c r="C26" s="63" t="s">
        <v>18</v>
      </c>
      <c r="D26" s="63" t="s">
        <v>75</v>
      </c>
      <c r="E26" s="63" t="str">
        <f t="shared" si="94"/>
        <v>HYDPKDSG-P</v>
      </c>
      <c r="F26" s="63" t="str">
        <f>D26&amp;C26</f>
        <v>HYDPKDSG-P</v>
      </c>
      <c r="G26" s="9">
        <v>98522127.959999993</v>
      </c>
      <c r="H26" s="9">
        <v>0</v>
      </c>
      <c r="I26" s="9">
        <v>0</v>
      </c>
      <c r="J26" s="9">
        <f>G26+H26+I26</f>
        <v>98522127.959999993</v>
      </c>
      <c r="K26" s="9">
        <v>0</v>
      </c>
      <c r="L26" s="9">
        <v>0</v>
      </c>
      <c r="M26" s="9">
        <f>J26+K26+L26</f>
        <v>98522127.959999993</v>
      </c>
      <c r="N26" s="9">
        <v>0</v>
      </c>
      <c r="O26" s="9">
        <v>0</v>
      </c>
      <c r="P26" s="9">
        <f>M26+N26+O26</f>
        <v>98522127.959999993</v>
      </c>
      <c r="Q26" s="9">
        <v>0</v>
      </c>
      <c r="R26" s="9">
        <v>0</v>
      </c>
      <c r="S26" s="9">
        <f>P26+Q26+R26</f>
        <v>98522127.959999993</v>
      </c>
      <c r="T26" s="9">
        <v>0</v>
      </c>
      <c r="U26" s="9">
        <v>0</v>
      </c>
      <c r="V26" s="9">
        <f>S26+T26+U26</f>
        <v>98522127.959999993</v>
      </c>
      <c r="W26" s="9">
        <v>0</v>
      </c>
      <c r="X26" s="9">
        <v>0</v>
      </c>
      <c r="Y26" s="9">
        <f>V26+W26+X26</f>
        <v>98522127.959999993</v>
      </c>
      <c r="Z26" s="9">
        <v>0</v>
      </c>
      <c r="AA26" s="9">
        <v>0</v>
      </c>
      <c r="AB26" s="9">
        <f>Y26+Z26+AA26</f>
        <v>98522127.959999993</v>
      </c>
      <c r="AC26" s="9">
        <v>0</v>
      </c>
      <c r="AD26" s="9">
        <v>0</v>
      </c>
      <c r="AE26" s="9">
        <f>AB26+AC26+AD26</f>
        <v>98522127.959999993</v>
      </c>
      <c r="AF26" s="9">
        <v>0</v>
      </c>
      <c r="AG26" s="9">
        <v>0</v>
      </c>
      <c r="AH26" s="9">
        <f>AE26+AF26+AG26</f>
        <v>98522127.959999993</v>
      </c>
      <c r="AI26" s="9">
        <v>0</v>
      </c>
      <c r="AJ26" s="9">
        <v>0</v>
      </c>
      <c r="AK26" s="9">
        <f>AH26+AI26+AJ26</f>
        <v>98522127.959999993</v>
      </c>
      <c r="AL26" s="9">
        <v>0</v>
      </c>
      <c r="AM26" s="9">
        <v>0</v>
      </c>
      <c r="AN26" s="9">
        <f>AK26+AL26+AM26</f>
        <v>98522127.959999993</v>
      </c>
      <c r="AO26" s="9">
        <v>0</v>
      </c>
      <c r="AP26" s="9">
        <v>0</v>
      </c>
      <c r="AQ26" s="9">
        <f>AN26+AO26+AP26</f>
        <v>98522127.959999993</v>
      </c>
      <c r="AR26" s="9">
        <v>0</v>
      </c>
      <c r="AS26" s="9">
        <v>0</v>
      </c>
      <c r="AT26" s="9">
        <f>AQ26+AR26+AS26</f>
        <v>98522127.959999993</v>
      </c>
      <c r="AU26" s="9">
        <v>0</v>
      </c>
      <c r="AV26" s="9">
        <v>0</v>
      </c>
      <c r="AW26" s="9">
        <f>AT26+AU26+AV26</f>
        <v>98522127.959999993</v>
      </c>
      <c r="AX26" s="9">
        <v>0</v>
      </c>
      <c r="AY26" s="9">
        <v>0</v>
      </c>
      <c r="AZ26" s="9">
        <f>AW26+AX26+AY26</f>
        <v>98522127.959999993</v>
      </c>
      <c r="BA26" s="9">
        <v>0</v>
      </c>
      <c r="BB26" s="9">
        <v>0</v>
      </c>
      <c r="BC26" s="9">
        <f>AZ26+BA26+BB26</f>
        <v>98522127.959999993</v>
      </c>
      <c r="BD26" s="9">
        <v>0</v>
      </c>
      <c r="BE26" s="9">
        <v>0</v>
      </c>
      <c r="BF26" s="9">
        <f>BC26+BD26+BE26</f>
        <v>98522127.959999993</v>
      </c>
      <c r="BG26" s="9">
        <v>0</v>
      </c>
      <c r="BH26" s="9">
        <v>0</v>
      </c>
      <c r="BI26" s="9">
        <f>BF26+BG26+BH26</f>
        <v>98522127.959999993</v>
      </c>
      <c r="BJ26" s="9">
        <v>0</v>
      </c>
      <c r="BK26" s="9">
        <v>0</v>
      </c>
      <c r="BL26" s="9">
        <f>BI26+BJ26+BK26</f>
        <v>98522127.959999993</v>
      </c>
      <c r="BM26" s="9">
        <v>0</v>
      </c>
      <c r="BN26" s="9">
        <v>0</v>
      </c>
      <c r="BO26" s="9">
        <f>BL26+BM26+BN26</f>
        <v>98522127.959999993</v>
      </c>
      <c r="BP26" s="9">
        <v>0</v>
      </c>
      <c r="BQ26" s="9">
        <v>0</v>
      </c>
      <c r="BR26" s="9">
        <f>BO26+BP26+BQ26</f>
        <v>98522127.959999993</v>
      </c>
      <c r="BS26" s="9">
        <v>0</v>
      </c>
      <c r="BT26" s="9">
        <v>0</v>
      </c>
      <c r="BU26" s="9">
        <f>BR26+BS26+BT26</f>
        <v>98522127.959999993</v>
      </c>
      <c r="BV26" s="9">
        <v>0</v>
      </c>
      <c r="BW26" s="9">
        <v>0</v>
      </c>
      <c r="BX26" s="9">
        <f>BU26+BV26+BW26</f>
        <v>98522127.959999993</v>
      </c>
      <c r="BY26" s="9">
        <v>0</v>
      </c>
      <c r="BZ26" s="9">
        <v>0</v>
      </c>
      <c r="CA26" s="9">
        <f>BX26+BY26+BZ26</f>
        <v>98522127.959999993</v>
      </c>
      <c r="CB26" s="9">
        <v>0</v>
      </c>
      <c r="CC26" s="9">
        <v>0</v>
      </c>
      <c r="CD26" s="9">
        <f>CA26+CB26+CC26</f>
        <v>98522127.959999993</v>
      </c>
      <c r="CE26" s="9">
        <v>0</v>
      </c>
      <c r="CF26" s="9">
        <v>0</v>
      </c>
      <c r="CG26" s="9">
        <f>CD26+CE26+CF26</f>
        <v>98522127.959999993</v>
      </c>
      <c r="CH26" s="9">
        <v>0</v>
      </c>
      <c r="CI26" s="9">
        <v>0</v>
      </c>
      <c r="CJ26" s="9">
        <f>CG26+CH26+CI26</f>
        <v>98522127.959999993</v>
      </c>
      <c r="CK26" s="9">
        <v>0</v>
      </c>
      <c r="CL26" s="9">
        <v>0</v>
      </c>
      <c r="CM26" s="9">
        <f>CJ26+CK26+CL26</f>
        <v>98522127.959999993</v>
      </c>
      <c r="CN26" s="9">
        <v>0</v>
      </c>
      <c r="CO26" s="9">
        <v>0</v>
      </c>
      <c r="CP26" s="9">
        <f>CM26+CN26+CO26</f>
        <v>98522127.959999993</v>
      </c>
      <c r="CQ26" s="9">
        <v>0</v>
      </c>
      <c r="CR26" s="9">
        <v>0</v>
      </c>
      <c r="CS26" s="9">
        <f>CP26+CQ26+CR26</f>
        <v>98522127.959999993</v>
      </c>
      <c r="CT26" s="9">
        <v>0</v>
      </c>
      <c r="CU26" s="9">
        <v>0</v>
      </c>
      <c r="CV26" s="9">
        <f>CS26+CT26+CU26</f>
        <v>98522127.959999993</v>
      </c>
      <c r="CW26" s="9">
        <v>0</v>
      </c>
      <c r="CX26" s="9">
        <v>0</v>
      </c>
      <c r="CY26" s="9">
        <f>CV26+CW26+CX26</f>
        <v>98522127.959999993</v>
      </c>
      <c r="CZ26" s="9">
        <v>0</v>
      </c>
      <c r="DA26" s="9">
        <v>0</v>
      </c>
      <c r="DB26" s="9">
        <f>CY26+CZ26+DA26</f>
        <v>98522127.959999993</v>
      </c>
      <c r="DC26" s="9">
        <v>0</v>
      </c>
      <c r="DD26" s="9">
        <v>0</v>
      </c>
      <c r="DE26" s="9">
        <f>DB26+DC26+DD26</f>
        <v>98522127.959999993</v>
      </c>
      <c r="DF26" s="9">
        <v>0</v>
      </c>
      <c r="DG26" s="9">
        <v>0</v>
      </c>
      <c r="DH26" s="9">
        <f>DE26+DF26+DG26</f>
        <v>98522127.959999993</v>
      </c>
      <c r="DI26" s="9">
        <v>0</v>
      </c>
      <c r="DJ26" s="9">
        <v>0</v>
      </c>
      <c r="DK26" s="9">
        <f>DH26+DI26+DJ26</f>
        <v>98522127.959999993</v>
      </c>
      <c r="DL26" s="9">
        <v>0</v>
      </c>
      <c r="DM26" s="9">
        <v>0</v>
      </c>
      <c r="DN26" s="9">
        <f>DK26+DL26+DM26</f>
        <v>98522127.959999993</v>
      </c>
      <c r="DO26" s="9">
        <v>0</v>
      </c>
      <c r="DP26" s="9">
        <v>0</v>
      </c>
      <c r="DQ26" s="9">
        <f>DN26+DO26+DP26</f>
        <v>98522127.959999993</v>
      </c>
      <c r="DR26" s="9">
        <v>0</v>
      </c>
      <c r="DS26" s="9">
        <v>0</v>
      </c>
      <c r="DT26" s="9">
        <f>DQ26+DR26+DS26</f>
        <v>98522127.959999993</v>
      </c>
      <c r="DU26" s="9">
        <v>0</v>
      </c>
      <c r="DV26" s="9">
        <v>0</v>
      </c>
      <c r="DW26" s="9">
        <f>DT26+DU26+DV26</f>
        <v>98522127.959999993</v>
      </c>
      <c r="DX26" s="9">
        <v>0</v>
      </c>
      <c r="DY26" s="9">
        <v>0</v>
      </c>
      <c r="DZ26" s="9">
        <f>DW26+DX26+DY26</f>
        <v>98522127.959999993</v>
      </c>
      <c r="EA26" s="9">
        <v>0</v>
      </c>
      <c r="EB26" s="9">
        <v>0</v>
      </c>
      <c r="EC26" s="9">
        <f>DZ26+EA26+EB26</f>
        <v>98522127.959999993</v>
      </c>
      <c r="EE26" s="150">
        <f t="shared" si="95"/>
        <v>98522127.960000023</v>
      </c>
      <c r="EF26" s="150">
        <f t="shared" si="96"/>
        <v>0</v>
      </c>
      <c r="EG26" s="151">
        <f t="shared" si="97"/>
        <v>98522127.960000023</v>
      </c>
      <c r="EH26" s="118"/>
    </row>
    <row r="27" spans="1:148" x14ac:dyDescent="0.2">
      <c r="A27" s="63" t="s">
        <v>76</v>
      </c>
      <c r="G27" s="10">
        <f t="shared" ref="G27:BR27" si="98">SUBTOTAL(9,G24:G26)</f>
        <v>1139041736.0599999</v>
      </c>
      <c r="H27" s="10">
        <f t="shared" si="98"/>
        <v>1887692.7720000001</v>
      </c>
      <c r="I27" s="10">
        <f t="shared" si="98"/>
        <v>-321002.45766666665</v>
      </c>
      <c r="J27" s="10">
        <f t="shared" si="98"/>
        <v>1140608426.3743334</v>
      </c>
      <c r="K27" s="10">
        <f t="shared" si="98"/>
        <v>5706392.5204499532</v>
      </c>
      <c r="L27" s="10">
        <f t="shared" si="98"/>
        <v>-321002.45766666665</v>
      </c>
      <c r="M27" s="10">
        <f t="shared" si="98"/>
        <v>1145993816.4371166</v>
      </c>
      <c r="N27" s="10">
        <f t="shared" si="98"/>
        <v>14191522.823878588</v>
      </c>
      <c r="O27" s="10">
        <f t="shared" si="98"/>
        <v>-321002.45766666665</v>
      </c>
      <c r="P27" s="10">
        <f t="shared" si="98"/>
        <v>1159864336.8033285</v>
      </c>
      <c r="Q27" s="10">
        <f t="shared" si="98"/>
        <v>7355742.9879146907</v>
      </c>
      <c r="R27" s="10">
        <f t="shared" si="98"/>
        <v>-321002.45766666665</v>
      </c>
      <c r="S27" s="10">
        <f t="shared" si="98"/>
        <v>1166899077.3335767</v>
      </c>
      <c r="T27" s="10">
        <f t="shared" si="98"/>
        <v>14372134.606977642</v>
      </c>
      <c r="U27" s="10">
        <f t="shared" si="98"/>
        <v>-321002.45766666665</v>
      </c>
      <c r="V27" s="10">
        <f t="shared" si="98"/>
        <v>1180950209.4828877</v>
      </c>
      <c r="W27" s="10">
        <f t="shared" si="98"/>
        <v>20439626.871490456</v>
      </c>
      <c r="X27" s="10">
        <f t="shared" si="98"/>
        <v>-321002.45766666665</v>
      </c>
      <c r="Y27" s="10">
        <f t="shared" si="98"/>
        <v>1201068833.8967113</v>
      </c>
      <c r="Z27" s="10">
        <f t="shared" si="98"/>
        <v>-115542.81981981988</v>
      </c>
      <c r="AA27" s="10">
        <f t="shared" si="98"/>
        <v>-321002.45766666665</v>
      </c>
      <c r="AB27" s="10">
        <f t="shared" si="98"/>
        <v>1200632288.619225</v>
      </c>
      <c r="AC27" s="10">
        <f t="shared" si="98"/>
        <v>2677402.2203553105</v>
      </c>
      <c r="AD27" s="10">
        <f t="shared" si="98"/>
        <v>-321002.45766666665</v>
      </c>
      <c r="AE27" s="10">
        <f t="shared" si="98"/>
        <v>1202988688.3819137</v>
      </c>
      <c r="AF27" s="10">
        <f t="shared" si="98"/>
        <v>1117072.7068432302</v>
      </c>
      <c r="AG27" s="10">
        <f t="shared" si="98"/>
        <v>-321002.45766666665</v>
      </c>
      <c r="AH27" s="10">
        <f t="shared" si="98"/>
        <v>1203784758.6310902</v>
      </c>
      <c r="AI27" s="10">
        <f t="shared" si="98"/>
        <v>1688836.9451089797</v>
      </c>
      <c r="AJ27" s="10">
        <f t="shared" si="98"/>
        <v>-321002.45766666665</v>
      </c>
      <c r="AK27" s="10">
        <f t="shared" si="98"/>
        <v>1205152593.1185324</v>
      </c>
      <c r="AL27" s="10">
        <f t="shared" si="98"/>
        <v>189567.73307510401</v>
      </c>
      <c r="AM27" s="10">
        <f t="shared" si="98"/>
        <v>-321002.45766666665</v>
      </c>
      <c r="AN27" s="10">
        <f t="shared" si="98"/>
        <v>1205021158.3939409</v>
      </c>
      <c r="AO27" s="10">
        <f t="shared" si="98"/>
        <v>2076952.7201926531</v>
      </c>
      <c r="AP27" s="10">
        <f t="shared" si="98"/>
        <v>-321002.45766666665</v>
      </c>
      <c r="AQ27" s="10">
        <f t="shared" si="98"/>
        <v>1206777108.656467</v>
      </c>
      <c r="AR27" s="10">
        <f t="shared" si="98"/>
        <v>1160274.2800866002</v>
      </c>
      <c r="AS27" s="10">
        <f t="shared" si="98"/>
        <v>-321002.45766666665</v>
      </c>
      <c r="AT27" s="10">
        <f t="shared" si="98"/>
        <v>1207616380.4788868</v>
      </c>
      <c r="AU27" s="10">
        <f t="shared" si="98"/>
        <v>-159606.228</v>
      </c>
      <c r="AV27" s="10">
        <f t="shared" si="98"/>
        <v>-321002.45766666665</v>
      </c>
      <c r="AW27" s="10">
        <f t="shared" si="98"/>
        <v>1207135771.7932203</v>
      </c>
      <c r="AX27" s="10">
        <f t="shared" si="98"/>
        <v>-159606.228</v>
      </c>
      <c r="AY27" s="10">
        <f t="shared" si="98"/>
        <v>-321002.45766666665</v>
      </c>
      <c r="AZ27" s="10">
        <f t="shared" si="98"/>
        <v>1206655163.1075537</v>
      </c>
      <c r="BA27" s="10">
        <f t="shared" si="98"/>
        <v>9147562.5290998016</v>
      </c>
      <c r="BB27" s="10">
        <f t="shared" si="98"/>
        <v>-321002.45766666665</v>
      </c>
      <c r="BC27" s="10">
        <f t="shared" si="98"/>
        <v>1215481723.1789868</v>
      </c>
      <c r="BD27" s="10">
        <f t="shared" si="98"/>
        <v>10907633.560047131</v>
      </c>
      <c r="BE27" s="10">
        <f t="shared" si="98"/>
        <v>-321002.45766666665</v>
      </c>
      <c r="BF27" s="10">
        <f t="shared" si="98"/>
        <v>1226068354.2813673</v>
      </c>
      <c r="BG27" s="10">
        <f t="shared" si="98"/>
        <v>72167521.69922106</v>
      </c>
      <c r="BH27" s="10">
        <f t="shared" si="98"/>
        <v>-321002.45766666665</v>
      </c>
      <c r="BI27" s="10">
        <f t="shared" si="98"/>
        <v>1297914873.5229218</v>
      </c>
      <c r="BJ27" s="10">
        <f t="shared" si="98"/>
        <v>-159606.228</v>
      </c>
      <c r="BK27" s="10">
        <f t="shared" si="98"/>
        <v>-321002.45766666665</v>
      </c>
      <c r="BL27" s="10">
        <f t="shared" si="98"/>
        <v>1297434264.8372552</v>
      </c>
      <c r="BM27" s="10">
        <f t="shared" si="98"/>
        <v>-159606.228</v>
      </c>
      <c r="BN27" s="10">
        <f t="shared" si="98"/>
        <v>-321002.45766666665</v>
      </c>
      <c r="BO27" s="10">
        <f t="shared" si="98"/>
        <v>1296953656.1515884</v>
      </c>
      <c r="BP27" s="10">
        <f t="shared" si="98"/>
        <v>-159606.228</v>
      </c>
      <c r="BQ27" s="10">
        <f t="shared" si="98"/>
        <v>-321002.45766666665</v>
      </c>
      <c r="BR27" s="10">
        <f t="shared" si="98"/>
        <v>1296473047.4659219</v>
      </c>
      <c r="BS27" s="10">
        <f t="shared" ref="BS27:EC27" si="99">SUBTOTAL(9,BS24:BS26)</f>
        <v>3583318.4718587101</v>
      </c>
      <c r="BT27" s="10">
        <f t="shared" si="99"/>
        <v>-321002.45766666665</v>
      </c>
      <c r="BU27" s="10">
        <f t="shared" si="99"/>
        <v>1299735363.480114</v>
      </c>
      <c r="BV27" s="10">
        <f t="shared" si="99"/>
        <v>1382627.8812885401</v>
      </c>
      <c r="BW27" s="10">
        <f t="shared" si="99"/>
        <v>-321002.45766666665</v>
      </c>
      <c r="BX27" s="10">
        <f t="shared" si="99"/>
        <v>1300796988.9037359</v>
      </c>
      <c r="BY27" s="10">
        <f t="shared" si="99"/>
        <v>6886860.7170193503</v>
      </c>
      <c r="BZ27" s="10">
        <f t="shared" si="99"/>
        <v>-321002.45766666665</v>
      </c>
      <c r="CA27" s="10">
        <f t="shared" si="99"/>
        <v>1307362847.1630886</v>
      </c>
      <c r="CB27" s="10">
        <f t="shared" si="99"/>
        <v>-159606.228</v>
      </c>
      <c r="CC27" s="10">
        <f t="shared" si="99"/>
        <v>-321002.45766666665</v>
      </c>
      <c r="CD27" s="10">
        <f t="shared" si="99"/>
        <v>1306882238.4774218</v>
      </c>
      <c r="CE27" s="10">
        <f t="shared" si="99"/>
        <v>-159606.228</v>
      </c>
      <c r="CF27" s="10">
        <f t="shared" si="99"/>
        <v>-321002.45766666665</v>
      </c>
      <c r="CG27" s="10">
        <f t="shared" si="99"/>
        <v>1306401629.7917552</v>
      </c>
      <c r="CH27" s="10">
        <f t="shared" si="99"/>
        <v>10356105.250812158</v>
      </c>
      <c r="CI27" s="10">
        <f t="shared" si="99"/>
        <v>-321002.45766666665</v>
      </c>
      <c r="CJ27" s="10">
        <f t="shared" si="99"/>
        <v>1316436732.5849006</v>
      </c>
      <c r="CK27" s="10">
        <f t="shared" si="99"/>
        <v>4901967.7744131023</v>
      </c>
      <c r="CL27" s="10">
        <f t="shared" si="99"/>
        <v>-321002.45766666665</v>
      </c>
      <c r="CM27" s="10">
        <f t="shared" si="99"/>
        <v>1321017697.9016471</v>
      </c>
      <c r="CN27" s="10">
        <f t="shared" si="99"/>
        <v>28164166.134866804</v>
      </c>
      <c r="CO27" s="10">
        <f t="shared" si="99"/>
        <v>-321002.45766666665</v>
      </c>
      <c r="CP27" s="10">
        <f t="shared" si="99"/>
        <v>1348860861.5788472</v>
      </c>
      <c r="CQ27" s="10">
        <f t="shared" si="99"/>
        <v>100300697.75620976</v>
      </c>
      <c r="CR27" s="10">
        <f t="shared" si="99"/>
        <v>-321002.45766666665</v>
      </c>
      <c r="CS27" s="10">
        <f t="shared" si="99"/>
        <v>1448840556.8773901</v>
      </c>
      <c r="CT27" s="10">
        <f t="shared" si="99"/>
        <v>-159606.228</v>
      </c>
      <c r="CU27" s="10">
        <f t="shared" si="99"/>
        <v>-321002.45766666665</v>
      </c>
      <c r="CV27" s="10">
        <f t="shared" si="99"/>
        <v>1448359948.1917236</v>
      </c>
      <c r="CW27" s="10">
        <f t="shared" si="99"/>
        <v>2514555.1578051811</v>
      </c>
      <c r="CX27" s="10">
        <f t="shared" si="99"/>
        <v>-321002.45766666665</v>
      </c>
      <c r="CY27" s="10">
        <f t="shared" si="99"/>
        <v>1450553500.8918622</v>
      </c>
      <c r="CZ27" s="10">
        <f t="shared" si="99"/>
        <v>1121890.2201231602</v>
      </c>
      <c r="DA27" s="10">
        <f t="shared" si="99"/>
        <v>-321002.45766666665</v>
      </c>
      <c r="DB27" s="10">
        <f t="shared" si="99"/>
        <v>1451354388.6543186</v>
      </c>
      <c r="DC27" s="10">
        <f t="shared" si="99"/>
        <v>6657450.6603940297</v>
      </c>
      <c r="DD27" s="10">
        <f t="shared" si="99"/>
        <v>-321002.45766666665</v>
      </c>
      <c r="DE27" s="10">
        <f t="shared" si="99"/>
        <v>1457690836.8570459</v>
      </c>
      <c r="DF27" s="10">
        <f t="shared" si="99"/>
        <v>2796717.2953139455</v>
      </c>
      <c r="DG27" s="10">
        <f t="shared" si="99"/>
        <v>-321002.45766666665</v>
      </c>
      <c r="DH27" s="10">
        <f t="shared" si="99"/>
        <v>1460166551.6946931</v>
      </c>
      <c r="DI27" s="10">
        <f t="shared" si="99"/>
        <v>-72414.556769888397</v>
      </c>
      <c r="DJ27" s="10">
        <f t="shared" si="99"/>
        <v>-321002.45766666665</v>
      </c>
      <c r="DK27" s="10">
        <f t="shared" si="99"/>
        <v>1459773134.6802566</v>
      </c>
      <c r="DL27" s="10">
        <f t="shared" si="99"/>
        <v>2989191.0894975904</v>
      </c>
      <c r="DM27" s="10">
        <f t="shared" si="99"/>
        <v>-321002.45766666665</v>
      </c>
      <c r="DN27" s="10">
        <f t="shared" si="99"/>
        <v>1462441323.3120875</v>
      </c>
      <c r="DO27" s="10">
        <f t="shared" si="99"/>
        <v>720011.19094296603</v>
      </c>
      <c r="DP27" s="10">
        <f t="shared" si="99"/>
        <v>-321002.45766666665</v>
      </c>
      <c r="DQ27" s="10">
        <f t="shared" si="99"/>
        <v>1462840332.0453639</v>
      </c>
      <c r="DR27" s="10">
        <f t="shared" si="99"/>
        <v>-159606.228</v>
      </c>
      <c r="DS27" s="10">
        <f t="shared" si="99"/>
        <v>-321002.45766666665</v>
      </c>
      <c r="DT27" s="10">
        <f t="shared" si="99"/>
        <v>1462359723.3596973</v>
      </c>
      <c r="DU27" s="10">
        <f t="shared" si="99"/>
        <v>37930985.10337127</v>
      </c>
      <c r="DV27" s="10">
        <f t="shared" si="99"/>
        <v>-321002.45766666665</v>
      </c>
      <c r="DW27" s="10">
        <f t="shared" si="99"/>
        <v>1499969706.0054018</v>
      </c>
      <c r="DX27" s="10">
        <f t="shared" si="99"/>
        <v>12058475.84546423</v>
      </c>
      <c r="DY27" s="10">
        <f t="shared" si="99"/>
        <v>-321002.45766666665</v>
      </c>
      <c r="DZ27" s="10">
        <f t="shared" si="99"/>
        <v>1511707179.3931994</v>
      </c>
      <c r="EA27" s="10">
        <f t="shared" si="99"/>
        <v>170946464.82787985</v>
      </c>
      <c r="EB27" s="10">
        <f t="shared" si="99"/>
        <v>-321002.45766666665</v>
      </c>
      <c r="EC27" s="10">
        <f t="shared" si="99"/>
        <v>1682332641.7634125</v>
      </c>
      <c r="EE27" s="152">
        <f>SUBTOTAL(9,EE24:EE26)</f>
        <v>1314311086.9613695</v>
      </c>
      <c r="EF27" s="152">
        <f>SUBTOTAL(9,EF24:EF26)</f>
        <v>160089181.73913476</v>
      </c>
      <c r="EG27" s="153">
        <f>SUBTOTAL(9,EG24:EG26)</f>
        <v>1474400268.7005043</v>
      </c>
      <c r="EI27" s="118"/>
      <c r="EK27" s="118"/>
    </row>
    <row r="28" spans="1:148" x14ac:dyDescent="0.2">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E28" s="150"/>
      <c r="EF28" s="150"/>
      <c r="EG28" s="151"/>
    </row>
    <row r="29" spans="1:148" x14ac:dyDescent="0.2">
      <c r="A29" s="114" t="s">
        <v>77</v>
      </c>
      <c r="B29" s="114"/>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E29" s="150"/>
      <c r="EF29" s="150"/>
      <c r="EG29" s="151"/>
    </row>
    <row r="30" spans="1:148" x14ac:dyDescent="0.2">
      <c r="A30" s="127" t="s">
        <v>64</v>
      </c>
      <c r="B30" s="63" t="s">
        <v>13</v>
      </c>
      <c r="C30" s="63" t="s">
        <v>13</v>
      </c>
      <c r="D30" s="63" t="s">
        <v>78</v>
      </c>
      <c r="E30" s="63" t="str">
        <f>D30&amp;C30</f>
        <v>OTHPCAGW</v>
      </c>
      <c r="F30" s="63" t="str">
        <f>D30&amp;C30</f>
        <v>OTHPCAGW</v>
      </c>
      <c r="G30" s="9">
        <v>543279729.73000002</v>
      </c>
      <c r="H30" s="9">
        <v>3094.4468333333471</v>
      </c>
      <c r="I30" s="9">
        <v>-92878.661333333337</v>
      </c>
      <c r="J30" s="9">
        <f>G30+H30+I30</f>
        <v>543189945.51550007</v>
      </c>
      <c r="K30" s="9">
        <v>647175.60683333327</v>
      </c>
      <c r="L30" s="9">
        <v>-92878.661333333337</v>
      </c>
      <c r="M30" s="9">
        <f>J30+K30+L30</f>
        <v>543744242.46100008</v>
      </c>
      <c r="N30" s="9">
        <v>3084.6068333333469</v>
      </c>
      <c r="O30" s="9">
        <v>-92878.661333333337</v>
      </c>
      <c r="P30" s="9">
        <f>M30+N30+O30</f>
        <v>543654448.4065001</v>
      </c>
      <c r="Q30" s="9">
        <v>101193.60683333335</v>
      </c>
      <c r="R30" s="9">
        <v>-92878.661333333337</v>
      </c>
      <c r="S30" s="9">
        <f>P30+Q30+R30</f>
        <v>543662763.35200012</v>
      </c>
      <c r="T30" s="9">
        <v>3084.6068333333469</v>
      </c>
      <c r="U30" s="9">
        <v>-92878.661333333337</v>
      </c>
      <c r="V30" s="9">
        <f>S30+T30+U30</f>
        <v>543572969.29750013</v>
      </c>
      <c r="W30" s="9">
        <v>6472851.2068333328</v>
      </c>
      <c r="X30" s="9">
        <v>-92878.661333333337</v>
      </c>
      <c r="Y30" s="9">
        <f>V30+W30+X30</f>
        <v>549952941.84300017</v>
      </c>
      <c r="Z30" s="9">
        <v>10717.29683333329</v>
      </c>
      <c r="AA30" s="9">
        <v>-92878.661333333337</v>
      </c>
      <c r="AB30" s="9">
        <f>Y30+Z30+AA30</f>
        <v>549870780.47850013</v>
      </c>
      <c r="AC30" s="9">
        <v>10717.29683333329</v>
      </c>
      <c r="AD30" s="9">
        <v>-92878.661333333337</v>
      </c>
      <c r="AE30" s="9">
        <f>AB30+AC30+AD30</f>
        <v>549788619.11400008</v>
      </c>
      <c r="AF30" s="9">
        <v>19715.856833333288</v>
      </c>
      <c r="AG30" s="9">
        <v>-92878.661333333337</v>
      </c>
      <c r="AH30" s="9">
        <f>AE30+AF30+AG30</f>
        <v>549715456.3095001</v>
      </c>
      <c r="AI30" s="9">
        <v>29888.806833333292</v>
      </c>
      <c r="AJ30" s="9">
        <v>-92878.661333333337</v>
      </c>
      <c r="AK30" s="9">
        <f>AH30+AI30+AJ30</f>
        <v>549652466.45500016</v>
      </c>
      <c r="AL30" s="9">
        <v>240199.29683333336</v>
      </c>
      <c r="AM30" s="9">
        <v>-92878.661333333337</v>
      </c>
      <c r="AN30" s="9">
        <f>AK30+AL30+AM30</f>
        <v>549799787.09050012</v>
      </c>
      <c r="AO30" s="9">
        <v>276887.29683333338</v>
      </c>
      <c r="AP30" s="9">
        <v>-92878.661333333337</v>
      </c>
      <c r="AQ30" s="9">
        <f>AN30+AO30+AP30</f>
        <v>549983795.72600007</v>
      </c>
      <c r="AR30" s="9">
        <v>73884.296833333327</v>
      </c>
      <c r="AS30" s="9">
        <v>-92878.661333333337</v>
      </c>
      <c r="AT30" s="9">
        <f>AQ30+AR30+AS30</f>
        <v>549964801.36150002</v>
      </c>
      <c r="AU30" s="9">
        <v>26655.296833333334</v>
      </c>
      <c r="AV30" s="9">
        <v>-92878.661333333337</v>
      </c>
      <c r="AW30" s="9">
        <f>AT30+AU30+AV30</f>
        <v>549898577.99699998</v>
      </c>
      <c r="AX30" s="9">
        <v>26655.296833333334</v>
      </c>
      <c r="AY30" s="9">
        <v>-92878.661333333337</v>
      </c>
      <c r="AZ30" s="9">
        <f>AW30+AX30+AY30</f>
        <v>549832354.63249993</v>
      </c>
      <c r="BA30" s="9">
        <v>26655.296833333327</v>
      </c>
      <c r="BB30" s="9">
        <v>-92878.661333333337</v>
      </c>
      <c r="BC30" s="9">
        <f>AZ30+BA30+BB30</f>
        <v>549766131.26799989</v>
      </c>
      <c r="BD30" s="9">
        <v>3406350.2968333331</v>
      </c>
      <c r="BE30" s="9">
        <v>-92878.661333333337</v>
      </c>
      <c r="BF30" s="9">
        <f>BC30+BD30+BE30</f>
        <v>553079602.90349984</v>
      </c>
      <c r="BG30" s="9">
        <v>676847.33683333348</v>
      </c>
      <c r="BH30" s="9">
        <v>-92878.661333333337</v>
      </c>
      <c r="BI30" s="9">
        <f>BF30+BG30+BH30</f>
        <v>553663571.57899988</v>
      </c>
      <c r="BJ30" s="9">
        <v>22607.90183333309</v>
      </c>
      <c r="BK30" s="9">
        <v>-92878.661333333337</v>
      </c>
      <c r="BL30" s="9">
        <f>BI30+BJ30+BK30</f>
        <v>553593300.81949985</v>
      </c>
      <c r="BM30" s="9">
        <v>22607.90183333309</v>
      </c>
      <c r="BN30" s="9">
        <v>-92878.661333333337</v>
      </c>
      <c r="BO30" s="9">
        <f>BL30+BM30+BN30</f>
        <v>553523030.05999982</v>
      </c>
      <c r="BP30" s="9">
        <v>22607.90183333309</v>
      </c>
      <c r="BQ30" s="9">
        <v>-92878.661333333337</v>
      </c>
      <c r="BR30" s="9">
        <f>BO30+BP30+BQ30</f>
        <v>553452759.3004998</v>
      </c>
      <c r="BS30" s="9">
        <v>22607.90183333309</v>
      </c>
      <c r="BT30" s="9">
        <v>-92878.661333333337</v>
      </c>
      <c r="BU30" s="9">
        <f>BR30+BS30+BT30</f>
        <v>553382488.54099977</v>
      </c>
      <c r="BV30" s="9">
        <v>22607.90183333309</v>
      </c>
      <c r="BW30" s="9">
        <v>-92878.661333333337</v>
      </c>
      <c r="BX30" s="9">
        <f>BU30+BV30+BW30</f>
        <v>553312217.78149974</v>
      </c>
      <c r="BY30" s="9">
        <v>1013875.7818333235</v>
      </c>
      <c r="BZ30" s="9">
        <v>-92878.661333333337</v>
      </c>
      <c r="CA30" s="9">
        <f>BX30+BY30+BZ30</f>
        <v>554233214.90199971</v>
      </c>
      <c r="CB30" s="9">
        <v>22607.90183333309</v>
      </c>
      <c r="CC30" s="9">
        <v>-92878.661333333337</v>
      </c>
      <c r="CD30" s="9">
        <f>CA30+CB30+CC30</f>
        <v>554162944.14249969</v>
      </c>
      <c r="CE30" s="9">
        <v>22607.90183333309</v>
      </c>
      <c r="CF30" s="9">
        <v>-92878.661333333337</v>
      </c>
      <c r="CG30" s="9">
        <f>CD30+CE30+CF30</f>
        <v>554092673.38299966</v>
      </c>
      <c r="CH30" s="9">
        <v>22607.90183333309</v>
      </c>
      <c r="CI30" s="9">
        <v>-92878.661333333337</v>
      </c>
      <c r="CJ30" s="9">
        <f>CG30+CH30+CI30</f>
        <v>554022402.62349963</v>
      </c>
      <c r="CK30" s="9">
        <v>22607.90183333309</v>
      </c>
      <c r="CL30" s="9">
        <v>-92878.661333333337</v>
      </c>
      <c r="CM30" s="9">
        <f>CJ30+CK30+CL30</f>
        <v>553952131.86399961</v>
      </c>
      <c r="CN30" s="9">
        <v>22607.90183333309</v>
      </c>
      <c r="CO30" s="9">
        <v>-92878.661333333337</v>
      </c>
      <c r="CP30" s="9">
        <f>CM30+CN30+CO30</f>
        <v>553881861.10449958</v>
      </c>
      <c r="CQ30" s="9">
        <v>690624.7018333266</v>
      </c>
      <c r="CR30" s="9">
        <v>-92878.661333333337</v>
      </c>
      <c r="CS30" s="9">
        <f>CP30+CQ30+CR30</f>
        <v>554479607.14499962</v>
      </c>
      <c r="CT30" s="9">
        <v>23232.481133333091</v>
      </c>
      <c r="CU30" s="9">
        <v>-92878.661333333337</v>
      </c>
      <c r="CV30" s="9">
        <f>CS30+CT30+CU30</f>
        <v>554409960.96479964</v>
      </c>
      <c r="CW30" s="9">
        <v>23232.481133333091</v>
      </c>
      <c r="CX30" s="9">
        <v>-92878.661333333337</v>
      </c>
      <c r="CY30" s="9">
        <f>CV30+CW30+CX30</f>
        <v>554340314.78459966</v>
      </c>
      <c r="CZ30" s="9">
        <v>23232.481133333091</v>
      </c>
      <c r="DA30" s="9">
        <v>-92878.661333333337</v>
      </c>
      <c r="DB30" s="9">
        <f>CY30+CZ30+DA30</f>
        <v>554270668.60439968</v>
      </c>
      <c r="DC30" s="9">
        <v>549869.7443333281</v>
      </c>
      <c r="DD30" s="9">
        <v>-92878.661333333337</v>
      </c>
      <c r="DE30" s="9">
        <f>DB30+DC30+DD30</f>
        <v>554727659.68739974</v>
      </c>
      <c r="DF30" s="9">
        <v>23232.481133333091</v>
      </c>
      <c r="DG30" s="9">
        <v>-92878.661333333337</v>
      </c>
      <c r="DH30" s="9">
        <f>DE30+DF30+DG30</f>
        <v>554658013.50719976</v>
      </c>
      <c r="DI30" s="9">
        <v>1216095.381333322</v>
      </c>
      <c r="DJ30" s="9">
        <v>-92878.661333333337</v>
      </c>
      <c r="DK30" s="9">
        <f>DH30+DI30+DJ30</f>
        <v>555781230.22719979</v>
      </c>
      <c r="DL30" s="9">
        <v>23232.481133333091</v>
      </c>
      <c r="DM30" s="9">
        <v>-92878.661333333337</v>
      </c>
      <c r="DN30" s="9">
        <f>DK30+DL30+DM30</f>
        <v>555711584.04699981</v>
      </c>
      <c r="DO30" s="9">
        <v>23232.481133333091</v>
      </c>
      <c r="DP30" s="9">
        <v>-92878.661333333337</v>
      </c>
      <c r="DQ30" s="9">
        <f>DN30+DO30+DP30</f>
        <v>555641937.86679983</v>
      </c>
      <c r="DR30" s="9">
        <v>23232.481133333091</v>
      </c>
      <c r="DS30" s="9">
        <v>-92878.661333333337</v>
      </c>
      <c r="DT30" s="9">
        <f>DQ30+DR30+DS30</f>
        <v>555572291.68659985</v>
      </c>
      <c r="DU30" s="9">
        <v>23232.481133333091</v>
      </c>
      <c r="DV30" s="9">
        <v>-92878.661333333337</v>
      </c>
      <c r="DW30" s="9">
        <f>DT30+DU30+DV30</f>
        <v>555502645.50639987</v>
      </c>
      <c r="DX30" s="9">
        <v>2810964.6895333068</v>
      </c>
      <c r="DY30" s="9">
        <v>-92878.661333333337</v>
      </c>
      <c r="DZ30" s="9">
        <f>DW30+DX30+DY30</f>
        <v>558220731.5345999</v>
      </c>
      <c r="EA30" s="9">
        <v>707982.12913332658</v>
      </c>
      <c r="EB30" s="9">
        <v>-92878.661333333337</v>
      </c>
      <c r="EC30" s="9">
        <f>DZ30+EA30+EB30</f>
        <v>558835835.00239992</v>
      </c>
      <c r="EE30" s="150">
        <f t="shared" ref="EE30:EE33" si="100">(BI30+CS30+2*SUM(BL30,BO30,BR30,BU30,BX30,CA30,CD30,CG30,CJ30,CM30,CP30,))/24</f>
        <v>553806717.82366645</v>
      </c>
      <c r="EF30" s="150">
        <f t="shared" ref="EF30:EF33" si="101">EG30-EE30</f>
        <v>1651178.8005583286</v>
      </c>
      <c r="EG30" s="151">
        <f t="shared" ref="EG30" si="102">(CS30+EC30+2*SUM(CV30,CY30,DB30,DE30,DH30,DK30,DN30,DQ30,DT30,DW30,DZ30,))/24</f>
        <v>555457896.62422478</v>
      </c>
      <c r="EH30" s="118"/>
    </row>
    <row r="31" spans="1:148" x14ac:dyDescent="0.2">
      <c r="A31" s="127" t="s">
        <v>66</v>
      </c>
      <c r="B31" s="63" t="s">
        <v>14</v>
      </c>
      <c r="C31" s="63" t="s">
        <v>14</v>
      </c>
      <c r="D31" s="63" t="s">
        <v>78</v>
      </c>
      <c r="E31" s="63" t="str">
        <f>D31&amp;C31</f>
        <v>OTHPCAGE</v>
      </c>
      <c r="F31" s="63" t="str">
        <f>D31&amp;C31</f>
        <v>OTHPCAGE</v>
      </c>
      <c r="G31" s="9">
        <v>1480021001.53</v>
      </c>
      <c r="H31" s="9">
        <v>-99780.01016666666</v>
      </c>
      <c r="I31" s="9">
        <v>-1535624.8363333333</v>
      </c>
      <c r="J31" s="9">
        <f>G31+H31+I31</f>
        <v>1478385596.6835001</v>
      </c>
      <c r="K31" s="9">
        <v>-99780.01016666666</v>
      </c>
      <c r="L31" s="9">
        <v>-1535624.8363333333</v>
      </c>
      <c r="M31" s="9">
        <f>J31+K31+L31</f>
        <v>1476750191.8370001</v>
      </c>
      <c r="N31" s="9">
        <v>98041.329833333322</v>
      </c>
      <c r="O31" s="9">
        <v>-1535624.8363333333</v>
      </c>
      <c r="P31" s="9">
        <f>M31+N31+O31</f>
        <v>1475312608.3305001</v>
      </c>
      <c r="Q31" s="9">
        <v>4400.8498333333409</v>
      </c>
      <c r="R31" s="9">
        <v>-1535624.8363333333</v>
      </c>
      <c r="S31" s="9">
        <f>P31+Q31+R31</f>
        <v>1473781384.3440001</v>
      </c>
      <c r="T31" s="9">
        <v>-99173.150166666659</v>
      </c>
      <c r="U31" s="9">
        <v>-1535624.8363333333</v>
      </c>
      <c r="V31" s="9">
        <f>S31+T31+U31</f>
        <v>1472146586.3575001</v>
      </c>
      <c r="W31" s="9">
        <v>386593.22983333335</v>
      </c>
      <c r="X31" s="9">
        <v>-1535624.8363333333</v>
      </c>
      <c r="Y31" s="9">
        <f>V31+W31+X31</f>
        <v>1470997554.7510002</v>
      </c>
      <c r="Z31" s="9">
        <v>-47259.400166666659</v>
      </c>
      <c r="AA31" s="9">
        <v>-1535624.8363333333</v>
      </c>
      <c r="AB31" s="9">
        <f>Y31+Z31+AA31</f>
        <v>1469414670.5145001</v>
      </c>
      <c r="AC31" s="9">
        <v>-47259.400166666659</v>
      </c>
      <c r="AD31" s="9">
        <v>-1535624.8363333333</v>
      </c>
      <c r="AE31" s="9">
        <f>AB31+AC31+AD31</f>
        <v>1467831786.2780001</v>
      </c>
      <c r="AF31" s="9">
        <v>136436.47983333335</v>
      </c>
      <c r="AG31" s="9">
        <v>-1535624.8363333333</v>
      </c>
      <c r="AH31" s="9">
        <f>AE31+AF31+AG31</f>
        <v>1466432597.9215002</v>
      </c>
      <c r="AI31" s="9">
        <v>420314.59983333334</v>
      </c>
      <c r="AJ31" s="9">
        <v>-1535624.8363333333</v>
      </c>
      <c r="AK31" s="9">
        <f>AH31+AI31+AJ31</f>
        <v>1465317287.6850002</v>
      </c>
      <c r="AL31" s="9">
        <v>41032.599833333341</v>
      </c>
      <c r="AM31" s="9">
        <v>-1535624.8363333333</v>
      </c>
      <c r="AN31" s="9">
        <f>AK31+AL31+AM31</f>
        <v>1463822695.4485002</v>
      </c>
      <c r="AO31" s="9">
        <v>-11993.400166666659</v>
      </c>
      <c r="AP31" s="9">
        <v>-1535624.8363333333</v>
      </c>
      <c r="AQ31" s="9">
        <f>AN31+AO31+AP31</f>
        <v>1462275077.2120001</v>
      </c>
      <c r="AR31" s="9">
        <v>-47259.400166666659</v>
      </c>
      <c r="AS31" s="9">
        <v>-1535624.8363333333</v>
      </c>
      <c r="AT31" s="9">
        <f>AQ31+AR31+AS31</f>
        <v>1460692192.9755001</v>
      </c>
      <c r="AU31" s="9">
        <v>-47259.400166666659</v>
      </c>
      <c r="AV31" s="9">
        <v>-1535624.8363333333</v>
      </c>
      <c r="AW31" s="9">
        <f>AT31+AU31+AV31</f>
        <v>1459109308.7390001</v>
      </c>
      <c r="AX31" s="9">
        <v>-47259.400166666659</v>
      </c>
      <c r="AY31" s="9">
        <v>-1535624.8363333333</v>
      </c>
      <c r="AZ31" s="9">
        <f>AW31+AX31+AY31</f>
        <v>1457526424.5025001</v>
      </c>
      <c r="BA31" s="9">
        <v>45601509.599833332</v>
      </c>
      <c r="BB31" s="9">
        <v>-1535624.8363333333</v>
      </c>
      <c r="BC31" s="9">
        <f>AZ31+BA31+BB31</f>
        <v>1501592309.266</v>
      </c>
      <c r="BD31" s="9">
        <v>-47259.400166666659</v>
      </c>
      <c r="BE31" s="9">
        <v>-1535624.8363333333</v>
      </c>
      <c r="BF31" s="9">
        <f>BC31+BD31+BE31</f>
        <v>1500009425.0295</v>
      </c>
      <c r="BG31" s="9">
        <v>2213953.5998333334</v>
      </c>
      <c r="BH31" s="9">
        <v>-1535624.8363333333</v>
      </c>
      <c r="BI31" s="9">
        <f>BF31+BG31+BH31</f>
        <v>1500687753.793</v>
      </c>
      <c r="BJ31" s="9">
        <v>-45492.557666667242</v>
      </c>
      <c r="BK31" s="9">
        <v>-1535624.8363333333</v>
      </c>
      <c r="BL31" s="9">
        <f>BI31+BJ31+BK31</f>
        <v>1499106636.3989999</v>
      </c>
      <c r="BM31" s="9">
        <v>-45492.557666667242</v>
      </c>
      <c r="BN31" s="9">
        <v>-1535624.8363333333</v>
      </c>
      <c r="BO31" s="9">
        <f>BL31+BM31+BN31</f>
        <v>1497525519.0049999</v>
      </c>
      <c r="BP31" s="9">
        <v>-45492.557666667242</v>
      </c>
      <c r="BQ31" s="9">
        <v>-1535624.8363333333</v>
      </c>
      <c r="BR31" s="9">
        <f>BO31+BP31+BQ31</f>
        <v>1495944401.6109998</v>
      </c>
      <c r="BS31" s="9">
        <v>28990520.562333047</v>
      </c>
      <c r="BT31" s="9">
        <v>-1535624.8363333333</v>
      </c>
      <c r="BU31" s="9">
        <f>BR31+BS31+BT31</f>
        <v>1523399297.3369997</v>
      </c>
      <c r="BV31" s="9">
        <v>584330.81233332679</v>
      </c>
      <c r="BW31" s="9">
        <v>-1535624.8363333333</v>
      </c>
      <c r="BX31" s="9">
        <f>BU31+BV31+BW31</f>
        <v>1522448003.3129997</v>
      </c>
      <c r="BY31" s="9">
        <v>-9168.5776666675956</v>
      </c>
      <c r="BZ31" s="9">
        <v>-1535624.8363333333</v>
      </c>
      <c r="CA31" s="9">
        <f>BX31+BY31+BZ31</f>
        <v>1520903209.8989997</v>
      </c>
      <c r="CB31" s="9">
        <v>139524.28233333098</v>
      </c>
      <c r="CC31" s="9">
        <v>-1535624.8363333333</v>
      </c>
      <c r="CD31" s="9">
        <f>CA31+CB31+CC31</f>
        <v>1519507109.3449998</v>
      </c>
      <c r="CE31" s="9">
        <v>-45492.557666667242</v>
      </c>
      <c r="CF31" s="9">
        <v>-1535624.8363333333</v>
      </c>
      <c r="CG31" s="9">
        <f>CD31+CE31+CF31</f>
        <v>1517925991.9509997</v>
      </c>
      <c r="CH31" s="9">
        <v>-45492.557666667242</v>
      </c>
      <c r="CI31" s="9">
        <v>-1535624.8363333333</v>
      </c>
      <c r="CJ31" s="9">
        <f>CG31+CH31+CI31</f>
        <v>1516344874.5569997</v>
      </c>
      <c r="CK31" s="9">
        <v>-45492.557666667242</v>
      </c>
      <c r="CL31" s="9">
        <v>-1535624.8363333333</v>
      </c>
      <c r="CM31" s="9">
        <f>CJ31+CK31+CL31</f>
        <v>1514763757.1629996</v>
      </c>
      <c r="CN31" s="9">
        <v>-45492.557666667242</v>
      </c>
      <c r="CO31" s="9">
        <v>-1535624.8363333333</v>
      </c>
      <c r="CP31" s="9">
        <f>CM31+CN31+CO31</f>
        <v>1513182639.7689996</v>
      </c>
      <c r="CQ31" s="9">
        <v>28417.152333332022</v>
      </c>
      <c r="CR31" s="9">
        <v>-1535624.8363333333</v>
      </c>
      <c r="CS31" s="9">
        <f>CP31+CQ31+CR31</f>
        <v>1511675432.0849996</v>
      </c>
      <c r="CT31" s="9">
        <v>-43973.073116667249</v>
      </c>
      <c r="CU31" s="9">
        <v>-1535624.8363333333</v>
      </c>
      <c r="CV31" s="9">
        <f>CS31+CT31+CU31</f>
        <v>1510095834.1755495</v>
      </c>
      <c r="CW31" s="9">
        <v>-43973.073116667249</v>
      </c>
      <c r="CX31" s="9">
        <v>-1535624.8363333333</v>
      </c>
      <c r="CY31" s="9">
        <f>CV31+CW31+CX31</f>
        <v>1508516236.2660995</v>
      </c>
      <c r="CZ31" s="9">
        <v>49522411.052682847</v>
      </c>
      <c r="DA31" s="9">
        <v>-1535624.8363333333</v>
      </c>
      <c r="DB31" s="9">
        <f>CY31+CZ31+DA31</f>
        <v>1556503022.4824491</v>
      </c>
      <c r="DC31" s="9">
        <v>31798775.440883033</v>
      </c>
      <c r="DD31" s="9">
        <v>-1535624.8363333333</v>
      </c>
      <c r="DE31" s="9">
        <f>DB31+DC31+DD31</f>
        <v>1586766173.0869987</v>
      </c>
      <c r="DF31" s="9">
        <v>19298080.213283151</v>
      </c>
      <c r="DG31" s="9">
        <v>-1535624.8363333333</v>
      </c>
      <c r="DH31" s="9">
        <f>DE31+DF31+DG31</f>
        <v>1604528628.4639485</v>
      </c>
      <c r="DI31" s="9">
        <v>-6739.2303166675993</v>
      </c>
      <c r="DJ31" s="9">
        <v>-1535624.8363333333</v>
      </c>
      <c r="DK31" s="9">
        <f>DH31+DI31+DJ31</f>
        <v>1602986264.3972986</v>
      </c>
      <c r="DL31" s="9">
        <v>-43973.073116667249</v>
      </c>
      <c r="DM31" s="9">
        <v>-1535624.8363333333</v>
      </c>
      <c r="DN31" s="9">
        <f>DK31+DL31+DM31</f>
        <v>1601406666.4878485</v>
      </c>
      <c r="DO31" s="9">
        <v>-43973.073116667249</v>
      </c>
      <c r="DP31" s="9">
        <v>-1535624.8363333333</v>
      </c>
      <c r="DQ31" s="9">
        <f>DN31+DO31+DP31</f>
        <v>1599827068.5783985</v>
      </c>
      <c r="DR31" s="9">
        <v>-43973.073116667249</v>
      </c>
      <c r="DS31" s="9">
        <v>-1535624.8363333333</v>
      </c>
      <c r="DT31" s="9">
        <f>DQ31+DR31+DS31</f>
        <v>1598247470.6689484</v>
      </c>
      <c r="DU31" s="9">
        <v>97896.884483331407</v>
      </c>
      <c r="DV31" s="9">
        <v>-1535624.8363333333</v>
      </c>
      <c r="DW31" s="9">
        <f>DT31+DU31+DV31</f>
        <v>1596809742.7170985</v>
      </c>
      <c r="DX31" s="9">
        <v>-43973.073116667249</v>
      </c>
      <c r="DY31" s="9">
        <v>-1535624.8363333333</v>
      </c>
      <c r="DZ31" s="9">
        <f>DW31+DX31+DY31</f>
        <v>1595230144.8076484</v>
      </c>
      <c r="EA31" s="9">
        <v>113544.89628333127</v>
      </c>
      <c r="EB31" s="9">
        <v>-1535624.8363333333</v>
      </c>
      <c r="EC31" s="9">
        <f>DZ31+EA31+EB31</f>
        <v>1593808064.8675985</v>
      </c>
      <c r="EE31" s="150">
        <f t="shared" si="100"/>
        <v>1512269419.4406664</v>
      </c>
      <c r="EF31" s="150">
        <f t="shared" si="101"/>
        <v>63868830.610049009</v>
      </c>
      <c r="EG31" s="151">
        <f>(CS31+EC31+2*SUM(CV31,CY31,DB31,DE31,DH31,DK31,DN31,DQ31,DT31,DW31,DZ31,))/24</f>
        <v>1576138250.0507154</v>
      </c>
      <c r="EH31" s="118"/>
    </row>
    <row r="32" spans="1:148" x14ac:dyDescent="0.2">
      <c r="A32" s="127" t="s">
        <v>69</v>
      </c>
      <c r="B32" s="63" t="s">
        <v>15</v>
      </c>
      <c r="C32" s="63" t="s">
        <v>15</v>
      </c>
      <c r="D32" s="63" t="s">
        <v>78</v>
      </c>
      <c r="E32" s="63" t="str">
        <f>D32&amp;C32</f>
        <v>OTHPSG</v>
      </c>
      <c r="F32" s="63" t="str">
        <f>D32&amp;C32</f>
        <v>OTHPSG</v>
      </c>
      <c r="G32" s="9">
        <v>116954.68</v>
      </c>
      <c r="H32" s="9">
        <v>0</v>
      </c>
      <c r="I32" s="9">
        <v>0</v>
      </c>
      <c r="J32" s="9">
        <f>G32+H32+I32</f>
        <v>116954.68</v>
      </c>
      <c r="K32" s="9">
        <v>0</v>
      </c>
      <c r="L32" s="9">
        <v>0</v>
      </c>
      <c r="M32" s="9">
        <f>J32+K32+L32</f>
        <v>116954.68</v>
      </c>
      <c r="N32" s="9">
        <v>0</v>
      </c>
      <c r="O32" s="9">
        <v>0</v>
      </c>
      <c r="P32" s="9">
        <f>M32+N32+O32</f>
        <v>116954.68</v>
      </c>
      <c r="Q32" s="9">
        <v>0</v>
      </c>
      <c r="R32" s="9">
        <v>0</v>
      </c>
      <c r="S32" s="9">
        <f>P32+Q32+R32</f>
        <v>116954.68</v>
      </c>
      <c r="T32" s="9">
        <v>0</v>
      </c>
      <c r="U32" s="9">
        <v>0</v>
      </c>
      <c r="V32" s="9">
        <f>S32+T32+U32</f>
        <v>116954.68</v>
      </c>
      <c r="W32" s="9">
        <v>0</v>
      </c>
      <c r="X32" s="9">
        <v>0</v>
      </c>
      <c r="Y32" s="9">
        <f>V32+W32+X32</f>
        <v>116954.68</v>
      </c>
      <c r="Z32" s="9">
        <v>0</v>
      </c>
      <c r="AA32" s="9">
        <v>0</v>
      </c>
      <c r="AB32" s="9">
        <f>Y32+Z32+AA32</f>
        <v>116954.68</v>
      </c>
      <c r="AC32" s="9">
        <v>0</v>
      </c>
      <c r="AD32" s="9">
        <v>0</v>
      </c>
      <c r="AE32" s="9">
        <f>AB32+AC32+AD32</f>
        <v>116954.68</v>
      </c>
      <c r="AF32" s="9">
        <v>0</v>
      </c>
      <c r="AG32" s="9">
        <v>0</v>
      </c>
      <c r="AH32" s="9">
        <f>AE32+AF32+AG32</f>
        <v>116954.68</v>
      </c>
      <c r="AI32" s="9">
        <v>0</v>
      </c>
      <c r="AJ32" s="9">
        <v>0</v>
      </c>
      <c r="AK32" s="9">
        <f>AH32+AI32+AJ32</f>
        <v>116954.68</v>
      </c>
      <c r="AL32" s="9">
        <v>0</v>
      </c>
      <c r="AM32" s="9">
        <v>0</v>
      </c>
      <c r="AN32" s="9">
        <f>AK32+AL32+AM32</f>
        <v>116954.68</v>
      </c>
      <c r="AO32" s="9">
        <v>0</v>
      </c>
      <c r="AP32" s="9">
        <v>0</v>
      </c>
      <c r="AQ32" s="9">
        <f>AN32+AO32+AP32</f>
        <v>116954.68</v>
      </c>
      <c r="AR32" s="9">
        <v>0</v>
      </c>
      <c r="AS32" s="9">
        <v>0</v>
      </c>
      <c r="AT32" s="9">
        <f>AQ32+AR32+AS32</f>
        <v>116954.68</v>
      </c>
      <c r="AU32" s="9">
        <v>0</v>
      </c>
      <c r="AV32" s="9">
        <v>0</v>
      </c>
      <c r="AW32" s="9">
        <f>AT32+AU32+AV32</f>
        <v>116954.68</v>
      </c>
      <c r="AX32" s="9">
        <v>0</v>
      </c>
      <c r="AY32" s="9">
        <v>0</v>
      </c>
      <c r="AZ32" s="9">
        <f>AW32+AX32+AY32</f>
        <v>116954.68</v>
      </c>
      <c r="BA32" s="9">
        <v>0</v>
      </c>
      <c r="BB32" s="9">
        <v>0</v>
      </c>
      <c r="BC32" s="9">
        <f>AZ32+BA32+BB32</f>
        <v>116954.68</v>
      </c>
      <c r="BD32" s="9">
        <v>0</v>
      </c>
      <c r="BE32" s="9">
        <v>0</v>
      </c>
      <c r="BF32" s="9">
        <f>BC32+BD32+BE32</f>
        <v>116954.68</v>
      </c>
      <c r="BG32" s="9">
        <v>0</v>
      </c>
      <c r="BH32" s="9">
        <v>0</v>
      </c>
      <c r="BI32" s="9">
        <f>BF32+BG32+BH32</f>
        <v>116954.68</v>
      </c>
      <c r="BJ32" s="9">
        <v>0</v>
      </c>
      <c r="BK32" s="9">
        <v>0</v>
      </c>
      <c r="BL32" s="9">
        <f>BI32+BJ32+BK32</f>
        <v>116954.68</v>
      </c>
      <c r="BM32" s="9">
        <v>0</v>
      </c>
      <c r="BN32" s="9">
        <v>0</v>
      </c>
      <c r="BO32" s="9">
        <f>BL32+BM32+BN32</f>
        <v>116954.68</v>
      </c>
      <c r="BP32" s="9">
        <v>0</v>
      </c>
      <c r="BQ32" s="9">
        <v>0</v>
      </c>
      <c r="BR32" s="9">
        <f>BO32+BP32+BQ32</f>
        <v>116954.68</v>
      </c>
      <c r="BS32" s="9">
        <v>0</v>
      </c>
      <c r="BT32" s="9">
        <v>0</v>
      </c>
      <c r="BU32" s="9">
        <f>BR32+BS32+BT32</f>
        <v>116954.68</v>
      </c>
      <c r="BV32" s="9">
        <v>0</v>
      </c>
      <c r="BW32" s="9">
        <v>0</v>
      </c>
      <c r="BX32" s="9">
        <f>BU32+BV32+BW32</f>
        <v>116954.68</v>
      </c>
      <c r="BY32" s="9">
        <v>0</v>
      </c>
      <c r="BZ32" s="9">
        <v>0</v>
      </c>
      <c r="CA32" s="9">
        <f>BX32+BY32+BZ32</f>
        <v>116954.68</v>
      </c>
      <c r="CB32" s="9">
        <v>0</v>
      </c>
      <c r="CC32" s="9">
        <v>0</v>
      </c>
      <c r="CD32" s="9">
        <f>CA32+CB32+CC32</f>
        <v>116954.68</v>
      </c>
      <c r="CE32" s="9">
        <v>0</v>
      </c>
      <c r="CF32" s="9">
        <v>0</v>
      </c>
      <c r="CG32" s="9">
        <f>CD32+CE32+CF32</f>
        <v>116954.68</v>
      </c>
      <c r="CH32" s="9">
        <v>0</v>
      </c>
      <c r="CI32" s="9">
        <v>0</v>
      </c>
      <c r="CJ32" s="9">
        <f>CG32+CH32+CI32</f>
        <v>116954.68</v>
      </c>
      <c r="CK32" s="9">
        <v>0</v>
      </c>
      <c r="CL32" s="9">
        <v>0</v>
      </c>
      <c r="CM32" s="9">
        <f>CJ32+CK32+CL32</f>
        <v>116954.68</v>
      </c>
      <c r="CN32" s="9">
        <v>0</v>
      </c>
      <c r="CO32" s="9">
        <v>0</v>
      </c>
      <c r="CP32" s="9">
        <f>CM32+CN32+CO32</f>
        <v>116954.68</v>
      </c>
      <c r="CQ32" s="9">
        <v>0</v>
      </c>
      <c r="CR32" s="9">
        <v>0</v>
      </c>
      <c r="CS32" s="9">
        <f>CP32+CQ32+CR32</f>
        <v>116954.68</v>
      </c>
      <c r="CT32" s="9">
        <v>0</v>
      </c>
      <c r="CU32" s="9">
        <v>0</v>
      </c>
      <c r="CV32" s="9">
        <f>CS32+CT32+CU32</f>
        <v>116954.68</v>
      </c>
      <c r="CW32" s="9">
        <v>0</v>
      </c>
      <c r="CX32" s="9">
        <v>0</v>
      </c>
      <c r="CY32" s="9">
        <f>CV32+CW32+CX32</f>
        <v>116954.68</v>
      </c>
      <c r="CZ32" s="9">
        <v>0</v>
      </c>
      <c r="DA32" s="9">
        <v>0</v>
      </c>
      <c r="DB32" s="9">
        <f>CY32+CZ32+DA32</f>
        <v>116954.68</v>
      </c>
      <c r="DC32" s="9">
        <v>0</v>
      </c>
      <c r="DD32" s="9">
        <v>0</v>
      </c>
      <c r="DE32" s="9">
        <f>DB32+DC32+DD32</f>
        <v>116954.68</v>
      </c>
      <c r="DF32" s="9">
        <v>0</v>
      </c>
      <c r="DG32" s="9">
        <v>0</v>
      </c>
      <c r="DH32" s="9">
        <f>DE32+DF32+DG32</f>
        <v>116954.68</v>
      </c>
      <c r="DI32" s="9">
        <v>0</v>
      </c>
      <c r="DJ32" s="9">
        <v>0</v>
      </c>
      <c r="DK32" s="9">
        <f>DH32+DI32+DJ32</f>
        <v>116954.68</v>
      </c>
      <c r="DL32" s="9">
        <v>0</v>
      </c>
      <c r="DM32" s="9">
        <v>0</v>
      </c>
      <c r="DN32" s="9">
        <f>DK32+DL32+DM32</f>
        <v>116954.68</v>
      </c>
      <c r="DO32" s="9">
        <v>0</v>
      </c>
      <c r="DP32" s="9">
        <v>0</v>
      </c>
      <c r="DQ32" s="9">
        <f>DN32+DO32+DP32</f>
        <v>116954.68</v>
      </c>
      <c r="DR32" s="9">
        <v>0</v>
      </c>
      <c r="DS32" s="9">
        <v>0</v>
      </c>
      <c r="DT32" s="9">
        <f>DQ32+DR32+DS32</f>
        <v>116954.68</v>
      </c>
      <c r="DU32" s="9">
        <v>0</v>
      </c>
      <c r="DV32" s="9">
        <v>0</v>
      </c>
      <c r="DW32" s="9">
        <f>DT32+DU32+DV32</f>
        <v>116954.68</v>
      </c>
      <c r="DX32" s="9">
        <v>0</v>
      </c>
      <c r="DY32" s="9">
        <v>0</v>
      </c>
      <c r="DZ32" s="9">
        <f>DW32+DX32+DY32</f>
        <v>116954.68</v>
      </c>
      <c r="EA32" s="9">
        <v>0</v>
      </c>
      <c r="EB32" s="9">
        <v>0</v>
      </c>
      <c r="EC32" s="9">
        <f>DZ32+EA32+EB32</f>
        <v>116954.68</v>
      </c>
      <c r="EE32" s="150">
        <f t="shared" si="100"/>
        <v>116954.67999999995</v>
      </c>
      <c r="EF32" s="150">
        <f t="shared" si="101"/>
        <v>0</v>
      </c>
      <c r="EG32" s="151">
        <f t="shared" ref="EG32:EG33" si="103">(CS32+EC32+2*SUM(CV32,CY32,DB32,DE32,DH32,DK32,DN32,DQ32,DT32,DW32,DZ32,))/24</f>
        <v>116954.67999999995</v>
      </c>
      <c r="EH32" s="118"/>
    </row>
    <row r="33" spans="1:141" x14ac:dyDescent="0.2">
      <c r="A33" s="127" t="s">
        <v>79</v>
      </c>
      <c r="B33" s="63" t="s">
        <v>21</v>
      </c>
      <c r="C33" s="63" t="s">
        <v>21</v>
      </c>
      <c r="D33" s="63" t="s">
        <v>78</v>
      </c>
      <c r="E33" s="63" t="str">
        <f>D33&amp;C33</f>
        <v>OTHPSG-W</v>
      </c>
      <c r="F33" s="63" t="str">
        <f>D33&amp;C33</f>
        <v>OTHPSG-W</v>
      </c>
      <c r="G33" s="9">
        <v>3421364171.9800005</v>
      </c>
      <c r="H33" s="9">
        <v>145790.83200000002</v>
      </c>
      <c r="I33" s="9">
        <v>-122591.51766666572</v>
      </c>
      <c r="J33" s="9">
        <f>G33+H33+I33</f>
        <v>3421387371.2943335</v>
      </c>
      <c r="K33" s="9">
        <v>27467.462</v>
      </c>
      <c r="L33" s="9">
        <v>-122591.51766666572</v>
      </c>
      <c r="M33" s="9">
        <f>J33+K33+L33</f>
        <v>3421292247.2386665</v>
      </c>
      <c r="N33" s="9">
        <v>194471.56200000001</v>
      </c>
      <c r="O33" s="9">
        <v>-122591.51766666572</v>
      </c>
      <c r="P33" s="9">
        <f>M33+N33+O33</f>
        <v>3421364127.2829995</v>
      </c>
      <c r="Q33" s="9">
        <v>-48235.497999999992</v>
      </c>
      <c r="R33" s="9">
        <v>-122591.51766666572</v>
      </c>
      <c r="S33" s="9">
        <f>P33+Q33+R33</f>
        <v>3421193300.2673326</v>
      </c>
      <c r="T33" s="9">
        <v>-48235.497999999992</v>
      </c>
      <c r="U33" s="9">
        <v>-122591.51766666572</v>
      </c>
      <c r="V33" s="9">
        <f>S33+T33+U33</f>
        <v>3421022473.2516656</v>
      </c>
      <c r="W33" s="9">
        <v>2760262.9319999996</v>
      </c>
      <c r="X33" s="9">
        <v>-122591.51766666572</v>
      </c>
      <c r="Y33" s="9">
        <f>V33+W33+X33</f>
        <v>3423660144.6659989</v>
      </c>
      <c r="Z33" s="9">
        <v>35266.7702390044</v>
      </c>
      <c r="AA33" s="9">
        <v>-122591.51766666572</v>
      </c>
      <c r="AB33" s="9">
        <f>Y33+Z33+AA33</f>
        <v>3423572819.918571</v>
      </c>
      <c r="AC33" s="9">
        <v>35266.7702390044</v>
      </c>
      <c r="AD33" s="9">
        <v>-122591.51766666572</v>
      </c>
      <c r="AE33" s="9">
        <f>AB33+AC33+AD33</f>
        <v>3423485495.1711431</v>
      </c>
      <c r="AF33" s="9">
        <v>3631234.7702390044</v>
      </c>
      <c r="AG33" s="9">
        <v>-122591.51766666572</v>
      </c>
      <c r="AH33" s="9">
        <f>AE33+AF33+AG33</f>
        <v>3426994138.4237151</v>
      </c>
      <c r="AI33" s="9">
        <v>35266.7702390044</v>
      </c>
      <c r="AJ33" s="9">
        <v>-122591.51766666572</v>
      </c>
      <c r="AK33" s="9">
        <f>AH33+AI33+AJ33</f>
        <v>3426906813.6762872</v>
      </c>
      <c r="AL33" s="9">
        <v>35266.7702390044</v>
      </c>
      <c r="AM33" s="9">
        <v>-122591.51766666572</v>
      </c>
      <c r="AN33" s="9">
        <f>AK33+AL33+AM33</f>
        <v>3426819488.9288592</v>
      </c>
      <c r="AO33" s="9">
        <v>3631234.7702390044</v>
      </c>
      <c r="AP33" s="9">
        <v>-122591.51766666572</v>
      </c>
      <c r="AQ33" s="9">
        <f>AN33+AO33+AP33</f>
        <v>3430328132.1814313</v>
      </c>
      <c r="AR33" s="9">
        <v>35266.7702390044</v>
      </c>
      <c r="AS33" s="9">
        <v>-122591.51766666572</v>
      </c>
      <c r="AT33" s="9">
        <f>AQ33+AR33+AS33</f>
        <v>3430240807.4340034</v>
      </c>
      <c r="AU33" s="9">
        <v>35266.7702390044</v>
      </c>
      <c r="AV33" s="9">
        <v>-122591.51766666572</v>
      </c>
      <c r="AW33" s="9">
        <f>AT33+AU33+AV33</f>
        <v>3430153482.6865754</v>
      </c>
      <c r="AX33" s="9">
        <v>3631234.7702390044</v>
      </c>
      <c r="AY33" s="9">
        <v>-122591.51766666572</v>
      </c>
      <c r="AZ33" s="9">
        <f>AW33+AX33+AY33</f>
        <v>3433662125.9391475</v>
      </c>
      <c r="BA33" s="9">
        <v>69785.074563492002</v>
      </c>
      <c r="BB33" s="9">
        <v>-122591.51766666572</v>
      </c>
      <c r="BC33" s="9">
        <f>AZ33+BA33+BB33</f>
        <v>3433609319.4960442</v>
      </c>
      <c r="BD33" s="9">
        <v>81648370.75456351</v>
      </c>
      <c r="BE33" s="9">
        <v>-122591.51766666572</v>
      </c>
      <c r="BF33" s="9">
        <f>BC33+BD33+BE33</f>
        <v>3515135098.7329407</v>
      </c>
      <c r="BG33" s="9">
        <v>4240125.639372522</v>
      </c>
      <c r="BH33" s="9">
        <v>-122591.51766666572</v>
      </c>
      <c r="BI33" s="9">
        <f>BF33+BG33+BH33</f>
        <v>3519252632.8546462</v>
      </c>
      <c r="BJ33" s="9">
        <v>771289.500282489</v>
      </c>
      <c r="BK33" s="9">
        <v>-122591.51766666572</v>
      </c>
      <c r="BL33" s="9">
        <f>BI33+BJ33+BK33</f>
        <v>3519901330.8372617</v>
      </c>
      <c r="BM33" s="9">
        <v>771289.500282489</v>
      </c>
      <c r="BN33" s="9">
        <v>-122591.51766666572</v>
      </c>
      <c r="BO33" s="9">
        <f>BL33+BM33+BN33</f>
        <v>3520550028.8198771</v>
      </c>
      <c r="BP33" s="9">
        <v>6739020.0276630633</v>
      </c>
      <c r="BQ33" s="9">
        <v>-122591.51766666572</v>
      </c>
      <c r="BR33" s="9">
        <f>BO33+BP33+BQ33</f>
        <v>3527166457.3298736</v>
      </c>
      <c r="BS33" s="9">
        <v>771289.500282489</v>
      </c>
      <c r="BT33" s="9">
        <v>-122591.51766666572</v>
      </c>
      <c r="BU33" s="9">
        <f>BR33+BS33+BT33</f>
        <v>3527815155.312489</v>
      </c>
      <c r="BV33" s="9">
        <v>771289.500282489</v>
      </c>
      <c r="BW33" s="9">
        <v>-122591.51766666572</v>
      </c>
      <c r="BX33" s="9">
        <f>BU33+BV33+BW33</f>
        <v>3528463853.2951045</v>
      </c>
      <c r="BY33" s="9">
        <v>6739020.0276630633</v>
      </c>
      <c r="BZ33" s="9">
        <v>-122591.51766666572</v>
      </c>
      <c r="CA33" s="9">
        <f>BX33+BY33+BZ33</f>
        <v>3535080281.8051009</v>
      </c>
      <c r="CB33" s="9">
        <v>1090889.500282489</v>
      </c>
      <c r="CC33" s="9">
        <v>-122591.51766666572</v>
      </c>
      <c r="CD33" s="9">
        <f>CA33+CB33+CC33</f>
        <v>3536048579.7877164</v>
      </c>
      <c r="CE33" s="9">
        <v>771289.500282489</v>
      </c>
      <c r="CF33" s="9">
        <v>-122591.51766666572</v>
      </c>
      <c r="CG33" s="9">
        <f>CD33+CE33+CF33</f>
        <v>3536697277.7703319</v>
      </c>
      <c r="CH33" s="9">
        <v>6739020.0276630633</v>
      </c>
      <c r="CI33" s="9">
        <v>-122591.51766666572</v>
      </c>
      <c r="CJ33" s="9">
        <f>CG33+CH33+CI33</f>
        <v>3543313706.2803283</v>
      </c>
      <c r="CK33" s="9">
        <v>812442.82944717677</v>
      </c>
      <c r="CL33" s="9">
        <v>-122591.51766666572</v>
      </c>
      <c r="CM33" s="9">
        <f>CJ33+CK33+CL33</f>
        <v>3544003557.5921087</v>
      </c>
      <c r="CN33" s="9">
        <v>812442.82944717677</v>
      </c>
      <c r="CO33" s="9">
        <v>-122591.51766666572</v>
      </c>
      <c r="CP33" s="9">
        <f>CM33+CN33+CO33</f>
        <v>3544693408.9038892</v>
      </c>
      <c r="CQ33" s="9">
        <v>7159141.0672672046</v>
      </c>
      <c r="CR33" s="9">
        <v>-122591.51766666572</v>
      </c>
      <c r="CS33" s="9">
        <f>CP33+CQ33+CR33</f>
        <v>3551729958.4534898</v>
      </c>
      <c r="CT33" s="9">
        <v>1726608.8308698093</v>
      </c>
      <c r="CU33" s="9">
        <v>-122591.51766666572</v>
      </c>
      <c r="CV33" s="9">
        <f>CS33+CT33+CU33</f>
        <v>3553333975.7666926</v>
      </c>
      <c r="CW33" s="9">
        <v>1726608.8308698093</v>
      </c>
      <c r="CX33" s="9">
        <v>-122591.51766666572</v>
      </c>
      <c r="CY33" s="9">
        <f>CV33+CW33+CX33</f>
        <v>3554937993.0798955</v>
      </c>
      <c r="CZ33" s="9">
        <v>9885421.0291720424</v>
      </c>
      <c r="DA33" s="9">
        <v>-122591.51766666572</v>
      </c>
      <c r="DB33" s="9">
        <f>CY33+CZ33+DA33</f>
        <v>3564700822.5914006</v>
      </c>
      <c r="DC33" s="9">
        <v>1726608.8308698093</v>
      </c>
      <c r="DD33" s="9">
        <v>-122591.51766666572</v>
      </c>
      <c r="DE33" s="9">
        <f>DB33+DC33+DD33</f>
        <v>3566304839.9046035</v>
      </c>
      <c r="DF33" s="9">
        <v>1726608.8308698093</v>
      </c>
      <c r="DG33" s="9">
        <v>-122591.51766666572</v>
      </c>
      <c r="DH33" s="9">
        <f>DE33+DF33+DG33</f>
        <v>3567908857.2178063</v>
      </c>
      <c r="DI33" s="9">
        <v>9885421.0291720424</v>
      </c>
      <c r="DJ33" s="9">
        <v>-122591.51766666572</v>
      </c>
      <c r="DK33" s="9">
        <f>DH33+DI33+DJ33</f>
        <v>3577671686.7293115</v>
      </c>
      <c r="DL33" s="9">
        <v>1726608.8308698093</v>
      </c>
      <c r="DM33" s="9">
        <v>-122591.51766666572</v>
      </c>
      <c r="DN33" s="9">
        <f>DK33+DL33+DM33</f>
        <v>3579275704.0425143</v>
      </c>
      <c r="DO33" s="9">
        <v>1726608.8308698093</v>
      </c>
      <c r="DP33" s="9">
        <v>-122591.51766666572</v>
      </c>
      <c r="DQ33" s="9">
        <f>DN33+DO33+DP33</f>
        <v>3580879721.3557172</v>
      </c>
      <c r="DR33" s="9">
        <v>9885421.0291720424</v>
      </c>
      <c r="DS33" s="9">
        <v>-122591.51766666572</v>
      </c>
      <c r="DT33" s="9">
        <f>DQ33+DR33+DS33</f>
        <v>3590642550.8672223</v>
      </c>
      <c r="DU33" s="9">
        <v>1726608.4963967095</v>
      </c>
      <c r="DV33" s="9">
        <v>-122591.51766666572</v>
      </c>
      <c r="DW33" s="9">
        <f>DT33+DU33+DV33</f>
        <v>3592246567.845952</v>
      </c>
      <c r="DX33" s="9">
        <v>1726608.4963967095</v>
      </c>
      <c r="DY33" s="9">
        <v>-122591.51766666572</v>
      </c>
      <c r="DZ33" s="9">
        <f>DW33+DX33+DY33</f>
        <v>3593850584.8246818</v>
      </c>
      <c r="EA33" s="9">
        <v>12625181.524256745</v>
      </c>
      <c r="EB33" s="9">
        <v>-122591.51766666572</v>
      </c>
      <c r="EC33" s="9">
        <f>DZ33+EA33+EB33</f>
        <v>3606353174.8312716</v>
      </c>
      <c r="EE33" s="150">
        <f t="shared" si="100"/>
        <v>3533268744.4490123</v>
      </c>
      <c r="EF33" s="150">
        <f t="shared" si="101"/>
        <v>41797494.790002823</v>
      </c>
      <c r="EG33" s="151">
        <f t="shared" si="103"/>
        <v>3575066239.2390151</v>
      </c>
      <c r="EH33" s="118"/>
    </row>
    <row r="34" spans="1:141" hidden="1" x14ac:dyDescent="0.2">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E34" s="150"/>
      <c r="EF34" s="150"/>
      <c r="EG34" s="151"/>
      <c r="EH34" s="118"/>
    </row>
    <row r="35" spans="1:141" x14ac:dyDescent="0.2">
      <c r="A35" s="63" t="s">
        <v>126</v>
      </c>
      <c r="G35" s="10">
        <f>SUBTOTAL(9,G30:G34)</f>
        <v>5444781857.9200001</v>
      </c>
      <c r="H35" s="10">
        <f t="shared" ref="H35:BS35" si="104">SUBTOTAL(9,H30:H34)</f>
        <v>49105.268666666714</v>
      </c>
      <c r="I35" s="10">
        <f t="shared" si="104"/>
        <v>-1751095.0153333321</v>
      </c>
      <c r="J35" s="10">
        <f t="shared" si="104"/>
        <v>5443079868.1733341</v>
      </c>
      <c r="K35" s="10">
        <f t="shared" si="104"/>
        <v>574863.0586666665</v>
      </c>
      <c r="L35" s="10">
        <f t="shared" si="104"/>
        <v>-1751095.0153333321</v>
      </c>
      <c r="M35" s="10">
        <f t="shared" si="104"/>
        <v>5441903636.2166672</v>
      </c>
      <c r="N35" s="10">
        <f t="shared" si="104"/>
        <v>295597.49866666668</v>
      </c>
      <c r="O35" s="10">
        <f t="shared" si="104"/>
        <v>-1751095.0153333321</v>
      </c>
      <c r="P35" s="10">
        <f t="shared" si="104"/>
        <v>5440448138.6999998</v>
      </c>
      <c r="Q35" s="10">
        <f t="shared" si="104"/>
        <v>57358.958666666702</v>
      </c>
      <c r="R35" s="10">
        <f t="shared" si="104"/>
        <v>-1751095.0153333321</v>
      </c>
      <c r="S35" s="10">
        <f t="shared" si="104"/>
        <v>5438754402.6433325</v>
      </c>
      <c r="T35" s="10">
        <f t="shared" si="104"/>
        <v>-144324.0413333333</v>
      </c>
      <c r="U35" s="10">
        <f t="shared" si="104"/>
        <v>-1751095.0153333321</v>
      </c>
      <c r="V35" s="10">
        <f t="shared" si="104"/>
        <v>5436858983.5866661</v>
      </c>
      <c r="W35" s="10">
        <f t="shared" si="104"/>
        <v>9619707.3686666656</v>
      </c>
      <c r="X35" s="10">
        <f t="shared" si="104"/>
        <v>-1751095.0153333321</v>
      </c>
      <c r="Y35" s="10">
        <f t="shared" si="104"/>
        <v>5444727595.9399996</v>
      </c>
      <c r="Z35" s="10">
        <f t="shared" si="104"/>
        <v>-1275.3330943289693</v>
      </c>
      <c r="AA35" s="10">
        <f t="shared" si="104"/>
        <v>-1751095.0153333321</v>
      </c>
      <c r="AB35" s="10">
        <f t="shared" si="104"/>
        <v>5442975225.5915718</v>
      </c>
      <c r="AC35" s="10">
        <f t="shared" si="104"/>
        <v>-1275.3330943289693</v>
      </c>
      <c r="AD35" s="10">
        <f t="shared" si="104"/>
        <v>-1751095.0153333321</v>
      </c>
      <c r="AE35" s="10">
        <f t="shared" si="104"/>
        <v>5441222855.2431431</v>
      </c>
      <c r="AF35" s="10">
        <f t="shared" si="104"/>
        <v>3787387.1069056708</v>
      </c>
      <c r="AG35" s="10">
        <f t="shared" si="104"/>
        <v>-1751095.0153333321</v>
      </c>
      <c r="AH35" s="10">
        <f t="shared" si="104"/>
        <v>5443259147.3347158</v>
      </c>
      <c r="AI35" s="10">
        <f t="shared" si="104"/>
        <v>485470.17690567102</v>
      </c>
      <c r="AJ35" s="10">
        <f t="shared" si="104"/>
        <v>-1751095.0153333321</v>
      </c>
      <c r="AK35" s="10">
        <f t="shared" si="104"/>
        <v>5441993522.4962873</v>
      </c>
      <c r="AL35" s="10">
        <f t="shared" si="104"/>
        <v>316498.66690567113</v>
      </c>
      <c r="AM35" s="10">
        <f t="shared" si="104"/>
        <v>-1751095.0153333321</v>
      </c>
      <c r="AN35" s="10">
        <f t="shared" si="104"/>
        <v>5440558926.1478596</v>
      </c>
      <c r="AO35" s="10">
        <f t="shared" si="104"/>
        <v>3896128.6669056714</v>
      </c>
      <c r="AP35" s="10">
        <f t="shared" si="104"/>
        <v>-1751095.0153333321</v>
      </c>
      <c r="AQ35" s="10">
        <f t="shared" si="104"/>
        <v>5442703959.7994318</v>
      </c>
      <c r="AR35" s="10">
        <f t="shared" si="104"/>
        <v>61891.666905671067</v>
      </c>
      <c r="AS35" s="10">
        <f t="shared" si="104"/>
        <v>-1751095.0153333321</v>
      </c>
      <c r="AT35" s="10">
        <f t="shared" si="104"/>
        <v>5441014756.451004</v>
      </c>
      <c r="AU35" s="10">
        <f t="shared" si="104"/>
        <v>14662.666905671074</v>
      </c>
      <c r="AV35" s="10">
        <f t="shared" si="104"/>
        <v>-1751095.0153333321</v>
      </c>
      <c r="AW35" s="10">
        <f t="shared" si="104"/>
        <v>5439278324.1025753</v>
      </c>
      <c r="AX35" s="10">
        <f t="shared" si="104"/>
        <v>3610630.6669056709</v>
      </c>
      <c r="AY35" s="10">
        <f t="shared" si="104"/>
        <v>-1751095.0153333321</v>
      </c>
      <c r="AZ35" s="10">
        <f t="shared" si="104"/>
        <v>5441137859.7541475</v>
      </c>
      <c r="BA35" s="10">
        <f t="shared" si="104"/>
        <v>45697949.971230157</v>
      </c>
      <c r="BB35" s="10">
        <f t="shared" si="104"/>
        <v>-1751095.0153333321</v>
      </c>
      <c r="BC35" s="10">
        <f t="shared" si="104"/>
        <v>5485084714.7100439</v>
      </c>
      <c r="BD35" s="10">
        <f t="shared" si="104"/>
        <v>85007461.651230171</v>
      </c>
      <c r="BE35" s="10">
        <f t="shared" si="104"/>
        <v>-1751095.0153333321</v>
      </c>
      <c r="BF35" s="10">
        <f t="shared" si="104"/>
        <v>5568341081.3459406</v>
      </c>
      <c r="BG35" s="10">
        <f t="shared" si="104"/>
        <v>7130926.5760391895</v>
      </c>
      <c r="BH35" s="10">
        <f t="shared" si="104"/>
        <v>-1751095.0153333321</v>
      </c>
      <c r="BI35" s="10">
        <f t="shared" si="104"/>
        <v>5573720912.9066458</v>
      </c>
      <c r="BJ35" s="10">
        <f t="shared" si="104"/>
        <v>748404.8444491548</v>
      </c>
      <c r="BK35" s="10">
        <f t="shared" si="104"/>
        <v>-1751095.0153333321</v>
      </c>
      <c r="BL35" s="10">
        <f t="shared" si="104"/>
        <v>5572718222.7357616</v>
      </c>
      <c r="BM35" s="10">
        <f t="shared" si="104"/>
        <v>748404.8444491548</v>
      </c>
      <c r="BN35" s="10">
        <f t="shared" si="104"/>
        <v>-1751095.0153333321</v>
      </c>
      <c r="BO35" s="10">
        <f t="shared" si="104"/>
        <v>5571715532.5648766</v>
      </c>
      <c r="BP35" s="10">
        <f t="shared" si="104"/>
        <v>6716135.3718297295</v>
      </c>
      <c r="BQ35" s="10">
        <f t="shared" si="104"/>
        <v>-1751095.0153333321</v>
      </c>
      <c r="BR35" s="10">
        <f t="shared" si="104"/>
        <v>5576680572.9213734</v>
      </c>
      <c r="BS35" s="10">
        <f t="shared" si="104"/>
        <v>29784417.964448869</v>
      </c>
      <c r="BT35" s="10">
        <f t="shared" ref="BT35:EC35" si="105">SUBTOTAL(9,BT30:BT34)</f>
        <v>-1751095.0153333321</v>
      </c>
      <c r="BU35" s="10">
        <f t="shared" si="105"/>
        <v>5604713895.8704882</v>
      </c>
      <c r="BV35" s="10">
        <f t="shared" si="105"/>
        <v>1378228.2144491489</v>
      </c>
      <c r="BW35" s="10">
        <f t="shared" si="105"/>
        <v>-1751095.0153333321</v>
      </c>
      <c r="BX35" s="10">
        <f t="shared" si="105"/>
        <v>5604341029.0696039</v>
      </c>
      <c r="BY35" s="10">
        <f t="shared" si="105"/>
        <v>7743727.2318297196</v>
      </c>
      <c r="BZ35" s="10">
        <f t="shared" si="105"/>
        <v>-1751095.0153333321</v>
      </c>
      <c r="CA35" s="10">
        <f t="shared" si="105"/>
        <v>5610333661.2861004</v>
      </c>
      <c r="CB35" s="10">
        <f t="shared" si="105"/>
        <v>1253021.684449153</v>
      </c>
      <c r="CC35" s="10">
        <f t="shared" si="105"/>
        <v>-1751095.0153333321</v>
      </c>
      <c r="CD35" s="10">
        <f t="shared" si="105"/>
        <v>5609835587.9552155</v>
      </c>
      <c r="CE35" s="10">
        <f t="shared" si="105"/>
        <v>748404.8444491548</v>
      </c>
      <c r="CF35" s="10">
        <f t="shared" si="105"/>
        <v>-1751095.0153333321</v>
      </c>
      <c r="CG35" s="10">
        <f t="shared" si="105"/>
        <v>5608832897.7843313</v>
      </c>
      <c r="CH35" s="10">
        <f t="shared" si="105"/>
        <v>6716135.3718297295</v>
      </c>
      <c r="CI35" s="10">
        <f t="shared" si="105"/>
        <v>-1751095.0153333321</v>
      </c>
      <c r="CJ35" s="10">
        <f t="shared" si="105"/>
        <v>5613797938.1408272</v>
      </c>
      <c r="CK35" s="10">
        <f t="shared" si="105"/>
        <v>789558.17361384258</v>
      </c>
      <c r="CL35" s="10">
        <f t="shared" si="105"/>
        <v>-1751095.0153333321</v>
      </c>
      <c r="CM35" s="10">
        <f t="shared" si="105"/>
        <v>5612836401.2991085</v>
      </c>
      <c r="CN35" s="10">
        <f t="shared" si="105"/>
        <v>789558.17361384258</v>
      </c>
      <c r="CO35" s="10">
        <f t="shared" si="105"/>
        <v>-1751095.0153333321</v>
      </c>
      <c r="CP35" s="10">
        <f t="shared" si="105"/>
        <v>5611874864.4573879</v>
      </c>
      <c r="CQ35" s="10">
        <f t="shared" si="105"/>
        <v>7878182.9214338632</v>
      </c>
      <c r="CR35" s="10">
        <f t="shared" si="105"/>
        <v>-1751095.0153333321</v>
      </c>
      <c r="CS35" s="10">
        <f t="shared" si="105"/>
        <v>5618001952.3634892</v>
      </c>
      <c r="CT35" s="10">
        <f t="shared" si="105"/>
        <v>1705868.2388864751</v>
      </c>
      <c r="CU35" s="10">
        <f t="shared" si="105"/>
        <v>-1751095.0153333321</v>
      </c>
      <c r="CV35" s="10">
        <f t="shared" si="105"/>
        <v>5617956725.5870419</v>
      </c>
      <c r="CW35" s="10">
        <f t="shared" si="105"/>
        <v>1705868.2388864751</v>
      </c>
      <c r="CX35" s="10">
        <f t="shared" si="105"/>
        <v>-1751095.0153333321</v>
      </c>
      <c r="CY35" s="10">
        <f t="shared" si="105"/>
        <v>5617911498.8105946</v>
      </c>
      <c r="CZ35" s="10">
        <f t="shared" si="105"/>
        <v>59431064.562988222</v>
      </c>
      <c r="DA35" s="10">
        <f t="shared" si="105"/>
        <v>-1751095.0153333321</v>
      </c>
      <c r="DB35" s="10">
        <f t="shared" si="105"/>
        <v>5675591468.3582497</v>
      </c>
      <c r="DC35" s="10">
        <f t="shared" si="105"/>
        <v>34075254.016086169</v>
      </c>
      <c r="DD35" s="10">
        <f t="shared" si="105"/>
        <v>-1751095.0153333321</v>
      </c>
      <c r="DE35" s="10">
        <f t="shared" si="105"/>
        <v>5707915627.3590021</v>
      </c>
      <c r="DF35" s="10">
        <f t="shared" si="105"/>
        <v>21047921.525286295</v>
      </c>
      <c r="DG35" s="10">
        <f t="shared" si="105"/>
        <v>-1751095.0153333321</v>
      </c>
      <c r="DH35" s="10">
        <f t="shared" si="105"/>
        <v>5727212453.8689547</v>
      </c>
      <c r="DI35" s="10">
        <f t="shared" si="105"/>
        <v>11094777.180188697</v>
      </c>
      <c r="DJ35" s="10">
        <f t="shared" si="105"/>
        <v>-1751095.0153333321</v>
      </c>
      <c r="DK35" s="10">
        <f t="shared" si="105"/>
        <v>5736556136.0338097</v>
      </c>
      <c r="DL35" s="10">
        <f t="shared" si="105"/>
        <v>1705868.2388864751</v>
      </c>
      <c r="DM35" s="10">
        <f t="shared" si="105"/>
        <v>-1751095.0153333321</v>
      </c>
      <c r="DN35" s="10">
        <f t="shared" si="105"/>
        <v>5736510909.2573624</v>
      </c>
      <c r="DO35" s="10">
        <f t="shared" si="105"/>
        <v>1705868.2388864751</v>
      </c>
      <c r="DP35" s="10">
        <f t="shared" si="105"/>
        <v>-1751095.0153333321</v>
      </c>
      <c r="DQ35" s="10">
        <f t="shared" si="105"/>
        <v>5736465682.4809151</v>
      </c>
      <c r="DR35" s="10">
        <f t="shared" si="105"/>
        <v>9864680.4371887092</v>
      </c>
      <c r="DS35" s="10">
        <f t="shared" si="105"/>
        <v>-1751095.0153333321</v>
      </c>
      <c r="DT35" s="10">
        <f t="shared" si="105"/>
        <v>5744579267.902771</v>
      </c>
      <c r="DU35" s="10">
        <f t="shared" si="105"/>
        <v>1847737.862013374</v>
      </c>
      <c r="DV35" s="10">
        <f t="shared" si="105"/>
        <v>-1751095.0153333321</v>
      </c>
      <c r="DW35" s="10">
        <f t="shared" si="105"/>
        <v>5744675910.7494507</v>
      </c>
      <c r="DX35" s="10">
        <f t="shared" si="105"/>
        <v>4493600.1128133489</v>
      </c>
      <c r="DY35" s="10">
        <f t="shared" si="105"/>
        <v>-1751095.0153333321</v>
      </c>
      <c r="DZ35" s="10">
        <f t="shared" si="105"/>
        <v>5747418415.8469296</v>
      </c>
      <c r="EA35" s="10">
        <f t="shared" si="105"/>
        <v>13446708.549673403</v>
      </c>
      <c r="EB35" s="10">
        <f t="shared" si="105"/>
        <v>-1751095.0153333321</v>
      </c>
      <c r="EC35" s="10">
        <f t="shared" si="105"/>
        <v>5759114029.3812695</v>
      </c>
      <c r="EE35" s="152">
        <f>SUBTOTAL(9,EE30:EE34)</f>
        <v>5599461836.3933449</v>
      </c>
      <c r="EF35" s="152">
        <f>SUBTOTAL(9,EF30:EF34)</f>
        <v>107317504.20061016</v>
      </c>
      <c r="EG35" s="153">
        <f>SUBTOTAL(9,EG30:EG34)</f>
        <v>5706779340.593955</v>
      </c>
      <c r="EI35" s="118"/>
      <c r="EK35" s="118"/>
    </row>
    <row r="36" spans="1:141" x14ac:dyDescent="0.2">
      <c r="G36" s="9"/>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E36" s="150"/>
      <c r="EF36" s="150"/>
      <c r="EG36" s="151"/>
    </row>
    <row r="37" spans="1:141" x14ac:dyDescent="0.2">
      <c r="A37" s="114" t="s">
        <v>81</v>
      </c>
      <c r="B37" s="114"/>
      <c r="G37" s="9"/>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E37" s="150"/>
      <c r="EF37" s="150"/>
      <c r="EG37" s="151"/>
    </row>
    <row r="38" spans="1:141" x14ac:dyDescent="0.2">
      <c r="A38" s="127" t="s">
        <v>64</v>
      </c>
      <c r="B38" s="63" t="s">
        <v>13</v>
      </c>
      <c r="C38" s="63" t="s">
        <v>13</v>
      </c>
      <c r="D38" s="63" t="s">
        <v>82</v>
      </c>
      <c r="E38" s="63" t="str">
        <f>D38&amp;C38</f>
        <v>TRNPCAGW</v>
      </c>
      <c r="F38" s="63" t="str">
        <f>D38&amp;C38</f>
        <v>TRNPCAGW</v>
      </c>
      <c r="G38" s="9">
        <v>17801179.050000004</v>
      </c>
      <c r="H38" s="9">
        <v>0</v>
      </c>
      <c r="I38" s="9">
        <v>-2807.0651666666668</v>
      </c>
      <c r="J38" s="9">
        <f>G38+H38+I38</f>
        <v>17798371.984833337</v>
      </c>
      <c r="K38" s="9">
        <v>0</v>
      </c>
      <c r="L38" s="9">
        <v>-2807.0651666666668</v>
      </c>
      <c r="M38" s="9">
        <f>J38+K38+L38</f>
        <v>17795564.91966667</v>
      </c>
      <c r="N38" s="9">
        <v>0</v>
      </c>
      <c r="O38" s="9">
        <v>-2807.0651666666668</v>
      </c>
      <c r="P38" s="9">
        <f>M38+N38+O38</f>
        <v>17792757.854500003</v>
      </c>
      <c r="Q38" s="9">
        <v>0</v>
      </c>
      <c r="R38" s="9">
        <v>-2807.0651666666668</v>
      </c>
      <c r="S38" s="9">
        <f>P38+Q38+R38</f>
        <v>17789950.789333336</v>
      </c>
      <c r="T38" s="9">
        <v>0</v>
      </c>
      <c r="U38" s="9">
        <v>-2807.0651666666668</v>
      </c>
      <c r="V38" s="9">
        <f>S38+T38+U38</f>
        <v>17787143.724166669</v>
      </c>
      <c r="W38" s="9">
        <v>0</v>
      </c>
      <c r="X38" s="9">
        <v>-2807.0651666666668</v>
      </c>
      <c r="Y38" s="9">
        <f>V38+W38+X38</f>
        <v>17784336.659000002</v>
      </c>
      <c r="Z38" s="9">
        <v>0</v>
      </c>
      <c r="AA38" s="9">
        <v>-2807.0651666666668</v>
      </c>
      <c r="AB38" s="9">
        <f>Y38+Z38+AA38</f>
        <v>17781529.593833335</v>
      </c>
      <c r="AC38" s="9">
        <v>0</v>
      </c>
      <c r="AD38" s="9">
        <v>-2807.0651666666668</v>
      </c>
      <c r="AE38" s="9">
        <f>AB38+AC38+AD38</f>
        <v>17778722.528666668</v>
      </c>
      <c r="AF38" s="9">
        <v>0</v>
      </c>
      <c r="AG38" s="9">
        <v>-2807.0651666666668</v>
      </c>
      <c r="AH38" s="9">
        <f>AE38+AF38+AG38</f>
        <v>17775915.463500001</v>
      </c>
      <c r="AI38" s="9">
        <v>0</v>
      </c>
      <c r="AJ38" s="9">
        <v>-2807.0651666666668</v>
      </c>
      <c r="AK38" s="9">
        <f>AH38+AI38+AJ38</f>
        <v>17773108.398333333</v>
      </c>
      <c r="AL38" s="9">
        <v>0</v>
      </c>
      <c r="AM38" s="9">
        <v>-2807.0651666666668</v>
      </c>
      <c r="AN38" s="9">
        <f>AK38+AL38+AM38</f>
        <v>17770301.333166666</v>
      </c>
      <c r="AO38" s="9">
        <v>0</v>
      </c>
      <c r="AP38" s="9">
        <v>-2807.0651666666668</v>
      </c>
      <c r="AQ38" s="9">
        <f>AN38+AO38+AP38</f>
        <v>17767494.267999999</v>
      </c>
      <c r="AR38" s="9">
        <v>0</v>
      </c>
      <c r="AS38" s="9">
        <v>-2807.0651666666668</v>
      </c>
      <c r="AT38" s="9">
        <f>AQ38+AR38+AS38</f>
        <v>17764687.202833332</v>
      </c>
      <c r="AU38" s="9">
        <v>0</v>
      </c>
      <c r="AV38" s="9">
        <v>-2807.0651666666668</v>
      </c>
      <c r="AW38" s="9">
        <f>AT38+AU38+AV38</f>
        <v>17761880.137666665</v>
      </c>
      <c r="AX38" s="9">
        <v>0</v>
      </c>
      <c r="AY38" s="9">
        <v>-2807.0651666666668</v>
      </c>
      <c r="AZ38" s="9">
        <f>AW38+AX38+AY38</f>
        <v>17759073.072499998</v>
      </c>
      <c r="BA38" s="9">
        <v>0</v>
      </c>
      <c r="BB38" s="9">
        <v>-2807.0651666666668</v>
      </c>
      <c r="BC38" s="9">
        <f>AZ38+BA38+BB38</f>
        <v>17756266.007333331</v>
      </c>
      <c r="BD38" s="9">
        <v>0</v>
      </c>
      <c r="BE38" s="9">
        <v>-2807.0651666666668</v>
      </c>
      <c r="BF38" s="9">
        <f>BC38+BD38+BE38</f>
        <v>17753458.942166664</v>
      </c>
      <c r="BG38" s="9">
        <v>0</v>
      </c>
      <c r="BH38" s="9">
        <v>-2807.0651666666668</v>
      </c>
      <c r="BI38" s="9">
        <f>BF38+BG38+BH38</f>
        <v>17750651.876999997</v>
      </c>
      <c r="BJ38" s="9">
        <v>0</v>
      </c>
      <c r="BK38" s="9">
        <v>-2807.0651666666668</v>
      </c>
      <c r="BL38" s="9">
        <f>BI38+BJ38+BK38</f>
        <v>17747844.811833329</v>
      </c>
      <c r="BM38" s="9">
        <v>0</v>
      </c>
      <c r="BN38" s="9">
        <v>-2807.0651666666668</v>
      </c>
      <c r="BO38" s="9">
        <f>BL38+BM38+BN38</f>
        <v>17745037.746666662</v>
      </c>
      <c r="BP38" s="9">
        <v>0</v>
      </c>
      <c r="BQ38" s="9">
        <v>-2807.0651666666668</v>
      </c>
      <c r="BR38" s="9">
        <f>BO38+BP38+BQ38</f>
        <v>17742230.681499995</v>
      </c>
      <c r="BS38" s="9">
        <v>0</v>
      </c>
      <c r="BT38" s="9">
        <v>-2807.0651666666668</v>
      </c>
      <c r="BU38" s="9">
        <f>BR38+BS38+BT38</f>
        <v>17739423.616333328</v>
      </c>
      <c r="BV38" s="9">
        <v>0</v>
      </c>
      <c r="BW38" s="9">
        <v>-2807.0651666666668</v>
      </c>
      <c r="BX38" s="9">
        <f>BU38+BV38+BW38</f>
        <v>17736616.551166661</v>
      </c>
      <c r="BY38" s="9">
        <v>0</v>
      </c>
      <c r="BZ38" s="9">
        <v>-2807.0651666666668</v>
      </c>
      <c r="CA38" s="9">
        <f>BX38+BY38+BZ38</f>
        <v>17733809.485999994</v>
      </c>
      <c r="CB38" s="9">
        <v>0</v>
      </c>
      <c r="CC38" s="9">
        <v>-2807.0651666666668</v>
      </c>
      <c r="CD38" s="9">
        <f>CA38+CB38+CC38</f>
        <v>17731002.420833327</v>
      </c>
      <c r="CE38" s="9">
        <v>0</v>
      </c>
      <c r="CF38" s="9">
        <v>-2807.0651666666668</v>
      </c>
      <c r="CG38" s="9">
        <f>CD38+CE38+CF38</f>
        <v>17728195.35566666</v>
      </c>
      <c r="CH38" s="9">
        <v>0</v>
      </c>
      <c r="CI38" s="9">
        <v>-2807.0651666666668</v>
      </c>
      <c r="CJ38" s="9">
        <f>CG38+CH38+CI38</f>
        <v>17725388.290499993</v>
      </c>
      <c r="CK38" s="9">
        <v>0</v>
      </c>
      <c r="CL38" s="9">
        <v>-2807.0651666666668</v>
      </c>
      <c r="CM38" s="9">
        <f>CJ38+CK38+CL38</f>
        <v>17722581.225333326</v>
      </c>
      <c r="CN38" s="9">
        <v>0</v>
      </c>
      <c r="CO38" s="9">
        <v>-2807.0651666666668</v>
      </c>
      <c r="CP38" s="9">
        <f>CM38+CN38+CO38</f>
        <v>17719774.160166658</v>
      </c>
      <c r="CQ38" s="9">
        <v>0</v>
      </c>
      <c r="CR38" s="9">
        <v>-2807.0651666666668</v>
      </c>
      <c r="CS38" s="9">
        <f>CP38+CQ38+CR38</f>
        <v>17716967.094999991</v>
      </c>
      <c r="CT38" s="9">
        <v>0</v>
      </c>
      <c r="CU38" s="9">
        <v>-2807.0651666666668</v>
      </c>
      <c r="CV38" s="9">
        <f>CS38+CT38+CU38</f>
        <v>17714160.029833324</v>
      </c>
      <c r="CW38" s="9">
        <v>0</v>
      </c>
      <c r="CX38" s="9">
        <v>-2807.0651666666668</v>
      </c>
      <c r="CY38" s="9">
        <f>CV38+CW38+CX38</f>
        <v>17711352.964666657</v>
      </c>
      <c r="CZ38" s="9">
        <v>0</v>
      </c>
      <c r="DA38" s="9">
        <v>-2807.0651666666668</v>
      </c>
      <c r="DB38" s="9">
        <f>CY38+CZ38+DA38</f>
        <v>17708545.89949999</v>
      </c>
      <c r="DC38" s="9">
        <v>0</v>
      </c>
      <c r="DD38" s="9">
        <v>-2807.0651666666668</v>
      </c>
      <c r="DE38" s="9">
        <f>DB38+DC38+DD38</f>
        <v>17705738.834333323</v>
      </c>
      <c r="DF38" s="9">
        <v>0</v>
      </c>
      <c r="DG38" s="9">
        <v>-2807.0651666666668</v>
      </c>
      <c r="DH38" s="9">
        <f>DE38+DF38+DG38</f>
        <v>17702931.769166656</v>
      </c>
      <c r="DI38" s="9">
        <v>0</v>
      </c>
      <c r="DJ38" s="9">
        <v>-2807.0651666666668</v>
      </c>
      <c r="DK38" s="9">
        <f>DH38+DI38+DJ38</f>
        <v>17700124.703999989</v>
      </c>
      <c r="DL38" s="9">
        <v>0</v>
      </c>
      <c r="DM38" s="9">
        <v>-2807.0651666666668</v>
      </c>
      <c r="DN38" s="9">
        <f>DK38+DL38+DM38</f>
        <v>17697317.638833322</v>
      </c>
      <c r="DO38" s="9">
        <v>0</v>
      </c>
      <c r="DP38" s="9">
        <v>-2807.0651666666668</v>
      </c>
      <c r="DQ38" s="9">
        <f>DN38+DO38+DP38</f>
        <v>17694510.573666655</v>
      </c>
      <c r="DR38" s="9">
        <v>0</v>
      </c>
      <c r="DS38" s="9">
        <v>-2807.0651666666668</v>
      </c>
      <c r="DT38" s="9">
        <f>DQ38+DR38+DS38</f>
        <v>17691703.508499987</v>
      </c>
      <c r="DU38" s="9">
        <v>0</v>
      </c>
      <c r="DV38" s="9">
        <v>-2807.0651666666668</v>
      </c>
      <c r="DW38" s="9">
        <f>DT38+DU38+DV38</f>
        <v>17688896.44333332</v>
      </c>
      <c r="DX38" s="9">
        <v>0</v>
      </c>
      <c r="DY38" s="9">
        <v>-2807.0651666666668</v>
      </c>
      <c r="DZ38" s="9">
        <f>DW38+DX38+DY38</f>
        <v>17686089.378166653</v>
      </c>
      <c r="EA38" s="9">
        <v>0</v>
      </c>
      <c r="EB38" s="9">
        <v>-2807.0651666666668</v>
      </c>
      <c r="EC38" s="9">
        <f>DZ38+EA38+EB38</f>
        <v>17683282.312999986</v>
      </c>
      <c r="EE38" s="150">
        <f t="shared" ref="EE38:EE45" si="106">(BI38+CS38+2*SUM(BL38,BO38,BR38,BU38,BX38,CA38,CD38,CG38,CJ38,CM38,CP38,))/24</f>
        <v>17733809.485999994</v>
      </c>
      <c r="EF38" s="150">
        <f t="shared" ref="EF38:EF45" si="107">EG38-EE38</f>
        <v>-33684.782000005245</v>
      </c>
      <c r="EG38" s="151">
        <f t="shared" ref="EG38:EG45" si="108">(CS38+EC38+2*SUM(CV38,CY38,DB38,DE38,DH38,DK38,DN38,DQ38,DT38,DW38,DZ38,))/24</f>
        <v>17700124.703999989</v>
      </c>
      <c r="EH38" s="118"/>
    </row>
    <row r="39" spans="1:141" x14ac:dyDescent="0.2">
      <c r="A39" s="127" t="s">
        <v>66</v>
      </c>
      <c r="B39" s="63" t="s">
        <v>14</v>
      </c>
      <c r="C39" s="63" t="s">
        <v>14</v>
      </c>
      <c r="D39" s="63" t="s">
        <v>82</v>
      </c>
      <c r="E39" s="63" t="str">
        <f>D39&amp;C39</f>
        <v>TRNPCAGE</v>
      </c>
      <c r="F39" s="63" t="str">
        <f>D39&amp;C39</f>
        <v>TRNPCAGE</v>
      </c>
      <c r="G39" s="9">
        <v>168851160.86999997</v>
      </c>
      <c r="H39" s="9">
        <v>0</v>
      </c>
      <c r="I39" s="9">
        <v>0</v>
      </c>
      <c r="J39" s="9">
        <f>G39+H39+I39</f>
        <v>168851160.86999997</v>
      </c>
      <c r="K39" s="9">
        <v>0</v>
      </c>
      <c r="L39" s="9">
        <v>0</v>
      </c>
      <c r="M39" s="9">
        <f>J39+K39+L39</f>
        <v>168851160.86999997</v>
      </c>
      <c r="N39" s="9">
        <v>0</v>
      </c>
      <c r="O39" s="9">
        <v>0</v>
      </c>
      <c r="P39" s="9">
        <f>M39+N39+O39</f>
        <v>168851160.86999997</v>
      </c>
      <c r="Q39" s="9">
        <v>0</v>
      </c>
      <c r="R39" s="9">
        <v>0</v>
      </c>
      <c r="S39" s="9">
        <f>P39+Q39+R39</f>
        <v>168851160.86999997</v>
      </c>
      <c r="T39" s="9">
        <v>0</v>
      </c>
      <c r="U39" s="9">
        <v>0</v>
      </c>
      <c r="V39" s="9">
        <f>S39+T39+U39</f>
        <v>168851160.86999997</v>
      </c>
      <c r="W39" s="9">
        <v>0</v>
      </c>
      <c r="X39" s="9">
        <v>0</v>
      </c>
      <c r="Y39" s="9">
        <f>V39+W39+X39</f>
        <v>168851160.86999997</v>
      </c>
      <c r="Z39" s="9">
        <v>0</v>
      </c>
      <c r="AA39" s="9">
        <v>0</v>
      </c>
      <c r="AB39" s="9">
        <f>Y39+Z39+AA39</f>
        <v>168851160.86999997</v>
      </c>
      <c r="AC39" s="9">
        <v>0</v>
      </c>
      <c r="AD39" s="9">
        <v>0</v>
      </c>
      <c r="AE39" s="9">
        <f>AB39+AC39+AD39</f>
        <v>168851160.86999997</v>
      </c>
      <c r="AF39" s="9">
        <v>0</v>
      </c>
      <c r="AG39" s="9">
        <v>0</v>
      </c>
      <c r="AH39" s="9">
        <f>AE39+AF39+AG39</f>
        <v>168851160.86999997</v>
      </c>
      <c r="AI39" s="9">
        <v>0</v>
      </c>
      <c r="AJ39" s="9">
        <v>0</v>
      </c>
      <c r="AK39" s="9">
        <f>AH39+AI39+AJ39</f>
        <v>168851160.86999997</v>
      </c>
      <c r="AL39" s="9">
        <v>0</v>
      </c>
      <c r="AM39" s="9">
        <v>0</v>
      </c>
      <c r="AN39" s="9">
        <f>AK39+AL39+AM39</f>
        <v>168851160.86999997</v>
      </c>
      <c r="AO39" s="9">
        <v>0</v>
      </c>
      <c r="AP39" s="9">
        <v>0</v>
      </c>
      <c r="AQ39" s="9">
        <f>AN39+AO39+AP39</f>
        <v>168851160.86999997</v>
      </c>
      <c r="AR39" s="9">
        <v>0</v>
      </c>
      <c r="AS39" s="9">
        <v>0</v>
      </c>
      <c r="AT39" s="9">
        <f>AQ39+AR39+AS39</f>
        <v>168851160.86999997</v>
      </c>
      <c r="AU39" s="9">
        <v>0</v>
      </c>
      <c r="AV39" s="9">
        <v>0</v>
      </c>
      <c r="AW39" s="9">
        <f>AT39+AU39+AV39</f>
        <v>168851160.86999997</v>
      </c>
      <c r="AX39" s="9">
        <v>0</v>
      </c>
      <c r="AY39" s="9">
        <v>0</v>
      </c>
      <c r="AZ39" s="9">
        <f>AW39+AX39+AY39</f>
        <v>168851160.86999997</v>
      </c>
      <c r="BA39" s="9">
        <v>0</v>
      </c>
      <c r="BB39" s="9">
        <v>0</v>
      </c>
      <c r="BC39" s="9">
        <f>AZ39+BA39+BB39</f>
        <v>168851160.86999997</v>
      </c>
      <c r="BD39" s="9">
        <v>0</v>
      </c>
      <c r="BE39" s="9">
        <v>0</v>
      </c>
      <c r="BF39" s="9">
        <f>BC39+BD39+BE39</f>
        <v>168851160.86999997</v>
      </c>
      <c r="BG39" s="9">
        <v>0</v>
      </c>
      <c r="BH39" s="9">
        <v>0</v>
      </c>
      <c r="BI39" s="9">
        <f>BF39+BG39+BH39</f>
        <v>168851160.86999997</v>
      </c>
      <c r="BJ39" s="9">
        <v>0</v>
      </c>
      <c r="BK39" s="9">
        <v>0</v>
      </c>
      <c r="BL39" s="9">
        <f>BI39+BJ39+BK39</f>
        <v>168851160.86999997</v>
      </c>
      <c r="BM39" s="9">
        <v>0</v>
      </c>
      <c r="BN39" s="9">
        <v>0</v>
      </c>
      <c r="BO39" s="9">
        <f>BL39+BM39+BN39</f>
        <v>168851160.86999997</v>
      </c>
      <c r="BP39" s="9">
        <v>0</v>
      </c>
      <c r="BQ39" s="9">
        <v>0</v>
      </c>
      <c r="BR39" s="9">
        <f>BO39+BP39+BQ39</f>
        <v>168851160.86999997</v>
      </c>
      <c r="BS39" s="9">
        <v>0</v>
      </c>
      <c r="BT39" s="9">
        <v>0</v>
      </c>
      <c r="BU39" s="9">
        <f>BR39+BS39+BT39</f>
        <v>168851160.86999997</v>
      </c>
      <c r="BV39" s="9">
        <v>0</v>
      </c>
      <c r="BW39" s="9">
        <v>0</v>
      </c>
      <c r="BX39" s="9">
        <f>BU39+BV39+BW39</f>
        <v>168851160.86999997</v>
      </c>
      <c r="BY39" s="9">
        <v>0</v>
      </c>
      <c r="BZ39" s="9">
        <v>0</v>
      </c>
      <c r="CA39" s="9">
        <f>BX39+BY39+BZ39</f>
        <v>168851160.86999997</v>
      </c>
      <c r="CB39" s="9">
        <v>0</v>
      </c>
      <c r="CC39" s="9">
        <v>0</v>
      </c>
      <c r="CD39" s="9">
        <f>CA39+CB39+CC39</f>
        <v>168851160.86999997</v>
      </c>
      <c r="CE39" s="9">
        <v>0</v>
      </c>
      <c r="CF39" s="9">
        <v>0</v>
      </c>
      <c r="CG39" s="9">
        <f>CD39+CE39+CF39</f>
        <v>168851160.86999997</v>
      </c>
      <c r="CH39" s="9">
        <v>0</v>
      </c>
      <c r="CI39" s="9">
        <v>0</v>
      </c>
      <c r="CJ39" s="9">
        <f>CG39+CH39+CI39</f>
        <v>168851160.86999997</v>
      </c>
      <c r="CK39" s="9">
        <v>0</v>
      </c>
      <c r="CL39" s="9">
        <v>0</v>
      </c>
      <c r="CM39" s="9">
        <f>CJ39+CK39+CL39</f>
        <v>168851160.86999997</v>
      </c>
      <c r="CN39" s="9">
        <v>0</v>
      </c>
      <c r="CO39" s="9">
        <v>0</v>
      </c>
      <c r="CP39" s="9">
        <f>CM39+CN39+CO39</f>
        <v>168851160.86999997</v>
      </c>
      <c r="CQ39" s="9">
        <v>0</v>
      </c>
      <c r="CR39" s="9">
        <v>0</v>
      </c>
      <c r="CS39" s="9">
        <f>CP39+CQ39+CR39</f>
        <v>168851160.86999997</v>
      </c>
      <c r="CT39" s="9">
        <v>0</v>
      </c>
      <c r="CU39" s="9">
        <v>0</v>
      </c>
      <c r="CV39" s="9">
        <f>CS39+CT39+CU39</f>
        <v>168851160.86999997</v>
      </c>
      <c r="CW39" s="9">
        <v>0</v>
      </c>
      <c r="CX39" s="9">
        <v>0</v>
      </c>
      <c r="CY39" s="9">
        <f>CV39+CW39+CX39</f>
        <v>168851160.86999997</v>
      </c>
      <c r="CZ39" s="9">
        <v>0</v>
      </c>
      <c r="DA39" s="9">
        <v>0</v>
      </c>
      <c r="DB39" s="9">
        <f>CY39+CZ39+DA39</f>
        <v>168851160.86999997</v>
      </c>
      <c r="DC39" s="9">
        <v>0</v>
      </c>
      <c r="DD39" s="9">
        <v>0</v>
      </c>
      <c r="DE39" s="9">
        <f>DB39+DC39+DD39</f>
        <v>168851160.86999997</v>
      </c>
      <c r="DF39" s="9">
        <v>0</v>
      </c>
      <c r="DG39" s="9">
        <v>0</v>
      </c>
      <c r="DH39" s="9">
        <f>DE39+DF39+DG39</f>
        <v>168851160.86999997</v>
      </c>
      <c r="DI39" s="9">
        <v>0</v>
      </c>
      <c r="DJ39" s="9">
        <v>0</v>
      </c>
      <c r="DK39" s="9">
        <f>DH39+DI39+DJ39</f>
        <v>168851160.86999997</v>
      </c>
      <c r="DL39" s="9">
        <v>0</v>
      </c>
      <c r="DM39" s="9">
        <v>0</v>
      </c>
      <c r="DN39" s="9">
        <f>DK39+DL39+DM39</f>
        <v>168851160.86999997</v>
      </c>
      <c r="DO39" s="9">
        <v>0</v>
      </c>
      <c r="DP39" s="9">
        <v>0</v>
      </c>
      <c r="DQ39" s="9">
        <f>DN39+DO39+DP39</f>
        <v>168851160.86999997</v>
      </c>
      <c r="DR39" s="9">
        <v>0</v>
      </c>
      <c r="DS39" s="9">
        <v>0</v>
      </c>
      <c r="DT39" s="9">
        <f>DQ39+DR39+DS39</f>
        <v>168851160.86999997</v>
      </c>
      <c r="DU39" s="9">
        <v>0</v>
      </c>
      <c r="DV39" s="9">
        <v>0</v>
      </c>
      <c r="DW39" s="9">
        <f>DT39+DU39+DV39</f>
        <v>168851160.86999997</v>
      </c>
      <c r="DX39" s="9">
        <v>0</v>
      </c>
      <c r="DY39" s="9">
        <v>0</v>
      </c>
      <c r="DZ39" s="9">
        <f>DW39+DX39+DY39</f>
        <v>168851160.86999997</v>
      </c>
      <c r="EA39" s="9">
        <v>0</v>
      </c>
      <c r="EB39" s="9">
        <v>0</v>
      </c>
      <c r="EC39" s="9">
        <f>DZ39+EA39+EB39</f>
        <v>168851160.86999997</v>
      </c>
      <c r="EE39" s="150">
        <f t="shared" si="106"/>
        <v>168851160.86999995</v>
      </c>
      <c r="EF39" s="150">
        <f t="shared" si="107"/>
        <v>0</v>
      </c>
      <c r="EG39" s="151">
        <f t="shared" si="108"/>
        <v>168851160.86999995</v>
      </c>
      <c r="EH39" s="118"/>
    </row>
    <row r="40" spans="1:141" hidden="1" x14ac:dyDescent="0.2">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E40" s="150"/>
      <c r="EF40" s="150"/>
      <c r="EG40" s="151"/>
      <c r="EH40" s="118"/>
    </row>
    <row r="41" spans="1:141" hidden="1" x14ac:dyDescent="0.2">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E41" s="150"/>
      <c r="EF41" s="150"/>
      <c r="EG41" s="151"/>
      <c r="EH41" s="118"/>
    </row>
    <row r="42" spans="1:141" hidden="1" x14ac:dyDescent="0.2">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E42" s="150"/>
      <c r="EF42" s="150"/>
      <c r="EG42" s="151"/>
      <c r="EH42" s="118"/>
    </row>
    <row r="43" spans="1:141" hidden="1" x14ac:dyDescent="0.2">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E43" s="150"/>
      <c r="EF43" s="150"/>
      <c r="EG43" s="151"/>
      <c r="EH43" s="118"/>
    </row>
    <row r="44" spans="1:141" x14ac:dyDescent="0.2">
      <c r="A44" s="127" t="s">
        <v>69</v>
      </c>
      <c r="B44" s="63" t="s">
        <v>15</v>
      </c>
      <c r="C44" s="63" t="s">
        <v>15</v>
      </c>
      <c r="D44" s="63" t="s">
        <v>82</v>
      </c>
      <c r="E44" s="63" t="str">
        <f t="shared" ref="E44" si="109">D44&amp;C44</f>
        <v>TRNPSG</v>
      </c>
      <c r="F44" s="63" t="str">
        <f t="shared" ref="F44" si="110">D44&amp;C44</f>
        <v>TRNPSG</v>
      </c>
      <c r="G44" s="9">
        <v>7520512176.3900003</v>
      </c>
      <c r="H44" s="9">
        <v>5267233.5329999877</v>
      </c>
      <c r="I44" s="9">
        <v>-1369981.1393333343</v>
      </c>
      <c r="J44" s="9">
        <f t="shared" ref="J44" si="111">G44+H44+I44</f>
        <v>7524409428.7836666</v>
      </c>
      <c r="K44" s="9">
        <v>18507646.903000005</v>
      </c>
      <c r="L44" s="9">
        <v>-1369981.1393333343</v>
      </c>
      <c r="M44" s="9">
        <f t="shared" ref="M44" si="112">J44+K44+L44</f>
        <v>7541547094.5473328</v>
      </c>
      <c r="N44" s="9">
        <v>8997577.3829999976</v>
      </c>
      <c r="O44" s="9">
        <v>-1369981.1393333343</v>
      </c>
      <c r="P44" s="9">
        <f t="shared" ref="P44" si="113">M44+N44+O44</f>
        <v>7549174690.7909994</v>
      </c>
      <c r="Q44" s="9">
        <v>22404012.486904133</v>
      </c>
      <c r="R44" s="9">
        <v>-1369981.1393333343</v>
      </c>
      <c r="S44" s="9">
        <f t="shared" ref="S44" si="114">P44+Q44+R44</f>
        <v>7570208722.1385698</v>
      </c>
      <c r="T44" s="9">
        <v>48881295.938498028</v>
      </c>
      <c r="U44" s="9">
        <v>-1369981.1393333343</v>
      </c>
      <c r="V44" s="9">
        <f t="shared" ref="V44" si="115">S44+T44+U44</f>
        <v>7617720036.9377346</v>
      </c>
      <c r="W44" s="9">
        <v>46326583.601052597</v>
      </c>
      <c r="X44" s="9">
        <v>-1369981.1393333343</v>
      </c>
      <c r="Y44" s="9">
        <f t="shared" ref="Y44" si="116">V44+W44+X44</f>
        <v>7662676639.3994532</v>
      </c>
      <c r="Z44" s="9">
        <v>4161738.8387646391</v>
      </c>
      <c r="AA44" s="9">
        <v>-1369981.1393333343</v>
      </c>
      <c r="AB44" s="9">
        <f t="shared" ref="AB44" si="117">Y44+Z44+AA44</f>
        <v>7665468397.0988836</v>
      </c>
      <c r="AC44" s="9">
        <v>3621747.1513564722</v>
      </c>
      <c r="AD44" s="9">
        <v>-1369981.1393333343</v>
      </c>
      <c r="AE44" s="9">
        <f t="shared" ref="AE44" si="118">AB44+AC44+AD44</f>
        <v>7667720163.1109066</v>
      </c>
      <c r="AF44" s="9">
        <v>18625264.875535257</v>
      </c>
      <c r="AG44" s="9">
        <v>-1369981.1393333343</v>
      </c>
      <c r="AH44" s="9">
        <f t="shared" ref="AH44" si="119">AE44+AF44+AG44</f>
        <v>7684975446.8471079</v>
      </c>
      <c r="AI44" s="9">
        <v>8589568.9642995875</v>
      </c>
      <c r="AJ44" s="9">
        <v>-1369981.1393333343</v>
      </c>
      <c r="AK44" s="9">
        <f t="shared" ref="AK44" si="120">AH44+AI44+AJ44</f>
        <v>7692195034.6720734</v>
      </c>
      <c r="AL44" s="9">
        <v>31039093.669795215</v>
      </c>
      <c r="AM44" s="9">
        <v>-1369981.1393333343</v>
      </c>
      <c r="AN44" s="9">
        <f t="shared" ref="AN44" si="121">AK44+AL44+AM44</f>
        <v>7721864147.2025347</v>
      </c>
      <c r="AO44" s="9">
        <v>23150582.622899227</v>
      </c>
      <c r="AP44" s="9">
        <v>-1369981.1393333343</v>
      </c>
      <c r="AQ44" s="9">
        <f t="shared" ref="AQ44" si="122">AN44+AO44+AP44</f>
        <v>7743644748.6861</v>
      </c>
      <c r="AR44" s="9">
        <v>8860924.8470576294</v>
      </c>
      <c r="AS44" s="9">
        <v>-1369981.1393333343</v>
      </c>
      <c r="AT44" s="9">
        <f t="shared" ref="AT44" si="123">AQ44+AR44+AS44</f>
        <v>7751135692.3938236</v>
      </c>
      <c r="AU44" s="9">
        <v>14735695.895281464</v>
      </c>
      <c r="AV44" s="9">
        <v>-1369981.1393333343</v>
      </c>
      <c r="AW44" s="9">
        <f t="shared" ref="AW44" si="124">AT44+AU44+AV44</f>
        <v>7764501407.1497717</v>
      </c>
      <c r="AX44" s="9">
        <v>5067668.4058066066</v>
      </c>
      <c r="AY44" s="9">
        <v>-1369981.1393333343</v>
      </c>
      <c r="AZ44" s="9">
        <f t="shared" ref="AZ44" si="125">AW44+AX44+AY44</f>
        <v>7768199094.4162445</v>
      </c>
      <c r="BA44" s="9">
        <v>40925544.855598375</v>
      </c>
      <c r="BB44" s="9">
        <v>-1369981.1393333343</v>
      </c>
      <c r="BC44" s="9">
        <f t="shared" ref="BC44" si="126">AZ44+BA44+BB44</f>
        <v>7807754658.1325092</v>
      </c>
      <c r="BD44" s="9">
        <v>79197067.268477634</v>
      </c>
      <c r="BE44" s="9">
        <v>-1369981.1393333343</v>
      </c>
      <c r="BF44" s="9">
        <f t="shared" ref="BF44" si="127">BC44+BD44+BE44</f>
        <v>7885581744.2616529</v>
      </c>
      <c r="BG44" s="9">
        <v>115995693.86545922</v>
      </c>
      <c r="BH44" s="9">
        <v>-1369981.1393333343</v>
      </c>
      <c r="BI44" s="9">
        <f t="shared" ref="BI44" si="128">BF44+BG44+BH44</f>
        <v>8000207456.9877787</v>
      </c>
      <c r="BJ44" s="9">
        <v>3099145.1766154044</v>
      </c>
      <c r="BK44" s="9">
        <v>-1369981.1393333343</v>
      </c>
      <c r="BL44" s="9">
        <f t="shared" ref="BL44" si="129">BI44+BJ44+BK44</f>
        <v>8001936621.0250607</v>
      </c>
      <c r="BM44" s="9">
        <v>8302722.3180485498</v>
      </c>
      <c r="BN44" s="9">
        <v>-1369981.1393333343</v>
      </c>
      <c r="BO44" s="9">
        <f t="shared" ref="BO44" si="130">BL44+BM44+BN44</f>
        <v>8008869362.2037754</v>
      </c>
      <c r="BP44" s="9">
        <v>4363464.9824757846</v>
      </c>
      <c r="BQ44" s="9">
        <v>-1369981.1393333343</v>
      </c>
      <c r="BR44" s="9">
        <f t="shared" ref="BR44" si="131">BO44+BP44+BQ44</f>
        <v>8011862846.0469179</v>
      </c>
      <c r="BS44" s="9">
        <v>4464523.7103254739</v>
      </c>
      <c r="BT44" s="9">
        <v>-1369981.1393333343</v>
      </c>
      <c r="BU44" s="9">
        <f t="shared" ref="BU44" si="132">BR44+BS44+BT44</f>
        <v>8014957388.6179094</v>
      </c>
      <c r="BV44" s="9">
        <v>69176541.668682635</v>
      </c>
      <c r="BW44" s="9">
        <v>-1369981.1393333343</v>
      </c>
      <c r="BX44" s="9">
        <f t="shared" ref="BX44" si="133">BU44+BV44+BW44</f>
        <v>8082763949.1472588</v>
      </c>
      <c r="BY44" s="9">
        <v>163556495.67146307</v>
      </c>
      <c r="BZ44" s="9">
        <v>-1369981.1393333343</v>
      </c>
      <c r="CA44" s="9">
        <f t="shared" ref="CA44" si="134">BX44+BY44+BZ44</f>
        <v>8244950463.679388</v>
      </c>
      <c r="CB44" s="9">
        <v>10569702.626594681</v>
      </c>
      <c r="CC44" s="9">
        <v>-1369981.1393333343</v>
      </c>
      <c r="CD44" s="9">
        <f t="shared" ref="CD44" si="135">CA44+CB44+CC44</f>
        <v>8254150185.1666489</v>
      </c>
      <c r="CE44" s="9">
        <v>66053841.637613602</v>
      </c>
      <c r="CF44" s="9">
        <v>-1369981.1393333343</v>
      </c>
      <c r="CG44" s="9">
        <f t="shared" ref="CG44" si="136">CD44+CE44+CF44</f>
        <v>8318834045.6649284</v>
      </c>
      <c r="CH44" s="9">
        <v>27042199.011612084</v>
      </c>
      <c r="CI44" s="9">
        <v>-1369981.1393333343</v>
      </c>
      <c r="CJ44" s="9">
        <f t="shared" ref="CJ44" si="137">CG44+CH44+CI44</f>
        <v>8344506263.5372066</v>
      </c>
      <c r="CK44" s="9">
        <v>17555152.704280753</v>
      </c>
      <c r="CL44" s="9">
        <v>-1369981.1393333343</v>
      </c>
      <c r="CM44" s="9">
        <f t="shared" ref="CM44" si="138">CJ44+CK44+CL44</f>
        <v>8360691435.1021538</v>
      </c>
      <c r="CN44" s="9">
        <v>23281330.38245783</v>
      </c>
      <c r="CO44" s="9">
        <v>-1369981.1393333343</v>
      </c>
      <c r="CP44" s="9">
        <f t="shared" ref="CP44" si="139">CM44+CN44+CO44</f>
        <v>8382602784.3452778</v>
      </c>
      <c r="CQ44" s="9">
        <v>87367158.85073708</v>
      </c>
      <c r="CR44" s="9">
        <v>-1369981.1393333343</v>
      </c>
      <c r="CS44" s="9">
        <f t="shared" ref="CS44" si="140">CP44+CQ44+CR44</f>
        <v>8468599962.0566807</v>
      </c>
      <c r="CT44" s="9">
        <v>70115541.195382133</v>
      </c>
      <c r="CU44" s="9">
        <v>-1369981.1393333343</v>
      </c>
      <c r="CV44" s="9">
        <f t="shared" ref="CV44" si="141">CS44+CT44+CU44</f>
        <v>8537345522.1127291</v>
      </c>
      <c r="CW44" s="9">
        <v>5346577.6720939334</v>
      </c>
      <c r="CX44" s="9">
        <v>-1369981.1393333343</v>
      </c>
      <c r="CY44" s="9">
        <f t="shared" ref="CY44" si="142">CV44+CW44+CX44</f>
        <v>8541322118.6454897</v>
      </c>
      <c r="CZ44" s="9">
        <v>62318087.441910177</v>
      </c>
      <c r="DA44" s="9">
        <v>-1369981.1393333343</v>
      </c>
      <c r="DB44" s="9">
        <f t="shared" ref="DB44" si="143">CY44+CZ44+DA44</f>
        <v>8602270224.9480667</v>
      </c>
      <c r="DC44" s="9">
        <v>7665695.6195479427</v>
      </c>
      <c r="DD44" s="9">
        <v>-1369981.1393333343</v>
      </c>
      <c r="DE44" s="9">
        <f t="shared" ref="DE44" si="144">DB44+DC44+DD44</f>
        <v>8608565939.4282818</v>
      </c>
      <c r="DF44" s="9">
        <v>67360984.560074225</v>
      </c>
      <c r="DG44" s="9">
        <v>-1369981.1393333343</v>
      </c>
      <c r="DH44" s="9">
        <f t="shared" ref="DH44" si="145">DE44+DF44+DG44</f>
        <v>8674556942.8490219</v>
      </c>
      <c r="DI44" s="9">
        <v>90738213.500906244</v>
      </c>
      <c r="DJ44" s="9">
        <v>-1369981.1393333343</v>
      </c>
      <c r="DK44" s="9">
        <f t="shared" ref="DK44" si="146">DH44+DI44+DJ44</f>
        <v>8763925175.2105942</v>
      </c>
      <c r="DL44" s="9">
        <v>20848414.477290813</v>
      </c>
      <c r="DM44" s="9">
        <v>-1369981.1393333343</v>
      </c>
      <c r="DN44" s="9">
        <f t="shared" ref="DN44" si="147">DK44+DL44+DM44</f>
        <v>8783403608.5485516</v>
      </c>
      <c r="DO44" s="9">
        <v>8282516.8451671321</v>
      </c>
      <c r="DP44" s="9">
        <v>-1369981.1393333343</v>
      </c>
      <c r="DQ44" s="9">
        <f t="shared" ref="DQ44" si="148">DN44+DO44+DP44</f>
        <v>8790316144.254385</v>
      </c>
      <c r="DR44" s="9">
        <v>15100315.043036357</v>
      </c>
      <c r="DS44" s="9">
        <v>-1369981.1393333343</v>
      </c>
      <c r="DT44" s="9">
        <f t="shared" ref="DT44" si="149">DQ44+DR44+DS44</f>
        <v>8804046478.1580868</v>
      </c>
      <c r="DU44" s="9">
        <v>20941549.276149526</v>
      </c>
      <c r="DV44" s="9">
        <v>-1369981.1393333343</v>
      </c>
      <c r="DW44" s="9">
        <f t="shared" ref="DW44" si="150">DT44+DU44+DV44</f>
        <v>8823618046.2949028</v>
      </c>
      <c r="DX44" s="9">
        <v>37387604.147959664</v>
      </c>
      <c r="DY44" s="9">
        <v>-1369981.1393333343</v>
      </c>
      <c r="DZ44" s="9">
        <f t="shared" ref="DZ44" si="151">DW44+DX44+DY44</f>
        <v>8859635669.3035278</v>
      </c>
      <c r="EA44" s="9">
        <v>69678552.555636048</v>
      </c>
      <c r="EB44" s="9">
        <v>-1369981.1393333343</v>
      </c>
      <c r="EC44" s="9">
        <f t="shared" ref="EC44" si="152">DZ44+EA44+EB44</f>
        <v>8927944240.7198296</v>
      </c>
      <c r="EE44" s="150">
        <f t="shared" si="106"/>
        <v>8188377421.1715631</v>
      </c>
      <c r="EF44" s="150">
        <f t="shared" si="107"/>
        <v>518895743.09026051</v>
      </c>
      <c r="EG44" s="151">
        <f t="shared" si="108"/>
        <v>8707273164.2618237</v>
      </c>
      <c r="EH44" s="118"/>
    </row>
    <row r="45" spans="1:141" x14ac:dyDescent="0.2">
      <c r="A45" s="63" t="s">
        <v>99</v>
      </c>
      <c r="B45" s="63" t="s">
        <v>16</v>
      </c>
      <c r="C45" s="63" t="s">
        <v>16</v>
      </c>
      <c r="D45" s="63" t="s">
        <v>82</v>
      </c>
      <c r="E45" s="63" t="str">
        <f>D45&amp;C45</f>
        <v>TRNPJBG</v>
      </c>
      <c r="F45" s="63" t="str">
        <f>D45&amp;C45</f>
        <v>TRNPJBG</v>
      </c>
      <c r="G45" s="9">
        <v>0</v>
      </c>
      <c r="H45" s="9">
        <v>0</v>
      </c>
      <c r="I45" s="9">
        <v>0</v>
      </c>
      <c r="J45" s="9">
        <f>G45+H45+I45</f>
        <v>0</v>
      </c>
      <c r="K45" s="9">
        <v>0</v>
      </c>
      <c r="L45" s="9">
        <v>0</v>
      </c>
      <c r="M45" s="9">
        <f>J45+K45+L45</f>
        <v>0</v>
      </c>
      <c r="N45" s="9">
        <v>0</v>
      </c>
      <c r="O45" s="9">
        <v>0</v>
      </c>
      <c r="P45" s="9">
        <f>M45+N45+O45</f>
        <v>0</v>
      </c>
      <c r="Q45" s="9">
        <v>0</v>
      </c>
      <c r="R45" s="9">
        <v>0</v>
      </c>
      <c r="S45" s="9">
        <f>P45+Q45+R45</f>
        <v>0</v>
      </c>
      <c r="T45" s="9">
        <v>0</v>
      </c>
      <c r="U45" s="9">
        <v>0</v>
      </c>
      <c r="V45" s="9">
        <f>S45+T45+U45</f>
        <v>0</v>
      </c>
      <c r="W45" s="9">
        <v>0</v>
      </c>
      <c r="X45" s="9">
        <v>0</v>
      </c>
      <c r="Y45" s="9">
        <f>V45+W45+X45</f>
        <v>0</v>
      </c>
      <c r="Z45" s="9">
        <v>0</v>
      </c>
      <c r="AA45" s="9">
        <v>0</v>
      </c>
      <c r="AB45" s="9">
        <f>Y45+Z45+AA45</f>
        <v>0</v>
      </c>
      <c r="AC45" s="9">
        <v>0</v>
      </c>
      <c r="AD45" s="9">
        <v>0</v>
      </c>
      <c r="AE45" s="9">
        <f>AB45+AC45+AD45</f>
        <v>0</v>
      </c>
      <c r="AF45" s="9">
        <v>0</v>
      </c>
      <c r="AG45" s="9">
        <v>0</v>
      </c>
      <c r="AH45" s="9">
        <f>AE45+AF45+AG45</f>
        <v>0</v>
      </c>
      <c r="AI45" s="9">
        <v>0</v>
      </c>
      <c r="AJ45" s="9">
        <v>0</v>
      </c>
      <c r="AK45" s="9">
        <f>AH45+AI45+AJ45</f>
        <v>0</v>
      </c>
      <c r="AL45" s="9">
        <v>0</v>
      </c>
      <c r="AM45" s="9">
        <v>0</v>
      </c>
      <c r="AN45" s="9">
        <f>AK45+AL45+AM45</f>
        <v>0</v>
      </c>
      <c r="AO45" s="9">
        <v>0</v>
      </c>
      <c r="AP45" s="9">
        <v>0</v>
      </c>
      <c r="AQ45" s="9">
        <f>AN45+AO45+AP45</f>
        <v>0</v>
      </c>
      <c r="AR45" s="9">
        <v>0</v>
      </c>
      <c r="AS45" s="9">
        <v>0</v>
      </c>
      <c r="AT45" s="9">
        <f>AQ45+AR45+AS45</f>
        <v>0</v>
      </c>
      <c r="AU45" s="9">
        <v>0</v>
      </c>
      <c r="AV45" s="9">
        <v>0</v>
      </c>
      <c r="AW45" s="9">
        <f>AT45+AU45+AV45</f>
        <v>0</v>
      </c>
      <c r="AX45" s="9">
        <v>0</v>
      </c>
      <c r="AY45" s="9">
        <v>0</v>
      </c>
      <c r="AZ45" s="9">
        <f>AW45+AX45+AY45</f>
        <v>0</v>
      </c>
      <c r="BA45" s="9">
        <v>0</v>
      </c>
      <c r="BB45" s="9">
        <v>0</v>
      </c>
      <c r="BC45" s="9">
        <f>AZ45+BA45+BB45</f>
        <v>0</v>
      </c>
      <c r="BD45" s="9">
        <v>0</v>
      </c>
      <c r="BE45" s="9">
        <v>0</v>
      </c>
      <c r="BF45" s="9">
        <f>BC45+BD45+BE45</f>
        <v>0</v>
      </c>
      <c r="BG45" s="9">
        <v>0</v>
      </c>
      <c r="BH45" s="9">
        <v>0</v>
      </c>
      <c r="BI45" s="9">
        <f>BF45+BG45+BH45</f>
        <v>0</v>
      </c>
      <c r="BJ45" s="9">
        <v>0</v>
      </c>
      <c r="BK45" s="9">
        <v>0</v>
      </c>
      <c r="BL45" s="9">
        <f>BI45+BJ45+BK45</f>
        <v>0</v>
      </c>
      <c r="BM45" s="9">
        <v>0</v>
      </c>
      <c r="BN45" s="9">
        <v>0</v>
      </c>
      <c r="BO45" s="9">
        <f>BL45+BM45+BN45</f>
        <v>0</v>
      </c>
      <c r="BP45" s="9">
        <v>0</v>
      </c>
      <c r="BQ45" s="9">
        <v>0</v>
      </c>
      <c r="BR45" s="9">
        <f>BO45+BP45+BQ45</f>
        <v>0</v>
      </c>
      <c r="BS45" s="9">
        <v>0</v>
      </c>
      <c r="BT45" s="9">
        <v>0</v>
      </c>
      <c r="BU45" s="9">
        <f>BR45+BS45+BT45</f>
        <v>0</v>
      </c>
      <c r="BV45" s="9">
        <v>0</v>
      </c>
      <c r="BW45" s="9">
        <v>0</v>
      </c>
      <c r="BX45" s="9">
        <f>BU45+BV45+BW45</f>
        <v>0</v>
      </c>
      <c r="BY45" s="9">
        <v>0</v>
      </c>
      <c r="BZ45" s="9">
        <v>0</v>
      </c>
      <c r="CA45" s="9">
        <f>BX45+BY45+BZ45</f>
        <v>0</v>
      </c>
      <c r="CB45" s="9">
        <v>0</v>
      </c>
      <c r="CC45" s="9">
        <v>0</v>
      </c>
      <c r="CD45" s="9">
        <f>CA45+CB45+CC45</f>
        <v>0</v>
      </c>
      <c r="CE45" s="9">
        <v>0</v>
      </c>
      <c r="CF45" s="9">
        <v>0</v>
      </c>
      <c r="CG45" s="9">
        <f>CD45+CE45+CF45</f>
        <v>0</v>
      </c>
      <c r="CH45" s="9">
        <v>0</v>
      </c>
      <c r="CI45" s="9">
        <v>0</v>
      </c>
      <c r="CJ45" s="9">
        <f>CG45+CH45+CI45</f>
        <v>0</v>
      </c>
      <c r="CK45" s="9">
        <v>0</v>
      </c>
      <c r="CL45" s="9">
        <v>0</v>
      </c>
      <c r="CM45" s="9">
        <f>CJ45+CK45+CL45</f>
        <v>0</v>
      </c>
      <c r="CN45" s="9">
        <v>0</v>
      </c>
      <c r="CO45" s="9">
        <v>0</v>
      </c>
      <c r="CP45" s="9">
        <f>CM45+CN45+CO45</f>
        <v>0</v>
      </c>
      <c r="CQ45" s="9">
        <v>0</v>
      </c>
      <c r="CR45" s="9">
        <v>0</v>
      </c>
      <c r="CS45" s="9">
        <f>CP45+CQ45+CR45</f>
        <v>0</v>
      </c>
      <c r="CT45" s="9">
        <v>0</v>
      </c>
      <c r="CU45" s="9">
        <v>0</v>
      </c>
      <c r="CV45" s="9">
        <f>CS45+CT45+CU45</f>
        <v>0</v>
      </c>
      <c r="CW45" s="9">
        <v>0</v>
      </c>
      <c r="CX45" s="9">
        <v>0</v>
      </c>
      <c r="CY45" s="9">
        <f>CV45+CW45+CX45</f>
        <v>0</v>
      </c>
      <c r="CZ45" s="9">
        <v>0</v>
      </c>
      <c r="DA45" s="9">
        <v>0</v>
      </c>
      <c r="DB45" s="9">
        <f>CY45+CZ45+DA45</f>
        <v>0</v>
      </c>
      <c r="DC45" s="9">
        <v>0</v>
      </c>
      <c r="DD45" s="9">
        <v>0</v>
      </c>
      <c r="DE45" s="9">
        <f>DB45+DC45+DD45</f>
        <v>0</v>
      </c>
      <c r="DF45" s="9">
        <v>0</v>
      </c>
      <c r="DG45" s="9">
        <v>0</v>
      </c>
      <c r="DH45" s="9">
        <f>DE45+DF45+DG45</f>
        <v>0</v>
      </c>
      <c r="DI45" s="9">
        <v>0</v>
      </c>
      <c r="DJ45" s="9">
        <v>0</v>
      </c>
      <c r="DK45" s="9">
        <f>DH45+DI45+DJ45</f>
        <v>0</v>
      </c>
      <c r="DL45" s="9">
        <v>0</v>
      </c>
      <c r="DM45" s="9">
        <v>0</v>
      </c>
      <c r="DN45" s="9">
        <f>DK45+DL45+DM45</f>
        <v>0</v>
      </c>
      <c r="DO45" s="9">
        <v>0</v>
      </c>
      <c r="DP45" s="9">
        <v>0</v>
      </c>
      <c r="DQ45" s="9">
        <f>DN45+DO45+DP45</f>
        <v>0</v>
      </c>
      <c r="DR45" s="9">
        <v>0</v>
      </c>
      <c r="DS45" s="9">
        <v>0</v>
      </c>
      <c r="DT45" s="9">
        <f>DQ45+DR45+DS45</f>
        <v>0</v>
      </c>
      <c r="DU45" s="9">
        <v>0</v>
      </c>
      <c r="DV45" s="9">
        <v>0</v>
      </c>
      <c r="DW45" s="9">
        <f>DT45+DU45+DV45</f>
        <v>0</v>
      </c>
      <c r="DX45" s="9">
        <v>0</v>
      </c>
      <c r="DY45" s="9">
        <v>0</v>
      </c>
      <c r="DZ45" s="9">
        <f>DW45+DX45+DY45</f>
        <v>0</v>
      </c>
      <c r="EA45" s="9">
        <v>0</v>
      </c>
      <c r="EB45" s="9">
        <v>0</v>
      </c>
      <c r="EC45" s="9">
        <f>DZ45+EA45+EB45</f>
        <v>0</v>
      </c>
      <c r="EE45" s="150">
        <f t="shared" si="106"/>
        <v>0</v>
      </c>
      <c r="EF45" s="150">
        <f t="shared" si="107"/>
        <v>0</v>
      </c>
      <c r="EG45" s="151">
        <f t="shared" si="108"/>
        <v>0</v>
      </c>
      <c r="EH45" s="118"/>
    </row>
    <row r="46" spans="1:141" x14ac:dyDescent="0.2">
      <c r="A46" s="63" t="s">
        <v>83</v>
      </c>
      <c r="G46" s="10">
        <f>SUBTOTAL(9,G38:G45)</f>
        <v>7707164516.3100004</v>
      </c>
      <c r="H46" s="10">
        <f t="shared" ref="H46:BS46" si="153">SUBTOTAL(9,H38:H45)</f>
        <v>5267233.5329999877</v>
      </c>
      <c r="I46" s="10">
        <f t="shared" si="153"/>
        <v>-1372788.2045000009</v>
      </c>
      <c r="J46" s="10">
        <f t="shared" si="153"/>
        <v>7711058961.6385002</v>
      </c>
      <c r="K46" s="10">
        <f t="shared" si="153"/>
        <v>18507646.903000005</v>
      </c>
      <c r="L46" s="10">
        <f t="shared" si="153"/>
        <v>-1372788.2045000009</v>
      </c>
      <c r="M46" s="10">
        <f t="shared" si="153"/>
        <v>7728193820.3369999</v>
      </c>
      <c r="N46" s="10">
        <f t="shared" si="153"/>
        <v>8997577.3829999976</v>
      </c>
      <c r="O46" s="10">
        <f t="shared" si="153"/>
        <v>-1372788.2045000009</v>
      </c>
      <c r="P46" s="10">
        <f t="shared" si="153"/>
        <v>7735818609.5154991</v>
      </c>
      <c r="Q46" s="10">
        <f t="shared" si="153"/>
        <v>22404012.486904133</v>
      </c>
      <c r="R46" s="10">
        <f t="shared" si="153"/>
        <v>-1372788.2045000009</v>
      </c>
      <c r="S46" s="10">
        <f t="shared" si="153"/>
        <v>7756849833.7979031</v>
      </c>
      <c r="T46" s="10">
        <f t="shared" si="153"/>
        <v>48881295.938498028</v>
      </c>
      <c r="U46" s="10">
        <f t="shared" si="153"/>
        <v>-1372788.2045000009</v>
      </c>
      <c r="V46" s="10">
        <f t="shared" si="153"/>
        <v>7804358341.5319014</v>
      </c>
      <c r="W46" s="10">
        <f t="shared" si="153"/>
        <v>46326583.601052597</v>
      </c>
      <c r="X46" s="10">
        <f t="shared" si="153"/>
        <v>-1372788.2045000009</v>
      </c>
      <c r="Y46" s="10">
        <f t="shared" si="153"/>
        <v>7849312136.9284534</v>
      </c>
      <c r="Z46" s="10">
        <f t="shared" si="153"/>
        <v>4161738.8387646391</v>
      </c>
      <c r="AA46" s="10">
        <f t="shared" si="153"/>
        <v>-1372788.2045000009</v>
      </c>
      <c r="AB46" s="10">
        <f t="shared" si="153"/>
        <v>7852101087.5627165</v>
      </c>
      <c r="AC46" s="10">
        <f t="shared" si="153"/>
        <v>3621747.1513564722</v>
      </c>
      <c r="AD46" s="10">
        <f t="shared" si="153"/>
        <v>-1372788.2045000009</v>
      </c>
      <c r="AE46" s="10">
        <f t="shared" si="153"/>
        <v>7854350046.509573</v>
      </c>
      <c r="AF46" s="10">
        <f t="shared" si="153"/>
        <v>18625264.875535257</v>
      </c>
      <c r="AG46" s="10">
        <f t="shared" si="153"/>
        <v>-1372788.2045000009</v>
      </c>
      <c r="AH46" s="10">
        <f t="shared" si="153"/>
        <v>7871602523.1806078</v>
      </c>
      <c r="AI46" s="10">
        <f t="shared" si="153"/>
        <v>8589568.9642995875</v>
      </c>
      <c r="AJ46" s="10">
        <f t="shared" si="153"/>
        <v>-1372788.2045000009</v>
      </c>
      <c r="AK46" s="10">
        <f t="shared" si="153"/>
        <v>7878819303.9404068</v>
      </c>
      <c r="AL46" s="10">
        <f t="shared" si="153"/>
        <v>31039093.669795215</v>
      </c>
      <c r="AM46" s="10">
        <f t="shared" si="153"/>
        <v>-1372788.2045000009</v>
      </c>
      <c r="AN46" s="10">
        <f t="shared" si="153"/>
        <v>7908485609.4057016</v>
      </c>
      <c r="AO46" s="10">
        <f t="shared" si="153"/>
        <v>23150582.622899227</v>
      </c>
      <c r="AP46" s="10">
        <f t="shared" si="153"/>
        <v>-1372788.2045000009</v>
      </c>
      <c r="AQ46" s="10">
        <f t="shared" si="153"/>
        <v>7930263403.8240995</v>
      </c>
      <c r="AR46" s="10">
        <f t="shared" si="153"/>
        <v>8860924.8470576294</v>
      </c>
      <c r="AS46" s="10">
        <f t="shared" si="153"/>
        <v>-1372788.2045000009</v>
      </c>
      <c r="AT46" s="10">
        <f t="shared" si="153"/>
        <v>7937751540.4666567</v>
      </c>
      <c r="AU46" s="10">
        <f t="shared" si="153"/>
        <v>14735695.895281464</v>
      </c>
      <c r="AV46" s="10">
        <f t="shared" si="153"/>
        <v>-1372788.2045000009</v>
      </c>
      <c r="AW46" s="10">
        <f t="shared" si="153"/>
        <v>7951114448.1574383</v>
      </c>
      <c r="AX46" s="10">
        <f t="shared" si="153"/>
        <v>5067668.4058066066</v>
      </c>
      <c r="AY46" s="10">
        <f t="shared" si="153"/>
        <v>-1372788.2045000009</v>
      </c>
      <c r="AZ46" s="10">
        <f t="shared" si="153"/>
        <v>7954809328.3587446</v>
      </c>
      <c r="BA46" s="10">
        <f t="shared" si="153"/>
        <v>40925544.855598375</v>
      </c>
      <c r="BB46" s="10">
        <f t="shared" si="153"/>
        <v>-1372788.2045000009</v>
      </c>
      <c r="BC46" s="10">
        <f t="shared" si="153"/>
        <v>7994362085.0098429</v>
      </c>
      <c r="BD46" s="10">
        <f t="shared" si="153"/>
        <v>79197067.268477634</v>
      </c>
      <c r="BE46" s="10">
        <f t="shared" si="153"/>
        <v>-1372788.2045000009</v>
      </c>
      <c r="BF46" s="10">
        <f t="shared" si="153"/>
        <v>8072186364.0738192</v>
      </c>
      <c r="BG46" s="10">
        <f t="shared" si="153"/>
        <v>115995693.86545922</v>
      </c>
      <c r="BH46" s="10">
        <f t="shared" si="153"/>
        <v>-1372788.2045000009</v>
      </c>
      <c r="BI46" s="10">
        <f t="shared" si="153"/>
        <v>8186809269.7347784</v>
      </c>
      <c r="BJ46" s="10">
        <f t="shared" si="153"/>
        <v>3099145.1766154044</v>
      </c>
      <c r="BK46" s="10">
        <f t="shared" si="153"/>
        <v>-1372788.2045000009</v>
      </c>
      <c r="BL46" s="10">
        <f t="shared" si="153"/>
        <v>8188535626.7068939</v>
      </c>
      <c r="BM46" s="10">
        <f t="shared" si="153"/>
        <v>8302722.3180485498</v>
      </c>
      <c r="BN46" s="10">
        <f t="shared" si="153"/>
        <v>-1372788.2045000009</v>
      </c>
      <c r="BO46" s="10">
        <f t="shared" si="153"/>
        <v>8195465560.8204422</v>
      </c>
      <c r="BP46" s="10">
        <f t="shared" si="153"/>
        <v>4363464.9824757846</v>
      </c>
      <c r="BQ46" s="10">
        <f t="shared" si="153"/>
        <v>-1372788.2045000009</v>
      </c>
      <c r="BR46" s="10">
        <f t="shared" si="153"/>
        <v>8198456237.5984182</v>
      </c>
      <c r="BS46" s="10">
        <f t="shared" si="153"/>
        <v>4464523.7103254739</v>
      </c>
      <c r="BT46" s="10">
        <f t="shared" ref="BT46:EC46" si="154">SUBTOTAL(9,BT38:BT45)</f>
        <v>-1372788.2045000009</v>
      </c>
      <c r="BU46" s="10">
        <f t="shared" si="154"/>
        <v>8201547973.1042423</v>
      </c>
      <c r="BV46" s="10">
        <f t="shared" si="154"/>
        <v>69176541.668682635</v>
      </c>
      <c r="BW46" s="10">
        <f t="shared" si="154"/>
        <v>-1372788.2045000009</v>
      </c>
      <c r="BX46" s="10">
        <f t="shared" si="154"/>
        <v>8269351726.5684252</v>
      </c>
      <c r="BY46" s="10">
        <f t="shared" si="154"/>
        <v>163556495.67146307</v>
      </c>
      <c r="BZ46" s="10">
        <f t="shared" si="154"/>
        <v>-1372788.2045000009</v>
      </c>
      <c r="CA46" s="10">
        <f t="shared" si="154"/>
        <v>8431535434.035388</v>
      </c>
      <c r="CB46" s="10">
        <f t="shared" si="154"/>
        <v>10569702.626594681</v>
      </c>
      <c r="CC46" s="10">
        <f t="shared" si="154"/>
        <v>-1372788.2045000009</v>
      </c>
      <c r="CD46" s="10">
        <f t="shared" si="154"/>
        <v>8440732348.4574823</v>
      </c>
      <c r="CE46" s="10">
        <f t="shared" si="154"/>
        <v>66053841.637613602</v>
      </c>
      <c r="CF46" s="10">
        <f t="shared" si="154"/>
        <v>-1372788.2045000009</v>
      </c>
      <c r="CG46" s="10">
        <f t="shared" si="154"/>
        <v>8505413401.8905954</v>
      </c>
      <c r="CH46" s="10">
        <f t="shared" si="154"/>
        <v>27042199.011612084</v>
      </c>
      <c r="CI46" s="10">
        <f t="shared" si="154"/>
        <v>-1372788.2045000009</v>
      </c>
      <c r="CJ46" s="10">
        <f t="shared" si="154"/>
        <v>8531082812.6977062</v>
      </c>
      <c r="CK46" s="10">
        <f t="shared" si="154"/>
        <v>17555152.704280753</v>
      </c>
      <c r="CL46" s="10">
        <f t="shared" si="154"/>
        <v>-1372788.2045000009</v>
      </c>
      <c r="CM46" s="10">
        <f t="shared" si="154"/>
        <v>8547265177.1974869</v>
      </c>
      <c r="CN46" s="10">
        <f t="shared" si="154"/>
        <v>23281330.38245783</v>
      </c>
      <c r="CO46" s="10">
        <f t="shared" si="154"/>
        <v>-1372788.2045000009</v>
      </c>
      <c r="CP46" s="10">
        <f t="shared" si="154"/>
        <v>8569173719.3754444</v>
      </c>
      <c r="CQ46" s="10">
        <f t="shared" si="154"/>
        <v>87367158.85073708</v>
      </c>
      <c r="CR46" s="10">
        <f t="shared" si="154"/>
        <v>-1372788.2045000009</v>
      </c>
      <c r="CS46" s="10">
        <f t="shared" si="154"/>
        <v>8655168090.0216808</v>
      </c>
      <c r="CT46" s="10">
        <f t="shared" si="154"/>
        <v>70115541.195382133</v>
      </c>
      <c r="CU46" s="10">
        <f t="shared" si="154"/>
        <v>-1372788.2045000009</v>
      </c>
      <c r="CV46" s="10">
        <f t="shared" si="154"/>
        <v>8723910843.0125618</v>
      </c>
      <c r="CW46" s="10">
        <f t="shared" si="154"/>
        <v>5346577.6720939334</v>
      </c>
      <c r="CX46" s="10">
        <f t="shared" si="154"/>
        <v>-1372788.2045000009</v>
      </c>
      <c r="CY46" s="10">
        <f t="shared" si="154"/>
        <v>8727884632.4801559</v>
      </c>
      <c r="CZ46" s="10">
        <f t="shared" si="154"/>
        <v>62318087.441910177</v>
      </c>
      <c r="DA46" s="10">
        <f t="shared" si="154"/>
        <v>-1372788.2045000009</v>
      </c>
      <c r="DB46" s="10">
        <f t="shared" si="154"/>
        <v>8788829931.7175674</v>
      </c>
      <c r="DC46" s="10">
        <f t="shared" si="154"/>
        <v>7665695.6195479427</v>
      </c>
      <c r="DD46" s="10">
        <f t="shared" si="154"/>
        <v>-1372788.2045000009</v>
      </c>
      <c r="DE46" s="10">
        <f t="shared" si="154"/>
        <v>8795122839.1326141</v>
      </c>
      <c r="DF46" s="10">
        <f t="shared" si="154"/>
        <v>67360984.560074225</v>
      </c>
      <c r="DG46" s="10">
        <f t="shared" si="154"/>
        <v>-1372788.2045000009</v>
      </c>
      <c r="DH46" s="10">
        <f t="shared" si="154"/>
        <v>8861111035.4881878</v>
      </c>
      <c r="DI46" s="10">
        <f t="shared" si="154"/>
        <v>90738213.500906244</v>
      </c>
      <c r="DJ46" s="10">
        <f t="shared" si="154"/>
        <v>-1372788.2045000009</v>
      </c>
      <c r="DK46" s="10">
        <f t="shared" si="154"/>
        <v>8950476460.7845936</v>
      </c>
      <c r="DL46" s="10">
        <f t="shared" si="154"/>
        <v>20848414.477290813</v>
      </c>
      <c r="DM46" s="10">
        <f t="shared" si="154"/>
        <v>-1372788.2045000009</v>
      </c>
      <c r="DN46" s="10">
        <f t="shared" si="154"/>
        <v>8969952087.0573845</v>
      </c>
      <c r="DO46" s="10">
        <f t="shared" si="154"/>
        <v>8282516.8451671321</v>
      </c>
      <c r="DP46" s="10">
        <f t="shared" si="154"/>
        <v>-1372788.2045000009</v>
      </c>
      <c r="DQ46" s="10">
        <f t="shared" si="154"/>
        <v>8976861815.6980515</v>
      </c>
      <c r="DR46" s="10">
        <f t="shared" si="154"/>
        <v>15100315.043036357</v>
      </c>
      <c r="DS46" s="10">
        <f t="shared" si="154"/>
        <v>-1372788.2045000009</v>
      </c>
      <c r="DT46" s="10">
        <f t="shared" si="154"/>
        <v>8990589342.5365868</v>
      </c>
      <c r="DU46" s="10">
        <f t="shared" si="154"/>
        <v>20941549.276149526</v>
      </c>
      <c r="DV46" s="10">
        <f t="shared" si="154"/>
        <v>-1372788.2045000009</v>
      </c>
      <c r="DW46" s="10">
        <f t="shared" si="154"/>
        <v>9010158103.6082363</v>
      </c>
      <c r="DX46" s="10">
        <f t="shared" si="154"/>
        <v>37387604.147959664</v>
      </c>
      <c r="DY46" s="10">
        <f t="shared" si="154"/>
        <v>-1372788.2045000009</v>
      </c>
      <c r="DZ46" s="10">
        <f t="shared" si="154"/>
        <v>9046172919.5516949</v>
      </c>
      <c r="EA46" s="10">
        <f t="shared" si="154"/>
        <v>69678552.555636048</v>
      </c>
      <c r="EB46" s="10">
        <f t="shared" si="154"/>
        <v>-1372788.2045000009</v>
      </c>
      <c r="EC46" s="10">
        <f t="shared" si="154"/>
        <v>9114478683.9028301</v>
      </c>
      <c r="EE46" s="152">
        <f>SUBTOTAL(9,EE38:EE45)</f>
        <v>8374962391.5275631</v>
      </c>
      <c r="EF46" s="152">
        <f>SUBTOTAL(9,EF38:EF45)</f>
        <v>518862058.3082605</v>
      </c>
      <c r="EG46" s="153">
        <f>SUBTOTAL(9,EG38:EG45)</f>
        <v>8893824449.8358231</v>
      </c>
      <c r="EI46" s="118"/>
      <c r="EK46" s="118"/>
    </row>
    <row r="47" spans="1:141" x14ac:dyDescent="0.2">
      <c r="G47" s="9"/>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E47" s="150"/>
      <c r="EF47" s="150"/>
      <c r="EG47" s="151"/>
    </row>
    <row r="48" spans="1:141" x14ac:dyDescent="0.2">
      <c r="A48" s="114" t="s">
        <v>84</v>
      </c>
      <c r="B48" s="114"/>
      <c r="G48" s="9"/>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E48" s="150"/>
      <c r="EF48" s="150"/>
      <c r="EG48" s="151"/>
    </row>
    <row r="49" spans="1:141" x14ac:dyDescent="0.2">
      <c r="A49" s="63" t="s">
        <v>85</v>
      </c>
      <c r="B49" s="63" t="s">
        <v>25</v>
      </c>
      <c r="C49" s="63" t="s">
        <v>25</v>
      </c>
      <c r="D49" s="63" t="s">
        <v>87</v>
      </c>
      <c r="E49" s="63" t="str">
        <f t="shared" ref="E49:E55" si="155">D49&amp;C49</f>
        <v>DSTPCA</v>
      </c>
      <c r="F49" s="63" t="str">
        <f t="shared" ref="F49:F55" si="156">D49&amp;C49</f>
        <v>DSTPCA</v>
      </c>
      <c r="G49" s="9">
        <v>320828679.08999997</v>
      </c>
      <c r="H49" s="9">
        <v>2305918.0773333334</v>
      </c>
      <c r="I49" s="9">
        <v>-151470.51483333335</v>
      </c>
      <c r="J49" s="9">
        <f t="shared" ref="J49:J55" si="157">G49+H49+I49</f>
        <v>322983126.65249997</v>
      </c>
      <c r="K49" s="9">
        <v>2701707.0773333334</v>
      </c>
      <c r="L49" s="9">
        <v>-151470.51483333335</v>
      </c>
      <c r="M49" s="9">
        <f t="shared" ref="M49:M55" si="158">J49+K49+L49</f>
        <v>325533363.21499997</v>
      </c>
      <c r="N49" s="9">
        <v>2548193.0773333334</v>
      </c>
      <c r="O49" s="9">
        <v>-151470.51483333335</v>
      </c>
      <c r="P49" s="9">
        <f t="shared" ref="P49:P55" si="159">M49+N49+O49</f>
        <v>327930085.77749997</v>
      </c>
      <c r="Q49" s="9">
        <v>4134816.0773333334</v>
      </c>
      <c r="R49" s="9">
        <v>-151470.51483333335</v>
      </c>
      <c r="S49" s="9">
        <f t="shared" ref="S49:S55" si="160">P49+Q49+R49</f>
        <v>331913431.33999997</v>
      </c>
      <c r="T49" s="9">
        <v>17441770.077333335</v>
      </c>
      <c r="U49" s="9">
        <v>-151470.51483333335</v>
      </c>
      <c r="V49" s="9">
        <f t="shared" ref="V49:V55" si="161">S49+T49+U49</f>
        <v>349203730.90249997</v>
      </c>
      <c r="W49" s="9">
        <v>10211526.077333333</v>
      </c>
      <c r="X49" s="9">
        <v>-151470.51483333335</v>
      </c>
      <c r="Y49" s="9">
        <f t="shared" ref="Y49:Y55" si="162">V49+W49+X49</f>
        <v>359263786.46499997</v>
      </c>
      <c r="Z49" s="9">
        <v>719210.15372076805</v>
      </c>
      <c r="AA49" s="9">
        <v>-151470.51483333335</v>
      </c>
      <c r="AB49" s="9">
        <f t="shared" ref="AB49:AB55" si="163">Y49+Z49+AA49</f>
        <v>359831526.10388744</v>
      </c>
      <c r="AC49" s="9">
        <v>915077.96299328271</v>
      </c>
      <c r="AD49" s="9">
        <v>-151470.51483333335</v>
      </c>
      <c r="AE49" s="9">
        <f t="shared" ref="AE49:AE55" si="164">AB49+AC49+AD49</f>
        <v>360595133.55204737</v>
      </c>
      <c r="AF49" s="9">
        <v>2879431.475828859</v>
      </c>
      <c r="AG49" s="9">
        <v>-151470.51483333335</v>
      </c>
      <c r="AH49" s="9">
        <f t="shared" ref="AH49:AH55" si="165">AE49+AF49+AG49</f>
        <v>363323094.51304293</v>
      </c>
      <c r="AI49" s="9">
        <v>891028.6567607891</v>
      </c>
      <c r="AJ49" s="9">
        <v>-151470.51483333335</v>
      </c>
      <c r="AK49" s="9">
        <f t="shared" ref="AK49:AK55" si="166">AH49+AI49+AJ49</f>
        <v>364062652.65497041</v>
      </c>
      <c r="AL49" s="9">
        <v>4361687.2497508107</v>
      </c>
      <c r="AM49" s="9">
        <v>-151470.51483333335</v>
      </c>
      <c r="AN49" s="9">
        <f t="shared" ref="AN49:AN55" si="167">AK49+AL49+AM49</f>
        <v>368272869.38988787</v>
      </c>
      <c r="AO49" s="9">
        <v>5063876.5752169359</v>
      </c>
      <c r="AP49" s="9">
        <v>-151470.51483333335</v>
      </c>
      <c r="AQ49" s="9">
        <f t="shared" ref="AQ49:AQ55" si="168">AN49+AO49+AP49</f>
        <v>373185275.45027149</v>
      </c>
      <c r="AR49" s="9">
        <v>3979071.793290311</v>
      </c>
      <c r="AS49" s="9">
        <v>-151470.51483333335</v>
      </c>
      <c r="AT49" s="9">
        <f t="shared" ref="AT49:AT55" si="169">AQ49+AR49+AS49</f>
        <v>377012876.72872847</v>
      </c>
      <c r="AU49" s="9">
        <v>701786.89867606899</v>
      </c>
      <c r="AV49" s="9">
        <v>-151470.51483333335</v>
      </c>
      <c r="AW49" s="9">
        <f t="shared" ref="AW49:AW55" si="170">AT49+AU49+AV49</f>
        <v>377563193.11257124</v>
      </c>
      <c r="AX49" s="9">
        <v>585344.31084324687</v>
      </c>
      <c r="AY49" s="9">
        <v>-151470.51483333335</v>
      </c>
      <c r="AZ49" s="9">
        <f t="shared" ref="AZ49:AZ55" si="171">AW49+AX49+AY49</f>
        <v>377997066.90858114</v>
      </c>
      <c r="BA49" s="9">
        <v>1657445.8315814298</v>
      </c>
      <c r="BB49" s="9">
        <v>-151470.51483333335</v>
      </c>
      <c r="BC49" s="9">
        <f t="shared" ref="BC49:BC55" si="172">AZ49+BA49+BB49</f>
        <v>379503042.22532922</v>
      </c>
      <c r="BD49" s="9">
        <v>1377061.1056480675</v>
      </c>
      <c r="BE49" s="9">
        <v>-151470.51483333335</v>
      </c>
      <c r="BF49" s="9">
        <f t="shared" ref="BF49:BF55" si="173">BC49+BD49+BE49</f>
        <v>380728632.81614393</v>
      </c>
      <c r="BG49" s="9">
        <v>54070741.676730089</v>
      </c>
      <c r="BH49" s="9">
        <v>-151470.51483333335</v>
      </c>
      <c r="BI49" s="9">
        <f t="shared" ref="BI49:BI55" si="174">BF49+BG49+BH49</f>
        <v>434647903.9780407</v>
      </c>
      <c r="BJ49" s="9">
        <v>86965.53026728025</v>
      </c>
      <c r="BK49" s="9">
        <v>-151470.51483333335</v>
      </c>
      <c r="BL49" s="9">
        <f t="shared" ref="BL49:BL55" si="175">BI49+BJ49+BK49</f>
        <v>434583398.99347466</v>
      </c>
      <c r="BM49" s="9">
        <v>43511.028193629638</v>
      </c>
      <c r="BN49" s="9">
        <v>-151470.51483333335</v>
      </c>
      <c r="BO49" s="9">
        <f t="shared" ref="BO49:BO55" si="176">BL49+BM49+BN49</f>
        <v>434475439.50683498</v>
      </c>
      <c r="BP49" s="9">
        <v>198398.62548003532</v>
      </c>
      <c r="BQ49" s="9">
        <v>-151470.51483333335</v>
      </c>
      <c r="BR49" s="9">
        <f t="shared" ref="BR49:BR55" si="177">BO49+BP49+BQ49</f>
        <v>434522367.61748171</v>
      </c>
      <c r="BS49" s="9">
        <v>183345.26275626733</v>
      </c>
      <c r="BT49" s="9">
        <v>-151470.51483333335</v>
      </c>
      <c r="BU49" s="9">
        <f t="shared" ref="BU49:BU55" si="178">BR49+BS49+BT49</f>
        <v>434554242.36540467</v>
      </c>
      <c r="BV49" s="9">
        <v>198409.66304798331</v>
      </c>
      <c r="BW49" s="9">
        <v>-151470.51483333335</v>
      </c>
      <c r="BX49" s="9">
        <f t="shared" ref="BX49:BX55" si="179">BU49+BV49+BW49</f>
        <v>434601181.5136193</v>
      </c>
      <c r="BY49" s="9">
        <v>196046.75538142934</v>
      </c>
      <c r="BZ49" s="9">
        <v>-151470.51483333335</v>
      </c>
      <c r="CA49" s="9">
        <f t="shared" ref="CA49:CA55" si="180">BX49+BY49+BZ49</f>
        <v>434645757.75416738</v>
      </c>
      <c r="CB49" s="9">
        <v>294187.42435188231</v>
      </c>
      <c r="CC49" s="9">
        <v>-151470.51483333335</v>
      </c>
      <c r="CD49" s="9">
        <f t="shared" ref="CD49:CD55" si="181">CA49+CB49+CC49</f>
        <v>434788474.66368592</v>
      </c>
      <c r="CE49" s="9">
        <v>197918.18136484432</v>
      </c>
      <c r="CF49" s="9">
        <v>-151470.51483333335</v>
      </c>
      <c r="CG49" s="9">
        <f t="shared" ref="CG49:CG55" si="182">CD49+CE49+CF49</f>
        <v>434834922.33021742</v>
      </c>
      <c r="CH49" s="9">
        <v>129080.62803200535</v>
      </c>
      <c r="CI49" s="9">
        <v>-151470.51483333335</v>
      </c>
      <c r="CJ49" s="9">
        <f t="shared" ref="CJ49:CJ55" si="183">CG49+CH49+CI49</f>
        <v>434812532.44341612</v>
      </c>
      <c r="CK49" s="9">
        <v>94408.847135969132</v>
      </c>
      <c r="CL49" s="9">
        <v>-151470.51483333335</v>
      </c>
      <c r="CM49" s="9">
        <f t="shared" ref="CM49:CM55" si="184">CJ49+CK49+CL49</f>
        <v>434755470.77571875</v>
      </c>
      <c r="CN49" s="9">
        <v>72385.374500756836</v>
      </c>
      <c r="CO49" s="9">
        <v>-151470.51483333335</v>
      </c>
      <c r="CP49" s="9">
        <f t="shared" ref="CP49:CP55" si="185">CM49+CN49+CO49</f>
        <v>434676385.63538617</v>
      </c>
      <c r="CQ49" s="9">
        <v>131001.31410632622</v>
      </c>
      <c r="CR49" s="9">
        <v>-151470.51483333335</v>
      </c>
      <c r="CS49" s="9">
        <f t="shared" ref="CS49:CS55" si="186">CP49+CQ49+CR49</f>
        <v>434655916.43465918</v>
      </c>
      <c r="CT49" s="9">
        <v>704930.75068973133</v>
      </c>
      <c r="CU49" s="9">
        <v>-151470.51483333335</v>
      </c>
      <c r="CV49" s="9">
        <f t="shared" ref="CV49:CV55" si="187">CS49+CT49+CU49</f>
        <v>435209376.6705156</v>
      </c>
      <c r="CW49" s="9">
        <v>592439.38258060627</v>
      </c>
      <c r="CX49" s="9">
        <v>-151470.51483333335</v>
      </c>
      <c r="CY49" s="9">
        <f t="shared" ref="CY49:CY55" si="188">CV49+CW49+CX49</f>
        <v>435650345.53826284</v>
      </c>
      <c r="CZ49" s="9">
        <v>926772.01660362328</v>
      </c>
      <c r="DA49" s="9">
        <v>-151470.51483333335</v>
      </c>
      <c r="DB49" s="9">
        <f t="shared" ref="DB49:DB55" si="189">CY49+CZ49+DA49</f>
        <v>436425647.04003316</v>
      </c>
      <c r="DC49" s="9">
        <v>1092013.2034903103</v>
      </c>
      <c r="DD49" s="9">
        <v>-151470.51483333335</v>
      </c>
      <c r="DE49" s="9">
        <f t="shared" ref="DE49:DE55" si="190">DB49+DC49+DD49</f>
        <v>437366189.72869015</v>
      </c>
      <c r="DF49" s="9">
        <v>2385884.0524680866</v>
      </c>
      <c r="DG49" s="9">
        <v>-151470.51483333335</v>
      </c>
      <c r="DH49" s="9">
        <f t="shared" ref="DH49:DH55" si="191">DE49+DF49+DG49</f>
        <v>439600603.26632488</v>
      </c>
      <c r="DI49" s="9">
        <v>1008362.6302015289</v>
      </c>
      <c r="DJ49" s="9">
        <v>-151470.51483333335</v>
      </c>
      <c r="DK49" s="9">
        <f t="shared" ref="DK49:DK55" si="192">DH49+DI49+DJ49</f>
        <v>440457495.38169307</v>
      </c>
      <c r="DL49" s="9">
        <v>1320299.8100443434</v>
      </c>
      <c r="DM49" s="9">
        <v>-151470.51483333335</v>
      </c>
      <c r="DN49" s="9">
        <f t="shared" ref="DN49:DN55" si="193">DK49+DL49+DM49</f>
        <v>441626324.67690408</v>
      </c>
      <c r="DO49" s="9">
        <v>1102981.6472033544</v>
      </c>
      <c r="DP49" s="9">
        <v>-151470.51483333335</v>
      </c>
      <c r="DQ49" s="9">
        <f t="shared" ref="DQ49:DQ55" si="194">DN49+DO49+DP49</f>
        <v>442577835.80927408</v>
      </c>
      <c r="DR49" s="9">
        <v>815598.78019787429</v>
      </c>
      <c r="DS49" s="9">
        <v>-151470.51483333335</v>
      </c>
      <c r="DT49" s="9">
        <f t="shared" ref="DT49:DT55" si="195">DQ49+DR49+DS49</f>
        <v>443241964.07463861</v>
      </c>
      <c r="DU49" s="9">
        <v>697239.71232563921</v>
      </c>
      <c r="DV49" s="9">
        <v>-151470.51483333335</v>
      </c>
      <c r="DW49" s="9">
        <f t="shared" ref="DW49:DW55" si="196">DT49+DU49+DV49</f>
        <v>443787733.27213091</v>
      </c>
      <c r="DX49" s="9">
        <v>553923.01681707229</v>
      </c>
      <c r="DY49" s="9">
        <v>-151470.51483333335</v>
      </c>
      <c r="DZ49" s="9">
        <f t="shared" ref="DZ49:DZ55" si="197">DW49+DX49+DY49</f>
        <v>444190185.77411467</v>
      </c>
      <c r="EA49" s="9">
        <v>734072.82388577226</v>
      </c>
      <c r="EB49" s="9">
        <v>-151470.51483333335</v>
      </c>
      <c r="EC49" s="9">
        <f t="shared" ref="EC49:EC55" si="198">DZ49+EA49+EB49</f>
        <v>444772788.08316714</v>
      </c>
      <c r="EE49" s="150">
        <f t="shared" ref="EE49:EE55" si="199">(BI49+CS49+2*SUM(BL49,BO49,BR49,BU49,BX49,CA49,CD49,CG49,CJ49,CM49,CP49,))/24</f>
        <v>434658506.98381311</v>
      </c>
      <c r="EF49" s="150">
        <f t="shared" ref="EF49:EF55" si="200">EG49-EE49</f>
        <v>5328830.8071448207</v>
      </c>
      <c r="EG49" s="151">
        <f t="shared" ref="EG49:EG55" si="201">(CS49+EC49+2*SUM(CV49,CY49,DB49,DE49,DH49,DK49,DN49,DQ49,DT49,DW49,DZ49,))/24</f>
        <v>439987337.79095793</v>
      </c>
      <c r="EH49" s="118"/>
    </row>
    <row r="50" spans="1:141" x14ac:dyDescent="0.2">
      <c r="A50" s="63" t="s">
        <v>88</v>
      </c>
      <c r="B50" s="63" t="s">
        <v>27</v>
      </c>
      <c r="C50" s="63" t="s">
        <v>27</v>
      </c>
      <c r="D50" s="63" t="s">
        <v>87</v>
      </c>
      <c r="E50" s="63" t="str">
        <f t="shared" si="155"/>
        <v>DSTPOR</v>
      </c>
      <c r="F50" s="63" t="str">
        <f t="shared" si="156"/>
        <v>DSTPOR</v>
      </c>
      <c r="G50" s="9">
        <v>2475862628.1399999</v>
      </c>
      <c r="H50" s="9">
        <v>7743777.4113333318</v>
      </c>
      <c r="I50" s="9">
        <v>-1833414.8073333334</v>
      </c>
      <c r="J50" s="9">
        <f t="shared" si="157"/>
        <v>2481772990.744</v>
      </c>
      <c r="K50" s="9">
        <v>9232903.571333332</v>
      </c>
      <c r="L50" s="9">
        <v>-1833414.8073333334</v>
      </c>
      <c r="M50" s="9">
        <f t="shared" si="158"/>
        <v>2489172479.5079999</v>
      </c>
      <c r="N50" s="9">
        <v>8675496.6113333311</v>
      </c>
      <c r="O50" s="9">
        <v>-1833414.8073333334</v>
      </c>
      <c r="P50" s="9">
        <f t="shared" si="159"/>
        <v>2496014561.3119998</v>
      </c>
      <c r="Q50" s="9">
        <v>8996446.6113333311</v>
      </c>
      <c r="R50" s="9">
        <v>-1833414.8073333334</v>
      </c>
      <c r="S50" s="9">
        <f t="shared" si="160"/>
        <v>2503177593.1159997</v>
      </c>
      <c r="T50" s="9">
        <v>12152099.24133333</v>
      </c>
      <c r="U50" s="9">
        <v>-1833414.8073333334</v>
      </c>
      <c r="V50" s="9">
        <f t="shared" si="161"/>
        <v>2513496277.5499997</v>
      </c>
      <c r="W50" s="9">
        <v>15151721.611333331</v>
      </c>
      <c r="X50" s="9">
        <v>-1833414.8073333334</v>
      </c>
      <c r="Y50" s="9">
        <f t="shared" si="162"/>
        <v>2526814584.3539996</v>
      </c>
      <c r="Z50" s="9">
        <v>1899326.6097701346</v>
      </c>
      <c r="AA50" s="9">
        <v>-1833414.8073333334</v>
      </c>
      <c r="AB50" s="9">
        <f t="shared" si="163"/>
        <v>2526880496.1564364</v>
      </c>
      <c r="AC50" s="9">
        <v>2252789.6152376393</v>
      </c>
      <c r="AD50" s="9">
        <v>-1833414.8073333334</v>
      </c>
      <c r="AE50" s="9">
        <f t="shared" si="164"/>
        <v>2527299870.9643407</v>
      </c>
      <c r="AF50" s="9">
        <v>14172889.538454887</v>
      </c>
      <c r="AG50" s="9">
        <v>-1833414.8073333334</v>
      </c>
      <c r="AH50" s="9">
        <f t="shared" si="165"/>
        <v>2539639345.6954622</v>
      </c>
      <c r="AI50" s="9">
        <v>7597604.2042034902</v>
      </c>
      <c r="AJ50" s="9">
        <v>-1833414.8073333334</v>
      </c>
      <c r="AK50" s="9">
        <f t="shared" si="166"/>
        <v>2545403535.0923324</v>
      </c>
      <c r="AL50" s="9">
        <v>14964100.101836547</v>
      </c>
      <c r="AM50" s="9">
        <v>-1833414.8073333334</v>
      </c>
      <c r="AN50" s="9">
        <f t="shared" si="167"/>
        <v>2558534220.3868356</v>
      </c>
      <c r="AO50" s="9">
        <v>14514389.263837952</v>
      </c>
      <c r="AP50" s="9">
        <v>-1833414.8073333334</v>
      </c>
      <c r="AQ50" s="9">
        <f t="shared" si="168"/>
        <v>2571215194.8433399</v>
      </c>
      <c r="AR50" s="9">
        <v>16910320.294128515</v>
      </c>
      <c r="AS50" s="9">
        <v>-1833414.8073333334</v>
      </c>
      <c r="AT50" s="9">
        <f t="shared" si="169"/>
        <v>2586292100.3301349</v>
      </c>
      <c r="AU50" s="9">
        <v>6439548.8100208901</v>
      </c>
      <c r="AV50" s="9">
        <v>-1833414.8073333334</v>
      </c>
      <c r="AW50" s="9">
        <f t="shared" si="170"/>
        <v>2590898234.3328223</v>
      </c>
      <c r="AX50" s="9">
        <v>3738478.6227094745</v>
      </c>
      <c r="AY50" s="9">
        <v>-1833414.8073333334</v>
      </c>
      <c r="AZ50" s="9">
        <f t="shared" si="171"/>
        <v>2592803298.1481981</v>
      </c>
      <c r="BA50" s="9">
        <v>4932752.9315556129</v>
      </c>
      <c r="BB50" s="9">
        <v>-1833414.8073333334</v>
      </c>
      <c r="BC50" s="9">
        <f t="shared" si="172"/>
        <v>2595902636.2724204</v>
      </c>
      <c r="BD50" s="9">
        <v>5820824.9090972971</v>
      </c>
      <c r="BE50" s="9">
        <v>-1833414.8073333334</v>
      </c>
      <c r="BF50" s="9">
        <f t="shared" si="173"/>
        <v>2599890046.3741841</v>
      </c>
      <c r="BG50" s="9">
        <v>35385477.334247954</v>
      </c>
      <c r="BH50" s="9">
        <v>-1833414.8073333334</v>
      </c>
      <c r="BI50" s="9">
        <f t="shared" si="174"/>
        <v>2633442108.9010987</v>
      </c>
      <c r="BJ50" s="9">
        <v>4050755.0873814421</v>
      </c>
      <c r="BK50" s="9">
        <v>-1833414.8073333334</v>
      </c>
      <c r="BL50" s="9">
        <f t="shared" si="175"/>
        <v>2635659449.1811466</v>
      </c>
      <c r="BM50" s="9">
        <v>4770404.0794643406</v>
      </c>
      <c r="BN50" s="9">
        <v>-1833414.8073333334</v>
      </c>
      <c r="BO50" s="9">
        <f t="shared" si="176"/>
        <v>2638596438.4532776</v>
      </c>
      <c r="BP50" s="9">
        <v>13894581.659600141</v>
      </c>
      <c r="BQ50" s="9">
        <v>-1833414.8073333334</v>
      </c>
      <c r="BR50" s="9">
        <f t="shared" si="177"/>
        <v>2650657605.3055444</v>
      </c>
      <c r="BS50" s="9">
        <v>7699625.0329015013</v>
      </c>
      <c r="BT50" s="9">
        <v>-1833414.8073333334</v>
      </c>
      <c r="BU50" s="9">
        <f t="shared" si="178"/>
        <v>2656523815.5311122</v>
      </c>
      <c r="BV50" s="9">
        <v>24981015.438367564</v>
      </c>
      <c r="BW50" s="9">
        <v>-1833414.8073333334</v>
      </c>
      <c r="BX50" s="9">
        <f t="shared" si="179"/>
        <v>2679671416.1621461</v>
      </c>
      <c r="BY50" s="9">
        <v>21955742.417697035</v>
      </c>
      <c r="BZ50" s="9">
        <v>-1833414.8073333334</v>
      </c>
      <c r="CA50" s="9">
        <f t="shared" si="180"/>
        <v>2699793743.7725096</v>
      </c>
      <c r="CB50" s="9">
        <v>19555606.136906445</v>
      </c>
      <c r="CC50" s="9">
        <v>-1833414.8073333334</v>
      </c>
      <c r="CD50" s="9">
        <f t="shared" si="181"/>
        <v>2717515935.1020827</v>
      </c>
      <c r="CE50" s="9">
        <v>6623808.1254220959</v>
      </c>
      <c r="CF50" s="9">
        <v>-1833414.8073333334</v>
      </c>
      <c r="CG50" s="9">
        <f t="shared" si="182"/>
        <v>2722306328.4201713</v>
      </c>
      <c r="CH50" s="9">
        <v>4439467.6290357392</v>
      </c>
      <c r="CI50" s="9">
        <v>-1833414.8073333334</v>
      </c>
      <c r="CJ50" s="9">
        <f t="shared" si="183"/>
        <v>2724912381.2418737</v>
      </c>
      <c r="CK50" s="9">
        <v>6497469.6129672192</v>
      </c>
      <c r="CL50" s="9">
        <v>-1833414.8073333334</v>
      </c>
      <c r="CM50" s="9">
        <f t="shared" si="184"/>
        <v>2729576436.0475073</v>
      </c>
      <c r="CN50" s="9">
        <v>12672089.973461021</v>
      </c>
      <c r="CO50" s="9">
        <v>-1833414.8073333334</v>
      </c>
      <c r="CP50" s="9">
        <f t="shared" si="185"/>
        <v>2740415111.213635</v>
      </c>
      <c r="CQ50" s="9">
        <v>31797038.024484772</v>
      </c>
      <c r="CR50" s="9">
        <v>-1833414.8073333334</v>
      </c>
      <c r="CS50" s="9">
        <f t="shared" si="186"/>
        <v>2770378734.4307861</v>
      </c>
      <c r="CT50" s="9">
        <v>145734269.44705647</v>
      </c>
      <c r="CU50" s="9">
        <v>-1833414.8073333334</v>
      </c>
      <c r="CV50" s="9">
        <f t="shared" si="187"/>
        <v>2914279589.070509</v>
      </c>
      <c r="CW50" s="9">
        <v>11838967.587879123</v>
      </c>
      <c r="CX50" s="9">
        <v>-1833414.8073333334</v>
      </c>
      <c r="CY50" s="9">
        <f t="shared" si="188"/>
        <v>2924285141.8510547</v>
      </c>
      <c r="CZ50" s="9">
        <v>22929345.075567089</v>
      </c>
      <c r="DA50" s="9">
        <v>-1833414.8073333334</v>
      </c>
      <c r="DB50" s="9">
        <f t="shared" si="189"/>
        <v>2945381072.1192884</v>
      </c>
      <c r="DC50" s="9">
        <v>18848083.270322289</v>
      </c>
      <c r="DD50" s="9">
        <v>-1833414.8073333334</v>
      </c>
      <c r="DE50" s="9">
        <f t="shared" si="190"/>
        <v>2962395740.5822773</v>
      </c>
      <c r="DF50" s="9">
        <v>39310468.908406645</v>
      </c>
      <c r="DG50" s="9">
        <v>-1833414.8073333334</v>
      </c>
      <c r="DH50" s="9">
        <f t="shared" si="191"/>
        <v>2999872794.6833506</v>
      </c>
      <c r="DI50" s="9">
        <v>41006794.496639393</v>
      </c>
      <c r="DJ50" s="9">
        <v>-1833414.8073333334</v>
      </c>
      <c r="DK50" s="9">
        <f t="shared" si="192"/>
        <v>3039046174.3726563</v>
      </c>
      <c r="DL50" s="9">
        <v>32501023.3344969</v>
      </c>
      <c r="DM50" s="9">
        <v>-1833414.8073333334</v>
      </c>
      <c r="DN50" s="9">
        <f t="shared" si="193"/>
        <v>3069713782.8998199</v>
      </c>
      <c r="DO50" s="9">
        <v>17856102.462813828</v>
      </c>
      <c r="DP50" s="9">
        <v>-1833414.8073333334</v>
      </c>
      <c r="DQ50" s="9">
        <f t="shared" si="194"/>
        <v>3085736470.5553002</v>
      </c>
      <c r="DR50" s="9">
        <v>13533593.406397538</v>
      </c>
      <c r="DS50" s="9">
        <v>-1833414.8073333334</v>
      </c>
      <c r="DT50" s="9">
        <f t="shared" si="195"/>
        <v>3097436649.1543641</v>
      </c>
      <c r="DU50" s="9">
        <v>20986872.910571795</v>
      </c>
      <c r="DV50" s="9">
        <v>-1833414.8073333334</v>
      </c>
      <c r="DW50" s="9">
        <f t="shared" si="196"/>
        <v>3116590107.2576022</v>
      </c>
      <c r="DX50" s="9">
        <v>14751831.317617267</v>
      </c>
      <c r="DY50" s="9">
        <v>-1833414.8073333334</v>
      </c>
      <c r="DZ50" s="9">
        <f t="shared" si="197"/>
        <v>3129508523.7678862</v>
      </c>
      <c r="EA50" s="9">
        <v>38031715.151411869</v>
      </c>
      <c r="EB50" s="9">
        <v>-1833414.8073333334</v>
      </c>
      <c r="EC50" s="9">
        <f t="shared" si="198"/>
        <v>3165706824.1119647</v>
      </c>
      <c r="EE50" s="150">
        <f t="shared" si="199"/>
        <v>2691461590.1747456</v>
      </c>
      <c r="EF50" s="150">
        <f t="shared" si="200"/>
        <v>329562478.6240449</v>
      </c>
      <c r="EG50" s="151">
        <f t="shared" si="201"/>
        <v>3021024068.7987905</v>
      </c>
      <c r="EH50" s="118"/>
    </row>
    <row r="51" spans="1:141" x14ac:dyDescent="0.2">
      <c r="A51" s="63" t="s">
        <v>89</v>
      </c>
      <c r="B51" s="63" t="s">
        <v>29</v>
      </c>
      <c r="C51" s="63" t="s">
        <v>29</v>
      </c>
      <c r="D51" s="63" t="s">
        <v>87</v>
      </c>
      <c r="E51" s="63" t="str">
        <f t="shared" si="155"/>
        <v>DSTPWA</v>
      </c>
      <c r="F51" s="63" t="str">
        <f t="shared" si="156"/>
        <v>DSTPWA</v>
      </c>
      <c r="G51" s="9">
        <v>600413327.39999986</v>
      </c>
      <c r="H51" s="9">
        <v>1102133.9314999997</v>
      </c>
      <c r="I51" s="9">
        <v>-198519.4835</v>
      </c>
      <c r="J51" s="9">
        <f t="shared" si="157"/>
        <v>601316941.84799981</v>
      </c>
      <c r="K51" s="9">
        <v>2093445.1014999992</v>
      </c>
      <c r="L51" s="9">
        <v>-198519.4835</v>
      </c>
      <c r="M51" s="9">
        <f t="shared" si="158"/>
        <v>603211867.46599984</v>
      </c>
      <c r="N51" s="9">
        <v>910984.61149999965</v>
      </c>
      <c r="O51" s="9">
        <v>-198519.4835</v>
      </c>
      <c r="P51" s="9">
        <f t="shared" si="159"/>
        <v>603924332.59399986</v>
      </c>
      <c r="Q51" s="9">
        <v>1077506.0114999998</v>
      </c>
      <c r="R51" s="9">
        <v>-198519.4835</v>
      </c>
      <c r="S51" s="9">
        <f t="shared" si="160"/>
        <v>604803319.12199986</v>
      </c>
      <c r="T51" s="9">
        <v>781911.01149999979</v>
      </c>
      <c r="U51" s="9">
        <v>-198519.4835</v>
      </c>
      <c r="V51" s="9">
        <f t="shared" si="161"/>
        <v>605386710.64999986</v>
      </c>
      <c r="W51" s="9">
        <v>8579101.4777031001</v>
      </c>
      <c r="X51" s="9">
        <v>-198519.4835</v>
      </c>
      <c r="Y51" s="9">
        <f t="shared" si="162"/>
        <v>613767292.64420295</v>
      </c>
      <c r="Z51" s="9">
        <v>537244.58064547775</v>
      </c>
      <c r="AA51" s="9">
        <v>-198519.4835</v>
      </c>
      <c r="AB51" s="9">
        <f t="shared" si="163"/>
        <v>614106017.74134839</v>
      </c>
      <c r="AC51" s="9">
        <v>650475.7243422108</v>
      </c>
      <c r="AD51" s="9">
        <v>-198519.4835</v>
      </c>
      <c r="AE51" s="9">
        <f t="shared" si="164"/>
        <v>614557973.98219061</v>
      </c>
      <c r="AF51" s="9">
        <v>2050427.4293717609</v>
      </c>
      <c r="AG51" s="9">
        <v>-198519.4835</v>
      </c>
      <c r="AH51" s="9">
        <f t="shared" si="165"/>
        <v>616409881.92806232</v>
      </c>
      <c r="AI51" s="9">
        <v>1674044.7319567318</v>
      </c>
      <c r="AJ51" s="9">
        <v>-198519.4835</v>
      </c>
      <c r="AK51" s="9">
        <f t="shared" si="166"/>
        <v>617885407.17651904</v>
      </c>
      <c r="AL51" s="9">
        <v>2775393.0510951728</v>
      </c>
      <c r="AM51" s="9">
        <v>-198519.4835</v>
      </c>
      <c r="AN51" s="9">
        <f t="shared" si="167"/>
        <v>620462280.74411416</v>
      </c>
      <c r="AO51" s="9">
        <v>2790271.9593384163</v>
      </c>
      <c r="AP51" s="9">
        <v>-198519.4835</v>
      </c>
      <c r="AQ51" s="9">
        <f t="shared" si="168"/>
        <v>623054033.21995258</v>
      </c>
      <c r="AR51" s="9">
        <v>4453038.0619790191</v>
      </c>
      <c r="AS51" s="9">
        <v>-198519.4835</v>
      </c>
      <c r="AT51" s="9">
        <f t="shared" si="169"/>
        <v>627308551.79843163</v>
      </c>
      <c r="AU51" s="9">
        <v>1304788.8859023566</v>
      </c>
      <c r="AV51" s="9">
        <v>-198519.4835</v>
      </c>
      <c r="AW51" s="9">
        <f t="shared" si="170"/>
        <v>628414821.20083404</v>
      </c>
      <c r="AX51" s="9">
        <v>773248.51507334632</v>
      </c>
      <c r="AY51" s="9">
        <v>-198519.4835</v>
      </c>
      <c r="AZ51" s="9">
        <f t="shared" si="171"/>
        <v>628989550.23240733</v>
      </c>
      <c r="BA51" s="9">
        <v>1108535.6517497767</v>
      </c>
      <c r="BB51" s="9">
        <v>-198519.4835</v>
      </c>
      <c r="BC51" s="9">
        <f t="shared" si="172"/>
        <v>629899566.40065706</v>
      </c>
      <c r="BD51" s="9">
        <v>980789.49776266678</v>
      </c>
      <c r="BE51" s="9">
        <v>-198519.4835</v>
      </c>
      <c r="BF51" s="9">
        <f t="shared" si="173"/>
        <v>630681836.41491973</v>
      </c>
      <c r="BG51" s="9">
        <v>7109541.1068411423</v>
      </c>
      <c r="BH51" s="9">
        <v>-198519.4835</v>
      </c>
      <c r="BI51" s="9">
        <f t="shared" si="174"/>
        <v>637592858.03826082</v>
      </c>
      <c r="BJ51" s="9">
        <v>243246.02036212783</v>
      </c>
      <c r="BK51" s="9">
        <v>-198519.4835</v>
      </c>
      <c r="BL51" s="9">
        <f t="shared" si="175"/>
        <v>637637584.57512295</v>
      </c>
      <c r="BM51" s="9">
        <v>245612.66183942187</v>
      </c>
      <c r="BN51" s="9">
        <v>-198519.4835</v>
      </c>
      <c r="BO51" s="9">
        <f t="shared" si="176"/>
        <v>637684677.75346231</v>
      </c>
      <c r="BP51" s="9">
        <v>773382.34383530985</v>
      </c>
      <c r="BQ51" s="9">
        <v>-198519.4835</v>
      </c>
      <c r="BR51" s="9">
        <f t="shared" si="177"/>
        <v>638259540.61379766</v>
      </c>
      <c r="BS51" s="9">
        <v>831759.16856127174</v>
      </c>
      <c r="BT51" s="9">
        <v>-198519.4835</v>
      </c>
      <c r="BU51" s="9">
        <f t="shared" si="178"/>
        <v>638892780.29885888</v>
      </c>
      <c r="BV51" s="9">
        <v>829330.96279642882</v>
      </c>
      <c r="BW51" s="9">
        <v>-198519.4835</v>
      </c>
      <c r="BX51" s="9">
        <f t="shared" si="179"/>
        <v>639523591.77815533</v>
      </c>
      <c r="BY51" s="9">
        <v>728542.60281308577</v>
      </c>
      <c r="BZ51" s="9">
        <v>-198519.4835</v>
      </c>
      <c r="CA51" s="9">
        <f t="shared" si="180"/>
        <v>640053614.89746845</v>
      </c>
      <c r="CB51" s="9">
        <v>1038714.0252330226</v>
      </c>
      <c r="CC51" s="9">
        <v>-198519.4835</v>
      </c>
      <c r="CD51" s="9">
        <f t="shared" si="181"/>
        <v>640893809.43920147</v>
      </c>
      <c r="CE51" s="9">
        <v>769623.84577715676</v>
      </c>
      <c r="CF51" s="9">
        <v>-198519.4835</v>
      </c>
      <c r="CG51" s="9">
        <f t="shared" si="182"/>
        <v>641464913.80147862</v>
      </c>
      <c r="CH51" s="9">
        <v>433961.07667426078</v>
      </c>
      <c r="CI51" s="9">
        <v>-198519.4835</v>
      </c>
      <c r="CJ51" s="9">
        <f t="shared" si="183"/>
        <v>641700355.39465284</v>
      </c>
      <c r="CK51" s="9">
        <v>3576650.672355792</v>
      </c>
      <c r="CL51" s="9">
        <v>-198519.4835</v>
      </c>
      <c r="CM51" s="9">
        <f t="shared" si="184"/>
        <v>645078486.58350861</v>
      </c>
      <c r="CN51" s="9">
        <v>2045013.3304974029</v>
      </c>
      <c r="CO51" s="9">
        <v>-198519.4835</v>
      </c>
      <c r="CP51" s="9">
        <f t="shared" si="185"/>
        <v>646924980.43050599</v>
      </c>
      <c r="CQ51" s="9">
        <v>639905.81805211771</v>
      </c>
      <c r="CR51" s="9">
        <v>-198519.4835</v>
      </c>
      <c r="CS51" s="9">
        <f t="shared" si="186"/>
        <v>647366366.76505816</v>
      </c>
      <c r="CT51" s="9">
        <v>1307014.7002908138</v>
      </c>
      <c r="CU51" s="9">
        <v>-198519.4835</v>
      </c>
      <c r="CV51" s="9">
        <f t="shared" si="187"/>
        <v>648474861.98184896</v>
      </c>
      <c r="CW51" s="9">
        <v>1332295.0275324117</v>
      </c>
      <c r="CX51" s="9">
        <v>-198519.4835</v>
      </c>
      <c r="CY51" s="9">
        <f t="shared" si="188"/>
        <v>649608637.52588141</v>
      </c>
      <c r="CZ51" s="9">
        <v>2567749.2193233781</v>
      </c>
      <c r="DA51" s="9">
        <v>-198519.4835</v>
      </c>
      <c r="DB51" s="9">
        <f t="shared" si="189"/>
        <v>651977867.2617048</v>
      </c>
      <c r="DC51" s="9">
        <v>2850868.1438065129</v>
      </c>
      <c r="DD51" s="9">
        <v>-198519.4835</v>
      </c>
      <c r="DE51" s="9">
        <f t="shared" si="190"/>
        <v>654630215.92201126</v>
      </c>
      <c r="DF51" s="9">
        <v>11102233.982381068</v>
      </c>
      <c r="DG51" s="9">
        <v>-198519.4835</v>
      </c>
      <c r="DH51" s="9">
        <f t="shared" si="191"/>
        <v>665533930.42089236</v>
      </c>
      <c r="DI51" s="9">
        <v>2569812.595163004</v>
      </c>
      <c r="DJ51" s="9">
        <v>-198519.4835</v>
      </c>
      <c r="DK51" s="9">
        <f t="shared" si="192"/>
        <v>667905223.53255534</v>
      </c>
      <c r="DL51" s="9">
        <v>3230442.1542700529</v>
      </c>
      <c r="DM51" s="9">
        <v>-198519.4835</v>
      </c>
      <c r="DN51" s="9">
        <f t="shared" si="193"/>
        <v>670937146.20332539</v>
      </c>
      <c r="DO51" s="9">
        <v>2704765.2548347167</v>
      </c>
      <c r="DP51" s="9">
        <v>-198519.4835</v>
      </c>
      <c r="DQ51" s="9">
        <f t="shared" si="194"/>
        <v>673443391.97466016</v>
      </c>
      <c r="DR51" s="9">
        <v>1882386.5633452006</v>
      </c>
      <c r="DS51" s="9">
        <v>-198519.4835</v>
      </c>
      <c r="DT51" s="9">
        <f t="shared" si="195"/>
        <v>675127259.05450535</v>
      </c>
      <c r="DU51" s="9">
        <v>1686036.3461253105</v>
      </c>
      <c r="DV51" s="9">
        <v>-198519.4835</v>
      </c>
      <c r="DW51" s="9">
        <f t="shared" si="196"/>
        <v>676614775.91713071</v>
      </c>
      <c r="DX51" s="9">
        <v>1594588.1546615618</v>
      </c>
      <c r="DY51" s="9">
        <v>-198519.4835</v>
      </c>
      <c r="DZ51" s="9">
        <f t="shared" si="197"/>
        <v>678010844.58829224</v>
      </c>
      <c r="EA51" s="9">
        <v>4134421.1891393429</v>
      </c>
      <c r="EB51" s="9">
        <v>-198519.4835</v>
      </c>
      <c r="EC51" s="9">
        <f t="shared" si="198"/>
        <v>681946746.2939316</v>
      </c>
      <c r="EE51" s="150">
        <f t="shared" si="199"/>
        <v>640882828.99732268</v>
      </c>
      <c r="EF51" s="150">
        <f t="shared" si="200"/>
        <v>23860563.578702569</v>
      </c>
      <c r="EG51" s="151">
        <f t="shared" si="201"/>
        <v>664743392.57602525</v>
      </c>
      <c r="EH51" s="118"/>
    </row>
    <row r="52" spans="1:141" x14ac:dyDescent="0.2">
      <c r="A52" s="63" t="s">
        <v>90</v>
      </c>
      <c r="B52" s="63" t="s">
        <v>30</v>
      </c>
      <c r="C52" s="63" t="s">
        <v>30</v>
      </c>
      <c r="D52" s="63" t="s">
        <v>87</v>
      </c>
      <c r="E52" s="63" t="str">
        <f t="shared" si="155"/>
        <v>DSTPWYP</v>
      </c>
      <c r="F52" s="63" t="str">
        <f t="shared" si="156"/>
        <v>DSTPWYP</v>
      </c>
      <c r="G52" s="9">
        <v>719738225.53999984</v>
      </c>
      <c r="H52" s="9">
        <v>1510976.1346666662</v>
      </c>
      <c r="I52" s="9">
        <v>-276213.45000000007</v>
      </c>
      <c r="J52" s="9">
        <f t="shared" si="157"/>
        <v>720972988.22466648</v>
      </c>
      <c r="K52" s="9">
        <v>3060934.3146666675</v>
      </c>
      <c r="L52" s="9">
        <v>-276213.45000000007</v>
      </c>
      <c r="M52" s="9">
        <f t="shared" si="158"/>
        <v>723757709.08933306</v>
      </c>
      <c r="N52" s="9">
        <v>2234490.2946666665</v>
      </c>
      <c r="O52" s="9">
        <v>-276213.45000000007</v>
      </c>
      <c r="P52" s="9">
        <f t="shared" si="159"/>
        <v>725715985.93399966</v>
      </c>
      <c r="Q52" s="9">
        <v>2142135.497304529</v>
      </c>
      <c r="R52" s="9">
        <v>-276213.45000000007</v>
      </c>
      <c r="S52" s="9">
        <f t="shared" si="160"/>
        <v>727581907.98130417</v>
      </c>
      <c r="T52" s="9">
        <v>2451111.6624767566</v>
      </c>
      <c r="U52" s="9">
        <v>-276213.45000000007</v>
      </c>
      <c r="V52" s="9">
        <f t="shared" si="161"/>
        <v>729756806.1937809</v>
      </c>
      <c r="W52" s="9">
        <v>2880020.0608280082</v>
      </c>
      <c r="X52" s="9">
        <v>-276213.45000000007</v>
      </c>
      <c r="Y52" s="9">
        <f t="shared" si="162"/>
        <v>732360612.80460882</v>
      </c>
      <c r="Z52" s="9">
        <v>1385182.399074598</v>
      </c>
      <c r="AA52" s="9">
        <v>-276213.45000000007</v>
      </c>
      <c r="AB52" s="9">
        <f t="shared" si="163"/>
        <v>733469581.75368333</v>
      </c>
      <c r="AC52" s="9">
        <v>1491836.8553928698</v>
      </c>
      <c r="AD52" s="9">
        <v>-276213.45000000007</v>
      </c>
      <c r="AE52" s="9">
        <f t="shared" si="164"/>
        <v>734685205.15907609</v>
      </c>
      <c r="AF52" s="9">
        <v>1776963.4916527378</v>
      </c>
      <c r="AG52" s="9">
        <v>-276213.45000000007</v>
      </c>
      <c r="AH52" s="9">
        <f t="shared" si="165"/>
        <v>736185955.20072877</v>
      </c>
      <c r="AI52" s="9">
        <v>1842220.8883252761</v>
      </c>
      <c r="AJ52" s="9">
        <v>-276213.45000000007</v>
      </c>
      <c r="AK52" s="9">
        <f t="shared" si="166"/>
        <v>737751962.63905406</v>
      </c>
      <c r="AL52" s="9">
        <v>1849493.9728904802</v>
      </c>
      <c r="AM52" s="9">
        <v>-276213.45000000007</v>
      </c>
      <c r="AN52" s="9">
        <f t="shared" si="167"/>
        <v>739325243.16194451</v>
      </c>
      <c r="AO52" s="9">
        <v>2194437.1322857868</v>
      </c>
      <c r="AP52" s="9">
        <v>-276213.45000000007</v>
      </c>
      <c r="AQ52" s="9">
        <f t="shared" si="168"/>
        <v>741243466.84423029</v>
      </c>
      <c r="AR52" s="9">
        <v>1947187.4880894555</v>
      </c>
      <c r="AS52" s="9">
        <v>-276213.45000000007</v>
      </c>
      <c r="AT52" s="9">
        <f t="shared" si="169"/>
        <v>742914440.88231969</v>
      </c>
      <c r="AU52" s="9">
        <v>2173215.446437947</v>
      </c>
      <c r="AV52" s="9">
        <v>-276213.45000000007</v>
      </c>
      <c r="AW52" s="9">
        <f t="shared" si="170"/>
        <v>744811442.8787576</v>
      </c>
      <c r="AX52" s="9">
        <v>2098905.0096656559</v>
      </c>
      <c r="AY52" s="9">
        <v>-276213.45000000007</v>
      </c>
      <c r="AZ52" s="9">
        <f t="shared" si="171"/>
        <v>746634134.43842316</v>
      </c>
      <c r="BA52" s="9">
        <v>1730060.2258807858</v>
      </c>
      <c r="BB52" s="9">
        <v>-276213.45000000007</v>
      </c>
      <c r="BC52" s="9">
        <f t="shared" si="172"/>
        <v>748087981.21430385</v>
      </c>
      <c r="BD52" s="9">
        <v>1624552.1533585677</v>
      </c>
      <c r="BE52" s="9">
        <v>-276213.45000000007</v>
      </c>
      <c r="BF52" s="9">
        <f t="shared" si="173"/>
        <v>749436319.91766238</v>
      </c>
      <c r="BG52" s="9">
        <v>1588582.3631852132</v>
      </c>
      <c r="BH52" s="9">
        <v>-276213.45000000007</v>
      </c>
      <c r="BI52" s="9">
        <f t="shared" si="174"/>
        <v>750748688.8308475</v>
      </c>
      <c r="BJ52" s="9">
        <v>1270381.515301927</v>
      </c>
      <c r="BK52" s="9">
        <v>-276213.45000000007</v>
      </c>
      <c r="BL52" s="9">
        <f t="shared" si="175"/>
        <v>751742856.8961494</v>
      </c>
      <c r="BM52" s="9">
        <v>1398299.6230786364</v>
      </c>
      <c r="BN52" s="9">
        <v>-276213.45000000007</v>
      </c>
      <c r="BO52" s="9">
        <f t="shared" si="176"/>
        <v>752864943.06922793</v>
      </c>
      <c r="BP52" s="9">
        <v>1712290.2465981848</v>
      </c>
      <c r="BQ52" s="9">
        <v>-276213.45000000007</v>
      </c>
      <c r="BR52" s="9">
        <f t="shared" si="177"/>
        <v>754301019.86582613</v>
      </c>
      <c r="BS52" s="9">
        <v>1776313.5858206404</v>
      </c>
      <c r="BT52" s="9">
        <v>-276213.45000000007</v>
      </c>
      <c r="BU52" s="9">
        <f t="shared" si="178"/>
        <v>755801120.00164676</v>
      </c>
      <c r="BV52" s="9">
        <v>14879069.33177055</v>
      </c>
      <c r="BW52" s="9">
        <v>-276213.45000000007</v>
      </c>
      <c r="BX52" s="9">
        <f t="shared" si="179"/>
        <v>770403975.88341725</v>
      </c>
      <c r="BY52" s="9">
        <v>2123285.6261733514</v>
      </c>
      <c r="BZ52" s="9">
        <v>-276213.45000000007</v>
      </c>
      <c r="CA52" s="9">
        <f t="shared" si="180"/>
        <v>772251048.05959058</v>
      </c>
      <c r="CB52" s="9">
        <v>1871334.0325330698</v>
      </c>
      <c r="CC52" s="9">
        <v>-276213.45000000007</v>
      </c>
      <c r="CD52" s="9">
        <f t="shared" si="181"/>
        <v>773846168.64212358</v>
      </c>
      <c r="CE52" s="9">
        <v>2093997.7293754194</v>
      </c>
      <c r="CF52" s="9">
        <v>-276213.45000000007</v>
      </c>
      <c r="CG52" s="9">
        <f t="shared" si="182"/>
        <v>775663952.92149889</v>
      </c>
      <c r="CH52" s="9">
        <v>2016511.149812483</v>
      </c>
      <c r="CI52" s="9">
        <v>-276213.45000000007</v>
      </c>
      <c r="CJ52" s="9">
        <f t="shared" si="183"/>
        <v>777404250.62131131</v>
      </c>
      <c r="CK52" s="9">
        <v>1628608.482779209</v>
      </c>
      <c r="CL52" s="9">
        <v>-276213.45000000007</v>
      </c>
      <c r="CM52" s="9">
        <f t="shared" si="184"/>
        <v>778756645.65409052</v>
      </c>
      <c r="CN52" s="9">
        <v>1525704.7737248044</v>
      </c>
      <c r="CO52" s="9">
        <v>-276213.45000000007</v>
      </c>
      <c r="CP52" s="9">
        <f t="shared" si="185"/>
        <v>780006136.97781527</v>
      </c>
      <c r="CQ52" s="9">
        <v>5820983.3428067379</v>
      </c>
      <c r="CR52" s="9">
        <v>-276213.45000000007</v>
      </c>
      <c r="CS52" s="9">
        <f t="shared" si="186"/>
        <v>785550906.87062192</v>
      </c>
      <c r="CT52" s="9">
        <v>1452285.2932660547</v>
      </c>
      <c r="CU52" s="9">
        <v>-276213.45000000007</v>
      </c>
      <c r="CV52" s="9">
        <f t="shared" si="187"/>
        <v>786726978.71388793</v>
      </c>
      <c r="CW52" s="9">
        <v>1547984.8134999161</v>
      </c>
      <c r="CX52" s="9">
        <v>-276213.45000000007</v>
      </c>
      <c r="CY52" s="9">
        <f t="shared" si="188"/>
        <v>787998750.07738781</v>
      </c>
      <c r="CZ52" s="9">
        <v>1926683.9662710305</v>
      </c>
      <c r="DA52" s="9">
        <v>-276213.45000000007</v>
      </c>
      <c r="DB52" s="9">
        <f t="shared" si="189"/>
        <v>789649220.5936588</v>
      </c>
      <c r="DC52" s="9">
        <v>4429111.2449175892</v>
      </c>
      <c r="DD52" s="9">
        <v>-276213.45000000007</v>
      </c>
      <c r="DE52" s="9">
        <f t="shared" si="190"/>
        <v>793802118.38857639</v>
      </c>
      <c r="DF52" s="9">
        <v>2942566.1174531383</v>
      </c>
      <c r="DG52" s="9">
        <v>-276213.45000000007</v>
      </c>
      <c r="DH52" s="9">
        <f t="shared" si="191"/>
        <v>796468471.05602944</v>
      </c>
      <c r="DI52" s="9">
        <v>3242877.169212467</v>
      </c>
      <c r="DJ52" s="9">
        <v>-276213.45000000007</v>
      </c>
      <c r="DK52" s="9">
        <f t="shared" si="192"/>
        <v>799435134.77524185</v>
      </c>
      <c r="DL52" s="9">
        <v>4523018.7098141145</v>
      </c>
      <c r="DM52" s="9">
        <v>-276213.45000000007</v>
      </c>
      <c r="DN52" s="9">
        <f t="shared" si="193"/>
        <v>803681940.03505588</v>
      </c>
      <c r="DO52" s="9">
        <v>4769998.6117206514</v>
      </c>
      <c r="DP52" s="9">
        <v>-276213.45000000007</v>
      </c>
      <c r="DQ52" s="9">
        <f t="shared" si="194"/>
        <v>808175725.19677651</v>
      </c>
      <c r="DR52" s="9">
        <v>4597599.3851430519</v>
      </c>
      <c r="DS52" s="9">
        <v>-276213.45000000007</v>
      </c>
      <c r="DT52" s="9">
        <f t="shared" si="195"/>
        <v>812497111.1319195</v>
      </c>
      <c r="DU52" s="9">
        <v>4182888.3913611239</v>
      </c>
      <c r="DV52" s="9">
        <v>-276213.45000000007</v>
      </c>
      <c r="DW52" s="9">
        <f t="shared" si="196"/>
        <v>816403786.07328057</v>
      </c>
      <c r="DX52" s="9">
        <v>7495217.0995984655</v>
      </c>
      <c r="DY52" s="9">
        <v>-276213.45000000007</v>
      </c>
      <c r="DZ52" s="9">
        <f t="shared" si="197"/>
        <v>823622789.72287893</v>
      </c>
      <c r="EA52" s="9">
        <v>6381357.7820526417</v>
      </c>
      <c r="EB52" s="9">
        <v>-276213.45000000007</v>
      </c>
      <c r="EC52" s="9">
        <f t="shared" si="198"/>
        <v>829727934.05493152</v>
      </c>
      <c r="EE52" s="150">
        <f t="shared" si="199"/>
        <v>767599326.37028599</v>
      </c>
      <c r="EF52" s="150">
        <f t="shared" si="200"/>
        <v>34575794.148669839</v>
      </c>
      <c r="EG52" s="151">
        <f t="shared" si="201"/>
        <v>802175120.51895583</v>
      </c>
      <c r="EH52" s="118"/>
    </row>
    <row r="53" spans="1:141" x14ac:dyDescent="0.2">
      <c r="A53" s="63" t="s">
        <v>91</v>
      </c>
      <c r="B53" s="63" t="s">
        <v>28</v>
      </c>
      <c r="C53" s="63" t="s">
        <v>28</v>
      </c>
      <c r="D53" s="63" t="s">
        <v>87</v>
      </c>
      <c r="E53" s="63" t="str">
        <f t="shared" si="155"/>
        <v>DSTPUT</v>
      </c>
      <c r="F53" s="63" t="str">
        <f t="shared" si="156"/>
        <v>DSTPUT</v>
      </c>
      <c r="G53" s="9">
        <v>3519711367.0699997</v>
      </c>
      <c r="H53" s="9">
        <v>31789903.077000011</v>
      </c>
      <c r="I53" s="9">
        <v>-1532455.9101666659</v>
      </c>
      <c r="J53" s="9">
        <f t="shared" si="157"/>
        <v>3549968814.2368331</v>
      </c>
      <c r="K53" s="9">
        <v>16745139.227000002</v>
      </c>
      <c r="L53" s="9">
        <v>-1532455.9101666659</v>
      </c>
      <c r="M53" s="9">
        <f t="shared" si="158"/>
        <v>3565181497.5536666</v>
      </c>
      <c r="N53" s="9">
        <v>18675790.916999999</v>
      </c>
      <c r="O53" s="9">
        <v>-1532455.9101666659</v>
      </c>
      <c r="P53" s="9">
        <f t="shared" si="159"/>
        <v>3582324832.5604997</v>
      </c>
      <c r="Q53" s="9">
        <v>32259097.825021166</v>
      </c>
      <c r="R53" s="9">
        <v>-1532455.9101666659</v>
      </c>
      <c r="S53" s="9">
        <f t="shared" si="160"/>
        <v>3613051474.4753542</v>
      </c>
      <c r="T53" s="9">
        <v>21885207.659222681</v>
      </c>
      <c r="U53" s="9">
        <v>-1532455.9101666659</v>
      </c>
      <c r="V53" s="9">
        <f t="shared" si="161"/>
        <v>3633404226.2244101</v>
      </c>
      <c r="W53" s="9">
        <v>27804147.033555359</v>
      </c>
      <c r="X53" s="9">
        <v>-1532455.9101666659</v>
      </c>
      <c r="Y53" s="9">
        <f t="shared" si="162"/>
        <v>3659675917.3477988</v>
      </c>
      <c r="Z53" s="9">
        <v>13119822.793103307</v>
      </c>
      <c r="AA53" s="9">
        <v>-1532455.9101666659</v>
      </c>
      <c r="AB53" s="9">
        <f t="shared" si="163"/>
        <v>3671263284.2307353</v>
      </c>
      <c r="AC53" s="9">
        <v>19528831.932709053</v>
      </c>
      <c r="AD53" s="9">
        <v>-1532455.9101666659</v>
      </c>
      <c r="AE53" s="9">
        <f t="shared" si="164"/>
        <v>3689259660.2532778</v>
      </c>
      <c r="AF53" s="9">
        <v>14468789.317767711</v>
      </c>
      <c r="AG53" s="9">
        <v>-1532455.9101666659</v>
      </c>
      <c r="AH53" s="9">
        <f t="shared" si="165"/>
        <v>3702195993.6608787</v>
      </c>
      <c r="AI53" s="9">
        <v>14701950.821479198</v>
      </c>
      <c r="AJ53" s="9">
        <v>-1532455.9101666659</v>
      </c>
      <c r="AK53" s="9">
        <f t="shared" si="166"/>
        <v>3715365488.5721912</v>
      </c>
      <c r="AL53" s="9">
        <v>80263722.602670535</v>
      </c>
      <c r="AM53" s="9">
        <v>-1532455.9101666659</v>
      </c>
      <c r="AN53" s="9">
        <f t="shared" si="167"/>
        <v>3794096755.2646952</v>
      </c>
      <c r="AO53" s="9">
        <v>27047501.494984452</v>
      </c>
      <c r="AP53" s="9">
        <v>-1532455.9101666659</v>
      </c>
      <c r="AQ53" s="9">
        <f t="shared" si="168"/>
        <v>3819611800.8495131</v>
      </c>
      <c r="AR53" s="9">
        <v>14678821.527792186</v>
      </c>
      <c r="AS53" s="9">
        <v>-1532455.9101666659</v>
      </c>
      <c r="AT53" s="9">
        <f t="shared" si="169"/>
        <v>3832758166.4671383</v>
      </c>
      <c r="AU53" s="9">
        <v>15765392.269444346</v>
      </c>
      <c r="AV53" s="9">
        <v>-1532455.9101666659</v>
      </c>
      <c r="AW53" s="9">
        <f t="shared" si="170"/>
        <v>3846991102.826416</v>
      </c>
      <c r="AX53" s="9">
        <v>16827452.640057907</v>
      </c>
      <c r="AY53" s="9">
        <v>-1532455.9101666659</v>
      </c>
      <c r="AZ53" s="9">
        <f t="shared" si="171"/>
        <v>3862286099.5563073</v>
      </c>
      <c r="BA53" s="9">
        <v>22607585.293942049</v>
      </c>
      <c r="BB53" s="9">
        <v>-1532455.9101666659</v>
      </c>
      <c r="BC53" s="9">
        <f t="shared" si="172"/>
        <v>3883361228.9400826</v>
      </c>
      <c r="BD53" s="9">
        <v>18203679.399560925</v>
      </c>
      <c r="BE53" s="9">
        <v>-1532455.9101666659</v>
      </c>
      <c r="BF53" s="9">
        <f t="shared" si="173"/>
        <v>3900032452.4294767</v>
      </c>
      <c r="BG53" s="9">
        <v>77421687.994288787</v>
      </c>
      <c r="BH53" s="9">
        <v>-1532455.9101666659</v>
      </c>
      <c r="BI53" s="9">
        <f t="shared" si="174"/>
        <v>3975921684.5135989</v>
      </c>
      <c r="BJ53" s="9">
        <v>8663663.7223487217</v>
      </c>
      <c r="BK53" s="9">
        <v>-1532455.9101666659</v>
      </c>
      <c r="BL53" s="9">
        <f t="shared" si="175"/>
        <v>3983052892.3257809</v>
      </c>
      <c r="BM53" s="9">
        <v>15947614.091928162</v>
      </c>
      <c r="BN53" s="9">
        <v>-1532455.9101666659</v>
      </c>
      <c r="BO53" s="9">
        <f t="shared" si="176"/>
        <v>3997468050.5075421</v>
      </c>
      <c r="BP53" s="9">
        <v>11515634.336781263</v>
      </c>
      <c r="BQ53" s="9">
        <v>-1532455.9101666659</v>
      </c>
      <c r="BR53" s="9">
        <f t="shared" si="177"/>
        <v>4007451228.9341564</v>
      </c>
      <c r="BS53" s="9">
        <v>20763302.875039853</v>
      </c>
      <c r="BT53" s="9">
        <v>-1532455.9101666659</v>
      </c>
      <c r="BU53" s="9">
        <f t="shared" si="178"/>
        <v>4026682075.8990297</v>
      </c>
      <c r="BV53" s="9">
        <v>47200462.333486639</v>
      </c>
      <c r="BW53" s="9">
        <v>-1532455.9101666659</v>
      </c>
      <c r="BX53" s="9">
        <f t="shared" si="179"/>
        <v>4072350082.3223495</v>
      </c>
      <c r="BY53" s="9">
        <v>26478610.449368484</v>
      </c>
      <c r="BZ53" s="9">
        <v>-1532455.9101666659</v>
      </c>
      <c r="CA53" s="9">
        <f t="shared" si="180"/>
        <v>4097296236.8615513</v>
      </c>
      <c r="CB53" s="9">
        <v>19576281.852537531</v>
      </c>
      <c r="CC53" s="9">
        <v>-1532455.9101666659</v>
      </c>
      <c r="CD53" s="9">
        <f t="shared" si="181"/>
        <v>4115340062.8039222</v>
      </c>
      <c r="CE53" s="9">
        <v>26077555.599594917</v>
      </c>
      <c r="CF53" s="9">
        <v>-1532455.9101666659</v>
      </c>
      <c r="CG53" s="9">
        <f t="shared" si="182"/>
        <v>4139885162.4933505</v>
      </c>
      <c r="CH53" s="9">
        <v>17939346.430993441</v>
      </c>
      <c r="CI53" s="9">
        <v>-1532455.9101666659</v>
      </c>
      <c r="CJ53" s="9">
        <f t="shared" si="183"/>
        <v>4156292053.0141773</v>
      </c>
      <c r="CK53" s="9">
        <v>18898937.896489818</v>
      </c>
      <c r="CL53" s="9">
        <v>-1532455.9101666659</v>
      </c>
      <c r="CM53" s="9">
        <f t="shared" si="184"/>
        <v>4173658535.0005002</v>
      </c>
      <c r="CN53" s="9">
        <v>11811154.573324144</v>
      </c>
      <c r="CO53" s="9">
        <v>-1532455.9101666659</v>
      </c>
      <c r="CP53" s="9">
        <f t="shared" si="185"/>
        <v>4183937233.6636577</v>
      </c>
      <c r="CQ53" s="9">
        <v>46490661.153943695</v>
      </c>
      <c r="CR53" s="9">
        <v>-1532455.9101666659</v>
      </c>
      <c r="CS53" s="9">
        <f t="shared" si="186"/>
        <v>4228895438.9074345</v>
      </c>
      <c r="CT53" s="9">
        <v>10504769.731343923</v>
      </c>
      <c r="CU53" s="9">
        <v>-1532455.9101666659</v>
      </c>
      <c r="CV53" s="9">
        <f t="shared" si="187"/>
        <v>4237867752.7286115</v>
      </c>
      <c r="CW53" s="9">
        <v>11003611.265278103</v>
      </c>
      <c r="CX53" s="9">
        <v>-1532455.9101666659</v>
      </c>
      <c r="CY53" s="9">
        <f t="shared" si="188"/>
        <v>4247338908.0837231</v>
      </c>
      <c r="CZ53" s="9">
        <v>24003024.988535792</v>
      </c>
      <c r="DA53" s="9">
        <v>-1532455.9101666659</v>
      </c>
      <c r="DB53" s="9">
        <f t="shared" si="189"/>
        <v>4269809477.1620922</v>
      </c>
      <c r="DC53" s="9">
        <v>19030830.279139817</v>
      </c>
      <c r="DD53" s="9">
        <v>-1532455.9101666659</v>
      </c>
      <c r="DE53" s="9">
        <f t="shared" si="190"/>
        <v>4287307851.5310655</v>
      </c>
      <c r="DF53" s="9">
        <v>51937572.054685861</v>
      </c>
      <c r="DG53" s="9">
        <v>-1532455.9101666659</v>
      </c>
      <c r="DH53" s="9">
        <f t="shared" si="191"/>
        <v>4337712967.6755848</v>
      </c>
      <c r="DI53" s="9">
        <v>18624580.552221939</v>
      </c>
      <c r="DJ53" s="9">
        <v>-1532455.9101666659</v>
      </c>
      <c r="DK53" s="9">
        <f t="shared" si="192"/>
        <v>4354805092.3176403</v>
      </c>
      <c r="DL53" s="9">
        <v>17833917.848966457</v>
      </c>
      <c r="DM53" s="9">
        <v>-1532455.9101666659</v>
      </c>
      <c r="DN53" s="9">
        <f t="shared" si="193"/>
        <v>4371106554.2564402</v>
      </c>
      <c r="DO53" s="9">
        <v>23668611.115391079</v>
      </c>
      <c r="DP53" s="9">
        <v>-1532455.9101666659</v>
      </c>
      <c r="DQ53" s="9">
        <f t="shared" si="194"/>
        <v>4393242709.4616642</v>
      </c>
      <c r="DR53" s="9">
        <v>19987126.370308369</v>
      </c>
      <c r="DS53" s="9">
        <v>-1532455.9101666659</v>
      </c>
      <c r="DT53" s="9">
        <f t="shared" si="195"/>
        <v>4411697379.9218054</v>
      </c>
      <c r="DU53" s="9">
        <v>16853795.376087125</v>
      </c>
      <c r="DV53" s="9">
        <v>-1532455.9101666659</v>
      </c>
      <c r="DW53" s="9">
        <f t="shared" si="196"/>
        <v>4427018719.3877258</v>
      </c>
      <c r="DX53" s="9">
        <v>15745885.186189929</v>
      </c>
      <c r="DY53" s="9">
        <v>-1532455.9101666659</v>
      </c>
      <c r="DZ53" s="9">
        <f t="shared" si="197"/>
        <v>4441232148.6637487</v>
      </c>
      <c r="EA53" s="9">
        <v>41398627.484185293</v>
      </c>
      <c r="EB53" s="9">
        <v>-1532455.9101666659</v>
      </c>
      <c r="EC53" s="9">
        <f t="shared" si="198"/>
        <v>4481098320.2377672</v>
      </c>
      <c r="EE53" s="150">
        <f t="shared" si="199"/>
        <v>4087985181.2947116</v>
      </c>
      <c r="EF53" s="150">
        <f t="shared" si="200"/>
        <v>256526188.76884699</v>
      </c>
      <c r="EG53" s="151">
        <f t="shared" si="201"/>
        <v>4344511370.0635586</v>
      </c>
      <c r="EH53" s="118"/>
    </row>
    <row r="54" spans="1:141" x14ac:dyDescent="0.2">
      <c r="A54" s="63" t="s">
        <v>92</v>
      </c>
      <c r="B54" s="63" t="s">
        <v>26</v>
      </c>
      <c r="C54" s="63" t="s">
        <v>26</v>
      </c>
      <c r="D54" s="63" t="s">
        <v>87</v>
      </c>
      <c r="E54" s="63" t="str">
        <f t="shared" si="155"/>
        <v>DSTPID</v>
      </c>
      <c r="F54" s="63" t="str">
        <f t="shared" si="156"/>
        <v>DSTPID</v>
      </c>
      <c r="G54" s="9">
        <v>412551494.20000005</v>
      </c>
      <c r="H54" s="9">
        <v>4910427.4151666658</v>
      </c>
      <c r="I54" s="9">
        <v>-195684.52083333334</v>
      </c>
      <c r="J54" s="9">
        <f t="shared" si="157"/>
        <v>417266237.09433341</v>
      </c>
      <c r="K54" s="9">
        <v>2524235.3951666658</v>
      </c>
      <c r="L54" s="9">
        <v>-195684.52083333334</v>
      </c>
      <c r="M54" s="9">
        <f t="shared" si="158"/>
        <v>419594787.96866679</v>
      </c>
      <c r="N54" s="9">
        <v>4659777.0451666657</v>
      </c>
      <c r="O54" s="9">
        <v>-195684.52083333334</v>
      </c>
      <c r="P54" s="9">
        <f t="shared" si="159"/>
        <v>424058880.49300015</v>
      </c>
      <c r="Q54" s="9">
        <v>4263473.5744863292</v>
      </c>
      <c r="R54" s="9">
        <v>-195684.52083333334</v>
      </c>
      <c r="S54" s="9">
        <f t="shared" si="160"/>
        <v>428126669.54665315</v>
      </c>
      <c r="T54" s="9">
        <v>1694474.3268214487</v>
      </c>
      <c r="U54" s="9">
        <v>-195684.52083333334</v>
      </c>
      <c r="V54" s="9">
        <f t="shared" si="161"/>
        <v>429625459.35264128</v>
      </c>
      <c r="W54" s="9">
        <v>2412741.9609161159</v>
      </c>
      <c r="X54" s="9">
        <v>-195684.52083333334</v>
      </c>
      <c r="Y54" s="9">
        <f t="shared" si="162"/>
        <v>431842516.79272407</v>
      </c>
      <c r="Z54" s="9">
        <v>1243157.9788764506</v>
      </c>
      <c r="AA54" s="9">
        <v>-195684.52083333334</v>
      </c>
      <c r="AB54" s="9">
        <f t="shared" si="163"/>
        <v>432889990.25076723</v>
      </c>
      <c r="AC54" s="9">
        <v>1274806.799220603</v>
      </c>
      <c r="AD54" s="9">
        <v>-195684.52083333334</v>
      </c>
      <c r="AE54" s="9">
        <f t="shared" si="164"/>
        <v>433969112.52915454</v>
      </c>
      <c r="AF54" s="9">
        <v>1664346.7352380422</v>
      </c>
      <c r="AG54" s="9">
        <v>-195684.52083333334</v>
      </c>
      <c r="AH54" s="9">
        <f t="shared" si="165"/>
        <v>435437774.74355924</v>
      </c>
      <c r="AI54" s="9">
        <v>1696425.8249298022</v>
      </c>
      <c r="AJ54" s="9">
        <v>-195684.52083333334</v>
      </c>
      <c r="AK54" s="9">
        <f t="shared" si="166"/>
        <v>436938516.0476557</v>
      </c>
      <c r="AL54" s="9">
        <v>1615693.2493235562</v>
      </c>
      <c r="AM54" s="9">
        <v>-195684.52083333334</v>
      </c>
      <c r="AN54" s="9">
        <f t="shared" si="167"/>
        <v>438358524.77614594</v>
      </c>
      <c r="AO54" s="9">
        <v>3957124.281596391</v>
      </c>
      <c r="AP54" s="9">
        <v>-195684.52083333334</v>
      </c>
      <c r="AQ54" s="9">
        <f t="shared" si="168"/>
        <v>442119964.53690898</v>
      </c>
      <c r="AR54" s="9">
        <v>1632869.8038366977</v>
      </c>
      <c r="AS54" s="9">
        <v>-195684.52083333334</v>
      </c>
      <c r="AT54" s="9">
        <f t="shared" si="169"/>
        <v>443557149.81991237</v>
      </c>
      <c r="AU54" s="9">
        <v>1836566.7087372644</v>
      </c>
      <c r="AV54" s="9">
        <v>-195684.52083333334</v>
      </c>
      <c r="AW54" s="9">
        <f t="shared" si="170"/>
        <v>445198032.00781631</v>
      </c>
      <c r="AX54" s="9">
        <v>1943129.6479911096</v>
      </c>
      <c r="AY54" s="9">
        <v>-195684.52083333334</v>
      </c>
      <c r="AZ54" s="9">
        <f t="shared" si="171"/>
        <v>446945477.13497412</v>
      </c>
      <c r="BA54" s="9">
        <v>1601456.2906838655</v>
      </c>
      <c r="BB54" s="9">
        <v>-195684.52083333334</v>
      </c>
      <c r="BC54" s="9">
        <f t="shared" si="172"/>
        <v>448351248.90482467</v>
      </c>
      <c r="BD54" s="9">
        <v>1480903.4772513066</v>
      </c>
      <c r="BE54" s="9">
        <v>-195684.52083333334</v>
      </c>
      <c r="BF54" s="9">
        <f t="shared" si="173"/>
        <v>449636467.86124265</v>
      </c>
      <c r="BG54" s="9">
        <v>1481786.3324124622</v>
      </c>
      <c r="BH54" s="9">
        <v>-195684.52083333334</v>
      </c>
      <c r="BI54" s="9">
        <f t="shared" si="174"/>
        <v>450922569.67282182</v>
      </c>
      <c r="BJ54" s="9">
        <v>1188444.879488714</v>
      </c>
      <c r="BK54" s="9">
        <v>-195684.52083333334</v>
      </c>
      <c r="BL54" s="9">
        <f t="shared" si="175"/>
        <v>451915330.03147721</v>
      </c>
      <c r="BM54" s="9">
        <v>1234850.9096983294</v>
      </c>
      <c r="BN54" s="9">
        <v>-195684.52083333334</v>
      </c>
      <c r="BO54" s="9">
        <f t="shared" si="176"/>
        <v>452954496.42034221</v>
      </c>
      <c r="BP54" s="9">
        <v>1647643.8516814648</v>
      </c>
      <c r="BQ54" s="9">
        <v>-195684.52083333334</v>
      </c>
      <c r="BR54" s="9">
        <f t="shared" si="177"/>
        <v>454406455.75119036</v>
      </c>
      <c r="BS54" s="9">
        <v>1693074.2843172164</v>
      </c>
      <c r="BT54" s="9">
        <v>-195684.52083333334</v>
      </c>
      <c r="BU54" s="9">
        <f t="shared" si="178"/>
        <v>455903845.51467425</v>
      </c>
      <c r="BV54" s="9">
        <v>10634407.955641972</v>
      </c>
      <c r="BW54" s="9">
        <v>-195684.52083333334</v>
      </c>
      <c r="BX54" s="9">
        <f t="shared" si="179"/>
        <v>466342568.94948292</v>
      </c>
      <c r="BY54" s="9">
        <v>1783768.8393882266</v>
      </c>
      <c r="BZ54" s="9">
        <v>-195684.52083333334</v>
      </c>
      <c r="CA54" s="9">
        <f t="shared" si="180"/>
        <v>467930653.26803786</v>
      </c>
      <c r="CB54" s="9">
        <v>1649410.5870512393</v>
      </c>
      <c r="CC54" s="9">
        <v>-195684.52083333334</v>
      </c>
      <c r="CD54" s="9">
        <f t="shared" si="181"/>
        <v>469384379.33425575</v>
      </c>
      <c r="CE54" s="9">
        <v>1889310.3920330168</v>
      </c>
      <c r="CF54" s="9">
        <v>-195684.52083333334</v>
      </c>
      <c r="CG54" s="9">
        <f t="shared" si="182"/>
        <v>471078005.20545548</v>
      </c>
      <c r="CH54" s="9">
        <v>1984583.2521954123</v>
      </c>
      <c r="CI54" s="9">
        <v>-195684.52083333334</v>
      </c>
      <c r="CJ54" s="9">
        <f t="shared" si="183"/>
        <v>472866903.93681759</v>
      </c>
      <c r="CK54" s="9">
        <v>1606523.2498720461</v>
      </c>
      <c r="CL54" s="9">
        <v>-195684.52083333334</v>
      </c>
      <c r="CM54" s="9">
        <f t="shared" si="184"/>
        <v>474277742.6658563</v>
      </c>
      <c r="CN54" s="9">
        <v>1474588.8740001265</v>
      </c>
      <c r="CO54" s="9">
        <v>-195684.52083333334</v>
      </c>
      <c r="CP54" s="9">
        <f t="shared" si="185"/>
        <v>475556647.01902312</v>
      </c>
      <c r="CQ54" s="9">
        <v>1478068.9874882386</v>
      </c>
      <c r="CR54" s="9">
        <v>-195684.52083333334</v>
      </c>
      <c r="CS54" s="9">
        <f t="shared" si="186"/>
        <v>476839031.48567802</v>
      </c>
      <c r="CT54" s="9">
        <v>1416378.9629100813</v>
      </c>
      <c r="CU54" s="9">
        <v>-195684.52083333334</v>
      </c>
      <c r="CV54" s="9">
        <f t="shared" si="187"/>
        <v>478059725.92775476</v>
      </c>
      <c r="CW54" s="9">
        <v>1425793.8291708739</v>
      </c>
      <c r="CX54" s="9">
        <v>-195684.52083333334</v>
      </c>
      <c r="CY54" s="9">
        <f t="shared" si="188"/>
        <v>479289835.23609233</v>
      </c>
      <c r="CZ54" s="9">
        <v>1899963.5100478344</v>
      </c>
      <c r="DA54" s="9">
        <v>-195684.52083333334</v>
      </c>
      <c r="DB54" s="9">
        <f t="shared" si="189"/>
        <v>480994114.22530687</v>
      </c>
      <c r="DC54" s="9">
        <v>1926573.6239259094</v>
      </c>
      <c r="DD54" s="9">
        <v>-195684.52083333334</v>
      </c>
      <c r="DE54" s="9">
        <f t="shared" si="190"/>
        <v>482725003.32839948</v>
      </c>
      <c r="DF54" s="9">
        <v>1882192.6157589629</v>
      </c>
      <c r="DG54" s="9">
        <v>-195684.52083333334</v>
      </c>
      <c r="DH54" s="9">
        <f t="shared" si="191"/>
        <v>484411511.42332512</v>
      </c>
      <c r="DI54" s="9">
        <v>2041329.8713982319</v>
      </c>
      <c r="DJ54" s="9">
        <v>-195684.52083333334</v>
      </c>
      <c r="DK54" s="9">
        <f t="shared" si="192"/>
        <v>486257156.77389002</v>
      </c>
      <c r="DL54" s="9">
        <v>1922399.3905420764</v>
      </c>
      <c r="DM54" s="9">
        <v>-195684.52083333334</v>
      </c>
      <c r="DN54" s="9">
        <f t="shared" si="193"/>
        <v>487983871.64359879</v>
      </c>
      <c r="DO54" s="9">
        <v>2184150.6536650173</v>
      </c>
      <c r="DP54" s="9">
        <v>-195684.52083333334</v>
      </c>
      <c r="DQ54" s="9">
        <f t="shared" si="194"/>
        <v>489972337.77643049</v>
      </c>
      <c r="DR54" s="9">
        <v>2187315.8164842548</v>
      </c>
      <c r="DS54" s="9">
        <v>-195684.52083333334</v>
      </c>
      <c r="DT54" s="9">
        <f t="shared" si="195"/>
        <v>491963969.07208145</v>
      </c>
      <c r="DU54" s="9">
        <v>1788917.8836119347</v>
      </c>
      <c r="DV54" s="9">
        <v>-195684.52083333334</v>
      </c>
      <c r="DW54" s="9">
        <f t="shared" si="196"/>
        <v>493557202.43486005</v>
      </c>
      <c r="DX54" s="9">
        <v>1640893.344700282</v>
      </c>
      <c r="DY54" s="9">
        <v>-195684.52083333334</v>
      </c>
      <c r="DZ54" s="9">
        <f t="shared" si="197"/>
        <v>495002411.25872701</v>
      </c>
      <c r="EA54" s="9">
        <v>1693540.5894129407</v>
      </c>
      <c r="EB54" s="9">
        <v>-195684.52083333334</v>
      </c>
      <c r="EC54" s="9">
        <f t="shared" si="198"/>
        <v>496500267.32730663</v>
      </c>
      <c r="EE54" s="150">
        <f t="shared" si="199"/>
        <v>464708152.38965517</v>
      </c>
      <c r="EF54" s="150">
        <f t="shared" si="200"/>
        <v>21699079.985924721</v>
      </c>
      <c r="EG54" s="151">
        <f t="shared" si="201"/>
        <v>486407232.37557989</v>
      </c>
      <c r="EH54" s="118"/>
    </row>
    <row r="55" spans="1:141" x14ac:dyDescent="0.2">
      <c r="A55" s="63" t="s">
        <v>93</v>
      </c>
      <c r="B55" s="63" t="s">
        <v>31</v>
      </c>
      <c r="C55" s="63" t="s">
        <v>31</v>
      </c>
      <c r="D55" s="63" t="s">
        <v>87</v>
      </c>
      <c r="E55" s="63" t="str">
        <f t="shared" si="155"/>
        <v>DSTPWYU</v>
      </c>
      <c r="F55" s="63" t="str">
        <f t="shared" si="156"/>
        <v>DSTPWYU</v>
      </c>
      <c r="G55" s="9">
        <v>149318046.88999999</v>
      </c>
      <c r="H55" s="9">
        <v>0</v>
      </c>
      <c r="I55" s="9">
        <v>-31376.851166666664</v>
      </c>
      <c r="J55" s="9">
        <f t="shared" si="157"/>
        <v>149286670.03883332</v>
      </c>
      <c r="K55" s="9">
        <v>0</v>
      </c>
      <c r="L55" s="9">
        <v>-31376.851166666664</v>
      </c>
      <c r="M55" s="9">
        <f t="shared" si="158"/>
        <v>149255293.18766665</v>
      </c>
      <c r="N55" s="9">
        <v>0</v>
      </c>
      <c r="O55" s="9">
        <v>-31376.851166666664</v>
      </c>
      <c r="P55" s="9">
        <f t="shared" si="159"/>
        <v>149223916.33649999</v>
      </c>
      <c r="Q55" s="9">
        <v>0</v>
      </c>
      <c r="R55" s="9">
        <v>-31376.851166666664</v>
      </c>
      <c r="S55" s="9">
        <f t="shared" si="160"/>
        <v>149192539.48533332</v>
      </c>
      <c r="T55" s="9">
        <v>0</v>
      </c>
      <c r="U55" s="9">
        <v>-31376.851166666664</v>
      </c>
      <c r="V55" s="9">
        <f t="shared" si="161"/>
        <v>149161162.63416666</v>
      </c>
      <c r="W55" s="9">
        <v>0</v>
      </c>
      <c r="X55" s="9">
        <v>-31376.851166666664</v>
      </c>
      <c r="Y55" s="9">
        <f t="shared" si="162"/>
        <v>149129785.78299999</v>
      </c>
      <c r="Z55" s="9">
        <v>0</v>
      </c>
      <c r="AA55" s="9">
        <v>-31376.851166666664</v>
      </c>
      <c r="AB55" s="9">
        <f t="shared" si="163"/>
        <v>149098408.93183333</v>
      </c>
      <c r="AC55" s="9">
        <v>0</v>
      </c>
      <c r="AD55" s="9">
        <v>-31376.851166666664</v>
      </c>
      <c r="AE55" s="9">
        <f t="shared" si="164"/>
        <v>149067032.08066666</v>
      </c>
      <c r="AF55" s="9">
        <v>0</v>
      </c>
      <c r="AG55" s="9">
        <v>-31376.851166666664</v>
      </c>
      <c r="AH55" s="9">
        <f t="shared" si="165"/>
        <v>149035655.2295</v>
      </c>
      <c r="AI55" s="9">
        <v>0</v>
      </c>
      <c r="AJ55" s="9">
        <v>-31376.851166666664</v>
      </c>
      <c r="AK55" s="9">
        <f t="shared" si="166"/>
        <v>149004278.37833333</v>
      </c>
      <c r="AL55" s="9">
        <v>0</v>
      </c>
      <c r="AM55" s="9">
        <v>-31376.851166666664</v>
      </c>
      <c r="AN55" s="9">
        <f t="shared" si="167"/>
        <v>148972901.52716666</v>
      </c>
      <c r="AO55" s="9">
        <v>0</v>
      </c>
      <c r="AP55" s="9">
        <v>-31376.851166666664</v>
      </c>
      <c r="AQ55" s="9">
        <f t="shared" si="168"/>
        <v>148941524.676</v>
      </c>
      <c r="AR55" s="9">
        <v>0</v>
      </c>
      <c r="AS55" s="9">
        <v>-31376.851166666664</v>
      </c>
      <c r="AT55" s="9">
        <f t="shared" si="169"/>
        <v>148910147.82483333</v>
      </c>
      <c r="AU55" s="9">
        <v>0</v>
      </c>
      <c r="AV55" s="9">
        <v>-31376.851166666664</v>
      </c>
      <c r="AW55" s="9">
        <f t="shared" si="170"/>
        <v>148878770.97366667</v>
      </c>
      <c r="AX55" s="9">
        <v>0</v>
      </c>
      <c r="AY55" s="9">
        <v>-31376.851166666664</v>
      </c>
      <c r="AZ55" s="9">
        <f t="shared" si="171"/>
        <v>148847394.1225</v>
      </c>
      <c r="BA55" s="9">
        <v>0</v>
      </c>
      <c r="BB55" s="9">
        <v>-31376.851166666664</v>
      </c>
      <c r="BC55" s="9">
        <f t="shared" si="172"/>
        <v>148816017.27133334</v>
      </c>
      <c r="BD55" s="9">
        <v>0</v>
      </c>
      <c r="BE55" s="9">
        <v>-31376.851166666664</v>
      </c>
      <c r="BF55" s="9">
        <f t="shared" si="173"/>
        <v>148784640.42016667</v>
      </c>
      <c r="BG55" s="9">
        <v>0</v>
      </c>
      <c r="BH55" s="9">
        <v>-31376.851166666664</v>
      </c>
      <c r="BI55" s="9">
        <f t="shared" si="174"/>
        <v>148753263.56900001</v>
      </c>
      <c r="BJ55" s="9">
        <v>0</v>
      </c>
      <c r="BK55" s="9">
        <v>-31376.851166666664</v>
      </c>
      <c r="BL55" s="9">
        <f t="shared" si="175"/>
        <v>148721886.71783334</v>
      </c>
      <c r="BM55" s="9">
        <v>0</v>
      </c>
      <c r="BN55" s="9">
        <v>-31376.851166666664</v>
      </c>
      <c r="BO55" s="9">
        <f t="shared" si="176"/>
        <v>148690509.86666667</v>
      </c>
      <c r="BP55" s="9">
        <v>0</v>
      </c>
      <c r="BQ55" s="9">
        <v>-31376.851166666664</v>
      </c>
      <c r="BR55" s="9">
        <f t="shared" si="177"/>
        <v>148659133.01550001</v>
      </c>
      <c r="BS55" s="9">
        <v>0</v>
      </c>
      <c r="BT55" s="9">
        <v>-31376.851166666664</v>
      </c>
      <c r="BU55" s="9">
        <f t="shared" si="178"/>
        <v>148627756.16433334</v>
      </c>
      <c r="BV55" s="9">
        <v>0</v>
      </c>
      <c r="BW55" s="9">
        <v>-31376.851166666664</v>
      </c>
      <c r="BX55" s="9">
        <f t="shared" si="179"/>
        <v>148596379.31316668</v>
      </c>
      <c r="BY55" s="9">
        <v>0</v>
      </c>
      <c r="BZ55" s="9">
        <v>-31376.851166666664</v>
      </c>
      <c r="CA55" s="9">
        <f t="shared" si="180"/>
        <v>148565002.46200001</v>
      </c>
      <c r="CB55" s="9">
        <v>0</v>
      </c>
      <c r="CC55" s="9">
        <v>-31376.851166666664</v>
      </c>
      <c r="CD55" s="9">
        <f t="shared" si="181"/>
        <v>148533625.61083335</v>
      </c>
      <c r="CE55" s="9">
        <v>0</v>
      </c>
      <c r="CF55" s="9">
        <v>-31376.851166666664</v>
      </c>
      <c r="CG55" s="9">
        <f t="shared" si="182"/>
        <v>148502248.75966668</v>
      </c>
      <c r="CH55" s="9">
        <v>0</v>
      </c>
      <c r="CI55" s="9">
        <v>-31376.851166666664</v>
      </c>
      <c r="CJ55" s="9">
        <f t="shared" si="183"/>
        <v>148470871.90850002</v>
      </c>
      <c r="CK55" s="9">
        <v>0</v>
      </c>
      <c r="CL55" s="9">
        <v>-31376.851166666664</v>
      </c>
      <c r="CM55" s="9">
        <f t="shared" si="184"/>
        <v>148439495.05733335</v>
      </c>
      <c r="CN55" s="9">
        <v>0</v>
      </c>
      <c r="CO55" s="9">
        <v>-31376.851166666664</v>
      </c>
      <c r="CP55" s="9">
        <f t="shared" si="185"/>
        <v>148408118.20616668</v>
      </c>
      <c r="CQ55" s="9">
        <v>0</v>
      </c>
      <c r="CR55" s="9">
        <v>-31376.851166666664</v>
      </c>
      <c r="CS55" s="9">
        <f t="shared" si="186"/>
        <v>148376741.35500002</v>
      </c>
      <c r="CT55" s="9">
        <v>0</v>
      </c>
      <c r="CU55" s="9">
        <v>-31376.851166666664</v>
      </c>
      <c r="CV55" s="9">
        <f t="shared" si="187"/>
        <v>148345364.50383335</v>
      </c>
      <c r="CW55" s="9">
        <v>0</v>
      </c>
      <c r="CX55" s="9">
        <v>-31376.851166666664</v>
      </c>
      <c r="CY55" s="9">
        <f t="shared" si="188"/>
        <v>148313987.65266669</v>
      </c>
      <c r="CZ55" s="9">
        <v>0</v>
      </c>
      <c r="DA55" s="9">
        <v>-31376.851166666664</v>
      </c>
      <c r="DB55" s="9">
        <f t="shared" si="189"/>
        <v>148282610.80150002</v>
      </c>
      <c r="DC55" s="9">
        <v>0</v>
      </c>
      <c r="DD55" s="9">
        <v>-31376.851166666664</v>
      </c>
      <c r="DE55" s="9">
        <f t="shared" si="190"/>
        <v>148251233.95033336</v>
      </c>
      <c r="DF55" s="9">
        <v>0</v>
      </c>
      <c r="DG55" s="9">
        <v>-31376.851166666664</v>
      </c>
      <c r="DH55" s="9">
        <f t="shared" si="191"/>
        <v>148219857.09916669</v>
      </c>
      <c r="DI55" s="9">
        <v>0</v>
      </c>
      <c r="DJ55" s="9">
        <v>-31376.851166666664</v>
      </c>
      <c r="DK55" s="9">
        <f t="shared" si="192"/>
        <v>148188480.24800003</v>
      </c>
      <c r="DL55" s="9">
        <v>0</v>
      </c>
      <c r="DM55" s="9">
        <v>-31376.851166666664</v>
      </c>
      <c r="DN55" s="9">
        <f t="shared" si="193"/>
        <v>148157103.39683336</v>
      </c>
      <c r="DO55" s="9">
        <v>0</v>
      </c>
      <c r="DP55" s="9">
        <v>-31376.851166666664</v>
      </c>
      <c r="DQ55" s="9">
        <f t="shared" si="194"/>
        <v>148125726.54566669</v>
      </c>
      <c r="DR55" s="9">
        <v>0</v>
      </c>
      <c r="DS55" s="9">
        <v>-31376.851166666664</v>
      </c>
      <c r="DT55" s="9">
        <f t="shared" si="195"/>
        <v>148094349.69450003</v>
      </c>
      <c r="DU55" s="9">
        <v>0</v>
      </c>
      <c r="DV55" s="9">
        <v>-31376.851166666664</v>
      </c>
      <c r="DW55" s="9">
        <f t="shared" si="196"/>
        <v>148062972.84333336</v>
      </c>
      <c r="DX55" s="9">
        <v>0</v>
      </c>
      <c r="DY55" s="9">
        <v>-31376.851166666664</v>
      </c>
      <c r="DZ55" s="9">
        <f t="shared" si="197"/>
        <v>148031595.9921667</v>
      </c>
      <c r="EA55" s="9">
        <v>0</v>
      </c>
      <c r="EB55" s="9">
        <v>-31376.851166666664</v>
      </c>
      <c r="EC55" s="9">
        <f t="shared" si="198"/>
        <v>148000219.14100003</v>
      </c>
      <c r="EE55" s="150">
        <f t="shared" si="199"/>
        <v>148565002.46200001</v>
      </c>
      <c r="EF55" s="150">
        <f t="shared" si="200"/>
        <v>-376522.21399998665</v>
      </c>
      <c r="EG55" s="151">
        <f t="shared" si="201"/>
        <v>148188480.24800003</v>
      </c>
      <c r="EH55" s="118"/>
    </row>
    <row r="56" spans="1:141" x14ac:dyDescent="0.2">
      <c r="A56" s="63" t="s">
        <v>94</v>
      </c>
      <c r="G56" s="10">
        <f>SUBTOTAL(9,G49:G55)</f>
        <v>8198423768.3299999</v>
      </c>
      <c r="H56" s="10">
        <f t="shared" ref="H56:BS56" si="202">SUBTOTAL(9,H49:H55)</f>
        <v>49363136.047000013</v>
      </c>
      <c r="I56" s="10">
        <f t="shared" si="202"/>
        <v>-4219135.537833333</v>
      </c>
      <c r="J56" s="10">
        <f t="shared" si="202"/>
        <v>8243567768.8391666</v>
      </c>
      <c r="K56" s="10">
        <f t="shared" si="202"/>
        <v>36358364.686999999</v>
      </c>
      <c r="L56" s="10">
        <f t="shared" si="202"/>
        <v>-4219135.537833333</v>
      </c>
      <c r="M56" s="10">
        <f t="shared" si="202"/>
        <v>8275706997.9883337</v>
      </c>
      <c r="N56" s="10">
        <f t="shared" si="202"/>
        <v>37704732.556999996</v>
      </c>
      <c r="O56" s="10">
        <f t="shared" si="202"/>
        <v>-4219135.537833333</v>
      </c>
      <c r="P56" s="10">
        <f t="shared" si="202"/>
        <v>8309192595.0074997</v>
      </c>
      <c r="Q56" s="10">
        <f t="shared" si="202"/>
        <v>52873475.596978687</v>
      </c>
      <c r="R56" s="10">
        <f t="shared" si="202"/>
        <v>-4219135.537833333</v>
      </c>
      <c r="S56" s="10">
        <f t="shared" si="202"/>
        <v>8357846935.0666447</v>
      </c>
      <c r="T56" s="10">
        <f t="shared" si="202"/>
        <v>56406573.978687555</v>
      </c>
      <c r="U56" s="10">
        <f t="shared" si="202"/>
        <v>-4219135.537833333</v>
      </c>
      <c r="V56" s="10">
        <f t="shared" si="202"/>
        <v>8410034373.5074987</v>
      </c>
      <c r="W56" s="10">
        <f t="shared" si="202"/>
        <v>67039258.221669249</v>
      </c>
      <c r="X56" s="10">
        <f t="shared" si="202"/>
        <v>-4219135.537833333</v>
      </c>
      <c r="Y56" s="10">
        <f t="shared" si="202"/>
        <v>8472854496.1913338</v>
      </c>
      <c r="Z56" s="10">
        <f t="shared" si="202"/>
        <v>18903944.515190735</v>
      </c>
      <c r="AA56" s="10">
        <f t="shared" si="202"/>
        <v>-4219135.537833333</v>
      </c>
      <c r="AB56" s="10">
        <f t="shared" si="202"/>
        <v>8487539305.1686916</v>
      </c>
      <c r="AC56" s="10">
        <f t="shared" si="202"/>
        <v>26113818.889895659</v>
      </c>
      <c r="AD56" s="10">
        <f t="shared" si="202"/>
        <v>-4219135.537833333</v>
      </c>
      <c r="AE56" s="10">
        <f t="shared" si="202"/>
        <v>8509433988.5207539</v>
      </c>
      <c r="AF56" s="10">
        <f t="shared" si="202"/>
        <v>37012847.988314003</v>
      </c>
      <c r="AG56" s="10">
        <f t="shared" si="202"/>
        <v>-4219135.537833333</v>
      </c>
      <c r="AH56" s="10">
        <f t="shared" si="202"/>
        <v>8542227700.9712334</v>
      </c>
      <c r="AI56" s="10">
        <f t="shared" si="202"/>
        <v>28403275.12765529</v>
      </c>
      <c r="AJ56" s="10">
        <f t="shared" si="202"/>
        <v>-4219135.537833333</v>
      </c>
      <c r="AK56" s="10">
        <f t="shared" si="202"/>
        <v>8566411840.5610561</v>
      </c>
      <c r="AL56" s="10">
        <f t="shared" si="202"/>
        <v>105830090.22756711</v>
      </c>
      <c r="AM56" s="10">
        <f t="shared" si="202"/>
        <v>-4219135.537833333</v>
      </c>
      <c r="AN56" s="10">
        <f t="shared" si="202"/>
        <v>8668022795.2507896</v>
      </c>
      <c r="AO56" s="10">
        <f t="shared" si="202"/>
        <v>55567600.707259938</v>
      </c>
      <c r="AP56" s="10">
        <f t="shared" si="202"/>
        <v>-4219135.537833333</v>
      </c>
      <c r="AQ56" s="10">
        <f t="shared" si="202"/>
        <v>8719371260.4202175</v>
      </c>
      <c r="AR56" s="10">
        <f t="shared" si="202"/>
        <v>43601308.969116181</v>
      </c>
      <c r="AS56" s="10">
        <f t="shared" si="202"/>
        <v>-4219135.537833333</v>
      </c>
      <c r="AT56" s="10">
        <f t="shared" si="202"/>
        <v>8758753433.8514977</v>
      </c>
      <c r="AU56" s="10">
        <f t="shared" si="202"/>
        <v>28221299.019218873</v>
      </c>
      <c r="AV56" s="10">
        <f t="shared" si="202"/>
        <v>-4219135.537833333</v>
      </c>
      <c r="AW56" s="10">
        <f t="shared" si="202"/>
        <v>8782755597.3328857</v>
      </c>
      <c r="AX56" s="10">
        <f t="shared" si="202"/>
        <v>25966558.74634074</v>
      </c>
      <c r="AY56" s="10">
        <f t="shared" si="202"/>
        <v>-4219135.537833333</v>
      </c>
      <c r="AZ56" s="10">
        <f t="shared" si="202"/>
        <v>8804503020.5413895</v>
      </c>
      <c r="BA56" s="10">
        <f t="shared" si="202"/>
        <v>33637836.225393519</v>
      </c>
      <c r="BB56" s="10">
        <f t="shared" si="202"/>
        <v>-4219135.537833333</v>
      </c>
      <c r="BC56" s="10">
        <f t="shared" si="202"/>
        <v>8833921721.2289524</v>
      </c>
      <c r="BD56" s="10">
        <f t="shared" si="202"/>
        <v>29487810.542678833</v>
      </c>
      <c r="BE56" s="10">
        <f t="shared" si="202"/>
        <v>-4219135.537833333</v>
      </c>
      <c r="BF56" s="10">
        <f t="shared" si="202"/>
        <v>8859190396.2337952</v>
      </c>
      <c r="BG56" s="10">
        <f t="shared" si="202"/>
        <v>177057816.80770564</v>
      </c>
      <c r="BH56" s="10">
        <f t="shared" si="202"/>
        <v>-4219135.537833333</v>
      </c>
      <c r="BI56" s="10">
        <f t="shared" si="202"/>
        <v>9032029077.5036678</v>
      </c>
      <c r="BJ56" s="10">
        <f t="shared" si="202"/>
        <v>15503456.755150214</v>
      </c>
      <c r="BK56" s="10">
        <f t="shared" si="202"/>
        <v>-4219135.537833333</v>
      </c>
      <c r="BL56" s="10">
        <f t="shared" si="202"/>
        <v>9043313398.7209835</v>
      </c>
      <c r="BM56" s="10">
        <f t="shared" si="202"/>
        <v>23640292.394202519</v>
      </c>
      <c r="BN56" s="10">
        <f t="shared" si="202"/>
        <v>-4219135.537833333</v>
      </c>
      <c r="BO56" s="10">
        <f t="shared" si="202"/>
        <v>9062734555.5773525</v>
      </c>
      <c r="BP56" s="10">
        <f t="shared" si="202"/>
        <v>29741931.063976396</v>
      </c>
      <c r="BQ56" s="10">
        <f t="shared" si="202"/>
        <v>-4219135.537833333</v>
      </c>
      <c r="BR56" s="10">
        <f t="shared" si="202"/>
        <v>9088257351.1034966</v>
      </c>
      <c r="BS56" s="10">
        <f t="shared" si="202"/>
        <v>32947420.209396753</v>
      </c>
      <c r="BT56" s="10">
        <f t="shared" ref="BT56:EC56" si="203">SUBTOTAL(9,BT49:BT55)</f>
        <v>-4219135.537833333</v>
      </c>
      <c r="BU56" s="10">
        <f t="shared" si="203"/>
        <v>9116985635.7750607</v>
      </c>
      <c r="BV56" s="10">
        <f t="shared" si="203"/>
        <v>98722695.685111135</v>
      </c>
      <c r="BW56" s="10">
        <f t="shared" si="203"/>
        <v>-4219135.537833333</v>
      </c>
      <c r="BX56" s="10">
        <f t="shared" si="203"/>
        <v>9211489195.9223366</v>
      </c>
      <c r="BY56" s="10">
        <f t="shared" si="203"/>
        <v>53265996.69082161</v>
      </c>
      <c r="BZ56" s="10">
        <f t="shared" si="203"/>
        <v>-4219135.537833333</v>
      </c>
      <c r="CA56" s="10">
        <f t="shared" si="203"/>
        <v>9260536057.075325</v>
      </c>
      <c r="CB56" s="10">
        <f t="shared" si="203"/>
        <v>43985534.058613196</v>
      </c>
      <c r="CC56" s="10">
        <f t="shared" si="203"/>
        <v>-4219135.537833333</v>
      </c>
      <c r="CD56" s="10">
        <f t="shared" si="203"/>
        <v>9300302455.5961056</v>
      </c>
      <c r="CE56" s="10">
        <f t="shared" si="203"/>
        <v>37652213.873567455</v>
      </c>
      <c r="CF56" s="10">
        <f t="shared" si="203"/>
        <v>-4219135.537833333</v>
      </c>
      <c r="CG56" s="10">
        <f t="shared" si="203"/>
        <v>9333735533.931839</v>
      </c>
      <c r="CH56" s="10">
        <f t="shared" si="203"/>
        <v>26942950.166743346</v>
      </c>
      <c r="CI56" s="10">
        <f t="shared" si="203"/>
        <v>-4219135.537833333</v>
      </c>
      <c r="CJ56" s="10">
        <f t="shared" si="203"/>
        <v>9356459348.5607491</v>
      </c>
      <c r="CK56" s="10">
        <f t="shared" si="203"/>
        <v>32302598.761600055</v>
      </c>
      <c r="CL56" s="10">
        <f t="shared" si="203"/>
        <v>-4219135.537833333</v>
      </c>
      <c r="CM56" s="10">
        <f t="shared" si="203"/>
        <v>9384542811.7845135</v>
      </c>
      <c r="CN56" s="10">
        <f t="shared" si="203"/>
        <v>29600936.899508253</v>
      </c>
      <c r="CO56" s="10">
        <f t="shared" si="203"/>
        <v>-4219135.537833333</v>
      </c>
      <c r="CP56" s="10">
        <f t="shared" si="203"/>
        <v>9409924613.1461906</v>
      </c>
      <c r="CQ56" s="10">
        <f t="shared" si="203"/>
        <v>86357658.640881896</v>
      </c>
      <c r="CR56" s="10">
        <f t="shared" si="203"/>
        <v>-4219135.537833333</v>
      </c>
      <c r="CS56" s="10">
        <f t="shared" si="203"/>
        <v>9492063136.2492371</v>
      </c>
      <c r="CT56" s="10">
        <f t="shared" si="203"/>
        <v>161119648.88555709</v>
      </c>
      <c r="CU56" s="10">
        <f t="shared" si="203"/>
        <v>-4219135.537833333</v>
      </c>
      <c r="CV56" s="10">
        <f t="shared" si="203"/>
        <v>9648963649.596962</v>
      </c>
      <c r="CW56" s="10">
        <f t="shared" si="203"/>
        <v>27741091.905941036</v>
      </c>
      <c r="CX56" s="10">
        <f t="shared" si="203"/>
        <v>-4219135.537833333</v>
      </c>
      <c r="CY56" s="10">
        <f t="shared" si="203"/>
        <v>9672485605.9650669</v>
      </c>
      <c r="CZ56" s="10">
        <f t="shared" si="203"/>
        <v>54253538.776348755</v>
      </c>
      <c r="DA56" s="10">
        <f t="shared" si="203"/>
        <v>-4219135.537833333</v>
      </c>
      <c r="DB56" s="10">
        <f t="shared" si="203"/>
        <v>9722520009.2035847</v>
      </c>
      <c r="DC56" s="10">
        <f t="shared" si="203"/>
        <v>48177479.765602425</v>
      </c>
      <c r="DD56" s="10">
        <f t="shared" si="203"/>
        <v>-4219135.537833333</v>
      </c>
      <c r="DE56" s="10">
        <f t="shared" si="203"/>
        <v>9766478353.4313526</v>
      </c>
      <c r="DF56" s="10">
        <f t="shared" si="203"/>
        <v>109560917.73115376</v>
      </c>
      <c r="DG56" s="10">
        <f t="shared" si="203"/>
        <v>-4219135.537833333</v>
      </c>
      <c r="DH56" s="10">
        <f t="shared" si="203"/>
        <v>9871820135.6246738</v>
      </c>
      <c r="DI56" s="10">
        <f t="shared" si="203"/>
        <v>68493757.314836562</v>
      </c>
      <c r="DJ56" s="10">
        <f t="shared" si="203"/>
        <v>-4219135.537833333</v>
      </c>
      <c r="DK56" s="10">
        <f t="shared" si="203"/>
        <v>9936094757.4016762</v>
      </c>
      <c r="DL56" s="10">
        <f t="shared" si="203"/>
        <v>61331101.248133942</v>
      </c>
      <c r="DM56" s="10">
        <f t="shared" si="203"/>
        <v>-4219135.537833333</v>
      </c>
      <c r="DN56" s="10">
        <f t="shared" si="203"/>
        <v>9993206723.1119766</v>
      </c>
      <c r="DO56" s="10">
        <f t="shared" si="203"/>
        <v>52286609.745628655</v>
      </c>
      <c r="DP56" s="10">
        <f t="shared" si="203"/>
        <v>-4219135.537833333</v>
      </c>
      <c r="DQ56" s="10">
        <f t="shared" si="203"/>
        <v>10041274197.319771</v>
      </c>
      <c r="DR56" s="10">
        <f t="shared" si="203"/>
        <v>43003620.321876287</v>
      </c>
      <c r="DS56" s="10">
        <f t="shared" si="203"/>
        <v>-4219135.537833333</v>
      </c>
      <c r="DT56" s="10">
        <f t="shared" si="203"/>
        <v>10080058682.103815</v>
      </c>
      <c r="DU56" s="10">
        <f t="shared" si="203"/>
        <v>46195750.62008293</v>
      </c>
      <c r="DV56" s="10">
        <f t="shared" si="203"/>
        <v>-4219135.537833333</v>
      </c>
      <c r="DW56" s="10">
        <f t="shared" si="203"/>
        <v>10122035297.186066</v>
      </c>
      <c r="DX56" s="10">
        <f t="shared" si="203"/>
        <v>41782338.119584575</v>
      </c>
      <c r="DY56" s="10">
        <f t="shared" si="203"/>
        <v>-4219135.537833333</v>
      </c>
      <c r="DZ56" s="10">
        <f t="shared" si="203"/>
        <v>10159598499.767815</v>
      </c>
      <c r="EA56" s="10">
        <f t="shared" si="203"/>
        <v>92373735.020087853</v>
      </c>
      <c r="EB56" s="10">
        <f t="shared" si="203"/>
        <v>-4219135.537833333</v>
      </c>
      <c r="EC56" s="10">
        <f t="shared" si="203"/>
        <v>10247753099.250069</v>
      </c>
      <c r="EE56" s="152">
        <f>SUBTOTAL(9,EE49:EE55)</f>
        <v>9235860588.6725349</v>
      </c>
      <c r="EF56" s="152">
        <f>SUBTOTAL(9,EF49:EF55)</f>
        <v>671176413.69933391</v>
      </c>
      <c r="EG56" s="153">
        <f>SUBTOTAL(9,EG49:EG55)</f>
        <v>9907037002.3718662</v>
      </c>
      <c r="EI56" s="118"/>
      <c r="EK56" s="118"/>
    </row>
    <row r="57" spans="1:141" x14ac:dyDescent="0.2">
      <c r="G57" s="9"/>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E57" s="74"/>
      <c r="EF57" s="74"/>
      <c r="EG57" s="74"/>
    </row>
    <row r="58" spans="1:141" x14ac:dyDescent="0.2">
      <c r="G58" s="9"/>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E58" s="150"/>
      <c r="EF58" s="150"/>
      <c r="EG58" s="151"/>
    </row>
    <row r="59" spans="1:141" x14ac:dyDescent="0.2">
      <c r="A59" s="114" t="s">
        <v>95</v>
      </c>
      <c r="B59" s="114"/>
      <c r="G59" s="9"/>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E59" s="150"/>
      <c r="EF59" s="150"/>
      <c r="EG59" s="151"/>
    </row>
    <row r="60" spans="1:141" x14ac:dyDescent="0.2">
      <c r="A60" s="63" t="s">
        <v>85</v>
      </c>
      <c r="B60" s="63" t="s">
        <v>25</v>
      </c>
      <c r="C60" s="63" t="s">
        <v>25</v>
      </c>
      <c r="D60" s="63" t="s">
        <v>96</v>
      </c>
      <c r="E60" s="63" t="str">
        <f t="shared" ref="E60:E85" si="204">D60&amp;C60</f>
        <v>GNLPCA</v>
      </c>
      <c r="F60" s="63" t="str">
        <f t="shared" ref="F60:F85" si="205">D60&amp;C60</f>
        <v>GNLPCA</v>
      </c>
      <c r="G60" s="9">
        <v>22546929.350000001</v>
      </c>
      <c r="H60" s="9">
        <v>36977</v>
      </c>
      <c r="I60" s="9">
        <v>-57419.148666666653</v>
      </c>
      <c r="J60" s="9">
        <f t="shared" ref="J60:J85" si="206">G60+H60+I60</f>
        <v>22526487.201333337</v>
      </c>
      <c r="K60" s="9">
        <v>18640</v>
      </c>
      <c r="L60" s="9">
        <v>-57419.148666666653</v>
      </c>
      <c r="M60" s="9">
        <f t="shared" ref="M60:M85" si="207">J60+K60+L60</f>
        <v>22487708.052666672</v>
      </c>
      <c r="N60" s="9">
        <v>74828</v>
      </c>
      <c r="O60" s="9">
        <v>-57419.148666666653</v>
      </c>
      <c r="P60" s="9">
        <f t="shared" ref="P60:P85" si="208">M60+N60+O60</f>
        <v>22505116.904000007</v>
      </c>
      <c r="Q60" s="9">
        <v>78366</v>
      </c>
      <c r="R60" s="9">
        <v>-57419.148666666653</v>
      </c>
      <c r="S60" s="9">
        <f t="shared" ref="S60:S85" si="209">P60+Q60+R60</f>
        <v>22526063.755333342</v>
      </c>
      <c r="T60" s="9">
        <v>56992.212887560803</v>
      </c>
      <c r="U60" s="9">
        <v>-57419.148666666653</v>
      </c>
      <c r="V60" s="9">
        <f t="shared" ref="V60:V85" si="210">S60+T60+U60</f>
        <v>22525636.819554236</v>
      </c>
      <c r="W60" s="9">
        <v>51279.119999999995</v>
      </c>
      <c r="X60" s="9">
        <v>-57419.148666666653</v>
      </c>
      <c r="Y60" s="9">
        <f t="shared" ref="Y60:Y85" si="211">V60+W60+X60</f>
        <v>22519496.790887572</v>
      </c>
      <c r="Z60" s="9">
        <v>8005.7342131627829</v>
      </c>
      <c r="AA60" s="9">
        <v>-57419.148666666653</v>
      </c>
      <c r="AB60" s="9">
        <f t="shared" ref="AB60:AB85" si="212">Y60+Z60+AA60</f>
        <v>22470083.376434069</v>
      </c>
      <c r="AC60" s="9">
        <v>6815.1862078779795</v>
      </c>
      <c r="AD60" s="9">
        <v>-57419.148666666653</v>
      </c>
      <c r="AE60" s="9">
        <f t="shared" ref="AE60:AE85" si="213">AB60+AC60+AD60</f>
        <v>22419479.413975284</v>
      </c>
      <c r="AF60" s="9">
        <v>9889.7264971815403</v>
      </c>
      <c r="AG60" s="9">
        <v>-57419.148666666653</v>
      </c>
      <c r="AH60" s="9">
        <f t="shared" ref="AH60:AH85" si="214">AE60+AF60+AG60</f>
        <v>22371949.991805799</v>
      </c>
      <c r="AI60" s="9">
        <v>5018.6933441880901</v>
      </c>
      <c r="AJ60" s="9">
        <v>-57419.148666666653</v>
      </c>
      <c r="AK60" s="9">
        <f t="shared" ref="AK60:AK85" si="215">AH60+AI60+AJ60</f>
        <v>22319549.536483321</v>
      </c>
      <c r="AL60" s="9">
        <v>12921.34589680858</v>
      </c>
      <c r="AM60" s="9">
        <v>-57419.148666666653</v>
      </c>
      <c r="AN60" s="9">
        <f t="shared" ref="AN60:AN85" si="216">AK60+AL60+AM60</f>
        <v>22275051.733713467</v>
      </c>
      <c r="AO60" s="9">
        <v>20551.70510283405</v>
      </c>
      <c r="AP60" s="9">
        <v>-57419.148666666653</v>
      </c>
      <c r="AQ60" s="9">
        <f t="shared" ref="AQ60:AQ85" si="217">AN60+AO60+AP60</f>
        <v>22238184.290149637</v>
      </c>
      <c r="AR60" s="9">
        <v>35271.247435481499</v>
      </c>
      <c r="AS60" s="9">
        <v>-57419.148666666653</v>
      </c>
      <c r="AT60" s="9">
        <f t="shared" ref="AT60:AT85" si="218">AQ60+AR60+AS60</f>
        <v>22216036.388918452</v>
      </c>
      <c r="AU60" s="9">
        <v>14321.132521464919</v>
      </c>
      <c r="AV60" s="9">
        <v>-57419.148666666653</v>
      </c>
      <c r="AW60" s="9">
        <f t="shared" ref="AW60:AW85" si="219">AT60+AU60+AV60</f>
        <v>22172938.372773252</v>
      </c>
      <c r="AX60" s="9">
        <v>303193.34222525335</v>
      </c>
      <c r="AY60" s="9">
        <v>-57419.148666666653</v>
      </c>
      <c r="AZ60" s="9">
        <f t="shared" ref="AZ60:AZ85" si="220">AW60+AX60+AY60</f>
        <v>22418712.566331841</v>
      </c>
      <c r="BA60" s="9">
        <v>40712.3117140908</v>
      </c>
      <c r="BB60" s="9">
        <v>-57419.148666666653</v>
      </c>
      <c r="BC60" s="9">
        <f t="shared" ref="BC60:BC85" si="221">AZ60+BA60+BB60</f>
        <v>22402005.729379267</v>
      </c>
      <c r="BD60" s="9">
        <v>21927.792741108424</v>
      </c>
      <c r="BE60" s="9">
        <v>-57419.148666666653</v>
      </c>
      <c r="BF60" s="9">
        <f t="shared" ref="BF60:BF85" si="222">BC60+BD60+BE60</f>
        <v>22366514.37345371</v>
      </c>
      <c r="BG60" s="9">
        <v>1803449.4464397044</v>
      </c>
      <c r="BH60" s="9">
        <v>-57419.148666666653</v>
      </c>
      <c r="BI60" s="9">
        <f t="shared" ref="BI60:BI85" si="223">BF60+BG60+BH60</f>
        <v>24112544.671226751</v>
      </c>
      <c r="BJ60" s="9">
        <v>8530.5896456353294</v>
      </c>
      <c r="BK60" s="9">
        <v>-57419.148666666653</v>
      </c>
      <c r="BL60" s="9">
        <f t="shared" ref="BL60:BL85" si="224">BI60+BJ60+BK60</f>
        <v>24063656.112205721</v>
      </c>
      <c r="BM60" s="9">
        <v>7090.18625282228</v>
      </c>
      <c r="BN60" s="9">
        <v>-57419.148666666653</v>
      </c>
      <c r="BO60" s="9">
        <f t="shared" ref="BO60:BO85" si="225">BL60+BM60+BN60</f>
        <v>24013327.149791878</v>
      </c>
      <c r="BP60" s="9">
        <v>10324.19835500274</v>
      </c>
      <c r="BQ60" s="9">
        <v>-57419.148666666653</v>
      </c>
      <c r="BR60" s="9">
        <f t="shared" ref="BR60:BR85" si="226">BO60+BP60+BQ60</f>
        <v>23966232.199480217</v>
      </c>
      <c r="BS60" s="9">
        <v>5411.2887100843</v>
      </c>
      <c r="BT60" s="9">
        <v>-57419.148666666653</v>
      </c>
      <c r="BU60" s="9">
        <f t="shared" ref="BU60:BU85" si="227">BR60+BS60+BT60</f>
        <v>23914224.339523636</v>
      </c>
      <c r="BV60" s="9">
        <v>13887.17329226857</v>
      </c>
      <c r="BW60" s="9">
        <v>-57419.148666666653</v>
      </c>
      <c r="BX60" s="9">
        <f t="shared" ref="BX60:BX85" si="228">BU60+BV60+BW60</f>
        <v>23870692.364149239</v>
      </c>
      <c r="BY60" s="9">
        <v>21364.799461802162</v>
      </c>
      <c r="BZ60" s="9">
        <v>-57419.148666666653</v>
      </c>
      <c r="CA60" s="9">
        <f t="shared" ref="CA60:CA85" si="229">BX60+BY60+BZ60</f>
        <v>23834638.014944375</v>
      </c>
      <c r="CB60" s="9">
        <v>37393.597905291499</v>
      </c>
      <c r="CC60" s="9">
        <v>-57419.148666666653</v>
      </c>
      <c r="CD60" s="9">
        <f t="shared" ref="CD60:CD85" si="230">CA60+CB60+CC60</f>
        <v>23814612.464183003</v>
      </c>
      <c r="CE60" s="9">
        <v>15437.86722088508</v>
      </c>
      <c r="CF60" s="9">
        <v>-57419.148666666653</v>
      </c>
      <c r="CG60" s="9">
        <f t="shared" ref="CG60:CG85" si="231">CD60+CE60+CF60</f>
        <v>23772631.182737224</v>
      </c>
      <c r="CH60" s="9">
        <v>33621.265822359201</v>
      </c>
      <c r="CI60" s="9">
        <v>-57419.148666666653</v>
      </c>
      <c r="CJ60" s="9">
        <f t="shared" ref="CJ60:CJ85" si="232">CG60+CH60+CI60</f>
        <v>23748833.299892917</v>
      </c>
      <c r="CK60" s="9">
        <v>43214.327513134194</v>
      </c>
      <c r="CL60" s="9">
        <v>-57419.148666666653</v>
      </c>
      <c r="CM60" s="9">
        <f t="shared" ref="CM60:CM85" si="233">CJ60+CK60+CL60</f>
        <v>23734628.478739388</v>
      </c>
      <c r="CN60" s="9">
        <v>23963.144971578287</v>
      </c>
      <c r="CO60" s="9">
        <v>-57419.148666666653</v>
      </c>
      <c r="CP60" s="9">
        <f t="shared" ref="CP60:CP85" si="234">CM60+CN60+CO60</f>
        <v>23701172.475044303</v>
      </c>
      <c r="CQ60" s="9">
        <v>1869866.20244762</v>
      </c>
      <c r="CR60" s="9">
        <v>-57419.148666666653</v>
      </c>
      <c r="CS60" s="9">
        <f t="shared" ref="CS60:CS85" si="235">CP60+CQ60+CR60</f>
        <v>25513619.528825257</v>
      </c>
      <c r="CT60" s="9">
        <v>31180.220590167319</v>
      </c>
      <c r="CU60" s="9">
        <v>-57419.148666666653</v>
      </c>
      <c r="CV60" s="9">
        <f t="shared" ref="CV60:CV85" si="236">CS60+CT60+CU60</f>
        <v>25487380.600748759</v>
      </c>
      <c r="CW60" s="9">
        <v>24920.52678668113</v>
      </c>
      <c r="CX60" s="9">
        <v>-57419.148666666653</v>
      </c>
      <c r="CY60" s="9">
        <f t="shared" ref="CY60:CY85" si="237">CV60+CW60+CX60</f>
        <v>25454881.978868775</v>
      </c>
      <c r="CZ60" s="9">
        <v>33386.537469597606</v>
      </c>
      <c r="DA60" s="9">
        <v>-57419.148666666653</v>
      </c>
      <c r="DB60" s="9">
        <f t="shared" ref="DB60:DB85" si="238">CY60+CZ60+DA60</f>
        <v>25430849.36767171</v>
      </c>
      <c r="DC60" s="9">
        <v>10030.604197020381</v>
      </c>
      <c r="DD60" s="9">
        <v>-57419.148666666653</v>
      </c>
      <c r="DE60" s="9">
        <f t="shared" ref="DE60:DE85" si="239">DB60+DC60+DD60</f>
        <v>25383460.823202066</v>
      </c>
      <c r="DF60" s="9">
        <v>34934.108630954681</v>
      </c>
      <c r="DG60" s="9">
        <v>-57419.148666666653</v>
      </c>
      <c r="DH60" s="9">
        <f t="shared" ref="DH60:DH85" si="240">DE60+DF60+DG60</f>
        <v>25360975.783166356</v>
      </c>
      <c r="DI60" s="9">
        <v>76109.496141928874</v>
      </c>
      <c r="DJ60" s="9">
        <v>-57419.148666666653</v>
      </c>
      <c r="DK60" s="9">
        <f t="shared" ref="DK60:DK85" si="241">DH60+DI60+DJ60</f>
        <v>25379666.130641621</v>
      </c>
      <c r="DL60" s="9">
        <v>111200.96236366199</v>
      </c>
      <c r="DM60" s="9">
        <v>-57419.148666666653</v>
      </c>
      <c r="DN60" s="9">
        <f t="shared" ref="DN60:DN85" si="242">DK60+DL60+DM60</f>
        <v>25433447.944338616</v>
      </c>
      <c r="DO60" s="9">
        <v>26013.728578646431</v>
      </c>
      <c r="DP60" s="9">
        <v>-57419.148666666653</v>
      </c>
      <c r="DQ60" s="9">
        <f t="shared" ref="DQ60:DQ85" si="243">DN60+DO60+DP60</f>
        <v>25402042.524250597</v>
      </c>
      <c r="DR60" s="9">
        <v>391020.02884321101</v>
      </c>
      <c r="DS60" s="9">
        <v>-57419.148666666653</v>
      </c>
      <c r="DT60" s="9">
        <f t="shared" ref="DT60:DT85" si="244">DQ60+DR60+DS60</f>
        <v>25735643.404427141</v>
      </c>
      <c r="DU60" s="9">
        <v>254715.151145777</v>
      </c>
      <c r="DV60" s="9">
        <v>-57419.148666666653</v>
      </c>
      <c r="DW60" s="9">
        <f t="shared" ref="DW60:DW85" si="245">DT60+DU60+DV60</f>
        <v>25932939.406906255</v>
      </c>
      <c r="DX60" s="9">
        <v>34934.212908459696</v>
      </c>
      <c r="DY60" s="9">
        <v>-57419.148666666653</v>
      </c>
      <c r="DZ60" s="9">
        <f t="shared" ref="DZ60:DZ85" si="246">DW60+DX60+DY60</f>
        <v>25910454.471148048</v>
      </c>
      <c r="EA60" s="9">
        <v>2272557.60313702</v>
      </c>
      <c r="EB60" s="9">
        <v>-57419.148666666653</v>
      </c>
      <c r="EC60" s="9">
        <f t="shared" ref="EC60:EC85" si="247">DZ60+EA60+EB60</f>
        <v>28125592.925618403</v>
      </c>
      <c r="EE60" s="150">
        <f t="shared" ref="EE60:EE85" si="248">(BI60+CS60+2*SUM(BL60,BO60,BR60,BU60,BX60,CA60,CD60,CG60,CJ60,CM60,CP60,))/24</f>
        <v>23937310.848393161</v>
      </c>
      <c r="EF60" s="150">
        <f t="shared" ref="EF60:EF85" si="249">EG60-EE60</f>
        <v>1706968.20682282</v>
      </c>
      <c r="EG60" s="151">
        <f t="shared" ref="EG60:EG85" si="250">(CS60+EC60+2*SUM(CV60,CY60,DB60,DE60,DH60,DK60,DN60,DQ60,DT60,DW60,DZ60,))/24</f>
        <v>25644279.055215981</v>
      </c>
      <c r="EH60" s="118"/>
    </row>
    <row r="61" spans="1:141" x14ac:dyDescent="0.2">
      <c r="A61" s="63" t="s">
        <v>88</v>
      </c>
      <c r="B61" s="63" t="s">
        <v>27</v>
      </c>
      <c r="C61" s="63" t="s">
        <v>27</v>
      </c>
      <c r="D61" s="63" t="s">
        <v>96</v>
      </c>
      <c r="E61" s="63" t="str">
        <f t="shared" si="204"/>
        <v>GNLPOR</v>
      </c>
      <c r="F61" s="63" t="str">
        <f t="shared" si="205"/>
        <v>GNLPOR</v>
      </c>
      <c r="G61" s="9">
        <v>217096136.80999997</v>
      </c>
      <c r="H61" s="9">
        <v>1726567</v>
      </c>
      <c r="I61" s="9">
        <v>-610103.45466666669</v>
      </c>
      <c r="J61" s="9">
        <f t="shared" si="206"/>
        <v>218212600.3553333</v>
      </c>
      <c r="K61" s="9">
        <v>274746.49765178002</v>
      </c>
      <c r="L61" s="9">
        <v>-610103.45466666669</v>
      </c>
      <c r="M61" s="9">
        <f t="shared" si="207"/>
        <v>217877243.39831841</v>
      </c>
      <c r="N61" s="9">
        <v>2072826.0841232692</v>
      </c>
      <c r="O61" s="9">
        <v>-610103.45466666669</v>
      </c>
      <c r="P61" s="9">
        <f t="shared" si="208"/>
        <v>219339966.02777502</v>
      </c>
      <c r="Q61" s="9">
        <v>1955568.2870279639</v>
      </c>
      <c r="R61" s="9">
        <v>-610103.45466666669</v>
      </c>
      <c r="S61" s="9">
        <f t="shared" si="209"/>
        <v>220685430.8601363</v>
      </c>
      <c r="T61" s="9">
        <v>2216133.941469939</v>
      </c>
      <c r="U61" s="9">
        <v>-610103.45466666669</v>
      </c>
      <c r="V61" s="9">
        <f t="shared" si="210"/>
        <v>222291461.34693956</v>
      </c>
      <c r="W61" s="9">
        <v>2802647.716706329</v>
      </c>
      <c r="X61" s="9">
        <v>-610103.45466666669</v>
      </c>
      <c r="Y61" s="9">
        <f t="shared" si="211"/>
        <v>224484005.60897923</v>
      </c>
      <c r="Z61" s="9">
        <v>42034.22415908931</v>
      </c>
      <c r="AA61" s="9">
        <v>-610103.45466666669</v>
      </c>
      <c r="AB61" s="9">
        <f t="shared" si="212"/>
        <v>223915936.37847164</v>
      </c>
      <c r="AC61" s="9">
        <v>37905.021797547503</v>
      </c>
      <c r="AD61" s="9">
        <v>-610103.45466666669</v>
      </c>
      <c r="AE61" s="9">
        <f t="shared" si="213"/>
        <v>223343737.94560251</v>
      </c>
      <c r="AF61" s="9">
        <v>61594.479619435428</v>
      </c>
      <c r="AG61" s="9">
        <v>-610103.45466666669</v>
      </c>
      <c r="AH61" s="9">
        <f t="shared" si="214"/>
        <v>222795228.97055528</v>
      </c>
      <c r="AI61" s="9">
        <v>52644.121122566001</v>
      </c>
      <c r="AJ61" s="9">
        <v>-610103.45466666669</v>
      </c>
      <c r="AK61" s="9">
        <f t="shared" si="215"/>
        <v>222237769.63701117</v>
      </c>
      <c r="AL61" s="9">
        <v>117646.96124970361</v>
      </c>
      <c r="AM61" s="9">
        <v>-610103.45466666669</v>
      </c>
      <c r="AN61" s="9">
        <f t="shared" si="216"/>
        <v>221745313.14359421</v>
      </c>
      <c r="AO61" s="9">
        <v>112102.3206975912</v>
      </c>
      <c r="AP61" s="9">
        <v>-610103.45466666669</v>
      </c>
      <c r="AQ61" s="9">
        <f t="shared" si="217"/>
        <v>221247312.00962514</v>
      </c>
      <c r="AR61" s="9">
        <v>263965.26601601095</v>
      </c>
      <c r="AS61" s="9">
        <v>-610103.45466666669</v>
      </c>
      <c r="AT61" s="9">
        <f t="shared" si="218"/>
        <v>220901173.82097447</v>
      </c>
      <c r="AU61" s="9">
        <v>291969.55288968998</v>
      </c>
      <c r="AV61" s="9">
        <v>-610103.45466666669</v>
      </c>
      <c r="AW61" s="9">
        <f t="shared" si="219"/>
        <v>220583039.9191975</v>
      </c>
      <c r="AX61" s="9">
        <v>498362.06946062105</v>
      </c>
      <c r="AY61" s="9">
        <v>-610103.45466666669</v>
      </c>
      <c r="AZ61" s="9">
        <f t="shared" si="220"/>
        <v>220471298.53399146</v>
      </c>
      <c r="BA61" s="9">
        <v>807202.22083015996</v>
      </c>
      <c r="BB61" s="9">
        <v>-610103.45466666669</v>
      </c>
      <c r="BC61" s="9">
        <f t="shared" si="221"/>
        <v>220668397.30015495</v>
      </c>
      <c r="BD61" s="9">
        <v>233840.03173031798</v>
      </c>
      <c r="BE61" s="9">
        <v>-610103.45466666669</v>
      </c>
      <c r="BF61" s="9">
        <f t="shared" si="222"/>
        <v>220292133.8772186</v>
      </c>
      <c r="BG61" s="9">
        <v>10930426.370726595</v>
      </c>
      <c r="BH61" s="9">
        <v>-610103.45466666669</v>
      </c>
      <c r="BI61" s="9">
        <f t="shared" si="223"/>
        <v>230612456.79327852</v>
      </c>
      <c r="BJ61" s="9">
        <v>37787.648368179565</v>
      </c>
      <c r="BK61" s="9">
        <v>-610103.45466666669</v>
      </c>
      <c r="BL61" s="9">
        <f t="shared" si="224"/>
        <v>230040140.98698002</v>
      </c>
      <c r="BM61" s="9">
        <v>44745.377074030184</v>
      </c>
      <c r="BN61" s="9">
        <v>-610103.45466666669</v>
      </c>
      <c r="BO61" s="9">
        <f t="shared" si="225"/>
        <v>229474782.90938738</v>
      </c>
      <c r="BP61" s="9">
        <v>72830.12773466669</v>
      </c>
      <c r="BQ61" s="9">
        <v>-610103.45466666669</v>
      </c>
      <c r="BR61" s="9">
        <f t="shared" si="226"/>
        <v>228937509.58245537</v>
      </c>
      <c r="BS61" s="9">
        <v>106526.83346236269</v>
      </c>
      <c r="BT61" s="9">
        <v>-610103.45466666669</v>
      </c>
      <c r="BU61" s="9">
        <f t="shared" si="227"/>
        <v>228433932.96125105</v>
      </c>
      <c r="BV61" s="9">
        <v>190694.11346898548</v>
      </c>
      <c r="BW61" s="9">
        <v>-610103.45466666669</v>
      </c>
      <c r="BX61" s="9">
        <f t="shared" si="228"/>
        <v>228014523.62005335</v>
      </c>
      <c r="BY61" s="9">
        <v>163973.27361027402</v>
      </c>
      <c r="BZ61" s="9">
        <v>-610103.45466666669</v>
      </c>
      <c r="CA61" s="9">
        <f t="shared" si="229"/>
        <v>227568393.43899694</v>
      </c>
      <c r="CB61" s="9">
        <v>346135.27021499362</v>
      </c>
      <c r="CC61" s="9">
        <v>-610103.45466666669</v>
      </c>
      <c r="CD61" s="9">
        <f t="shared" si="230"/>
        <v>227304425.25454527</v>
      </c>
      <c r="CE61" s="9">
        <v>442539.64561059</v>
      </c>
      <c r="CF61" s="9">
        <v>-610103.45466666669</v>
      </c>
      <c r="CG61" s="9">
        <f t="shared" si="231"/>
        <v>227136861.4454892</v>
      </c>
      <c r="CH61" s="9">
        <v>260151.306696343</v>
      </c>
      <c r="CI61" s="9">
        <v>-610103.45466666669</v>
      </c>
      <c r="CJ61" s="9">
        <f t="shared" si="232"/>
        <v>226786909.29751888</v>
      </c>
      <c r="CK61" s="9">
        <v>1184969.661624976</v>
      </c>
      <c r="CL61" s="9">
        <v>-610103.45466666669</v>
      </c>
      <c r="CM61" s="9">
        <f t="shared" si="233"/>
        <v>227361775.50447717</v>
      </c>
      <c r="CN61" s="9">
        <v>409303.97432121838</v>
      </c>
      <c r="CO61" s="9">
        <v>-610103.45466666669</v>
      </c>
      <c r="CP61" s="9">
        <f t="shared" si="234"/>
        <v>227160976.02413172</v>
      </c>
      <c r="CQ61" s="9">
        <v>50686482.844907023</v>
      </c>
      <c r="CR61" s="9">
        <v>-610103.45466666669</v>
      </c>
      <c r="CS61" s="9">
        <f t="shared" si="235"/>
        <v>277237355.41437209</v>
      </c>
      <c r="CT61" s="9">
        <v>33717.207716552759</v>
      </c>
      <c r="CU61" s="9">
        <v>-610103.45466666669</v>
      </c>
      <c r="CV61" s="9">
        <f t="shared" si="236"/>
        <v>276660969.16742194</v>
      </c>
      <c r="CW61" s="9">
        <v>40942.391546617902</v>
      </c>
      <c r="CX61" s="9">
        <v>-610103.45466666669</v>
      </c>
      <c r="CY61" s="9">
        <f t="shared" si="237"/>
        <v>276091808.10430187</v>
      </c>
      <c r="CZ61" s="9">
        <v>62379.289034891</v>
      </c>
      <c r="DA61" s="9">
        <v>-610103.45466666669</v>
      </c>
      <c r="DB61" s="9">
        <f t="shared" si="238"/>
        <v>275544083.9386701</v>
      </c>
      <c r="DC61" s="9">
        <v>110029.82661347001</v>
      </c>
      <c r="DD61" s="9">
        <v>-610103.45466666669</v>
      </c>
      <c r="DE61" s="9">
        <f t="shared" si="239"/>
        <v>275044010.31061691</v>
      </c>
      <c r="DF61" s="9">
        <v>195021.58708320421</v>
      </c>
      <c r="DG61" s="9">
        <v>-610103.45466666669</v>
      </c>
      <c r="DH61" s="9">
        <f t="shared" si="240"/>
        <v>274628928.44303346</v>
      </c>
      <c r="DI61" s="9">
        <v>283139.59575968032</v>
      </c>
      <c r="DJ61" s="9">
        <v>-610103.45466666669</v>
      </c>
      <c r="DK61" s="9">
        <f t="shared" si="241"/>
        <v>274301964.58412647</v>
      </c>
      <c r="DL61" s="9">
        <v>514414.27610059793</v>
      </c>
      <c r="DM61" s="9">
        <v>-610103.45466666669</v>
      </c>
      <c r="DN61" s="9">
        <f t="shared" si="242"/>
        <v>274206275.40556037</v>
      </c>
      <c r="DO61" s="9">
        <v>558305.281353881</v>
      </c>
      <c r="DP61" s="9">
        <v>-610103.45466666669</v>
      </c>
      <c r="DQ61" s="9">
        <f t="shared" si="243"/>
        <v>274154477.23224759</v>
      </c>
      <c r="DR61" s="9">
        <v>404688.85810463701</v>
      </c>
      <c r="DS61" s="9">
        <v>-610103.45466666669</v>
      </c>
      <c r="DT61" s="9">
        <f t="shared" si="244"/>
        <v>273949062.63568556</v>
      </c>
      <c r="DU61" s="9">
        <v>404928.01516184397</v>
      </c>
      <c r="DV61" s="9">
        <v>-610103.45466666669</v>
      </c>
      <c r="DW61" s="9">
        <f t="shared" si="245"/>
        <v>273743887.19618076</v>
      </c>
      <c r="DX61" s="9">
        <v>162359.16149796298</v>
      </c>
      <c r="DY61" s="9">
        <v>-610103.45466666669</v>
      </c>
      <c r="DZ61" s="9">
        <f t="shared" si="246"/>
        <v>273296142.90301204</v>
      </c>
      <c r="EA61" s="9">
        <v>90312847.324258745</v>
      </c>
      <c r="EB61" s="9">
        <v>-610103.45466666669</v>
      </c>
      <c r="EC61" s="9">
        <f t="shared" si="247"/>
        <v>362998886.77260411</v>
      </c>
      <c r="EE61" s="150">
        <f t="shared" si="248"/>
        <v>230178761.42742598</v>
      </c>
      <c r="EF61" s="150">
        <f t="shared" si="249"/>
        <v>48299549.490436137</v>
      </c>
      <c r="EG61" s="151">
        <f t="shared" si="250"/>
        <v>278478310.91786212</v>
      </c>
      <c r="EH61" s="118"/>
    </row>
    <row r="62" spans="1:141" x14ac:dyDescent="0.2">
      <c r="A62" s="63" t="s">
        <v>89</v>
      </c>
      <c r="B62" s="63" t="s">
        <v>29</v>
      </c>
      <c r="C62" s="63" t="s">
        <v>29</v>
      </c>
      <c r="D62" s="63" t="s">
        <v>96</v>
      </c>
      <c r="E62" s="63" t="str">
        <f t="shared" si="204"/>
        <v>GNLPWA</v>
      </c>
      <c r="F62" s="63" t="str">
        <f t="shared" si="205"/>
        <v>GNLPWA</v>
      </c>
      <c r="G62" s="9">
        <v>49502732.349999994</v>
      </c>
      <c r="H62" s="9">
        <v>134156</v>
      </c>
      <c r="I62" s="9">
        <v>-110961.18383333333</v>
      </c>
      <c r="J62" s="9">
        <f t="shared" si="206"/>
        <v>49525927.166166663</v>
      </c>
      <c r="K62" s="9">
        <v>113030.1412770793</v>
      </c>
      <c r="L62" s="9">
        <v>-110961.18383333333</v>
      </c>
      <c r="M62" s="9">
        <f t="shared" si="207"/>
        <v>49527996.123610415</v>
      </c>
      <c r="N62" s="9">
        <v>515611.87152393651</v>
      </c>
      <c r="O62" s="9">
        <v>-110961.18383333333</v>
      </c>
      <c r="P62" s="9">
        <f t="shared" si="208"/>
        <v>49932646.811301023</v>
      </c>
      <c r="Q62" s="9">
        <v>485594.58068685391</v>
      </c>
      <c r="R62" s="9">
        <v>-110961.18383333333</v>
      </c>
      <c r="S62" s="9">
        <f t="shared" si="209"/>
        <v>50307280.208154544</v>
      </c>
      <c r="T62" s="9">
        <v>438706.08435052464</v>
      </c>
      <c r="U62" s="9">
        <v>-110961.18383333333</v>
      </c>
      <c r="V62" s="9">
        <f t="shared" si="210"/>
        <v>50635025.10867174</v>
      </c>
      <c r="W62" s="9">
        <v>573503.85003338556</v>
      </c>
      <c r="X62" s="9">
        <v>-110961.18383333333</v>
      </c>
      <c r="Y62" s="9">
        <f t="shared" si="211"/>
        <v>51097567.774871796</v>
      </c>
      <c r="Z62" s="9">
        <v>11240.540222737191</v>
      </c>
      <c r="AA62" s="9">
        <v>-110961.18383333333</v>
      </c>
      <c r="AB62" s="9">
        <f t="shared" si="212"/>
        <v>50997847.1312612</v>
      </c>
      <c r="AC62" s="9">
        <v>9465.2797938069907</v>
      </c>
      <c r="AD62" s="9">
        <v>-110961.18383333333</v>
      </c>
      <c r="AE62" s="9">
        <f t="shared" si="213"/>
        <v>50896351.227221675</v>
      </c>
      <c r="AF62" s="9">
        <v>14013.812748724131</v>
      </c>
      <c r="AG62" s="9">
        <v>-110961.18383333333</v>
      </c>
      <c r="AH62" s="9">
        <f t="shared" si="214"/>
        <v>50799403.856137067</v>
      </c>
      <c r="AI62" s="9">
        <v>8138.7496547547807</v>
      </c>
      <c r="AJ62" s="9">
        <v>-110961.18383333333</v>
      </c>
      <c r="AK62" s="9">
        <f t="shared" si="215"/>
        <v>50696581.421958491</v>
      </c>
      <c r="AL62" s="9">
        <v>20379.534544913578</v>
      </c>
      <c r="AM62" s="9">
        <v>-110961.18383333333</v>
      </c>
      <c r="AN62" s="9">
        <f t="shared" si="216"/>
        <v>50605999.772670075</v>
      </c>
      <c r="AO62" s="9">
        <v>28564.489045386701</v>
      </c>
      <c r="AP62" s="9">
        <v>-110961.18383333333</v>
      </c>
      <c r="AQ62" s="9">
        <f t="shared" si="217"/>
        <v>50523603.077882133</v>
      </c>
      <c r="AR62" s="9">
        <v>52831.182598862601</v>
      </c>
      <c r="AS62" s="9">
        <v>-110961.18383333333</v>
      </c>
      <c r="AT62" s="9">
        <f t="shared" si="218"/>
        <v>50465473.076647662</v>
      </c>
      <c r="AU62" s="9">
        <v>23420.318221059562</v>
      </c>
      <c r="AV62" s="9">
        <v>-110961.18383333333</v>
      </c>
      <c r="AW62" s="9">
        <f t="shared" si="219"/>
        <v>50377932.211035393</v>
      </c>
      <c r="AX62" s="9">
        <v>45625.9390905603</v>
      </c>
      <c r="AY62" s="9">
        <v>-110961.18383333333</v>
      </c>
      <c r="AZ62" s="9">
        <f t="shared" si="220"/>
        <v>50312596.96629262</v>
      </c>
      <c r="BA62" s="9">
        <v>61178.319695950995</v>
      </c>
      <c r="BB62" s="9">
        <v>-110961.18383333333</v>
      </c>
      <c r="BC62" s="9">
        <f t="shared" si="221"/>
        <v>50262814.102155238</v>
      </c>
      <c r="BD62" s="9">
        <v>36836.814284228501</v>
      </c>
      <c r="BE62" s="9">
        <v>-110961.18383333333</v>
      </c>
      <c r="BF62" s="9">
        <f t="shared" si="222"/>
        <v>50188689.732606135</v>
      </c>
      <c r="BG62" s="9">
        <v>2015665.1640765346</v>
      </c>
      <c r="BH62" s="9">
        <v>-110961.18383333333</v>
      </c>
      <c r="BI62" s="9">
        <f t="shared" si="223"/>
        <v>52093393.712849341</v>
      </c>
      <c r="BJ62" s="9">
        <v>12218.520865884015</v>
      </c>
      <c r="BK62" s="9">
        <v>-110961.18383333333</v>
      </c>
      <c r="BL62" s="9">
        <f t="shared" si="224"/>
        <v>51994651.049881898</v>
      </c>
      <c r="BM62" s="9">
        <v>11621.88989559067</v>
      </c>
      <c r="BN62" s="9">
        <v>-110961.18383333333</v>
      </c>
      <c r="BO62" s="9">
        <f t="shared" si="225"/>
        <v>51895311.755944155</v>
      </c>
      <c r="BP62" s="9">
        <v>18014.20849574322</v>
      </c>
      <c r="BQ62" s="9">
        <v>-110961.18383333333</v>
      </c>
      <c r="BR62" s="9">
        <f t="shared" si="226"/>
        <v>51802364.780606568</v>
      </c>
      <c r="BS62" s="9">
        <v>14489.49358567789</v>
      </c>
      <c r="BT62" s="9">
        <v>-110961.18383333333</v>
      </c>
      <c r="BU62" s="9">
        <f t="shared" si="227"/>
        <v>51705893.090358913</v>
      </c>
      <c r="BV62" s="9">
        <v>51378.988477369843</v>
      </c>
      <c r="BW62" s="9">
        <v>-110961.18383333333</v>
      </c>
      <c r="BX62" s="9">
        <f t="shared" si="228"/>
        <v>51646310.895002954</v>
      </c>
      <c r="BY62" s="9">
        <v>58605.98631226529</v>
      </c>
      <c r="BZ62" s="9">
        <v>-110961.18383333333</v>
      </c>
      <c r="CA62" s="9">
        <f t="shared" si="229"/>
        <v>51593955.697481886</v>
      </c>
      <c r="CB62" s="9">
        <v>86252.471421716997</v>
      </c>
      <c r="CC62" s="9">
        <v>-110961.18383333333</v>
      </c>
      <c r="CD62" s="9">
        <f t="shared" si="230"/>
        <v>51569246.985070273</v>
      </c>
      <c r="CE62" s="9">
        <v>52937.014166799243</v>
      </c>
      <c r="CF62" s="9">
        <v>-110961.18383333333</v>
      </c>
      <c r="CG62" s="9">
        <f t="shared" si="231"/>
        <v>51511222.815403745</v>
      </c>
      <c r="CH62" s="9">
        <v>76836.230752592412</v>
      </c>
      <c r="CI62" s="9">
        <v>-110961.18383333333</v>
      </c>
      <c r="CJ62" s="9">
        <f t="shared" si="232"/>
        <v>51477097.862323008</v>
      </c>
      <c r="CK62" s="9">
        <v>72538.132602386366</v>
      </c>
      <c r="CL62" s="9">
        <v>-110961.18383333333</v>
      </c>
      <c r="CM62" s="9">
        <f t="shared" si="233"/>
        <v>51438674.811092064</v>
      </c>
      <c r="CN62" s="9">
        <v>47580.899741532674</v>
      </c>
      <c r="CO62" s="9">
        <v>-110961.18383333333</v>
      </c>
      <c r="CP62" s="9">
        <f t="shared" si="234"/>
        <v>51375294.527000263</v>
      </c>
      <c r="CQ62" s="9">
        <v>3802228.3808404123</v>
      </c>
      <c r="CR62" s="9">
        <v>-110961.18383333333</v>
      </c>
      <c r="CS62" s="9">
        <f t="shared" si="235"/>
        <v>55066561.724007346</v>
      </c>
      <c r="CT62" s="9">
        <v>33969.83785752581</v>
      </c>
      <c r="CU62" s="9">
        <v>-110961.18383333333</v>
      </c>
      <c r="CV62" s="9">
        <f t="shared" si="236"/>
        <v>54989570.378031544</v>
      </c>
      <c r="CW62" s="9">
        <v>27460.273036638479</v>
      </c>
      <c r="CX62" s="9">
        <v>-110961.18383333333</v>
      </c>
      <c r="CY62" s="9">
        <f t="shared" si="237"/>
        <v>54906069.46723485</v>
      </c>
      <c r="CZ62" s="9">
        <v>37225.843036188497</v>
      </c>
      <c r="DA62" s="9">
        <v>-110961.18383333333</v>
      </c>
      <c r="DB62" s="9">
        <f t="shared" si="238"/>
        <v>54832334.126437709</v>
      </c>
      <c r="DC62" s="9">
        <v>13048.294189052638</v>
      </c>
      <c r="DD62" s="9">
        <v>-110961.18383333333</v>
      </c>
      <c r="DE62" s="9">
        <f t="shared" si="239"/>
        <v>54734421.236793429</v>
      </c>
      <c r="DF62" s="9">
        <v>43000.150372215197</v>
      </c>
      <c r="DG62" s="9">
        <v>-110961.18383333333</v>
      </c>
      <c r="DH62" s="9">
        <f t="shared" si="240"/>
        <v>54666460.203332312</v>
      </c>
      <c r="DI62" s="9">
        <v>84126.560030516004</v>
      </c>
      <c r="DJ62" s="9">
        <v>-110961.18383333333</v>
      </c>
      <c r="DK62" s="9">
        <f t="shared" si="241"/>
        <v>54639625.579529494</v>
      </c>
      <c r="DL62" s="9">
        <v>129776.7639053621</v>
      </c>
      <c r="DM62" s="9">
        <v>-110961.18383333333</v>
      </c>
      <c r="DN62" s="9">
        <f t="shared" si="242"/>
        <v>54658441.159601524</v>
      </c>
      <c r="DO62" s="9">
        <v>34396.996653750903</v>
      </c>
      <c r="DP62" s="9">
        <v>-110961.18383333333</v>
      </c>
      <c r="DQ62" s="9">
        <f t="shared" si="243"/>
        <v>54581876.972421944</v>
      </c>
      <c r="DR62" s="9">
        <v>111846.19101337201</v>
      </c>
      <c r="DS62" s="9">
        <v>-110961.18383333333</v>
      </c>
      <c r="DT62" s="9">
        <f t="shared" si="244"/>
        <v>54582761.979601987</v>
      </c>
      <c r="DU62" s="9">
        <v>118021.15176942099</v>
      </c>
      <c r="DV62" s="9">
        <v>-110961.18383333333</v>
      </c>
      <c r="DW62" s="9">
        <f t="shared" si="245"/>
        <v>54589821.947538078</v>
      </c>
      <c r="DX62" s="9">
        <v>36892.236402564995</v>
      </c>
      <c r="DY62" s="9">
        <v>-110961.18383333333</v>
      </c>
      <c r="DZ62" s="9">
        <f t="shared" si="246"/>
        <v>54515753.000107311</v>
      </c>
      <c r="EA62" s="9">
        <v>3671727.391094957</v>
      </c>
      <c r="EB62" s="9">
        <v>-110961.18383333333</v>
      </c>
      <c r="EC62" s="9">
        <f t="shared" si="247"/>
        <v>58076519.20736894</v>
      </c>
      <c r="EE62" s="150">
        <f t="shared" si="248"/>
        <v>51799166.83238285</v>
      </c>
      <c r="EF62" s="150">
        <f t="shared" si="249"/>
        <v>3056556.210643664</v>
      </c>
      <c r="EG62" s="151">
        <f t="shared" si="250"/>
        <v>54855723.043026514</v>
      </c>
      <c r="EH62" s="118"/>
    </row>
    <row r="63" spans="1:141" x14ac:dyDescent="0.2">
      <c r="A63" s="63" t="s">
        <v>90</v>
      </c>
      <c r="B63" s="63" t="s">
        <v>30</v>
      </c>
      <c r="C63" s="63" t="s">
        <v>30</v>
      </c>
      <c r="D63" s="63" t="s">
        <v>96</v>
      </c>
      <c r="E63" s="63" t="str">
        <f t="shared" si="204"/>
        <v>GNLPWYP</v>
      </c>
      <c r="F63" s="63" t="str">
        <f t="shared" si="205"/>
        <v>GNLPWYP</v>
      </c>
      <c r="G63" s="9">
        <v>92132904.959999993</v>
      </c>
      <c r="H63" s="9">
        <v>527749.20000000007</v>
      </c>
      <c r="I63" s="9">
        <v>-183594.15116666668</v>
      </c>
      <c r="J63" s="9">
        <f t="shared" si="206"/>
        <v>92477060.008833334</v>
      </c>
      <c r="K63" s="9">
        <v>350187.16118619894</v>
      </c>
      <c r="L63" s="9">
        <v>-183594.15116666668</v>
      </c>
      <c r="M63" s="9">
        <f t="shared" si="207"/>
        <v>92643653.018852875</v>
      </c>
      <c r="N63" s="9">
        <v>739226.071058403</v>
      </c>
      <c r="O63" s="9">
        <v>-183594.15116666668</v>
      </c>
      <c r="P63" s="9">
        <f t="shared" si="208"/>
        <v>93199284.938744619</v>
      </c>
      <c r="Q63" s="9">
        <v>472041.92689159361</v>
      </c>
      <c r="R63" s="9">
        <v>-183594.15116666668</v>
      </c>
      <c r="S63" s="9">
        <f t="shared" si="209"/>
        <v>93487732.714469552</v>
      </c>
      <c r="T63" s="9">
        <v>248471.83181487641</v>
      </c>
      <c r="U63" s="9">
        <v>-183594.15116666668</v>
      </c>
      <c r="V63" s="9">
        <f t="shared" si="210"/>
        <v>93552610.39511776</v>
      </c>
      <c r="W63" s="9">
        <v>6677574.086853493</v>
      </c>
      <c r="X63" s="9">
        <v>-183594.15116666668</v>
      </c>
      <c r="Y63" s="9">
        <f t="shared" si="211"/>
        <v>100046590.33080459</v>
      </c>
      <c r="Z63" s="9">
        <v>592217.72771957365</v>
      </c>
      <c r="AA63" s="9">
        <v>-183594.15116666668</v>
      </c>
      <c r="AB63" s="9">
        <f t="shared" si="212"/>
        <v>100455213.9073575</v>
      </c>
      <c r="AC63" s="9">
        <v>271938.14893004694</v>
      </c>
      <c r="AD63" s="9">
        <v>-183594.15116666668</v>
      </c>
      <c r="AE63" s="9">
        <f t="shared" si="213"/>
        <v>100543557.90512088</v>
      </c>
      <c r="AF63" s="9">
        <v>315139.3722839643</v>
      </c>
      <c r="AG63" s="9">
        <v>-183594.15116666668</v>
      </c>
      <c r="AH63" s="9">
        <f t="shared" si="214"/>
        <v>100675103.12623818</v>
      </c>
      <c r="AI63" s="9">
        <v>313361.91590467776</v>
      </c>
      <c r="AJ63" s="9">
        <v>-183594.15116666668</v>
      </c>
      <c r="AK63" s="9">
        <f t="shared" si="215"/>
        <v>100804870.89097619</v>
      </c>
      <c r="AL63" s="9">
        <v>1491210.3225188749</v>
      </c>
      <c r="AM63" s="9">
        <v>-183594.15116666668</v>
      </c>
      <c r="AN63" s="9">
        <f t="shared" si="216"/>
        <v>102112487.0623284</v>
      </c>
      <c r="AO63" s="9">
        <v>600034.60069903079</v>
      </c>
      <c r="AP63" s="9">
        <v>-183594.15116666668</v>
      </c>
      <c r="AQ63" s="9">
        <f t="shared" si="217"/>
        <v>102528927.51186077</v>
      </c>
      <c r="AR63" s="9">
        <v>4333008.9508092236</v>
      </c>
      <c r="AS63" s="9">
        <v>-183594.15116666668</v>
      </c>
      <c r="AT63" s="9">
        <f t="shared" si="218"/>
        <v>106678342.31150334</v>
      </c>
      <c r="AU63" s="9">
        <v>597131.16890657472</v>
      </c>
      <c r="AV63" s="9">
        <v>-183594.15116666668</v>
      </c>
      <c r="AW63" s="9">
        <f t="shared" si="219"/>
        <v>107091879.32924324</v>
      </c>
      <c r="AX63" s="9">
        <v>436222.98620331765</v>
      </c>
      <c r="AY63" s="9">
        <v>-183594.15116666668</v>
      </c>
      <c r="AZ63" s="9">
        <f t="shared" si="220"/>
        <v>107344508.16427989</v>
      </c>
      <c r="BA63" s="9">
        <v>596801.26249086799</v>
      </c>
      <c r="BB63" s="9">
        <v>-183594.15116666668</v>
      </c>
      <c r="BC63" s="9">
        <f t="shared" si="221"/>
        <v>107757715.2756041</v>
      </c>
      <c r="BD63" s="9">
        <v>798823.62439211784</v>
      </c>
      <c r="BE63" s="9">
        <v>-183594.15116666668</v>
      </c>
      <c r="BF63" s="9">
        <f t="shared" si="222"/>
        <v>108372944.74882956</v>
      </c>
      <c r="BG63" s="9">
        <v>1130047.5538712153</v>
      </c>
      <c r="BH63" s="9">
        <v>-183594.15116666668</v>
      </c>
      <c r="BI63" s="9">
        <f t="shared" si="223"/>
        <v>109319398.15153411</v>
      </c>
      <c r="BJ63" s="9">
        <v>589270.26684167469</v>
      </c>
      <c r="BK63" s="9">
        <v>-183594.15116666668</v>
      </c>
      <c r="BL63" s="9">
        <f t="shared" si="224"/>
        <v>109725074.26720913</v>
      </c>
      <c r="BM63" s="9">
        <v>262561.58673932811</v>
      </c>
      <c r="BN63" s="9">
        <v>-183594.15116666668</v>
      </c>
      <c r="BO63" s="9">
        <f t="shared" si="225"/>
        <v>109804041.7027818</v>
      </c>
      <c r="BP63" s="9">
        <v>3510349.7366044628</v>
      </c>
      <c r="BQ63" s="9">
        <v>-183594.15116666668</v>
      </c>
      <c r="BR63" s="9">
        <f t="shared" si="226"/>
        <v>113130797.2882196</v>
      </c>
      <c r="BS63" s="9">
        <v>305722.43763895071</v>
      </c>
      <c r="BT63" s="9">
        <v>-183594.15116666668</v>
      </c>
      <c r="BU63" s="9">
        <f t="shared" si="227"/>
        <v>113252925.57469189</v>
      </c>
      <c r="BV63" s="9">
        <v>431822.74126038305</v>
      </c>
      <c r="BW63" s="9">
        <v>-183594.15116666668</v>
      </c>
      <c r="BX63" s="9">
        <f t="shared" si="228"/>
        <v>113501154.16478561</v>
      </c>
      <c r="BY63" s="9">
        <v>602201.37658690452</v>
      </c>
      <c r="BZ63" s="9">
        <v>-183594.15116666668</v>
      </c>
      <c r="CA63" s="9">
        <f t="shared" si="229"/>
        <v>113919761.39020585</v>
      </c>
      <c r="CB63" s="9">
        <v>391892.20789392642</v>
      </c>
      <c r="CC63" s="9">
        <v>-183594.15116666668</v>
      </c>
      <c r="CD63" s="9">
        <f t="shared" si="230"/>
        <v>114128059.44693311</v>
      </c>
      <c r="CE63" s="9">
        <v>602401.15166982193</v>
      </c>
      <c r="CF63" s="9">
        <v>-183594.15116666668</v>
      </c>
      <c r="CG63" s="9">
        <f t="shared" si="231"/>
        <v>114546866.44743626</v>
      </c>
      <c r="CH63" s="9">
        <v>437398.79548497224</v>
      </c>
      <c r="CI63" s="9">
        <v>-183594.15116666668</v>
      </c>
      <c r="CJ63" s="9">
        <f t="shared" si="232"/>
        <v>114800671.09175457</v>
      </c>
      <c r="CK63" s="9">
        <v>604241.33469854528</v>
      </c>
      <c r="CL63" s="9">
        <v>-183594.15116666668</v>
      </c>
      <c r="CM63" s="9">
        <f t="shared" si="233"/>
        <v>115221318.27528645</v>
      </c>
      <c r="CN63" s="9">
        <v>1510425.0103894239</v>
      </c>
      <c r="CO63" s="9">
        <v>-183594.15116666668</v>
      </c>
      <c r="CP63" s="9">
        <f t="shared" si="234"/>
        <v>116548149.13450921</v>
      </c>
      <c r="CQ63" s="9">
        <v>2714583.0968007986</v>
      </c>
      <c r="CR63" s="9">
        <v>-183594.15116666668</v>
      </c>
      <c r="CS63" s="9">
        <f t="shared" si="235"/>
        <v>119079138.08014335</v>
      </c>
      <c r="CT63" s="9">
        <v>1145430.0293921856</v>
      </c>
      <c r="CU63" s="9">
        <v>-183594.15116666668</v>
      </c>
      <c r="CV63" s="9">
        <f t="shared" si="236"/>
        <v>120040973.95836887</v>
      </c>
      <c r="CW63" s="9">
        <v>378416.91907431232</v>
      </c>
      <c r="CX63" s="9">
        <v>-183594.15116666668</v>
      </c>
      <c r="CY63" s="9">
        <f t="shared" si="237"/>
        <v>120235796.72627652</v>
      </c>
      <c r="CZ63" s="9">
        <v>478656.9272090887</v>
      </c>
      <c r="DA63" s="9">
        <v>-183594.15116666668</v>
      </c>
      <c r="DB63" s="9">
        <f t="shared" si="238"/>
        <v>120530859.50231895</v>
      </c>
      <c r="DC63" s="9">
        <v>4623603.8610541075</v>
      </c>
      <c r="DD63" s="9">
        <v>-183594.15116666668</v>
      </c>
      <c r="DE63" s="9">
        <f t="shared" si="239"/>
        <v>124970869.21220639</v>
      </c>
      <c r="DF63" s="9">
        <v>1301564.4182849964</v>
      </c>
      <c r="DG63" s="9">
        <v>-183594.15116666668</v>
      </c>
      <c r="DH63" s="9">
        <f t="shared" si="240"/>
        <v>126088839.47932473</v>
      </c>
      <c r="DI63" s="9">
        <v>1696398.185269793</v>
      </c>
      <c r="DJ63" s="9">
        <v>-183594.15116666668</v>
      </c>
      <c r="DK63" s="9">
        <f t="shared" si="241"/>
        <v>127601643.51342785</v>
      </c>
      <c r="DL63" s="9">
        <v>1208505.4041185689</v>
      </c>
      <c r="DM63" s="9">
        <v>-183594.15116666668</v>
      </c>
      <c r="DN63" s="9">
        <f t="shared" si="242"/>
        <v>128626554.76637976</v>
      </c>
      <c r="DO63" s="9">
        <v>1699592.3661332505</v>
      </c>
      <c r="DP63" s="9">
        <v>-183594.15116666668</v>
      </c>
      <c r="DQ63" s="9">
        <f t="shared" si="243"/>
        <v>130142552.98134635</v>
      </c>
      <c r="DR63" s="9">
        <v>1044913.4798797818</v>
      </c>
      <c r="DS63" s="9">
        <v>-183594.15116666668</v>
      </c>
      <c r="DT63" s="9">
        <f t="shared" si="244"/>
        <v>131003872.31005947</v>
      </c>
      <c r="DU63" s="9">
        <v>1786936.7719985091</v>
      </c>
      <c r="DV63" s="9">
        <v>-183594.15116666668</v>
      </c>
      <c r="DW63" s="9">
        <f t="shared" si="245"/>
        <v>132607214.93089132</v>
      </c>
      <c r="DX63" s="9">
        <v>1923694.2485453114</v>
      </c>
      <c r="DY63" s="9">
        <v>-183594.15116666668</v>
      </c>
      <c r="DZ63" s="9">
        <f t="shared" si="246"/>
        <v>134347315.02826995</v>
      </c>
      <c r="EA63" s="9">
        <v>13843740.508279065</v>
      </c>
      <c r="EB63" s="9">
        <v>-183594.15116666668</v>
      </c>
      <c r="EC63" s="9">
        <f t="shared" si="247"/>
        <v>148007461.38538232</v>
      </c>
      <c r="EE63" s="150">
        <f t="shared" si="248"/>
        <v>113564840.57497102</v>
      </c>
      <c r="EF63" s="150">
        <f t="shared" si="249"/>
        <v>13913475.436831728</v>
      </c>
      <c r="EG63" s="151">
        <f t="shared" si="250"/>
        <v>127478316.01180275</v>
      </c>
      <c r="EH63" s="118"/>
    </row>
    <row r="64" spans="1:141" x14ac:dyDescent="0.2">
      <c r="A64" s="63" t="s">
        <v>91</v>
      </c>
      <c r="B64" s="63" t="s">
        <v>28</v>
      </c>
      <c r="C64" s="63" t="s">
        <v>28</v>
      </c>
      <c r="D64" s="63" t="s">
        <v>96</v>
      </c>
      <c r="E64" s="63" t="str">
        <f t="shared" si="204"/>
        <v>GNLPUT</v>
      </c>
      <c r="F64" s="63" t="str">
        <f t="shared" si="205"/>
        <v>GNLPUT</v>
      </c>
      <c r="G64" s="9">
        <v>260893513.27000001</v>
      </c>
      <c r="H64" s="9">
        <v>1505403.25</v>
      </c>
      <c r="I64" s="9">
        <v>-448297.03316666652</v>
      </c>
      <c r="J64" s="9">
        <f t="shared" si="206"/>
        <v>261950619.48683333</v>
      </c>
      <c r="K64" s="9">
        <v>1813980.7003579398</v>
      </c>
      <c r="L64" s="9">
        <v>-448297.03316666652</v>
      </c>
      <c r="M64" s="9">
        <f t="shared" si="207"/>
        <v>263316303.1540246</v>
      </c>
      <c r="N64" s="9">
        <v>3024306.1018945761</v>
      </c>
      <c r="O64" s="9">
        <v>-448297.03316666652</v>
      </c>
      <c r="P64" s="9">
        <f t="shared" si="208"/>
        <v>265892312.22275251</v>
      </c>
      <c r="Q64" s="9">
        <v>2393484.6435943083</v>
      </c>
      <c r="R64" s="9">
        <v>-448297.03316666652</v>
      </c>
      <c r="S64" s="9">
        <f t="shared" si="209"/>
        <v>267837499.83318013</v>
      </c>
      <c r="T64" s="9">
        <v>2242034.357266021</v>
      </c>
      <c r="U64" s="9">
        <v>-448297.03316666652</v>
      </c>
      <c r="V64" s="9">
        <f t="shared" si="210"/>
        <v>269631237.15727949</v>
      </c>
      <c r="W64" s="9">
        <v>9864497.2338563725</v>
      </c>
      <c r="X64" s="9">
        <v>-448297.03316666652</v>
      </c>
      <c r="Y64" s="9">
        <f t="shared" si="211"/>
        <v>279047437.35796922</v>
      </c>
      <c r="Z64" s="9">
        <v>1714840.8969082132</v>
      </c>
      <c r="AA64" s="9">
        <v>-448297.03316666652</v>
      </c>
      <c r="AB64" s="9">
        <f t="shared" si="212"/>
        <v>280313981.2217108</v>
      </c>
      <c r="AC64" s="9">
        <v>566191.50284578372</v>
      </c>
      <c r="AD64" s="9">
        <v>-448297.03316666652</v>
      </c>
      <c r="AE64" s="9">
        <f t="shared" si="213"/>
        <v>280431875.69138992</v>
      </c>
      <c r="AF64" s="9">
        <v>987294.85937835695</v>
      </c>
      <c r="AG64" s="9">
        <v>-448297.03316666652</v>
      </c>
      <c r="AH64" s="9">
        <f t="shared" si="214"/>
        <v>280970873.51760161</v>
      </c>
      <c r="AI64" s="9">
        <v>682366.92355116538</v>
      </c>
      <c r="AJ64" s="9">
        <v>-448297.03316666652</v>
      </c>
      <c r="AK64" s="9">
        <f t="shared" si="215"/>
        <v>281204943.4079861</v>
      </c>
      <c r="AL64" s="9">
        <v>952083.18037984404</v>
      </c>
      <c r="AM64" s="9">
        <v>-448297.03316666652</v>
      </c>
      <c r="AN64" s="9">
        <f t="shared" si="216"/>
        <v>281708729.55519933</v>
      </c>
      <c r="AO64" s="9">
        <v>1577619.6687760341</v>
      </c>
      <c r="AP64" s="9">
        <v>-448297.03316666652</v>
      </c>
      <c r="AQ64" s="9">
        <f t="shared" si="217"/>
        <v>282838052.19080871</v>
      </c>
      <c r="AR64" s="9">
        <v>876446.26015952462</v>
      </c>
      <c r="AS64" s="9">
        <v>-448297.03316666652</v>
      </c>
      <c r="AT64" s="9">
        <f t="shared" si="218"/>
        <v>283266201.41780162</v>
      </c>
      <c r="AU64" s="9">
        <v>1333613.8701070938</v>
      </c>
      <c r="AV64" s="9">
        <v>-448297.03316666652</v>
      </c>
      <c r="AW64" s="9">
        <f t="shared" si="219"/>
        <v>284151518.25474209</v>
      </c>
      <c r="AX64" s="9">
        <v>1177694.7201164281</v>
      </c>
      <c r="AY64" s="9">
        <v>-448297.03316666652</v>
      </c>
      <c r="AZ64" s="9">
        <f t="shared" si="220"/>
        <v>284880915.94169188</v>
      </c>
      <c r="BA64" s="9">
        <v>2513518.400862704</v>
      </c>
      <c r="BB64" s="9">
        <v>-448297.03316666652</v>
      </c>
      <c r="BC64" s="9">
        <f t="shared" si="221"/>
        <v>286946137.30938792</v>
      </c>
      <c r="BD64" s="9">
        <v>2139398.8258013567</v>
      </c>
      <c r="BE64" s="9">
        <v>-448297.03316666652</v>
      </c>
      <c r="BF64" s="9">
        <f t="shared" si="222"/>
        <v>288637239.10202265</v>
      </c>
      <c r="BG64" s="9">
        <v>3583168.7041508392</v>
      </c>
      <c r="BH64" s="9">
        <v>-448297.03316666652</v>
      </c>
      <c r="BI64" s="9">
        <f t="shared" si="223"/>
        <v>291772110.77300686</v>
      </c>
      <c r="BJ64" s="9">
        <v>1299374.3518397629</v>
      </c>
      <c r="BK64" s="9">
        <v>-448297.03316666652</v>
      </c>
      <c r="BL64" s="9">
        <f t="shared" si="224"/>
        <v>292623188.09167999</v>
      </c>
      <c r="BM64" s="9">
        <v>530135.69256976503</v>
      </c>
      <c r="BN64" s="9">
        <v>-448297.03316666652</v>
      </c>
      <c r="BO64" s="9">
        <f t="shared" si="225"/>
        <v>292705026.75108314</v>
      </c>
      <c r="BP64" s="9">
        <v>634245.29980406491</v>
      </c>
      <c r="BQ64" s="9">
        <v>-448297.03316666652</v>
      </c>
      <c r="BR64" s="9">
        <f t="shared" si="226"/>
        <v>292890975.01772058</v>
      </c>
      <c r="BS64" s="9">
        <v>632931.06386805407</v>
      </c>
      <c r="BT64" s="9">
        <v>-448297.03316666652</v>
      </c>
      <c r="BU64" s="9">
        <f t="shared" si="227"/>
        <v>293075609.04842198</v>
      </c>
      <c r="BV64" s="9">
        <v>929925.4556342687</v>
      </c>
      <c r="BW64" s="9">
        <v>-448297.03316666652</v>
      </c>
      <c r="BX64" s="9">
        <f t="shared" si="228"/>
        <v>293557237.47088963</v>
      </c>
      <c r="BY64" s="9">
        <v>1328992.045301619</v>
      </c>
      <c r="BZ64" s="9">
        <v>-448297.03316666652</v>
      </c>
      <c r="CA64" s="9">
        <f t="shared" si="229"/>
        <v>294437932.4830246</v>
      </c>
      <c r="CB64" s="9">
        <v>835801.78561929683</v>
      </c>
      <c r="CC64" s="9">
        <v>-448297.03316666652</v>
      </c>
      <c r="CD64" s="9">
        <f t="shared" si="230"/>
        <v>294825437.23547727</v>
      </c>
      <c r="CE64" s="9">
        <v>1329680.4388446184</v>
      </c>
      <c r="CF64" s="9">
        <v>-448297.03316666652</v>
      </c>
      <c r="CG64" s="9">
        <f t="shared" si="231"/>
        <v>295706820.64115524</v>
      </c>
      <c r="CH64" s="9">
        <v>1278995.6460381141</v>
      </c>
      <c r="CI64" s="9">
        <v>-448297.03316666652</v>
      </c>
      <c r="CJ64" s="9">
        <f t="shared" si="232"/>
        <v>296537519.25402671</v>
      </c>
      <c r="CK64" s="9">
        <v>1331939.1992259456</v>
      </c>
      <c r="CL64" s="9">
        <v>-448297.03316666652</v>
      </c>
      <c r="CM64" s="9">
        <f t="shared" si="233"/>
        <v>297421161.42008603</v>
      </c>
      <c r="CN64" s="9">
        <v>2504404.7159060379</v>
      </c>
      <c r="CO64" s="9">
        <v>-448297.03316666652</v>
      </c>
      <c r="CP64" s="9">
        <f t="shared" si="234"/>
        <v>299477269.1028254</v>
      </c>
      <c r="CQ64" s="9">
        <v>3230898.1279438725</v>
      </c>
      <c r="CR64" s="9">
        <v>-448297.03316666652</v>
      </c>
      <c r="CS64" s="9">
        <f t="shared" si="235"/>
        <v>302259870.19760263</v>
      </c>
      <c r="CT64" s="9">
        <v>2608206.5294736801</v>
      </c>
      <c r="CU64" s="9">
        <v>-448297.03316666652</v>
      </c>
      <c r="CV64" s="9">
        <f t="shared" si="236"/>
        <v>304419779.69390965</v>
      </c>
      <c r="CW64" s="9">
        <v>804250.81984661077</v>
      </c>
      <c r="CX64" s="9">
        <v>-448297.03316666652</v>
      </c>
      <c r="CY64" s="9">
        <f t="shared" si="237"/>
        <v>304775733.48058963</v>
      </c>
      <c r="CZ64" s="9">
        <v>1040110.158137753</v>
      </c>
      <c r="DA64" s="9">
        <v>-448297.03316666652</v>
      </c>
      <c r="DB64" s="9">
        <f t="shared" si="238"/>
        <v>305367546.60556072</v>
      </c>
      <c r="DC64" s="9">
        <v>1039531.8773217626</v>
      </c>
      <c r="DD64" s="9">
        <v>-448297.03316666652</v>
      </c>
      <c r="DE64" s="9">
        <f t="shared" si="239"/>
        <v>305958781.44971585</v>
      </c>
      <c r="DF64" s="9">
        <v>1730483.3920641355</v>
      </c>
      <c r="DG64" s="9">
        <v>-448297.03316666652</v>
      </c>
      <c r="DH64" s="9">
        <f t="shared" si="240"/>
        <v>307240967.80861336</v>
      </c>
      <c r="DI64" s="9">
        <v>2653604.9977234392</v>
      </c>
      <c r="DJ64" s="9">
        <v>-448297.03316666652</v>
      </c>
      <c r="DK64" s="9">
        <f t="shared" si="241"/>
        <v>309446275.77317017</v>
      </c>
      <c r="DL64" s="9">
        <v>1504659.3277881586</v>
      </c>
      <c r="DM64" s="9">
        <v>-448297.03316666652</v>
      </c>
      <c r="DN64" s="9">
        <f t="shared" si="242"/>
        <v>310502638.0677917</v>
      </c>
      <c r="DO64" s="9">
        <v>2653943.7253222382</v>
      </c>
      <c r="DP64" s="9">
        <v>-448297.03316666652</v>
      </c>
      <c r="DQ64" s="9">
        <f t="shared" si="243"/>
        <v>312708284.7599473</v>
      </c>
      <c r="DR64" s="9">
        <v>12411228.496937994</v>
      </c>
      <c r="DS64" s="9">
        <v>-448297.03316666652</v>
      </c>
      <c r="DT64" s="9">
        <f t="shared" si="244"/>
        <v>324671216.22371864</v>
      </c>
      <c r="DU64" s="9">
        <v>25860110.440683421</v>
      </c>
      <c r="DV64" s="9">
        <v>-448297.03316666652</v>
      </c>
      <c r="DW64" s="9">
        <f t="shared" si="245"/>
        <v>350083029.63123542</v>
      </c>
      <c r="DX64" s="9">
        <v>7924437.3418657444</v>
      </c>
      <c r="DY64" s="9">
        <v>-448297.03316666652</v>
      </c>
      <c r="DZ64" s="9">
        <f t="shared" si="246"/>
        <v>357559169.93993449</v>
      </c>
      <c r="EA64" s="9">
        <v>10776238.315646974</v>
      </c>
      <c r="EB64" s="9">
        <v>-448297.03316666652</v>
      </c>
      <c r="EC64" s="9">
        <f t="shared" si="247"/>
        <v>367887111.22241479</v>
      </c>
      <c r="EE64" s="150">
        <f t="shared" si="248"/>
        <v>295022847.25014132</v>
      </c>
      <c r="EF64" s="150">
        <f t="shared" si="249"/>
        <v>23961062.261874974</v>
      </c>
      <c r="EG64" s="151">
        <f t="shared" si="250"/>
        <v>318983909.5120163</v>
      </c>
      <c r="EH64" s="118"/>
    </row>
    <row r="65" spans="1:138" x14ac:dyDescent="0.2">
      <c r="A65" s="63" t="s">
        <v>92</v>
      </c>
      <c r="B65" s="63" t="s">
        <v>26</v>
      </c>
      <c r="C65" s="63" t="s">
        <v>26</v>
      </c>
      <c r="D65" s="63" t="s">
        <v>96</v>
      </c>
      <c r="E65" s="63" t="str">
        <f t="shared" si="204"/>
        <v>GNLPID</v>
      </c>
      <c r="F65" s="63" t="str">
        <f t="shared" si="205"/>
        <v>GNLPID</v>
      </c>
      <c r="G65" s="9">
        <v>56833443.210000001</v>
      </c>
      <c r="H65" s="9">
        <v>109405.45999999998</v>
      </c>
      <c r="I65" s="9">
        <v>-66774.459166666667</v>
      </c>
      <c r="J65" s="9">
        <f t="shared" si="206"/>
        <v>56876074.210833333</v>
      </c>
      <c r="K65" s="9">
        <v>110666.13999999998</v>
      </c>
      <c r="L65" s="9">
        <v>-66774.459166666667</v>
      </c>
      <c r="M65" s="9">
        <f t="shared" si="207"/>
        <v>56919965.891666666</v>
      </c>
      <c r="N65" s="9">
        <v>317530.49</v>
      </c>
      <c r="O65" s="9">
        <v>-66774.459166666667</v>
      </c>
      <c r="P65" s="9">
        <f t="shared" si="208"/>
        <v>57170721.922499999</v>
      </c>
      <c r="Q65" s="9">
        <v>210285.32670661941</v>
      </c>
      <c r="R65" s="9">
        <v>-66774.459166666667</v>
      </c>
      <c r="S65" s="9">
        <f t="shared" si="209"/>
        <v>57314232.790039949</v>
      </c>
      <c r="T65" s="9">
        <v>250412.63526643941</v>
      </c>
      <c r="U65" s="9">
        <v>-66774.459166666667</v>
      </c>
      <c r="V65" s="9">
        <f t="shared" si="210"/>
        <v>57497870.966139719</v>
      </c>
      <c r="W65" s="9">
        <v>1163169.2421385748</v>
      </c>
      <c r="X65" s="9">
        <v>-66774.459166666667</v>
      </c>
      <c r="Y65" s="9">
        <f t="shared" si="211"/>
        <v>58594265.749111623</v>
      </c>
      <c r="Z65" s="9">
        <v>297491.26601247664</v>
      </c>
      <c r="AA65" s="9">
        <v>-66774.459166666667</v>
      </c>
      <c r="AB65" s="9">
        <f t="shared" si="212"/>
        <v>58824982.555957429</v>
      </c>
      <c r="AC65" s="9">
        <v>192006.47001094688</v>
      </c>
      <c r="AD65" s="9">
        <v>-66774.459166666667</v>
      </c>
      <c r="AE65" s="9">
        <f t="shared" si="213"/>
        <v>58950214.566801704</v>
      </c>
      <c r="AF65" s="9">
        <v>131477.9843719838</v>
      </c>
      <c r="AG65" s="9">
        <v>-66774.459166666667</v>
      </c>
      <c r="AH65" s="9">
        <f t="shared" si="214"/>
        <v>59014918.092007019</v>
      </c>
      <c r="AI65" s="9">
        <v>130516.90173969769</v>
      </c>
      <c r="AJ65" s="9">
        <v>-66774.459166666667</v>
      </c>
      <c r="AK65" s="9">
        <f t="shared" si="215"/>
        <v>59078660.534580044</v>
      </c>
      <c r="AL65" s="9">
        <v>170252.86488206362</v>
      </c>
      <c r="AM65" s="9">
        <v>-66774.459166666667</v>
      </c>
      <c r="AN65" s="9">
        <f t="shared" si="216"/>
        <v>59182138.940295443</v>
      </c>
      <c r="AO65" s="9">
        <v>224230.22003188395</v>
      </c>
      <c r="AP65" s="9">
        <v>-66774.459166666667</v>
      </c>
      <c r="AQ65" s="9">
        <f t="shared" si="217"/>
        <v>59339594.701160662</v>
      </c>
      <c r="AR65" s="9">
        <v>157271.46485502319</v>
      </c>
      <c r="AS65" s="9">
        <v>-66774.459166666667</v>
      </c>
      <c r="AT65" s="9">
        <f t="shared" si="218"/>
        <v>59430091.706849016</v>
      </c>
      <c r="AU65" s="9">
        <v>223367.1527230741</v>
      </c>
      <c r="AV65" s="9">
        <v>-66774.459166666667</v>
      </c>
      <c r="AW65" s="9">
        <f t="shared" si="219"/>
        <v>59586684.400405422</v>
      </c>
      <c r="AX65" s="9">
        <v>171761.83912894211</v>
      </c>
      <c r="AY65" s="9">
        <v>-66774.459166666667</v>
      </c>
      <c r="AZ65" s="9">
        <f t="shared" si="220"/>
        <v>59691671.780367695</v>
      </c>
      <c r="BA65" s="9">
        <v>223545.19982606827</v>
      </c>
      <c r="BB65" s="9">
        <v>-66774.459166666667</v>
      </c>
      <c r="BC65" s="9">
        <f t="shared" si="221"/>
        <v>59848442.521027096</v>
      </c>
      <c r="BD65" s="9">
        <v>289587.24381510314</v>
      </c>
      <c r="BE65" s="9">
        <v>-66774.459166666667</v>
      </c>
      <c r="BF65" s="9">
        <f t="shared" si="222"/>
        <v>60071255.305675529</v>
      </c>
      <c r="BG65" s="9">
        <v>811178.75684689218</v>
      </c>
      <c r="BH65" s="9">
        <v>-66774.459166666667</v>
      </c>
      <c r="BI65" s="9">
        <f t="shared" si="223"/>
        <v>60815659.60335575</v>
      </c>
      <c r="BJ65" s="9">
        <v>236094.66814277589</v>
      </c>
      <c r="BK65" s="9">
        <v>-66774.459166666667</v>
      </c>
      <c r="BL65" s="9">
        <f t="shared" si="224"/>
        <v>60984979.812331855</v>
      </c>
      <c r="BM65" s="9">
        <v>127096.28178624474</v>
      </c>
      <c r="BN65" s="9">
        <v>-66774.459166666667</v>
      </c>
      <c r="BO65" s="9">
        <f t="shared" si="225"/>
        <v>61045301.634951435</v>
      </c>
      <c r="BP65" s="9">
        <v>142280.35624269088</v>
      </c>
      <c r="BQ65" s="9">
        <v>-66774.459166666667</v>
      </c>
      <c r="BR65" s="9">
        <f t="shared" si="226"/>
        <v>61120807.532027461</v>
      </c>
      <c r="BS65" s="9">
        <v>141291.15564032717</v>
      </c>
      <c r="BT65" s="9">
        <v>-66774.459166666667</v>
      </c>
      <c r="BU65" s="9">
        <f t="shared" si="227"/>
        <v>61195324.228501119</v>
      </c>
      <c r="BV65" s="9">
        <v>182600.58888875987</v>
      </c>
      <c r="BW65" s="9">
        <v>-66774.459166666667</v>
      </c>
      <c r="BX65" s="9">
        <f t="shared" si="228"/>
        <v>61311150.358223207</v>
      </c>
      <c r="BY65" s="9">
        <v>238756.90855768858</v>
      </c>
      <c r="BZ65" s="9">
        <v>-66774.459166666667</v>
      </c>
      <c r="CA65" s="9">
        <f t="shared" si="229"/>
        <v>61483132.80761423</v>
      </c>
      <c r="CB65" s="9">
        <v>169235.52251806267</v>
      </c>
      <c r="CC65" s="9">
        <v>-66774.459166666667</v>
      </c>
      <c r="CD65" s="9">
        <f t="shared" si="230"/>
        <v>61585593.870965622</v>
      </c>
      <c r="CE65" s="9">
        <v>237886.24942590046</v>
      </c>
      <c r="CF65" s="9">
        <v>-66774.459166666667</v>
      </c>
      <c r="CG65" s="9">
        <f t="shared" si="231"/>
        <v>61756705.661224857</v>
      </c>
      <c r="CH65" s="9">
        <v>325153.79637613543</v>
      </c>
      <c r="CI65" s="9">
        <v>-66774.459166666667</v>
      </c>
      <c r="CJ65" s="9">
        <f t="shared" si="232"/>
        <v>62015084.998434328</v>
      </c>
      <c r="CK65" s="9">
        <v>238148.82108698023</v>
      </c>
      <c r="CL65" s="9">
        <v>-66774.459166666667</v>
      </c>
      <c r="CM65" s="9">
        <f t="shared" si="233"/>
        <v>62186459.36035464</v>
      </c>
      <c r="CN65" s="9">
        <v>306731.20898272831</v>
      </c>
      <c r="CO65" s="9">
        <v>-66774.459166666667</v>
      </c>
      <c r="CP65" s="9">
        <f t="shared" si="234"/>
        <v>62426416.1101707</v>
      </c>
      <c r="CQ65" s="9">
        <v>1486806.2441814947</v>
      </c>
      <c r="CR65" s="9">
        <v>-66774.459166666667</v>
      </c>
      <c r="CS65" s="9">
        <f t="shared" si="235"/>
        <v>63846447.895185523</v>
      </c>
      <c r="CT65" s="9">
        <v>420977.53587791882</v>
      </c>
      <c r="CU65" s="9">
        <v>-66774.459166666667</v>
      </c>
      <c r="CV65" s="9">
        <f t="shared" si="236"/>
        <v>64200650.971896775</v>
      </c>
      <c r="CW65" s="9">
        <v>165840.59783651936</v>
      </c>
      <c r="CX65" s="9">
        <v>-66774.459166666667</v>
      </c>
      <c r="CY65" s="9">
        <f t="shared" si="237"/>
        <v>64299717.110566624</v>
      </c>
      <c r="CZ65" s="9">
        <v>199402.8320175875</v>
      </c>
      <c r="DA65" s="9">
        <v>-66774.459166666667</v>
      </c>
      <c r="DB65" s="9">
        <f t="shared" si="238"/>
        <v>64432345.483417541</v>
      </c>
      <c r="DC65" s="9">
        <v>198411.98355925849</v>
      </c>
      <c r="DD65" s="9">
        <v>-66774.459166666667</v>
      </c>
      <c r="DE65" s="9">
        <f t="shared" si="239"/>
        <v>64563983.007810131</v>
      </c>
      <c r="DF65" s="9">
        <v>294634.4549845811</v>
      </c>
      <c r="DG65" s="9">
        <v>-66774.459166666667</v>
      </c>
      <c r="DH65" s="9">
        <f t="shared" si="240"/>
        <v>64791843.003628045</v>
      </c>
      <c r="DI65" s="9">
        <v>424008.24390846613</v>
      </c>
      <c r="DJ65" s="9">
        <v>-66774.459166666667</v>
      </c>
      <c r="DK65" s="9">
        <f t="shared" si="241"/>
        <v>65149076.788369842</v>
      </c>
      <c r="DL65" s="9">
        <v>263004.07918507047</v>
      </c>
      <c r="DM65" s="9">
        <v>-66774.459166666667</v>
      </c>
      <c r="DN65" s="9">
        <f t="shared" si="242"/>
        <v>65345306.408388242</v>
      </c>
      <c r="DO65" s="9">
        <v>423149.92426429444</v>
      </c>
      <c r="DP65" s="9">
        <v>-66774.459166666667</v>
      </c>
      <c r="DQ65" s="9">
        <f t="shared" si="243"/>
        <v>65701681.873485871</v>
      </c>
      <c r="DR65" s="9">
        <v>296558.19187089277</v>
      </c>
      <c r="DS65" s="9">
        <v>-66774.459166666667</v>
      </c>
      <c r="DT65" s="9">
        <f t="shared" si="244"/>
        <v>65931465.606190093</v>
      </c>
      <c r="DU65" s="9">
        <v>423440.89433154481</v>
      </c>
      <c r="DV65" s="9">
        <v>-66774.459166666667</v>
      </c>
      <c r="DW65" s="9">
        <f t="shared" si="245"/>
        <v>66288132.041354969</v>
      </c>
      <c r="DX65" s="9">
        <v>583502.76574303734</v>
      </c>
      <c r="DY65" s="9">
        <v>-66774.459166666667</v>
      </c>
      <c r="DZ65" s="9">
        <f t="shared" si="246"/>
        <v>66804860.34793134</v>
      </c>
      <c r="EA65" s="9">
        <v>1388820.1620369251</v>
      </c>
      <c r="EB65" s="9">
        <v>-66774.459166666667</v>
      </c>
      <c r="EC65" s="9">
        <f t="shared" si="247"/>
        <v>68126906.050801605</v>
      </c>
      <c r="EE65" s="150">
        <f t="shared" si="248"/>
        <v>61620167.510339178</v>
      </c>
      <c r="EF65" s="150">
        <f t="shared" si="249"/>
        <v>3671144.1243302524</v>
      </c>
      <c r="EG65" s="151">
        <f t="shared" si="250"/>
        <v>65291311.634669431</v>
      </c>
      <c r="EH65" s="118"/>
    </row>
    <row r="66" spans="1:138" x14ac:dyDescent="0.2">
      <c r="A66" s="63" t="s">
        <v>93</v>
      </c>
      <c r="B66" s="63" t="s">
        <v>31</v>
      </c>
      <c r="C66" s="63" t="s">
        <v>31</v>
      </c>
      <c r="D66" s="63" t="s">
        <v>96</v>
      </c>
      <c r="E66" s="63" t="str">
        <f t="shared" si="204"/>
        <v>GNLPWYU</v>
      </c>
      <c r="F66" s="63" t="str">
        <f t="shared" si="205"/>
        <v>GNLPWYU</v>
      </c>
      <c r="G66" s="9">
        <v>18912655.079999998</v>
      </c>
      <c r="H66" s="9">
        <v>0</v>
      </c>
      <c r="I66" s="9">
        <v>-26922.745500000001</v>
      </c>
      <c r="J66" s="9">
        <f t="shared" si="206"/>
        <v>18885732.3345</v>
      </c>
      <c r="K66" s="9">
        <v>0</v>
      </c>
      <c r="L66" s="9">
        <v>-26922.745500000001</v>
      </c>
      <c r="M66" s="9">
        <f t="shared" si="207"/>
        <v>18858809.589000002</v>
      </c>
      <c r="N66" s="9">
        <v>0</v>
      </c>
      <c r="O66" s="9">
        <v>-26922.745500000001</v>
      </c>
      <c r="P66" s="9">
        <f t="shared" si="208"/>
        <v>18831886.843500003</v>
      </c>
      <c r="Q66" s="9">
        <v>0</v>
      </c>
      <c r="R66" s="9">
        <v>-26922.745500000001</v>
      </c>
      <c r="S66" s="9">
        <f t="shared" si="209"/>
        <v>18804964.098000005</v>
      </c>
      <c r="T66" s="9">
        <v>0</v>
      </c>
      <c r="U66" s="9">
        <v>-26922.745500000001</v>
      </c>
      <c r="V66" s="9">
        <f t="shared" si="210"/>
        <v>18778041.352500007</v>
      </c>
      <c r="W66" s="9">
        <v>0</v>
      </c>
      <c r="X66" s="9">
        <v>-26922.745500000001</v>
      </c>
      <c r="Y66" s="9">
        <f t="shared" si="211"/>
        <v>18751118.607000008</v>
      </c>
      <c r="Z66" s="9">
        <v>0</v>
      </c>
      <c r="AA66" s="9">
        <v>-26922.745500000001</v>
      </c>
      <c r="AB66" s="9">
        <f t="shared" si="212"/>
        <v>18724195.86150001</v>
      </c>
      <c r="AC66" s="9">
        <v>0</v>
      </c>
      <c r="AD66" s="9">
        <v>-26922.745500000001</v>
      </c>
      <c r="AE66" s="9">
        <f t="shared" si="213"/>
        <v>18697273.116000012</v>
      </c>
      <c r="AF66" s="9">
        <v>0</v>
      </c>
      <c r="AG66" s="9">
        <v>-26922.745500000001</v>
      </c>
      <c r="AH66" s="9">
        <f t="shared" si="214"/>
        <v>18670350.370500013</v>
      </c>
      <c r="AI66" s="9">
        <v>0</v>
      </c>
      <c r="AJ66" s="9">
        <v>-26922.745500000001</v>
      </c>
      <c r="AK66" s="9">
        <f t="shared" si="215"/>
        <v>18643427.625000015</v>
      </c>
      <c r="AL66" s="9">
        <v>0</v>
      </c>
      <c r="AM66" s="9">
        <v>-26922.745500000001</v>
      </c>
      <c r="AN66" s="9">
        <f t="shared" si="216"/>
        <v>18616504.879500017</v>
      </c>
      <c r="AO66" s="9">
        <v>0</v>
      </c>
      <c r="AP66" s="9">
        <v>-26922.745500000001</v>
      </c>
      <c r="AQ66" s="9">
        <f t="shared" si="217"/>
        <v>18589582.134000018</v>
      </c>
      <c r="AR66" s="9">
        <v>0</v>
      </c>
      <c r="AS66" s="9">
        <v>-26922.745500000001</v>
      </c>
      <c r="AT66" s="9">
        <f t="shared" si="218"/>
        <v>18562659.38850002</v>
      </c>
      <c r="AU66" s="9">
        <v>0</v>
      </c>
      <c r="AV66" s="9">
        <v>-26922.745500000001</v>
      </c>
      <c r="AW66" s="9">
        <f t="shared" si="219"/>
        <v>18535736.643000022</v>
      </c>
      <c r="AX66" s="9">
        <v>0</v>
      </c>
      <c r="AY66" s="9">
        <v>-26922.745500000001</v>
      </c>
      <c r="AZ66" s="9">
        <f t="shared" si="220"/>
        <v>18508813.897500023</v>
      </c>
      <c r="BA66" s="9">
        <v>0</v>
      </c>
      <c r="BB66" s="9">
        <v>-26922.745500000001</v>
      </c>
      <c r="BC66" s="9">
        <f t="shared" si="221"/>
        <v>18481891.152000025</v>
      </c>
      <c r="BD66" s="9">
        <v>0</v>
      </c>
      <c r="BE66" s="9">
        <v>-26922.745500000001</v>
      </c>
      <c r="BF66" s="9">
        <f t="shared" si="222"/>
        <v>18454968.406500027</v>
      </c>
      <c r="BG66" s="9">
        <v>0</v>
      </c>
      <c r="BH66" s="9">
        <v>-26922.745500000001</v>
      </c>
      <c r="BI66" s="9">
        <f t="shared" si="223"/>
        <v>18428045.661000028</v>
      </c>
      <c r="BJ66" s="9">
        <v>0</v>
      </c>
      <c r="BK66" s="9">
        <v>-26922.745500000001</v>
      </c>
      <c r="BL66" s="9">
        <f t="shared" si="224"/>
        <v>18401122.91550003</v>
      </c>
      <c r="BM66" s="9">
        <v>0</v>
      </c>
      <c r="BN66" s="9">
        <v>-26922.745500000001</v>
      </c>
      <c r="BO66" s="9">
        <f t="shared" si="225"/>
        <v>18374200.170000032</v>
      </c>
      <c r="BP66" s="9">
        <v>0</v>
      </c>
      <c r="BQ66" s="9">
        <v>-26922.745500000001</v>
      </c>
      <c r="BR66" s="9">
        <f t="shared" si="226"/>
        <v>18347277.424500033</v>
      </c>
      <c r="BS66" s="9">
        <v>0</v>
      </c>
      <c r="BT66" s="9">
        <v>-26922.745500000001</v>
      </c>
      <c r="BU66" s="9">
        <f t="shared" si="227"/>
        <v>18320354.679000035</v>
      </c>
      <c r="BV66" s="9">
        <v>0</v>
      </c>
      <c r="BW66" s="9">
        <v>-26922.745500000001</v>
      </c>
      <c r="BX66" s="9">
        <f t="shared" si="228"/>
        <v>18293431.933500037</v>
      </c>
      <c r="BY66" s="9">
        <v>0</v>
      </c>
      <c r="BZ66" s="9">
        <v>-26922.745500000001</v>
      </c>
      <c r="CA66" s="9">
        <f t="shared" si="229"/>
        <v>18266509.188000038</v>
      </c>
      <c r="CB66" s="9">
        <v>0</v>
      </c>
      <c r="CC66" s="9">
        <v>-26922.745500000001</v>
      </c>
      <c r="CD66" s="9">
        <f t="shared" si="230"/>
        <v>18239586.44250004</v>
      </c>
      <c r="CE66" s="9">
        <v>0</v>
      </c>
      <c r="CF66" s="9">
        <v>-26922.745500000001</v>
      </c>
      <c r="CG66" s="9">
        <f t="shared" si="231"/>
        <v>18212663.697000042</v>
      </c>
      <c r="CH66" s="9">
        <v>0</v>
      </c>
      <c r="CI66" s="9">
        <v>-26922.745500000001</v>
      </c>
      <c r="CJ66" s="9">
        <f t="shared" si="232"/>
        <v>18185740.951500043</v>
      </c>
      <c r="CK66" s="9">
        <v>0</v>
      </c>
      <c r="CL66" s="9">
        <v>-26922.745500000001</v>
      </c>
      <c r="CM66" s="9">
        <f t="shared" si="233"/>
        <v>18158818.206000045</v>
      </c>
      <c r="CN66" s="9">
        <v>0</v>
      </c>
      <c r="CO66" s="9">
        <v>-26922.745500000001</v>
      </c>
      <c r="CP66" s="9">
        <f t="shared" si="234"/>
        <v>18131895.460500047</v>
      </c>
      <c r="CQ66" s="9">
        <v>0</v>
      </c>
      <c r="CR66" s="9">
        <v>-26922.745500000001</v>
      </c>
      <c r="CS66" s="9">
        <f t="shared" si="235"/>
        <v>18104972.715000048</v>
      </c>
      <c r="CT66" s="9">
        <v>0</v>
      </c>
      <c r="CU66" s="9">
        <v>-26922.745500000001</v>
      </c>
      <c r="CV66" s="9">
        <f t="shared" si="236"/>
        <v>18078049.96950005</v>
      </c>
      <c r="CW66" s="9">
        <v>0</v>
      </c>
      <c r="CX66" s="9">
        <v>-26922.745500000001</v>
      </c>
      <c r="CY66" s="9">
        <f t="shared" si="237"/>
        <v>18051127.224000052</v>
      </c>
      <c r="CZ66" s="9">
        <v>0</v>
      </c>
      <c r="DA66" s="9">
        <v>-26922.745500000001</v>
      </c>
      <c r="DB66" s="9">
        <f t="shared" si="238"/>
        <v>18024204.478500053</v>
      </c>
      <c r="DC66" s="9">
        <v>0</v>
      </c>
      <c r="DD66" s="9">
        <v>-26922.745500000001</v>
      </c>
      <c r="DE66" s="9">
        <f t="shared" si="239"/>
        <v>17997281.733000055</v>
      </c>
      <c r="DF66" s="9">
        <v>0</v>
      </c>
      <c r="DG66" s="9">
        <v>-26922.745500000001</v>
      </c>
      <c r="DH66" s="9">
        <f t="shared" si="240"/>
        <v>17970358.987500057</v>
      </c>
      <c r="DI66" s="9">
        <v>0</v>
      </c>
      <c r="DJ66" s="9">
        <v>-26922.745500000001</v>
      </c>
      <c r="DK66" s="9">
        <f t="shared" si="241"/>
        <v>17943436.242000058</v>
      </c>
      <c r="DL66" s="9">
        <v>0</v>
      </c>
      <c r="DM66" s="9">
        <v>-26922.745500000001</v>
      </c>
      <c r="DN66" s="9">
        <f t="shared" si="242"/>
        <v>17916513.49650006</v>
      </c>
      <c r="DO66" s="9">
        <v>0</v>
      </c>
      <c r="DP66" s="9">
        <v>-26922.745500000001</v>
      </c>
      <c r="DQ66" s="9">
        <f t="shared" si="243"/>
        <v>17889590.751000062</v>
      </c>
      <c r="DR66" s="9">
        <v>0</v>
      </c>
      <c r="DS66" s="9">
        <v>-26922.745500000001</v>
      </c>
      <c r="DT66" s="9">
        <f t="shared" si="244"/>
        <v>17862668.005500063</v>
      </c>
      <c r="DU66" s="9">
        <v>0</v>
      </c>
      <c r="DV66" s="9">
        <v>-26922.745500000001</v>
      </c>
      <c r="DW66" s="9">
        <f t="shared" si="245"/>
        <v>17835745.260000065</v>
      </c>
      <c r="DX66" s="9">
        <v>0</v>
      </c>
      <c r="DY66" s="9">
        <v>-26922.745500000001</v>
      </c>
      <c r="DZ66" s="9">
        <f t="shared" si="246"/>
        <v>17808822.514500067</v>
      </c>
      <c r="EA66" s="9">
        <v>0</v>
      </c>
      <c r="EB66" s="9">
        <v>-26922.745500000001</v>
      </c>
      <c r="EC66" s="9">
        <f t="shared" si="247"/>
        <v>17781899.769000068</v>
      </c>
      <c r="EE66" s="150">
        <f t="shared" si="248"/>
        <v>18266509.188000038</v>
      </c>
      <c r="EF66" s="150">
        <f t="shared" si="249"/>
        <v>-323072.94599997997</v>
      </c>
      <c r="EG66" s="151">
        <f t="shared" si="250"/>
        <v>17943436.242000058</v>
      </c>
      <c r="EH66" s="118"/>
    </row>
    <row r="67" spans="1:138" x14ac:dyDescent="0.2">
      <c r="A67" s="127" t="s">
        <v>64</v>
      </c>
      <c r="B67" s="63" t="s">
        <v>13</v>
      </c>
      <c r="C67" s="63" t="s">
        <v>13</v>
      </c>
      <c r="D67" s="63" t="s">
        <v>96</v>
      </c>
      <c r="E67" s="63" t="str">
        <f t="shared" si="204"/>
        <v>GNLPCAGW</v>
      </c>
      <c r="F67" s="63" t="str">
        <f t="shared" si="205"/>
        <v>GNLPCAGW</v>
      </c>
      <c r="G67" s="9">
        <v>2917372.8499999996</v>
      </c>
      <c r="H67" s="9">
        <v>0</v>
      </c>
      <c r="I67" s="9">
        <v>-16337.816166666666</v>
      </c>
      <c r="J67" s="9">
        <f t="shared" si="206"/>
        <v>2901035.0338333328</v>
      </c>
      <c r="K67" s="9">
        <v>0</v>
      </c>
      <c r="L67" s="9">
        <v>-16337.816166666666</v>
      </c>
      <c r="M67" s="9">
        <f t="shared" si="207"/>
        <v>2884697.217666666</v>
      </c>
      <c r="N67" s="9">
        <v>0</v>
      </c>
      <c r="O67" s="9">
        <v>-16337.816166666666</v>
      </c>
      <c r="P67" s="9">
        <f t="shared" si="208"/>
        <v>2868359.4014999992</v>
      </c>
      <c r="Q67" s="9">
        <v>0</v>
      </c>
      <c r="R67" s="9">
        <v>-16337.816166666666</v>
      </c>
      <c r="S67" s="9">
        <f t="shared" si="209"/>
        <v>2852021.5853333324</v>
      </c>
      <c r="T67" s="9">
        <v>0</v>
      </c>
      <c r="U67" s="9">
        <v>-16337.816166666666</v>
      </c>
      <c r="V67" s="9">
        <f t="shared" si="210"/>
        <v>2835683.7691666656</v>
      </c>
      <c r="W67" s="9">
        <v>21608</v>
      </c>
      <c r="X67" s="9">
        <v>-16337.816166666666</v>
      </c>
      <c r="Y67" s="9">
        <f t="shared" si="211"/>
        <v>2840953.9529999988</v>
      </c>
      <c r="Z67" s="9">
        <v>0</v>
      </c>
      <c r="AA67" s="9">
        <v>-16337.816166666666</v>
      </c>
      <c r="AB67" s="9">
        <f t="shared" si="212"/>
        <v>2824616.136833332</v>
      </c>
      <c r="AC67" s="9">
        <v>0</v>
      </c>
      <c r="AD67" s="9">
        <v>-16337.816166666666</v>
      </c>
      <c r="AE67" s="9">
        <f t="shared" si="213"/>
        <v>2808278.3206666652</v>
      </c>
      <c r="AF67" s="9">
        <v>0</v>
      </c>
      <c r="AG67" s="9">
        <v>-16337.816166666666</v>
      </c>
      <c r="AH67" s="9">
        <f t="shared" si="214"/>
        <v>2791940.5044999984</v>
      </c>
      <c r="AI67" s="9">
        <v>45071</v>
      </c>
      <c r="AJ67" s="9">
        <v>-16337.816166666666</v>
      </c>
      <c r="AK67" s="9">
        <f t="shared" si="215"/>
        <v>2820673.6883333316</v>
      </c>
      <c r="AL67" s="9">
        <v>0</v>
      </c>
      <c r="AM67" s="9">
        <v>-16337.816166666666</v>
      </c>
      <c r="AN67" s="9">
        <f t="shared" si="216"/>
        <v>2804335.8721666648</v>
      </c>
      <c r="AO67" s="9">
        <v>0</v>
      </c>
      <c r="AP67" s="9">
        <v>-16337.816166666666</v>
      </c>
      <c r="AQ67" s="9">
        <f t="shared" si="217"/>
        <v>2787998.055999998</v>
      </c>
      <c r="AR67" s="9">
        <v>0</v>
      </c>
      <c r="AS67" s="9">
        <v>-16337.816166666666</v>
      </c>
      <c r="AT67" s="9">
        <f t="shared" si="218"/>
        <v>2771660.2398333312</v>
      </c>
      <c r="AU67" s="9">
        <v>0</v>
      </c>
      <c r="AV67" s="9">
        <v>-16337.816166666666</v>
      </c>
      <c r="AW67" s="9">
        <f t="shared" si="219"/>
        <v>2755322.4236666644</v>
      </c>
      <c r="AX67" s="9">
        <v>108455.66150082399</v>
      </c>
      <c r="AY67" s="9">
        <v>-16337.816166666666</v>
      </c>
      <c r="AZ67" s="9">
        <f t="shared" si="220"/>
        <v>2847440.2690008217</v>
      </c>
      <c r="BA67" s="9">
        <v>597345.49162781599</v>
      </c>
      <c r="BB67" s="9">
        <v>-16337.816166666666</v>
      </c>
      <c r="BC67" s="9">
        <f t="shared" si="221"/>
        <v>3428447.9444619711</v>
      </c>
      <c r="BD67" s="9">
        <v>446709.63575616898</v>
      </c>
      <c r="BE67" s="9">
        <v>-16337.816166666666</v>
      </c>
      <c r="BF67" s="9">
        <f t="shared" si="222"/>
        <v>3858819.7640514732</v>
      </c>
      <c r="BG67" s="9">
        <v>1614706.8914475879</v>
      </c>
      <c r="BH67" s="9">
        <v>-16337.816166666666</v>
      </c>
      <c r="BI67" s="9">
        <f t="shared" si="223"/>
        <v>5457188.8393323952</v>
      </c>
      <c r="BJ67" s="9">
        <v>3059.0698193290546</v>
      </c>
      <c r="BK67" s="9">
        <v>-16337.816166666666</v>
      </c>
      <c r="BL67" s="9">
        <f t="shared" si="224"/>
        <v>5443910.0929850582</v>
      </c>
      <c r="BM67" s="9">
        <v>5268.1856498476845</v>
      </c>
      <c r="BN67" s="9">
        <v>-16337.816166666666</v>
      </c>
      <c r="BO67" s="9">
        <f t="shared" si="225"/>
        <v>5432840.4624682395</v>
      </c>
      <c r="BP67" s="9">
        <v>8586.3359155622347</v>
      </c>
      <c r="BQ67" s="9">
        <v>-16337.816166666666</v>
      </c>
      <c r="BR67" s="9">
        <f t="shared" si="226"/>
        <v>5425088.9822171358</v>
      </c>
      <c r="BS67" s="9">
        <v>13014.361317619714</v>
      </c>
      <c r="BT67" s="9">
        <v>-16337.816166666666</v>
      </c>
      <c r="BU67" s="9">
        <f t="shared" si="227"/>
        <v>5421765.5273680892</v>
      </c>
      <c r="BV67" s="9">
        <v>24076.439558697217</v>
      </c>
      <c r="BW67" s="9">
        <v>-16337.816166666666</v>
      </c>
      <c r="BX67" s="9">
        <f t="shared" si="228"/>
        <v>5429504.1507601198</v>
      </c>
      <c r="BY67" s="9">
        <v>3126543.4577354542</v>
      </c>
      <c r="BZ67" s="9">
        <v>-16337.816166666666</v>
      </c>
      <c r="CA67" s="9">
        <f t="shared" si="229"/>
        <v>8539709.7923289072</v>
      </c>
      <c r="CB67" s="9">
        <v>35235.768552797323</v>
      </c>
      <c r="CC67" s="9">
        <v>-16337.816166666666</v>
      </c>
      <c r="CD67" s="9">
        <f t="shared" si="230"/>
        <v>8558607.7447150368</v>
      </c>
      <c r="CE67" s="9">
        <v>195701.86766479129</v>
      </c>
      <c r="CF67" s="9">
        <v>-16337.816166666666</v>
      </c>
      <c r="CG67" s="9">
        <f t="shared" si="231"/>
        <v>8737971.7962131612</v>
      </c>
      <c r="CH67" s="9">
        <v>35207.220981406717</v>
      </c>
      <c r="CI67" s="9">
        <v>-16337.816166666666</v>
      </c>
      <c r="CJ67" s="9">
        <f t="shared" si="232"/>
        <v>8756841.2010279</v>
      </c>
      <c r="CK67" s="9">
        <v>13067.257308513013</v>
      </c>
      <c r="CL67" s="9">
        <v>-16337.816166666666</v>
      </c>
      <c r="CM67" s="9">
        <f t="shared" si="233"/>
        <v>8753570.6421697456</v>
      </c>
      <c r="CN67" s="9">
        <v>263142.50317146332</v>
      </c>
      <c r="CO67" s="9">
        <v>-16337.816166666666</v>
      </c>
      <c r="CP67" s="9">
        <f t="shared" si="234"/>
        <v>9000375.3291745409</v>
      </c>
      <c r="CQ67" s="9">
        <v>1653659.1363168433</v>
      </c>
      <c r="CR67" s="9">
        <v>-16337.816166666666</v>
      </c>
      <c r="CS67" s="9">
        <f t="shared" si="235"/>
        <v>10637696.649324717</v>
      </c>
      <c r="CT67" s="9">
        <v>2004.5242833333143</v>
      </c>
      <c r="CU67" s="9">
        <v>-16337.816166666666</v>
      </c>
      <c r="CV67" s="9">
        <f t="shared" si="236"/>
        <v>10623363.357441382</v>
      </c>
      <c r="CW67" s="9">
        <v>2004.5242833333143</v>
      </c>
      <c r="CX67" s="9">
        <v>-16337.816166666666</v>
      </c>
      <c r="CY67" s="9">
        <f t="shared" si="237"/>
        <v>10609030.065558048</v>
      </c>
      <c r="CZ67" s="9">
        <v>2004.5242833333143</v>
      </c>
      <c r="DA67" s="9">
        <v>-16337.816166666666</v>
      </c>
      <c r="DB67" s="9">
        <f t="shared" si="238"/>
        <v>10594696.773674713</v>
      </c>
      <c r="DC67" s="9">
        <v>2004.5242833333143</v>
      </c>
      <c r="DD67" s="9">
        <v>-16337.816166666666</v>
      </c>
      <c r="DE67" s="9">
        <f t="shared" si="239"/>
        <v>10580363.481791379</v>
      </c>
      <c r="DF67" s="9">
        <v>2004.5242833333143</v>
      </c>
      <c r="DG67" s="9">
        <v>-16337.816166666666</v>
      </c>
      <c r="DH67" s="9">
        <f t="shared" si="240"/>
        <v>10566030.189908044</v>
      </c>
      <c r="DI67" s="9">
        <v>2004.5242833333143</v>
      </c>
      <c r="DJ67" s="9">
        <v>-16337.816166666666</v>
      </c>
      <c r="DK67" s="9">
        <f t="shared" si="241"/>
        <v>10551696.89802471</v>
      </c>
      <c r="DL67" s="9">
        <v>2004.5242833333143</v>
      </c>
      <c r="DM67" s="9">
        <v>-16337.816166666666</v>
      </c>
      <c r="DN67" s="9">
        <f t="shared" si="242"/>
        <v>10537363.606141375</v>
      </c>
      <c r="DO67" s="9">
        <v>2004.5242833333143</v>
      </c>
      <c r="DP67" s="9">
        <v>-16337.816166666666</v>
      </c>
      <c r="DQ67" s="9">
        <f t="shared" si="243"/>
        <v>10523030.314258041</v>
      </c>
      <c r="DR67" s="9">
        <v>2004.5242833333143</v>
      </c>
      <c r="DS67" s="9">
        <v>-16337.816166666666</v>
      </c>
      <c r="DT67" s="9">
        <f t="shared" si="244"/>
        <v>10508697.022374706</v>
      </c>
      <c r="DU67" s="9">
        <v>229767.93495534931</v>
      </c>
      <c r="DV67" s="9">
        <v>-16337.816166666666</v>
      </c>
      <c r="DW67" s="9">
        <f t="shared" si="245"/>
        <v>10722127.141163388</v>
      </c>
      <c r="DX67" s="9">
        <v>2004.5242833333143</v>
      </c>
      <c r="DY67" s="9">
        <v>-16337.816166666666</v>
      </c>
      <c r="DZ67" s="9">
        <f t="shared" si="246"/>
        <v>10707793.849280054</v>
      </c>
      <c r="EA67" s="9">
        <v>639234.34297052829</v>
      </c>
      <c r="EB67" s="9">
        <v>-16337.816166666666</v>
      </c>
      <c r="EC67" s="9">
        <f t="shared" si="247"/>
        <v>11330690.376083914</v>
      </c>
      <c r="EE67" s="150">
        <f t="shared" si="248"/>
        <v>7295635.7054797085</v>
      </c>
      <c r="EF67" s="150">
        <f t="shared" si="249"/>
        <v>3330063.1455469718</v>
      </c>
      <c r="EG67" s="151">
        <f t="shared" si="250"/>
        <v>10625698.85102668</v>
      </c>
      <c r="EH67" s="118"/>
    </row>
    <row r="68" spans="1:138" x14ac:dyDescent="0.2">
      <c r="A68" s="127" t="s">
        <v>66</v>
      </c>
      <c r="B68" s="63" t="s">
        <v>14</v>
      </c>
      <c r="C68" s="63" t="s">
        <v>14</v>
      </c>
      <c r="D68" s="63" t="s">
        <v>96</v>
      </c>
      <c r="E68" s="63" t="str">
        <f t="shared" si="204"/>
        <v>GNLPCAGE</v>
      </c>
      <c r="F68" s="63" t="str">
        <f t="shared" si="205"/>
        <v>GNLPCAGE</v>
      </c>
      <c r="G68" s="9">
        <v>92389482.61999999</v>
      </c>
      <c r="H68" s="9">
        <v>59862.080000000002</v>
      </c>
      <c r="I68" s="9">
        <v>-328369.52383333328</v>
      </c>
      <c r="J68" s="9">
        <f t="shared" si="206"/>
        <v>92120975.176166654</v>
      </c>
      <c r="K68" s="9">
        <v>528075.81000000006</v>
      </c>
      <c r="L68" s="9">
        <v>-328369.52383333328</v>
      </c>
      <c r="M68" s="9">
        <f t="shared" si="207"/>
        <v>92320681.462333322</v>
      </c>
      <c r="N68" s="9">
        <v>46415.999999999993</v>
      </c>
      <c r="O68" s="9">
        <v>-328369.52383333328</v>
      </c>
      <c r="P68" s="9">
        <f t="shared" si="208"/>
        <v>92038727.938499987</v>
      </c>
      <c r="Q68" s="9">
        <v>45365.69999999999</v>
      </c>
      <c r="R68" s="9">
        <v>-328369.52383333328</v>
      </c>
      <c r="S68" s="9">
        <f t="shared" si="209"/>
        <v>91755724.114666656</v>
      </c>
      <c r="T68" s="9">
        <v>826047.22</v>
      </c>
      <c r="U68" s="9">
        <v>-328369.52383333328</v>
      </c>
      <c r="V68" s="9">
        <f t="shared" si="210"/>
        <v>92253401.81083332</v>
      </c>
      <c r="W68" s="9">
        <v>153873.83000000002</v>
      </c>
      <c r="X68" s="9">
        <v>-328369.52383333328</v>
      </c>
      <c r="Y68" s="9">
        <f t="shared" si="211"/>
        <v>92078906.116999984</v>
      </c>
      <c r="Z68" s="9">
        <v>72536.569999999992</v>
      </c>
      <c r="AA68" s="9">
        <v>-328369.52383333328</v>
      </c>
      <c r="AB68" s="9">
        <f t="shared" si="212"/>
        <v>91823073.163166642</v>
      </c>
      <c r="AC68" s="9">
        <v>122526.17</v>
      </c>
      <c r="AD68" s="9">
        <v>-328369.52383333328</v>
      </c>
      <c r="AE68" s="9">
        <f t="shared" si="213"/>
        <v>91617229.80933331</v>
      </c>
      <c r="AF68" s="9">
        <v>66964.799999999988</v>
      </c>
      <c r="AG68" s="9">
        <v>-328369.52383333328</v>
      </c>
      <c r="AH68" s="9">
        <f t="shared" si="214"/>
        <v>91355825.085499972</v>
      </c>
      <c r="AI68" s="9">
        <v>65061.119999999995</v>
      </c>
      <c r="AJ68" s="9">
        <v>-328369.52383333328</v>
      </c>
      <c r="AK68" s="9">
        <f t="shared" si="215"/>
        <v>91092516.681666642</v>
      </c>
      <c r="AL68" s="9">
        <v>104583.90999999999</v>
      </c>
      <c r="AM68" s="9">
        <v>-328369.52383333328</v>
      </c>
      <c r="AN68" s="9">
        <f t="shared" si="216"/>
        <v>90868731.067833304</v>
      </c>
      <c r="AO68" s="9">
        <v>63157.440000000002</v>
      </c>
      <c r="AP68" s="9">
        <v>-328369.52383333328</v>
      </c>
      <c r="AQ68" s="9">
        <f t="shared" si="217"/>
        <v>90603518.983999968</v>
      </c>
      <c r="AR68" s="9">
        <v>72053.530000000013</v>
      </c>
      <c r="AS68" s="9">
        <v>-328369.52383333328</v>
      </c>
      <c r="AT68" s="9">
        <f t="shared" si="218"/>
        <v>90347202.990166634</v>
      </c>
      <c r="AU68" s="9">
        <v>735411.89796961495</v>
      </c>
      <c r="AV68" s="9">
        <v>-328369.52383333328</v>
      </c>
      <c r="AW68" s="9">
        <f t="shared" si="219"/>
        <v>90754245.364302918</v>
      </c>
      <c r="AX68" s="9">
        <v>224685.828566699</v>
      </c>
      <c r="AY68" s="9">
        <v>-328369.52383333328</v>
      </c>
      <c r="AZ68" s="9">
        <f t="shared" si="220"/>
        <v>90650561.669036284</v>
      </c>
      <c r="BA68" s="9">
        <v>1317343.9413677</v>
      </c>
      <c r="BB68" s="9">
        <v>-328369.52383333328</v>
      </c>
      <c r="BC68" s="9">
        <f t="shared" si="221"/>
        <v>91639536.08657065</v>
      </c>
      <c r="BD68" s="9">
        <v>862156.15066417702</v>
      </c>
      <c r="BE68" s="9">
        <v>-328369.52383333328</v>
      </c>
      <c r="BF68" s="9">
        <f t="shared" si="222"/>
        <v>92173322.713401496</v>
      </c>
      <c r="BG68" s="9">
        <v>2976138.7369324598</v>
      </c>
      <c r="BH68" s="9">
        <v>-328369.52383333328</v>
      </c>
      <c r="BI68" s="9">
        <f t="shared" si="223"/>
        <v>94821091.926500618</v>
      </c>
      <c r="BJ68" s="9">
        <v>58268.695641666112</v>
      </c>
      <c r="BK68" s="9">
        <v>-328369.52383333328</v>
      </c>
      <c r="BL68" s="9">
        <f t="shared" si="224"/>
        <v>94550991.098308951</v>
      </c>
      <c r="BM68" s="9">
        <v>58268.695641666112</v>
      </c>
      <c r="BN68" s="9">
        <v>-328369.52383333328</v>
      </c>
      <c r="BO68" s="9">
        <f t="shared" si="225"/>
        <v>94280890.270117283</v>
      </c>
      <c r="BP68" s="9">
        <v>58268.695641666112</v>
      </c>
      <c r="BQ68" s="9">
        <v>-328369.52383333328</v>
      </c>
      <c r="BR68" s="9">
        <f t="shared" si="226"/>
        <v>94010789.441925615</v>
      </c>
      <c r="BS68" s="9">
        <v>58268.695641666112</v>
      </c>
      <c r="BT68" s="9">
        <v>-328369.52383333328</v>
      </c>
      <c r="BU68" s="9">
        <f t="shared" si="227"/>
        <v>93740688.613733947</v>
      </c>
      <c r="BV68" s="9">
        <v>100153.64564166569</v>
      </c>
      <c r="BW68" s="9">
        <v>-328369.52383333328</v>
      </c>
      <c r="BX68" s="9">
        <f t="shared" si="228"/>
        <v>93512472.735542282</v>
      </c>
      <c r="BY68" s="9">
        <v>3275321.0498300251</v>
      </c>
      <c r="BZ68" s="9">
        <v>-328369.52383333328</v>
      </c>
      <c r="CA68" s="9">
        <f t="shared" si="229"/>
        <v>96459424.261538967</v>
      </c>
      <c r="CB68" s="9">
        <v>67958.935641666016</v>
      </c>
      <c r="CC68" s="9">
        <v>-328369.52383333328</v>
      </c>
      <c r="CD68" s="9">
        <f t="shared" si="230"/>
        <v>96199013.673347294</v>
      </c>
      <c r="CE68" s="9">
        <v>393450.89525211911</v>
      </c>
      <c r="CF68" s="9">
        <v>-328369.52383333328</v>
      </c>
      <c r="CG68" s="9">
        <f t="shared" si="231"/>
        <v>96264095.044766083</v>
      </c>
      <c r="CH68" s="9">
        <v>226114.14713362511</v>
      </c>
      <c r="CI68" s="9">
        <v>-328369.52383333328</v>
      </c>
      <c r="CJ68" s="9">
        <f t="shared" si="232"/>
        <v>96161839.668066368</v>
      </c>
      <c r="CK68" s="9">
        <v>871247.16181722109</v>
      </c>
      <c r="CL68" s="9">
        <v>-328369.52383333328</v>
      </c>
      <c r="CM68" s="9">
        <f t="shared" si="233"/>
        <v>96704717.306050256</v>
      </c>
      <c r="CN68" s="9">
        <v>1079918.188184045</v>
      </c>
      <c r="CO68" s="9">
        <v>-328369.52383333328</v>
      </c>
      <c r="CP68" s="9">
        <f t="shared" si="234"/>
        <v>97456265.970400959</v>
      </c>
      <c r="CQ68" s="9">
        <v>513025.14336726384</v>
      </c>
      <c r="CR68" s="9">
        <v>-328369.52383333328</v>
      </c>
      <c r="CS68" s="9">
        <f t="shared" si="235"/>
        <v>97640921.589934886</v>
      </c>
      <c r="CT68" s="9">
        <v>59480.032708332772</v>
      </c>
      <c r="CU68" s="9">
        <v>-328369.52383333328</v>
      </c>
      <c r="CV68" s="9">
        <f t="shared" si="236"/>
        <v>97372032.098809883</v>
      </c>
      <c r="CW68" s="9">
        <v>59480.032708332772</v>
      </c>
      <c r="CX68" s="9">
        <v>-328369.52383333328</v>
      </c>
      <c r="CY68" s="9">
        <f t="shared" si="237"/>
        <v>97103142.60768488</v>
      </c>
      <c r="CZ68" s="9">
        <v>59480.032708332772</v>
      </c>
      <c r="DA68" s="9">
        <v>-328369.52383333328</v>
      </c>
      <c r="DB68" s="9">
        <f t="shared" si="238"/>
        <v>96834253.116559878</v>
      </c>
      <c r="DC68" s="9">
        <v>59480.032708332772</v>
      </c>
      <c r="DD68" s="9">
        <v>-328369.52383333328</v>
      </c>
      <c r="DE68" s="9">
        <f t="shared" si="239"/>
        <v>96565363.625434875</v>
      </c>
      <c r="DF68" s="9">
        <v>102414.13970833237</v>
      </c>
      <c r="DG68" s="9">
        <v>-328369.52383333328</v>
      </c>
      <c r="DH68" s="9">
        <f t="shared" si="240"/>
        <v>96339408.241309866</v>
      </c>
      <c r="DI68" s="9">
        <v>59480.032708332772</v>
      </c>
      <c r="DJ68" s="9">
        <v>-328369.52383333328</v>
      </c>
      <c r="DK68" s="9">
        <f t="shared" si="241"/>
        <v>96070518.750184864</v>
      </c>
      <c r="DL68" s="9">
        <v>142719.93818833199</v>
      </c>
      <c r="DM68" s="9">
        <v>-328369.52383333328</v>
      </c>
      <c r="DN68" s="9">
        <f t="shared" si="242"/>
        <v>95884869.164539859</v>
      </c>
      <c r="DO68" s="9">
        <v>59480.032708332772</v>
      </c>
      <c r="DP68" s="9">
        <v>-328369.52383333328</v>
      </c>
      <c r="DQ68" s="9">
        <f t="shared" si="243"/>
        <v>95615979.673414856</v>
      </c>
      <c r="DR68" s="9">
        <v>919421.27477482369</v>
      </c>
      <c r="DS68" s="9">
        <v>-328369.52383333328</v>
      </c>
      <c r="DT68" s="9">
        <f t="shared" si="244"/>
        <v>96207031.424356341</v>
      </c>
      <c r="DU68" s="9">
        <v>674328.32596201659</v>
      </c>
      <c r="DV68" s="9">
        <v>-328369.52383333328</v>
      </c>
      <c r="DW68" s="9">
        <f t="shared" si="245"/>
        <v>96552990.226485029</v>
      </c>
      <c r="DX68" s="9">
        <v>423539.93300259172</v>
      </c>
      <c r="DY68" s="9">
        <v>-328369.52383333328</v>
      </c>
      <c r="DZ68" s="9">
        <f t="shared" si="246"/>
        <v>96648160.635654286</v>
      </c>
      <c r="EA68" s="9">
        <v>2027799.4049167922</v>
      </c>
      <c r="EB68" s="9">
        <v>-328369.52383333328</v>
      </c>
      <c r="EC68" s="9">
        <f t="shared" si="247"/>
        <v>98347590.516737744</v>
      </c>
      <c r="EE68" s="150">
        <f t="shared" si="248"/>
        <v>95464349.570167974</v>
      </c>
      <c r="EF68" s="150">
        <f t="shared" si="249"/>
        <v>1134650.8979796022</v>
      </c>
      <c r="EG68" s="151">
        <f t="shared" si="250"/>
        <v>96599000.468147576</v>
      </c>
      <c r="EH68" s="118"/>
    </row>
    <row r="69" spans="1:138" x14ac:dyDescent="0.2">
      <c r="A69" s="127" t="s">
        <v>69</v>
      </c>
      <c r="B69" s="63" t="s">
        <v>15</v>
      </c>
      <c r="C69" s="63" t="s">
        <v>15</v>
      </c>
      <c r="D69" s="63" t="s">
        <v>96</v>
      </c>
      <c r="E69" s="63" t="str">
        <f t="shared" si="204"/>
        <v>GNLPSG</v>
      </c>
      <c r="F69" s="63" t="str">
        <f t="shared" si="205"/>
        <v>GNLPSG</v>
      </c>
      <c r="G69" s="9">
        <v>197318567.69999999</v>
      </c>
      <c r="H69" s="9">
        <v>250907</v>
      </c>
      <c r="I69" s="9">
        <v>-338179.96433333348</v>
      </c>
      <c r="J69" s="9">
        <f t="shared" si="206"/>
        <v>197231294.73566666</v>
      </c>
      <c r="K69" s="9">
        <v>987274.49</v>
      </c>
      <c r="L69" s="9">
        <v>-338179.96433333348</v>
      </c>
      <c r="M69" s="9">
        <f t="shared" si="207"/>
        <v>197880389.26133335</v>
      </c>
      <c r="N69" s="9">
        <v>450322.87000000005</v>
      </c>
      <c r="O69" s="9">
        <v>-338179.96433333348</v>
      </c>
      <c r="P69" s="9">
        <f t="shared" si="208"/>
        <v>197992532.16700003</v>
      </c>
      <c r="Q69" s="9">
        <v>172198.28999999998</v>
      </c>
      <c r="R69" s="9">
        <v>-338179.96433333348</v>
      </c>
      <c r="S69" s="9">
        <f t="shared" si="209"/>
        <v>197826550.49266669</v>
      </c>
      <c r="T69" s="9">
        <v>10250</v>
      </c>
      <c r="U69" s="9">
        <v>-338179.96433333348</v>
      </c>
      <c r="V69" s="9">
        <f t="shared" si="210"/>
        <v>197498620.52833337</v>
      </c>
      <c r="W69" s="9">
        <v>1897778.9</v>
      </c>
      <c r="X69" s="9">
        <v>-338179.96433333348</v>
      </c>
      <c r="Y69" s="9">
        <f t="shared" si="211"/>
        <v>199058219.46400005</v>
      </c>
      <c r="Z69" s="9">
        <v>890682.25903546391</v>
      </c>
      <c r="AA69" s="9">
        <v>-338179.96433333348</v>
      </c>
      <c r="AB69" s="9">
        <f t="shared" si="212"/>
        <v>199610721.75870219</v>
      </c>
      <c r="AC69" s="9">
        <v>103572.75</v>
      </c>
      <c r="AD69" s="9">
        <v>-338179.96433333348</v>
      </c>
      <c r="AE69" s="9">
        <f t="shared" si="213"/>
        <v>199376114.54436886</v>
      </c>
      <c r="AF69" s="9">
        <v>169314.74999999997</v>
      </c>
      <c r="AG69" s="9">
        <v>-338179.96433333348</v>
      </c>
      <c r="AH69" s="9">
        <f t="shared" si="214"/>
        <v>199207249.33003554</v>
      </c>
      <c r="AI69" s="9">
        <v>103572.75</v>
      </c>
      <c r="AJ69" s="9">
        <v>-338179.96433333348</v>
      </c>
      <c r="AK69" s="9">
        <f t="shared" si="215"/>
        <v>198972642.11570221</v>
      </c>
      <c r="AL69" s="9">
        <v>103572.75</v>
      </c>
      <c r="AM69" s="9">
        <v>-338179.96433333348</v>
      </c>
      <c r="AN69" s="9">
        <f t="shared" si="216"/>
        <v>198738034.90136889</v>
      </c>
      <c r="AO69" s="9">
        <v>103572.75</v>
      </c>
      <c r="AP69" s="9">
        <v>-338179.96433333348</v>
      </c>
      <c r="AQ69" s="9">
        <f t="shared" si="217"/>
        <v>198503427.68703556</v>
      </c>
      <c r="AR69" s="9">
        <v>103572.75</v>
      </c>
      <c r="AS69" s="9">
        <v>-338179.96433333348</v>
      </c>
      <c r="AT69" s="9">
        <f t="shared" si="218"/>
        <v>198268820.47270223</v>
      </c>
      <c r="AU69" s="9">
        <v>103572.75</v>
      </c>
      <c r="AV69" s="9">
        <v>-338179.96433333348</v>
      </c>
      <c r="AW69" s="9">
        <f t="shared" si="219"/>
        <v>198034213.25836891</v>
      </c>
      <c r="AX69" s="9">
        <v>103572.75</v>
      </c>
      <c r="AY69" s="9">
        <v>-338179.96433333348</v>
      </c>
      <c r="AZ69" s="9">
        <f t="shared" si="220"/>
        <v>197799606.04403558</v>
      </c>
      <c r="BA69" s="9">
        <v>103572.75</v>
      </c>
      <c r="BB69" s="9">
        <v>-338179.96433333348</v>
      </c>
      <c r="BC69" s="9">
        <f t="shared" si="221"/>
        <v>197564998.82970226</v>
      </c>
      <c r="BD69" s="9">
        <v>103572.75</v>
      </c>
      <c r="BE69" s="9">
        <v>-338179.96433333348</v>
      </c>
      <c r="BF69" s="9">
        <f t="shared" si="222"/>
        <v>197330391.61536893</v>
      </c>
      <c r="BG69" s="9">
        <v>103572.75</v>
      </c>
      <c r="BH69" s="9">
        <v>-338179.96433333348</v>
      </c>
      <c r="BI69" s="9">
        <f t="shared" si="223"/>
        <v>197095784.40103561</v>
      </c>
      <c r="BJ69" s="9">
        <v>115077.78686666625</v>
      </c>
      <c r="BK69" s="9">
        <v>-338179.96433333348</v>
      </c>
      <c r="BL69" s="9">
        <f t="shared" si="224"/>
        <v>196872682.22356895</v>
      </c>
      <c r="BM69" s="9">
        <v>115077.78686666625</v>
      </c>
      <c r="BN69" s="9">
        <v>-338179.96433333348</v>
      </c>
      <c r="BO69" s="9">
        <f t="shared" si="225"/>
        <v>196649580.04610229</v>
      </c>
      <c r="BP69" s="9">
        <v>115077.78686666625</v>
      </c>
      <c r="BQ69" s="9">
        <v>-338179.96433333348</v>
      </c>
      <c r="BR69" s="9">
        <f t="shared" si="226"/>
        <v>196426477.86863562</v>
      </c>
      <c r="BS69" s="9">
        <v>146167.30686666595</v>
      </c>
      <c r="BT69" s="9">
        <v>-338179.96433333348</v>
      </c>
      <c r="BU69" s="9">
        <f t="shared" si="227"/>
        <v>196234465.21116897</v>
      </c>
      <c r="BV69" s="9">
        <v>115077.78686666625</v>
      </c>
      <c r="BW69" s="9">
        <v>-338179.96433333348</v>
      </c>
      <c r="BX69" s="9">
        <f t="shared" si="228"/>
        <v>196011363.03370231</v>
      </c>
      <c r="BY69" s="9">
        <v>115077.78686666625</v>
      </c>
      <c r="BZ69" s="9">
        <v>-338179.96433333348</v>
      </c>
      <c r="CA69" s="9">
        <f t="shared" si="229"/>
        <v>195788260.85623565</v>
      </c>
      <c r="CB69" s="9">
        <v>115077.78686666625</v>
      </c>
      <c r="CC69" s="9">
        <v>-338179.96433333348</v>
      </c>
      <c r="CD69" s="9">
        <f t="shared" si="230"/>
        <v>195565158.67876899</v>
      </c>
      <c r="CE69" s="9">
        <v>115077.78686666625</v>
      </c>
      <c r="CF69" s="9">
        <v>-338179.96433333348</v>
      </c>
      <c r="CG69" s="9">
        <f t="shared" si="231"/>
        <v>195342056.50130233</v>
      </c>
      <c r="CH69" s="9">
        <v>115077.78686666625</v>
      </c>
      <c r="CI69" s="9">
        <v>-338179.96433333348</v>
      </c>
      <c r="CJ69" s="9">
        <f t="shared" si="232"/>
        <v>195118954.32383567</v>
      </c>
      <c r="CK69" s="9">
        <v>115077.78686666625</v>
      </c>
      <c r="CL69" s="9">
        <v>-338179.96433333348</v>
      </c>
      <c r="CM69" s="9">
        <f t="shared" si="233"/>
        <v>194895852.14636901</v>
      </c>
      <c r="CN69" s="9">
        <v>115077.78686666625</v>
      </c>
      <c r="CO69" s="9">
        <v>-338179.96433333348</v>
      </c>
      <c r="CP69" s="9">
        <f t="shared" si="234"/>
        <v>194672749.96890235</v>
      </c>
      <c r="CQ69" s="9">
        <v>115077.70446666624</v>
      </c>
      <c r="CR69" s="9">
        <v>-338179.96433333348</v>
      </c>
      <c r="CS69" s="9">
        <f t="shared" si="235"/>
        <v>194449647.70903569</v>
      </c>
      <c r="CT69" s="9">
        <v>118919.34321066558</v>
      </c>
      <c r="CU69" s="9">
        <v>-338179.96433333348</v>
      </c>
      <c r="CV69" s="9">
        <f t="shared" si="236"/>
        <v>194230387.08791304</v>
      </c>
      <c r="CW69" s="9">
        <v>118919.34321066558</v>
      </c>
      <c r="CX69" s="9">
        <v>-338179.96433333348</v>
      </c>
      <c r="CY69" s="9">
        <f t="shared" si="237"/>
        <v>194011126.46679038</v>
      </c>
      <c r="CZ69" s="9">
        <v>118919.34321066558</v>
      </c>
      <c r="DA69" s="9">
        <v>-338179.96433333348</v>
      </c>
      <c r="DB69" s="9">
        <f t="shared" si="238"/>
        <v>193791865.84566772</v>
      </c>
      <c r="DC69" s="9">
        <v>118919.34321066558</v>
      </c>
      <c r="DD69" s="9">
        <v>-338179.96433333348</v>
      </c>
      <c r="DE69" s="9">
        <f t="shared" si="239"/>
        <v>193572605.22454506</v>
      </c>
      <c r="DF69" s="9">
        <v>118919.34321066558</v>
      </c>
      <c r="DG69" s="9">
        <v>-338179.96433333348</v>
      </c>
      <c r="DH69" s="9">
        <f t="shared" si="240"/>
        <v>193353344.6034224</v>
      </c>
      <c r="DI69" s="9">
        <v>118919.34321066558</v>
      </c>
      <c r="DJ69" s="9">
        <v>-338179.96433333348</v>
      </c>
      <c r="DK69" s="9">
        <f t="shared" si="241"/>
        <v>193134083.98229975</v>
      </c>
      <c r="DL69" s="9">
        <v>118919.34321066558</v>
      </c>
      <c r="DM69" s="9">
        <v>-338179.96433333348</v>
      </c>
      <c r="DN69" s="9">
        <f t="shared" si="242"/>
        <v>192914823.36117709</v>
      </c>
      <c r="DO69" s="9">
        <v>118919.34321066558</v>
      </c>
      <c r="DP69" s="9">
        <v>-338179.96433333348</v>
      </c>
      <c r="DQ69" s="9">
        <f t="shared" si="243"/>
        <v>192695562.74005443</v>
      </c>
      <c r="DR69" s="9">
        <v>118919.34321066558</v>
      </c>
      <c r="DS69" s="9">
        <v>-338179.96433333348</v>
      </c>
      <c r="DT69" s="9">
        <f t="shared" si="244"/>
        <v>192476302.11893177</v>
      </c>
      <c r="DU69" s="9">
        <v>118919.34321066558</v>
      </c>
      <c r="DV69" s="9">
        <v>-338179.96433333348</v>
      </c>
      <c r="DW69" s="9">
        <f t="shared" si="245"/>
        <v>192257041.49780911</v>
      </c>
      <c r="DX69" s="9">
        <v>118919.3643266656</v>
      </c>
      <c r="DY69" s="9">
        <v>-338179.96433333348</v>
      </c>
      <c r="DZ69" s="9">
        <f t="shared" si="246"/>
        <v>192037780.89780244</v>
      </c>
      <c r="EA69" s="9">
        <v>26114.333166666402</v>
      </c>
      <c r="EB69" s="9">
        <v>-338179.96433333348</v>
      </c>
      <c r="EC69" s="9">
        <f t="shared" si="247"/>
        <v>191725715.26663578</v>
      </c>
      <c r="EE69" s="150">
        <f t="shared" si="248"/>
        <v>195779193.07613564</v>
      </c>
      <c r="EF69" s="150">
        <f t="shared" si="249"/>
        <v>-2648975.9666148722</v>
      </c>
      <c r="EG69" s="151">
        <f t="shared" si="250"/>
        <v>193130217.10952076</v>
      </c>
      <c r="EH69" s="118"/>
    </row>
    <row r="70" spans="1:138" x14ac:dyDescent="0.2">
      <c r="A70" s="63" t="s">
        <v>97</v>
      </c>
      <c r="B70" s="63" t="s">
        <v>36</v>
      </c>
      <c r="C70" s="63" t="s">
        <v>36</v>
      </c>
      <c r="D70" s="63" t="s">
        <v>96</v>
      </c>
      <c r="E70" s="63" t="str">
        <f t="shared" si="204"/>
        <v>GNLPSO</v>
      </c>
      <c r="F70" s="63" t="str">
        <f t="shared" si="205"/>
        <v>GNLPSO</v>
      </c>
      <c r="G70" s="9">
        <v>370291656.53000003</v>
      </c>
      <c r="H70" s="9">
        <v>1871104.7586666667</v>
      </c>
      <c r="I70" s="9">
        <v>-1382440.6356666668</v>
      </c>
      <c r="J70" s="9">
        <f t="shared" si="206"/>
        <v>370780320.65300006</v>
      </c>
      <c r="K70" s="9">
        <v>2211387.8105463665</v>
      </c>
      <c r="L70" s="9">
        <v>-1382440.6356666668</v>
      </c>
      <c r="M70" s="9">
        <f t="shared" si="207"/>
        <v>371609267.82787973</v>
      </c>
      <c r="N70" s="9">
        <v>5295664.0801494177</v>
      </c>
      <c r="O70" s="9">
        <v>-1382440.6356666668</v>
      </c>
      <c r="P70" s="9">
        <f t="shared" si="208"/>
        <v>375522491.27236247</v>
      </c>
      <c r="Q70" s="9">
        <v>2883976.2552521345</v>
      </c>
      <c r="R70" s="9">
        <v>-1382440.6356666668</v>
      </c>
      <c r="S70" s="9">
        <f t="shared" si="209"/>
        <v>377024026.89194793</v>
      </c>
      <c r="T70" s="9">
        <v>930363.07539139979</v>
      </c>
      <c r="U70" s="9">
        <v>-1382440.6356666668</v>
      </c>
      <c r="V70" s="9">
        <f t="shared" si="210"/>
        <v>376571949.33167267</v>
      </c>
      <c r="W70" s="9">
        <v>7774968.5688330699</v>
      </c>
      <c r="X70" s="9">
        <v>-1382440.6356666668</v>
      </c>
      <c r="Y70" s="9">
        <f t="shared" si="211"/>
        <v>382964477.26483905</v>
      </c>
      <c r="Z70" s="9">
        <v>453020.6663515197</v>
      </c>
      <c r="AA70" s="9">
        <v>-1382440.6356666668</v>
      </c>
      <c r="AB70" s="9">
        <f t="shared" si="212"/>
        <v>382035057.29552388</v>
      </c>
      <c r="AC70" s="9">
        <v>7544049.9225340486</v>
      </c>
      <c r="AD70" s="9">
        <v>-1382440.6356666668</v>
      </c>
      <c r="AE70" s="9">
        <f t="shared" si="213"/>
        <v>388196666.58239126</v>
      </c>
      <c r="AF70" s="9">
        <v>2911994.0716388444</v>
      </c>
      <c r="AG70" s="9">
        <v>-1382440.6356666668</v>
      </c>
      <c r="AH70" s="9">
        <f t="shared" si="214"/>
        <v>389726220.01836342</v>
      </c>
      <c r="AI70" s="9">
        <v>1751720.1464224088</v>
      </c>
      <c r="AJ70" s="9">
        <v>-1382440.6356666668</v>
      </c>
      <c r="AK70" s="9">
        <f t="shared" si="215"/>
        <v>390095499.52911913</v>
      </c>
      <c r="AL70" s="9">
        <v>1248097.4879409196</v>
      </c>
      <c r="AM70" s="9">
        <v>-1382440.6356666668</v>
      </c>
      <c r="AN70" s="9">
        <f t="shared" si="216"/>
        <v>389961156.38139337</v>
      </c>
      <c r="AO70" s="9">
        <v>13196393.627410788</v>
      </c>
      <c r="AP70" s="9">
        <v>-1382440.6356666668</v>
      </c>
      <c r="AQ70" s="9">
        <f t="shared" si="217"/>
        <v>401775109.37313747</v>
      </c>
      <c r="AR70" s="9">
        <v>4439480.2798902262</v>
      </c>
      <c r="AS70" s="9">
        <v>-1382440.6356666668</v>
      </c>
      <c r="AT70" s="9">
        <f t="shared" si="218"/>
        <v>404832149.01736104</v>
      </c>
      <c r="AU70" s="9">
        <v>2007348.2720688761</v>
      </c>
      <c r="AV70" s="9">
        <v>-1382440.6356666668</v>
      </c>
      <c r="AW70" s="9">
        <f t="shared" si="219"/>
        <v>405457056.65376323</v>
      </c>
      <c r="AX70" s="9">
        <v>1665279.6361554565</v>
      </c>
      <c r="AY70" s="9">
        <v>-1382440.6356666668</v>
      </c>
      <c r="AZ70" s="9">
        <f t="shared" si="220"/>
        <v>405739895.65425205</v>
      </c>
      <c r="BA70" s="9">
        <v>2021606.6361102764</v>
      </c>
      <c r="BB70" s="9">
        <v>-1382440.6356666668</v>
      </c>
      <c r="BC70" s="9">
        <f t="shared" si="221"/>
        <v>406379061.65469569</v>
      </c>
      <c r="BD70" s="9">
        <v>2607108.9850298092</v>
      </c>
      <c r="BE70" s="9">
        <v>-1382440.6356666668</v>
      </c>
      <c r="BF70" s="9">
        <f t="shared" si="222"/>
        <v>407603730.00405884</v>
      </c>
      <c r="BG70" s="9">
        <v>5965804.114088526</v>
      </c>
      <c r="BH70" s="9">
        <v>-1382440.6356666668</v>
      </c>
      <c r="BI70" s="9">
        <f t="shared" si="223"/>
        <v>412187093.4824807</v>
      </c>
      <c r="BJ70" s="9">
        <v>1762473.8218948101</v>
      </c>
      <c r="BK70" s="9">
        <v>-1382440.6356666668</v>
      </c>
      <c r="BL70" s="9">
        <f t="shared" si="224"/>
        <v>412567126.66870886</v>
      </c>
      <c r="BM70" s="9">
        <v>2516036.5784504428</v>
      </c>
      <c r="BN70" s="9">
        <v>-1382440.6356666668</v>
      </c>
      <c r="BO70" s="9">
        <f t="shared" si="225"/>
        <v>413700722.61149263</v>
      </c>
      <c r="BP70" s="9">
        <v>2246424.0761808101</v>
      </c>
      <c r="BQ70" s="9">
        <v>-1382440.6356666668</v>
      </c>
      <c r="BR70" s="9">
        <f t="shared" si="226"/>
        <v>414564706.05200678</v>
      </c>
      <c r="BS70" s="9">
        <v>2261945.1893640761</v>
      </c>
      <c r="BT70" s="9">
        <v>-1382440.6356666668</v>
      </c>
      <c r="BU70" s="9">
        <f t="shared" si="227"/>
        <v>415444210.60570419</v>
      </c>
      <c r="BV70" s="9">
        <v>877256.83646286186</v>
      </c>
      <c r="BW70" s="9">
        <v>-1382440.6356666668</v>
      </c>
      <c r="BX70" s="9">
        <f t="shared" si="228"/>
        <v>414939026.80650038</v>
      </c>
      <c r="BY70" s="9">
        <v>5357750.9192952868</v>
      </c>
      <c r="BZ70" s="9">
        <v>-1382440.6356666668</v>
      </c>
      <c r="CA70" s="9">
        <f t="shared" si="229"/>
        <v>418914337.09012902</v>
      </c>
      <c r="CB70" s="9">
        <v>1891954.6617076029</v>
      </c>
      <c r="CC70" s="9">
        <v>-1382440.6356666668</v>
      </c>
      <c r="CD70" s="9">
        <f t="shared" si="230"/>
        <v>419423851.11616993</v>
      </c>
      <c r="CE70" s="9">
        <v>2118612.7394971889</v>
      </c>
      <c r="CF70" s="9">
        <v>-1382440.6356666668</v>
      </c>
      <c r="CG70" s="9">
        <f t="shared" si="231"/>
        <v>420160023.22000045</v>
      </c>
      <c r="CH70" s="9">
        <v>2196184.0050695618</v>
      </c>
      <c r="CI70" s="9">
        <v>-1382440.6356666668</v>
      </c>
      <c r="CJ70" s="9">
        <f t="shared" si="232"/>
        <v>420973766.58940333</v>
      </c>
      <c r="CK70" s="9">
        <v>1619051.3035914721</v>
      </c>
      <c r="CL70" s="9">
        <v>-1382440.6356666668</v>
      </c>
      <c r="CM70" s="9">
        <f t="shared" si="233"/>
        <v>421210377.25732815</v>
      </c>
      <c r="CN70" s="9">
        <v>1893090.4891083324</v>
      </c>
      <c r="CO70" s="9">
        <v>-1382440.6356666668</v>
      </c>
      <c r="CP70" s="9">
        <f t="shared" si="234"/>
        <v>421721027.11076981</v>
      </c>
      <c r="CQ70" s="9">
        <v>5508674.764672515</v>
      </c>
      <c r="CR70" s="9">
        <v>-1382440.6356666668</v>
      </c>
      <c r="CS70" s="9">
        <f t="shared" si="235"/>
        <v>425847261.23977566</v>
      </c>
      <c r="CT70" s="9">
        <v>7959858.4783546105</v>
      </c>
      <c r="CU70" s="9">
        <v>-1382440.6356666668</v>
      </c>
      <c r="CV70" s="9">
        <f t="shared" si="236"/>
        <v>432424679.08246362</v>
      </c>
      <c r="CW70" s="9">
        <v>1959120.91225118</v>
      </c>
      <c r="CX70" s="9">
        <v>-1382440.6356666668</v>
      </c>
      <c r="CY70" s="9">
        <f t="shared" si="237"/>
        <v>433001359.35904813</v>
      </c>
      <c r="CZ70" s="9">
        <v>33976117.181340918</v>
      </c>
      <c r="DA70" s="9">
        <v>-1382440.6356666668</v>
      </c>
      <c r="DB70" s="9">
        <f t="shared" si="238"/>
        <v>465595035.90472239</v>
      </c>
      <c r="DC70" s="9">
        <v>1657848.2360634517</v>
      </c>
      <c r="DD70" s="9">
        <v>-1382440.6356666668</v>
      </c>
      <c r="DE70" s="9">
        <f t="shared" si="239"/>
        <v>465870443.5051192</v>
      </c>
      <c r="DF70" s="9">
        <v>1851795.4418517938</v>
      </c>
      <c r="DG70" s="9">
        <v>-1382440.6356666668</v>
      </c>
      <c r="DH70" s="9">
        <f t="shared" si="240"/>
        <v>466339798.31130433</v>
      </c>
      <c r="DI70" s="9">
        <v>4820681.0068056956</v>
      </c>
      <c r="DJ70" s="9">
        <v>-1382440.6356666668</v>
      </c>
      <c r="DK70" s="9">
        <f t="shared" si="241"/>
        <v>469778038.68244338</v>
      </c>
      <c r="DL70" s="9">
        <v>204122408.49032837</v>
      </c>
      <c r="DM70" s="9">
        <v>-1382440.6356666668</v>
      </c>
      <c r="DN70" s="9">
        <f t="shared" si="242"/>
        <v>672518006.53710508</v>
      </c>
      <c r="DO70" s="9">
        <v>1878141.5589005838</v>
      </c>
      <c r="DP70" s="9">
        <v>-1382440.6356666668</v>
      </c>
      <c r="DQ70" s="9">
        <f t="shared" si="243"/>
        <v>673013707.46033907</v>
      </c>
      <c r="DR70" s="9">
        <v>2705622.281146015</v>
      </c>
      <c r="DS70" s="9">
        <v>-1382440.6356666668</v>
      </c>
      <c r="DT70" s="9">
        <f t="shared" si="244"/>
        <v>674336889.10581851</v>
      </c>
      <c r="DU70" s="9">
        <v>2228425.6937520015</v>
      </c>
      <c r="DV70" s="9">
        <v>-1382440.6356666668</v>
      </c>
      <c r="DW70" s="9">
        <f t="shared" si="245"/>
        <v>675182874.16390395</v>
      </c>
      <c r="DX70" s="9">
        <v>2261898.0224459455</v>
      </c>
      <c r="DY70" s="9">
        <v>-1382440.6356666668</v>
      </c>
      <c r="DZ70" s="9">
        <f t="shared" si="246"/>
        <v>676062331.55068326</v>
      </c>
      <c r="EA70" s="9">
        <v>35082572.937007397</v>
      </c>
      <c r="EB70" s="9">
        <v>-1382440.6356666668</v>
      </c>
      <c r="EC70" s="9">
        <f t="shared" si="247"/>
        <v>709762463.85202408</v>
      </c>
      <c r="EE70" s="150">
        <f t="shared" si="248"/>
        <v>417719696.0407784</v>
      </c>
      <c r="EF70" s="150">
        <f t="shared" si="249"/>
        <v>138274306.14329255</v>
      </c>
      <c r="EG70" s="151">
        <f t="shared" si="250"/>
        <v>555994002.18407094</v>
      </c>
      <c r="EH70" s="118"/>
    </row>
    <row r="71" spans="1:138" x14ac:dyDescent="0.2">
      <c r="A71" s="63" t="s">
        <v>98</v>
      </c>
      <c r="B71" s="63" t="s">
        <v>37</v>
      </c>
      <c r="C71" s="63" t="s">
        <v>37</v>
      </c>
      <c r="D71" s="63" t="s">
        <v>96</v>
      </c>
      <c r="E71" s="63" t="str">
        <f t="shared" si="204"/>
        <v>GNLPCN</v>
      </c>
      <c r="F71" s="63" t="str">
        <f t="shared" si="205"/>
        <v>GNLPCN</v>
      </c>
      <c r="G71" s="9">
        <v>16604869.610000001</v>
      </c>
      <c r="H71" s="9">
        <v>0</v>
      </c>
      <c r="I71" s="9">
        <v>-98350.087500000009</v>
      </c>
      <c r="J71" s="9">
        <f t="shared" si="206"/>
        <v>16506519.522500001</v>
      </c>
      <c r="K71" s="9">
        <v>0</v>
      </c>
      <c r="L71" s="9">
        <v>-98350.087500000009</v>
      </c>
      <c r="M71" s="9">
        <f t="shared" si="207"/>
        <v>16408169.435000001</v>
      </c>
      <c r="N71" s="9">
        <v>0</v>
      </c>
      <c r="O71" s="9">
        <v>-98350.087500000009</v>
      </c>
      <c r="P71" s="9">
        <f t="shared" si="208"/>
        <v>16309819.3475</v>
      </c>
      <c r="Q71" s="9">
        <v>0</v>
      </c>
      <c r="R71" s="9">
        <v>-98350.087500000009</v>
      </c>
      <c r="S71" s="9">
        <f t="shared" si="209"/>
        <v>16211469.26</v>
      </c>
      <c r="T71" s="9">
        <v>0</v>
      </c>
      <c r="U71" s="9">
        <v>-98350.087500000009</v>
      </c>
      <c r="V71" s="9">
        <f t="shared" si="210"/>
        <v>16113119.172499999</v>
      </c>
      <c r="W71" s="9">
        <v>0</v>
      </c>
      <c r="X71" s="9">
        <v>-98350.087500000009</v>
      </c>
      <c r="Y71" s="9">
        <f t="shared" si="211"/>
        <v>16014769.084999999</v>
      </c>
      <c r="Z71" s="9">
        <v>0</v>
      </c>
      <c r="AA71" s="9">
        <v>-98350.087500000009</v>
      </c>
      <c r="AB71" s="9">
        <f t="shared" si="212"/>
        <v>15916418.997499999</v>
      </c>
      <c r="AC71" s="9">
        <v>0</v>
      </c>
      <c r="AD71" s="9">
        <v>-98350.087500000009</v>
      </c>
      <c r="AE71" s="9">
        <f t="shared" si="213"/>
        <v>15818068.909999998</v>
      </c>
      <c r="AF71" s="9">
        <v>0</v>
      </c>
      <c r="AG71" s="9">
        <v>-98350.087500000009</v>
      </c>
      <c r="AH71" s="9">
        <f t="shared" si="214"/>
        <v>15719718.822499998</v>
      </c>
      <c r="AI71" s="9">
        <v>0</v>
      </c>
      <c r="AJ71" s="9">
        <v>-98350.087500000009</v>
      </c>
      <c r="AK71" s="9">
        <f t="shared" si="215"/>
        <v>15621368.734999998</v>
      </c>
      <c r="AL71" s="9">
        <v>0</v>
      </c>
      <c r="AM71" s="9">
        <v>-98350.087500000009</v>
      </c>
      <c r="AN71" s="9">
        <f t="shared" si="216"/>
        <v>15523018.647499997</v>
      </c>
      <c r="AO71" s="9">
        <v>0</v>
      </c>
      <c r="AP71" s="9">
        <v>-98350.087500000009</v>
      </c>
      <c r="AQ71" s="9">
        <f t="shared" si="217"/>
        <v>15424668.559999997</v>
      </c>
      <c r="AR71" s="9">
        <v>0</v>
      </c>
      <c r="AS71" s="9">
        <v>-98350.087500000009</v>
      </c>
      <c r="AT71" s="9">
        <f t="shared" si="218"/>
        <v>15326318.472499996</v>
      </c>
      <c r="AU71" s="9">
        <v>0</v>
      </c>
      <c r="AV71" s="9">
        <v>-98350.087500000009</v>
      </c>
      <c r="AW71" s="9">
        <f t="shared" si="219"/>
        <v>15227968.384999996</v>
      </c>
      <c r="AX71" s="9">
        <v>0</v>
      </c>
      <c r="AY71" s="9">
        <v>-98350.087500000009</v>
      </c>
      <c r="AZ71" s="9">
        <f t="shared" si="220"/>
        <v>15129618.297499996</v>
      </c>
      <c r="BA71" s="9">
        <v>0</v>
      </c>
      <c r="BB71" s="9">
        <v>-98350.087500000009</v>
      </c>
      <c r="BC71" s="9">
        <f t="shared" si="221"/>
        <v>15031268.209999995</v>
      </c>
      <c r="BD71" s="9">
        <v>0</v>
      </c>
      <c r="BE71" s="9">
        <v>-98350.087500000009</v>
      </c>
      <c r="BF71" s="9">
        <f t="shared" si="222"/>
        <v>14932918.122499995</v>
      </c>
      <c r="BG71" s="9">
        <v>0</v>
      </c>
      <c r="BH71" s="9">
        <v>-98350.087500000009</v>
      </c>
      <c r="BI71" s="9">
        <f t="shared" si="223"/>
        <v>14834568.034999995</v>
      </c>
      <c r="BJ71" s="9">
        <v>0</v>
      </c>
      <c r="BK71" s="9">
        <v>-98350.087500000009</v>
      </c>
      <c r="BL71" s="9">
        <f t="shared" si="224"/>
        <v>14736217.947499994</v>
      </c>
      <c r="BM71" s="9">
        <v>0</v>
      </c>
      <c r="BN71" s="9">
        <v>-98350.087500000009</v>
      </c>
      <c r="BO71" s="9">
        <f t="shared" si="225"/>
        <v>14637867.859999994</v>
      </c>
      <c r="BP71" s="9">
        <v>0</v>
      </c>
      <c r="BQ71" s="9">
        <v>-98350.087500000009</v>
      </c>
      <c r="BR71" s="9">
        <f t="shared" si="226"/>
        <v>14539517.772499993</v>
      </c>
      <c r="BS71" s="9">
        <v>0</v>
      </c>
      <c r="BT71" s="9">
        <v>-98350.087500000009</v>
      </c>
      <c r="BU71" s="9">
        <f t="shared" si="227"/>
        <v>14441167.684999993</v>
      </c>
      <c r="BV71" s="9">
        <v>0</v>
      </c>
      <c r="BW71" s="9">
        <v>-98350.087500000009</v>
      </c>
      <c r="BX71" s="9">
        <f t="shared" si="228"/>
        <v>14342817.597499993</v>
      </c>
      <c r="BY71" s="9">
        <v>0</v>
      </c>
      <c r="BZ71" s="9">
        <v>-98350.087500000009</v>
      </c>
      <c r="CA71" s="9">
        <f t="shared" si="229"/>
        <v>14244467.509999992</v>
      </c>
      <c r="CB71" s="9">
        <v>0</v>
      </c>
      <c r="CC71" s="9">
        <v>-98350.087500000009</v>
      </c>
      <c r="CD71" s="9">
        <f t="shared" si="230"/>
        <v>14146117.422499992</v>
      </c>
      <c r="CE71" s="9">
        <v>0</v>
      </c>
      <c r="CF71" s="9">
        <v>-98350.087500000009</v>
      </c>
      <c r="CG71" s="9">
        <f t="shared" si="231"/>
        <v>14047767.334999992</v>
      </c>
      <c r="CH71" s="9">
        <v>0</v>
      </c>
      <c r="CI71" s="9">
        <v>-98350.087500000009</v>
      </c>
      <c r="CJ71" s="9">
        <f t="shared" si="232"/>
        <v>13949417.247499991</v>
      </c>
      <c r="CK71" s="9">
        <v>0</v>
      </c>
      <c r="CL71" s="9">
        <v>-98350.087500000009</v>
      </c>
      <c r="CM71" s="9">
        <f t="shared" si="233"/>
        <v>13851067.159999991</v>
      </c>
      <c r="CN71" s="9">
        <v>0</v>
      </c>
      <c r="CO71" s="9">
        <v>-98350.087500000009</v>
      </c>
      <c r="CP71" s="9">
        <f t="shared" si="234"/>
        <v>13752717.07249999</v>
      </c>
      <c r="CQ71" s="9">
        <v>0</v>
      </c>
      <c r="CR71" s="9">
        <v>-98350.087500000009</v>
      </c>
      <c r="CS71" s="9">
        <f t="shared" si="235"/>
        <v>13654366.98499999</v>
      </c>
      <c r="CT71" s="9">
        <v>0</v>
      </c>
      <c r="CU71" s="9">
        <v>-98350.087500000009</v>
      </c>
      <c r="CV71" s="9">
        <f t="shared" si="236"/>
        <v>13556016.89749999</v>
      </c>
      <c r="CW71" s="9">
        <v>0</v>
      </c>
      <c r="CX71" s="9">
        <v>-98350.087500000009</v>
      </c>
      <c r="CY71" s="9">
        <f t="shared" si="237"/>
        <v>13457666.809999989</v>
      </c>
      <c r="CZ71" s="9">
        <v>0</v>
      </c>
      <c r="DA71" s="9">
        <v>-98350.087500000009</v>
      </c>
      <c r="DB71" s="9">
        <f t="shared" si="238"/>
        <v>13359316.722499989</v>
      </c>
      <c r="DC71" s="9">
        <v>0</v>
      </c>
      <c r="DD71" s="9">
        <v>-98350.087500000009</v>
      </c>
      <c r="DE71" s="9">
        <f t="shared" si="239"/>
        <v>13260966.634999989</v>
      </c>
      <c r="DF71" s="9">
        <v>0</v>
      </c>
      <c r="DG71" s="9">
        <v>-98350.087500000009</v>
      </c>
      <c r="DH71" s="9">
        <f t="shared" si="240"/>
        <v>13162616.547499988</v>
      </c>
      <c r="DI71" s="9">
        <v>0</v>
      </c>
      <c r="DJ71" s="9">
        <v>-98350.087500000009</v>
      </c>
      <c r="DK71" s="9">
        <f t="shared" si="241"/>
        <v>13064266.459999988</v>
      </c>
      <c r="DL71" s="9">
        <v>0</v>
      </c>
      <c r="DM71" s="9">
        <v>-98350.087500000009</v>
      </c>
      <c r="DN71" s="9">
        <f t="shared" si="242"/>
        <v>12965916.372499987</v>
      </c>
      <c r="DO71" s="9">
        <v>0</v>
      </c>
      <c r="DP71" s="9">
        <v>-98350.087500000009</v>
      </c>
      <c r="DQ71" s="9">
        <f t="shared" si="243"/>
        <v>12867566.284999987</v>
      </c>
      <c r="DR71" s="9">
        <v>0</v>
      </c>
      <c r="DS71" s="9">
        <v>-98350.087500000009</v>
      </c>
      <c r="DT71" s="9">
        <f t="shared" si="244"/>
        <v>12769216.197499987</v>
      </c>
      <c r="DU71" s="9">
        <v>0</v>
      </c>
      <c r="DV71" s="9">
        <v>-98350.087500000009</v>
      </c>
      <c r="DW71" s="9">
        <f t="shared" si="245"/>
        <v>12670866.109999986</v>
      </c>
      <c r="DX71" s="9">
        <v>0</v>
      </c>
      <c r="DY71" s="9">
        <v>-98350.087500000009</v>
      </c>
      <c r="DZ71" s="9">
        <f t="shared" si="246"/>
        <v>12572516.022499986</v>
      </c>
      <c r="EA71" s="9">
        <v>0</v>
      </c>
      <c r="EB71" s="9">
        <v>-98350.087500000009</v>
      </c>
      <c r="EC71" s="9">
        <f t="shared" si="247"/>
        <v>12474165.934999986</v>
      </c>
      <c r="EE71" s="150">
        <f t="shared" si="248"/>
        <v>14244467.509999992</v>
      </c>
      <c r="EF71" s="150">
        <f t="shared" si="249"/>
        <v>-1180201.0500000045</v>
      </c>
      <c r="EG71" s="151">
        <f t="shared" si="250"/>
        <v>13064266.459999988</v>
      </c>
      <c r="EH71" s="118"/>
    </row>
    <row r="72" spans="1:138" hidden="1" x14ac:dyDescent="0.2">
      <c r="A72" s="127"/>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E72" s="150"/>
      <c r="EF72" s="150"/>
      <c r="EG72" s="151"/>
      <c r="EH72" s="118"/>
    </row>
    <row r="73" spans="1:138" hidden="1" x14ac:dyDescent="0.2">
      <c r="A73" s="127"/>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E73" s="150"/>
      <c r="EF73" s="150"/>
      <c r="EG73" s="151"/>
      <c r="EH73" s="118"/>
    </row>
    <row r="74" spans="1:138" hidden="1" x14ac:dyDescent="0.2">
      <c r="A74" s="127"/>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E74" s="150"/>
      <c r="EF74" s="150"/>
      <c r="EG74" s="151"/>
      <c r="EH74" s="118"/>
    </row>
    <row r="75" spans="1:138" hidden="1" x14ac:dyDescent="0.2">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E75" s="150"/>
      <c r="EF75" s="150"/>
      <c r="EG75" s="151"/>
      <c r="EH75" s="118"/>
    </row>
    <row r="76" spans="1:138" x14ac:dyDescent="0.2">
      <c r="A76" s="63" t="s">
        <v>99</v>
      </c>
      <c r="B76" s="63" t="s">
        <v>16</v>
      </c>
      <c r="C76" s="63" t="s">
        <v>16</v>
      </c>
      <c r="D76" s="63" t="s">
        <v>96</v>
      </c>
      <c r="E76" s="63" t="str">
        <f t="shared" si="204"/>
        <v>GNLPJBG</v>
      </c>
      <c r="F76" s="63" t="str">
        <f t="shared" si="205"/>
        <v>GNLPJBG</v>
      </c>
      <c r="G76" s="9">
        <v>22418749.919999998</v>
      </c>
      <c r="H76" s="9">
        <v>0</v>
      </c>
      <c r="I76" s="9">
        <v>-103368.64783333335</v>
      </c>
      <c r="J76" s="9">
        <f t="shared" si="206"/>
        <v>22315381.272166666</v>
      </c>
      <c r="K76" s="9">
        <v>0</v>
      </c>
      <c r="L76" s="9">
        <v>-103368.64783333335</v>
      </c>
      <c r="M76" s="9">
        <f t="shared" si="207"/>
        <v>22212012.624333333</v>
      </c>
      <c r="N76" s="9">
        <v>0</v>
      </c>
      <c r="O76" s="9">
        <v>-103368.64783333335</v>
      </c>
      <c r="P76" s="9">
        <f t="shared" si="208"/>
        <v>22108643.976500001</v>
      </c>
      <c r="Q76" s="9">
        <v>0</v>
      </c>
      <c r="R76" s="9">
        <v>-103368.64783333335</v>
      </c>
      <c r="S76" s="9">
        <f t="shared" si="209"/>
        <v>22005275.328666668</v>
      </c>
      <c r="T76" s="9">
        <v>0</v>
      </c>
      <c r="U76" s="9">
        <v>-103368.64783333335</v>
      </c>
      <c r="V76" s="9">
        <f t="shared" si="210"/>
        <v>21901906.680833336</v>
      </c>
      <c r="W76" s="9">
        <v>0</v>
      </c>
      <c r="X76" s="9">
        <v>-103368.64783333335</v>
      </c>
      <c r="Y76" s="9">
        <f t="shared" si="211"/>
        <v>21798538.033000004</v>
      </c>
      <c r="Z76" s="9">
        <v>0</v>
      </c>
      <c r="AA76" s="9">
        <v>-103368.64783333335</v>
      </c>
      <c r="AB76" s="9">
        <f t="shared" si="212"/>
        <v>21695169.385166671</v>
      </c>
      <c r="AC76" s="9">
        <v>0</v>
      </c>
      <c r="AD76" s="9">
        <v>-103368.64783333335</v>
      </c>
      <c r="AE76" s="9">
        <f t="shared" si="213"/>
        <v>21591800.737333339</v>
      </c>
      <c r="AF76" s="9">
        <v>0</v>
      </c>
      <c r="AG76" s="9">
        <v>-103368.64783333335</v>
      </c>
      <c r="AH76" s="9">
        <f t="shared" si="214"/>
        <v>21488432.089500006</v>
      </c>
      <c r="AI76" s="9">
        <v>0</v>
      </c>
      <c r="AJ76" s="9">
        <v>-103368.64783333335</v>
      </c>
      <c r="AK76" s="9">
        <f t="shared" si="215"/>
        <v>21385063.441666674</v>
      </c>
      <c r="AL76" s="9">
        <v>0</v>
      </c>
      <c r="AM76" s="9">
        <v>-103368.64783333335</v>
      </c>
      <c r="AN76" s="9">
        <f t="shared" si="216"/>
        <v>21281694.793833341</v>
      </c>
      <c r="AO76" s="9">
        <v>0</v>
      </c>
      <c r="AP76" s="9">
        <v>-103368.64783333335</v>
      </c>
      <c r="AQ76" s="9">
        <f t="shared" si="217"/>
        <v>21178326.146000009</v>
      </c>
      <c r="AR76" s="9">
        <v>0</v>
      </c>
      <c r="AS76" s="9">
        <v>-103368.64783333335</v>
      </c>
      <c r="AT76" s="9">
        <f t="shared" si="218"/>
        <v>21074957.498166677</v>
      </c>
      <c r="AU76" s="9">
        <v>0</v>
      </c>
      <c r="AV76" s="9">
        <v>-103368.64783333335</v>
      </c>
      <c r="AW76" s="9">
        <f t="shared" si="219"/>
        <v>20971588.850333344</v>
      </c>
      <c r="AX76" s="9">
        <v>0</v>
      </c>
      <c r="AY76" s="9">
        <v>-103368.64783333335</v>
      </c>
      <c r="AZ76" s="9">
        <f t="shared" si="220"/>
        <v>20868220.202500012</v>
      </c>
      <c r="BA76" s="9">
        <v>0</v>
      </c>
      <c r="BB76" s="9">
        <v>-103368.64783333335</v>
      </c>
      <c r="BC76" s="9">
        <f t="shared" si="221"/>
        <v>20764851.554666679</v>
      </c>
      <c r="BD76" s="9">
        <v>0</v>
      </c>
      <c r="BE76" s="9">
        <v>-103368.64783333335</v>
      </c>
      <c r="BF76" s="9">
        <f t="shared" si="222"/>
        <v>20661482.906833347</v>
      </c>
      <c r="BG76" s="9">
        <v>0</v>
      </c>
      <c r="BH76" s="9">
        <v>-103368.64783333335</v>
      </c>
      <c r="BI76" s="9">
        <f t="shared" si="223"/>
        <v>20558114.259000015</v>
      </c>
      <c r="BJ76" s="9">
        <v>0</v>
      </c>
      <c r="BK76" s="9">
        <v>-103368.64783333335</v>
      </c>
      <c r="BL76" s="9">
        <f t="shared" si="224"/>
        <v>20454745.611166682</v>
      </c>
      <c r="BM76" s="9">
        <v>0</v>
      </c>
      <c r="BN76" s="9">
        <v>-103368.64783333335</v>
      </c>
      <c r="BO76" s="9">
        <f t="shared" si="225"/>
        <v>20351376.96333335</v>
      </c>
      <c r="BP76" s="9">
        <v>0</v>
      </c>
      <c r="BQ76" s="9">
        <v>-103368.64783333335</v>
      </c>
      <c r="BR76" s="9">
        <f t="shared" si="226"/>
        <v>20248008.315500017</v>
      </c>
      <c r="BS76" s="9">
        <v>0</v>
      </c>
      <c r="BT76" s="9">
        <v>-103368.64783333335</v>
      </c>
      <c r="BU76" s="9">
        <f t="shared" si="227"/>
        <v>20144639.667666685</v>
      </c>
      <c r="BV76" s="9">
        <v>0</v>
      </c>
      <c r="BW76" s="9">
        <v>-103368.64783333335</v>
      </c>
      <c r="BX76" s="9">
        <f t="shared" si="228"/>
        <v>20041271.019833352</v>
      </c>
      <c r="BY76" s="9">
        <v>0</v>
      </c>
      <c r="BZ76" s="9">
        <v>-103368.64783333335</v>
      </c>
      <c r="CA76" s="9">
        <f t="shared" si="229"/>
        <v>19937902.37200002</v>
      </c>
      <c r="CB76" s="9">
        <v>0</v>
      </c>
      <c r="CC76" s="9">
        <v>-103368.64783333335</v>
      </c>
      <c r="CD76" s="9">
        <f t="shared" si="230"/>
        <v>19834533.724166688</v>
      </c>
      <c r="CE76" s="9">
        <v>0</v>
      </c>
      <c r="CF76" s="9">
        <v>-103368.64783333335</v>
      </c>
      <c r="CG76" s="9">
        <f t="shared" si="231"/>
        <v>19731165.076333355</v>
      </c>
      <c r="CH76" s="9">
        <v>0</v>
      </c>
      <c r="CI76" s="9">
        <v>-103368.64783333335</v>
      </c>
      <c r="CJ76" s="9">
        <f t="shared" si="232"/>
        <v>19627796.428500023</v>
      </c>
      <c r="CK76" s="9">
        <v>0</v>
      </c>
      <c r="CL76" s="9">
        <v>-103368.64783333335</v>
      </c>
      <c r="CM76" s="9">
        <f t="shared" si="233"/>
        <v>19524427.78066669</v>
      </c>
      <c r="CN76" s="9">
        <v>0</v>
      </c>
      <c r="CO76" s="9">
        <v>-103368.64783333335</v>
      </c>
      <c r="CP76" s="9">
        <f t="shared" si="234"/>
        <v>19421059.132833358</v>
      </c>
      <c r="CQ76" s="9">
        <v>0</v>
      </c>
      <c r="CR76" s="9">
        <v>-103368.64783333335</v>
      </c>
      <c r="CS76" s="9">
        <f t="shared" si="235"/>
        <v>19317690.485000025</v>
      </c>
      <c r="CT76" s="9">
        <v>0</v>
      </c>
      <c r="CU76" s="9">
        <v>-103368.64783333335</v>
      </c>
      <c r="CV76" s="9">
        <f t="shared" si="236"/>
        <v>19214321.837166693</v>
      </c>
      <c r="CW76" s="9">
        <v>0</v>
      </c>
      <c r="CX76" s="9">
        <v>-103368.64783333335</v>
      </c>
      <c r="CY76" s="9">
        <f t="shared" si="237"/>
        <v>19110953.189333361</v>
      </c>
      <c r="CZ76" s="9">
        <v>0</v>
      </c>
      <c r="DA76" s="9">
        <v>-103368.64783333335</v>
      </c>
      <c r="DB76" s="9">
        <f t="shared" si="238"/>
        <v>19007584.541500028</v>
      </c>
      <c r="DC76" s="9">
        <v>0</v>
      </c>
      <c r="DD76" s="9">
        <v>-103368.64783333335</v>
      </c>
      <c r="DE76" s="9">
        <f t="shared" si="239"/>
        <v>18904215.893666696</v>
      </c>
      <c r="DF76" s="9">
        <v>0</v>
      </c>
      <c r="DG76" s="9">
        <v>-103368.64783333335</v>
      </c>
      <c r="DH76" s="9">
        <f t="shared" si="240"/>
        <v>18800847.245833363</v>
      </c>
      <c r="DI76" s="9">
        <v>0</v>
      </c>
      <c r="DJ76" s="9">
        <v>-103368.64783333335</v>
      </c>
      <c r="DK76" s="9">
        <f t="shared" si="241"/>
        <v>18697478.598000031</v>
      </c>
      <c r="DL76" s="9">
        <v>0</v>
      </c>
      <c r="DM76" s="9">
        <v>-103368.64783333335</v>
      </c>
      <c r="DN76" s="9">
        <f t="shared" si="242"/>
        <v>18594109.950166699</v>
      </c>
      <c r="DO76" s="9">
        <v>0</v>
      </c>
      <c r="DP76" s="9">
        <v>-103368.64783333335</v>
      </c>
      <c r="DQ76" s="9">
        <f t="shared" si="243"/>
        <v>18490741.302333366</v>
      </c>
      <c r="DR76" s="9">
        <v>0</v>
      </c>
      <c r="DS76" s="9">
        <v>-103368.64783333335</v>
      </c>
      <c r="DT76" s="9">
        <f t="shared" si="244"/>
        <v>18387372.654500034</v>
      </c>
      <c r="DU76" s="9">
        <v>0</v>
      </c>
      <c r="DV76" s="9">
        <v>-103368.64783333335</v>
      </c>
      <c r="DW76" s="9">
        <f t="shared" si="245"/>
        <v>18284004.006666701</v>
      </c>
      <c r="DX76" s="9">
        <v>0</v>
      </c>
      <c r="DY76" s="9">
        <v>-103368.64783333335</v>
      </c>
      <c r="DZ76" s="9">
        <f t="shared" si="246"/>
        <v>18180635.358833369</v>
      </c>
      <c r="EA76" s="9">
        <v>0</v>
      </c>
      <c r="EB76" s="9">
        <v>-103368.64783333335</v>
      </c>
      <c r="EC76" s="9">
        <f t="shared" si="247"/>
        <v>18077266.711000036</v>
      </c>
      <c r="EE76" s="150">
        <f t="shared" si="248"/>
        <v>19937902.37200002</v>
      </c>
      <c r="EF76" s="150">
        <f t="shared" si="249"/>
        <v>-1240423.773999989</v>
      </c>
      <c r="EG76" s="151">
        <f t="shared" si="250"/>
        <v>18697478.598000031</v>
      </c>
      <c r="EH76" s="118"/>
    </row>
    <row r="77" spans="1:138" hidden="1" x14ac:dyDescent="0.2">
      <c r="A77" s="63" t="s">
        <v>127</v>
      </c>
      <c r="B77" s="63" t="s">
        <v>13</v>
      </c>
      <c r="C77" s="63" t="s">
        <v>13</v>
      </c>
      <c r="D77" s="63" t="s">
        <v>130</v>
      </c>
      <c r="E77" s="63" t="str">
        <f t="shared" si="204"/>
        <v>GNLPT19CAGW</v>
      </c>
      <c r="F77" s="63" t="str">
        <f t="shared" si="205"/>
        <v>GNLPT19CAGW</v>
      </c>
      <c r="G77" s="9">
        <v>0</v>
      </c>
      <c r="H77" s="9">
        <v>0</v>
      </c>
      <c r="I77" s="9">
        <v>0</v>
      </c>
      <c r="J77" s="9">
        <f t="shared" si="206"/>
        <v>0</v>
      </c>
      <c r="K77" s="9">
        <v>0</v>
      </c>
      <c r="L77" s="9">
        <v>0</v>
      </c>
      <c r="M77" s="9">
        <f t="shared" si="207"/>
        <v>0</v>
      </c>
      <c r="N77" s="9">
        <v>0</v>
      </c>
      <c r="O77" s="9">
        <v>0</v>
      </c>
      <c r="P77" s="9">
        <f t="shared" si="208"/>
        <v>0</v>
      </c>
      <c r="Q77" s="9">
        <v>0</v>
      </c>
      <c r="R77" s="9">
        <v>0</v>
      </c>
      <c r="S77" s="9">
        <f t="shared" si="209"/>
        <v>0</v>
      </c>
      <c r="T77" s="9">
        <v>0</v>
      </c>
      <c r="U77" s="9">
        <v>0</v>
      </c>
      <c r="V77" s="9">
        <f t="shared" si="210"/>
        <v>0</v>
      </c>
      <c r="W77" s="9">
        <v>0</v>
      </c>
      <c r="X77" s="9">
        <v>0</v>
      </c>
      <c r="Y77" s="9">
        <f t="shared" si="211"/>
        <v>0</v>
      </c>
      <c r="Z77" s="9">
        <v>0</v>
      </c>
      <c r="AA77" s="9">
        <v>0</v>
      </c>
      <c r="AB77" s="9">
        <f t="shared" si="212"/>
        <v>0</v>
      </c>
      <c r="AC77" s="9">
        <v>0</v>
      </c>
      <c r="AD77" s="9">
        <v>0</v>
      </c>
      <c r="AE77" s="9">
        <f t="shared" si="213"/>
        <v>0</v>
      </c>
      <c r="AF77" s="9">
        <v>0</v>
      </c>
      <c r="AG77" s="9">
        <v>0</v>
      </c>
      <c r="AH77" s="9">
        <f t="shared" si="214"/>
        <v>0</v>
      </c>
      <c r="AI77" s="9">
        <v>0</v>
      </c>
      <c r="AJ77" s="9">
        <v>0</v>
      </c>
      <c r="AK77" s="9">
        <f t="shared" si="215"/>
        <v>0</v>
      </c>
      <c r="AL77" s="9">
        <v>0</v>
      </c>
      <c r="AM77" s="9">
        <v>0</v>
      </c>
      <c r="AN77" s="9">
        <f t="shared" si="216"/>
        <v>0</v>
      </c>
      <c r="AO77" s="9">
        <v>0</v>
      </c>
      <c r="AP77" s="9">
        <v>0</v>
      </c>
      <c r="AQ77" s="9">
        <f t="shared" si="217"/>
        <v>0</v>
      </c>
      <c r="AR77" s="9">
        <v>0</v>
      </c>
      <c r="AS77" s="9">
        <v>0</v>
      </c>
      <c r="AT77" s="9">
        <f t="shared" si="218"/>
        <v>0</v>
      </c>
      <c r="AU77" s="9">
        <v>0</v>
      </c>
      <c r="AV77" s="9">
        <v>0</v>
      </c>
      <c r="AW77" s="9">
        <f t="shared" si="219"/>
        <v>0</v>
      </c>
      <c r="AX77" s="9">
        <v>0</v>
      </c>
      <c r="AY77" s="9">
        <v>0</v>
      </c>
      <c r="AZ77" s="9">
        <f t="shared" si="220"/>
        <v>0</v>
      </c>
      <c r="BA77" s="9">
        <v>0</v>
      </c>
      <c r="BB77" s="9">
        <v>0</v>
      </c>
      <c r="BC77" s="9">
        <f t="shared" si="221"/>
        <v>0</v>
      </c>
      <c r="BD77" s="9">
        <v>0</v>
      </c>
      <c r="BE77" s="9">
        <v>0</v>
      </c>
      <c r="BF77" s="9">
        <f t="shared" si="222"/>
        <v>0</v>
      </c>
      <c r="BG77" s="9">
        <v>0</v>
      </c>
      <c r="BH77" s="9">
        <v>0</v>
      </c>
      <c r="BI77" s="9">
        <f t="shared" si="223"/>
        <v>0</v>
      </c>
      <c r="BJ77" s="9">
        <v>0</v>
      </c>
      <c r="BK77" s="9">
        <v>0</v>
      </c>
      <c r="BL77" s="9">
        <f t="shared" si="224"/>
        <v>0</v>
      </c>
      <c r="BM77" s="9">
        <v>0</v>
      </c>
      <c r="BN77" s="9">
        <v>0</v>
      </c>
      <c r="BO77" s="9">
        <f t="shared" si="225"/>
        <v>0</v>
      </c>
      <c r="BP77" s="9">
        <v>0</v>
      </c>
      <c r="BQ77" s="9">
        <v>0</v>
      </c>
      <c r="BR77" s="9">
        <f t="shared" si="226"/>
        <v>0</v>
      </c>
      <c r="BS77" s="9">
        <v>0</v>
      </c>
      <c r="BT77" s="9">
        <v>0</v>
      </c>
      <c r="BU77" s="9">
        <f t="shared" si="227"/>
        <v>0</v>
      </c>
      <c r="BV77" s="9">
        <v>0</v>
      </c>
      <c r="BW77" s="9">
        <v>0</v>
      </c>
      <c r="BX77" s="9">
        <f t="shared" si="228"/>
        <v>0</v>
      </c>
      <c r="BY77" s="9">
        <v>0</v>
      </c>
      <c r="BZ77" s="9">
        <v>0</v>
      </c>
      <c r="CA77" s="9">
        <f t="shared" si="229"/>
        <v>0</v>
      </c>
      <c r="CB77" s="9">
        <v>0</v>
      </c>
      <c r="CC77" s="9">
        <v>0</v>
      </c>
      <c r="CD77" s="9">
        <f t="shared" si="230"/>
        <v>0</v>
      </c>
      <c r="CE77" s="9">
        <v>0</v>
      </c>
      <c r="CF77" s="9">
        <v>0</v>
      </c>
      <c r="CG77" s="9">
        <f t="shared" si="231"/>
        <v>0</v>
      </c>
      <c r="CH77" s="9">
        <v>0</v>
      </c>
      <c r="CI77" s="9">
        <v>0</v>
      </c>
      <c r="CJ77" s="9">
        <f t="shared" si="232"/>
        <v>0</v>
      </c>
      <c r="CK77" s="9">
        <v>0</v>
      </c>
      <c r="CL77" s="9">
        <v>0</v>
      </c>
      <c r="CM77" s="9">
        <f t="shared" si="233"/>
        <v>0</v>
      </c>
      <c r="CN77" s="9">
        <v>0</v>
      </c>
      <c r="CO77" s="9">
        <v>0</v>
      </c>
      <c r="CP77" s="9">
        <f t="shared" si="234"/>
        <v>0</v>
      </c>
      <c r="CQ77" s="9">
        <v>0</v>
      </c>
      <c r="CR77" s="9">
        <v>0</v>
      </c>
      <c r="CS77" s="9">
        <f t="shared" si="235"/>
        <v>0</v>
      </c>
      <c r="CT77" s="9">
        <v>0</v>
      </c>
      <c r="CU77" s="9">
        <v>0</v>
      </c>
      <c r="CV77" s="9">
        <f t="shared" si="236"/>
        <v>0</v>
      </c>
      <c r="CW77" s="9">
        <v>0</v>
      </c>
      <c r="CX77" s="9">
        <v>0</v>
      </c>
      <c r="CY77" s="9">
        <f t="shared" si="237"/>
        <v>0</v>
      </c>
      <c r="CZ77" s="9">
        <v>0</v>
      </c>
      <c r="DA77" s="9">
        <v>0</v>
      </c>
      <c r="DB77" s="9">
        <f t="shared" si="238"/>
        <v>0</v>
      </c>
      <c r="DC77" s="9">
        <v>0</v>
      </c>
      <c r="DD77" s="9">
        <v>0</v>
      </c>
      <c r="DE77" s="9">
        <f t="shared" si="239"/>
        <v>0</v>
      </c>
      <c r="DF77" s="9">
        <v>0</v>
      </c>
      <c r="DG77" s="9">
        <v>0</v>
      </c>
      <c r="DH77" s="9">
        <f t="shared" si="240"/>
        <v>0</v>
      </c>
      <c r="DI77" s="9">
        <v>0</v>
      </c>
      <c r="DJ77" s="9">
        <v>0</v>
      </c>
      <c r="DK77" s="9">
        <f t="shared" si="241"/>
        <v>0</v>
      </c>
      <c r="DL77" s="9">
        <v>0</v>
      </c>
      <c r="DM77" s="9">
        <v>0</v>
      </c>
      <c r="DN77" s="9">
        <f t="shared" si="242"/>
        <v>0</v>
      </c>
      <c r="DO77" s="9">
        <v>0</v>
      </c>
      <c r="DP77" s="9">
        <v>0</v>
      </c>
      <c r="DQ77" s="9">
        <f t="shared" si="243"/>
        <v>0</v>
      </c>
      <c r="DR77" s="9">
        <v>0</v>
      </c>
      <c r="DS77" s="9">
        <v>0</v>
      </c>
      <c r="DT77" s="9">
        <f t="shared" si="244"/>
        <v>0</v>
      </c>
      <c r="DU77" s="9">
        <v>0</v>
      </c>
      <c r="DV77" s="9">
        <v>0</v>
      </c>
      <c r="DW77" s="9">
        <f t="shared" si="245"/>
        <v>0</v>
      </c>
      <c r="DX77" s="9">
        <v>0</v>
      </c>
      <c r="DY77" s="9">
        <v>0</v>
      </c>
      <c r="DZ77" s="9">
        <f t="shared" si="246"/>
        <v>0</v>
      </c>
      <c r="EA77" s="9">
        <v>0</v>
      </c>
      <c r="EB77" s="9">
        <v>0</v>
      </c>
      <c r="EC77" s="9">
        <f t="shared" si="247"/>
        <v>0</v>
      </c>
      <c r="EE77" s="150">
        <f t="shared" si="248"/>
        <v>0</v>
      </c>
      <c r="EF77" s="150">
        <f t="shared" si="249"/>
        <v>0</v>
      </c>
      <c r="EG77" s="151">
        <f t="shared" si="250"/>
        <v>0</v>
      </c>
      <c r="EH77" s="118"/>
    </row>
    <row r="78" spans="1:138" hidden="1" x14ac:dyDescent="0.2">
      <c r="A78" s="63" t="s">
        <v>128</v>
      </c>
      <c r="B78" s="63" t="s">
        <v>14</v>
      </c>
      <c r="C78" s="63" t="s">
        <v>14</v>
      </c>
      <c r="D78" s="63" t="s">
        <v>130</v>
      </c>
      <c r="E78" s="63" t="str">
        <f t="shared" si="204"/>
        <v>GNLPT19CAGE</v>
      </c>
      <c r="F78" s="63" t="str">
        <f t="shared" si="205"/>
        <v>GNLPT19CAGE</v>
      </c>
      <c r="G78" s="9">
        <v>0</v>
      </c>
      <c r="H78" s="9">
        <v>0</v>
      </c>
      <c r="I78" s="9">
        <v>0</v>
      </c>
      <c r="J78" s="9">
        <f t="shared" si="206"/>
        <v>0</v>
      </c>
      <c r="K78" s="9">
        <v>0</v>
      </c>
      <c r="L78" s="9">
        <v>0</v>
      </c>
      <c r="M78" s="9">
        <f t="shared" si="207"/>
        <v>0</v>
      </c>
      <c r="N78" s="9">
        <v>0</v>
      </c>
      <c r="O78" s="9">
        <v>0</v>
      </c>
      <c r="P78" s="9">
        <f t="shared" si="208"/>
        <v>0</v>
      </c>
      <c r="Q78" s="9">
        <v>0</v>
      </c>
      <c r="R78" s="9">
        <v>0</v>
      </c>
      <c r="S78" s="9">
        <f t="shared" si="209"/>
        <v>0</v>
      </c>
      <c r="T78" s="9">
        <v>0</v>
      </c>
      <c r="U78" s="9">
        <v>0</v>
      </c>
      <c r="V78" s="9">
        <f t="shared" si="210"/>
        <v>0</v>
      </c>
      <c r="W78" s="9">
        <v>0</v>
      </c>
      <c r="X78" s="9">
        <v>0</v>
      </c>
      <c r="Y78" s="9">
        <f t="shared" si="211"/>
        <v>0</v>
      </c>
      <c r="Z78" s="9">
        <v>0</v>
      </c>
      <c r="AA78" s="9">
        <v>0</v>
      </c>
      <c r="AB78" s="9">
        <f t="shared" si="212"/>
        <v>0</v>
      </c>
      <c r="AC78" s="9">
        <v>0</v>
      </c>
      <c r="AD78" s="9">
        <v>0</v>
      </c>
      <c r="AE78" s="9">
        <f t="shared" si="213"/>
        <v>0</v>
      </c>
      <c r="AF78" s="9">
        <v>0</v>
      </c>
      <c r="AG78" s="9">
        <v>0</v>
      </c>
      <c r="AH78" s="9">
        <f t="shared" si="214"/>
        <v>0</v>
      </c>
      <c r="AI78" s="9">
        <v>0</v>
      </c>
      <c r="AJ78" s="9">
        <v>0</v>
      </c>
      <c r="AK78" s="9">
        <f t="shared" si="215"/>
        <v>0</v>
      </c>
      <c r="AL78" s="9">
        <v>0</v>
      </c>
      <c r="AM78" s="9">
        <v>0</v>
      </c>
      <c r="AN78" s="9">
        <f t="shared" si="216"/>
        <v>0</v>
      </c>
      <c r="AO78" s="9">
        <v>0</v>
      </c>
      <c r="AP78" s="9">
        <v>0</v>
      </c>
      <c r="AQ78" s="9">
        <f t="shared" si="217"/>
        <v>0</v>
      </c>
      <c r="AR78" s="9">
        <v>0</v>
      </c>
      <c r="AS78" s="9">
        <v>0</v>
      </c>
      <c r="AT78" s="9">
        <f t="shared" si="218"/>
        <v>0</v>
      </c>
      <c r="AU78" s="9">
        <v>0</v>
      </c>
      <c r="AV78" s="9">
        <v>0</v>
      </c>
      <c r="AW78" s="9">
        <f t="shared" si="219"/>
        <v>0</v>
      </c>
      <c r="AX78" s="9">
        <v>0</v>
      </c>
      <c r="AY78" s="9">
        <v>0</v>
      </c>
      <c r="AZ78" s="9">
        <f t="shared" si="220"/>
        <v>0</v>
      </c>
      <c r="BA78" s="9">
        <v>0</v>
      </c>
      <c r="BB78" s="9">
        <v>0</v>
      </c>
      <c r="BC78" s="9">
        <f t="shared" si="221"/>
        <v>0</v>
      </c>
      <c r="BD78" s="9">
        <v>0</v>
      </c>
      <c r="BE78" s="9">
        <v>0</v>
      </c>
      <c r="BF78" s="9">
        <f t="shared" si="222"/>
        <v>0</v>
      </c>
      <c r="BG78" s="9">
        <v>0</v>
      </c>
      <c r="BH78" s="9">
        <v>0</v>
      </c>
      <c r="BI78" s="9">
        <f t="shared" si="223"/>
        <v>0</v>
      </c>
      <c r="BJ78" s="9">
        <v>0</v>
      </c>
      <c r="BK78" s="9">
        <v>0</v>
      </c>
      <c r="BL78" s="9">
        <f t="shared" si="224"/>
        <v>0</v>
      </c>
      <c r="BM78" s="9">
        <v>0</v>
      </c>
      <c r="BN78" s="9">
        <v>0</v>
      </c>
      <c r="BO78" s="9">
        <f t="shared" si="225"/>
        <v>0</v>
      </c>
      <c r="BP78" s="9">
        <v>0</v>
      </c>
      <c r="BQ78" s="9">
        <v>0</v>
      </c>
      <c r="BR78" s="9">
        <f t="shared" si="226"/>
        <v>0</v>
      </c>
      <c r="BS78" s="9">
        <v>0</v>
      </c>
      <c r="BT78" s="9">
        <v>0</v>
      </c>
      <c r="BU78" s="9">
        <f t="shared" si="227"/>
        <v>0</v>
      </c>
      <c r="BV78" s="9">
        <v>0</v>
      </c>
      <c r="BW78" s="9">
        <v>0</v>
      </c>
      <c r="BX78" s="9">
        <f t="shared" si="228"/>
        <v>0</v>
      </c>
      <c r="BY78" s="9">
        <v>0</v>
      </c>
      <c r="BZ78" s="9">
        <v>0</v>
      </c>
      <c r="CA78" s="9">
        <f t="shared" si="229"/>
        <v>0</v>
      </c>
      <c r="CB78" s="9">
        <v>0</v>
      </c>
      <c r="CC78" s="9">
        <v>0</v>
      </c>
      <c r="CD78" s="9">
        <f t="shared" si="230"/>
        <v>0</v>
      </c>
      <c r="CE78" s="9">
        <v>0</v>
      </c>
      <c r="CF78" s="9">
        <v>0</v>
      </c>
      <c r="CG78" s="9">
        <f t="shared" si="231"/>
        <v>0</v>
      </c>
      <c r="CH78" s="9">
        <v>0</v>
      </c>
      <c r="CI78" s="9">
        <v>0</v>
      </c>
      <c r="CJ78" s="9">
        <f t="shared" si="232"/>
        <v>0</v>
      </c>
      <c r="CK78" s="9">
        <v>0</v>
      </c>
      <c r="CL78" s="9">
        <v>0</v>
      </c>
      <c r="CM78" s="9">
        <f t="shared" si="233"/>
        <v>0</v>
      </c>
      <c r="CN78" s="9">
        <v>0</v>
      </c>
      <c r="CO78" s="9">
        <v>0</v>
      </c>
      <c r="CP78" s="9">
        <f t="shared" si="234"/>
        <v>0</v>
      </c>
      <c r="CQ78" s="9">
        <v>0</v>
      </c>
      <c r="CR78" s="9">
        <v>0</v>
      </c>
      <c r="CS78" s="9">
        <f t="shared" si="235"/>
        <v>0</v>
      </c>
      <c r="CT78" s="9">
        <v>0</v>
      </c>
      <c r="CU78" s="9">
        <v>0</v>
      </c>
      <c r="CV78" s="9">
        <f t="shared" si="236"/>
        <v>0</v>
      </c>
      <c r="CW78" s="9">
        <v>0</v>
      </c>
      <c r="CX78" s="9">
        <v>0</v>
      </c>
      <c r="CY78" s="9">
        <f t="shared" si="237"/>
        <v>0</v>
      </c>
      <c r="CZ78" s="9">
        <v>0</v>
      </c>
      <c r="DA78" s="9">
        <v>0</v>
      </c>
      <c r="DB78" s="9">
        <f t="shared" si="238"/>
        <v>0</v>
      </c>
      <c r="DC78" s="9">
        <v>0</v>
      </c>
      <c r="DD78" s="9">
        <v>0</v>
      </c>
      <c r="DE78" s="9">
        <f t="shared" si="239"/>
        <v>0</v>
      </c>
      <c r="DF78" s="9">
        <v>0</v>
      </c>
      <c r="DG78" s="9">
        <v>0</v>
      </c>
      <c r="DH78" s="9">
        <f t="shared" si="240"/>
        <v>0</v>
      </c>
      <c r="DI78" s="9">
        <v>0</v>
      </c>
      <c r="DJ78" s="9">
        <v>0</v>
      </c>
      <c r="DK78" s="9">
        <f t="shared" si="241"/>
        <v>0</v>
      </c>
      <c r="DL78" s="9">
        <v>0</v>
      </c>
      <c r="DM78" s="9">
        <v>0</v>
      </c>
      <c r="DN78" s="9">
        <f t="shared" si="242"/>
        <v>0</v>
      </c>
      <c r="DO78" s="9">
        <v>0</v>
      </c>
      <c r="DP78" s="9">
        <v>0</v>
      </c>
      <c r="DQ78" s="9">
        <f t="shared" si="243"/>
        <v>0</v>
      </c>
      <c r="DR78" s="9">
        <v>0</v>
      </c>
      <c r="DS78" s="9">
        <v>0</v>
      </c>
      <c r="DT78" s="9">
        <f t="shared" si="244"/>
        <v>0</v>
      </c>
      <c r="DU78" s="9">
        <v>0</v>
      </c>
      <c r="DV78" s="9">
        <v>0</v>
      </c>
      <c r="DW78" s="9">
        <f t="shared" si="245"/>
        <v>0</v>
      </c>
      <c r="DX78" s="9">
        <v>0</v>
      </c>
      <c r="DY78" s="9">
        <v>0</v>
      </c>
      <c r="DZ78" s="9">
        <f t="shared" si="246"/>
        <v>0</v>
      </c>
      <c r="EA78" s="9">
        <v>0</v>
      </c>
      <c r="EB78" s="9">
        <v>0</v>
      </c>
      <c r="EC78" s="9">
        <f t="shared" si="247"/>
        <v>0</v>
      </c>
      <c r="EE78" s="150">
        <f t="shared" si="248"/>
        <v>0</v>
      </c>
      <c r="EF78" s="150">
        <f t="shared" si="249"/>
        <v>0</v>
      </c>
      <c r="EG78" s="151">
        <f t="shared" si="250"/>
        <v>0</v>
      </c>
      <c r="EH78" s="118"/>
    </row>
    <row r="79" spans="1:138" hidden="1" x14ac:dyDescent="0.2">
      <c r="A79" s="63" t="s">
        <v>99</v>
      </c>
      <c r="B79" s="63" t="s">
        <v>16</v>
      </c>
      <c r="C79" s="63" t="s">
        <v>16</v>
      </c>
      <c r="D79" s="63" t="s">
        <v>130</v>
      </c>
      <c r="E79" s="63" t="str">
        <f t="shared" si="204"/>
        <v>GNLPT19JBG</v>
      </c>
      <c r="F79" s="63" t="str">
        <f t="shared" si="205"/>
        <v>GNLPT19JBG</v>
      </c>
      <c r="G79" s="9">
        <v>0</v>
      </c>
      <c r="H79" s="9">
        <v>0</v>
      </c>
      <c r="I79" s="9">
        <v>0</v>
      </c>
      <c r="J79" s="9">
        <f t="shared" si="206"/>
        <v>0</v>
      </c>
      <c r="K79" s="9">
        <v>0</v>
      </c>
      <c r="L79" s="9">
        <v>0</v>
      </c>
      <c r="M79" s="9">
        <f t="shared" si="207"/>
        <v>0</v>
      </c>
      <c r="N79" s="9">
        <v>0</v>
      </c>
      <c r="O79" s="9">
        <v>0</v>
      </c>
      <c r="P79" s="9">
        <f t="shared" si="208"/>
        <v>0</v>
      </c>
      <c r="Q79" s="9">
        <v>0</v>
      </c>
      <c r="R79" s="9">
        <v>0</v>
      </c>
      <c r="S79" s="9">
        <f t="shared" si="209"/>
        <v>0</v>
      </c>
      <c r="T79" s="9">
        <v>0</v>
      </c>
      <c r="U79" s="9">
        <v>0</v>
      </c>
      <c r="V79" s="9">
        <f t="shared" si="210"/>
        <v>0</v>
      </c>
      <c r="W79" s="9">
        <v>0</v>
      </c>
      <c r="X79" s="9">
        <v>0</v>
      </c>
      <c r="Y79" s="9">
        <f t="shared" si="211"/>
        <v>0</v>
      </c>
      <c r="Z79" s="9">
        <v>0</v>
      </c>
      <c r="AA79" s="9">
        <v>0</v>
      </c>
      <c r="AB79" s="9">
        <f t="shared" si="212"/>
        <v>0</v>
      </c>
      <c r="AC79" s="9">
        <v>0</v>
      </c>
      <c r="AD79" s="9">
        <v>0</v>
      </c>
      <c r="AE79" s="9">
        <f t="shared" si="213"/>
        <v>0</v>
      </c>
      <c r="AF79" s="9">
        <v>0</v>
      </c>
      <c r="AG79" s="9">
        <v>0</v>
      </c>
      <c r="AH79" s="9">
        <f t="shared" si="214"/>
        <v>0</v>
      </c>
      <c r="AI79" s="9">
        <v>0</v>
      </c>
      <c r="AJ79" s="9">
        <v>0</v>
      </c>
      <c r="AK79" s="9">
        <f t="shared" si="215"/>
        <v>0</v>
      </c>
      <c r="AL79" s="9">
        <v>0</v>
      </c>
      <c r="AM79" s="9">
        <v>0</v>
      </c>
      <c r="AN79" s="9">
        <f t="shared" si="216"/>
        <v>0</v>
      </c>
      <c r="AO79" s="9">
        <v>0</v>
      </c>
      <c r="AP79" s="9">
        <v>0</v>
      </c>
      <c r="AQ79" s="9">
        <f t="shared" si="217"/>
        <v>0</v>
      </c>
      <c r="AR79" s="9">
        <v>0</v>
      </c>
      <c r="AS79" s="9">
        <v>0</v>
      </c>
      <c r="AT79" s="9">
        <f t="shared" si="218"/>
        <v>0</v>
      </c>
      <c r="AU79" s="9">
        <v>0</v>
      </c>
      <c r="AV79" s="9">
        <v>0</v>
      </c>
      <c r="AW79" s="9">
        <f t="shared" si="219"/>
        <v>0</v>
      </c>
      <c r="AX79" s="9">
        <v>0</v>
      </c>
      <c r="AY79" s="9">
        <v>0</v>
      </c>
      <c r="AZ79" s="9">
        <f t="shared" si="220"/>
        <v>0</v>
      </c>
      <c r="BA79" s="9">
        <v>0</v>
      </c>
      <c r="BB79" s="9">
        <v>0</v>
      </c>
      <c r="BC79" s="9">
        <f t="shared" si="221"/>
        <v>0</v>
      </c>
      <c r="BD79" s="9">
        <v>0</v>
      </c>
      <c r="BE79" s="9">
        <v>0</v>
      </c>
      <c r="BF79" s="9">
        <f t="shared" si="222"/>
        <v>0</v>
      </c>
      <c r="BG79" s="9">
        <v>0</v>
      </c>
      <c r="BH79" s="9">
        <v>0</v>
      </c>
      <c r="BI79" s="9">
        <f t="shared" si="223"/>
        <v>0</v>
      </c>
      <c r="BJ79" s="9">
        <v>0</v>
      </c>
      <c r="BK79" s="9">
        <v>0</v>
      </c>
      <c r="BL79" s="9">
        <f t="shared" si="224"/>
        <v>0</v>
      </c>
      <c r="BM79" s="9">
        <v>0</v>
      </c>
      <c r="BN79" s="9">
        <v>0</v>
      </c>
      <c r="BO79" s="9">
        <f t="shared" si="225"/>
        <v>0</v>
      </c>
      <c r="BP79" s="9">
        <v>0</v>
      </c>
      <c r="BQ79" s="9">
        <v>0</v>
      </c>
      <c r="BR79" s="9">
        <f t="shared" si="226"/>
        <v>0</v>
      </c>
      <c r="BS79" s="9">
        <v>0</v>
      </c>
      <c r="BT79" s="9">
        <v>0</v>
      </c>
      <c r="BU79" s="9">
        <f t="shared" si="227"/>
        <v>0</v>
      </c>
      <c r="BV79" s="9">
        <v>0</v>
      </c>
      <c r="BW79" s="9">
        <v>0</v>
      </c>
      <c r="BX79" s="9">
        <f t="shared" si="228"/>
        <v>0</v>
      </c>
      <c r="BY79" s="9">
        <v>0</v>
      </c>
      <c r="BZ79" s="9">
        <v>0</v>
      </c>
      <c r="CA79" s="9">
        <f t="shared" si="229"/>
        <v>0</v>
      </c>
      <c r="CB79" s="9">
        <v>0</v>
      </c>
      <c r="CC79" s="9">
        <v>0</v>
      </c>
      <c r="CD79" s="9">
        <f t="shared" si="230"/>
        <v>0</v>
      </c>
      <c r="CE79" s="9">
        <v>0</v>
      </c>
      <c r="CF79" s="9">
        <v>0</v>
      </c>
      <c r="CG79" s="9">
        <f t="shared" si="231"/>
        <v>0</v>
      </c>
      <c r="CH79" s="9">
        <v>0</v>
      </c>
      <c r="CI79" s="9">
        <v>0</v>
      </c>
      <c r="CJ79" s="9">
        <f t="shared" si="232"/>
        <v>0</v>
      </c>
      <c r="CK79" s="9">
        <v>0</v>
      </c>
      <c r="CL79" s="9">
        <v>0</v>
      </c>
      <c r="CM79" s="9">
        <f t="shared" si="233"/>
        <v>0</v>
      </c>
      <c r="CN79" s="9">
        <v>0</v>
      </c>
      <c r="CO79" s="9">
        <v>0</v>
      </c>
      <c r="CP79" s="9">
        <f t="shared" si="234"/>
        <v>0</v>
      </c>
      <c r="CQ79" s="9">
        <v>0</v>
      </c>
      <c r="CR79" s="9">
        <v>0</v>
      </c>
      <c r="CS79" s="9">
        <f t="shared" si="235"/>
        <v>0</v>
      </c>
      <c r="CT79" s="9">
        <v>0</v>
      </c>
      <c r="CU79" s="9">
        <v>0</v>
      </c>
      <c r="CV79" s="9">
        <f t="shared" si="236"/>
        <v>0</v>
      </c>
      <c r="CW79" s="9">
        <v>0</v>
      </c>
      <c r="CX79" s="9">
        <v>0</v>
      </c>
      <c r="CY79" s="9">
        <f t="shared" si="237"/>
        <v>0</v>
      </c>
      <c r="CZ79" s="9">
        <v>0</v>
      </c>
      <c r="DA79" s="9">
        <v>0</v>
      </c>
      <c r="DB79" s="9">
        <f t="shared" si="238"/>
        <v>0</v>
      </c>
      <c r="DC79" s="9">
        <v>0</v>
      </c>
      <c r="DD79" s="9">
        <v>0</v>
      </c>
      <c r="DE79" s="9">
        <f t="shared" si="239"/>
        <v>0</v>
      </c>
      <c r="DF79" s="9">
        <v>0</v>
      </c>
      <c r="DG79" s="9">
        <v>0</v>
      </c>
      <c r="DH79" s="9">
        <f t="shared" si="240"/>
        <v>0</v>
      </c>
      <c r="DI79" s="9">
        <v>0</v>
      </c>
      <c r="DJ79" s="9">
        <v>0</v>
      </c>
      <c r="DK79" s="9">
        <f t="shared" si="241"/>
        <v>0</v>
      </c>
      <c r="DL79" s="9">
        <v>0</v>
      </c>
      <c r="DM79" s="9">
        <v>0</v>
      </c>
      <c r="DN79" s="9">
        <f t="shared" si="242"/>
        <v>0</v>
      </c>
      <c r="DO79" s="9">
        <v>0</v>
      </c>
      <c r="DP79" s="9">
        <v>0</v>
      </c>
      <c r="DQ79" s="9">
        <f t="shared" si="243"/>
        <v>0</v>
      </c>
      <c r="DR79" s="9">
        <v>0</v>
      </c>
      <c r="DS79" s="9">
        <v>0</v>
      </c>
      <c r="DT79" s="9">
        <f t="shared" si="244"/>
        <v>0</v>
      </c>
      <c r="DU79" s="9">
        <v>0</v>
      </c>
      <c r="DV79" s="9">
        <v>0</v>
      </c>
      <c r="DW79" s="9">
        <f t="shared" si="245"/>
        <v>0</v>
      </c>
      <c r="DX79" s="9">
        <v>0</v>
      </c>
      <c r="DY79" s="9">
        <v>0</v>
      </c>
      <c r="DZ79" s="9">
        <f t="shared" si="246"/>
        <v>0</v>
      </c>
      <c r="EA79" s="9">
        <v>0</v>
      </c>
      <c r="EB79" s="9">
        <v>0</v>
      </c>
      <c r="EC79" s="9">
        <f t="shared" si="247"/>
        <v>0</v>
      </c>
      <c r="EE79" s="150">
        <f t="shared" si="248"/>
        <v>0</v>
      </c>
      <c r="EF79" s="150">
        <f t="shared" si="249"/>
        <v>0</v>
      </c>
      <c r="EG79" s="151">
        <f t="shared" si="250"/>
        <v>0</v>
      </c>
      <c r="EH79" s="118"/>
    </row>
    <row r="80" spans="1:138" hidden="1" x14ac:dyDescent="0.2">
      <c r="A80" s="63" t="s">
        <v>131</v>
      </c>
      <c r="B80" s="63" t="s">
        <v>15</v>
      </c>
      <c r="C80" s="63" t="s">
        <v>15</v>
      </c>
      <c r="D80" s="63" t="s">
        <v>130</v>
      </c>
      <c r="E80" s="63" t="str">
        <f t="shared" si="204"/>
        <v>GNLPT19SG</v>
      </c>
      <c r="F80" s="63" t="str">
        <f t="shared" si="205"/>
        <v>GNLPT19SG</v>
      </c>
      <c r="G80" s="9">
        <v>0</v>
      </c>
      <c r="H80" s="9">
        <v>0</v>
      </c>
      <c r="I80" s="9">
        <v>0</v>
      </c>
      <c r="J80" s="9">
        <f t="shared" si="206"/>
        <v>0</v>
      </c>
      <c r="K80" s="9">
        <v>0</v>
      </c>
      <c r="L80" s="9">
        <v>0</v>
      </c>
      <c r="M80" s="9">
        <f t="shared" si="207"/>
        <v>0</v>
      </c>
      <c r="N80" s="9">
        <v>0</v>
      </c>
      <c r="O80" s="9">
        <v>0</v>
      </c>
      <c r="P80" s="9">
        <f t="shared" si="208"/>
        <v>0</v>
      </c>
      <c r="Q80" s="9">
        <v>0</v>
      </c>
      <c r="R80" s="9">
        <v>0</v>
      </c>
      <c r="S80" s="9">
        <f t="shared" si="209"/>
        <v>0</v>
      </c>
      <c r="T80" s="9">
        <v>0</v>
      </c>
      <c r="U80" s="9">
        <v>0</v>
      </c>
      <c r="V80" s="9">
        <f t="shared" si="210"/>
        <v>0</v>
      </c>
      <c r="W80" s="9">
        <v>0</v>
      </c>
      <c r="X80" s="9">
        <v>0</v>
      </c>
      <c r="Y80" s="9">
        <f t="shared" si="211"/>
        <v>0</v>
      </c>
      <c r="Z80" s="9">
        <v>0</v>
      </c>
      <c r="AA80" s="9">
        <v>0</v>
      </c>
      <c r="AB80" s="9">
        <f t="shared" si="212"/>
        <v>0</v>
      </c>
      <c r="AC80" s="9">
        <v>0</v>
      </c>
      <c r="AD80" s="9">
        <v>0</v>
      </c>
      <c r="AE80" s="9">
        <f t="shared" si="213"/>
        <v>0</v>
      </c>
      <c r="AF80" s="9">
        <v>0</v>
      </c>
      <c r="AG80" s="9">
        <v>0</v>
      </c>
      <c r="AH80" s="9">
        <f t="shared" si="214"/>
        <v>0</v>
      </c>
      <c r="AI80" s="9">
        <v>0</v>
      </c>
      <c r="AJ80" s="9">
        <v>0</v>
      </c>
      <c r="AK80" s="9">
        <f t="shared" si="215"/>
        <v>0</v>
      </c>
      <c r="AL80" s="9">
        <v>0</v>
      </c>
      <c r="AM80" s="9">
        <v>0</v>
      </c>
      <c r="AN80" s="9">
        <f t="shared" si="216"/>
        <v>0</v>
      </c>
      <c r="AO80" s="9">
        <v>0</v>
      </c>
      <c r="AP80" s="9">
        <v>0</v>
      </c>
      <c r="AQ80" s="9">
        <f t="shared" si="217"/>
        <v>0</v>
      </c>
      <c r="AR80" s="9">
        <v>0</v>
      </c>
      <c r="AS80" s="9">
        <v>0</v>
      </c>
      <c r="AT80" s="9">
        <f t="shared" si="218"/>
        <v>0</v>
      </c>
      <c r="AU80" s="9">
        <v>0</v>
      </c>
      <c r="AV80" s="9">
        <v>0</v>
      </c>
      <c r="AW80" s="9">
        <f t="shared" si="219"/>
        <v>0</v>
      </c>
      <c r="AX80" s="9">
        <v>0</v>
      </c>
      <c r="AY80" s="9">
        <v>0</v>
      </c>
      <c r="AZ80" s="9">
        <f t="shared" si="220"/>
        <v>0</v>
      </c>
      <c r="BA80" s="9">
        <v>0</v>
      </c>
      <c r="BB80" s="9">
        <v>0</v>
      </c>
      <c r="BC80" s="9">
        <f t="shared" si="221"/>
        <v>0</v>
      </c>
      <c r="BD80" s="9">
        <v>0</v>
      </c>
      <c r="BE80" s="9">
        <v>0</v>
      </c>
      <c r="BF80" s="9">
        <f t="shared" si="222"/>
        <v>0</v>
      </c>
      <c r="BG80" s="9">
        <v>0</v>
      </c>
      <c r="BH80" s="9">
        <v>0</v>
      </c>
      <c r="BI80" s="9">
        <f t="shared" si="223"/>
        <v>0</v>
      </c>
      <c r="BJ80" s="9">
        <v>0</v>
      </c>
      <c r="BK80" s="9">
        <v>0</v>
      </c>
      <c r="BL80" s="9">
        <f t="shared" si="224"/>
        <v>0</v>
      </c>
      <c r="BM80" s="9">
        <v>0</v>
      </c>
      <c r="BN80" s="9">
        <v>0</v>
      </c>
      <c r="BO80" s="9">
        <f t="shared" si="225"/>
        <v>0</v>
      </c>
      <c r="BP80" s="9">
        <v>0</v>
      </c>
      <c r="BQ80" s="9">
        <v>0</v>
      </c>
      <c r="BR80" s="9">
        <f t="shared" si="226"/>
        <v>0</v>
      </c>
      <c r="BS80" s="9">
        <v>0</v>
      </c>
      <c r="BT80" s="9">
        <v>0</v>
      </c>
      <c r="BU80" s="9">
        <f t="shared" si="227"/>
        <v>0</v>
      </c>
      <c r="BV80" s="9">
        <v>0</v>
      </c>
      <c r="BW80" s="9">
        <v>0</v>
      </c>
      <c r="BX80" s="9">
        <f t="shared" si="228"/>
        <v>0</v>
      </c>
      <c r="BY80" s="9">
        <v>0</v>
      </c>
      <c r="BZ80" s="9">
        <v>0</v>
      </c>
      <c r="CA80" s="9">
        <f t="shared" si="229"/>
        <v>0</v>
      </c>
      <c r="CB80" s="9">
        <v>0</v>
      </c>
      <c r="CC80" s="9">
        <v>0</v>
      </c>
      <c r="CD80" s="9">
        <f t="shared" si="230"/>
        <v>0</v>
      </c>
      <c r="CE80" s="9">
        <v>0</v>
      </c>
      <c r="CF80" s="9">
        <v>0</v>
      </c>
      <c r="CG80" s="9">
        <f t="shared" si="231"/>
        <v>0</v>
      </c>
      <c r="CH80" s="9">
        <v>0</v>
      </c>
      <c r="CI80" s="9">
        <v>0</v>
      </c>
      <c r="CJ80" s="9">
        <f t="shared" si="232"/>
        <v>0</v>
      </c>
      <c r="CK80" s="9">
        <v>0</v>
      </c>
      <c r="CL80" s="9">
        <v>0</v>
      </c>
      <c r="CM80" s="9">
        <f t="shared" si="233"/>
        <v>0</v>
      </c>
      <c r="CN80" s="9">
        <v>0</v>
      </c>
      <c r="CO80" s="9">
        <v>0</v>
      </c>
      <c r="CP80" s="9">
        <f t="shared" si="234"/>
        <v>0</v>
      </c>
      <c r="CQ80" s="9">
        <v>0</v>
      </c>
      <c r="CR80" s="9">
        <v>0</v>
      </c>
      <c r="CS80" s="9">
        <f t="shared" si="235"/>
        <v>0</v>
      </c>
      <c r="CT80" s="9">
        <v>0</v>
      </c>
      <c r="CU80" s="9">
        <v>0</v>
      </c>
      <c r="CV80" s="9">
        <f t="shared" si="236"/>
        <v>0</v>
      </c>
      <c r="CW80" s="9">
        <v>0</v>
      </c>
      <c r="CX80" s="9">
        <v>0</v>
      </c>
      <c r="CY80" s="9">
        <f t="shared" si="237"/>
        <v>0</v>
      </c>
      <c r="CZ80" s="9">
        <v>0</v>
      </c>
      <c r="DA80" s="9">
        <v>0</v>
      </c>
      <c r="DB80" s="9">
        <f t="shared" si="238"/>
        <v>0</v>
      </c>
      <c r="DC80" s="9">
        <v>0</v>
      </c>
      <c r="DD80" s="9">
        <v>0</v>
      </c>
      <c r="DE80" s="9">
        <f t="shared" si="239"/>
        <v>0</v>
      </c>
      <c r="DF80" s="9">
        <v>0</v>
      </c>
      <c r="DG80" s="9">
        <v>0</v>
      </c>
      <c r="DH80" s="9">
        <f t="shared" si="240"/>
        <v>0</v>
      </c>
      <c r="DI80" s="9">
        <v>0</v>
      </c>
      <c r="DJ80" s="9">
        <v>0</v>
      </c>
      <c r="DK80" s="9">
        <f t="shared" si="241"/>
        <v>0</v>
      </c>
      <c r="DL80" s="9">
        <v>0</v>
      </c>
      <c r="DM80" s="9">
        <v>0</v>
      </c>
      <c r="DN80" s="9">
        <f t="shared" si="242"/>
        <v>0</v>
      </c>
      <c r="DO80" s="9">
        <v>0</v>
      </c>
      <c r="DP80" s="9">
        <v>0</v>
      </c>
      <c r="DQ80" s="9">
        <f t="shared" si="243"/>
        <v>0</v>
      </c>
      <c r="DR80" s="9">
        <v>0</v>
      </c>
      <c r="DS80" s="9">
        <v>0</v>
      </c>
      <c r="DT80" s="9">
        <f t="shared" si="244"/>
        <v>0</v>
      </c>
      <c r="DU80" s="9">
        <v>0</v>
      </c>
      <c r="DV80" s="9">
        <v>0</v>
      </c>
      <c r="DW80" s="9">
        <f t="shared" si="245"/>
        <v>0</v>
      </c>
      <c r="DX80" s="9">
        <v>0</v>
      </c>
      <c r="DY80" s="9">
        <v>0</v>
      </c>
      <c r="DZ80" s="9">
        <f t="shared" si="246"/>
        <v>0</v>
      </c>
      <c r="EA80" s="9">
        <v>0</v>
      </c>
      <c r="EB80" s="9">
        <v>0</v>
      </c>
      <c r="EC80" s="9">
        <f t="shared" si="247"/>
        <v>0</v>
      </c>
      <c r="EE80" s="150">
        <f t="shared" si="248"/>
        <v>0</v>
      </c>
      <c r="EF80" s="150">
        <f t="shared" si="249"/>
        <v>0</v>
      </c>
      <c r="EG80" s="151">
        <f t="shared" si="250"/>
        <v>0</v>
      </c>
      <c r="EH80" s="118"/>
    </row>
    <row r="81" spans="1:141" hidden="1" x14ac:dyDescent="0.2">
      <c r="A81" s="63" t="s">
        <v>127</v>
      </c>
      <c r="B81" s="63" t="s">
        <v>13</v>
      </c>
      <c r="C81" s="63" t="s">
        <v>13</v>
      </c>
      <c r="D81" s="63" t="s">
        <v>132</v>
      </c>
      <c r="E81" s="63" t="str">
        <f t="shared" si="204"/>
        <v>GNLPT20CAGW</v>
      </c>
      <c r="F81" s="63" t="str">
        <f t="shared" si="205"/>
        <v>GNLPT20CAGW</v>
      </c>
      <c r="G81" s="9">
        <v>0</v>
      </c>
      <c r="H81" s="9">
        <v>0</v>
      </c>
      <c r="I81" s="9">
        <v>0</v>
      </c>
      <c r="J81" s="9">
        <f t="shared" si="206"/>
        <v>0</v>
      </c>
      <c r="K81" s="9">
        <v>0</v>
      </c>
      <c r="L81" s="9">
        <v>0</v>
      </c>
      <c r="M81" s="9">
        <f t="shared" si="207"/>
        <v>0</v>
      </c>
      <c r="N81" s="9">
        <v>0</v>
      </c>
      <c r="O81" s="9">
        <v>0</v>
      </c>
      <c r="P81" s="9">
        <f t="shared" si="208"/>
        <v>0</v>
      </c>
      <c r="Q81" s="9">
        <v>0</v>
      </c>
      <c r="R81" s="9">
        <v>0</v>
      </c>
      <c r="S81" s="9">
        <f t="shared" si="209"/>
        <v>0</v>
      </c>
      <c r="T81" s="9">
        <v>0</v>
      </c>
      <c r="U81" s="9">
        <v>0</v>
      </c>
      <c r="V81" s="9">
        <f t="shared" si="210"/>
        <v>0</v>
      </c>
      <c r="W81" s="9">
        <v>0</v>
      </c>
      <c r="X81" s="9">
        <v>0</v>
      </c>
      <c r="Y81" s="9">
        <f t="shared" si="211"/>
        <v>0</v>
      </c>
      <c r="Z81" s="9">
        <v>0</v>
      </c>
      <c r="AA81" s="9">
        <v>0</v>
      </c>
      <c r="AB81" s="9">
        <f t="shared" si="212"/>
        <v>0</v>
      </c>
      <c r="AC81" s="9">
        <v>0</v>
      </c>
      <c r="AD81" s="9">
        <v>0</v>
      </c>
      <c r="AE81" s="9">
        <f t="shared" si="213"/>
        <v>0</v>
      </c>
      <c r="AF81" s="9">
        <v>0</v>
      </c>
      <c r="AG81" s="9">
        <v>0</v>
      </c>
      <c r="AH81" s="9">
        <f t="shared" si="214"/>
        <v>0</v>
      </c>
      <c r="AI81" s="9">
        <v>0</v>
      </c>
      <c r="AJ81" s="9">
        <v>0</v>
      </c>
      <c r="AK81" s="9">
        <f t="shared" si="215"/>
        <v>0</v>
      </c>
      <c r="AL81" s="9">
        <v>0</v>
      </c>
      <c r="AM81" s="9">
        <v>0</v>
      </c>
      <c r="AN81" s="9">
        <f t="shared" si="216"/>
        <v>0</v>
      </c>
      <c r="AO81" s="9">
        <v>0</v>
      </c>
      <c r="AP81" s="9">
        <v>0</v>
      </c>
      <c r="AQ81" s="9">
        <f t="shared" si="217"/>
        <v>0</v>
      </c>
      <c r="AR81" s="9">
        <v>0</v>
      </c>
      <c r="AS81" s="9">
        <v>0</v>
      </c>
      <c r="AT81" s="9">
        <f t="shared" si="218"/>
        <v>0</v>
      </c>
      <c r="AU81" s="9">
        <v>0</v>
      </c>
      <c r="AV81" s="9">
        <v>0</v>
      </c>
      <c r="AW81" s="9">
        <f t="shared" si="219"/>
        <v>0</v>
      </c>
      <c r="AX81" s="9">
        <v>0</v>
      </c>
      <c r="AY81" s="9">
        <v>0</v>
      </c>
      <c r="AZ81" s="9">
        <f t="shared" si="220"/>
        <v>0</v>
      </c>
      <c r="BA81" s="9">
        <v>0</v>
      </c>
      <c r="BB81" s="9">
        <v>0</v>
      </c>
      <c r="BC81" s="9">
        <f t="shared" si="221"/>
        <v>0</v>
      </c>
      <c r="BD81" s="9">
        <v>0</v>
      </c>
      <c r="BE81" s="9">
        <v>0</v>
      </c>
      <c r="BF81" s="9">
        <f t="shared" si="222"/>
        <v>0</v>
      </c>
      <c r="BG81" s="9">
        <v>0</v>
      </c>
      <c r="BH81" s="9">
        <v>0</v>
      </c>
      <c r="BI81" s="9">
        <f t="shared" si="223"/>
        <v>0</v>
      </c>
      <c r="BJ81" s="9">
        <v>0</v>
      </c>
      <c r="BK81" s="9">
        <v>0</v>
      </c>
      <c r="BL81" s="9">
        <f t="shared" si="224"/>
        <v>0</v>
      </c>
      <c r="BM81" s="9">
        <v>0</v>
      </c>
      <c r="BN81" s="9">
        <v>0</v>
      </c>
      <c r="BO81" s="9">
        <f t="shared" si="225"/>
        <v>0</v>
      </c>
      <c r="BP81" s="9">
        <v>0</v>
      </c>
      <c r="BQ81" s="9">
        <v>0</v>
      </c>
      <c r="BR81" s="9">
        <f t="shared" si="226"/>
        <v>0</v>
      </c>
      <c r="BS81" s="9">
        <v>0</v>
      </c>
      <c r="BT81" s="9">
        <v>0</v>
      </c>
      <c r="BU81" s="9">
        <f t="shared" si="227"/>
        <v>0</v>
      </c>
      <c r="BV81" s="9">
        <v>0</v>
      </c>
      <c r="BW81" s="9">
        <v>0</v>
      </c>
      <c r="BX81" s="9">
        <f t="shared" si="228"/>
        <v>0</v>
      </c>
      <c r="BY81" s="9">
        <v>0</v>
      </c>
      <c r="BZ81" s="9">
        <v>0</v>
      </c>
      <c r="CA81" s="9">
        <f t="shared" si="229"/>
        <v>0</v>
      </c>
      <c r="CB81" s="9">
        <v>0</v>
      </c>
      <c r="CC81" s="9">
        <v>0</v>
      </c>
      <c r="CD81" s="9">
        <f t="shared" si="230"/>
        <v>0</v>
      </c>
      <c r="CE81" s="9">
        <v>0</v>
      </c>
      <c r="CF81" s="9">
        <v>0</v>
      </c>
      <c r="CG81" s="9">
        <f t="shared" si="231"/>
        <v>0</v>
      </c>
      <c r="CH81" s="9">
        <v>0</v>
      </c>
      <c r="CI81" s="9">
        <v>0</v>
      </c>
      <c r="CJ81" s="9">
        <f t="shared" si="232"/>
        <v>0</v>
      </c>
      <c r="CK81" s="9">
        <v>0</v>
      </c>
      <c r="CL81" s="9">
        <v>0</v>
      </c>
      <c r="CM81" s="9">
        <f t="shared" si="233"/>
        <v>0</v>
      </c>
      <c r="CN81" s="9">
        <v>0</v>
      </c>
      <c r="CO81" s="9">
        <v>0</v>
      </c>
      <c r="CP81" s="9">
        <f t="shared" si="234"/>
        <v>0</v>
      </c>
      <c r="CQ81" s="9">
        <v>0</v>
      </c>
      <c r="CR81" s="9">
        <v>0</v>
      </c>
      <c r="CS81" s="9">
        <f t="shared" si="235"/>
        <v>0</v>
      </c>
      <c r="CT81" s="9">
        <v>0</v>
      </c>
      <c r="CU81" s="9">
        <v>0</v>
      </c>
      <c r="CV81" s="9">
        <f t="shared" si="236"/>
        <v>0</v>
      </c>
      <c r="CW81" s="9">
        <v>0</v>
      </c>
      <c r="CX81" s="9">
        <v>0</v>
      </c>
      <c r="CY81" s="9">
        <f t="shared" si="237"/>
        <v>0</v>
      </c>
      <c r="CZ81" s="9">
        <v>0</v>
      </c>
      <c r="DA81" s="9">
        <v>0</v>
      </c>
      <c r="DB81" s="9">
        <f t="shared" si="238"/>
        <v>0</v>
      </c>
      <c r="DC81" s="9">
        <v>0</v>
      </c>
      <c r="DD81" s="9">
        <v>0</v>
      </c>
      <c r="DE81" s="9">
        <f t="shared" si="239"/>
        <v>0</v>
      </c>
      <c r="DF81" s="9">
        <v>0</v>
      </c>
      <c r="DG81" s="9">
        <v>0</v>
      </c>
      <c r="DH81" s="9">
        <f t="shared" si="240"/>
        <v>0</v>
      </c>
      <c r="DI81" s="9">
        <v>0</v>
      </c>
      <c r="DJ81" s="9">
        <v>0</v>
      </c>
      <c r="DK81" s="9">
        <f t="shared" si="241"/>
        <v>0</v>
      </c>
      <c r="DL81" s="9">
        <v>0</v>
      </c>
      <c r="DM81" s="9">
        <v>0</v>
      </c>
      <c r="DN81" s="9">
        <f t="shared" si="242"/>
        <v>0</v>
      </c>
      <c r="DO81" s="9">
        <v>0</v>
      </c>
      <c r="DP81" s="9">
        <v>0</v>
      </c>
      <c r="DQ81" s="9">
        <f t="shared" si="243"/>
        <v>0</v>
      </c>
      <c r="DR81" s="9">
        <v>0</v>
      </c>
      <c r="DS81" s="9">
        <v>0</v>
      </c>
      <c r="DT81" s="9">
        <f t="shared" si="244"/>
        <v>0</v>
      </c>
      <c r="DU81" s="9">
        <v>0</v>
      </c>
      <c r="DV81" s="9">
        <v>0</v>
      </c>
      <c r="DW81" s="9">
        <f t="shared" si="245"/>
        <v>0</v>
      </c>
      <c r="DX81" s="9">
        <v>0</v>
      </c>
      <c r="DY81" s="9">
        <v>0</v>
      </c>
      <c r="DZ81" s="9">
        <f t="shared" si="246"/>
        <v>0</v>
      </c>
      <c r="EA81" s="9">
        <v>0</v>
      </c>
      <c r="EB81" s="9">
        <v>0</v>
      </c>
      <c r="EC81" s="9">
        <f t="shared" si="247"/>
        <v>0</v>
      </c>
      <c r="EE81" s="150">
        <f t="shared" si="248"/>
        <v>0</v>
      </c>
      <c r="EF81" s="150">
        <f t="shared" si="249"/>
        <v>0</v>
      </c>
      <c r="EG81" s="151">
        <f t="shared" si="250"/>
        <v>0</v>
      </c>
      <c r="EH81" s="118"/>
    </row>
    <row r="82" spans="1:141" hidden="1" x14ac:dyDescent="0.2">
      <c r="A82" s="63" t="s">
        <v>128</v>
      </c>
      <c r="B82" s="63" t="s">
        <v>14</v>
      </c>
      <c r="C82" s="63" t="s">
        <v>14</v>
      </c>
      <c r="D82" s="63" t="s">
        <v>132</v>
      </c>
      <c r="E82" s="63" t="str">
        <f t="shared" si="204"/>
        <v>GNLPT20CAGE</v>
      </c>
      <c r="F82" s="63" t="str">
        <f t="shared" si="205"/>
        <v>GNLPT20CAGE</v>
      </c>
      <c r="G82" s="9">
        <v>0</v>
      </c>
      <c r="H82" s="9">
        <v>0</v>
      </c>
      <c r="I82" s="9">
        <v>0</v>
      </c>
      <c r="J82" s="9">
        <f t="shared" si="206"/>
        <v>0</v>
      </c>
      <c r="K82" s="9">
        <v>0</v>
      </c>
      <c r="L82" s="9">
        <v>0</v>
      </c>
      <c r="M82" s="9">
        <f t="shared" si="207"/>
        <v>0</v>
      </c>
      <c r="N82" s="9">
        <v>0</v>
      </c>
      <c r="O82" s="9">
        <v>0</v>
      </c>
      <c r="P82" s="9">
        <f t="shared" si="208"/>
        <v>0</v>
      </c>
      <c r="Q82" s="9">
        <v>0</v>
      </c>
      <c r="R82" s="9">
        <v>0</v>
      </c>
      <c r="S82" s="9">
        <f t="shared" si="209"/>
        <v>0</v>
      </c>
      <c r="T82" s="9">
        <v>0</v>
      </c>
      <c r="U82" s="9">
        <v>0</v>
      </c>
      <c r="V82" s="9">
        <f t="shared" si="210"/>
        <v>0</v>
      </c>
      <c r="W82" s="9">
        <v>0</v>
      </c>
      <c r="X82" s="9">
        <v>0</v>
      </c>
      <c r="Y82" s="9">
        <f t="shared" si="211"/>
        <v>0</v>
      </c>
      <c r="Z82" s="9">
        <v>0</v>
      </c>
      <c r="AA82" s="9">
        <v>0</v>
      </c>
      <c r="AB82" s="9">
        <f t="shared" si="212"/>
        <v>0</v>
      </c>
      <c r="AC82" s="9">
        <v>0</v>
      </c>
      <c r="AD82" s="9">
        <v>0</v>
      </c>
      <c r="AE82" s="9">
        <f t="shared" si="213"/>
        <v>0</v>
      </c>
      <c r="AF82" s="9">
        <v>0</v>
      </c>
      <c r="AG82" s="9">
        <v>0</v>
      </c>
      <c r="AH82" s="9">
        <f t="shared" si="214"/>
        <v>0</v>
      </c>
      <c r="AI82" s="9">
        <v>0</v>
      </c>
      <c r="AJ82" s="9">
        <v>0</v>
      </c>
      <c r="AK82" s="9">
        <f t="shared" si="215"/>
        <v>0</v>
      </c>
      <c r="AL82" s="9">
        <v>0</v>
      </c>
      <c r="AM82" s="9">
        <v>0</v>
      </c>
      <c r="AN82" s="9">
        <f t="shared" si="216"/>
        <v>0</v>
      </c>
      <c r="AO82" s="9">
        <v>0</v>
      </c>
      <c r="AP82" s="9">
        <v>0</v>
      </c>
      <c r="AQ82" s="9">
        <f t="shared" si="217"/>
        <v>0</v>
      </c>
      <c r="AR82" s="9">
        <v>0</v>
      </c>
      <c r="AS82" s="9">
        <v>0</v>
      </c>
      <c r="AT82" s="9">
        <f t="shared" si="218"/>
        <v>0</v>
      </c>
      <c r="AU82" s="9">
        <v>0</v>
      </c>
      <c r="AV82" s="9">
        <v>0</v>
      </c>
      <c r="AW82" s="9">
        <f t="shared" si="219"/>
        <v>0</v>
      </c>
      <c r="AX82" s="9">
        <v>0</v>
      </c>
      <c r="AY82" s="9">
        <v>0</v>
      </c>
      <c r="AZ82" s="9">
        <f t="shared" si="220"/>
        <v>0</v>
      </c>
      <c r="BA82" s="9">
        <v>0</v>
      </c>
      <c r="BB82" s="9">
        <v>0</v>
      </c>
      <c r="BC82" s="9">
        <f t="shared" si="221"/>
        <v>0</v>
      </c>
      <c r="BD82" s="9">
        <v>0</v>
      </c>
      <c r="BE82" s="9">
        <v>0</v>
      </c>
      <c r="BF82" s="9">
        <f t="shared" si="222"/>
        <v>0</v>
      </c>
      <c r="BG82" s="9">
        <v>0</v>
      </c>
      <c r="BH82" s="9">
        <v>0</v>
      </c>
      <c r="BI82" s="9">
        <f t="shared" si="223"/>
        <v>0</v>
      </c>
      <c r="BJ82" s="9">
        <v>0</v>
      </c>
      <c r="BK82" s="9">
        <v>0</v>
      </c>
      <c r="BL82" s="9">
        <f t="shared" si="224"/>
        <v>0</v>
      </c>
      <c r="BM82" s="9">
        <v>0</v>
      </c>
      <c r="BN82" s="9">
        <v>0</v>
      </c>
      <c r="BO82" s="9">
        <f t="shared" si="225"/>
        <v>0</v>
      </c>
      <c r="BP82" s="9">
        <v>0</v>
      </c>
      <c r="BQ82" s="9">
        <v>0</v>
      </c>
      <c r="BR82" s="9">
        <f t="shared" si="226"/>
        <v>0</v>
      </c>
      <c r="BS82" s="9">
        <v>0</v>
      </c>
      <c r="BT82" s="9">
        <v>0</v>
      </c>
      <c r="BU82" s="9">
        <f t="shared" si="227"/>
        <v>0</v>
      </c>
      <c r="BV82" s="9">
        <v>0</v>
      </c>
      <c r="BW82" s="9">
        <v>0</v>
      </c>
      <c r="BX82" s="9">
        <f t="shared" si="228"/>
        <v>0</v>
      </c>
      <c r="BY82" s="9">
        <v>0</v>
      </c>
      <c r="BZ82" s="9">
        <v>0</v>
      </c>
      <c r="CA82" s="9">
        <f t="shared" si="229"/>
        <v>0</v>
      </c>
      <c r="CB82" s="9">
        <v>0</v>
      </c>
      <c r="CC82" s="9">
        <v>0</v>
      </c>
      <c r="CD82" s="9">
        <f t="shared" si="230"/>
        <v>0</v>
      </c>
      <c r="CE82" s="9">
        <v>0</v>
      </c>
      <c r="CF82" s="9">
        <v>0</v>
      </c>
      <c r="CG82" s="9">
        <f t="shared" si="231"/>
        <v>0</v>
      </c>
      <c r="CH82" s="9">
        <v>0</v>
      </c>
      <c r="CI82" s="9">
        <v>0</v>
      </c>
      <c r="CJ82" s="9">
        <f t="shared" si="232"/>
        <v>0</v>
      </c>
      <c r="CK82" s="9">
        <v>0</v>
      </c>
      <c r="CL82" s="9">
        <v>0</v>
      </c>
      <c r="CM82" s="9">
        <f t="shared" si="233"/>
        <v>0</v>
      </c>
      <c r="CN82" s="9">
        <v>0</v>
      </c>
      <c r="CO82" s="9">
        <v>0</v>
      </c>
      <c r="CP82" s="9">
        <f t="shared" si="234"/>
        <v>0</v>
      </c>
      <c r="CQ82" s="9">
        <v>0</v>
      </c>
      <c r="CR82" s="9">
        <v>0</v>
      </c>
      <c r="CS82" s="9">
        <f t="shared" si="235"/>
        <v>0</v>
      </c>
      <c r="CT82" s="9">
        <v>0</v>
      </c>
      <c r="CU82" s="9">
        <v>0</v>
      </c>
      <c r="CV82" s="9">
        <f t="shared" si="236"/>
        <v>0</v>
      </c>
      <c r="CW82" s="9">
        <v>0</v>
      </c>
      <c r="CX82" s="9">
        <v>0</v>
      </c>
      <c r="CY82" s="9">
        <f t="shared" si="237"/>
        <v>0</v>
      </c>
      <c r="CZ82" s="9">
        <v>0</v>
      </c>
      <c r="DA82" s="9">
        <v>0</v>
      </c>
      <c r="DB82" s="9">
        <f t="shared" si="238"/>
        <v>0</v>
      </c>
      <c r="DC82" s="9">
        <v>0</v>
      </c>
      <c r="DD82" s="9">
        <v>0</v>
      </c>
      <c r="DE82" s="9">
        <f t="shared" si="239"/>
        <v>0</v>
      </c>
      <c r="DF82" s="9">
        <v>0</v>
      </c>
      <c r="DG82" s="9">
        <v>0</v>
      </c>
      <c r="DH82" s="9">
        <f t="shared" si="240"/>
        <v>0</v>
      </c>
      <c r="DI82" s="9">
        <v>0</v>
      </c>
      <c r="DJ82" s="9">
        <v>0</v>
      </c>
      <c r="DK82" s="9">
        <f t="shared" si="241"/>
        <v>0</v>
      </c>
      <c r="DL82" s="9">
        <v>0</v>
      </c>
      <c r="DM82" s="9">
        <v>0</v>
      </c>
      <c r="DN82" s="9">
        <f t="shared" si="242"/>
        <v>0</v>
      </c>
      <c r="DO82" s="9">
        <v>0</v>
      </c>
      <c r="DP82" s="9">
        <v>0</v>
      </c>
      <c r="DQ82" s="9">
        <f t="shared" si="243"/>
        <v>0</v>
      </c>
      <c r="DR82" s="9">
        <v>0</v>
      </c>
      <c r="DS82" s="9">
        <v>0</v>
      </c>
      <c r="DT82" s="9">
        <f t="shared" si="244"/>
        <v>0</v>
      </c>
      <c r="DU82" s="9">
        <v>0</v>
      </c>
      <c r="DV82" s="9">
        <v>0</v>
      </c>
      <c r="DW82" s="9">
        <f t="shared" si="245"/>
        <v>0</v>
      </c>
      <c r="DX82" s="9">
        <v>0</v>
      </c>
      <c r="DY82" s="9">
        <v>0</v>
      </c>
      <c r="DZ82" s="9">
        <f t="shared" si="246"/>
        <v>0</v>
      </c>
      <c r="EA82" s="9">
        <v>0</v>
      </c>
      <c r="EB82" s="9">
        <v>0</v>
      </c>
      <c r="EC82" s="9">
        <f t="shared" si="247"/>
        <v>0</v>
      </c>
      <c r="EE82" s="150">
        <f t="shared" si="248"/>
        <v>0</v>
      </c>
      <c r="EF82" s="150">
        <f t="shared" si="249"/>
        <v>0</v>
      </c>
      <c r="EG82" s="151">
        <f t="shared" si="250"/>
        <v>0</v>
      </c>
      <c r="EH82" s="118"/>
    </row>
    <row r="83" spans="1:141" hidden="1" x14ac:dyDescent="0.2">
      <c r="A83" s="127"/>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E83" s="150"/>
      <c r="EF83" s="150"/>
      <c r="EG83" s="151"/>
      <c r="EH83" s="118"/>
    </row>
    <row r="84" spans="1:141" hidden="1" x14ac:dyDescent="0.2">
      <c r="A84" s="127"/>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E84" s="150"/>
      <c r="EF84" s="150"/>
      <c r="EG84" s="151"/>
      <c r="EH84" s="118"/>
    </row>
    <row r="85" spans="1:141" x14ac:dyDescent="0.2">
      <c r="A85" s="127" t="s">
        <v>100</v>
      </c>
      <c r="B85" s="63" t="s">
        <v>38</v>
      </c>
      <c r="C85" s="63" t="s">
        <v>38</v>
      </c>
      <c r="D85" s="63" t="s">
        <v>96</v>
      </c>
      <c r="E85" s="63" t="str">
        <f t="shared" si="204"/>
        <v>GNLPCAEE</v>
      </c>
      <c r="F85" s="63" t="str">
        <f t="shared" si="205"/>
        <v>GNLPCAEE</v>
      </c>
      <c r="G85" s="9">
        <v>3307331.12</v>
      </c>
      <c r="H85" s="9">
        <v>0</v>
      </c>
      <c r="I85" s="9">
        <v>-11447.857166666667</v>
      </c>
      <c r="J85" s="9">
        <f t="shared" si="206"/>
        <v>3295883.2628333336</v>
      </c>
      <c r="K85" s="9">
        <v>0</v>
      </c>
      <c r="L85" s="9">
        <v>-11447.857166666667</v>
      </c>
      <c r="M85" s="9">
        <f t="shared" si="207"/>
        <v>3284435.405666667</v>
      </c>
      <c r="N85" s="9">
        <v>0</v>
      </c>
      <c r="O85" s="9">
        <v>-11447.857166666667</v>
      </c>
      <c r="P85" s="9">
        <f t="shared" si="208"/>
        <v>3272987.5485000005</v>
      </c>
      <c r="Q85" s="9">
        <v>0</v>
      </c>
      <c r="R85" s="9">
        <v>-11447.857166666667</v>
      </c>
      <c r="S85" s="9">
        <f t="shared" si="209"/>
        <v>3261539.691333334</v>
      </c>
      <c r="T85" s="9">
        <v>0</v>
      </c>
      <c r="U85" s="9">
        <v>-11447.857166666667</v>
      </c>
      <c r="V85" s="9">
        <f t="shared" si="210"/>
        <v>3250091.8341666674</v>
      </c>
      <c r="W85" s="9">
        <v>0</v>
      </c>
      <c r="X85" s="9">
        <v>-11447.857166666667</v>
      </c>
      <c r="Y85" s="9">
        <f t="shared" si="211"/>
        <v>3238643.9770000009</v>
      </c>
      <c r="Z85" s="9">
        <v>0</v>
      </c>
      <c r="AA85" s="9">
        <v>-11447.857166666667</v>
      </c>
      <c r="AB85" s="9">
        <f t="shared" si="212"/>
        <v>3227196.1198333343</v>
      </c>
      <c r="AC85" s="9">
        <v>0</v>
      </c>
      <c r="AD85" s="9">
        <v>-11447.857166666667</v>
      </c>
      <c r="AE85" s="9">
        <f t="shared" si="213"/>
        <v>3215748.2626666678</v>
      </c>
      <c r="AF85" s="9">
        <v>0</v>
      </c>
      <c r="AG85" s="9">
        <v>-11447.857166666667</v>
      </c>
      <c r="AH85" s="9">
        <f t="shared" si="214"/>
        <v>3204300.4055000013</v>
      </c>
      <c r="AI85" s="9">
        <v>0</v>
      </c>
      <c r="AJ85" s="9">
        <v>-11447.857166666667</v>
      </c>
      <c r="AK85" s="9">
        <f t="shared" si="215"/>
        <v>3192852.5483333347</v>
      </c>
      <c r="AL85" s="9">
        <v>0</v>
      </c>
      <c r="AM85" s="9">
        <v>-11447.857166666667</v>
      </c>
      <c r="AN85" s="9">
        <f t="shared" si="216"/>
        <v>3181404.6911666682</v>
      </c>
      <c r="AO85" s="9">
        <v>0</v>
      </c>
      <c r="AP85" s="9">
        <v>-11447.857166666667</v>
      </c>
      <c r="AQ85" s="9">
        <f t="shared" si="217"/>
        <v>3169956.8340000017</v>
      </c>
      <c r="AR85" s="9">
        <v>0</v>
      </c>
      <c r="AS85" s="9">
        <v>-11447.857166666667</v>
      </c>
      <c r="AT85" s="9">
        <f t="shared" si="218"/>
        <v>3158508.9768333351</v>
      </c>
      <c r="AU85" s="9">
        <v>0</v>
      </c>
      <c r="AV85" s="9">
        <v>-11447.857166666667</v>
      </c>
      <c r="AW85" s="9">
        <f t="shared" si="219"/>
        <v>3147061.1196666686</v>
      </c>
      <c r="AX85" s="9">
        <v>0</v>
      </c>
      <c r="AY85" s="9">
        <v>-11447.857166666667</v>
      </c>
      <c r="AZ85" s="9">
        <f t="shared" si="220"/>
        <v>3135613.262500002</v>
      </c>
      <c r="BA85" s="9">
        <v>0</v>
      </c>
      <c r="BB85" s="9">
        <v>-11447.857166666667</v>
      </c>
      <c r="BC85" s="9">
        <f t="shared" si="221"/>
        <v>3124165.4053333355</v>
      </c>
      <c r="BD85" s="9">
        <v>0</v>
      </c>
      <c r="BE85" s="9">
        <v>-11447.857166666667</v>
      </c>
      <c r="BF85" s="9">
        <f t="shared" si="222"/>
        <v>3112717.548166669</v>
      </c>
      <c r="BG85" s="9">
        <v>0</v>
      </c>
      <c r="BH85" s="9">
        <v>-11447.857166666667</v>
      </c>
      <c r="BI85" s="9">
        <f t="shared" si="223"/>
        <v>3101269.6910000024</v>
      </c>
      <c r="BJ85" s="9">
        <v>0</v>
      </c>
      <c r="BK85" s="9">
        <v>-11447.857166666667</v>
      </c>
      <c r="BL85" s="9">
        <f t="shared" si="224"/>
        <v>3089821.8338333359</v>
      </c>
      <c r="BM85" s="9">
        <v>0</v>
      </c>
      <c r="BN85" s="9">
        <v>-11447.857166666667</v>
      </c>
      <c r="BO85" s="9">
        <f t="shared" si="225"/>
        <v>3078373.9766666694</v>
      </c>
      <c r="BP85" s="9">
        <v>0</v>
      </c>
      <c r="BQ85" s="9">
        <v>-11447.857166666667</v>
      </c>
      <c r="BR85" s="9">
        <f t="shared" si="226"/>
        <v>3066926.1195000028</v>
      </c>
      <c r="BS85" s="9">
        <v>0</v>
      </c>
      <c r="BT85" s="9">
        <v>-11447.857166666667</v>
      </c>
      <c r="BU85" s="9">
        <f t="shared" si="227"/>
        <v>3055478.2623333363</v>
      </c>
      <c r="BV85" s="9">
        <v>0</v>
      </c>
      <c r="BW85" s="9">
        <v>-11447.857166666667</v>
      </c>
      <c r="BX85" s="9">
        <f t="shared" si="228"/>
        <v>3044030.4051666697</v>
      </c>
      <c r="BY85" s="9">
        <v>0</v>
      </c>
      <c r="BZ85" s="9">
        <v>-11447.857166666667</v>
      </c>
      <c r="CA85" s="9">
        <f t="shared" si="229"/>
        <v>3032582.5480000032</v>
      </c>
      <c r="CB85" s="9">
        <v>0</v>
      </c>
      <c r="CC85" s="9">
        <v>-11447.857166666667</v>
      </c>
      <c r="CD85" s="9">
        <f t="shared" si="230"/>
        <v>3021134.6908333367</v>
      </c>
      <c r="CE85" s="9">
        <v>0</v>
      </c>
      <c r="CF85" s="9">
        <v>-11447.857166666667</v>
      </c>
      <c r="CG85" s="9">
        <f t="shared" si="231"/>
        <v>3009686.8336666701</v>
      </c>
      <c r="CH85" s="9">
        <v>0</v>
      </c>
      <c r="CI85" s="9">
        <v>-11447.857166666667</v>
      </c>
      <c r="CJ85" s="9">
        <f t="shared" si="232"/>
        <v>2998238.9765000036</v>
      </c>
      <c r="CK85" s="9">
        <v>0</v>
      </c>
      <c r="CL85" s="9">
        <v>-11447.857166666667</v>
      </c>
      <c r="CM85" s="9">
        <f t="shared" si="233"/>
        <v>2986791.1193333371</v>
      </c>
      <c r="CN85" s="9">
        <v>0</v>
      </c>
      <c r="CO85" s="9">
        <v>-11447.857166666667</v>
      </c>
      <c r="CP85" s="9">
        <f t="shared" si="234"/>
        <v>2975343.2621666705</v>
      </c>
      <c r="CQ85" s="9">
        <v>0</v>
      </c>
      <c r="CR85" s="9">
        <v>-11447.857166666667</v>
      </c>
      <c r="CS85" s="9">
        <f t="shared" si="235"/>
        <v>2963895.405000004</v>
      </c>
      <c r="CT85" s="9">
        <v>0</v>
      </c>
      <c r="CU85" s="9">
        <v>-11447.857166666667</v>
      </c>
      <c r="CV85" s="9">
        <f t="shared" si="236"/>
        <v>2952447.5478333374</v>
      </c>
      <c r="CW85" s="9">
        <v>0</v>
      </c>
      <c r="CX85" s="9">
        <v>-11447.857166666667</v>
      </c>
      <c r="CY85" s="9">
        <f t="shared" si="237"/>
        <v>2940999.6906666709</v>
      </c>
      <c r="CZ85" s="9">
        <v>0</v>
      </c>
      <c r="DA85" s="9">
        <v>-11447.857166666667</v>
      </c>
      <c r="DB85" s="9">
        <f t="shared" si="238"/>
        <v>2929551.8335000044</v>
      </c>
      <c r="DC85" s="9">
        <v>0</v>
      </c>
      <c r="DD85" s="9">
        <v>-11447.857166666667</v>
      </c>
      <c r="DE85" s="9">
        <f t="shared" si="239"/>
        <v>2918103.9763333378</v>
      </c>
      <c r="DF85" s="9">
        <v>0</v>
      </c>
      <c r="DG85" s="9">
        <v>-11447.857166666667</v>
      </c>
      <c r="DH85" s="9">
        <f t="shared" si="240"/>
        <v>2906656.1191666713</v>
      </c>
      <c r="DI85" s="9">
        <v>0</v>
      </c>
      <c r="DJ85" s="9">
        <v>-11447.857166666667</v>
      </c>
      <c r="DK85" s="9">
        <f t="shared" si="241"/>
        <v>2895208.2620000048</v>
      </c>
      <c r="DL85" s="9">
        <v>0</v>
      </c>
      <c r="DM85" s="9">
        <v>-11447.857166666667</v>
      </c>
      <c r="DN85" s="9">
        <f t="shared" si="242"/>
        <v>2883760.4048333382</v>
      </c>
      <c r="DO85" s="9">
        <v>0</v>
      </c>
      <c r="DP85" s="9">
        <v>-11447.857166666667</v>
      </c>
      <c r="DQ85" s="9">
        <f t="shared" si="243"/>
        <v>2872312.5476666717</v>
      </c>
      <c r="DR85" s="9">
        <v>0</v>
      </c>
      <c r="DS85" s="9">
        <v>-11447.857166666667</v>
      </c>
      <c r="DT85" s="9">
        <f t="shared" si="244"/>
        <v>2860864.6905000051</v>
      </c>
      <c r="DU85" s="9">
        <v>0</v>
      </c>
      <c r="DV85" s="9">
        <v>-11447.857166666667</v>
      </c>
      <c r="DW85" s="9">
        <f t="shared" si="245"/>
        <v>2849416.8333333386</v>
      </c>
      <c r="DX85" s="9">
        <v>0</v>
      </c>
      <c r="DY85" s="9">
        <v>-11447.857166666667</v>
      </c>
      <c r="DZ85" s="9">
        <f t="shared" si="246"/>
        <v>2837968.9761666721</v>
      </c>
      <c r="EA85" s="9">
        <v>0</v>
      </c>
      <c r="EB85" s="9">
        <v>-11447.857166666667</v>
      </c>
      <c r="EC85" s="9">
        <f t="shared" si="247"/>
        <v>2826521.1190000055</v>
      </c>
      <c r="EE85" s="150">
        <f t="shared" si="248"/>
        <v>3032582.5480000037</v>
      </c>
      <c r="EF85" s="150">
        <f t="shared" si="249"/>
        <v>-137374.28599999845</v>
      </c>
      <c r="EG85" s="151">
        <f t="shared" si="250"/>
        <v>2895208.2620000052</v>
      </c>
      <c r="EH85" s="118"/>
    </row>
    <row r="86" spans="1:141" x14ac:dyDescent="0.2">
      <c r="A86" s="63" t="s">
        <v>101</v>
      </c>
      <c r="G86" s="10">
        <f>SUBTOTAL(9,G60:G85)</f>
        <v>1423166345.3799999</v>
      </c>
      <c r="H86" s="10">
        <f t="shared" ref="H86:BS86" si="251">SUBTOTAL(9,H60:H85)</f>
        <v>6222131.7486666664</v>
      </c>
      <c r="I86" s="10">
        <f t="shared" si="251"/>
        <v>-3782566.7086666669</v>
      </c>
      <c r="J86" s="10">
        <f t="shared" si="251"/>
        <v>1425605910.4200001</v>
      </c>
      <c r="K86" s="10">
        <f t="shared" si="251"/>
        <v>6407988.7510193652</v>
      </c>
      <c r="L86" s="10">
        <f t="shared" si="251"/>
        <v>-3782566.7086666669</v>
      </c>
      <c r="M86" s="10">
        <f t="shared" si="251"/>
        <v>1428231332.4623525</v>
      </c>
      <c r="N86" s="10">
        <f t="shared" si="251"/>
        <v>12536731.568749603</v>
      </c>
      <c r="O86" s="10">
        <f t="shared" si="251"/>
        <v>-3782566.7086666669</v>
      </c>
      <c r="P86" s="10">
        <f t="shared" si="251"/>
        <v>1436985497.3224359</v>
      </c>
      <c r="Q86" s="10">
        <f t="shared" si="251"/>
        <v>8696881.0101594739</v>
      </c>
      <c r="R86" s="10">
        <f t="shared" si="251"/>
        <v>-3782566.7086666669</v>
      </c>
      <c r="S86" s="10">
        <f t="shared" si="251"/>
        <v>1441899811.6239285</v>
      </c>
      <c r="T86" s="10">
        <f t="shared" si="251"/>
        <v>7219411.3584467601</v>
      </c>
      <c r="U86" s="10">
        <f t="shared" si="251"/>
        <v>-3782566.7086666669</v>
      </c>
      <c r="V86" s="10">
        <f t="shared" si="251"/>
        <v>1445336656.2737086</v>
      </c>
      <c r="W86" s="10">
        <f t="shared" si="251"/>
        <v>30980900.548421226</v>
      </c>
      <c r="X86" s="10">
        <f t="shared" si="251"/>
        <v>-3782566.7086666669</v>
      </c>
      <c r="Y86" s="10">
        <f t="shared" si="251"/>
        <v>1472534990.1134632</v>
      </c>
      <c r="Z86" s="10">
        <f t="shared" si="251"/>
        <v>4082069.8846222362</v>
      </c>
      <c r="AA86" s="10">
        <f t="shared" si="251"/>
        <v>-3782566.7086666669</v>
      </c>
      <c r="AB86" s="10">
        <f t="shared" si="251"/>
        <v>1472834493.2894185</v>
      </c>
      <c r="AC86" s="10">
        <f t="shared" si="251"/>
        <v>8854470.4521200582</v>
      </c>
      <c r="AD86" s="10">
        <f t="shared" si="251"/>
        <v>-3782566.7086666669</v>
      </c>
      <c r="AE86" s="10">
        <f t="shared" si="251"/>
        <v>1477906397.0328722</v>
      </c>
      <c r="AF86" s="10">
        <f t="shared" si="251"/>
        <v>4667683.8565384904</v>
      </c>
      <c r="AG86" s="10">
        <f t="shared" si="251"/>
        <v>-3782566.7086666669</v>
      </c>
      <c r="AH86" s="10">
        <f t="shared" si="251"/>
        <v>1478791514.1807439</v>
      </c>
      <c r="AI86" s="10">
        <f t="shared" si="251"/>
        <v>3157472.3217394585</v>
      </c>
      <c r="AJ86" s="10">
        <f t="shared" si="251"/>
        <v>-3782566.7086666669</v>
      </c>
      <c r="AK86" s="10">
        <f t="shared" si="251"/>
        <v>1478166419.7938166</v>
      </c>
      <c r="AL86" s="10">
        <f t="shared" si="251"/>
        <v>4220748.357413128</v>
      </c>
      <c r="AM86" s="10">
        <f t="shared" si="251"/>
        <v>-3782566.7086666669</v>
      </c>
      <c r="AN86" s="10">
        <f t="shared" si="251"/>
        <v>1478604601.4425631</v>
      </c>
      <c r="AO86" s="10">
        <f t="shared" si="251"/>
        <v>15926226.821763549</v>
      </c>
      <c r="AP86" s="10">
        <f t="shared" si="251"/>
        <v>-3782566.7086666669</v>
      </c>
      <c r="AQ86" s="10">
        <f t="shared" si="251"/>
        <v>1490748261.55566</v>
      </c>
      <c r="AR86" s="10">
        <f t="shared" si="251"/>
        <v>10333900.931764353</v>
      </c>
      <c r="AS86" s="10">
        <f t="shared" si="251"/>
        <v>-3782566.7086666669</v>
      </c>
      <c r="AT86" s="10">
        <f t="shared" si="251"/>
        <v>1497299595.7787578</v>
      </c>
      <c r="AU86" s="10">
        <f t="shared" si="251"/>
        <v>5330156.1154074473</v>
      </c>
      <c r="AV86" s="10">
        <f t="shared" si="251"/>
        <v>-3782566.7086666669</v>
      </c>
      <c r="AW86" s="10">
        <f t="shared" si="251"/>
        <v>1498847185.1854987</v>
      </c>
      <c r="AX86" s="10">
        <f t="shared" si="251"/>
        <v>4734854.772448102</v>
      </c>
      <c r="AY86" s="10">
        <f t="shared" si="251"/>
        <v>-3782566.7086666669</v>
      </c>
      <c r="AZ86" s="10">
        <f t="shared" si="251"/>
        <v>1499799473.2492802</v>
      </c>
      <c r="BA86" s="10">
        <f t="shared" si="251"/>
        <v>8282826.5345256347</v>
      </c>
      <c r="BB86" s="10">
        <f t="shared" si="251"/>
        <v>-3782566.7086666669</v>
      </c>
      <c r="BC86" s="10">
        <f t="shared" si="251"/>
        <v>1504299733.0751393</v>
      </c>
      <c r="BD86" s="10">
        <f t="shared" si="251"/>
        <v>7539961.8542143879</v>
      </c>
      <c r="BE86" s="10">
        <f t="shared" si="251"/>
        <v>-3782566.7086666669</v>
      </c>
      <c r="BF86" s="10">
        <f t="shared" si="251"/>
        <v>1508057128.2206872</v>
      </c>
      <c r="BG86" s="10">
        <f t="shared" si="251"/>
        <v>30934158.488580361</v>
      </c>
      <c r="BH86" s="10">
        <f t="shared" si="251"/>
        <v>-3782566.7086666669</v>
      </c>
      <c r="BI86" s="10">
        <f t="shared" si="251"/>
        <v>1535208720.0006008</v>
      </c>
      <c r="BJ86" s="10">
        <f t="shared" si="251"/>
        <v>4122155.419926384</v>
      </c>
      <c r="BK86" s="10">
        <f t="shared" si="251"/>
        <v>-3782566.7086666669</v>
      </c>
      <c r="BL86" s="10">
        <f t="shared" si="251"/>
        <v>1535548308.7118604</v>
      </c>
      <c r="BM86" s="10">
        <f t="shared" si="251"/>
        <v>3677902.260926404</v>
      </c>
      <c r="BN86" s="10">
        <f t="shared" si="251"/>
        <v>-3782566.7086666669</v>
      </c>
      <c r="BO86" s="10">
        <f t="shared" si="251"/>
        <v>1535443644.2641203</v>
      </c>
      <c r="BP86" s="10">
        <f t="shared" si="251"/>
        <v>6816400.8218413359</v>
      </c>
      <c r="BQ86" s="10">
        <f t="shared" si="251"/>
        <v>-3782566.7086666669</v>
      </c>
      <c r="BR86" s="10">
        <f t="shared" si="251"/>
        <v>1538477478.377295</v>
      </c>
      <c r="BS86" s="10">
        <f t="shared" si="251"/>
        <v>3685767.8260954847</v>
      </c>
      <c r="BT86" s="10">
        <f t="shared" ref="BT86:EC86" si="252">SUBTOTAL(9,BT60:BT85)</f>
        <v>-3782566.7086666669</v>
      </c>
      <c r="BU86" s="10">
        <f t="shared" si="252"/>
        <v>1538380679.4947236</v>
      </c>
      <c r="BV86" s="10">
        <f t="shared" si="252"/>
        <v>2916873.7695519263</v>
      </c>
      <c r="BW86" s="10">
        <f t="shared" si="252"/>
        <v>-3782566.7086666669</v>
      </c>
      <c r="BX86" s="10">
        <f t="shared" si="252"/>
        <v>1537514986.5556092</v>
      </c>
      <c r="BY86" s="10">
        <f t="shared" si="252"/>
        <v>14288587.603557987</v>
      </c>
      <c r="BZ86" s="10">
        <f t="shared" si="252"/>
        <v>-3782566.7086666669</v>
      </c>
      <c r="CA86" s="10">
        <f t="shared" si="252"/>
        <v>1548021007.4505007</v>
      </c>
      <c r="CB86" s="10">
        <f t="shared" si="252"/>
        <v>3976938.0083420202</v>
      </c>
      <c r="CC86" s="10">
        <f t="shared" si="252"/>
        <v>-3782566.7086666669</v>
      </c>
      <c r="CD86" s="10">
        <f t="shared" si="252"/>
        <v>1548215378.7501757</v>
      </c>
      <c r="CE86" s="10">
        <f t="shared" si="252"/>
        <v>5503725.6562193809</v>
      </c>
      <c r="CF86" s="10">
        <f t="shared" si="252"/>
        <v>-3782566.7086666669</v>
      </c>
      <c r="CG86" s="10">
        <f t="shared" si="252"/>
        <v>1549936537.6977284</v>
      </c>
      <c r="CH86" s="10">
        <f t="shared" si="252"/>
        <v>4984740.2012217753</v>
      </c>
      <c r="CI86" s="10">
        <f t="shared" si="252"/>
        <v>-3782566.7086666669</v>
      </c>
      <c r="CJ86" s="10">
        <f t="shared" si="252"/>
        <v>1551138711.1902835</v>
      </c>
      <c r="CK86" s="10">
        <f t="shared" si="252"/>
        <v>6093494.9863358401</v>
      </c>
      <c r="CL86" s="10">
        <f t="shared" si="252"/>
        <v>-3782566.7086666669</v>
      </c>
      <c r="CM86" s="10">
        <f t="shared" si="252"/>
        <v>1553449639.4679527</v>
      </c>
      <c r="CN86" s="10">
        <f t="shared" si="252"/>
        <v>8153637.9216430271</v>
      </c>
      <c r="CO86" s="10">
        <f t="shared" si="252"/>
        <v>-3782566.7086666669</v>
      </c>
      <c r="CP86" s="10">
        <f t="shared" si="252"/>
        <v>1557820710.6809292</v>
      </c>
      <c r="CQ86" s="10">
        <f t="shared" si="252"/>
        <v>71581301.645944506</v>
      </c>
      <c r="CR86" s="10">
        <f t="shared" si="252"/>
        <v>-3782566.7086666669</v>
      </c>
      <c r="CS86" s="10">
        <f t="shared" si="252"/>
        <v>1625619445.6182072</v>
      </c>
      <c r="CT86" s="10">
        <f t="shared" si="252"/>
        <v>12413743.739464972</v>
      </c>
      <c r="CU86" s="10">
        <f t="shared" si="252"/>
        <v>-3782566.7086666669</v>
      </c>
      <c r="CV86" s="10">
        <f t="shared" si="252"/>
        <v>1634250622.6490059</v>
      </c>
      <c r="CW86" s="10">
        <f t="shared" si="252"/>
        <v>3581356.3405808918</v>
      </c>
      <c r="CX86" s="10">
        <f t="shared" si="252"/>
        <v>-3782566.7086666669</v>
      </c>
      <c r="CY86" s="10">
        <f t="shared" si="252"/>
        <v>1634049412.2809198</v>
      </c>
      <c r="CZ86" s="10">
        <f t="shared" si="252"/>
        <v>36007682.668448359</v>
      </c>
      <c r="DA86" s="10">
        <f t="shared" si="252"/>
        <v>-3782566.7086666669</v>
      </c>
      <c r="DB86" s="10">
        <f t="shared" si="252"/>
        <v>1666274528.2407017</v>
      </c>
      <c r="DC86" s="10">
        <f t="shared" si="252"/>
        <v>7832908.5832004556</v>
      </c>
      <c r="DD86" s="10">
        <f t="shared" si="252"/>
        <v>-3782566.7086666669</v>
      </c>
      <c r="DE86" s="10">
        <f t="shared" si="252"/>
        <v>1670324870.1152353</v>
      </c>
      <c r="DF86" s="10">
        <f t="shared" si="252"/>
        <v>5674771.5604742114</v>
      </c>
      <c r="DG86" s="10">
        <f t="shared" si="252"/>
        <v>-3782566.7086666669</v>
      </c>
      <c r="DH86" s="10">
        <f t="shared" si="252"/>
        <v>1672217074.9670427</v>
      </c>
      <c r="DI86" s="10">
        <f t="shared" si="252"/>
        <v>10218471.985841852</v>
      </c>
      <c r="DJ86" s="10">
        <f t="shared" si="252"/>
        <v>-3782566.7086666669</v>
      </c>
      <c r="DK86" s="10">
        <f t="shared" si="252"/>
        <v>1678652980.2442186</v>
      </c>
      <c r="DL86" s="10">
        <f t="shared" si="252"/>
        <v>208117613.10947213</v>
      </c>
      <c r="DM86" s="10">
        <f t="shared" si="252"/>
        <v>-3782566.7086666669</v>
      </c>
      <c r="DN86" s="10">
        <f t="shared" si="252"/>
        <v>1882988026.6450236</v>
      </c>
      <c r="DO86" s="10">
        <f t="shared" si="252"/>
        <v>7453947.4814089769</v>
      </c>
      <c r="DP86" s="10">
        <f t="shared" si="252"/>
        <v>-3782566.7086666669</v>
      </c>
      <c r="DQ86" s="10">
        <f t="shared" si="252"/>
        <v>1886659407.4177666</v>
      </c>
      <c r="DR86" s="10">
        <f t="shared" si="252"/>
        <v>18406222.670064725</v>
      </c>
      <c r="DS86" s="10">
        <f t="shared" si="252"/>
        <v>-3782566.7086666669</v>
      </c>
      <c r="DT86" s="10">
        <f t="shared" si="252"/>
        <v>1901283063.3791645</v>
      </c>
      <c r="DU86" s="10">
        <f t="shared" si="252"/>
        <v>32099593.722970556</v>
      </c>
      <c r="DV86" s="10">
        <f t="shared" si="252"/>
        <v>-3782566.7086666669</v>
      </c>
      <c r="DW86" s="10">
        <f t="shared" si="252"/>
        <v>1929600090.3934681</v>
      </c>
      <c r="DX86" s="10">
        <f t="shared" si="252"/>
        <v>13472181.811021615</v>
      </c>
      <c r="DY86" s="10">
        <f t="shared" si="252"/>
        <v>-3782566.7086666669</v>
      </c>
      <c r="DZ86" s="10">
        <f t="shared" si="252"/>
        <v>1939289705.4958234</v>
      </c>
      <c r="EA86" s="10">
        <f t="shared" si="252"/>
        <v>160041652.32251507</v>
      </c>
      <c r="EB86" s="10">
        <f t="shared" si="252"/>
        <v>-3782566.7086666669</v>
      </c>
      <c r="EC86" s="10">
        <f t="shared" si="252"/>
        <v>2095548791.1096716</v>
      </c>
      <c r="EE86" s="152">
        <f>SUBTOTAL(9,EE60:EE85)</f>
        <v>1547863430.4542155</v>
      </c>
      <c r="EF86" s="152">
        <f>SUBTOTAL(9,EF60:EF85)</f>
        <v>231817727.89514381</v>
      </c>
      <c r="EG86" s="153">
        <f>SUBTOTAL(9,EG60:EG85)</f>
        <v>1779681158.349359</v>
      </c>
      <c r="EI86" s="118"/>
      <c r="EK86" s="118"/>
    </row>
    <row r="87" spans="1:141" x14ac:dyDescent="0.2">
      <c r="G87" s="9"/>
      <c r="H87" s="12"/>
      <c r="I87" s="12"/>
      <c r="J87" s="12"/>
      <c r="K87" s="12"/>
      <c r="L87" s="12"/>
      <c r="M87" s="12"/>
      <c r="N87" s="12"/>
      <c r="O87" s="12"/>
      <c r="P87" s="12"/>
      <c r="Q87" s="12"/>
      <c r="R87" s="12"/>
      <c r="S87" s="12"/>
      <c r="T87" s="12"/>
      <c r="U87" s="12"/>
      <c r="V87" s="12"/>
      <c r="W87" s="12"/>
      <c r="X87" s="12"/>
      <c r="Y87" s="12" t="s">
        <v>1</v>
      </c>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E87" s="150"/>
      <c r="EF87" s="150"/>
      <c r="EG87" s="151"/>
    </row>
    <row r="88" spans="1:141" x14ac:dyDescent="0.2">
      <c r="A88" s="114" t="s">
        <v>102</v>
      </c>
      <c r="B88" s="114"/>
      <c r="G88" s="9"/>
      <c r="H88" s="12"/>
      <c r="I88" s="12"/>
      <c r="J88" s="12"/>
      <c r="K88" s="12"/>
      <c r="L88" s="12"/>
      <c r="M88" s="12"/>
      <c r="N88" s="12"/>
      <c r="O88" s="12"/>
      <c r="P88" s="12"/>
      <c r="Q88" s="12"/>
      <c r="R88" s="12"/>
      <c r="S88" s="12"/>
      <c r="T88" s="12"/>
      <c r="U88" s="12"/>
      <c r="V88" s="12"/>
      <c r="W88" s="12"/>
      <c r="X88" s="12"/>
      <c r="Y88" s="12" t="s">
        <v>1</v>
      </c>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E88" s="150"/>
      <c r="EF88" s="150"/>
      <c r="EG88" s="151"/>
    </row>
    <row r="89" spans="1:141" x14ac:dyDescent="0.2">
      <c r="A89" s="63" t="s">
        <v>103</v>
      </c>
      <c r="B89" s="63" t="s">
        <v>38</v>
      </c>
      <c r="C89" s="63" t="s">
        <v>38</v>
      </c>
      <c r="D89" s="63" t="s">
        <v>104</v>
      </c>
      <c r="E89" s="63" t="str">
        <f>D89&amp;C89</f>
        <v>MNGPCAEE</v>
      </c>
      <c r="F89" s="63" t="str">
        <f>D89&amp;C89</f>
        <v>MNGPCAEE</v>
      </c>
      <c r="G89" s="9">
        <v>1822900.72</v>
      </c>
      <c r="H89" s="9">
        <v>0</v>
      </c>
      <c r="I89" s="9">
        <v>0</v>
      </c>
      <c r="J89" s="9">
        <f>G89+H89+I89</f>
        <v>1822900.72</v>
      </c>
      <c r="K89" s="9">
        <v>0</v>
      </c>
      <c r="L89" s="9">
        <v>0</v>
      </c>
      <c r="M89" s="9">
        <f>J89+K89+L89</f>
        <v>1822900.72</v>
      </c>
      <c r="N89" s="9">
        <v>0</v>
      </c>
      <c r="O89" s="9">
        <v>0</v>
      </c>
      <c r="P89" s="9">
        <f>M89+N89+O89</f>
        <v>1822900.72</v>
      </c>
      <c r="Q89" s="9">
        <v>0</v>
      </c>
      <c r="R89" s="9">
        <v>0</v>
      </c>
      <c r="S89" s="9">
        <f>P89+Q89+R89</f>
        <v>1822900.72</v>
      </c>
      <c r="T89" s="9">
        <v>0</v>
      </c>
      <c r="U89" s="9">
        <v>0</v>
      </c>
      <c r="V89" s="9">
        <f>S89+T89+U89</f>
        <v>1822900.72</v>
      </c>
      <c r="W89" s="9">
        <v>0</v>
      </c>
      <c r="X89" s="9">
        <v>0</v>
      </c>
      <c r="Y89" s="9">
        <f>V89+W89+X89</f>
        <v>1822900.72</v>
      </c>
      <c r="Z89" s="9">
        <v>0</v>
      </c>
      <c r="AA89" s="9">
        <v>0</v>
      </c>
      <c r="AB89" s="9">
        <f>Y89+Z89+AA89</f>
        <v>1822900.72</v>
      </c>
      <c r="AC89" s="9">
        <v>0</v>
      </c>
      <c r="AD89" s="9">
        <v>0</v>
      </c>
      <c r="AE89" s="9">
        <f>AB89+AC89+AD89</f>
        <v>1822900.72</v>
      </c>
      <c r="AF89" s="9">
        <v>0</v>
      </c>
      <c r="AG89" s="9">
        <v>0</v>
      </c>
      <c r="AH89" s="9">
        <f>AE89+AF89+AG89</f>
        <v>1822900.72</v>
      </c>
      <c r="AI89" s="9">
        <v>0</v>
      </c>
      <c r="AJ89" s="9">
        <v>0</v>
      </c>
      <c r="AK89" s="9">
        <f>AH89+AI89+AJ89</f>
        <v>1822900.72</v>
      </c>
      <c r="AL89" s="9">
        <v>0</v>
      </c>
      <c r="AM89" s="9">
        <v>0</v>
      </c>
      <c r="AN89" s="9">
        <f>AK89+AL89+AM89</f>
        <v>1822900.72</v>
      </c>
      <c r="AO89" s="9">
        <v>0</v>
      </c>
      <c r="AP89" s="9">
        <v>0</v>
      </c>
      <c r="AQ89" s="9">
        <f>AN89+AO89+AP89</f>
        <v>1822900.72</v>
      </c>
      <c r="AR89" s="9">
        <v>0</v>
      </c>
      <c r="AS89" s="9">
        <v>0</v>
      </c>
      <c r="AT89" s="9">
        <f>AQ89+AR89+AS89</f>
        <v>1822900.72</v>
      </c>
      <c r="AU89" s="9">
        <v>0</v>
      </c>
      <c r="AV89" s="9">
        <v>0</v>
      </c>
      <c r="AW89" s="9">
        <f>AT89+AU89+AV89</f>
        <v>1822900.72</v>
      </c>
      <c r="AX89" s="9">
        <v>0</v>
      </c>
      <c r="AY89" s="9">
        <v>0</v>
      </c>
      <c r="AZ89" s="9">
        <f>AW89+AX89+AY89</f>
        <v>1822900.72</v>
      </c>
      <c r="BA89" s="9">
        <v>0</v>
      </c>
      <c r="BB89" s="9">
        <v>0</v>
      </c>
      <c r="BC89" s="9">
        <f>AZ89+BA89+BB89</f>
        <v>1822900.72</v>
      </c>
      <c r="BD89" s="9">
        <v>0</v>
      </c>
      <c r="BE89" s="9">
        <v>0</v>
      </c>
      <c r="BF89" s="9">
        <f>BC89+BD89+BE89</f>
        <v>1822900.72</v>
      </c>
      <c r="BG89" s="9">
        <v>0</v>
      </c>
      <c r="BH89" s="9">
        <v>0</v>
      </c>
      <c r="BI89" s="9">
        <f>BF89+BG89+BH89</f>
        <v>1822900.72</v>
      </c>
      <c r="BJ89" s="9">
        <v>0</v>
      </c>
      <c r="BK89" s="9">
        <v>0</v>
      </c>
      <c r="BL89" s="9">
        <f>BI89+BJ89+BK89</f>
        <v>1822900.72</v>
      </c>
      <c r="BM89" s="9">
        <v>0</v>
      </c>
      <c r="BN89" s="9">
        <v>0</v>
      </c>
      <c r="BO89" s="9">
        <f>BL89+BM89+BN89</f>
        <v>1822900.72</v>
      </c>
      <c r="BP89" s="9">
        <v>0</v>
      </c>
      <c r="BQ89" s="9">
        <v>0</v>
      </c>
      <c r="BR89" s="9">
        <f>BO89+BP89+BQ89</f>
        <v>1822900.72</v>
      </c>
      <c r="BS89" s="9">
        <v>0</v>
      </c>
      <c r="BT89" s="9">
        <v>0</v>
      </c>
      <c r="BU89" s="9">
        <f>BR89+BS89+BT89</f>
        <v>1822900.72</v>
      </c>
      <c r="BV89" s="9">
        <v>0</v>
      </c>
      <c r="BW89" s="9">
        <v>0</v>
      </c>
      <c r="BX89" s="9">
        <f>BU89+BV89+BW89</f>
        <v>1822900.72</v>
      </c>
      <c r="BY89" s="9">
        <v>0</v>
      </c>
      <c r="BZ89" s="9">
        <v>0</v>
      </c>
      <c r="CA89" s="9">
        <f>BX89+BY89+BZ89</f>
        <v>1822900.72</v>
      </c>
      <c r="CB89" s="9">
        <v>0</v>
      </c>
      <c r="CC89" s="9">
        <v>0</v>
      </c>
      <c r="CD89" s="9">
        <f>CA89+CB89+CC89</f>
        <v>1822900.72</v>
      </c>
      <c r="CE89" s="9">
        <v>0</v>
      </c>
      <c r="CF89" s="9">
        <v>0</v>
      </c>
      <c r="CG89" s="9">
        <f>CD89+CE89+CF89</f>
        <v>1822900.72</v>
      </c>
      <c r="CH89" s="9">
        <v>0</v>
      </c>
      <c r="CI89" s="9">
        <v>0</v>
      </c>
      <c r="CJ89" s="9">
        <f>CG89+CH89+CI89</f>
        <v>1822900.72</v>
      </c>
      <c r="CK89" s="9">
        <v>0</v>
      </c>
      <c r="CL89" s="9">
        <v>0</v>
      </c>
      <c r="CM89" s="9">
        <f>CJ89+CK89+CL89</f>
        <v>1822900.72</v>
      </c>
      <c r="CN89" s="9">
        <v>0</v>
      </c>
      <c r="CO89" s="9">
        <v>0</v>
      </c>
      <c r="CP89" s="9">
        <f>CM89+CN89+CO89</f>
        <v>1822900.72</v>
      </c>
      <c r="CQ89" s="9">
        <v>0</v>
      </c>
      <c r="CR89" s="9">
        <v>0</v>
      </c>
      <c r="CS89" s="9">
        <f>CP89+CQ89+CR89</f>
        <v>1822900.72</v>
      </c>
      <c r="CT89" s="9">
        <v>0</v>
      </c>
      <c r="CU89" s="9">
        <v>0</v>
      </c>
      <c r="CV89" s="9">
        <f>CS89+CT89+CU89</f>
        <v>1822900.72</v>
      </c>
      <c r="CW89" s="9">
        <v>0</v>
      </c>
      <c r="CX89" s="9">
        <v>0</v>
      </c>
      <c r="CY89" s="9">
        <f>CV89+CW89+CX89</f>
        <v>1822900.72</v>
      </c>
      <c r="CZ89" s="9">
        <v>0</v>
      </c>
      <c r="DA89" s="9">
        <v>0</v>
      </c>
      <c r="DB89" s="9">
        <f>CY89+CZ89+DA89</f>
        <v>1822900.72</v>
      </c>
      <c r="DC89" s="9">
        <v>0</v>
      </c>
      <c r="DD89" s="9">
        <v>0</v>
      </c>
      <c r="DE89" s="9">
        <f>DB89+DC89+DD89</f>
        <v>1822900.72</v>
      </c>
      <c r="DF89" s="9">
        <v>0</v>
      </c>
      <c r="DG89" s="9">
        <v>0</v>
      </c>
      <c r="DH89" s="9">
        <f>DE89+DF89+DG89</f>
        <v>1822900.72</v>
      </c>
      <c r="DI89" s="9">
        <v>0</v>
      </c>
      <c r="DJ89" s="9">
        <v>0</v>
      </c>
      <c r="DK89" s="9">
        <f>DH89+DI89+DJ89</f>
        <v>1822900.72</v>
      </c>
      <c r="DL89" s="9">
        <v>0</v>
      </c>
      <c r="DM89" s="9">
        <v>0</v>
      </c>
      <c r="DN89" s="9">
        <f>DK89+DL89+DM89</f>
        <v>1822900.72</v>
      </c>
      <c r="DO89" s="9">
        <v>0</v>
      </c>
      <c r="DP89" s="9">
        <v>0</v>
      </c>
      <c r="DQ89" s="9">
        <f>DN89+DO89+DP89</f>
        <v>1822900.72</v>
      </c>
      <c r="DR89" s="9">
        <v>0</v>
      </c>
      <c r="DS89" s="9">
        <v>0</v>
      </c>
      <c r="DT89" s="9">
        <f>DQ89+DR89+DS89</f>
        <v>1822900.72</v>
      </c>
      <c r="DU89" s="9">
        <v>0</v>
      </c>
      <c r="DV89" s="9">
        <v>0</v>
      </c>
      <c r="DW89" s="9">
        <f>DT89+DU89+DV89</f>
        <v>1822900.72</v>
      </c>
      <c r="DX89" s="9">
        <v>0</v>
      </c>
      <c r="DY89" s="9">
        <v>0</v>
      </c>
      <c r="DZ89" s="9">
        <f>DW89+DX89+DY89</f>
        <v>1822900.72</v>
      </c>
      <c r="EA89" s="9">
        <v>0</v>
      </c>
      <c r="EB89" s="9">
        <v>0</v>
      </c>
      <c r="EC89" s="9">
        <f>DZ89+EA89+EB89</f>
        <v>1822900.72</v>
      </c>
      <c r="EE89" s="150">
        <f t="shared" ref="EE89" si="253">(BI89+CS89+2*SUM(BL89,BO89,BR89,BU89,BX89,CA89,CD89,CG89,CJ89,CM89,CP89,))/24</f>
        <v>1822900.72</v>
      </c>
      <c r="EF89" s="150">
        <f>EG89-EE89</f>
        <v>0</v>
      </c>
      <c r="EG89" s="151">
        <f t="shared" ref="EG89" si="254">(CS89+EC89+2*SUM(CV89,CY89,DB89,DE89,DH89,DK89,DN89,DQ89,DT89,DW89,DZ89,))/24</f>
        <v>1822900.72</v>
      </c>
      <c r="EH89" s="118"/>
    </row>
    <row r="90" spans="1:141" x14ac:dyDescent="0.2">
      <c r="A90" s="63" t="s">
        <v>105</v>
      </c>
      <c r="G90" s="10">
        <f>SUBTOTAL(9,G89)</f>
        <v>1822900.72</v>
      </c>
      <c r="H90" s="10">
        <f t="shared" ref="H90:BS90" si="255">SUBTOTAL(9,H89)</f>
        <v>0</v>
      </c>
      <c r="I90" s="10">
        <f t="shared" si="255"/>
        <v>0</v>
      </c>
      <c r="J90" s="10">
        <f t="shared" si="255"/>
        <v>1822900.72</v>
      </c>
      <c r="K90" s="10">
        <f t="shared" si="255"/>
        <v>0</v>
      </c>
      <c r="L90" s="10">
        <f t="shared" si="255"/>
        <v>0</v>
      </c>
      <c r="M90" s="10">
        <f t="shared" si="255"/>
        <v>1822900.72</v>
      </c>
      <c r="N90" s="10">
        <f t="shared" si="255"/>
        <v>0</v>
      </c>
      <c r="O90" s="10">
        <f t="shared" si="255"/>
        <v>0</v>
      </c>
      <c r="P90" s="10">
        <f t="shared" si="255"/>
        <v>1822900.72</v>
      </c>
      <c r="Q90" s="10">
        <f t="shared" si="255"/>
        <v>0</v>
      </c>
      <c r="R90" s="10">
        <f t="shared" si="255"/>
        <v>0</v>
      </c>
      <c r="S90" s="10">
        <f t="shared" si="255"/>
        <v>1822900.72</v>
      </c>
      <c r="T90" s="10">
        <f t="shared" si="255"/>
        <v>0</v>
      </c>
      <c r="U90" s="10">
        <f t="shared" si="255"/>
        <v>0</v>
      </c>
      <c r="V90" s="10">
        <f t="shared" si="255"/>
        <v>1822900.72</v>
      </c>
      <c r="W90" s="10">
        <f t="shared" si="255"/>
        <v>0</v>
      </c>
      <c r="X90" s="10">
        <f t="shared" si="255"/>
        <v>0</v>
      </c>
      <c r="Y90" s="10">
        <f t="shared" si="255"/>
        <v>1822900.72</v>
      </c>
      <c r="Z90" s="10">
        <f t="shared" si="255"/>
        <v>0</v>
      </c>
      <c r="AA90" s="10">
        <f t="shared" si="255"/>
        <v>0</v>
      </c>
      <c r="AB90" s="10">
        <f t="shared" si="255"/>
        <v>1822900.72</v>
      </c>
      <c r="AC90" s="10">
        <f t="shared" si="255"/>
        <v>0</v>
      </c>
      <c r="AD90" s="10">
        <f t="shared" si="255"/>
        <v>0</v>
      </c>
      <c r="AE90" s="10">
        <f t="shared" si="255"/>
        <v>1822900.72</v>
      </c>
      <c r="AF90" s="10">
        <f t="shared" si="255"/>
        <v>0</v>
      </c>
      <c r="AG90" s="10">
        <f t="shared" si="255"/>
        <v>0</v>
      </c>
      <c r="AH90" s="10">
        <f t="shared" si="255"/>
        <v>1822900.72</v>
      </c>
      <c r="AI90" s="10">
        <f t="shared" si="255"/>
        <v>0</v>
      </c>
      <c r="AJ90" s="10">
        <f t="shared" si="255"/>
        <v>0</v>
      </c>
      <c r="AK90" s="10">
        <f t="shared" si="255"/>
        <v>1822900.72</v>
      </c>
      <c r="AL90" s="10">
        <f t="shared" si="255"/>
        <v>0</v>
      </c>
      <c r="AM90" s="10">
        <f t="shared" si="255"/>
        <v>0</v>
      </c>
      <c r="AN90" s="10">
        <f t="shared" si="255"/>
        <v>1822900.72</v>
      </c>
      <c r="AO90" s="10">
        <f t="shared" si="255"/>
        <v>0</v>
      </c>
      <c r="AP90" s="10">
        <f t="shared" si="255"/>
        <v>0</v>
      </c>
      <c r="AQ90" s="10">
        <f t="shared" si="255"/>
        <v>1822900.72</v>
      </c>
      <c r="AR90" s="10">
        <f t="shared" si="255"/>
        <v>0</v>
      </c>
      <c r="AS90" s="10">
        <f t="shared" si="255"/>
        <v>0</v>
      </c>
      <c r="AT90" s="10">
        <f t="shared" si="255"/>
        <v>1822900.72</v>
      </c>
      <c r="AU90" s="10">
        <f t="shared" si="255"/>
        <v>0</v>
      </c>
      <c r="AV90" s="10">
        <f t="shared" si="255"/>
        <v>0</v>
      </c>
      <c r="AW90" s="10">
        <f t="shared" si="255"/>
        <v>1822900.72</v>
      </c>
      <c r="AX90" s="10">
        <f t="shared" si="255"/>
        <v>0</v>
      </c>
      <c r="AY90" s="10">
        <f t="shared" si="255"/>
        <v>0</v>
      </c>
      <c r="AZ90" s="10">
        <f t="shared" si="255"/>
        <v>1822900.72</v>
      </c>
      <c r="BA90" s="10">
        <f t="shared" si="255"/>
        <v>0</v>
      </c>
      <c r="BB90" s="10">
        <f t="shared" si="255"/>
        <v>0</v>
      </c>
      <c r="BC90" s="10">
        <f t="shared" si="255"/>
        <v>1822900.72</v>
      </c>
      <c r="BD90" s="10">
        <f t="shared" si="255"/>
        <v>0</v>
      </c>
      <c r="BE90" s="10">
        <f t="shared" si="255"/>
        <v>0</v>
      </c>
      <c r="BF90" s="10">
        <f t="shared" si="255"/>
        <v>1822900.72</v>
      </c>
      <c r="BG90" s="10">
        <f t="shared" si="255"/>
        <v>0</v>
      </c>
      <c r="BH90" s="10">
        <f t="shared" si="255"/>
        <v>0</v>
      </c>
      <c r="BI90" s="10">
        <f t="shared" si="255"/>
        <v>1822900.72</v>
      </c>
      <c r="BJ90" s="10">
        <f t="shared" si="255"/>
        <v>0</v>
      </c>
      <c r="BK90" s="10">
        <f t="shared" si="255"/>
        <v>0</v>
      </c>
      <c r="BL90" s="10">
        <f t="shared" si="255"/>
        <v>1822900.72</v>
      </c>
      <c r="BM90" s="10">
        <f t="shared" si="255"/>
        <v>0</v>
      </c>
      <c r="BN90" s="10">
        <f t="shared" si="255"/>
        <v>0</v>
      </c>
      <c r="BO90" s="10">
        <f t="shared" si="255"/>
        <v>1822900.72</v>
      </c>
      <c r="BP90" s="10">
        <f t="shared" si="255"/>
        <v>0</v>
      </c>
      <c r="BQ90" s="10">
        <f t="shared" si="255"/>
        <v>0</v>
      </c>
      <c r="BR90" s="10">
        <f t="shared" si="255"/>
        <v>1822900.72</v>
      </c>
      <c r="BS90" s="10">
        <f t="shared" si="255"/>
        <v>0</v>
      </c>
      <c r="BT90" s="10">
        <f t="shared" ref="BT90:EC90" si="256">SUBTOTAL(9,BT89)</f>
        <v>0</v>
      </c>
      <c r="BU90" s="10">
        <f t="shared" si="256"/>
        <v>1822900.72</v>
      </c>
      <c r="BV90" s="10">
        <f t="shared" si="256"/>
        <v>0</v>
      </c>
      <c r="BW90" s="10">
        <f t="shared" si="256"/>
        <v>0</v>
      </c>
      <c r="BX90" s="10">
        <f t="shared" si="256"/>
        <v>1822900.72</v>
      </c>
      <c r="BY90" s="10">
        <f t="shared" si="256"/>
        <v>0</v>
      </c>
      <c r="BZ90" s="10">
        <f t="shared" si="256"/>
        <v>0</v>
      </c>
      <c r="CA90" s="10">
        <f t="shared" si="256"/>
        <v>1822900.72</v>
      </c>
      <c r="CB90" s="10">
        <f t="shared" si="256"/>
        <v>0</v>
      </c>
      <c r="CC90" s="10">
        <f t="shared" si="256"/>
        <v>0</v>
      </c>
      <c r="CD90" s="10">
        <f t="shared" si="256"/>
        <v>1822900.72</v>
      </c>
      <c r="CE90" s="10">
        <f t="shared" si="256"/>
        <v>0</v>
      </c>
      <c r="CF90" s="10">
        <f t="shared" si="256"/>
        <v>0</v>
      </c>
      <c r="CG90" s="10">
        <f t="shared" si="256"/>
        <v>1822900.72</v>
      </c>
      <c r="CH90" s="10">
        <f t="shared" si="256"/>
        <v>0</v>
      </c>
      <c r="CI90" s="10">
        <f t="shared" si="256"/>
        <v>0</v>
      </c>
      <c r="CJ90" s="10">
        <f t="shared" si="256"/>
        <v>1822900.72</v>
      </c>
      <c r="CK90" s="10">
        <f t="shared" si="256"/>
        <v>0</v>
      </c>
      <c r="CL90" s="10">
        <f t="shared" si="256"/>
        <v>0</v>
      </c>
      <c r="CM90" s="10">
        <f t="shared" si="256"/>
        <v>1822900.72</v>
      </c>
      <c r="CN90" s="10">
        <f t="shared" si="256"/>
        <v>0</v>
      </c>
      <c r="CO90" s="10">
        <f t="shared" si="256"/>
        <v>0</v>
      </c>
      <c r="CP90" s="10">
        <f t="shared" si="256"/>
        <v>1822900.72</v>
      </c>
      <c r="CQ90" s="10">
        <f t="shared" si="256"/>
        <v>0</v>
      </c>
      <c r="CR90" s="10">
        <f t="shared" si="256"/>
        <v>0</v>
      </c>
      <c r="CS90" s="10">
        <f t="shared" si="256"/>
        <v>1822900.72</v>
      </c>
      <c r="CT90" s="10">
        <f t="shared" si="256"/>
        <v>0</v>
      </c>
      <c r="CU90" s="10">
        <f t="shared" si="256"/>
        <v>0</v>
      </c>
      <c r="CV90" s="10">
        <f t="shared" si="256"/>
        <v>1822900.72</v>
      </c>
      <c r="CW90" s="10">
        <f t="shared" si="256"/>
        <v>0</v>
      </c>
      <c r="CX90" s="10">
        <f t="shared" si="256"/>
        <v>0</v>
      </c>
      <c r="CY90" s="10">
        <f t="shared" si="256"/>
        <v>1822900.72</v>
      </c>
      <c r="CZ90" s="10">
        <f t="shared" si="256"/>
        <v>0</v>
      </c>
      <c r="DA90" s="10">
        <f t="shared" si="256"/>
        <v>0</v>
      </c>
      <c r="DB90" s="10">
        <f t="shared" si="256"/>
        <v>1822900.72</v>
      </c>
      <c r="DC90" s="10">
        <f t="shared" si="256"/>
        <v>0</v>
      </c>
      <c r="DD90" s="10">
        <f t="shared" si="256"/>
        <v>0</v>
      </c>
      <c r="DE90" s="10">
        <f t="shared" si="256"/>
        <v>1822900.72</v>
      </c>
      <c r="DF90" s="10">
        <f t="shared" si="256"/>
        <v>0</v>
      </c>
      <c r="DG90" s="10">
        <f t="shared" si="256"/>
        <v>0</v>
      </c>
      <c r="DH90" s="10">
        <f t="shared" si="256"/>
        <v>1822900.72</v>
      </c>
      <c r="DI90" s="10">
        <f t="shared" si="256"/>
        <v>0</v>
      </c>
      <c r="DJ90" s="10">
        <f t="shared" si="256"/>
        <v>0</v>
      </c>
      <c r="DK90" s="10">
        <f t="shared" si="256"/>
        <v>1822900.72</v>
      </c>
      <c r="DL90" s="10">
        <f t="shared" si="256"/>
        <v>0</v>
      </c>
      <c r="DM90" s="10">
        <f t="shared" si="256"/>
        <v>0</v>
      </c>
      <c r="DN90" s="10">
        <f t="shared" si="256"/>
        <v>1822900.72</v>
      </c>
      <c r="DO90" s="10">
        <f t="shared" si="256"/>
        <v>0</v>
      </c>
      <c r="DP90" s="10">
        <f t="shared" si="256"/>
        <v>0</v>
      </c>
      <c r="DQ90" s="10">
        <f t="shared" si="256"/>
        <v>1822900.72</v>
      </c>
      <c r="DR90" s="10">
        <f t="shared" si="256"/>
        <v>0</v>
      </c>
      <c r="DS90" s="10">
        <f t="shared" si="256"/>
        <v>0</v>
      </c>
      <c r="DT90" s="10">
        <f t="shared" si="256"/>
        <v>1822900.72</v>
      </c>
      <c r="DU90" s="10">
        <f t="shared" si="256"/>
        <v>0</v>
      </c>
      <c r="DV90" s="10">
        <f t="shared" si="256"/>
        <v>0</v>
      </c>
      <c r="DW90" s="10">
        <f t="shared" si="256"/>
        <v>1822900.72</v>
      </c>
      <c r="DX90" s="10">
        <f t="shared" si="256"/>
        <v>0</v>
      </c>
      <c r="DY90" s="10">
        <f t="shared" si="256"/>
        <v>0</v>
      </c>
      <c r="DZ90" s="10">
        <f t="shared" si="256"/>
        <v>1822900.72</v>
      </c>
      <c r="EA90" s="10">
        <f t="shared" si="256"/>
        <v>0</v>
      </c>
      <c r="EB90" s="10">
        <f t="shared" si="256"/>
        <v>0</v>
      </c>
      <c r="EC90" s="10">
        <f t="shared" si="256"/>
        <v>1822900.72</v>
      </c>
      <c r="EE90" s="152">
        <f>SUBTOTAL(9,EE89)</f>
        <v>1822900.72</v>
      </c>
      <c r="EF90" s="152">
        <f>SUBTOTAL(9,EF89)</f>
        <v>0</v>
      </c>
      <c r="EG90" s="153">
        <f>SUBTOTAL(9,EG89)</f>
        <v>1822900.72</v>
      </c>
      <c r="EI90" s="118"/>
      <c r="EK90" s="118"/>
    </row>
    <row r="91" spans="1:141" x14ac:dyDescent="0.2">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E91" s="150"/>
      <c r="EF91" s="150"/>
      <c r="EG91" s="151"/>
    </row>
    <row r="92" spans="1:141" x14ac:dyDescent="0.2">
      <c r="A92" s="114" t="s">
        <v>106</v>
      </c>
      <c r="B92" s="114"/>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E92" s="150"/>
      <c r="EF92" s="150"/>
      <c r="EG92" s="151"/>
    </row>
    <row r="93" spans="1:141" x14ac:dyDescent="0.2">
      <c r="A93" s="63" t="s">
        <v>85</v>
      </c>
      <c r="B93" s="63" t="s">
        <v>25</v>
      </c>
      <c r="C93" s="129" t="s">
        <v>25</v>
      </c>
      <c r="D93" s="63" t="s">
        <v>107</v>
      </c>
      <c r="E93" s="63" t="str">
        <f t="shared" ref="E93:E100" si="257">D93&amp;C93</f>
        <v>INTPCA</v>
      </c>
      <c r="F93" s="63" t="str">
        <f t="shared" ref="F93:F100" si="258">D93&amp;C93</f>
        <v>INTPCA</v>
      </c>
      <c r="G93" s="9">
        <v>481167.06</v>
      </c>
      <c r="H93" s="9">
        <v>0</v>
      </c>
      <c r="I93" s="9">
        <v>0</v>
      </c>
      <c r="J93" s="9">
        <f t="shared" ref="J93:J118" si="259">G93+H93+I93</f>
        <v>481167.06</v>
      </c>
      <c r="K93" s="9">
        <v>0</v>
      </c>
      <c r="L93" s="9">
        <v>0</v>
      </c>
      <c r="M93" s="9">
        <f t="shared" ref="M93:M118" si="260">J93+K93+L93</f>
        <v>481167.06</v>
      </c>
      <c r="N93" s="9">
        <v>0</v>
      </c>
      <c r="O93" s="9">
        <v>0</v>
      </c>
      <c r="P93" s="9">
        <f t="shared" ref="P93:P118" si="261">M93+N93+O93</f>
        <v>481167.06</v>
      </c>
      <c r="Q93" s="9">
        <v>0</v>
      </c>
      <c r="R93" s="9">
        <v>0</v>
      </c>
      <c r="S93" s="9">
        <f t="shared" ref="S93:S118" si="262">P93+Q93+R93</f>
        <v>481167.06</v>
      </c>
      <c r="T93" s="9">
        <v>0</v>
      </c>
      <c r="U93" s="9">
        <v>0</v>
      </c>
      <c r="V93" s="9">
        <f t="shared" ref="V93:V118" si="263">S93+T93+U93</f>
        <v>481167.06</v>
      </c>
      <c r="W93" s="9">
        <v>0</v>
      </c>
      <c r="X93" s="9">
        <v>0</v>
      </c>
      <c r="Y93" s="9">
        <f t="shared" ref="Y93:Y118" si="264">V93+W93+X93</f>
        <v>481167.06</v>
      </c>
      <c r="Z93" s="9">
        <v>0</v>
      </c>
      <c r="AA93" s="9">
        <v>0</v>
      </c>
      <c r="AB93" s="9">
        <f t="shared" ref="AB93:AB118" si="265">Y93+Z93+AA93</f>
        <v>481167.06</v>
      </c>
      <c r="AC93" s="9">
        <v>0</v>
      </c>
      <c r="AD93" s="9">
        <v>0</v>
      </c>
      <c r="AE93" s="9">
        <f t="shared" ref="AE93:AE118" si="266">AB93+AC93+AD93</f>
        <v>481167.06</v>
      </c>
      <c r="AF93" s="9">
        <v>0</v>
      </c>
      <c r="AG93" s="9">
        <v>0</v>
      </c>
      <c r="AH93" s="9">
        <f t="shared" ref="AH93:AH118" si="267">AE93+AF93+AG93</f>
        <v>481167.06</v>
      </c>
      <c r="AI93" s="9">
        <v>0</v>
      </c>
      <c r="AJ93" s="9">
        <v>0</v>
      </c>
      <c r="AK93" s="9">
        <f t="shared" ref="AK93:AK118" si="268">AH93+AI93+AJ93</f>
        <v>481167.06</v>
      </c>
      <c r="AL93" s="9">
        <v>0</v>
      </c>
      <c r="AM93" s="9">
        <v>0</v>
      </c>
      <c r="AN93" s="9">
        <f t="shared" ref="AN93:AN118" si="269">AK93+AL93+AM93</f>
        <v>481167.06</v>
      </c>
      <c r="AO93" s="9">
        <v>0</v>
      </c>
      <c r="AP93" s="9">
        <v>0</v>
      </c>
      <c r="AQ93" s="9">
        <f t="shared" ref="AQ93:AQ118" si="270">AN93+AO93+AP93</f>
        <v>481167.06</v>
      </c>
      <c r="AR93" s="9">
        <v>0</v>
      </c>
      <c r="AS93" s="9">
        <v>0</v>
      </c>
      <c r="AT93" s="9">
        <f t="shared" ref="AT93:AT118" si="271">AQ93+AR93+AS93</f>
        <v>481167.06</v>
      </c>
      <c r="AU93" s="9">
        <v>0</v>
      </c>
      <c r="AV93" s="9">
        <v>0</v>
      </c>
      <c r="AW93" s="9">
        <f t="shared" ref="AW93:AW118" si="272">AT93+AU93+AV93</f>
        <v>481167.06</v>
      </c>
      <c r="AX93" s="9">
        <v>0</v>
      </c>
      <c r="AY93" s="9">
        <v>0</v>
      </c>
      <c r="AZ93" s="9">
        <f t="shared" ref="AZ93:AZ118" si="273">AW93+AX93+AY93</f>
        <v>481167.06</v>
      </c>
      <c r="BA93" s="9">
        <v>0</v>
      </c>
      <c r="BB93" s="9">
        <v>0</v>
      </c>
      <c r="BC93" s="9">
        <f t="shared" ref="BC93:BC118" si="274">AZ93+BA93+BB93</f>
        <v>481167.06</v>
      </c>
      <c r="BD93" s="9">
        <v>0</v>
      </c>
      <c r="BE93" s="9">
        <v>0</v>
      </c>
      <c r="BF93" s="9">
        <f t="shared" ref="BF93:BF118" si="275">BC93+BD93+BE93</f>
        <v>481167.06</v>
      </c>
      <c r="BG93" s="9">
        <v>0</v>
      </c>
      <c r="BH93" s="9">
        <v>0</v>
      </c>
      <c r="BI93" s="9">
        <f t="shared" ref="BI93:BI118" si="276">BF93+BG93+BH93</f>
        <v>481167.06</v>
      </c>
      <c r="BJ93" s="9">
        <v>0</v>
      </c>
      <c r="BK93" s="9">
        <v>0</v>
      </c>
      <c r="BL93" s="9">
        <f t="shared" ref="BL93:BL118" si="277">BI93+BJ93+BK93</f>
        <v>481167.06</v>
      </c>
      <c r="BM93" s="9">
        <v>0</v>
      </c>
      <c r="BN93" s="9">
        <v>0</v>
      </c>
      <c r="BO93" s="9">
        <f t="shared" ref="BO93:BO118" si="278">BL93+BM93+BN93</f>
        <v>481167.06</v>
      </c>
      <c r="BP93" s="9">
        <v>0</v>
      </c>
      <c r="BQ93" s="9">
        <v>0</v>
      </c>
      <c r="BR93" s="9">
        <f t="shared" ref="BR93:BR118" si="279">BO93+BP93+BQ93</f>
        <v>481167.06</v>
      </c>
      <c r="BS93" s="9">
        <v>0</v>
      </c>
      <c r="BT93" s="9">
        <v>0</v>
      </c>
      <c r="BU93" s="9">
        <f t="shared" ref="BU93:BU118" si="280">BR93+BS93+BT93</f>
        <v>481167.06</v>
      </c>
      <c r="BV93" s="9">
        <v>0</v>
      </c>
      <c r="BW93" s="9">
        <v>0</v>
      </c>
      <c r="BX93" s="9">
        <f t="shared" ref="BX93:BX118" si="281">BU93+BV93+BW93</f>
        <v>481167.06</v>
      </c>
      <c r="BY93" s="9">
        <v>0</v>
      </c>
      <c r="BZ93" s="9">
        <v>0</v>
      </c>
      <c r="CA93" s="9">
        <f t="shared" ref="CA93:CA118" si="282">BX93+BY93+BZ93</f>
        <v>481167.06</v>
      </c>
      <c r="CB93" s="9">
        <v>0</v>
      </c>
      <c r="CC93" s="9">
        <v>0</v>
      </c>
      <c r="CD93" s="9">
        <f t="shared" ref="CD93:CD118" si="283">CA93+CB93+CC93</f>
        <v>481167.06</v>
      </c>
      <c r="CE93" s="9">
        <v>0</v>
      </c>
      <c r="CF93" s="9">
        <v>0</v>
      </c>
      <c r="CG93" s="9">
        <f t="shared" ref="CG93:CG118" si="284">CD93+CE93+CF93</f>
        <v>481167.06</v>
      </c>
      <c r="CH93" s="9">
        <v>0</v>
      </c>
      <c r="CI93" s="9">
        <v>0</v>
      </c>
      <c r="CJ93" s="9">
        <f t="shared" ref="CJ93:CJ118" si="285">CG93+CH93+CI93</f>
        <v>481167.06</v>
      </c>
      <c r="CK93" s="9">
        <v>0</v>
      </c>
      <c r="CL93" s="9">
        <v>0</v>
      </c>
      <c r="CM93" s="9">
        <f t="shared" ref="CM93:CM118" si="286">CJ93+CK93+CL93</f>
        <v>481167.06</v>
      </c>
      <c r="CN93" s="9">
        <v>0</v>
      </c>
      <c r="CO93" s="9">
        <v>0</v>
      </c>
      <c r="CP93" s="9">
        <f t="shared" ref="CP93:CP118" si="287">CM93+CN93+CO93</f>
        <v>481167.06</v>
      </c>
      <c r="CQ93" s="9">
        <v>0</v>
      </c>
      <c r="CR93" s="9">
        <v>0</v>
      </c>
      <c r="CS93" s="9">
        <f t="shared" ref="CS93:CS118" si="288">CP93+CQ93+CR93</f>
        <v>481167.06</v>
      </c>
      <c r="CT93" s="9">
        <v>0</v>
      </c>
      <c r="CU93" s="9">
        <v>0</v>
      </c>
      <c r="CV93" s="9">
        <f t="shared" ref="CV93:CV118" si="289">CS93+CT93+CU93</f>
        <v>481167.06</v>
      </c>
      <c r="CW93" s="9">
        <v>0</v>
      </c>
      <c r="CX93" s="9">
        <v>0</v>
      </c>
      <c r="CY93" s="9">
        <f t="shared" ref="CY93:CY118" si="290">CV93+CW93+CX93</f>
        <v>481167.06</v>
      </c>
      <c r="CZ93" s="9">
        <v>0</v>
      </c>
      <c r="DA93" s="9">
        <v>0</v>
      </c>
      <c r="DB93" s="9">
        <f t="shared" ref="DB93:DB118" si="291">CY93+CZ93+DA93</f>
        <v>481167.06</v>
      </c>
      <c r="DC93" s="9">
        <v>0</v>
      </c>
      <c r="DD93" s="9">
        <v>0</v>
      </c>
      <c r="DE93" s="9">
        <f t="shared" ref="DE93:DE118" si="292">DB93+DC93+DD93</f>
        <v>481167.06</v>
      </c>
      <c r="DF93" s="9">
        <v>0</v>
      </c>
      <c r="DG93" s="9">
        <v>0</v>
      </c>
      <c r="DH93" s="9">
        <f t="shared" ref="DH93:DH118" si="293">DE93+DF93+DG93</f>
        <v>481167.06</v>
      </c>
      <c r="DI93" s="9">
        <v>0</v>
      </c>
      <c r="DJ93" s="9">
        <v>0</v>
      </c>
      <c r="DK93" s="9">
        <f t="shared" ref="DK93:DK118" si="294">DH93+DI93+DJ93</f>
        <v>481167.06</v>
      </c>
      <c r="DL93" s="9">
        <v>0</v>
      </c>
      <c r="DM93" s="9">
        <v>0</v>
      </c>
      <c r="DN93" s="9">
        <f t="shared" ref="DN93:DN118" si="295">DK93+DL93+DM93</f>
        <v>481167.06</v>
      </c>
      <c r="DO93" s="9">
        <v>0</v>
      </c>
      <c r="DP93" s="9">
        <v>0</v>
      </c>
      <c r="DQ93" s="9">
        <f t="shared" ref="DQ93:DQ118" si="296">DN93+DO93+DP93</f>
        <v>481167.06</v>
      </c>
      <c r="DR93" s="9">
        <v>0</v>
      </c>
      <c r="DS93" s="9">
        <v>0</v>
      </c>
      <c r="DT93" s="9">
        <f t="shared" ref="DT93:DT118" si="297">DQ93+DR93+DS93</f>
        <v>481167.06</v>
      </c>
      <c r="DU93" s="9">
        <v>0</v>
      </c>
      <c r="DV93" s="9">
        <v>0</v>
      </c>
      <c r="DW93" s="9">
        <f t="shared" ref="DW93:DW118" si="298">DT93+DU93+DV93</f>
        <v>481167.06</v>
      </c>
      <c r="DX93" s="9">
        <v>0</v>
      </c>
      <c r="DY93" s="9">
        <v>0</v>
      </c>
      <c r="DZ93" s="9">
        <f t="shared" ref="DZ93:DZ118" si="299">DW93+DX93+DY93</f>
        <v>481167.06</v>
      </c>
      <c r="EA93" s="9">
        <v>0</v>
      </c>
      <c r="EB93" s="9">
        <v>0</v>
      </c>
      <c r="EC93" s="9">
        <f t="shared" ref="EC93:EC118" si="300">DZ93+EA93+EB93</f>
        <v>481167.06</v>
      </c>
      <c r="EE93" s="150">
        <f t="shared" ref="EE93:EE98" si="301">(BI93+CS93+2*SUM(BL93,BO93,BR93,BU93,BX93,CA93,CD93,CG93,CJ93,CM93,CP93,))/24</f>
        <v>481167.05999999988</v>
      </c>
      <c r="EF93" s="150">
        <f t="shared" ref="EF93:EF118" si="302">EG93-EE93</f>
        <v>0</v>
      </c>
      <c r="EG93" s="151">
        <f t="shared" ref="EG93:EG118" si="303">(CS93+EC93+2*SUM(CV93,CY93,DB93,DE93,DH93,DK93,DN93,DQ93,DT93,DW93,DZ93,))/24</f>
        <v>481167.05999999988</v>
      </c>
      <c r="EH93" s="118"/>
    </row>
    <row r="94" spans="1:141" x14ac:dyDescent="0.2">
      <c r="A94" s="63" t="s">
        <v>98</v>
      </c>
      <c r="B94" s="63" t="s">
        <v>37</v>
      </c>
      <c r="C94" s="129" t="s">
        <v>37</v>
      </c>
      <c r="D94" s="63" t="s">
        <v>107</v>
      </c>
      <c r="E94" s="63" t="str">
        <f t="shared" si="257"/>
        <v>INTPCN</v>
      </c>
      <c r="F94" s="63" t="str">
        <f t="shared" si="258"/>
        <v>INTPCN</v>
      </c>
      <c r="G94" s="9">
        <v>225843744.31999999</v>
      </c>
      <c r="H94" s="9">
        <v>0</v>
      </c>
      <c r="I94" s="9">
        <v>-170037.98333333334</v>
      </c>
      <c r="J94" s="9">
        <f t="shared" si="259"/>
        <v>225673706.33666667</v>
      </c>
      <c r="K94" s="9">
        <v>0</v>
      </c>
      <c r="L94" s="9">
        <v>-170037.98333333334</v>
      </c>
      <c r="M94" s="9">
        <f t="shared" si="260"/>
        <v>225503668.35333335</v>
      </c>
      <c r="N94" s="9">
        <v>0</v>
      </c>
      <c r="O94" s="9">
        <v>-170037.98333333334</v>
      </c>
      <c r="P94" s="9">
        <f t="shared" si="261"/>
        <v>225333630.37000003</v>
      </c>
      <c r="Q94" s="9">
        <v>0</v>
      </c>
      <c r="R94" s="9">
        <v>-170037.98333333334</v>
      </c>
      <c r="S94" s="9">
        <f t="shared" si="262"/>
        <v>225163592.38666672</v>
      </c>
      <c r="T94" s="9">
        <v>0</v>
      </c>
      <c r="U94" s="9">
        <v>-170037.98333333334</v>
      </c>
      <c r="V94" s="9">
        <f t="shared" si="263"/>
        <v>224993554.4033334</v>
      </c>
      <c r="W94" s="9">
        <v>0</v>
      </c>
      <c r="X94" s="9">
        <v>-170037.98333333334</v>
      </c>
      <c r="Y94" s="9">
        <f t="shared" si="264"/>
        <v>224823516.42000008</v>
      </c>
      <c r="Z94" s="9">
        <v>0</v>
      </c>
      <c r="AA94" s="9">
        <v>-170037.98333333334</v>
      </c>
      <c r="AB94" s="9">
        <f t="shared" si="265"/>
        <v>224653478.43666676</v>
      </c>
      <c r="AC94" s="9">
        <v>0</v>
      </c>
      <c r="AD94" s="9">
        <v>-170037.98333333334</v>
      </c>
      <c r="AE94" s="9">
        <f t="shared" si="266"/>
        <v>224483440.45333344</v>
      </c>
      <c r="AF94" s="9">
        <v>0</v>
      </c>
      <c r="AG94" s="9">
        <v>-170037.98333333334</v>
      </c>
      <c r="AH94" s="9">
        <f t="shared" si="267"/>
        <v>224313402.47000012</v>
      </c>
      <c r="AI94" s="9">
        <v>0</v>
      </c>
      <c r="AJ94" s="9">
        <v>-170037.98333333334</v>
      </c>
      <c r="AK94" s="9">
        <f t="shared" si="268"/>
        <v>224143364.4866668</v>
      </c>
      <c r="AL94" s="9">
        <v>0</v>
      </c>
      <c r="AM94" s="9">
        <v>-170037.98333333334</v>
      </c>
      <c r="AN94" s="9">
        <f t="shared" si="269"/>
        <v>223973326.50333348</v>
      </c>
      <c r="AO94" s="9">
        <v>0</v>
      </c>
      <c r="AP94" s="9">
        <v>-170037.98333333334</v>
      </c>
      <c r="AQ94" s="9">
        <f t="shared" si="270"/>
        <v>223803288.52000016</v>
      </c>
      <c r="AR94" s="9">
        <v>0</v>
      </c>
      <c r="AS94" s="9">
        <v>-170037.98333333334</v>
      </c>
      <c r="AT94" s="9">
        <f t="shared" si="271"/>
        <v>223633250.53666684</v>
      </c>
      <c r="AU94" s="9">
        <v>0</v>
      </c>
      <c r="AV94" s="9">
        <v>-170037.98333333334</v>
      </c>
      <c r="AW94" s="9">
        <f t="shared" si="272"/>
        <v>223463212.55333352</v>
      </c>
      <c r="AX94" s="9">
        <v>0</v>
      </c>
      <c r="AY94" s="9">
        <v>-170037.98333333334</v>
      </c>
      <c r="AZ94" s="9">
        <f t="shared" si="273"/>
        <v>223293174.5700002</v>
      </c>
      <c r="BA94" s="9">
        <v>0</v>
      </c>
      <c r="BB94" s="9">
        <v>-170037.98333333334</v>
      </c>
      <c r="BC94" s="9">
        <f t="shared" si="274"/>
        <v>223123136.58666688</v>
      </c>
      <c r="BD94" s="9">
        <v>0</v>
      </c>
      <c r="BE94" s="9">
        <v>-170037.98333333334</v>
      </c>
      <c r="BF94" s="9">
        <f t="shared" si="275"/>
        <v>222953098.60333356</v>
      </c>
      <c r="BG94" s="9">
        <v>0</v>
      </c>
      <c r="BH94" s="9">
        <v>-170037.98333333334</v>
      </c>
      <c r="BI94" s="9">
        <f t="shared" si="276"/>
        <v>222783060.62000024</v>
      </c>
      <c r="BJ94" s="9">
        <v>0</v>
      </c>
      <c r="BK94" s="9">
        <v>-170037.98333333334</v>
      </c>
      <c r="BL94" s="9">
        <f t="shared" si="277"/>
        <v>222613022.63666692</v>
      </c>
      <c r="BM94" s="9">
        <v>0</v>
      </c>
      <c r="BN94" s="9">
        <v>-170037.98333333334</v>
      </c>
      <c r="BO94" s="9">
        <f t="shared" si="278"/>
        <v>222442984.6533336</v>
      </c>
      <c r="BP94" s="9">
        <v>0</v>
      </c>
      <c r="BQ94" s="9">
        <v>-170037.98333333334</v>
      </c>
      <c r="BR94" s="9">
        <f t="shared" si="279"/>
        <v>222272946.67000028</v>
      </c>
      <c r="BS94" s="9">
        <v>0</v>
      </c>
      <c r="BT94" s="9">
        <v>-170037.98333333334</v>
      </c>
      <c r="BU94" s="9">
        <f t="shared" si="280"/>
        <v>222102908.68666697</v>
      </c>
      <c r="BV94" s="9">
        <v>0</v>
      </c>
      <c r="BW94" s="9">
        <v>-170037.98333333334</v>
      </c>
      <c r="BX94" s="9">
        <f t="shared" si="281"/>
        <v>221932870.70333365</v>
      </c>
      <c r="BY94" s="9">
        <v>0</v>
      </c>
      <c r="BZ94" s="9">
        <v>-170037.98333333334</v>
      </c>
      <c r="CA94" s="9">
        <f t="shared" si="282"/>
        <v>221762832.72000033</v>
      </c>
      <c r="CB94" s="9">
        <v>0</v>
      </c>
      <c r="CC94" s="9">
        <v>-170037.98333333334</v>
      </c>
      <c r="CD94" s="9">
        <f t="shared" si="283"/>
        <v>221592794.73666701</v>
      </c>
      <c r="CE94" s="9">
        <v>0</v>
      </c>
      <c r="CF94" s="9">
        <v>-170037.98333333334</v>
      </c>
      <c r="CG94" s="9">
        <f t="shared" si="284"/>
        <v>221422756.75333369</v>
      </c>
      <c r="CH94" s="9">
        <v>0</v>
      </c>
      <c r="CI94" s="9">
        <v>-170037.98333333334</v>
      </c>
      <c r="CJ94" s="9">
        <f t="shared" si="285"/>
        <v>221252718.77000037</v>
      </c>
      <c r="CK94" s="9">
        <v>0</v>
      </c>
      <c r="CL94" s="9">
        <v>-170037.98333333334</v>
      </c>
      <c r="CM94" s="9">
        <f t="shared" si="286"/>
        <v>221082680.78666705</v>
      </c>
      <c r="CN94" s="9">
        <v>0</v>
      </c>
      <c r="CO94" s="9">
        <v>-170037.98333333334</v>
      </c>
      <c r="CP94" s="9">
        <f t="shared" si="287"/>
        <v>220912642.80333373</v>
      </c>
      <c r="CQ94" s="9">
        <v>0</v>
      </c>
      <c r="CR94" s="9">
        <v>-170037.98333333334</v>
      </c>
      <c r="CS94" s="9">
        <f t="shared" si="288"/>
        <v>220742604.82000041</v>
      </c>
      <c r="CT94" s="9">
        <v>0</v>
      </c>
      <c r="CU94" s="9">
        <v>-170037.98333333334</v>
      </c>
      <c r="CV94" s="9">
        <f t="shared" si="289"/>
        <v>220572566.83666709</v>
      </c>
      <c r="CW94" s="9">
        <v>0</v>
      </c>
      <c r="CX94" s="9">
        <v>-170037.98333333334</v>
      </c>
      <c r="CY94" s="9">
        <f t="shared" si="290"/>
        <v>220402528.85333377</v>
      </c>
      <c r="CZ94" s="9">
        <v>0</v>
      </c>
      <c r="DA94" s="9">
        <v>-170037.98333333334</v>
      </c>
      <c r="DB94" s="9">
        <f t="shared" si="291"/>
        <v>220232490.87000045</v>
      </c>
      <c r="DC94" s="9">
        <v>0</v>
      </c>
      <c r="DD94" s="9">
        <v>-170037.98333333334</v>
      </c>
      <c r="DE94" s="9">
        <f t="shared" si="292"/>
        <v>220062452.88666713</v>
      </c>
      <c r="DF94" s="9">
        <v>0</v>
      </c>
      <c r="DG94" s="9">
        <v>-170037.98333333334</v>
      </c>
      <c r="DH94" s="9">
        <f t="shared" si="293"/>
        <v>219892414.90333381</v>
      </c>
      <c r="DI94" s="9">
        <v>0</v>
      </c>
      <c r="DJ94" s="9">
        <v>-170037.98333333334</v>
      </c>
      <c r="DK94" s="9">
        <f t="shared" si="294"/>
        <v>219722376.92000049</v>
      </c>
      <c r="DL94" s="9">
        <v>0</v>
      </c>
      <c r="DM94" s="9">
        <v>-170037.98333333334</v>
      </c>
      <c r="DN94" s="9">
        <f t="shared" si="295"/>
        <v>219552338.93666717</v>
      </c>
      <c r="DO94" s="9">
        <v>0</v>
      </c>
      <c r="DP94" s="9">
        <v>-170037.98333333334</v>
      </c>
      <c r="DQ94" s="9">
        <f t="shared" si="296"/>
        <v>219382300.95333385</v>
      </c>
      <c r="DR94" s="9">
        <v>0</v>
      </c>
      <c r="DS94" s="9">
        <v>-170037.98333333334</v>
      </c>
      <c r="DT94" s="9">
        <f t="shared" si="297"/>
        <v>219212262.97000054</v>
      </c>
      <c r="DU94" s="9">
        <v>0</v>
      </c>
      <c r="DV94" s="9">
        <v>-170037.98333333334</v>
      </c>
      <c r="DW94" s="9">
        <f t="shared" si="298"/>
        <v>219042224.98666722</v>
      </c>
      <c r="DX94" s="9">
        <v>0</v>
      </c>
      <c r="DY94" s="9">
        <v>-170037.98333333334</v>
      </c>
      <c r="DZ94" s="9">
        <f t="shared" si="299"/>
        <v>218872187.0033339</v>
      </c>
      <c r="EA94" s="9">
        <v>0</v>
      </c>
      <c r="EB94" s="9">
        <v>-170037.98333333334</v>
      </c>
      <c r="EC94" s="9">
        <f t="shared" si="300"/>
        <v>218702149.02000058</v>
      </c>
      <c r="EE94" s="150">
        <f t="shared" si="301"/>
        <v>221762832.7200003</v>
      </c>
      <c r="EF94" s="150">
        <f t="shared" si="302"/>
        <v>-2040455.7999997735</v>
      </c>
      <c r="EG94" s="151">
        <f t="shared" si="303"/>
        <v>219722376.92000052</v>
      </c>
      <c r="EH94" s="118"/>
    </row>
    <row r="95" spans="1:141" x14ac:dyDescent="0.2">
      <c r="A95" s="127" t="s">
        <v>64</v>
      </c>
      <c r="B95" s="63" t="s">
        <v>13</v>
      </c>
      <c r="C95" s="128" t="s">
        <v>13</v>
      </c>
      <c r="D95" s="63" t="s">
        <v>107</v>
      </c>
      <c r="E95" s="63" t="str">
        <f t="shared" si="257"/>
        <v>INTPCAGW</v>
      </c>
      <c r="F95" s="63" t="str">
        <f t="shared" si="258"/>
        <v>INTPCAGW</v>
      </c>
      <c r="G95" s="9">
        <v>29296315.809999999</v>
      </c>
      <c r="H95" s="9">
        <v>0</v>
      </c>
      <c r="I95" s="9">
        <v>-1398.8408333333334</v>
      </c>
      <c r="J95" s="9">
        <f t="shared" si="259"/>
        <v>29294916.969166666</v>
      </c>
      <c r="K95" s="9">
        <v>0</v>
      </c>
      <c r="L95" s="9">
        <v>-1398.8408333333334</v>
      </c>
      <c r="M95" s="9">
        <f t="shared" si="260"/>
        <v>29293518.128333334</v>
      </c>
      <c r="N95" s="9">
        <v>0</v>
      </c>
      <c r="O95" s="9">
        <v>-1398.8408333333334</v>
      </c>
      <c r="P95" s="9">
        <f t="shared" si="261"/>
        <v>29292119.287500001</v>
      </c>
      <c r="Q95" s="9">
        <v>0</v>
      </c>
      <c r="R95" s="9">
        <v>-1398.8408333333334</v>
      </c>
      <c r="S95" s="9">
        <f t="shared" si="262"/>
        <v>29290720.446666669</v>
      </c>
      <c r="T95" s="9">
        <v>0</v>
      </c>
      <c r="U95" s="9">
        <v>-1398.8408333333334</v>
      </c>
      <c r="V95" s="9">
        <f t="shared" si="263"/>
        <v>29289321.605833337</v>
      </c>
      <c r="W95" s="9">
        <v>0</v>
      </c>
      <c r="X95" s="9">
        <v>-1398.8408333333334</v>
      </c>
      <c r="Y95" s="9">
        <f t="shared" si="264"/>
        <v>29287922.765000004</v>
      </c>
      <c r="Z95" s="9">
        <v>0</v>
      </c>
      <c r="AA95" s="9">
        <v>-1398.8408333333334</v>
      </c>
      <c r="AB95" s="9">
        <f t="shared" si="265"/>
        <v>29286523.924166672</v>
      </c>
      <c r="AC95" s="9">
        <v>0</v>
      </c>
      <c r="AD95" s="9">
        <v>-1398.8408333333334</v>
      </c>
      <c r="AE95" s="9">
        <f t="shared" si="266"/>
        <v>29285125.08333334</v>
      </c>
      <c r="AF95" s="9">
        <v>0</v>
      </c>
      <c r="AG95" s="9">
        <v>-1398.8408333333334</v>
      </c>
      <c r="AH95" s="9">
        <f t="shared" si="267"/>
        <v>29283726.242500007</v>
      </c>
      <c r="AI95" s="9">
        <v>0</v>
      </c>
      <c r="AJ95" s="9">
        <v>-1398.8408333333334</v>
      </c>
      <c r="AK95" s="9">
        <f t="shared" si="268"/>
        <v>29282327.401666675</v>
      </c>
      <c r="AL95" s="9">
        <v>0</v>
      </c>
      <c r="AM95" s="9">
        <v>-1398.8408333333334</v>
      </c>
      <c r="AN95" s="9">
        <f t="shared" si="269"/>
        <v>29280928.560833342</v>
      </c>
      <c r="AO95" s="9">
        <v>0</v>
      </c>
      <c r="AP95" s="9">
        <v>-1398.8408333333334</v>
      </c>
      <c r="AQ95" s="9">
        <f t="shared" si="270"/>
        <v>29279529.72000001</v>
      </c>
      <c r="AR95" s="9">
        <v>0</v>
      </c>
      <c r="AS95" s="9">
        <v>-1398.8408333333334</v>
      </c>
      <c r="AT95" s="9">
        <f t="shared" si="271"/>
        <v>29278130.879166678</v>
      </c>
      <c r="AU95" s="9">
        <v>0</v>
      </c>
      <c r="AV95" s="9">
        <v>-1398.8408333333334</v>
      </c>
      <c r="AW95" s="9">
        <f t="shared" si="272"/>
        <v>29276732.038333345</v>
      </c>
      <c r="AX95" s="9">
        <v>0</v>
      </c>
      <c r="AY95" s="9">
        <v>-1398.8408333333334</v>
      </c>
      <c r="AZ95" s="9">
        <f t="shared" si="273"/>
        <v>29275333.197500013</v>
      </c>
      <c r="BA95" s="9">
        <v>0</v>
      </c>
      <c r="BB95" s="9">
        <v>-1398.8408333333334</v>
      </c>
      <c r="BC95" s="9">
        <f t="shared" si="274"/>
        <v>29273934.35666668</v>
      </c>
      <c r="BD95" s="9">
        <v>0</v>
      </c>
      <c r="BE95" s="9">
        <v>-1398.8408333333334</v>
      </c>
      <c r="BF95" s="9">
        <f t="shared" si="275"/>
        <v>29272535.515833348</v>
      </c>
      <c r="BG95" s="9">
        <v>0</v>
      </c>
      <c r="BH95" s="9">
        <v>-1398.8408333333334</v>
      </c>
      <c r="BI95" s="9">
        <f t="shared" si="276"/>
        <v>29271136.675000016</v>
      </c>
      <c r="BJ95" s="9">
        <v>0</v>
      </c>
      <c r="BK95" s="9">
        <v>-1398.8408333333334</v>
      </c>
      <c r="BL95" s="9">
        <f t="shared" si="277"/>
        <v>29269737.834166683</v>
      </c>
      <c r="BM95" s="9">
        <v>0</v>
      </c>
      <c r="BN95" s="9">
        <v>-1398.8408333333334</v>
      </c>
      <c r="BO95" s="9">
        <f t="shared" si="278"/>
        <v>29268338.993333351</v>
      </c>
      <c r="BP95" s="9">
        <v>0</v>
      </c>
      <c r="BQ95" s="9">
        <v>-1398.8408333333334</v>
      </c>
      <c r="BR95" s="9">
        <f t="shared" si="279"/>
        <v>29266940.152500018</v>
      </c>
      <c r="BS95" s="9">
        <v>0</v>
      </c>
      <c r="BT95" s="9">
        <v>-1398.8408333333334</v>
      </c>
      <c r="BU95" s="9">
        <f t="shared" si="280"/>
        <v>29265541.311666686</v>
      </c>
      <c r="BV95" s="9">
        <v>0</v>
      </c>
      <c r="BW95" s="9">
        <v>-1398.8408333333334</v>
      </c>
      <c r="BX95" s="9">
        <f t="shared" si="281"/>
        <v>29264142.470833354</v>
      </c>
      <c r="BY95" s="9">
        <v>0</v>
      </c>
      <c r="BZ95" s="9">
        <v>-1398.8408333333334</v>
      </c>
      <c r="CA95" s="9">
        <f t="shared" si="282"/>
        <v>29262743.630000021</v>
      </c>
      <c r="CB95" s="9">
        <v>0</v>
      </c>
      <c r="CC95" s="9">
        <v>-1398.8408333333334</v>
      </c>
      <c r="CD95" s="9">
        <f t="shared" si="283"/>
        <v>29261344.789166689</v>
      </c>
      <c r="CE95" s="9">
        <v>0</v>
      </c>
      <c r="CF95" s="9">
        <v>-1398.8408333333334</v>
      </c>
      <c r="CG95" s="9">
        <f t="shared" si="284"/>
        <v>29259945.948333357</v>
      </c>
      <c r="CH95" s="9">
        <v>0</v>
      </c>
      <c r="CI95" s="9">
        <v>-1398.8408333333334</v>
      </c>
      <c r="CJ95" s="9">
        <f t="shared" si="285"/>
        <v>29258547.107500024</v>
      </c>
      <c r="CK95" s="9">
        <v>0</v>
      </c>
      <c r="CL95" s="9">
        <v>-1398.8408333333334</v>
      </c>
      <c r="CM95" s="9">
        <f t="shared" si="286"/>
        <v>29257148.266666692</v>
      </c>
      <c r="CN95" s="9">
        <v>0</v>
      </c>
      <c r="CO95" s="9">
        <v>-1398.8408333333334</v>
      </c>
      <c r="CP95" s="9">
        <f t="shared" si="287"/>
        <v>29255749.425833359</v>
      </c>
      <c r="CQ95" s="9">
        <v>0</v>
      </c>
      <c r="CR95" s="9">
        <v>-1398.8408333333334</v>
      </c>
      <c r="CS95" s="9">
        <f t="shared" si="288"/>
        <v>29254350.585000027</v>
      </c>
      <c r="CT95" s="9">
        <v>0</v>
      </c>
      <c r="CU95" s="9">
        <v>-1398.8408333333334</v>
      </c>
      <c r="CV95" s="9">
        <f t="shared" si="289"/>
        <v>29252951.744166695</v>
      </c>
      <c r="CW95" s="9">
        <v>0</v>
      </c>
      <c r="CX95" s="9">
        <v>-1398.8408333333334</v>
      </c>
      <c r="CY95" s="9">
        <f t="shared" si="290"/>
        <v>29251552.903333362</v>
      </c>
      <c r="CZ95" s="9">
        <v>0</v>
      </c>
      <c r="DA95" s="9">
        <v>-1398.8408333333334</v>
      </c>
      <c r="DB95" s="9">
        <f t="shared" si="291"/>
        <v>29250154.06250003</v>
      </c>
      <c r="DC95" s="9">
        <v>0</v>
      </c>
      <c r="DD95" s="9">
        <v>-1398.8408333333334</v>
      </c>
      <c r="DE95" s="9">
        <f t="shared" si="292"/>
        <v>29248755.221666697</v>
      </c>
      <c r="DF95" s="9">
        <v>0</v>
      </c>
      <c r="DG95" s="9">
        <v>-1398.8408333333334</v>
      </c>
      <c r="DH95" s="9">
        <f t="shared" si="293"/>
        <v>29247356.380833365</v>
      </c>
      <c r="DI95" s="9">
        <v>0</v>
      </c>
      <c r="DJ95" s="9">
        <v>-1398.8408333333334</v>
      </c>
      <c r="DK95" s="9">
        <f t="shared" si="294"/>
        <v>29245957.540000033</v>
      </c>
      <c r="DL95" s="9">
        <v>0</v>
      </c>
      <c r="DM95" s="9">
        <v>-1398.8408333333334</v>
      </c>
      <c r="DN95" s="9">
        <f t="shared" si="295"/>
        <v>29244558.6991667</v>
      </c>
      <c r="DO95" s="9">
        <v>0</v>
      </c>
      <c r="DP95" s="9">
        <v>-1398.8408333333334</v>
      </c>
      <c r="DQ95" s="9">
        <f t="shared" si="296"/>
        <v>29243159.858333368</v>
      </c>
      <c r="DR95" s="9">
        <v>0</v>
      </c>
      <c r="DS95" s="9">
        <v>-1398.8408333333334</v>
      </c>
      <c r="DT95" s="9">
        <f t="shared" si="297"/>
        <v>29241761.017500035</v>
      </c>
      <c r="DU95" s="9">
        <v>0</v>
      </c>
      <c r="DV95" s="9">
        <v>-1398.8408333333334</v>
      </c>
      <c r="DW95" s="9">
        <f t="shared" si="298"/>
        <v>29240362.176666703</v>
      </c>
      <c r="DX95" s="9">
        <v>0</v>
      </c>
      <c r="DY95" s="9">
        <v>-1398.8408333333334</v>
      </c>
      <c r="DZ95" s="9">
        <f t="shared" si="299"/>
        <v>29238963.335833371</v>
      </c>
      <c r="EA95" s="9">
        <v>0</v>
      </c>
      <c r="EB95" s="9">
        <v>-1398.8408333333334</v>
      </c>
      <c r="EC95" s="9">
        <f t="shared" si="300"/>
        <v>29237564.495000038</v>
      </c>
      <c r="EE95" s="150">
        <f t="shared" si="301"/>
        <v>29262743.630000014</v>
      </c>
      <c r="EF95" s="150">
        <f t="shared" si="302"/>
        <v>-16786.089999981225</v>
      </c>
      <c r="EG95" s="151">
        <f t="shared" si="303"/>
        <v>29245957.540000033</v>
      </c>
      <c r="EH95" s="118"/>
    </row>
    <row r="96" spans="1:141" x14ac:dyDescent="0.2">
      <c r="A96" s="127" t="s">
        <v>66</v>
      </c>
      <c r="B96" s="63" t="s">
        <v>14</v>
      </c>
      <c r="C96" s="128" t="s">
        <v>14</v>
      </c>
      <c r="D96" s="63" t="s">
        <v>107</v>
      </c>
      <c r="E96" s="63" t="str">
        <f t="shared" si="257"/>
        <v>INTPCAGE</v>
      </c>
      <c r="F96" s="63" t="str">
        <f t="shared" si="258"/>
        <v>INTPCAGE</v>
      </c>
      <c r="G96" s="9">
        <v>69448695.25</v>
      </c>
      <c r="H96" s="9">
        <v>0</v>
      </c>
      <c r="I96" s="9">
        <v>-16870.529333333336</v>
      </c>
      <c r="J96" s="9">
        <f t="shared" si="259"/>
        <v>69431824.720666662</v>
      </c>
      <c r="K96" s="9">
        <v>0</v>
      </c>
      <c r="L96" s="9">
        <v>-16870.529333333336</v>
      </c>
      <c r="M96" s="9">
        <f t="shared" si="260"/>
        <v>69414954.191333324</v>
      </c>
      <c r="N96" s="9">
        <v>0</v>
      </c>
      <c r="O96" s="9">
        <v>-16870.529333333336</v>
      </c>
      <c r="P96" s="9">
        <f t="shared" si="261"/>
        <v>69398083.661999986</v>
      </c>
      <c r="Q96" s="9">
        <v>0</v>
      </c>
      <c r="R96" s="9">
        <v>-16870.529333333336</v>
      </c>
      <c r="S96" s="9">
        <f t="shared" si="262"/>
        <v>69381213.132666647</v>
      </c>
      <c r="T96" s="9">
        <v>0</v>
      </c>
      <c r="U96" s="9">
        <v>-16870.529333333336</v>
      </c>
      <c r="V96" s="9">
        <f t="shared" si="263"/>
        <v>69364342.603333309</v>
      </c>
      <c r="W96" s="9">
        <v>0</v>
      </c>
      <c r="X96" s="9">
        <v>-16870.529333333336</v>
      </c>
      <c r="Y96" s="9">
        <f t="shared" si="264"/>
        <v>69347472.073999971</v>
      </c>
      <c r="Z96" s="9">
        <v>0</v>
      </c>
      <c r="AA96" s="9">
        <v>-16870.529333333336</v>
      </c>
      <c r="AB96" s="9">
        <f t="shared" si="265"/>
        <v>69330601.544666633</v>
      </c>
      <c r="AC96" s="9">
        <v>0</v>
      </c>
      <c r="AD96" s="9">
        <v>-16870.529333333336</v>
      </c>
      <c r="AE96" s="9">
        <f t="shared" si="266"/>
        <v>69313731.015333295</v>
      </c>
      <c r="AF96" s="9">
        <v>0</v>
      </c>
      <c r="AG96" s="9">
        <v>-16870.529333333336</v>
      </c>
      <c r="AH96" s="9">
        <f t="shared" si="267"/>
        <v>69296860.485999957</v>
      </c>
      <c r="AI96" s="9">
        <v>0</v>
      </c>
      <c r="AJ96" s="9">
        <v>-16870.529333333336</v>
      </c>
      <c r="AK96" s="9">
        <f t="shared" si="268"/>
        <v>69279989.956666619</v>
      </c>
      <c r="AL96" s="9">
        <v>0</v>
      </c>
      <c r="AM96" s="9">
        <v>-16870.529333333336</v>
      </c>
      <c r="AN96" s="9">
        <f t="shared" si="269"/>
        <v>69263119.42733328</v>
      </c>
      <c r="AO96" s="9">
        <v>0</v>
      </c>
      <c r="AP96" s="9">
        <v>-16870.529333333336</v>
      </c>
      <c r="AQ96" s="9">
        <f t="shared" si="270"/>
        <v>69246248.897999942</v>
      </c>
      <c r="AR96" s="9">
        <v>0</v>
      </c>
      <c r="AS96" s="9">
        <v>-16870.529333333336</v>
      </c>
      <c r="AT96" s="9">
        <f t="shared" si="271"/>
        <v>69229378.368666604</v>
      </c>
      <c r="AU96" s="9">
        <v>0</v>
      </c>
      <c r="AV96" s="9">
        <v>-16870.529333333336</v>
      </c>
      <c r="AW96" s="9">
        <f t="shared" si="272"/>
        <v>69212507.839333266</v>
      </c>
      <c r="AX96" s="9">
        <v>0</v>
      </c>
      <c r="AY96" s="9">
        <v>-16870.529333333336</v>
      </c>
      <c r="AZ96" s="9">
        <f t="shared" si="273"/>
        <v>69195637.309999928</v>
      </c>
      <c r="BA96" s="9">
        <v>0</v>
      </c>
      <c r="BB96" s="9">
        <v>-16870.529333333336</v>
      </c>
      <c r="BC96" s="9">
        <f t="shared" si="274"/>
        <v>69178766.78066659</v>
      </c>
      <c r="BD96" s="9">
        <v>0</v>
      </c>
      <c r="BE96" s="9">
        <v>-16870.529333333336</v>
      </c>
      <c r="BF96" s="9">
        <f t="shared" si="275"/>
        <v>69161896.251333252</v>
      </c>
      <c r="BG96" s="9">
        <v>0</v>
      </c>
      <c r="BH96" s="9">
        <v>-16870.529333333336</v>
      </c>
      <c r="BI96" s="9">
        <f t="shared" si="276"/>
        <v>69145025.721999913</v>
      </c>
      <c r="BJ96" s="9">
        <v>0</v>
      </c>
      <c r="BK96" s="9">
        <v>-16870.529333333336</v>
      </c>
      <c r="BL96" s="9">
        <f t="shared" si="277"/>
        <v>69128155.192666575</v>
      </c>
      <c r="BM96" s="9">
        <v>0</v>
      </c>
      <c r="BN96" s="9">
        <v>-16870.529333333336</v>
      </c>
      <c r="BO96" s="9">
        <f t="shared" si="278"/>
        <v>69111284.663333237</v>
      </c>
      <c r="BP96" s="9">
        <v>0</v>
      </c>
      <c r="BQ96" s="9">
        <v>-16870.529333333336</v>
      </c>
      <c r="BR96" s="9">
        <f t="shared" si="279"/>
        <v>69094414.133999899</v>
      </c>
      <c r="BS96" s="9">
        <v>0</v>
      </c>
      <c r="BT96" s="9">
        <v>-16870.529333333336</v>
      </c>
      <c r="BU96" s="9">
        <f t="shared" si="280"/>
        <v>69077543.604666561</v>
      </c>
      <c r="BV96" s="9">
        <v>0</v>
      </c>
      <c r="BW96" s="9">
        <v>-16870.529333333336</v>
      </c>
      <c r="BX96" s="9">
        <f t="shared" si="281"/>
        <v>69060673.075333223</v>
      </c>
      <c r="BY96" s="9">
        <v>0</v>
      </c>
      <c r="BZ96" s="9">
        <v>-16870.529333333336</v>
      </c>
      <c r="CA96" s="9">
        <f t="shared" si="282"/>
        <v>69043802.545999885</v>
      </c>
      <c r="CB96" s="9">
        <v>0</v>
      </c>
      <c r="CC96" s="9">
        <v>-16870.529333333336</v>
      </c>
      <c r="CD96" s="9">
        <f t="shared" si="283"/>
        <v>69026932.016666546</v>
      </c>
      <c r="CE96" s="9">
        <v>0</v>
      </c>
      <c r="CF96" s="9">
        <v>-16870.529333333336</v>
      </c>
      <c r="CG96" s="9">
        <f t="shared" si="284"/>
        <v>69010061.487333208</v>
      </c>
      <c r="CH96" s="9">
        <v>0</v>
      </c>
      <c r="CI96" s="9">
        <v>-16870.529333333336</v>
      </c>
      <c r="CJ96" s="9">
        <f t="shared" si="285"/>
        <v>68993190.95799987</v>
      </c>
      <c r="CK96" s="9">
        <v>0</v>
      </c>
      <c r="CL96" s="9">
        <v>-16870.529333333336</v>
      </c>
      <c r="CM96" s="9">
        <f t="shared" si="286"/>
        <v>68976320.428666532</v>
      </c>
      <c r="CN96" s="9">
        <v>0</v>
      </c>
      <c r="CO96" s="9">
        <v>-16870.529333333336</v>
      </c>
      <c r="CP96" s="9">
        <f t="shared" si="287"/>
        <v>68959449.899333194</v>
      </c>
      <c r="CQ96" s="9">
        <v>0</v>
      </c>
      <c r="CR96" s="9">
        <v>-16870.529333333336</v>
      </c>
      <c r="CS96" s="9">
        <f t="shared" si="288"/>
        <v>68942579.369999856</v>
      </c>
      <c r="CT96" s="9">
        <v>0</v>
      </c>
      <c r="CU96" s="9">
        <v>-16870.529333333336</v>
      </c>
      <c r="CV96" s="9">
        <f t="shared" si="289"/>
        <v>68925708.840666518</v>
      </c>
      <c r="CW96" s="9">
        <v>0</v>
      </c>
      <c r="CX96" s="9">
        <v>-16870.529333333336</v>
      </c>
      <c r="CY96" s="9">
        <f t="shared" si="290"/>
        <v>68908838.311333179</v>
      </c>
      <c r="CZ96" s="9">
        <v>0</v>
      </c>
      <c r="DA96" s="9">
        <v>-16870.529333333336</v>
      </c>
      <c r="DB96" s="9">
        <f t="shared" si="291"/>
        <v>68891967.781999841</v>
      </c>
      <c r="DC96" s="9">
        <v>0</v>
      </c>
      <c r="DD96" s="9">
        <v>-16870.529333333336</v>
      </c>
      <c r="DE96" s="9">
        <f t="shared" si="292"/>
        <v>68875097.252666503</v>
      </c>
      <c r="DF96" s="9">
        <v>0</v>
      </c>
      <c r="DG96" s="9">
        <v>-16870.529333333336</v>
      </c>
      <c r="DH96" s="9">
        <f t="shared" si="293"/>
        <v>68858226.723333165</v>
      </c>
      <c r="DI96" s="9">
        <v>0</v>
      </c>
      <c r="DJ96" s="9">
        <v>-16870.529333333336</v>
      </c>
      <c r="DK96" s="9">
        <f t="shared" si="294"/>
        <v>68841356.193999827</v>
      </c>
      <c r="DL96" s="9">
        <v>0</v>
      </c>
      <c r="DM96" s="9">
        <v>-16870.529333333336</v>
      </c>
      <c r="DN96" s="9">
        <f t="shared" si="295"/>
        <v>68824485.664666489</v>
      </c>
      <c r="DO96" s="9">
        <v>0</v>
      </c>
      <c r="DP96" s="9">
        <v>-16870.529333333336</v>
      </c>
      <c r="DQ96" s="9">
        <f t="shared" si="296"/>
        <v>68807615.135333151</v>
      </c>
      <c r="DR96" s="9">
        <v>0</v>
      </c>
      <c r="DS96" s="9">
        <v>-16870.529333333336</v>
      </c>
      <c r="DT96" s="9">
        <f t="shared" si="297"/>
        <v>68790744.605999812</v>
      </c>
      <c r="DU96" s="9">
        <v>0</v>
      </c>
      <c r="DV96" s="9">
        <v>-16870.529333333336</v>
      </c>
      <c r="DW96" s="9">
        <f t="shared" si="298"/>
        <v>68773874.076666474</v>
      </c>
      <c r="DX96" s="9">
        <v>0</v>
      </c>
      <c r="DY96" s="9">
        <v>-16870.529333333336</v>
      </c>
      <c r="DZ96" s="9">
        <f t="shared" si="299"/>
        <v>68757003.547333136</v>
      </c>
      <c r="EA96" s="9">
        <v>0</v>
      </c>
      <c r="EB96" s="9">
        <v>-16870.529333333336</v>
      </c>
      <c r="EC96" s="9">
        <f t="shared" si="300"/>
        <v>68740133.017999798</v>
      </c>
      <c r="EE96" s="150">
        <f t="shared" si="301"/>
        <v>69043802.54599987</v>
      </c>
      <c r="EF96" s="150">
        <f t="shared" si="302"/>
        <v>-202446.3520000428</v>
      </c>
      <c r="EG96" s="151">
        <f t="shared" si="303"/>
        <v>68841356.193999827</v>
      </c>
      <c r="EH96" s="118"/>
    </row>
    <row r="97" spans="1:138" x14ac:dyDescent="0.2">
      <c r="A97" s="63" t="s">
        <v>92</v>
      </c>
      <c r="B97" s="63" t="s">
        <v>26</v>
      </c>
      <c r="C97" s="128" t="s">
        <v>26</v>
      </c>
      <c r="D97" s="63" t="s">
        <v>107</v>
      </c>
      <c r="E97" s="63" t="str">
        <f t="shared" si="257"/>
        <v>INTPID</v>
      </c>
      <c r="F97" s="63" t="str">
        <f t="shared" si="258"/>
        <v>INTPID</v>
      </c>
      <c r="G97" s="9">
        <v>4369418.2799999993</v>
      </c>
      <c r="H97" s="9">
        <v>0</v>
      </c>
      <c r="I97" s="9">
        <v>-86.248166666666677</v>
      </c>
      <c r="J97" s="9">
        <f t="shared" si="259"/>
        <v>4369332.031833333</v>
      </c>
      <c r="K97" s="9">
        <v>0</v>
      </c>
      <c r="L97" s="9">
        <v>-86.248166666666677</v>
      </c>
      <c r="M97" s="9">
        <f t="shared" si="260"/>
        <v>4369245.7836666666</v>
      </c>
      <c r="N97" s="9">
        <v>0</v>
      </c>
      <c r="O97" s="9">
        <v>-86.248166666666677</v>
      </c>
      <c r="P97" s="9">
        <f t="shared" si="261"/>
        <v>4369159.5355000002</v>
      </c>
      <c r="Q97" s="9">
        <v>0</v>
      </c>
      <c r="R97" s="9">
        <v>-86.248166666666677</v>
      </c>
      <c r="S97" s="9">
        <f t="shared" si="262"/>
        <v>4369073.2873333339</v>
      </c>
      <c r="T97" s="9">
        <v>0</v>
      </c>
      <c r="U97" s="9">
        <v>-86.248166666666677</v>
      </c>
      <c r="V97" s="9">
        <f t="shared" si="263"/>
        <v>4368987.0391666675</v>
      </c>
      <c r="W97" s="9">
        <v>0</v>
      </c>
      <c r="X97" s="9">
        <v>-86.248166666666677</v>
      </c>
      <c r="Y97" s="9">
        <f t="shared" si="264"/>
        <v>4368900.7910000011</v>
      </c>
      <c r="Z97" s="9">
        <v>0</v>
      </c>
      <c r="AA97" s="9">
        <v>-86.248166666666677</v>
      </c>
      <c r="AB97" s="9">
        <f t="shared" si="265"/>
        <v>4368814.5428333348</v>
      </c>
      <c r="AC97" s="9">
        <v>0</v>
      </c>
      <c r="AD97" s="9">
        <v>-86.248166666666677</v>
      </c>
      <c r="AE97" s="9">
        <f t="shared" si="266"/>
        <v>4368728.2946666684</v>
      </c>
      <c r="AF97" s="9">
        <v>0</v>
      </c>
      <c r="AG97" s="9">
        <v>-86.248166666666677</v>
      </c>
      <c r="AH97" s="9">
        <f t="shared" si="267"/>
        <v>4368642.046500002</v>
      </c>
      <c r="AI97" s="9">
        <v>0</v>
      </c>
      <c r="AJ97" s="9">
        <v>-86.248166666666677</v>
      </c>
      <c r="AK97" s="9">
        <f t="shared" si="268"/>
        <v>4368555.7983333357</v>
      </c>
      <c r="AL97" s="9">
        <v>0</v>
      </c>
      <c r="AM97" s="9">
        <v>-86.248166666666677</v>
      </c>
      <c r="AN97" s="9">
        <f t="shared" si="269"/>
        <v>4368469.5501666693</v>
      </c>
      <c r="AO97" s="9">
        <v>0</v>
      </c>
      <c r="AP97" s="9">
        <v>-86.248166666666677</v>
      </c>
      <c r="AQ97" s="9">
        <f t="shared" si="270"/>
        <v>4368383.3020000029</v>
      </c>
      <c r="AR97" s="9">
        <v>0</v>
      </c>
      <c r="AS97" s="9">
        <v>-86.248166666666677</v>
      </c>
      <c r="AT97" s="9">
        <f t="shared" si="271"/>
        <v>4368297.0538333366</v>
      </c>
      <c r="AU97" s="9">
        <v>0</v>
      </c>
      <c r="AV97" s="9">
        <v>-86.248166666666677</v>
      </c>
      <c r="AW97" s="9">
        <f t="shared" si="272"/>
        <v>4368210.8056666702</v>
      </c>
      <c r="AX97" s="9">
        <v>0</v>
      </c>
      <c r="AY97" s="9">
        <v>-86.248166666666677</v>
      </c>
      <c r="AZ97" s="9">
        <f t="shared" si="273"/>
        <v>4368124.5575000038</v>
      </c>
      <c r="BA97" s="9">
        <v>0</v>
      </c>
      <c r="BB97" s="9">
        <v>-86.248166666666677</v>
      </c>
      <c r="BC97" s="9">
        <f t="shared" si="274"/>
        <v>4368038.3093333375</v>
      </c>
      <c r="BD97" s="9">
        <v>0</v>
      </c>
      <c r="BE97" s="9">
        <v>-86.248166666666677</v>
      </c>
      <c r="BF97" s="9">
        <f t="shared" si="275"/>
        <v>4367952.0611666711</v>
      </c>
      <c r="BG97" s="9">
        <v>0</v>
      </c>
      <c r="BH97" s="9">
        <v>-86.248166666666677</v>
      </c>
      <c r="BI97" s="9">
        <f t="shared" si="276"/>
        <v>4367865.8130000047</v>
      </c>
      <c r="BJ97" s="9">
        <v>0</v>
      </c>
      <c r="BK97" s="9">
        <v>-86.248166666666677</v>
      </c>
      <c r="BL97" s="9">
        <f t="shared" si="277"/>
        <v>4367779.5648333384</v>
      </c>
      <c r="BM97" s="9">
        <v>0</v>
      </c>
      <c r="BN97" s="9">
        <v>-86.248166666666677</v>
      </c>
      <c r="BO97" s="9">
        <f t="shared" si="278"/>
        <v>4367693.316666672</v>
      </c>
      <c r="BP97" s="9">
        <v>0</v>
      </c>
      <c r="BQ97" s="9">
        <v>-86.248166666666677</v>
      </c>
      <c r="BR97" s="9">
        <f t="shared" si="279"/>
        <v>4367607.0685000056</v>
      </c>
      <c r="BS97" s="9">
        <v>0</v>
      </c>
      <c r="BT97" s="9">
        <v>-86.248166666666677</v>
      </c>
      <c r="BU97" s="9">
        <f t="shared" si="280"/>
        <v>4367520.8203333393</v>
      </c>
      <c r="BV97" s="9">
        <v>0</v>
      </c>
      <c r="BW97" s="9">
        <v>-86.248166666666677</v>
      </c>
      <c r="BX97" s="9">
        <f t="shared" si="281"/>
        <v>4367434.5721666729</v>
      </c>
      <c r="BY97" s="9">
        <v>0</v>
      </c>
      <c r="BZ97" s="9">
        <v>-86.248166666666677</v>
      </c>
      <c r="CA97" s="9">
        <f t="shared" si="282"/>
        <v>4367348.3240000065</v>
      </c>
      <c r="CB97" s="9">
        <v>0</v>
      </c>
      <c r="CC97" s="9">
        <v>-86.248166666666677</v>
      </c>
      <c r="CD97" s="9">
        <f t="shared" si="283"/>
        <v>4367262.0758333402</v>
      </c>
      <c r="CE97" s="9">
        <v>0</v>
      </c>
      <c r="CF97" s="9">
        <v>-86.248166666666677</v>
      </c>
      <c r="CG97" s="9">
        <f t="shared" si="284"/>
        <v>4367175.8276666738</v>
      </c>
      <c r="CH97" s="9">
        <v>0</v>
      </c>
      <c r="CI97" s="9">
        <v>-86.248166666666677</v>
      </c>
      <c r="CJ97" s="9">
        <f t="shared" si="285"/>
        <v>4367089.5795000074</v>
      </c>
      <c r="CK97" s="9">
        <v>0</v>
      </c>
      <c r="CL97" s="9">
        <v>-86.248166666666677</v>
      </c>
      <c r="CM97" s="9">
        <f t="shared" si="286"/>
        <v>4367003.3313333411</v>
      </c>
      <c r="CN97" s="9">
        <v>0</v>
      </c>
      <c r="CO97" s="9">
        <v>-86.248166666666677</v>
      </c>
      <c r="CP97" s="9">
        <f t="shared" si="287"/>
        <v>4366917.0831666747</v>
      </c>
      <c r="CQ97" s="9">
        <v>0</v>
      </c>
      <c r="CR97" s="9">
        <v>-86.248166666666677</v>
      </c>
      <c r="CS97" s="9">
        <f t="shared" si="288"/>
        <v>4366830.8350000083</v>
      </c>
      <c r="CT97" s="9">
        <v>0</v>
      </c>
      <c r="CU97" s="9">
        <v>-86.248166666666677</v>
      </c>
      <c r="CV97" s="9">
        <f t="shared" si="289"/>
        <v>4366744.586833342</v>
      </c>
      <c r="CW97" s="9">
        <v>0</v>
      </c>
      <c r="CX97" s="9">
        <v>-86.248166666666677</v>
      </c>
      <c r="CY97" s="9">
        <f t="shared" si="290"/>
        <v>4366658.3386666756</v>
      </c>
      <c r="CZ97" s="9">
        <v>0</v>
      </c>
      <c r="DA97" s="9">
        <v>-86.248166666666677</v>
      </c>
      <c r="DB97" s="9">
        <f t="shared" si="291"/>
        <v>4366572.0905000092</v>
      </c>
      <c r="DC97" s="9">
        <v>0</v>
      </c>
      <c r="DD97" s="9">
        <v>-86.248166666666677</v>
      </c>
      <c r="DE97" s="9">
        <f t="shared" si="292"/>
        <v>4366485.8423333429</v>
      </c>
      <c r="DF97" s="9">
        <v>0</v>
      </c>
      <c r="DG97" s="9">
        <v>-86.248166666666677</v>
      </c>
      <c r="DH97" s="9">
        <f t="shared" si="293"/>
        <v>4366399.5941666765</v>
      </c>
      <c r="DI97" s="9">
        <v>0</v>
      </c>
      <c r="DJ97" s="9">
        <v>-86.248166666666677</v>
      </c>
      <c r="DK97" s="9">
        <f t="shared" si="294"/>
        <v>4366313.3460000101</v>
      </c>
      <c r="DL97" s="9">
        <v>0</v>
      </c>
      <c r="DM97" s="9">
        <v>-86.248166666666677</v>
      </c>
      <c r="DN97" s="9">
        <f t="shared" si="295"/>
        <v>4366227.0978333438</v>
      </c>
      <c r="DO97" s="9">
        <v>0</v>
      </c>
      <c r="DP97" s="9">
        <v>-86.248166666666677</v>
      </c>
      <c r="DQ97" s="9">
        <f t="shared" si="296"/>
        <v>4366140.8496666774</v>
      </c>
      <c r="DR97" s="9">
        <v>0</v>
      </c>
      <c r="DS97" s="9">
        <v>-86.248166666666677</v>
      </c>
      <c r="DT97" s="9">
        <f t="shared" si="297"/>
        <v>4366054.601500011</v>
      </c>
      <c r="DU97" s="9">
        <v>0</v>
      </c>
      <c r="DV97" s="9">
        <v>-86.248166666666677</v>
      </c>
      <c r="DW97" s="9">
        <f t="shared" si="298"/>
        <v>4365968.3533333447</v>
      </c>
      <c r="DX97" s="9">
        <v>0</v>
      </c>
      <c r="DY97" s="9">
        <v>-86.248166666666677</v>
      </c>
      <c r="DZ97" s="9">
        <f t="shared" si="299"/>
        <v>4365882.1051666783</v>
      </c>
      <c r="EA97" s="9">
        <v>0</v>
      </c>
      <c r="EB97" s="9">
        <v>-86.248166666666677</v>
      </c>
      <c r="EC97" s="9">
        <f t="shared" si="300"/>
        <v>4365795.857000012</v>
      </c>
      <c r="EE97" s="150">
        <f t="shared" si="301"/>
        <v>4367348.3240000056</v>
      </c>
      <c r="EF97" s="150">
        <f t="shared" si="302"/>
        <v>-1034.9779999954626</v>
      </c>
      <c r="EG97" s="151">
        <f t="shared" si="303"/>
        <v>4366313.3460000101</v>
      </c>
      <c r="EH97" s="118"/>
    </row>
    <row r="98" spans="1:138" x14ac:dyDescent="0.2">
      <c r="A98" s="63" t="s">
        <v>88</v>
      </c>
      <c r="B98" s="63" t="s">
        <v>27</v>
      </c>
      <c r="C98" s="129" t="s">
        <v>27</v>
      </c>
      <c r="D98" s="63" t="s">
        <v>107</v>
      </c>
      <c r="E98" s="63" t="str">
        <f t="shared" si="257"/>
        <v>INTPOR</v>
      </c>
      <c r="F98" s="63" t="str">
        <f t="shared" si="258"/>
        <v>INTPOR</v>
      </c>
      <c r="G98" s="9">
        <v>4615415.1500000004</v>
      </c>
      <c r="H98" s="9">
        <v>0</v>
      </c>
      <c r="I98" s="9">
        <v>-363.28966666666673</v>
      </c>
      <c r="J98" s="9">
        <f t="shared" si="259"/>
        <v>4615051.8603333337</v>
      </c>
      <c r="K98" s="9">
        <v>0</v>
      </c>
      <c r="L98" s="9">
        <v>-363.28966666666673</v>
      </c>
      <c r="M98" s="9">
        <f t="shared" si="260"/>
        <v>4614688.5706666671</v>
      </c>
      <c r="N98" s="9">
        <v>0</v>
      </c>
      <c r="O98" s="9">
        <v>-363.28966666666673</v>
      </c>
      <c r="P98" s="9">
        <f t="shared" si="261"/>
        <v>4614325.2810000004</v>
      </c>
      <c r="Q98" s="9">
        <v>0</v>
      </c>
      <c r="R98" s="9">
        <v>-363.28966666666673</v>
      </c>
      <c r="S98" s="9">
        <f t="shared" si="262"/>
        <v>4613961.9913333338</v>
      </c>
      <c r="T98" s="9">
        <v>0</v>
      </c>
      <c r="U98" s="9">
        <v>-363.28966666666673</v>
      </c>
      <c r="V98" s="9">
        <f t="shared" si="263"/>
        <v>4613598.7016666671</v>
      </c>
      <c r="W98" s="9">
        <v>0</v>
      </c>
      <c r="X98" s="9">
        <v>-363.28966666666673</v>
      </c>
      <c r="Y98" s="9">
        <f t="shared" si="264"/>
        <v>4613235.4120000005</v>
      </c>
      <c r="Z98" s="9">
        <v>0</v>
      </c>
      <c r="AA98" s="9">
        <v>-363.28966666666673</v>
      </c>
      <c r="AB98" s="9">
        <f t="shared" si="265"/>
        <v>4612872.1223333338</v>
      </c>
      <c r="AC98" s="9">
        <v>0</v>
      </c>
      <c r="AD98" s="9">
        <v>-363.28966666666673</v>
      </c>
      <c r="AE98" s="9">
        <f t="shared" si="266"/>
        <v>4612508.8326666672</v>
      </c>
      <c r="AF98" s="9">
        <v>0</v>
      </c>
      <c r="AG98" s="9">
        <v>-363.28966666666673</v>
      </c>
      <c r="AH98" s="9">
        <f t="shared" si="267"/>
        <v>4612145.5430000005</v>
      </c>
      <c r="AI98" s="9">
        <v>0</v>
      </c>
      <c r="AJ98" s="9">
        <v>-363.28966666666673</v>
      </c>
      <c r="AK98" s="9">
        <f t="shared" si="268"/>
        <v>4611782.2533333339</v>
      </c>
      <c r="AL98" s="9">
        <v>0</v>
      </c>
      <c r="AM98" s="9">
        <v>-363.28966666666673</v>
      </c>
      <c r="AN98" s="9">
        <f t="shared" si="269"/>
        <v>4611418.9636666672</v>
      </c>
      <c r="AO98" s="9">
        <v>0</v>
      </c>
      <c r="AP98" s="9">
        <v>-363.28966666666673</v>
      </c>
      <c r="AQ98" s="9">
        <f t="shared" si="270"/>
        <v>4611055.6740000006</v>
      </c>
      <c r="AR98" s="9">
        <v>0</v>
      </c>
      <c r="AS98" s="9">
        <v>-363.28966666666673</v>
      </c>
      <c r="AT98" s="9">
        <f t="shared" si="271"/>
        <v>4610692.3843333339</v>
      </c>
      <c r="AU98" s="9">
        <v>0</v>
      </c>
      <c r="AV98" s="9">
        <v>-363.28966666666673</v>
      </c>
      <c r="AW98" s="9">
        <f t="shared" si="272"/>
        <v>4610329.0946666673</v>
      </c>
      <c r="AX98" s="9">
        <v>0</v>
      </c>
      <c r="AY98" s="9">
        <v>-363.28966666666673</v>
      </c>
      <c r="AZ98" s="9">
        <f t="shared" si="273"/>
        <v>4609965.8050000006</v>
      </c>
      <c r="BA98" s="9">
        <v>0</v>
      </c>
      <c r="BB98" s="9">
        <v>-363.28966666666673</v>
      </c>
      <c r="BC98" s="9">
        <f t="shared" si="274"/>
        <v>4609602.515333334</v>
      </c>
      <c r="BD98" s="9">
        <v>0</v>
      </c>
      <c r="BE98" s="9">
        <v>-363.28966666666673</v>
      </c>
      <c r="BF98" s="9">
        <f t="shared" si="275"/>
        <v>4609239.2256666673</v>
      </c>
      <c r="BG98" s="9">
        <v>0</v>
      </c>
      <c r="BH98" s="9">
        <v>-363.28966666666673</v>
      </c>
      <c r="BI98" s="9">
        <f t="shared" si="276"/>
        <v>4608875.9360000007</v>
      </c>
      <c r="BJ98" s="9">
        <v>0</v>
      </c>
      <c r="BK98" s="9">
        <v>-363.28966666666673</v>
      </c>
      <c r="BL98" s="9">
        <f t="shared" si="277"/>
        <v>4608512.646333334</v>
      </c>
      <c r="BM98" s="9">
        <v>0</v>
      </c>
      <c r="BN98" s="9">
        <v>-363.28966666666673</v>
      </c>
      <c r="BO98" s="9">
        <f t="shared" si="278"/>
        <v>4608149.3566666674</v>
      </c>
      <c r="BP98" s="9">
        <v>0</v>
      </c>
      <c r="BQ98" s="9">
        <v>-363.28966666666673</v>
      </c>
      <c r="BR98" s="9">
        <f t="shared" si="279"/>
        <v>4607786.0670000007</v>
      </c>
      <c r="BS98" s="9">
        <v>0</v>
      </c>
      <c r="BT98" s="9">
        <v>-363.28966666666673</v>
      </c>
      <c r="BU98" s="9">
        <f t="shared" si="280"/>
        <v>4607422.7773333341</v>
      </c>
      <c r="BV98" s="9">
        <v>0</v>
      </c>
      <c r="BW98" s="9">
        <v>-363.28966666666673</v>
      </c>
      <c r="BX98" s="9">
        <f t="shared" si="281"/>
        <v>4607059.4876666674</v>
      </c>
      <c r="BY98" s="9">
        <v>0</v>
      </c>
      <c r="BZ98" s="9">
        <v>-363.28966666666673</v>
      </c>
      <c r="CA98" s="9">
        <f t="shared" si="282"/>
        <v>4606696.1980000008</v>
      </c>
      <c r="CB98" s="9">
        <v>0</v>
      </c>
      <c r="CC98" s="9">
        <v>-363.28966666666673</v>
      </c>
      <c r="CD98" s="9">
        <f t="shared" si="283"/>
        <v>4606332.9083333341</v>
      </c>
      <c r="CE98" s="9">
        <v>0</v>
      </c>
      <c r="CF98" s="9">
        <v>-363.28966666666673</v>
      </c>
      <c r="CG98" s="9">
        <f t="shared" si="284"/>
        <v>4605969.6186666675</v>
      </c>
      <c r="CH98" s="9">
        <v>0</v>
      </c>
      <c r="CI98" s="9">
        <v>-363.28966666666673</v>
      </c>
      <c r="CJ98" s="9">
        <f t="shared" si="285"/>
        <v>4605606.3290000008</v>
      </c>
      <c r="CK98" s="9">
        <v>0</v>
      </c>
      <c r="CL98" s="9">
        <v>-363.28966666666673</v>
      </c>
      <c r="CM98" s="9">
        <f t="shared" si="286"/>
        <v>4605243.0393333342</v>
      </c>
      <c r="CN98" s="9">
        <v>0</v>
      </c>
      <c r="CO98" s="9">
        <v>-363.28966666666673</v>
      </c>
      <c r="CP98" s="9">
        <f t="shared" si="287"/>
        <v>4604879.7496666675</v>
      </c>
      <c r="CQ98" s="9">
        <v>0</v>
      </c>
      <c r="CR98" s="9">
        <v>-363.28966666666673</v>
      </c>
      <c r="CS98" s="9">
        <f t="shared" si="288"/>
        <v>4604516.4600000009</v>
      </c>
      <c r="CT98" s="9">
        <v>0</v>
      </c>
      <c r="CU98" s="9">
        <v>-363.28966666666673</v>
      </c>
      <c r="CV98" s="9">
        <f t="shared" si="289"/>
        <v>4604153.1703333342</v>
      </c>
      <c r="CW98" s="9">
        <v>0</v>
      </c>
      <c r="CX98" s="9">
        <v>-363.28966666666673</v>
      </c>
      <c r="CY98" s="9">
        <f t="shared" si="290"/>
        <v>4603789.8806666676</v>
      </c>
      <c r="CZ98" s="9">
        <v>0</v>
      </c>
      <c r="DA98" s="9">
        <v>-363.28966666666673</v>
      </c>
      <c r="DB98" s="9">
        <f t="shared" si="291"/>
        <v>4603426.5910000009</v>
      </c>
      <c r="DC98" s="9">
        <v>0</v>
      </c>
      <c r="DD98" s="9">
        <v>-363.28966666666673</v>
      </c>
      <c r="DE98" s="9">
        <f t="shared" si="292"/>
        <v>4603063.3013333343</v>
      </c>
      <c r="DF98" s="9">
        <v>0</v>
      </c>
      <c r="DG98" s="9">
        <v>-363.28966666666673</v>
      </c>
      <c r="DH98" s="9">
        <f t="shared" si="293"/>
        <v>4602700.0116666676</v>
      </c>
      <c r="DI98" s="9">
        <v>0</v>
      </c>
      <c r="DJ98" s="9">
        <v>-363.28966666666673</v>
      </c>
      <c r="DK98" s="9">
        <f t="shared" si="294"/>
        <v>4602336.722000001</v>
      </c>
      <c r="DL98" s="9">
        <v>0</v>
      </c>
      <c r="DM98" s="9">
        <v>-363.28966666666673</v>
      </c>
      <c r="DN98" s="9">
        <f t="shared" si="295"/>
        <v>4601973.4323333343</v>
      </c>
      <c r="DO98" s="9">
        <v>0</v>
      </c>
      <c r="DP98" s="9">
        <v>-363.28966666666673</v>
      </c>
      <c r="DQ98" s="9">
        <f t="shared" si="296"/>
        <v>4601610.1426666677</v>
      </c>
      <c r="DR98" s="9">
        <v>0</v>
      </c>
      <c r="DS98" s="9">
        <v>-363.28966666666673</v>
      </c>
      <c r="DT98" s="9">
        <f t="shared" si="297"/>
        <v>4601246.8530000011</v>
      </c>
      <c r="DU98" s="9">
        <v>0</v>
      </c>
      <c r="DV98" s="9">
        <v>-363.28966666666673</v>
      </c>
      <c r="DW98" s="9">
        <f t="shared" si="298"/>
        <v>4600883.5633333344</v>
      </c>
      <c r="DX98" s="9">
        <v>0</v>
      </c>
      <c r="DY98" s="9">
        <v>-363.28966666666673</v>
      </c>
      <c r="DZ98" s="9">
        <f t="shared" si="299"/>
        <v>4600520.2736666678</v>
      </c>
      <c r="EA98" s="9">
        <v>0</v>
      </c>
      <c r="EB98" s="9">
        <v>-363.28966666666673</v>
      </c>
      <c r="EC98" s="9">
        <f t="shared" si="300"/>
        <v>4600156.9840000011</v>
      </c>
      <c r="EE98" s="150">
        <f t="shared" si="301"/>
        <v>4606696.1980000017</v>
      </c>
      <c r="EF98" s="150">
        <f t="shared" si="302"/>
        <v>-4359.4760000007227</v>
      </c>
      <c r="EG98" s="151">
        <f t="shared" si="303"/>
        <v>4602336.722000001</v>
      </c>
      <c r="EH98" s="118"/>
    </row>
    <row r="99" spans="1:138" x14ac:dyDescent="0.2">
      <c r="A99" s="127" t="s">
        <v>100</v>
      </c>
      <c r="B99" s="63" t="s">
        <v>38</v>
      </c>
      <c r="C99" s="129" t="s">
        <v>38</v>
      </c>
      <c r="D99" s="63" t="s">
        <v>107</v>
      </c>
      <c r="E99" s="63" t="str">
        <f t="shared" si="257"/>
        <v>INTPCAEE</v>
      </c>
      <c r="F99" s="63" t="str">
        <f t="shared" si="258"/>
        <v>INTPCAEE</v>
      </c>
      <c r="G99" s="9">
        <v>9105.7800000000007</v>
      </c>
      <c r="H99" s="9">
        <v>0</v>
      </c>
      <c r="I99" s="9">
        <v>-388.32666666666665</v>
      </c>
      <c r="J99" s="9">
        <f t="shared" si="259"/>
        <v>8717.4533333333347</v>
      </c>
      <c r="K99" s="9">
        <v>0</v>
      </c>
      <c r="L99" s="9">
        <v>-388.32666666666665</v>
      </c>
      <c r="M99" s="9">
        <f t="shared" si="260"/>
        <v>8329.1266666666688</v>
      </c>
      <c r="N99" s="9">
        <v>0</v>
      </c>
      <c r="O99" s="9">
        <v>-388.32666666666665</v>
      </c>
      <c r="P99" s="9">
        <f t="shared" si="261"/>
        <v>7940.800000000002</v>
      </c>
      <c r="Q99" s="9">
        <v>0</v>
      </c>
      <c r="R99" s="9">
        <v>-388.32666666666665</v>
      </c>
      <c r="S99" s="9">
        <f t="shared" si="262"/>
        <v>7552.4733333333352</v>
      </c>
      <c r="T99" s="9">
        <v>0</v>
      </c>
      <c r="U99" s="9">
        <v>-388.32666666666665</v>
      </c>
      <c r="V99" s="9">
        <f t="shared" si="263"/>
        <v>7164.1466666666684</v>
      </c>
      <c r="W99" s="9">
        <v>0</v>
      </c>
      <c r="X99" s="9">
        <v>-388.32666666666665</v>
      </c>
      <c r="Y99" s="9">
        <f t="shared" si="264"/>
        <v>6775.8200000000015</v>
      </c>
      <c r="Z99" s="9">
        <v>0</v>
      </c>
      <c r="AA99" s="9">
        <v>-388.32666666666665</v>
      </c>
      <c r="AB99" s="9">
        <f t="shared" si="265"/>
        <v>6387.4933333333347</v>
      </c>
      <c r="AC99" s="9">
        <v>0</v>
      </c>
      <c r="AD99" s="9">
        <v>-388.32666666666665</v>
      </c>
      <c r="AE99" s="9">
        <f t="shared" si="266"/>
        <v>5999.1666666666679</v>
      </c>
      <c r="AF99" s="9">
        <v>0</v>
      </c>
      <c r="AG99" s="9">
        <v>-388.32666666666665</v>
      </c>
      <c r="AH99" s="9">
        <f t="shared" si="267"/>
        <v>5610.8400000000011</v>
      </c>
      <c r="AI99" s="9">
        <v>0</v>
      </c>
      <c r="AJ99" s="9">
        <v>-388.32666666666665</v>
      </c>
      <c r="AK99" s="9">
        <f t="shared" si="268"/>
        <v>5222.5133333333342</v>
      </c>
      <c r="AL99" s="9">
        <v>0</v>
      </c>
      <c r="AM99" s="9">
        <v>-388.32666666666665</v>
      </c>
      <c r="AN99" s="9">
        <f t="shared" si="269"/>
        <v>4834.1866666666674</v>
      </c>
      <c r="AO99" s="9">
        <v>0</v>
      </c>
      <c r="AP99" s="9">
        <v>-388.32666666666665</v>
      </c>
      <c r="AQ99" s="9">
        <f t="shared" si="270"/>
        <v>4445.8600000000006</v>
      </c>
      <c r="AR99" s="9">
        <v>0</v>
      </c>
      <c r="AS99" s="9">
        <v>-388.32666666666665</v>
      </c>
      <c r="AT99" s="9">
        <f t="shared" si="271"/>
        <v>4057.5333333333338</v>
      </c>
      <c r="AU99" s="9">
        <v>0</v>
      </c>
      <c r="AV99" s="9">
        <v>-388.32666666666665</v>
      </c>
      <c r="AW99" s="9">
        <f t="shared" si="272"/>
        <v>3669.2066666666669</v>
      </c>
      <c r="AX99" s="9">
        <v>0</v>
      </c>
      <c r="AY99" s="9">
        <v>-388.32666666666665</v>
      </c>
      <c r="AZ99" s="9">
        <f t="shared" si="273"/>
        <v>3280.88</v>
      </c>
      <c r="BA99" s="9">
        <v>0</v>
      </c>
      <c r="BB99" s="9">
        <v>-388.32666666666665</v>
      </c>
      <c r="BC99" s="9">
        <f t="shared" si="274"/>
        <v>2892.5533333333333</v>
      </c>
      <c r="BD99" s="9">
        <v>0</v>
      </c>
      <c r="BE99" s="9">
        <v>-388.32666666666665</v>
      </c>
      <c r="BF99" s="9">
        <f t="shared" si="275"/>
        <v>2504.2266666666665</v>
      </c>
      <c r="BG99" s="9">
        <v>0</v>
      </c>
      <c r="BH99" s="9">
        <v>-388.32666666666665</v>
      </c>
      <c r="BI99" s="9">
        <f t="shared" si="276"/>
        <v>2115.8999999999996</v>
      </c>
      <c r="BJ99" s="9">
        <v>0</v>
      </c>
      <c r="BK99" s="9">
        <v>-388.32666666666665</v>
      </c>
      <c r="BL99" s="9">
        <f t="shared" si="277"/>
        <v>1727.573333333333</v>
      </c>
      <c r="BM99" s="9">
        <v>0</v>
      </c>
      <c r="BN99" s="9">
        <v>-388.32666666666665</v>
      </c>
      <c r="BO99" s="9">
        <f t="shared" si="278"/>
        <v>1339.2466666666664</v>
      </c>
      <c r="BP99" s="9">
        <v>0</v>
      </c>
      <c r="BQ99" s="9">
        <v>-388.32666666666665</v>
      </c>
      <c r="BR99" s="9">
        <f t="shared" si="279"/>
        <v>950.91999999999985</v>
      </c>
      <c r="BS99" s="9">
        <v>0</v>
      </c>
      <c r="BT99" s="9">
        <v>-388.32666666666665</v>
      </c>
      <c r="BU99" s="9">
        <f t="shared" si="280"/>
        <v>562.59333333333325</v>
      </c>
      <c r="BV99" s="9">
        <v>0</v>
      </c>
      <c r="BW99" s="9">
        <v>-388.32666666666665</v>
      </c>
      <c r="BX99" s="9">
        <f t="shared" si="281"/>
        <v>174.26666666666659</v>
      </c>
      <c r="BY99" s="9">
        <v>0</v>
      </c>
      <c r="BZ99" s="9">
        <v>-388.32666666666665</v>
      </c>
      <c r="CA99" s="9">
        <f t="shared" si="282"/>
        <v>-214.06000000000006</v>
      </c>
      <c r="CB99" s="9">
        <v>0</v>
      </c>
      <c r="CC99" s="9">
        <v>-388.32666666666665</v>
      </c>
      <c r="CD99" s="9">
        <f t="shared" si="283"/>
        <v>-602.38666666666677</v>
      </c>
      <c r="CE99" s="9">
        <v>0</v>
      </c>
      <c r="CF99" s="9">
        <v>-388.32666666666665</v>
      </c>
      <c r="CG99" s="9">
        <f t="shared" si="284"/>
        <v>-990.71333333333337</v>
      </c>
      <c r="CH99" s="9">
        <v>0</v>
      </c>
      <c r="CI99" s="9">
        <v>-388.32666666666665</v>
      </c>
      <c r="CJ99" s="9">
        <f t="shared" si="285"/>
        <v>-1379.04</v>
      </c>
      <c r="CK99" s="9">
        <v>0</v>
      </c>
      <c r="CL99" s="9">
        <v>-388.32666666666665</v>
      </c>
      <c r="CM99" s="9">
        <f t="shared" si="286"/>
        <v>-1767.3666666666666</v>
      </c>
      <c r="CN99" s="9">
        <v>0</v>
      </c>
      <c r="CO99" s="9">
        <v>-388.32666666666665</v>
      </c>
      <c r="CP99" s="9">
        <f t="shared" si="287"/>
        <v>-2155.6933333333332</v>
      </c>
      <c r="CQ99" s="9">
        <v>0</v>
      </c>
      <c r="CR99" s="9">
        <v>-388.32666666666665</v>
      </c>
      <c r="CS99" s="9">
        <f t="shared" si="288"/>
        <v>-2544.02</v>
      </c>
      <c r="CT99" s="9">
        <v>0</v>
      </c>
      <c r="CU99" s="9">
        <v>-388.32666666666665</v>
      </c>
      <c r="CV99" s="9">
        <f t="shared" si="289"/>
        <v>-2932.3466666666668</v>
      </c>
      <c r="CW99" s="9">
        <v>0</v>
      </c>
      <c r="CX99" s="9">
        <v>-388.32666666666665</v>
      </c>
      <c r="CY99" s="9">
        <f t="shared" si="290"/>
        <v>-3320.6733333333336</v>
      </c>
      <c r="CZ99" s="9">
        <v>0</v>
      </c>
      <c r="DA99" s="9">
        <v>-388.32666666666665</v>
      </c>
      <c r="DB99" s="9">
        <f t="shared" si="291"/>
        <v>-3709.0000000000005</v>
      </c>
      <c r="DC99" s="9">
        <v>0</v>
      </c>
      <c r="DD99" s="9">
        <v>-388.32666666666665</v>
      </c>
      <c r="DE99" s="9">
        <f t="shared" si="292"/>
        <v>-4097.3266666666668</v>
      </c>
      <c r="DF99" s="9">
        <v>0</v>
      </c>
      <c r="DG99" s="9">
        <v>-388.32666666666665</v>
      </c>
      <c r="DH99" s="9">
        <f t="shared" si="293"/>
        <v>-4485.6533333333336</v>
      </c>
      <c r="DI99" s="9">
        <v>0</v>
      </c>
      <c r="DJ99" s="9">
        <v>-388.32666666666665</v>
      </c>
      <c r="DK99" s="9">
        <f t="shared" si="294"/>
        <v>-4873.9800000000005</v>
      </c>
      <c r="DL99" s="9">
        <v>0</v>
      </c>
      <c r="DM99" s="9">
        <v>-388.32666666666665</v>
      </c>
      <c r="DN99" s="9">
        <f t="shared" si="295"/>
        <v>-5262.3066666666673</v>
      </c>
      <c r="DO99" s="9">
        <v>0</v>
      </c>
      <c r="DP99" s="9">
        <v>-388.32666666666665</v>
      </c>
      <c r="DQ99" s="9">
        <f t="shared" si="296"/>
        <v>-5650.6333333333341</v>
      </c>
      <c r="DR99" s="9">
        <v>0</v>
      </c>
      <c r="DS99" s="9">
        <v>-388.32666666666665</v>
      </c>
      <c r="DT99" s="9">
        <f t="shared" si="297"/>
        <v>-6038.9600000000009</v>
      </c>
      <c r="DU99" s="9">
        <v>0</v>
      </c>
      <c r="DV99" s="9">
        <v>-388.32666666666665</v>
      </c>
      <c r="DW99" s="9">
        <f t="shared" si="298"/>
        <v>-6427.2866666666678</v>
      </c>
      <c r="DX99" s="9">
        <v>0</v>
      </c>
      <c r="DY99" s="9">
        <v>-388.32666666666665</v>
      </c>
      <c r="DZ99" s="9">
        <f t="shared" si="299"/>
        <v>-6815.6133333333346</v>
      </c>
      <c r="EA99" s="9">
        <v>0</v>
      </c>
      <c r="EB99" s="9">
        <v>-388.32666666666665</v>
      </c>
      <c r="EC99" s="9">
        <f t="shared" si="300"/>
        <v>-7203.9400000000014</v>
      </c>
      <c r="EE99" s="150">
        <f>(BI99+CS99+2*SUM(BL99,BO99,BR99,BU99,BX99,CA99,CD99,CG99,CJ99,CM99,CP99,))/24</f>
        <v>-214.06000000000009</v>
      </c>
      <c r="EF99" s="150">
        <f t="shared" si="302"/>
        <v>-4659.92</v>
      </c>
      <c r="EG99" s="151">
        <f t="shared" si="303"/>
        <v>-4873.9800000000005</v>
      </c>
      <c r="EH99" s="118"/>
    </row>
    <row r="100" spans="1:138" x14ac:dyDescent="0.2">
      <c r="A100" s="127" t="s">
        <v>69</v>
      </c>
      <c r="B100" s="63" t="s">
        <v>15</v>
      </c>
      <c r="C100" s="129" t="s">
        <v>15</v>
      </c>
      <c r="D100" s="63" t="s">
        <v>107</v>
      </c>
      <c r="E100" s="63" t="str">
        <f t="shared" si="257"/>
        <v>INTPSG</v>
      </c>
      <c r="F100" s="63" t="str">
        <f t="shared" si="258"/>
        <v>INTPSG</v>
      </c>
      <c r="G100" s="9">
        <v>110425702.37</v>
      </c>
      <c r="H100" s="9">
        <v>0</v>
      </c>
      <c r="I100" s="9">
        <v>-35086.556666666664</v>
      </c>
      <c r="J100" s="9">
        <f t="shared" si="259"/>
        <v>110390615.81333333</v>
      </c>
      <c r="K100" s="9">
        <v>0</v>
      </c>
      <c r="L100" s="9">
        <v>-35086.556666666664</v>
      </c>
      <c r="M100" s="9">
        <f t="shared" si="260"/>
        <v>110355529.25666666</v>
      </c>
      <c r="N100" s="9">
        <v>0</v>
      </c>
      <c r="O100" s="9">
        <v>-35086.556666666664</v>
      </c>
      <c r="P100" s="9">
        <f t="shared" si="261"/>
        <v>110320442.69999999</v>
      </c>
      <c r="Q100" s="9">
        <v>0</v>
      </c>
      <c r="R100" s="9">
        <v>-35086.556666666664</v>
      </c>
      <c r="S100" s="9">
        <f t="shared" si="262"/>
        <v>110285356.14333332</v>
      </c>
      <c r="T100" s="9">
        <v>0</v>
      </c>
      <c r="U100" s="9">
        <v>-35086.556666666664</v>
      </c>
      <c r="V100" s="9">
        <f t="shared" si="263"/>
        <v>110250269.58666664</v>
      </c>
      <c r="W100" s="9">
        <v>0</v>
      </c>
      <c r="X100" s="9">
        <v>-35086.556666666664</v>
      </c>
      <c r="Y100" s="9">
        <f t="shared" si="264"/>
        <v>110215183.02999997</v>
      </c>
      <c r="Z100" s="9">
        <v>0</v>
      </c>
      <c r="AA100" s="9">
        <v>-35086.556666666664</v>
      </c>
      <c r="AB100" s="9">
        <f t="shared" si="265"/>
        <v>110180096.4733333</v>
      </c>
      <c r="AC100" s="9">
        <v>0</v>
      </c>
      <c r="AD100" s="9">
        <v>-35086.556666666664</v>
      </c>
      <c r="AE100" s="9">
        <f t="shared" si="266"/>
        <v>110145009.91666663</v>
      </c>
      <c r="AF100" s="9">
        <v>0</v>
      </c>
      <c r="AG100" s="9">
        <v>-35086.556666666664</v>
      </c>
      <c r="AH100" s="9">
        <f t="shared" si="267"/>
        <v>110109923.35999995</v>
      </c>
      <c r="AI100" s="9">
        <v>0</v>
      </c>
      <c r="AJ100" s="9">
        <v>-35086.556666666664</v>
      </c>
      <c r="AK100" s="9">
        <f t="shared" si="268"/>
        <v>110074836.80333328</v>
      </c>
      <c r="AL100" s="9">
        <v>0</v>
      </c>
      <c r="AM100" s="9">
        <v>-35086.556666666664</v>
      </c>
      <c r="AN100" s="9">
        <f t="shared" si="269"/>
        <v>110039750.24666661</v>
      </c>
      <c r="AO100" s="9">
        <v>0</v>
      </c>
      <c r="AP100" s="9">
        <v>-35086.556666666664</v>
      </c>
      <c r="AQ100" s="9">
        <f t="shared" si="270"/>
        <v>110004663.68999994</v>
      </c>
      <c r="AR100" s="9">
        <v>0</v>
      </c>
      <c r="AS100" s="9">
        <v>-35086.556666666664</v>
      </c>
      <c r="AT100" s="9">
        <f t="shared" si="271"/>
        <v>109969577.13333327</v>
      </c>
      <c r="AU100" s="9">
        <v>0</v>
      </c>
      <c r="AV100" s="9">
        <v>-35086.556666666664</v>
      </c>
      <c r="AW100" s="9">
        <f t="shared" si="272"/>
        <v>109934490.57666659</v>
      </c>
      <c r="AX100" s="9">
        <v>0</v>
      </c>
      <c r="AY100" s="9">
        <v>-35086.556666666664</v>
      </c>
      <c r="AZ100" s="9">
        <f t="shared" si="273"/>
        <v>109899404.01999992</v>
      </c>
      <c r="BA100" s="9">
        <v>0</v>
      </c>
      <c r="BB100" s="9">
        <v>-35086.556666666664</v>
      </c>
      <c r="BC100" s="9">
        <f t="shared" si="274"/>
        <v>109864317.46333325</v>
      </c>
      <c r="BD100" s="9">
        <v>0</v>
      </c>
      <c r="BE100" s="9">
        <v>-35086.556666666664</v>
      </c>
      <c r="BF100" s="9">
        <f t="shared" si="275"/>
        <v>109829230.90666658</v>
      </c>
      <c r="BG100" s="9">
        <v>0</v>
      </c>
      <c r="BH100" s="9">
        <v>-35086.556666666664</v>
      </c>
      <c r="BI100" s="9">
        <f t="shared" si="276"/>
        <v>109794144.3499999</v>
      </c>
      <c r="BJ100" s="9">
        <v>0</v>
      </c>
      <c r="BK100" s="9">
        <v>-35086.556666666664</v>
      </c>
      <c r="BL100" s="9">
        <f t="shared" si="277"/>
        <v>109759057.79333323</v>
      </c>
      <c r="BM100" s="9">
        <v>0</v>
      </c>
      <c r="BN100" s="9">
        <v>-35086.556666666664</v>
      </c>
      <c r="BO100" s="9">
        <f t="shared" si="278"/>
        <v>109723971.23666656</v>
      </c>
      <c r="BP100" s="9">
        <v>0</v>
      </c>
      <c r="BQ100" s="9">
        <v>-35086.556666666664</v>
      </c>
      <c r="BR100" s="9">
        <f t="shared" si="279"/>
        <v>109688884.67999989</v>
      </c>
      <c r="BS100" s="9">
        <v>0</v>
      </c>
      <c r="BT100" s="9">
        <v>-35086.556666666664</v>
      </c>
      <c r="BU100" s="9">
        <f t="shared" si="280"/>
        <v>109653798.12333322</v>
      </c>
      <c r="BV100" s="9">
        <v>0</v>
      </c>
      <c r="BW100" s="9">
        <v>-35086.556666666664</v>
      </c>
      <c r="BX100" s="9">
        <f t="shared" si="281"/>
        <v>109618711.56666654</v>
      </c>
      <c r="BY100" s="9">
        <v>0</v>
      </c>
      <c r="BZ100" s="9">
        <v>-35086.556666666664</v>
      </c>
      <c r="CA100" s="9">
        <f t="shared" si="282"/>
        <v>109583625.00999987</v>
      </c>
      <c r="CB100" s="9">
        <v>0</v>
      </c>
      <c r="CC100" s="9">
        <v>-35086.556666666664</v>
      </c>
      <c r="CD100" s="9">
        <f t="shared" si="283"/>
        <v>109548538.4533332</v>
      </c>
      <c r="CE100" s="9">
        <v>0</v>
      </c>
      <c r="CF100" s="9">
        <v>-35086.556666666664</v>
      </c>
      <c r="CG100" s="9">
        <f t="shared" si="284"/>
        <v>109513451.89666653</v>
      </c>
      <c r="CH100" s="9">
        <v>0</v>
      </c>
      <c r="CI100" s="9">
        <v>-35086.556666666664</v>
      </c>
      <c r="CJ100" s="9">
        <f t="shared" si="285"/>
        <v>109478365.33999985</v>
      </c>
      <c r="CK100" s="9">
        <v>0</v>
      </c>
      <c r="CL100" s="9">
        <v>-35086.556666666664</v>
      </c>
      <c r="CM100" s="9">
        <f t="shared" si="286"/>
        <v>109443278.78333318</v>
      </c>
      <c r="CN100" s="9">
        <v>0</v>
      </c>
      <c r="CO100" s="9">
        <v>-35086.556666666664</v>
      </c>
      <c r="CP100" s="9">
        <f t="shared" si="287"/>
        <v>109408192.22666651</v>
      </c>
      <c r="CQ100" s="9">
        <v>0</v>
      </c>
      <c r="CR100" s="9">
        <v>-35086.556666666664</v>
      </c>
      <c r="CS100" s="9">
        <f t="shared" si="288"/>
        <v>109373105.66999984</v>
      </c>
      <c r="CT100" s="9">
        <v>0</v>
      </c>
      <c r="CU100" s="9">
        <v>-35086.556666666664</v>
      </c>
      <c r="CV100" s="9">
        <f t="shared" si="289"/>
        <v>109338019.11333317</v>
      </c>
      <c r="CW100" s="9">
        <v>0</v>
      </c>
      <c r="CX100" s="9">
        <v>-35086.556666666664</v>
      </c>
      <c r="CY100" s="9">
        <f t="shared" si="290"/>
        <v>109302932.55666649</v>
      </c>
      <c r="CZ100" s="9">
        <v>0</v>
      </c>
      <c r="DA100" s="9">
        <v>-35086.556666666664</v>
      </c>
      <c r="DB100" s="9">
        <f t="shared" si="291"/>
        <v>109267845.99999982</v>
      </c>
      <c r="DC100" s="9">
        <v>0</v>
      </c>
      <c r="DD100" s="9">
        <v>-35086.556666666664</v>
      </c>
      <c r="DE100" s="9">
        <f t="shared" si="292"/>
        <v>109232759.44333315</v>
      </c>
      <c r="DF100" s="9">
        <v>0</v>
      </c>
      <c r="DG100" s="9">
        <v>-35086.556666666664</v>
      </c>
      <c r="DH100" s="9">
        <f t="shared" si="293"/>
        <v>109197672.88666648</v>
      </c>
      <c r="DI100" s="9">
        <v>0</v>
      </c>
      <c r="DJ100" s="9">
        <v>-35086.556666666664</v>
      </c>
      <c r="DK100" s="9">
        <f t="shared" si="294"/>
        <v>109162586.3299998</v>
      </c>
      <c r="DL100" s="9">
        <v>0</v>
      </c>
      <c r="DM100" s="9">
        <v>-35086.556666666664</v>
      </c>
      <c r="DN100" s="9">
        <f t="shared" si="295"/>
        <v>109127499.77333313</v>
      </c>
      <c r="DO100" s="9">
        <v>0</v>
      </c>
      <c r="DP100" s="9">
        <v>-35086.556666666664</v>
      </c>
      <c r="DQ100" s="9">
        <f t="shared" si="296"/>
        <v>109092413.21666646</v>
      </c>
      <c r="DR100" s="9">
        <v>0</v>
      </c>
      <c r="DS100" s="9">
        <v>-35086.556666666664</v>
      </c>
      <c r="DT100" s="9">
        <f t="shared" si="297"/>
        <v>109057326.65999979</v>
      </c>
      <c r="DU100" s="9">
        <v>0</v>
      </c>
      <c r="DV100" s="9">
        <v>-35086.556666666664</v>
      </c>
      <c r="DW100" s="9">
        <f t="shared" si="298"/>
        <v>109022240.10333312</v>
      </c>
      <c r="DX100" s="9">
        <v>0</v>
      </c>
      <c r="DY100" s="9">
        <v>-35086.556666666664</v>
      </c>
      <c r="DZ100" s="9">
        <f t="shared" si="299"/>
        <v>108987153.54666644</v>
      </c>
      <c r="EA100" s="9">
        <v>0</v>
      </c>
      <c r="EB100" s="9">
        <v>-35086.556666666664</v>
      </c>
      <c r="EC100" s="9">
        <f t="shared" si="300"/>
        <v>108952066.98999977</v>
      </c>
      <c r="EE100" s="150">
        <f t="shared" ref="EE100:EE118" si="304">(BI100+CS100+2*SUM(BL100,BO100,BR100,BU100,BX100,CA100,CD100,CG100,CJ100,CM100,CP100,))/24</f>
        <v>109583625.00999987</v>
      </c>
      <c r="EF100" s="150">
        <f t="shared" si="302"/>
        <v>-421038.68000006676</v>
      </c>
      <c r="EG100" s="151">
        <f t="shared" si="303"/>
        <v>109162586.3299998</v>
      </c>
      <c r="EH100" s="118"/>
    </row>
    <row r="101" spans="1:138" x14ac:dyDescent="0.2">
      <c r="A101" s="63" t="s">
        <v>133</v>
      </c>
      <c r="B101" s="63" t="s">
        <v>18</v>
      </c>
      <c r="C101" s="129" t="s">
        <v>18</v>
      </c>
      <c r="D101" s="63" t="s">
        <v>108</v>
      </c>
      <c r="E101" s="63" t="str">
        <f>D101&amp;C101</f>
        <v>HYDPKASG-P</v>
      </c>
      <c r="F101" s="63" t="str">
        <f>D101&amp;C101</f>
        <v>HYDPKASG-P</v>
      </c>
      <c r="G101" s="9">
        <v>74111749.809999987</v>
      </c>
      <c r="H101" s="9">
        <v>0</v>
      </c>
      <c r="I101" s="9">
        <v>0</v>
      </c>
      <c r="J101" s="9">
        <f t="shared" si="259"/>
        <v>74111749.809999987</v>
      </c>
      <c r="K101" s="9">
        <v>0</v>
      </c>
      <c r="L101" s="9">
        <v>0</v>
      </c>
      <c r="M101" s="9">
        <f t="shared" si="260"/>
        <v>74111749.809999987</v>
      </c>
      <c r="N101" s="9">
        <v>0</v>
      </c>
      <c r="O101" s="9">
        <v>0</v>
      </c>
      <c r="P101" s="9">
        <f t="shared" si="261"/>
        <v>74111749.809999987</v>
      </c>
      <c r="Q101" s="9">
        <v>0</v>
      </c>
      <c r="R101" s="9">
        <v>0</v>
      </c>
      <c r="S101" s="9">
        <f t="shared" si="262"/>
        <v>74111749.809999987</v>
      </c>
      <c r="T101" s="9">
        <v>0</v>
      </c>
      <c r="U101" s="9">
        <v>0</v>
      </c>
      <c r="V101" s="9">
        <f t="shared" si="263"/>
        <v>74111749.809999987</v>
      </c>
      <c r="W101" s="9">
        <v>0</v>
      </c>
      <c r="X101" s="9">
        <v>0</v>
      </c>
      <c r="Y101" s="9">
        <f t="shared" si="264"/>
        <v>74111749.809999987</v>
      </c>
      <c r="Z101" s="9">
        <v>0</v>
      </c>
      <c r="AA101" s="9">
        <v>0</v>
      </c>
      <c r="AB101" s="9">
        <f t="shared" si="265"/>
        <v>74111749.809999987</v>
      </c>
      <c r="AC101" s="9">
        <v>0</v>
      </c>
      <c r="AD101" s="9">
        <v>0</v>
      </c>
      <c r="AE101" s="9">
        <f t="shared" si="266"/>
        <v>74111749.809999987</v>
      </c>
      <c r="AF101" s="9">
        <v>0</v>
      </c>
      <c r="AG101" s="9">
        <v>0</v>
      </c>
      <c r="AH101" s="9">
        <f t="shared" si="267"/>
        <v>74111749.809999987</v>
      </c>
      <c r="AI101" s="9">
        <v>0</v>
      </c>
      <c r="AJ101" s="9">
        <v>0</v>
      </c>
      <c r="AK101" s="9">
        <f t="shared" si="268"/>
        <v>74111749.809999987</v>
      </c>
      <c r="AL101" s="9">
        <v>0</v>
      </c>
      <c r="AM101" s="9">
        <v>0</v>
      </c>
      <c r="AN101" s="9">
        <f t="shared" si="269"/>
        <v>74111749.809999987</v>
      </c>
      <c r="AO101" s="9">
        <v>0</v>
      </c>
      <c r="AP101" s="9">
        <v>0</v>
      </c>
      <c r="AQ101" s="9">
        <f t="shared" si="270"/>
        <v>74111749.809999987</v>
      </c>
      <c r="AR101" s="9">
        <v>0</v>
      </c>
      <c r="AS101" s="9">
        <v>0</v>
      </c>
      <c r="AT101" s="9">
        <f t="shared" si="271"/>
        <v>74111749.809999987</v>
      </c>
      <c r="AU101" s="9">
        <v>0</v>
      </c>
      <c r="AV101" s="9">
        <v>0</v>
      </c>
      <c r="AW101" s="9">
        <f t="shared" si="272"/>
        <v>74111749.809999987</v>
      </c>
      <c r="AX101" s="9">
        <v>0</v>
      </c>
      <c r="AY101" s="9">
        <v>0</v>
      </c>
      <c r="AZ101" s="9">
        <f t="shared" si="273"/>
        <v>74111749.809999987</v>
      </c>
      <c r="BA101" s="9">
        <v>0</v>
      </c>
      <c r="BB101" s="9">
        <v>0</v>
      </c>
      <c r="BC101" s="9">
        <f t="shared" si="274"/>
        <v>74111749.809999987</v>
      </c>
      <c r="BD101" s="9">
        <v>0</v>
      </c>
      <c r="BE101" s="9">
        <v>0</v>
      </c>
      <c r="BF101" s="9">
        <f t="shared" si="275"/>
        <v>74111749.809999987</v>
      </c>
      <c r="BG101" s="9">
        <v>0</v>
      </c>
      <c r="BH101" s="9">
        <v>0</v>
      </c>
      <c r="BI101" s="9">
        <f t="shared" si="276"/>
        <v>74111749.809999987</v>
      </c>
      <c r="BJ101" s="9">
        <v>0</v>
      </c>
      <c r="BK101" s="9">
        <v>0</v>
      </c>
      <c r="BL101" s="9">
        <f t="shared" si="277"/>
        <v>74111749.809999987</v>
      </c>
      <c r="BM101" s="9">
        <v>0</v>
      </c>
      <c r="BN101" s="9">
        <v>0</v>
      </c>
      <c r="BO101" s="9">
        <f t="shared" si="278"/>
        <v>74111749.809999987</v>
      </c>
      <c r="BP101" s="9">
        <v>0</v>
      </c>
      <c r="BQ101" s="9">
        <v>0</v>
      </c>
      <c r="BR101" s="9">
        <f t="shared" si="279"/>
        <v>74111749.809999987</v>
      </c>
      <c r="BS101" s="9">
        <v>0</v>
      </c>
      <c r="BT101" s="9">
        <v>0</v>
      </c>
      <c r="BU101" s="9">
        <f t="shared" si="280"/>
        <v>74111749.809999987</v>
      </c>
      <c r="BV101" s="9">
        <v>0</v>
      </c>
      <c r="BW101" s="9">
        <v>0</v>
      </c>
      <c r="BX101" s="9">
        <f t="shared" si="281"/>
        <v>74111749.809999987</v>
      </c>
      <c r="BY101" s="9">
        <v>0</v>
      </c>
      <c r="BZ101" s="9">
        <v>0</v>
      </c>
      <c r="CA101" s="9">
        <f t="shared" si="282"/>
        <v>74111749.809999987</v>
      </c>
      <c r="CB101" s="9">
        <v>0</v>
      </c>
      <c r="CC101" s="9">
        <v>0</v>
      </c>
      <c r="CD101" s="9">
        <f t="shared" si="283"/>
        <v>74111749.809999987</v>
      </c>
      <c r="CE101" s="9">
        <v>0</v>
      </c>
      <c r="CF101" s="9">
        <v>0</v>
      </c>
      <c r="CG101" s="9">
        <f t="shared" si="284"/>
        <v>74111749.809999987</v>
      </c>
      <c r="CH101" s="9">
        <v>0</v>
      </c>
      <c r="CI101" s="9">
        <v>0</v>
      </c>
      <c r="CJ101" s="9">
        <f t="shared" si="285"/>
        <v>74111749.809999987</v>
      </c>
      <c r="CK101" s="9">
        <v>0</v>
      </c>
      <c r="CL101" s="9">
        <v>0</v>
      </c>
      <c r="CM101" s="9">
        <f t="shared" si="286"/>
        <v>74111749.809999987</v>
      </c>
      <c r="CN101" s="9">
        <v>0</v>
      </c>
      <c r="CO101" s="9">
        <v>0</v>
      </c>
      <c r="CP101" s="9">
        <f t="shared" si="287"/>
        <v>74111749.809999987</v>
      </c>
      <c r="CQ101" s="9">
        <v>0</v>
      </c>
      <c r="CR101" s="9">
        <v>0</v>
      </c>
      <c r="CS101" s="9">
        <f t="shared" si="288"/>
        <v>74111749.809999987</v>
      </c>
      <c r="CT101" s="9">
        <v>0</v>
      </c>
      <c r="CU101" s="9">
        <v>0</v>
      </c>
      <c r="CV101" s="9">
        <f t="shared" si="289"/>
        <v>74111749.809999987</v>
      </c>
      <c r="CW101" s="9">
        <v>0</v>
      </c>
      <c r="CX101" s="9">
        <v>0</v>
      </c>
      <c r="CY101" s="9">
        <f t="shared" si="290"/>
        <v>74111749.809999987</v>
      </c>
      <c r="CZ101" s="9">
        <v>0</v>
      </c>
      <c r="DA101" s="9">
        <v>0</v>
      </c>
      <c r="DB101" s="9">
        <f t="shared" si="291"/>
        <v>74111749.809999987</v>
      </c>
      <c r="DC101" s="9">
        <v>0</v>
      </c>
      <c r="DD101" s="9">
        <v>0</v>
      </c>
      <c r="DE101" s="9">
        <f t="shared" si="292"/>
        <v>74111749.809999987</v>
      </c>
      <c r="DF101" s="9">
        <v>0</v>
      </c>
      <c r="DG101" s="9">
        <v>0</v>
      </c>
      <c r="DH101" s="9">
        <f t="shared" si="293"/>
        <v>74111749.809999987</v>
      </c>
      <c r="DI101" s="9">
        <v>0</v>
      </c>
      <c r="DJ101" s="9">
        <v>0</v>
      </c>
      <c r="DK101" s="9">
        <f t="shared" si="294"/>
        <v>74111749.809999987</v>
      </c>
      <c r="DL101" s="9">
        <v>0</v>
      </c>
      <c r="DM101" s="9">
        <v>0</v>
      </c>
      <c r="DN101" s="9">
        <f t="shared" si="295"/>
        <v>74111749.809999987</v>
      </c>
      <c r="DO101" s="9">
        <v>0</v>
      </c>
      <c r="DP101" s="9">
        <v>0</v>
      </c>
      <c r="DQ101" s="9">
        <f t="shared" si="296"/>
        <v>74111749.809999987</v>
      </c>
      <c r="DR101" s="9">
        <v>0</v>
      </c>
      <c r="DS101" s="9">
        <v>0</v>
      </c>
      <c r="DT101" s="9">
        <f t="shared" si="297"/>
        <v>74111749.809999987</v>
      </c>
      <c r="DU101" s="9">
        <v>0</v>
      </c>
      <c r="DV101" s="9">
        <v>0</v>
      </c>
      <c r="DW101" s="9">
        <f t="shared" si="298"/>
        <v>74111749.809999987</v>
      </c>
      <c r="DX101" s="9">
        <v>0</v>
      </c>
      <c r="DY101" s="9">
        <v>0</v>
      </c>
      <c r="DZ101" s="9">
        <f t="shared" si="299"/>
        <v>74111749.809999987</v>
      </c>
      <c r="EA101" s="9">
        <v>0</v>
      </c>
      <c r="EB101" s="9">
        <v>0</v>
      </c>
      <c r="EC101" s="9">
        <f t="shared" si="300"/>
        <v>74111749.809999987</v>
      </c>
      <c r="EE101" s="150">
        <f t="shared" si="304"/>
        <v>74111749.809999973</v>
      </c>
      <c r="EF101" s="150">
        <f t="shared" si="302"/>
        <v>0</v>
      </c>
      <c r="EG101" s="151">
        <f t="shared" si="303"/>
        <v>74111749.809999973</v>
      </c>
      <c r="EH101" s="118"/>
    </row>
    <row r="102" spans="1:138" x14ac:dyDescent="0.2">
      <c r="A102" s="127" t="s">
        <v>69</v>
      </c>
      <c r="B102" s="63" t="s">
        <v>18</v>
      </c>
      <c r="C102" s="129" t="s">
        <v>18</v>
      </c>
      <c r="D102" s="63" t="s">
        <v>107</v>
      </c>
      <c r="E102" s="63" t="str">
        <f t="shared" ref="E102:E118" si="305">D102&amp;C102</f>
        <v>INTPSG-P</v>
      </c>
      <c r="F102" s="63" t="str">
        <f t="shared" ref="F102:F118" si="306">D102&amp;C102</f>
        <v>INTPSG-P</v>
      </c>
      <c r="G102" s="9">
        <v>103455074.83</v>
      </c>
      <c r="H102" s="9">
        <v>0</v>
      </c>
      <c r="I102" s="9">
        <v>-4665.5863333333336</v>
      </c>
      <c r="J102" s="9">
        <f t="shared" si="259"/>
        <v>103450409.24366666</v>
      </c>
      <c r="K102" s="9">
        <v>0</v>
      </c>
      <c r="L102" s="9">
        <v>-4665.5863333333336</v>
      </c>
      <c r="M102" s="9">
        <f t="shared" si="260"/>
        <v>103445743.65733333</v>
      </c>
      <c r="N102" s="9">
        <v>0</v>
      </c>
      <c r="O102" s="9">
        <v>-4665.5863333333336</v>
      </c>
      <c r="P102" s="9">
        <f t="shared" si="261"/>
        <v>103441078.07099999</v>
      </c>
      <c r="Q102" s="9">
        <v>0</v>
      </c>
      <c r="R102" s="9">
        <v>-4665.5863333333336</v>
      </c>
      <c r="S102" s="9">
        <f t="shared" si="262"/>
        <v>103436412.48466666</v>
      </c>
      <c r="T102" s="9">
        <v>0</v>
      </c>
      <c r="U102" s="9">
        <v>-4665.5863333333336</v>
      </c>
      <c r="V102" s="9">
        <f t="shared" si="263"/>
        <v>103431746.89833333</v>
      </c>
      <c r="W102" s="9">
        <v>0</v>
      </c>
      <c r="X102" s="9">
        <v>-4665.5863333333336</v>
      </c>
      <c r="Y102" s="9">
        <f t="shared" si="264"/>
        <v>103427081.31199999</v>
      </c>
      <c r="Z102" s="9">
        <v>0</v>
      </c>
      <c r="AA102" s="9">
        <v>-4665.5863333333336</v>
      </c>
      <c r="AB102" s="9">
        <f t="shared" si="265"/>
        <v>103422415.72566666</v>
      </c>
      <c r="AC102" s="9">
        <v>0</v>
      </c>
      <c r="AD102" s="9">
        <v>-4665.5863333333336</v>
      </c>
      <c r="AE102" s="9">
        <f t="shared" si="266"/>
        <v>103417750.13933332</v>
      </c>
      <c r="AF102" s="9">
        <v>0</v>
      </c>
      <c r="AG102" s="9">
        <v>-4665.5863333333336</v>
      </c>
      <c r="AH102" s="9">
        <f t="shared" si="267"/>
        <v>103413084.55299999</v>
      </c>
      <c r="AI102" s="9">
        <v>0</v>
      </c>
      <c r="AJ102" s="9">
        <v>-4665.5863333333336</v>
      </c>
      <c r="AK102" s="9">
        <f t="shared" si="268"/>
        <v>103408418.96666665</v>
      </c>
      <c r="AL102" s="9">
        <v>0</v>
      </c>
      <c r="AM102" s="9">
        <v>-4665.5863333333336</v>
      </c>
      <c r="AN102" s="9">
        <f t="shared" si="269"/>
        <v>103403753.38033332</v>
      </c>
      <c r="AO102" s="9">
        <v>0</v>
      </c>
      <c r="AP102" s="9">
        <v>-4665.5863333333336</v>
      </c>
      <c r="AQ102" s="9">
        <f t="shared" si="270"/>
        <v>103399087.79399998</v>
      </c>
      <c r="AR102" s="9">
        <v>0</v>
      </c>
      <c r="AS102" s="9">
        <v>-4665.5863333333336</v>
      </c>
      <c r="AT102" s="9">
        <f t="shared" si="271"/>
        <v>103394422.20766665</v>
      </c>
      <c r="AU102" s="9">
        <v>0</v>
      </c>
      <c r="AV102" s="9">
        <v>-4665.5863333333336</v>
      </c>
      <c r="AW102" s="9">
        <f t="shared" si="272"/>
        <v>103389756.62133332</v>
      </c>
      <c r="AX102" s="9">
        <v>0</v>
      </c>
      <c r="AY102" s="9">
        <v>-4665.5863333333336</v>
      </c>
      <c r="AZ102" s="9">
        <f t="shared" si="273"/>
        <v>103385091.03499998</v>
      </c>
      <c r="BA102" s="9">
        <v>0</v>
      </c>
      <c r="BB102" s="9">
        <v>-4665.5863333333336</v>
      </c>
      <c r="BC102" s="9">
        <f t="shared" si="274"/>
        <v>103380425.44866665</v>
      </c>
      <c r="BD102" s="9">
        <v>0</v>
      </c>
      <c r="BE102" s="9">
        <v>-4665.5863333333336</v>
      </c>
      <c r="BF102" s="9">
        <f t="shared" si="275"/>
        <v>103375759.86233331</v>
      </c>
      <c r="BG102" s="9">
        <v>0</v>
      </c>
      <c r="BH102" s="9">
        <v>-4665.5863333333336</v>
      </c>
      <c r="BI102" s="9">
        <f t="shared" si="276"/>
        <v>103371094.27599998</v>
      </c>
      <c r="BJ102" s="9">
        <v>0</v>
      </c>
      <c r="BK102" s="9">
        <v>-4665.5863333333336</v>
      </c>
      <c r="BL102" s="9">
        <f t="shared" si="277"/>
        <v>103366428.68966664</v>
      </c>
      <c r="BM102" s="9">
        <v>0</v>
      </c>
      <c r="BN102" s="9">
        <v>-4665.5863333333336</v>
      </c>
      <c r="BO102" s="9">
        <f t="shared" si="278"/>
        <v>103361763.10333331</v>
      </c>
      <c r="BP102" s="9">
        <v>0</v>
      </c>
      <c r="BQ102" s="9">
        <v>-4665.5863333333336</v>
      </c>
      <c r="BR102" s="9">
        <f t="shared" si="279"/>
        <v>103357097.51699997</v>
      </c>
      <c r="BS102" s="9">
        <v>0</v>
      </c>
      <c r="BT102" s="9">
        <v>-4665.5863333333336</v>
      </c>
      <c r="BU102" s="9">
        <f t="shared" si="280"/>
        <v>103352431.93066664</v>
      </c>
      <c r="BV102" s="9">
        <v>0</v>
      </c>
      <c r="BW102" s="9">
        <v>-4665.5863333333336</v>
      </c>
      <c r="BX102" s="9">
        <f t="shared" si="281"/>
        <v>103347766.34433331</v>
      </c>
      <c r="BY102" s="9">
        <v>0</v>
      </c>
      <c r="BZ102" s="9">
        <v>-4665.5863333333336</v>
      </c>
      <c r="CA102" s="9">
        <f t="shared" si="282"/>
        <v>103343100.75799997</v>
      </c>
      <c r="CB102" s="9">
        <v>0</v>
      </c>
      <c r="CC102" s="9">
        <v>-4665.5863333333336</v>
      </c>
      <c r="CD102" s="9">
        <f t="shared" si="283"/>
        <v>103338435.17166664</v>
      </c>
      <c r="CE102" s="9">
        <v>0</v>
      </c>
      <c r="CF102" s="9">
        <v>-4665.5863333333336</v>
      </c>
      <c r="CG102" s="9">
        <f t="shared" si="284"/>
        <v>103333769.5853333</v>
      </c>
      <c r="CH102" s="9">
        <v>0</v>
      </c>
      <c r="CI102" s="9">
        <v>-4665.5863333333336</v>
      </c>
      <c r="CJ102" s="9">
        <f t="shared" si="285"/>
        <v>103329103.99899997</v>
      </c>
      <c r="CK102" s="9">
        <v>0</v>
      </c>
      <c r="CL102" s="9">
        <v>-4665.5863333333336</v>
      </c>
      <c r="CM102" s="9">
        <f t="shared" si="286"/>
        <v>103324438.41266663</v>
      </c>
      <c r="CN102" s="9">
        <v>0</v>
      </c>
      <c r="CO102" s="9">
        <v>-4665.5863333333336</v>
      </c>
      <c r="CP102" s="9">
        <f t="shared" si="287"/>
        <v>103319772.8263333</v>
      </c>
      <c r="CQ102" s="9">
        <v>0</v>
      </c>
      <c r="CR102" s="9">
        <v>-4665.5863333333336</v>
      </c>
      <c r="CS102" s="9">
        <f t="shared" si="288"/>
        <v>103315107.23999996</v>
      </c>
      <c r="CT102" s="9">
        <v>0</v>
      </c>
      <c r="CU102" s="9">
        <v>-4665.5863333333336</v>
      </c>
      <c r="CV102" s="9">
        <f t="shared" si="289"/>
        <v>103310441.65366663</v>
      </c>
      <c r="CW102" s="9">
        <v>0</v>
      </c>
      <c r="CX102" s="9">
        <v>-4665.5863333333336</v>
      </c>
      <c r="CY102" s="9">
        <f t="shared" si="290"/>
        <v>103305776.0673333</v>
      </c>
      <c r="CZ102" s="9">
        <v>0</v>
      </c>
      <c r="DA102" s="9">
        <v>-4665.5863333333336</v>
      </c>
      <c r="DB102" s="9">
        <f t="shared" si="291"/>
        <v>103301110.48099996</v>
      </c>
      <c r="DC102" s="9">
        <v>0</v>
      </c>
      <c r="DD102" s="9">
        <v>-4665.5863333333336</v>
      </c>
      <c r="DE102" s="9">
        <f t="shared" si="292"/>
        <v>103296444.89466663</v>
      </c>
      <c r="DF102" s="9">
        <v>0</v>
      </c>
      <c r="DG102" s="9">
        <v>-4665.5863333333336</v>
      </c>
      <c r="DH102" s="9">
        <f t="shared" si="293"/>
        <v>103291779.30833329</v>
      </c>
      <c r="DI102" s="9">
        <v>0</v>
      </c>
      <c r="DJ102" s="9">
        <v>-4665.5863333333336</v>
      </c>
      <c r="DK102" s="9">
        <f t="shared" si="294"/>
        <v>103287113.72199996</v>
      </c>
      <c r="DL102" s="9">
        <v>0</v>
      </c>
      <c r="DM102" s="9">
        <v>-4665.5863333333336</v>
      </c>
      <c r="DN102" s="9">
        <f t="shared" si="295"/>
        <v>103282448.13566662</v>
      </c>
      <c r="DO102" s="9">
        <v>0</v>
      </c>
      <c r="DP102" s="9">
        <v>-4665.5863333333336</v>
      </c>
      <c r="DQ102" s="9">
        <f t="shared" si="296"/>
        <v>103277782.54933329</v>
      </c>
      <c r="DR102" s="9">
        <v>0</v>
      </c>
      <c r="DS102" s="9">
        <v>-4665.5863333333336</v>
      </c>
      <c r="DT102" s="9">
        <f t="shared" si="297"/>
        <v>103273116.96299995</v>
      </c>
      <c r="DU102" s="9">
        <v>0</v>
      </c>
      <c r="DV102" s="9">
        <v>-4665.5863333333336</v>
      </c>
      <c r="DW102" s="9">
        <f t="shared" si="298"/>
        <v>103268451.37666662</v>
      </c>
      <c r="DX102" s="9">
        <v>0</v>
      </c>
      <c r="DY102" s="9">
        <v>-4665.5863333333336</v>
      </c>
      <c r="DZ102" s="9">
        <f t="shared" si="299"/>
        <v>103263785.79033329</v>
      </c>
      <c r="EA102" s="9">
        <v>0</v>
      </c>
      <c r="EB102" s="9">
        <v>-4665.5863333333336</v>
      </c>
      <c r="EC102" s="9">
        <f t="shared" si="300"/>
        <v>103259120.20399995</v>
      </c>
      <c r="EE102" s="150">
        <f t="shared" si="304"/>
        <v>103343100.75799997</v>
      </c>
      <c r="EF102" s="150">
        <f t="shared" si="302"/>
        <v>-55987.036000013351</v>
      </c>
      <c r="EG102" s="151">
        <f t="shared" si="303"/>
        <v>103287113.72199996</v>
      </c>
      <c r="EH102" s="118"/>
    </row>
    <row r="103" spans="1:138" x14ac:dyDescent="0.2">
      <c r="A103" s="127" t="s">
        <v>69</v>
      </c>
      <c r="B103" s="63" t="s">
        <v>19</v>
      </c>
      <c r="C103" s="129" t="s">
        <v>19</v>
      </c>
      <c r="D103" s="63" t="s">
        <v>107</v>
      </c>
      <c r="E103" s="63" t="str">
        <f t="shared" si="305"/>
        <v>INTPSG-U</v>
      </c>
      <c r="F103" s="63" t="str">
        <f t="shared" si="306"/>
        <v>INTPSG-U</v>
      </c>
      <c r="G103" s="9">
        <v>10499692.25</v>
      </c>
      <c r="H103" s="9">
        <v>0</v>
      </c>
      <c r="I103" s="9">
        <v>-16977.039499999999</v>
      </c>
      <c r="J103" s="9">
        <f t="shared" si="259"/>
        <v>10482715.2105</v>
      </c>
      <c r="K103" s="9">
        <v>0</v>
      </c>
      <c r="L103" s="9">
        <v>-16977.039499999999</v>
      </c>
      <c r="M103" s="9">
        <f t="shared" si="260"/>
        <v>10465738.171</v>
      </c>
      <c r="N103" s="9">
        <v>0</v>
      </c>
      <c r="O103" s="9">
        <v>-16977.039499999999</v>
      </c>
      <c r="P103" s="9">
        <f t="shared" si="261"/>
        <v>10448761.1315</v>
      </c>
      <c r="Q103" s="9">
        <v>0</v>
      </c>
      <c r="R103" s="9">
        <v>-16977.039499999999</v>
      </c>
      <c r="S103" s="9">
        <f t="shared" si="262"/>
        <v>10431784.092</v>
      </c>
      <c r="T103" s="9">
        <v>0</v>
      </c>
      <c r="U103" s="9">
        <v>-16977.039499999999</v>
      </c>
      <c r="V103" s="9">
        <f t="shared" si="263"/>
        <v>10414807.0525</v>
      </c>
      <c r="W103" s="9">
        <v>0</v>
      </c>
      <c r="X103" s="9">
        <v>-16977.039499999999</v>
      </c>
      <c r="Y103" s="9">
        <f t="shared" si="264"/>
        <v>10397830.013</v>
      </c>
      <c r="Z103" s="9">
        <v>0</v>
      </c>
      <c r="AA103" s="9">
        <v>-16977.039499999999</v>
      </c>
      <c r="AB103" s="9">
        <f t="shared" si="265"/>
        <v>10380852.9735</v>
      </c>
      <c r="AC103" s="9">
        <v>0</v>
      </c>
      <c r="AD103" s="9">
        <v>-16977.039499999999</v>
      </c>
      <c r="AE103" s="9">
        <f t="shared" si="266"/>
        <v>10363875.934</v>
      </c>
      <c r="AF103" s="9">
        <v>0</v>
      </c>
      <c r="AG103" s="9">
        <v>-16977.039499999999</v>
      </c>
      <c r="AH103" s="9">
        <f t="shared" si="267"/>
        <v>10346898.8945</v>
      </c>
      <c r="AI103" s="9">
        <v>0</v>
      </c>
      <c r="AJ103" s="9">
        <v>-16977.039499999999</v>
      </c>
      <c r="AK103" s="9">
        <f t="shared" si="268"/>
        <v>10329921.855</v>
      </c>
      <c r="AL103" s="9">
        <v>0</v>
      </c>
      <c r="AM103" s="9">
        <v>-16977.039499999999</v>
      </c>
      <c r="AN103" s="9">
        <f t="shared" si="269"/>
        <v>10312944.8155</v>
      </c>
      <c r="AO103" s="9">
        <v>0</v>
      </c>
      <c r="AP103" s="9">
        <v>-16977.039499999999</v>
      </c>
      <c r="AQ103" s="9">
        <f t="shared" si="270"/>
        <v>10295967.776000001</v>
      </c>
      <c r="AR103" s="9">
        <v>0</v>
      </c>
      <c r="AS103" s="9">
        <v>-16977.039499999999</v>
      </c>
      <c r="AT103" s="9">
        <f t="shared" si="271"/>
        <v>10278990.736500001</v>
      </c>
      <c r="AU103" s="9">
        <v>0</v>
      </c>
      <c r="AV103" s="9">
        <v>-16977.039499999999</v>
      </c>
      <c r="AW103" s="9">
        <f t="shared" si="272"/>
        <v>10262013.697000001</v>
      </c>
      <c r="AX103" s="9">
        <v>0</v>
      </c>
      <c r="AY103" s="9">
        <v>-16977.039499999999</v>
      </c>
      <c r="AZ103" s="9">
        <f t="shared" si="273"/>
        <v>10245036.657500001</v>
      </c>
      <c r="BA103" s="9">
        <v>0</v>
      </c>
      <c r="BB103" s="9">
        <v>-16977.039499999999</v>
      </c>
      <c r="BC103" s="9">
        <f t="shared" si="274"/>
        <v>10228059.618000001</v>
      </c>
      <c r="BD103" s="9">
        <v>0</v>
      </c>
      <c r="BE103" s="9">
        <v>-16977.039499999999</v>
      </c>
      <c r="BF103" s="9">
        <f t="shared" si="275"/>
        <v>10211082.578500001</v>
      </c>
      <c r="BG103" s="9">
        <v>0</v>
      </c>
      <c r="BH103" s="9">
        <v>-16977.039499999999</v>
      </c>
      <c r="BI103" s="9">
        <f t="shared" si="276"/>
        <v>10194105.539000001</v>
      </c>
      <c r="BJ103" s="9">
        <v>0</v>
      </c>
      <c r="BK103" s="9">
        <v>-16977.039499999999</v>
      </c>
      <c r="BL103" s="9">
        <f t="shared" si="277"/>
        <v>10177128.499500001</v>
      </c>
      <c r="BM103" s="9">
        <v>0</v>
      </c>
      <c r="BN103" s="9">
        <v>-16977.039499999999</v>
      </c>
      <c r="BO103" s="9">
        <f t="shared" si="278"/>
        <v>10160151.460000001</v>
      </c>
      <c r="BP103" s="9">
        <v>0</v>
      </c>
      <c r="BQ103" s="9">
        <v>-16977.039499999999</v>
      </c>
      <c r="BR103" s="9">
        <f t="shared" si="279"/>
        <v>10143174.420500001</v>
      </c>
      <c r="BS103" s="9">
        <v>0</v>
      </c>
      <c r="BT103" s="9">
        <v>-16977.039499999999</v>
      </c>
      <c r="BU103" s="9">
        <f t="shared" si="280"/>
        <v>10126197.381000001</v>
      </c>
      <c r="BV103" s="9">
        <v>0</v>
      </c>
      <c r="BW103" s="9">
        <v>-16977.039499999999</v>
      </c>
      <c r="BX103" s="9">
        <f t="shared" si="281"/>
        <v>10109220.341500001</v>
      </c>
      <c r="BY103" s="9">
        <v>0</v>
      </c>
      <c r="BZ103" s="9">
        <v>-16977.039499999999</v>
      </c>
      <c r="CA103" s="9">
        <f t="shared" si="282"/>
        <v>10092243.302000001</v>
      </c>
      <c r="CB103" s="9">
        <v>0</v>
      </c>
      <c r="CC103" s="9">
        <v>-16977.039499999999</v>
      </c>
      <c r="CD103" s="9">
        <f t="shared" si="283"/>
        <v>10075266.262500001</v>
      </c>
      <c r="CE103" s="9">
        <v>0</v>
      </c>
      <c r="CF103" s="9">
        <v>-16977.039499999999</v>
      </c>
      <c r="CG103" s="9">
        <f t="shared" si="284"/>
        <v>10058289.223000001</v>
      </c>
      <c r="CH103" s="9">
        <v>0</v>
      </c>
      <c r="CI103" s="9">
        <v>-16977.039499999999</v>
      </c>
      <c r="CJ103" s="9">
        <f t="shared" si="285"/>
        <v>10041312.183500001</v>
      </c>
      <c r="CK103" s="9">
        <v>0</v>
      </c>
      <c r="CL103" s="9">
        <v>-16977.039499999999</v>
      </c>
      <c r="CM103" s="9">
        <f t="shared" si="286"/>
        <v>10024335.144000001</v>
      </c>
      <c r="CN103" s="9">
        <v>0</v>
      </c>
      <c r="CO103" s="9">
        <v>-16977.039499999999</v>
      </c>
      <c r="CP103" s="9">
        <f t="shared" si="287"/>
        <v>10007358.104500001</v>
      </c>
      <c r="CQ103" s="9">
        <v>0</v>
      </c>
      <c r="CR103" s="9">
        <v>-16977.039499999999</v>
      </c>
      <c r="CS103" s="9">
        <f t="shared" si="288"/>
        <v>9990381.0650000013</v>
      </c>
      <c r="CT103" s="9">
        <v>0</v>
      </c>
      <c r="CU103" s="9">
        <v>-16977.039499999999</v>
      </c>
      <c r="CV103" s="9">
        <f t="shared" si="289"/>
        <v>9973404.0255000014</v>
      </c>
      <c r="CW103" s="9">
        <v>0</v>
      </c>
      <c r="CX103" s="9">
        <v>-16977.039499999999</v>
      </c>
      <c r="CY103" s="9">
        <f t="shared" si="290"/>
        <v>9956426.9860000014</v>
      </c>
      <c r="CZ103" s="9">
        <v>0</v>
      </c>
      <c r="DA103" s="9">
        <v>-16977.039499999999</v>
      </c>
      <c r="DB103" s="9">
        <f t="shared" si="291"/>
        <v>9939449.9465000015</v>
      </c>
      <c r="DC103" s="9">
        <v>0</v>
      </c>
      <c r="DD103" s="9">
        <v>-16977.039499999999</v>
      </c>
      <c r="DE103" s="9">
        <f t="shared" si="292"/>
        <v>9922472.9070000015</v>
      </c>
      <c r="DF103" s="9">
        <v>0</v>
      </c>
      <c r="DG103" s="9">
        <v>-16977.039499999999</v>
      </c>
      <c r="DH103" s="9">
        <f t="shared" si="293"/>
        <v>9905495.8675000016</v>
      </c>
      <c r="DI103" s="9">
        <v>0</v>
      </c>
      <c r="DJ103" s="9">
        <v>-16977.039499999999</v>
      </c>
      <c r="DK103" s="9">
        <f t="shared" si="294"/>
        <v>9888518.8280000016</v>
      </c>
      <c r="DL103" s="9">
        <v>0</v>
      </c>
      <c r="DM103" s="9">
        <v>-16977.039499999999</v>
      </c>
      <c r="DN103" s="9">
        <f t="shared" si="295"/>
        <v>9871541.7885000017</v>
      </c>
      <c r="DO103" s="9">
        <v>0</v>
      </c>
      <c r="DP103" s="9">
        <v>-16977.039499999999</v>
      </c>
      <c r="DQ103" s="9">
        <f t="shared" si="296"/>
        <v>9854564.7490000017</v>
      </c>
      <c r="DR103" s="9">
        <v>0</v>
      </c>
      <c r="DS103" s="9">
        <v>-16977.039499999999</v>
      </c>
      <c r="DT103" s="9">
        <f t="shared" si="297"/>
        <v>9837587.7095000017</v>
      </c>
      <c r="DU103" s="9">
        <v>0</v>
      </c>
      <c r="DV103" s="9">
        <v>-16977.039499999999</v>
      </c>
      <c r="DW103" s="9">
        <f t="shared" si="298"/>
        <v>9820610.6700000018</v>
      </c>
      <c r="DX103" s="9">
        <v>0</v>
      </c>
      <c r="DY103" s="9">
        <v>-16977.039499999999</v>
      </c>
      <c r="DZ103" s="9">
        <f t="shared" si="299"/>
        <v>9803633.6305000018</v>
      </c>
      <c r="EA103" s="9">
        <v>0</v>
      </c>
      <c r="EB103" s="9">
        <v>-16977.039499999999</v>
      </c>
      <c r="EC103" s="9">
        <f t="shared" si="300"/>
        <v>9786656.5910000019</v>
      </c>
      <c r="EE103" s="150">
        <f t="shared" si="304"/>
        <v>10092243.302000003</v>
      </c>
      <c r="EF103" s="150">
        <f t="shared" si="302"/>
        <v>-203724.47400000133</v>
      </c>
      <c r="EG103" s="151">
        <f t="shared" si="303"/>
        <v>9888518.8280000016</v>
      </c>
      <c r="EH103" s="118"/>
    </row>
    <row r="104" spans="1:138" hidden="1" x14ac:dyDescent="0.2">
      <c r="C104" s="12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E104" s="150"/>
      <c r="EF104" s="150"/>
      <c r="EG104" s="151"/>
      <c r="EH104" s="118"/>
    </row>
    <row r="105" spans="1:138" hidden="1" x14ac:dyDescent="0.2">
      <c r="C105" s="12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E105" s="150"/>
      <c r="EF105" s="150"/>
      <c r="EG105" s="151"/>
      <c r="EH105" s="118"/>
    </row>
    <row r="106" spans="1:138" hidden="1" x14ac:dyDescent="0.2">
      <c r="C106" s="12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E106" s="150"/>
      <c r="EF106" s="150"/>
      <c r="EG106" s="151"/>
      <c r="EH106" s="118"/>
    </row>
    <row r="107" spans="1:138" hidden="1" x14ac:dyDescent="0.2">
      <c r="C107" s="12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E107" s="150"/>
      <c r="EF107" s="150"/>
      <c r="EG107" s="151"/>
      <c r="EH107" s="118"/>
    </row>
    <row r="108" spans="1:138" hidden="1" x14ac:dyDescent="0.2">
      <c r="C108" s="12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E108" s="150"/>
      <c r="EF108" s="150"/>
      <c r="EG108" s="151"/>
      <c r="EH108" s="118"/>
    </row>
    <row r="109" spans="1:138" hidden="1" x14ac:dyDescent="0.2">
      <c r="C109" s="12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E109" s="150"/>
      <c r="EF109" s="150"/>
      <c r="EG109" s="151"/>
      <c r="EH109" s="118"/>
    </row>
    <row r="110" spans="1:138" hidden="1" x14ac:dyDescent="0.2">
      <c r="C110" s="12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E110" s="150"/>
      <c r="EF110" s="150"/>
      <c r="EG110" s="151"/>
      <c r="EH110" s="118"/>
    </row>
    <row r="111" spans="1:138" hidden="1" x14ac:dyDescent="0.2">
      <c r="C111" s="12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E111" s="150"/>
      <c r="EF111" s="150"/>
      <c r="EG111" s="151"/>
      <c r="EH111" s="118"/>
    </row>
    <row r="112" spans="1:138" hidden="1" x14ac:dyDescent="0.2">
      <c r="C112" s="12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E112" s="150"/>
      <c r="EF112" s="150"/>
      <c r="EG112" s="151"/>
      <c r="EH112" s="118"/>
    </row>
    <row r="113" spans="1:141" x14ac:dyDescent="0.2">
      <c r="A113" s="63" t="s">
        <v>99</v>
      </c>
      <c r="B113" s="63" t="s">
        <v>16</v>
      </c>
      <c r="C113" s="129" t="s">
        <v>16</v>
      </c>
      <c r="D113" s="63" t="s">
        <v>107</v>
      </c>
      <c r="E113" s="63" t="str">
        <f t="shared" si="305"/>
        <v>INTPJBG</v>
      </c>
      <c r="F113" s="63" t="str">
        <f t="shared" si="306"/>
        <v>INTPJBG</v>
      </c>
      <c r="G113" s="9">
        <v>2634359.23</v>
      </c>
      <c r="H113" s="9">
        <v>0</v>
      </c>
      <c r="I113" s="9">
        <v>0</v>
      </c>
      <c r="J113" s="9">
        <f t="shared" si="259"/>
        <v>2634359.23</v>
      </c>
      <c r="K113" s="9">
        <v>0</v>
      </c>
      <c r="L113" s="9">
        <v>0</v>
      </c>
      <c r="M113" s="9">
        <f t="shared" si="260"/>
        <v>2634359.23</v>
      </c>
      <c r="N113" s="9">
        <v>0</v>
      </c>
      <c r="O113" s="9">
        <v>0</v>
      </c>
      <c r="P113" s="9">
        <f t="shared" si="261"/>
        <v>2634359.23</v>
      </c>
      <c r="Q113" s="9">
        <v>0</v>
      </c>
      <c r="R113" s="9">
        <v>0</v>
      </c>
      <c r="S113" s="9">
        <f t="shared" si="262"/>
        <v>2634359.23</v>
      </c>
      <c r="T113" s="9">
        <v>0</v>
      </c>
      <c r="U113" s="9">
        <v>0</v>
      </c>
      <c r="V113" s="9">
        <f t="shared" si="263"/>
        <v>2634359.23</v>
      </c>
      <c r="W113" s="9">
        <v>0</v>
      </c>
      <c r="X113" s="9">
        <v>0</v>
      </c>
      <c r="Y113" s="9">
        <f t="shared" si="264"/>
        <v>2634359.23</v>
      </c>
      <c r="Z113" s="9">
        <v>0</v>
      </c>
      <c r="AA113" s="9">
        <v>0</v>
      </c>
      <c r="AB113" s="9">
        <f t="shared" si="265"/>
        <v>2634359.23</v>
      </c>
      <c r="AC113" s="9">
        <v>0</v>
      </c>
      <c r="AD113" s="9">
        <v>0</v>
      </c>
      <c r="AE113" s="9">
        <f t="shared" si="266"/>
        <v>2634359.23</v>
      </c>
      <c r="AF113" s="9">
        <v>0</v>
      </c>
      <c r="AG113" s="9">
        <v>0</v>
      </c>
      <c r="AH113" s="9">
        <f t="shared" si="267"/>
        <v>2634359.23</v>
      </c>
      <c r="AI113" s="9">
        <v>0</v>
      </c>
      <c r="AJ113" s="9">
        <v>0</v>
      </c>
      <c r="AK113" s="9">
        <f t="shared" si="268"/>
        <v>2634359.23</v>
      </c>
      <c r="AL113" s="9">
        <v>0</v>
      </c>
      <c r="AM113" s="9">
        <v>0</v>
      </c>
      <c r="AN113" s="9">
        <f t="shared" si="269"/>
        <v>2634359.23</v>
      </c>
      <c r="AO113" s="9">
        <v>0</v>
      </c>
      <c r="AP113" s="9">
        <v>0</v>
      </c>
      <c r="AQ113" s="9">
        <f t="shared" si="270"/>
        <v>2634359.23</v>
      </c>
      <c r="AR113" s="9">
        <v>0</v>
      </c>
      <c r="AS113" s="9">
        <v>0</v>
      </c>
      <c r="AT113" s="9">
        <f t="shared" si="271"/>
        <v>2634359.23</v>
      </c>
      <c r="AU113" s="9">
        <v>0</v>
      </c>
      <c r="AV113" s="9">
        <v>0</v>
      </c>
      <c r="AW113" s="9">
        <f t="shared" si="272"/>
        <v>2634359.23</v>
      </c>
      <c r="AX113" s="9">
        <v>0</v>
      </c>
      <c r="AY113" s="9">
        <v>0</v>
      </c>
      <c r="AZ113" s="9">
        <f t="shared" si="273"/>
        <v>2634359.23</v>
      </c>
      <c r="BA113" s="9">
        <v>0</v>
      </c>
      <c r="BB113" s="9">
        <v>0</v>
      </c>
      <c r="BC113" s="9">
        <f t="shared" si="274"/>
        <v>2634359.23</v>
      </c>
      <c r="BD113" s="9">
        <v>0</v>
      </c>
      <c r="BE113" s="9">
        <v>0</v>
      </c>
      <c r="BF113" s="9">
        <f t="shared" si="275"/>
        <v>2634359.23</v>
      </c>
      <c r="BG113" s="9">
        <v>0</v>
      </c>
      <c r="BH113" s="9">
        <v>0</v>
      </c>
      <c r="BI113" s="9">
        <f t="shared" si="276"/>
        <v>2634359.23</v>
      </c>
      <c r="BJ113" s="9">
        <v>0</v>
      </c>
      <c r="BK113" s="9">
        <v>0</v>
      </c>
      <c r="BL113" s="9">
        <f t="shared" si="277"/>
        <v>2634359.23</v>
      </c>
      <c r="BM113" s="9">
        <v>0</v>
      </c>
      <c r="BN113" s="9">
        <v>0</v>
      </c>
      <c r="BO113" s="9">
        <f t="shared" si="278"/>
        <v>2634359.23</v>
      </c>
      <c r="BP113" s="9">
        <v>0</v>
      </c>
      <c r="BQ113" s="9">
        <v>0</v>
      </c>
      <c r="BR113" s="9">
        <f t="shared" si="279"/>
        <v>2634359.23</v>
      </c>
      <c r="BS113" s="9">
        <v>0</v>
      </c>
      <c r="BT113" s="9">
        <v>0</v>
      </c>
      <c r="BU113" s="9">
        <f t="shared" si="280"/>
        <v>2634359.23</v>
      </c>
      <c r="BV113" s="9">
        <v>0</v>
      </c>
      <c r="BW113" s="9">
        <v>0</v>
      </c>
      <c r="BX113" s="9">
        <f t="shared" si="281"/>
        <v>2634359.23</v>
      </c>
      <c r="BY113" s="9">
        <v>0</v>
      </c>
      <c r="BZ113" s="9">
        <v>0</v>
      </c>
      <c r="CA113" s="9">
        <f t="shared" si="282"/>
        <v>2634359.23</v>
      </c>
      <c r="CB113" s="9">
        <v>0</v>
      </c>
      <c r="CC113" s="9">
        <v>0</v>
      </c>
      <c r="CD113" s="9">
        <f t="shared" si="283"/>
        <v>2634359.23</v>
      </c>
      <c r="CE113" s="9">
        <v>0</v>
      </c>
      <c r="CF113" s="9">
        <v>0</v>
      </c>
      <c r="CG113" s="9">
        <f t="shared" si="284"/>
        <v>2634359.23</v>
      </c>
      <c r="CH113" s="9">
        <v>0</v>
      </c>
      <c r="CI113" s="9">
        <v>0</v>
      </c>
      <c r="CJ113" s="9">
        <f t="shared" si="285"/>
        <v>2634359.23</v>
      </c>
      <c r="CK113" s="9">
        <v>0</v>
      </c>
      <c r="CL113" s="9">
        <v>0</v>
      </c>
      <c r="CM113" s="9">
        <f t="shared" si="286"/>
        <v>2634359.23</v>
      </c>
      <c r="CN113" s="9">
        <v>0</v>
      </c>
      <c r="CO113" s="9">
        <v>0</v>
      </c>
      <c r="CP113" s="9">
        <f t="shared" si="287"/>
        <v>2634359.23</v>
      </c>
      <c r="CQ113" s="9">
        <v>0</v>
      </c>
      <c r="CR113" s="9">
        <v>0</v>
      </c>
      <c r="CS113" s="9">
        <f t="shared" si="288"/>
        <v>2634359.23</v>
      </c>
      <c r="CT113" s="9">
        <v>0</v>
      </c>
      <c r="CU113" s="9">
        <v>0</v>
      </c>
      <c r="CV113" s="9">
        <f t="shared" si="289"/>
        <v>2634359.23</v>
      </c>
      <c r="CW113" s="9">
        <v>0</v>
      </c>
      <c r="CX113" s="9">
        <v>0</v>
      </c>
      <c r="CY113" s="9">
        <f t="shared" si="290"/>
        <v>2634359.23</v>
      </c>
      <c r="CZ113" s="9">
        <v>0</v>
      </c>
      <c r="DA113" s="9">
        <v>0</v>
      </c>
      <c r="DB113" s="9">
        <f t="shared" si="291"/>
        <v>2634359.23</v>
      </c>
      <c r="DC113" s="9">
        <v>0</v>
      </c>
      <c r="DD113" s="9">
        <v>0</v>
      </c>
      <c r="DE113" s="9">
        <f t="shared" si="292"/>
        <v>2634359.23</v>
      </c>
      <c r="DF113" s="9">
        <v>0</v>
      </c>
      <c r="DG113" s="9">
        <v>0</v>
      </c>
      <c r="DH113" s="9">
        <f t="shared" si="293"/>
        <v>2634359.23</v>
      </c>
      <c r="DI113" s="9">
        <v>0</v>
      </c>
      <c r="DJ113" s="9">
        <v>0</v>
      </c>
      <c r="DK113" s="9">
        <f t="shared" si="294"/>
        <v>2634359.23</v>
      </c>
      <c r="DL113" s="9">
        <v>0</v>
      </c>
      <c r="DM113" s="9">
        <v>0</v>
      </c>
      <c r="DN113" s="9">
        <f t="shared" si="295"/>
        <v>2634359.23</v>
      </c>
      <c r="DO113" s="9">
        <v>0</v>
      </c>
      <c r="DP113" s="9">
        <v>0</v>
      </c>
      <c r="DQ113" s="9">
        <f t="shared" si="296"/>
        <v>2634359.23</v>
      </c>
      <c r="DR113" s="9">
        <v>0</v>
      </c>
      <c r="DS113" s="9">
        <v>0</v>
      </c>
      <c r="DT113" s="9">
        <f t="shared" si="297"/>
        <v>2634359.23</v>
      </c>
      <c r="DU113" s="9">
        <v>0</v>
      </c>
      <c r="DV113" s="9">
        <v>0</v>
      </c>
      <c r="DW113" s="9">
        <f t="shared" si="298"/>
        <v>2634359.23</v>
      </c>
      <c r="DX113" s="9">
        <v>0</v>
      </c>
      <c r="DY113" s="9">
        <v>0</v>
      </c>
      <c r="DZ113" s="9">
        <f t="shared" si="299"/>
        <v>2634359.23</v>
      </c>
      <c r="EA113" s="9">
        <v>0</v>
      </c>
      <c r="EB113" s="9">
        <v>0</v>
      </c>
      <c r="EC113" s="9">
        <f t="shared" si="300"/>
        <v>2634359.23</v>
      </c>
      <c r="EE113" s="150">
        <f t="shared" si="304"/>
        <v>2634359.23</v>
      </c>
      <c r="EF113" s="150">
        <f t="shared" si="302"/>
        <v>0</v>
      </c>
      <c r="EG113" s="151">
        <f t="shared" si="303"/>
        <v>2634359.23</v>
      </c>
      <c r="EH113" s="118"/>
    </row>
    <row r="114" spans="1:141" x14ac:dyDescent="0.2">
      <c r="A114" s="63" t="s">
        <v>97</v>
      </c>
      <c r="B114" s="63" t="s">
        <v>36</v>
      </c>
      <c r="C114" s="129" t="s">
        <v>36</v>
      </c>
      <c r="D114" s="63" t="s">
        <v>107</v>
      </c>
      <c r="E114" s="63" t="str">
        <f t="shared" si="305"/>
        <v>INTPSO</v>
      </c>
      <c r="F114" s="63" t="str">
        <f t="shared" si="306"/>
        <v>INTPSO</v>
      </c>
      <c r="G114" s="9">
        <v>451886805.00999999</v>
      </c>
      <c r="H114" s="9">
        <v>15216933</v>
      </c>
      <c r="I114" s="9">
        <v>-558870.05466666655</v>
      </c>
      <c r="J114" s="9">
        <f t="shared" si="259"/>
        <v>466544867.95533335</v>
      </c>
      <c r="K114" s="9">
        <v>9686309.81569352</v>
      </c>
      <c r="L114" s="9">
        <v>-558870.05466666655</v>
      </c>
      <c r="M114" s="9">
        <f t="shared" si="260"/>
        <v>475672307.71636021</v>
      </c>
      <c r="N114" s="9">
        <v>6921019.529745983</v>
      </c>
      <c r="O114" s="9">
        <v>-558870.05466666655</v>
      </c>
      <c r="P114" s="9">
        <f t="shared" si="261"/>
        <v>482034457.19143957</v>
      </c>
      <c r="Q114" s="9">
        <v>1321360.4947773241</v>
      </c>
      <c r="R114" s="9">
        <v>-558870.05466666655</v>
      </c>
      <c r="S114" s="9">
        <f t="shared" si="262"/>
        <v>482796947.63155025</v>
      </c>
      <c r="T114" s="9">
        <v>366873.5741877018</v>
      </c>
      <c r="U114" s="9">
        <v>-558870.05466666655</v>
      </c>
      <c r="V114" s="9">
        <f t="shared" si="263"/>
        <v>482604951.15107131</v>
      </c>
      <c r="W114" s="9">
        <v>7403257.6394038554</v>
      </c>
      <c r="X114" s="9">
        <v>-558870.05466666655</v>
      </c>
      <c r="Y114" s="9">
        <f t="shared" si="264"/>
        <v>489449338.73580855</v>
      </c>
      <c r="Z114" s="9">
        <v>608865.66101345001</v>
      </c>
      <c r="AA114" s="9">
        <v>-558870.05466666655</v>
      </c>
      <c r="AB114" s="9">
        <f t="shared" si="265"/>
        <v>489499334.34215534</v>
      </c>
      <c r="AC114" s="9">
        <v>2081388.5110348104</v>
      </c>
      <c r="AD114" s="9">
        <v>-558870.05466666655</v>
      </c>
      <c r="AE114" s="9">
        <f t="shared" si="266"/>
        <v>491021852.79852349</v>
      </c>
      <c r="AF114" s="9">
        <v>7080099.9260121491</v>
      </c>
      <c r="AG114" s="9">
        <v>-558870.05466666655</v>
      </c>
      <c r="AH114" s="9">
        <f t="shared" si="267"/>
        <v>497543082.66986901</v>
      </c>
      <c r="AI114" s="9">
        <v>2801717.6760936468</v>
      </c>
      <c r="AJ114" s="9">
        <v>-558870.05466666655</v>
      </c>
      <c r="AK114" s="9">
        <f t="shared" si="268"/>
        <v>499785930.29129601</v>
      </c>
      <c r="AL114" s="9">
        <v>2303706.2198852501</v>
      </c>
      <c r="AM114" s="9">
        <v>-558870.05466666655</v>
      </c>
      <c r="AN114" s="9">
        <f t="shared" si="269"/>
        <v>501530766.4565146</v>
      </c>
      <c r="AO114" s="9">
        <v>6704768.6003956199</v>
      </c>
      <c r="AP114" s="9">
        <v>-558870.05466666655</v>
      </c>
      <c r="AQ114" s="9">
        <f t="shared" si="270"/>
        <v>507676665.00224358</v>
      </c>
      <c r="AR114" s="9">
        <v>8783635.8698944002</v>
      </c>
      <c r="AS114" s="9">
        <v>-558870.05466666655</v>
      </c>
      <c r="AT114" s="9">
        <f t="shared" si="271"/>
        <v>515901430.81747133</v>
      </c>
      <c r="AU114" s="9">
        <v>2468190.2454471202</v>
      </c>
      <c r="AV114" s="9">
        <v>-558870.05466666655</v>
      </c>
      <c r="AW114" s="9">
        <f t="shared" si="272"/>
        <v>517810751.00825179</v>
      </c>
      <c r="AX114" s="9">
        <v>3321609.9929587701</v>
      </c>
      <c r="AY114" s="9">
        <v>-558870.05466666655</v>
      </c>
      <c r="AZ114" s="9">
        <f t="shared" si="273"/>
        <v>520573490.94654393</v>
      </c>
      <c r="BA114" s="9">
        <v>2452197.1062439103</v>
      </c>
      <c r="BB114" s="9">
        <v>-558870.05466666655</v>
      </c>
      <c r="BC114" s="9">
        <f t="shared" si="274"/>
        <v>522466817.9981212</v>
      </c>
      <c r="BD114" s="9">
        <v>2629980.2965432</v>
      </c>
      <c r="BE114" s="9">
        <v>-558870.05466666655</v>
      </c>
      <c r="BF114" s="9">
        <f t="shared" si="275"/>
        <v>524537928.23999774</v>
      </c>
      <c r="BG114" s="9">
        <v>15779847.36608436</v>
      </c>
      <c r="BH114" s="9">
        <v>-558870.05466666655</v>
      </c>
      <c r="BI114" s="9">
        <f t="shared" si="276"/>
        <v>539758905.55141544</v>
      </c>
      <c r="BJ114" s="9">
        <v>3764425.2475412395</v>
      </c>
      <c r="BK114" s="9">
        <v>-558870.05466666655</v>
      </c>
      <c r="BL114" s="9">
        <f t="shared" si="277"/>
        <v>542964460.74428999</v>
      </c>
      <c r="BM114" s="9">
        <v>2746477.1296749506</v>
      </c>
      <c r="BN114" s="9">
        <v>-558870.05466666655</v>
      </c>
      <c r="BO114" s="9">
        <f t="shared" si="278"/>
        <v>545152067.81929827</v>
      </c>
      <c r="BP114" s="9">
        <v>11289278.855174322</v>
      </c>
      <c r="BQ114" s="9">
        <v>-558870.05466666655</v>
      </c>
      <c r="BR114" s="9">
        <f t="shared" si="279"/>
        <v>555882476.61980593</v>
      </c>
      <c r="BS114" s="9">
        <v>3036551.4139391808</v>
      </c>
      <c r="BT114" s="9">
        <v>-558870.05466666655</v>
      </c>
      <c r="BU114" s="9">
        <f t="shared" si="280"/>
        <v>558360157.97907853</v>
      </c>
      <c r="BV114" s="9">
        <v>1327675.21128643</v>
      </c>
      <c r="BW114" s="9">
        <v>-558870.05466666655</v>
      </c>
      <c r="BX114" s="9">
        <f t="shared" si="281"/>
        <v>559128963.13569832</v>
      </c>
      <c r="BY114" s="9">
        <v>16470331.327913273</v>
      </c>
      <c r="BZ114" s="9">
        <v>-558870.05466666655</v>
      </c>
      <c r="CA114" s="9">
        <f t="shared" si="282"/>
        <v>575040424.40894496</v>
      </c>
      <c r="CB114" s="9">
        <v>1586097.5234353703</v>
      </c>
      <c r="CC114" s="9">
        <v>-558870.05466666655</v>
      </c>
      <c r="CD114" s="9">
        <f t="shared" si="283"/>
        <v>576067651.87771368</v>
      </c>
      <c r="CE114" s="9">
        <v>4044832.4865684197</v>
      </c>
      <c r="CF114" s="9">
        <v>-558870.05466666655</v>
      </c>
      <c r="CG114" s="9">
        <f t="shared" si="284"/>
        <v>579553614.30961549</v>
      </c>
      <c r="CH114" s="9">
        <v>3015030.9125134693</v>
      </c>
      <c r="CI114" s="9">
        <v>-558870.05466666655</v>
      </c>
      <c r="CJ114" s="9">
        <f t="shared" si="285"/>
        <v>582009775.16746235</v>
      </c>
      <c r="CK114" s="9">
        <v>1498428.4505925199</v>
      </c>
      <c r="CL114" s="9">
        <v>-558870.05466666655</v>
      </c>
      <c r="CM114" s="9">
        <f t="shared" si="286"/>
        <v>582949333.56338823</v>
      </c>
      <c r="CN114" s="9">
        <v>3212091.2347960128</v>
      </c>
      <c r="CO114" s="9">
        <v>-558870.05466666655</v>
      </c>
      <c r="CP114" s="9">
        <f t="shared" si="287"/>
        <v>585602554.74351764</v>
      </c>
      <c r="CQ114" s="9">
        <v>11935538.565261118</v>
      </c>
      <c r="CR114" s="9">
        <v>-558870.05466666655</v>
      </c>
      <c r="CS114" s="9">
        <f t="shared" si="288"/>
        <v>596979223.25411212</v>
      </c>
      <c r="CT114" s="9">
        <v>173056434.91938302</v>
      </c>
      <c r="CU114" s="9">
        <v>-558870.05466666655</v>
      </c>
      <c r="CV114" s="9">
        <f t="shared" si="289"/>
        <v>769476788.11882854</v>
      </c>
      <c r="CW114" s="9">
        <v>1945103.3250794201</v>
      </c>
      <c r="CX114" s="9">
        <v>-558870.05466666655</v>
      </c>
      <c r="CY114" s="9">
        <f t="shared" si="290"/>
        <v>770863021.38924134</v>
      </c>
      <c r="CZ114" s="9">
        <v>2208087.9042809503</v>
      </c>
      <c r="DA114" s="9">
        <v>-558870.05466666655</v>
      </c>
      <c r="DB114" s="9">
        <f t="shared" si="291"/>
        <v>772512239.2388556</v>
      </c>
      <c r="DC114" s="9">
        <v>1846120.29178968</v>
      </c>
      <c r="DD114" s="9">
        <v>-558870.05466666655</v>
      </c>
      <c r="DE114" s="9">
        <f t="shared" si="292"/>
        <v>773799489.47597861</v>
      </c>
      <c r="DF114" s="9">
        <v>880675.69678830204</v>
      </c>
      <c r="DG114" s="9">
        <v>-558870.05466666655</v>
      </c>
      <c r="DH114" s="9">
        <f t="shared" si="293"/>
        <v>774121295.11810029</v>
      </c>
      <c r="DI114" s="9">
        <v>4436569.4135886719</v>
      </c>
      <c r="DJ114" s="9">
        <v>-558870.05466666655</v>
      </c>
      <c r="DK114" s="9">
        <f t="shared" si="294"/>
        <v>777998994.47702229</v>
      </c>
      <c r="DL114" s="9">
        <v>1646894.6177993403</v>
      </c>
      <c r="DM114" s="9">
        <v>-558870.05466666655</v>
      </c>
      <c r="DN114" s="9">
        <f t="shared" si="295"/>
        <v>779087019.04015493</v>
      </c>
      <c r="DO114" s="9">
        <v>798352.858526367</v>
      </c>
      <c r="DP114" s="9">
        <v>-558870.05466666655</v>
      </c>
      <c r="DQ114" s="9">
        <f t="shared" si="296"/>
        <v>779326501.84401464</v>
      </c>
      <c r="DR114" s="9">
        <v>146128631.62661913</v>
      </c>
      <c r="DS114" s="9">
        <v>-558870.05466666655</v>
      </c>
      <c r="DT114" s="9">
        <f t="shared" si="297"/>
        <v>924896263.41596711</v>
      </c>
      <c r="DU114" s="9">
        <v>637092.62066624803</v>
      </c>
      <c r="DV114" s="9">
        <v>-558870.05466666655</v>
      </c>
      <c r="DW114" s="9">
        <f t="shared" si="298"/>
        <v>924974485.98196673</v>
      </c>
      <c r="DX114" s="9">
        <v>1849728.961738358</v>
      </c>
      <c r="DY114" s="9">
        <v>-558870.05466666655</v>
      </c>
      <c r="DZ114" s="9">
        <f t="shared" si="299"/>
        <v>926265344.88903844</v>
      </c>
      <c r="EA114" s="9">
        <v>90204567.203773111</v>
      </c>
      <c r="EB114" s="9">
        <v>-558870.05466666655</v>
      </c>
      <c r="EC114" s="9">
        <f t="shared" si="300"/>
        <v>1015911042.0381449</v>
      </c>
      <c r="EE114" s="150">
        <f t="shared" si="304"/>
        <v>567590045.39763153</v>
      </c>
      <c r="EF114" s="150">
        <f t="shared" si="302"/>
        <v>247390502.57197642</v>
      </c>
      <c r="EG114" s="151">
        <f t="shared" si="303"/>
        <v>814980547.96960795</v>
      </c>
      <c r="EH114" s="118"/>
    </row>
    <row r="115" spans="1:141" x14ac:dyDescent="0.2">
      <c r="A115" s="63" t="s">
        <v>91</v>
      </c>
      <c r="B115" s="63" t="s">
        <v>28</v>
      </c>
      <c r="C115" s="129" t="s">
        <v>28</v>
      </c>
      <c r="D115" s="63" t="s">
        <v>107</v>
      </c>
      <c r="E115" s="63" t="str">
        <f t="shared" si="305"/>
        <v>INTPUT</v>
      </c>
      <c r="F115" s="63" t="str">
        <f t="shared" si="306"/>
        <v>INTPUT</v>
      </c>
      <c r="G115" s="9">
        <v>-26167500.650000002</v>
      </c>
      <c r="H115" s="9">
        <v>0</v>
      </c>
      <c r="I115" s="9">
        <v>-771.09816666666666</v>
      </c>
      <c r="J115" s="9">
        <f t="shared" si="259"/>
        <v>-26168271.748166669</v>
      </c>
      <c r="K115" s="9">
        <v>0</v>
      </c>
      <c r="L115" s="9">
        <v>-771.09816666666666</v>
      </c>
      <c r="M115" s="9">
        <f t="shared" si="260"/>
        <v>-26169042.846333336</v>
      </c>
      <c r="N115" s="9">
        <v>0</v>
      </c>
      <c r="O115" s="9">
        <v>-771.09816666666666</v>
      </c>
      <c r="P115" s="9">
        <f t="shared" si="261"/>
        <v>-26169813.944500003</v>
      </c>
      <c r="Q115" s="9">
        <v>0</v>
      </c>
      <c r="R115" s="9">
        <v>-771.09816666666666</v>
      </c>
      <c r="S115" s="9">
        <f t="shared" si="262"/>
        <v>-26170585.04266667</v>
      </c>
      <c r="T115" s="9">
        <v>0</v>
      </c>
      <c r="U115" s="9">
        <v>-771.09816666666666</v>
      </c>
      <c r="V115" s="9">
        <f t="shared" si="263"/>
        <v>-26171356.140833337</v>
      </c>
      <c r="W115" s="9">
        <v>0</v>
      </c>
      <c r="X115" s="9">
        <v>-771.09816666666666</v>
      </c>
      <c r="Y115" s="9">
        <f t="shared" si="264"/>
        <v>-26172127.239000004</v>
      </c>
      <c r="Z115" s="9">
        <v>0</v>
      </c>
      <c r="AA115" s="9">
        <v>-771.09816666666666</v>
      </c>
      <c r="AB115" s="9">
        <f t="shared" si="265"/>
        <v>-26172898.337166671</v>
      </c>
      <c r="AC115" s="9">
        <v>0</v>
      </c>
      <c r="AD115" s="9">
        <v>-771.09816666666666</v>
      </c>
      <c r="AE115" s="9">
        <f t="shared" si="266"/>
        <v>-26173669.435333338</v>
      </c>
      <c r="AF115" s="9">
        <v>0</v>
      </c>
      <c r="AG115" s="9">
        <v>-771.09816666666666</v>
      </c>
      <c r="AH115" s="9">
        <f t="shared" si="267"/>
        <v>-26174440.533500005</v>
      </c>
      <c r="AI115" s="9">
        <v>0</v>
      </c>
      <c r="AJ115" s="9">
        <v>-771.09816666666666</v>
      </c>
      <c r="AK115" s="9">
        <f t="shared" si="268"/>
        <v>-26175211.631666671</v>
      </c>
      <c r="AL115" s="9">
        <v>0</v>
      </c>
      <c r="AM115" s="9">
        <v>-771.09816666666666</v>
      </c>
      <c r="AN115" s="9">
        <f t="shared" si="269"/>
        <v>-26175982.729833338</v>
      </c>
      <c r="AO115" s="9">
        <v>0</v>
      </c>
      <c r="AP115" s="9">
        <v>-771.09816666666666</v>
      </c>
      <c r="AQ115" s="9">
        <f t="shared" si="270"/>
        <v>-26176753.828000005</v>
      </c>
      <c r="AR115" s="9">
        <v>0</v>
      </c>
      <c r="AS115" s="9">
        <v>-771.09816666666666</v>
      </c>
      <c r="AT115" s="9">
        <f t="shared" si="271"/>
        <v>-26177524.926166672</v>
      </c>
      <c r="AU115" s="9">
        <v>0</v>
      </c>
      <c r="AV115" s="9">
        <v>-771.09816666666666</v>
      </c>
      <c r="AW115" s="9">
        <f t="shared" si="272"/>
        <v>-26178296.024333339</v>
      </c>
      <c r="AX115" s="9">
        <v>0</v>
      </c>
      <c r="AY115" s="9">
        <v>-771.09816666666666</v>
      </c>
      <c r="AZ115" s="9">
        <f t="shared" si="273"/>
        <v>-26179067.122500006</v>
      </c>
      <c r="BA115" s="9">
        <v>0</v>
      </c>
      <c r="BB115" s="9">
        <v>-771.09816666666666</v>
      </c>
      <c r="BC115" s="9">
        <f t="shared" si="274"/>
        <v>-26179838.220666673</v>
      </c>
      <c r="BD115" s="9">
        <v>0</v>
      </c>
      <c r="BE115" s="9">
        <v>-771.09816666666666</v>
      </c>
      <c r="BF115" s="9">
        <f t="shared" si="275"/>
        <v>-26180609.31883334</v>
      </c>
      <c r="BG115" s="9">
        <v>0</v>
      </c>
      <c r="BH115" s="9">
        <v>-771.09816666666666</v>
      </c>
      <c r="BI115" s="9">
        <f t="shared" si="276"/>
        <v>-26181380.417000007</v>
      </c>
      <c r="BJ115" s="9">
        <v>0</v>
      </c>
      <c r="BK115" s="9">
        <v>-771.09816666666666</v>
      </c>
      <c r="BL115" s="9">
        <f t="shared" si="277"/>
        <v>-26182151.515166674</v>
      </c>
      <c r="BM115" s="9">
        <v>0</v>
      </c>
      <c r="BN115" s="9">
        <v>-771.09816666666666</v>
      </c>
      <c r="BO115" s="9">
        <f t="shared" si="278"/>
        <v>-26182922.613333341</v>
      </c>
      <c r="BP115" s="9">
        <v>0</v>
      </c>
      <c r="BQ115" s="9">
        <v>-771.09816666666666</v>
      </c>
      <c r="BR115" s="9">
        <f t="shared" si="279"/>
        <v>-26183693.711500008</v>
      </c>
      <c r="BS115" s="9">
        <v>0</v>
      </c>
      <c r="BT115" s="9">
        <v>-771.09816666666666</v>
      </c>
      <c r="BU115" s="9">
        <f t="shared" si="280"/>
        <v>-26184464.809666675</v>
      </c>
      <c r="BV115" s="9">
        <v>0</v>
      </c>
      <c r="BW115" s="9">
        <v>-771.09816666666666</v>
      </c>
      <c r="BX115" s="9">
        <f t="shared" si="281"/>
        <v>-26185235.907833342</v>
      </c>
      <c r="BY115" s="9">
        <v>0</v>
      </c>
      <c r="BZ115" s="9">
        <v>-771.09816666666666</v>
      </c>
      <c r="CA115" s="9">
        <f t="shared" si="282"/>
        <v>-26186007.006000008</v>
      </c>
      <c r="CB115" s="9">
        <v>0</v>
      </c>
      <c r="CC115" s="9">
        <v>-771.09816666666666</v>
      </c>
      <c r="CD115" s="9">
        <f t="shared" si="283"/>
        <v>-26186778.104166675</v>
      </c>
      <c r="CE115" s="9">
        <v>0</v>
      </c>
      <c r="CF115" s="9">
        <v>-771.09816666666666</v>
      </c>
      <c r="CG115" s="9">
        <f t="shared" si="284"/>
        <v>-26187549.202333342</v>
      </c>
      <c r="CH115" s="9">
        <v>0</v>
      </c>
      <c r="CI115" s="9">
        <v>-771.09816666666666</v>
      </c>
      <c r="CJ115" s="9">
        <f t="shared" si="285"/>
        <v>-26188320.300500009</v>
      </c>
      <c r="CK115" s="9">
        <v>0</v>
      </c>
      <c r="CL115" s="9">
        <v>-771.09816666666666</v>
      </c>
      <c r="CM115" s="9">
        <f t="shared" si="286"/>
        <v>-26189091.398666676</v>
      </c>
      <c r="CN115" s="9">
        <v>0</v>
      </c>
      <c r="CO115" s="9">
        <v>-771.09816666666666</v>
      </c>
      <c r="CP115" s="9">
        <f t="shared" si="287"/>
        <v>-26189862.496833343</v>
      </c>
      <c r="CQ115" s="9">
        <v>0</v>
      </c>
      <c r="CR115" s="9">
        <v>-771.09816666666666</v>
      </c>
      <c r="CS115" s="9">
        <f t="shared" si="288"/>
        <v>-26190633.59500001</v>
      </c>
      <c r="CT115" s="9">
        <v>0</v>
      </c>
      <c r="CU115" s="9">
        <v>-771.09816666666666</v>
      </c>
      <c r="CV115" s="9">
        <f t="shared" si="289"/>
        <v>-26191404.693166677</v>
      </c>
      <c r="CW115" s="9">
        <v>0</v>
      </c>
      <c r="CX115" s="9">
        <v>-771.09816666666666</v>
      </c>
      <c r="CY115" s="9">
        <f t="shared" si="290"/>
        <v>-26192175.791333344</v>
      </c>
      <c r="CZ115" s="9">
        <v>0</v>
      </c>
      <c r="DA115" s="9">
        <v>-771.09816666666666</v>
      </c>
      <c r="DB115" s="9">
        <f t="shared" si="291"/>
        <v>-26192946.889500011</v>
      </c>
      <c r="DC115" s="9">
        <v>0</v>
      </c>
      <c r="DD115" s="9">
        <v>-771.09816666666666</v>
      </c>
      <c r="DE115" s="9">
        <f t="shared" si="292"/>
        <v>-26193717.987666678</v>
      </c>
      <c r="DF115" s="9">
        <v>0</v>
      </c>
      <c r="DG115" s="9">
        <v>-771.09816666666666</v>
      </c>
      <c r="DH115" s="9">
        <f t="shared" si="293"/>
        <v>-26194489.085833345</v>
      </c>
      <c r="DI115" s="9">
        <v>0</v>
      </c>
      <c r="DJ115" s="9">
        <v>-771.09816666666666</v>
      </c>
      <c r="DK115" s="9">
        <f t="shared" si="294"/>
        <v>-26195260.184000012</v>
      </c>
      <c r="DL115" s="9">
        <v>0</v>
      </c>
      <c r="DM115" s="9">
        <v>-771.09816666666666</v>
      </c>
      <c r="DN115" s="9">
        <f t="shared" si="295"/>
        <v>-26196031.282166678</v>
      </c>
      <c r="DO115" s="9">
        <v>0</v>
      </c>
      <c r="DP115" s="9">
        <v>-771.09816666666666</v>
      </c>
      <c r="DQ115" s="9">
        <f t="shared" si="296"/>
        <v>-26196802.380333345</v>
      </c>
      <c r="DR115" s="9">
        <v>0</v>
      </c>
      <c r="DS115" s="9">
        <v>-771.09816666666666</v>
      </c>
      <c r="DT115" s="9">
        <f t="shared" si="297"/>
        <v>-26197573.478500012</v>
      </c>
      <c r="DU115" s="9">
        <v>0</v>
      </c>
      <c r="DV115" s="9">
        <v>-771.09816666666666</v>
      </c>
      <c r="DW115" s="9">
        <f t="shared" si="298"/>
        <v>-26198344.576666679</v>
      </c>
      <c r="DX115" s="9">
        <v>0</v>
      </c>
      <c r="DY115" s="9">
        <v>-771.09816666666666</v>
      </c>
      <c r="DZ115" s="9">
        <f t="shared" si="299"/>
        <v>-26199115.674833346</v>
      </c>
      <c r="EA115" s="9">
        <v>0</v>
      </c>
      <c r="EB115" s="9">
        <v>-771.09816666666666</v>
      </c>
      <c r="EC115" s="9">
        <f t="shared" si="300"/>
        <v>-26199886.773000013</v>
      </c>
      <c r="EE115" s="150">
        <f t="shared" si="304"/>
        <v>-26186007.006000008</v>
      </c>
      <c r="EF115" s="150">
        <f t="shared" si="302"/>
        <v>-9253.1780000030994</v>
      </c>
      <c r="EG115" s="151">
        <f t="shared" si="303"/>
        <v>-26195260.184000012</v>
      </c>
      <c r="EH115" s="118"/>
    </row>
    <row r="116" spans="1:141" x14ac:dyDescent="0.2">
      <c r="A116" s="63" t="s">
        <v>89</v>
      </c>
      <c r="B116" s="63" t="s">
        <v>29</v>
      </c>
      <c r="C116" s="129" t="s">
        <v>29</v>
      </c>
      <c r="D116" s="63" t="s">
        <v>107</v>
      </c>
      <c r="E116" s="63" t="str">
        <f t="shared" si="305"/>
        <v>INTPWA</v>
      </c>
      <c r="F116" s="63" t="str">
        <f t="shared" si="306"/>
        <v>INTPWA</v>
      </c>
      <c r="G116" s="9">
        <v>2036986.42</v>
      </c>
      <c r="H116" s="9">
        <v>0</v>
      </c>
      <c r="I116" s="9">
        <v>0</v>
      </c>
      <c r="J116" s="9">
        <f t="shared" si="259"/>
        <v>2036986.42</v>
      </c>
      <c r="K116" s="9">
        <v>0</v>
      </c>
      <c r="L116" s="9">
        <v>0</v>
      </c>
      <c r="M116" s="9">
        <f t="shared" si="260"/>
        <v>2036986.42</v>
      </c>
      <c r="N116" s="9">
        <v>0</v>
      </c>
      <c r="O116" s="9">
        <v>0</v>
      </c>
      <c r="P116" s="9">
        <f t="shared" si="261"/>
        <v>2036986.42</v>
      </c>
      <c r="Q116" s="9">
        <v>0</v>
      </c>
      <c r="R116" s="9">
        <v>0</v>
      </c>
      <c r="S116" s="9">
        <f t="shared" si="262"/>
        <v>2036986.42</v>
      </c>
      <c r="T116" s="9">
        <v>0</v>
      </c>
      <c r="U116" s="9">
        <v>0</v>
      </c>
      <c r="V116" s="9">
        <f t="shared" si="263"/>
        <v>2036986.42</v>
      </c>
      <c r="W116" s="9">
        <v>0</v>
      </c>
      <c r="X116" s="9">
        <v>0</v>
      </c>
      <c r="Y116" s="9">
        <f t="shared" si="264"/>
        <v>2036986.42</v>
      </c>
      <c r="Z116" s="9">
        <v>0</v>
      </c>
      <c r="AA116" s="9">
        <v>0</v>
      </c>
      <c r="AB116" s="9">
        <f t="shared" si="265"/>
        <v>2036986.42</v>
      </c>
      <c r="AC116" s="9">
        <v>0</v>
      </c>
      <c r="AD116" s="9">
        <v>0</v>
      </c>
      <c r="AE116" s="9">
        <f t="shared" si="266"/>
        <v>2036986.42</v>
      </c>
      <c r="AF116" s="9">
        <v>0</v>
      </c>
      <c r="AG116" s="9">
        <v>0</v>
      </c>
      <c r="AH116" s="9">
        <f t="shared" si="267"/>
        <v>2036986.42</v>
      </c>
      <c r="AI116" s="9">
        <v>0</v>
      </c>
      <c r="AJ116" s="9">
        <v>0</v>
      </c>
      <c r="AK116" s="9">
        <f t="shared" si="268"/>
        <v>2036986.42</v>
      </c>
      <c r="AL116" s="9">
        <v>0</v>
      </c>
      <c r="AM116" s="9">
        <v>0</v>
      </c>
      <c r="AN116" s="9">
        <f t="shared" si="269"/>
        <v>2036986.42</v>
      </c>
      <c r="AO116" s="9">
        <v>0</v>
      </c>
      <c r="AP116" s="9">
        <v>0</v>
      </c>
      <c r="AQ116" s="9">
        <f t="shared" si="270"/>
        <v>2036986.42</v>
      </c>
      <c r="AR116" s="9">
        <v>0</v>
      </c>
      <c r="AS116" s="9">
        <v>0</v>
      </c>
      <c r="AT116" s="9">
        <f t="shared" si="271"/>
        <v>2036986.42</v>
      </c>
      <c r="AU116" s="9">
        <v>0</v>
      </c>
      <c r="AV116" s="9">
        <v>0</v>
      </c>
      <c r="AW116" s="9">
        <f t="shared" si="272"/>
        <v>2036986.42</v>
      </c>
      <c r="AX116" s="9">
        <v>0</v>
      </c>
      <c r="AY116" s="9">
        <v>0</v>
      </c>
      <c r="AZ116" s="9">
        <f t="shared" si="273"/>
        <v>2036986.42</v>
      </c>
      <c r="BA116" s="9">
        <v>0</v>
      </c>
      <c r="BB116" s="9">
        <v>0</v>
      </c>
      <c r="BC116" s="9">
        <f t="shared" si="274"/>
        <v>2036986.42</v>
      </c>
      <c r="BD116" s="9">
        <v>0</v>
      </c>
      <c r="BE116" s="9">
        <v>0</v>
      </c>
      <c r="BF116" s="9">
        <f t="shared" si="275"/>
        <v>2036986.42</v>
      </c>
      <c r="BG116" s="9">
        <v>0</v>
      </c>
      <c r="BH116" s="9">
        <v>0</v>
      </c>
      <c r="BI116" s="9">
        <f t="shared" si="276"/>
        <v>2036986.42</v>
      </c>
      <c r="BJ116" s="9">
        <v>0</v>
      </c>
      <c r="BK116" s="9">
        <v>0</v>
      </c>
      <c r="BL116" s="9">
        <f t="shared" si="277"/>
        <v>2036986.42</v>
      </c>
      <c r="BM116" s="9">
        <v>0</v>
      </c>
      <c r="BN116" s="9">
        <v>0</v>
      </c>
      <c r="BO116" s="9">
        <f t="shared" si="278"/>
        <v>2036986.42</v>
      </c>
      <c r="BP116" s="9">
        <v>0</v>
      </c>
      <c r="BQ116" s="9">
        <v>0</v>
      </c>
      <c r="BR116" s="9">
        <f t="shared" si="279"/>
        <v>2036986.42</v>
      </c>
      <c r="BS116" s="9">
        <v>0</v>
      </c>
      <c r="BT116" s="9">
        <v>0</v>
      </c>
      <c r="BU116" s="9">
        <f t="shared" si="280"/>
        <v>2036986.42</v>
      </c>
      <c r="BV116" s="9">
        <v>0</v>
      </c>
      <c r="BW116" s="9">
        <v>0</v>
      </c>
      <c r="BX116" s="9">
        <f t="shared" si="281"/>
        <v>2036986.42</v>
      </c>
      <c r="BY116" s="9">
        <v>0</v>
      </c>
      <c r="BZ116" s="9">
        <v>0</v>
      </c>
      <c r="CA116" s="9">
        <f t="shared" si="282"/>
        <v>2036986.42</v>
      </c>
      <c r="CB116" s="9">
        <v>0</v>
      </c>
      <c r="CC116" s="9">
        <v>0</v>
      </c>
      <c r="CD116" s="9">
        <f t="shared" si="283"/>
        <v>2036986.42</v>
      </c>
      <c r="CE116" s="9">
        <v>0</v>
      </c>
      <c r="CF116" s="9">
        <v>0</v>
      </c>
      <c r="CG116" s="9">
        <f t="shared" si="284"/>
        <v>2036986.42</v>
      </c>
      <c r="CH116" s="9">
        <v>0</v>
      </c>
      <c r="CI116" s="9">
        <v>0</v>
      </c>
      <c r="CJ116" s="9">
        <f t="shared" si="285"/>
        <v>2036986.42</v>
      </c>
      <c r="CK116" s="9">
        <v>0</v>
      </c>
      <c r="CL116" s="9">
        <v>0</v>
      </c>
      <c r="CM116" s="9">
        <f t="shared" si="286"/>
        <v>2036986.42</v>
      </c>
      <c r="CN116" s="9">
        <v>0</v>
      </c>
      <c r="CO116" s="9">
        <v>0</v>
      </c>
      <c r="CP116" s="9">
        <f t="shared" si="287"/>
        <v>2036986.42</v>
      </c>
      <c r="CQ116" s="9">
        <v>0</v>
      </c>
      <c r="CR116" s="9">
        <v>0</v>
      </c>
      <c r="CS116" s="9">
        <f t="shared" si="288"/>
        <v>2036986.42</v>
      </c>
      <c r="CT116" s="9">
        <v>0</v>
      </c>
      <c r="CU116" s="9">
        <v>0</v>
      </c>
      <c r="CV116" s="9">
        <f t="shared" si="289"/>
        <v>2036986.42</v>
      </c>
      <c r="CW116" s="9">
        <v>0</v>
      </c>
      <c r="CX116" s="9">
        <v>0</v>
      </c>
      <c r="CY116" s="9">
        <f t="shared" si="290"/>
        <v>2036986.42</v>
      </c>
      <c r="CZ116" s="9">
        <v>0</v>
      </c>
      <c r="DA116" s="9">
        <v>0</v>
      </c>
      <c r="DB116" s="9">
        <f t="shared" si="291"/>
        <v>2036986.42</v>
      </c>
      <c r="DC116" s="9">
        <v>0</v>
      </c>
      <c r="DD116" s="9">
        <v>0</v>
      </c>
      <c r="DE116" s="9">
        <f t="shared" si="292"/>
        <v>2036986.42</v>
      </c>
      <c r="DF116" s="9">
        <v>0</v>
      </c>
      <c r="DG116" s="9">
        <v>0</v>
      </c>
      <c r="DH116" s="9">
        <f t="shared" si="293"/>
        <v>2036986.42</v>
      </c>
      <c r="DI116" s="9">
        <v>0</v>
      </c>
      <c r="DJ116" s="9">
        <v>0</v>
      </c>
      <c r="DK116" s="9">
        <f t="shared" si="294"/>
        <v>2036986.42</v>
      </c>
      <c r="DL116" s="9">
        <v>0</v>
      </c>
      <c r="DM116" s="9">
        <v>0</v>
      </c>
      <c r="DN116" s="9">
        <f t="shared" si="295"/>
        <v>2036986.42</v>
      </c>
      <c r="DO116" s="9">
        <v>0</v>
      </c>
      <c r="DP116" s="9">
        <v>0</v>
      </c>
      <c r="DQ116" s="9">
        <f t="shared" si="296"/>
        <v>2036986.42</v>
      </c>
      <c r="DR116" s="9">
        <v>0</v>
      </c>
      <c r="DS116" s="9">
        <v>0</v>
      </c>
      <c r="DT116" s="9">
        <f t="shared" si="297"/>
        <v>2036986.42</v>
      </c>
      <c r="DU116" s="9">
        <v>0</v>
      </c>
      <c r="DV116" s="9">
        <v>0</v>
      </c>
      <c r="DW116" s="9">
        <f t="shared" si="298"/>
        <v>2036986.42</v>
      </c>
      <c r="DX116" s="9">
        <v>0</v>
      </c>
      <c r="DY116" s="9">
        <v>0</v>
      </c>
      <c r="DZ116" s="9">
        <f t="shared" si="299"/>
        <v>2036986.42</v>
      </c>
      <c r="EA116" s="9">
        <v>0</v>
      </c>
      <c r="EB116" s="9">
        <v>0</v>
      </c>
      <c r="EC116" s="9">
        <f t="shared" si="300"/>
        <v>2036986.42</v>
      </c>
      <c r="EE116" s="150">
        <f t="shared" si="304"/>
        <v>2036986.4200000006</v>
      </c>
      <c r="EF116" s="150">
        <f t="shared" si="302"/>
        <v>0</v>
      </c>
      <c r="EG116" s="151">
        <f t="shared" si="303"/>
        <v>2036986.4200000006</v>
      </c>
      <c r="EH116" s="118"/>
    </row>
    <row r="117" spans="1:141" x14ac:dyDescent="0.2">
      <c r="A117" s="63" t="s">
        <v>90</v>
      </c>
      <c r="B117" s="63" t="s">
        <v>30</v>
      </c>
      <c r="C117" s="129" t="s">
        <v>30</v>
      </c>
      <c r="D117" s="63" t="s">
        <v>107</v>
      </c>
      <c r="E117" s="63" t="str">
        <f t="shared" si="305"/>
        <v>INTPWYP</v>
      </c>
      <c r="F117" s="63" t="str">
        <f t="shared" si="306"/>
        <v>INTPWYP</v>
      </c>
      <c r="G117" s="9">
        <v>5750431.2999999998</v>
      </c>
      <c r="H117" s="9">
        <v>0</v>
      </c>
      <c r="I117" s="9">
        <v>0</v>
      </c>
      <c r="J117" s="9">
        <f t="shared" si="259"/>
        <v>5750431.2999999998</v>
      </c>
      <c r="K117" s="9">
        <v>0</v>
      </c>
      <c r="L117" s="9">
        <v>0</v>
      </c>
      <c r="M117" s="9">
        <f t="shared" si="260"/>
        <v>5750431.2999999998</v>
      </c>
      <c r="N117" s="9">
        <v>0</v>
      </c>
      <c r="O117" s="9">
        <v>0</v>
      </c>
      <c r="P117" s="9">
        <f t="shared" si="261"/>
        <v>5750431.2999999998</v>
      </c>
      <c r="Q117" s="9">
        <v>0</v>
      </c>
      <c r="R117" s="9">
        <v>0</v>
      </c>
      <c r="S117" s="9">
        <f t="shared" si="262"/>
        <v>5750431.2999999998</v>
      </c>
      <c r="T117" s="9">
        <v>0</v>
      </c>
      <c r="U117" s="9">
        <v>0</v>
      </c>
      <c r="V117" s="9">
        <f t="shared" si="263"/>
        <v>5750431.2999999998</v>
      </c>
      <c r="W117" s="9">
        <v>0</v>
      </c>
      <c r="X117" s="9">
        <v>0</v>
      </c>
      <c r="Y117" s="9">
        <f t="shared" si="264"/>
        <v>5750431.2999999998</v>
      </c>
      <c r="Z117" s="9">
        <v>0</v>
      </c>
      <c r="AA117" s="9">
        <v>0</v>
      </c>
      <c r="AB117" s="9">
        <f t="shared" si="265"/>
        <v>5750431.2999999998</v>
      </c>
      <c r="AC117" s="9">
        <v>0</v>
      </c>
      <c r="AD117" s="9">
        <v>0</v>
      </c>
      <c r="AE117" s="9">
        <f t="shared" si="266"/>
        <v>5750431.2999999998</v>
      </c>
      <c r="AF117" s="9">
        <v>0</v>
      </c>
      <c r="AG117" s="9">
        <v>0</v>
      </c>
      <c r="AH117" s="9">
        <f t="shared" si="267"/>
        <v>5750431.2999999998</v>
      </c>
      <c r="AI117" s="9">
        <v>0</v>
      </c>
      <c r="AJ117" s="9">
        <v>0</v>
      </c>
      <c r="AK117" s="9">
        <f t="shared" si="268"/>
        <v>5750431.2999999998</v>
      </c>
      <c r="AL117" s="9">
        <v>0</v>
      </c>
      <c r="AM117" s="9">
        <v>0</v>
      </c>
      <c r="AN117" s="9">
        <f t="shared" si="269"/>
        <v>5750431.2999999998</v>
      </c>
      <c r="AO117" s="9">
        <v>0</v>
      </c>
      <c r="AP117" s="9">
        <v>0</v>
      </c>
      <c r="AQ117" s="9">
        <f t="shared" si="270"/>
        <v>5750431.2999999998</v>
      </c>
      <c r="AR117" s="9">
        <v>0</v>
      </c>
      <c r="AS117" s="9">
        <v>0</v>
      </c>
      <c r="AT117" s="9">
        <f t="shared" si="271"/>
        <v>5750431.2999999998</v>
      </c>
      <c r="AU117" s="9">
        <v>0</v>
      </c>
      <c r="AV117" s="9">
        <v>0</v>
      </c>
      <c r="AW117" s="9">
        <f t="shared" si="272"/>
        <v>5750431.2999999998</v>
      </c>
      <c r="AX117" s="9">
        <v>0</v>
      </c>
      <c r="AY117" s="9">
        <v>0</v>
      </c>
      <c r="AZ117" s="9">
        <f t="shared" si="273"/>
        <v>5750431.2999999998</v>
      </c>
      <c r="BA117" s="9">
        <v>0</v>
      </c>
      <c r="BB117" s="9">
        <v>0</v>
      </c>
      <c r="BC117" s="9">
        <f t="shared" si="274"/>
        <v>5750431.2999999998</v>
      </c>
      <c r="BD117" s="9">
        <v>0</v>
      </c>
      <c r="BE117" s="9">
        <v>0</v>
      </c>
      <c r="BF117" s="9">
        <f t="shared" si="275"/>
        <v>5750431.2999999998</v>
      </c>
      <c r="BG117" s="9">
        <v>0</v>
      </c>
      <c r="BH117" s="9">
        <v>0</v>
      </c>
      <c r="BI117" s="9">
        <f t="shared" si="276"/>
        <v>5750431.2999999998</v>
      </c>
      <c r="BJ117" s="9">
        <v>0</v>
      </c>
      <c r="BK117" s="9">
        <v>0</v>
      </c>
      <c r="BL117" s="9">
        <f t="shared" si="277"/>
        <v>5750431.2999999998</v>
      </c>
      <c r="BM117" s="9">
        <v>0</v>
      </c>
      <c r="BN117" s="9">
        <v>0</v>
      </c>
      <c r="BO117" s="9">
        <f t="shared" si="278"/>
        <v>5750431.2999999998</v>
      </c>
      <c r="BP117" s="9">
        <v>0</v>
      </c>
      <c r="BQ117" s="9">
        <v>0</v>
      </c>
      <c r="BR117" s="9">
        <f t="shared" si="279"/>
        <v>5750431.2999999998</v>
      </c>
      <c r="BS117" s="9">
        <v>0</v>
      </c>
      <c r="BT117" s="9">
        <v>0</v>
      </c>
      <c r="BU117" s="9">
        <f t="shared" si="280"/>
        <v>5750431.2999999998</v>
      </c>
      <c r="BV117" s="9">
        <v>0</v>
      </c>
      <c r="BW117" s="9">
        <v>0</v>
      </c>
      <c r="BX117" s="9">
        <f t="shared" si="281"/>
        <v>5750431.2999999998</v>
      </c>
      <c r="BY117" s="9">
        <v>0</v>
      </c>
      <c r="BZ117" s="9">
        <v>0</v>
      </c>
      <c r="CA117" s="9">
        <f t="shared" si="282"/>
        <v>5750431.2999999998</v>
      </c>
      <c r="CB117" s="9">
        <v>0</v>
      </c>
      <c r="CC117" s="9">
        <v>0</v>
      </c>
      <c r="CD117" s="9">
        <f t="shared" si="283"/>
        <v>5750431.2999999998</v>
      </c>
      <c r="CE117" s="9">
        <v>0</v>
      </c>
      <c r="CF117" s="9">
        <v>0</v>
      </c>
      <c r="CG117" s="9">
        <f t="shared" si="284"/>
        <v>5750431.2999999998</v>
      </c>
      <c r="CH117" s="9">
        <v>0</v>
      </c>
      <c r="CI117" s="9">
        <v>0</v>
      </c>
      <c r="CJ117" s="9">
        <f t="shared" si="285"/>
        <v>5750431.2999999998</v>
      </c>
      <c r="CK117" s="9">
        <v>0</v>
      </c>
      <c r="CL117" s="9">
        <v>0</v>
      </c>
      <c r="CM117" s="9">
        <f t="shared" si="286"/>
        <v>5750431.2999999998</v>
      </c>
      <c r="CN117" s="9">
        <v>0</v>
      </c>
      <c r="CO117" s="9">
        <v>0</v>
      </c>
      <c r="CP117" s="9">
        <f t="shared" si="287"/>
        <v>5750431.2999999998</v>
      </c>
      <c r="CQ117" s="9">
        <v>0</v>
      </c>
      <c r="CR117" s="9">
        <v>0</v>
      </c>
      <c r="CS117" s="9">
        <f t="shared" si="288"/>
        <v>5750431.2999999998</v>
      </c>
      <c r="CT117" s="9">
        <v>0</v>
      </c>
      <c r="CU117" s="9">
        <v>0</v>
      </c>
      <c r="CV117" s="9">
        <f t="shared" si="289"/>
        <v>5750431.2999999998</v>
      </c>
      <c r="CW117" s="9">
        <v>0</v>
      </c>
      <c r="CX117" s="9">
        <v>0</v>
      </c>
      <c r="CY117" s="9">
        <f t="shared" si="290"/>
        <v>5750431.2999999998</v>
      </c>
      <c r="CZ117" s="9">
        <v>0</v>
      </c>
      <c r="DA117" s="9">
        <v>0</v>
      </c>
      <c r="DB117" s="9">
        <f t="shared" si="291"/>
        <v>5750431.2999999998</v>
      </c>
      <c r="DC117" s="9">
        <v>0</v>
      </c>
      <c r="DD117" s="9">
        <v>0</v>
      </c>
      <c r="DE117" s="9">
        <f t="shared" si="292"/>
        <v>5750431.2999999998</v>
      </c>
      <c r="DF117" s="9">
        <v>0</v>
      </c>
      <c r="DG117" s="9">
        <v>0</v>
      </c>
      <c r="DH117" s="9">
        <f t="shared" si="293"/>
        <v>5750431.2999999998</v>
      </c>
      <c r="DI117" s="9">
        <v>0</v>
      </c>
      <c r="DJ117" s="9">
        <v>0</v>
      </c>
      <c r="DK117" s="9">
        <f t="shared" si="294"/>
        <v>5750431.2999999998</v>
      </c>
      <c r="DL117" s="9">
        <v>0</v>
      </c>
      <c r="DM117" s="9">
        <v>0</v>
      </c>
      <c r="DN117" s="9">
        <f t="shared" si="295"/>
        <v>5750431.2999999998</v>
      </c>
      <c r="DO117" s="9">
        <v>0</v>
      </c>
      <c r="DP117" s="9">
        <v>0</v>
      </c>
      <c r="DQ117" s="9">
        <f t="shared" si="296"/>
        <v>5750431.2999999998</v>
      </c>
      <c r="DR117" s="9">
        <v>0</v>
      </c>
      <c r="DS117" s="9">
        <v>0</v>
      </c>
      <c r="DT117" s="9">
        <f t="shared" si="297"/>
        <v>5750431.2999999998</v>
      </c>
      <c r="DU117" s="9">
        <v>0</v>
      </c>
      <c r="DV117" s="9">
        <v>0</v>
      </c>
      <c r="DW117" s="9">
        <f t="shared" si="298"/>
        <v>5750431.2999999998</v>
      </c>
      <c r="DX117" s="9">
        <v>0</v>
      </c>
      <c r="DY117" s="9">
        <v>0</v>
      </c>
      <c r="DZ117" s="9">
        <f t="shared" si="299"/>
        <v>5750431.2999999998</v>
      </c>
      <c r="EA117" s="9">
        <v>0</v>
      </c>
      <c r="EB117" s="9">
        <v>0</v>
      </c>
      <c r="EC117" s="9">
        <f t="shared" si="300"/>
        <v>5750431.2999999998</v>
      </c>
      <c r="EE117" s="150">
        <f t="shared" si="304"/>
        <v>5750431.299999998</v>
      </c>
      <c r="EF117" s="150">
        <f t="shared" si="302"/>
        <v>0</v>
      </c>
      <c r="EG117" s="151">
        <f t="shared" si="303"/>
        <v>5750431.299999998</v>
      </c>
      <c r="EH117" s="118"/>
    </row>
    <row r="118" spans="1:141" x14ac:dyDescent="0.2">
      <c r="A118" s="63" t="s">
        <v>93</v>
      </c>
      <c r="B118" s="63" t="s">
        <v>31</v>
      </c>
      <c r="C118" s="129" t="s">
        <v>31</v>
      </c>
      <c r="D118" s="63" t="s">
        <v>107</v>
      </c>
      <c r="E118" s="63" t="str">
        <f t="shared" si="305"/>
        <v>INTPWYU</v>
      </c>
      <c r="F118" s="63" t="str">
        <f t="shared" si="306"/>
        <v>INTPWYU</v>
      </c>
      <c r="G118" s="9">
        <v>0</v>
      </c>
      <c r="H118" s="9">
        <v>0</v>
      </c>
      <c r="I118" s="9">
        <v>0</v>
      </c>
      <c r="J118" s="9">
        <f t="shared" si="259"/>
        <v>0</v>
      </c>
      <c r="K118" s="9">
        <v>0</v>
      </c>
      <c r="L118" s="9">
        <v>0</v>
      </c>
      <c r="M118" s="9">
        <f t="shared" si="260"/>
        <v>0</v>
      </c>
      <c r="N118" s="9">
        <v>0</v>
      </c>
      <c r="O118" s="9">
        <v>0</v>
      </c>
      <c r="P118" s="9">
        <f t="shared" si="261"/>
        <v>0</v>
      </c>
      <c r="Q118" s="9">
        <v>0</v>
      </c>
      <c r="R118" s="9">
        <v>0</v>
      </c>
      <c r="S118" s="9">
        <f t="shared" si="262"/>
        <v>0</v>
      </c>
      <c r="T118" s="9">
        <v>0</v>
      </c>
      <c r="U118" s="9">
        <v>0</v>
      </c>
      <c r="V118" s="9">
        <f t="shared" si="263"/>
        <v>0</v>
      </c>
      <c r="W118" s="9">
        <v>0</v>
      </c>
      <c r="X118" s="9">
        <v>0</v>
      </c>
      <c r="Y118" s="9">
        <f t="shared" si="264"/>
        <v>0</v>
      </c>
      <c r="Z118" s="9">
        <v>0</v>
      </c>
      <c r="AA118" s="9">
        <v>0</v>
      </c>
      <c r="AB118" s="9">
        <f t="shared" si="265"/>
        <v>0</v>
      </c>
      <c r="AC118" s="9">
        <v>0</v>
      </c>
      <c r="AD118" s="9">
        <v>0</v>
      </c>
      <c r="AE118" s="9">
        <f t="shared" si="266"/>
        <v>0</v>
      </c>
      <c r="AF118" s="9">
        <v>0</v>
      </c>
      <c r="AG118" s="9">
        <v>0</v>
      </c>
      <c r="AH118" s="9">
        <f t="shared" si="267"/>
        <v>0</v>
      </c>
      <c r="AI118" s="9">
        <v>0</v>
      </c>
      <c r="AJ118" s="9">
        <v>0</v>
      </c>
      <c r="AK118" s="9">
        <f t="shared" si="268"/>
        <v>0</v>
      </c>
      <c r="AL118" s="9">
        <v>0</v>
      </c>
      <c r="AM118" s="9">
        <v>0</v>
      </c>
      <c r="AN118" s="9">
        <f t="shared" si="269"/>
        <v>0</v>
      </c>
      <c r="AO118" s="9">
        <v>0</v>
      </c>
      <c r="AP118" s="9">
        <v>0</v>
      </c>
      <c r="AQ118" s="9">
        <f t="shared" si="270"/>
        <v>0</v>
      </c>
      <c r="AR118" s="9">
        <v>0</v>
      </c>
      <c r="AS118" s="9">
        <v>0</v>
      </c>
      <c r="AT118" s="9">
        <f t="shared" si="271"/>
        <v>0</v>
      </c>
      <c r="AU118" s="9">
        <v>0</v>
      </c>
      <c r="AV118" s="9">
        <v>0</v>
      </c>
      <c r="AW118" s="9">
        <f t="shared" si="272"/>
        <v>0</v>
      </c>
      <c r="AX118" s="9">
        <v>0</v>
      </c>
      <c r="AY118" s="9">
        <v>0</v>
      </c>
      <c r="AZ118" s="9">
        <f t="shared" si="273"/>
        <v>0</v>
      </c>
      <c r="BA118" s="9">
        <v>0</v>
      </c>
      <c r="BB118" s="9">
        <v>0</v>
      </c>
      <c r="BC118" s="9">
        <f t="shared" si="274"/>
        <v>0</v>
      </c>
      <c r="BD118" s="9">
        <v>0</v>
      </c>
      <c r="BE118" s="9">
        <v>0</v>
      </c>
      <c r="BF118" s="9">
        <f t="shared" si="275"/>
        <v>0</v>
      </c>
      <c r="BG118" s="9">
        <v>0</v>
      </c>
      <c r="BH118" s="9">
        <v>0</v>
      </c>
      <c r="BI118" s="9">
        <f t="shared" si="276"/>
        <v>0</v>
      </c>
      <c r="BJ118" s="9">
        <v>0</v>
      </c>
      <c r="BK118" s="9">
        <v>0</v>
      </c>
      <c r="BL118" s="9">
        <f t="shared" si="277"/>
        <v>0</v>
      </c>
      <c r="BM118" s="9">
        <v>0</v>
      </c>
      <c r="BN118" s="9">
        <v>0</v>
      </c>
      <c r="BO118" s="9">
        <f t="shared" si="278"/>
        <v>0</v>
      </c>
      <c r="BP118" s="9">
        <v>0</v>
      </c>
      <c r="BQ118" s="9">
        <v>0</v>
      </c>
      <c r="BR118" s="9">
        <f t="shared" si="279"/>
        <v>0</v>
      </c>
      <c r="BS118" s="9">
        <v>0</v>
      </c>
      <c r="BT118" s="9">
        <v>0</v>
      </c>
      <c r="BU118" s="9">
        <f t="shared" si="280"/>
        <v>0</v>
      </c>
      <c r="BV118" s="9">
        <v>0</v>
      </c>
      <c r="BW118" s="9">
        <v>0</v>
      </c>
      <c r="BX118" s="9">
        <f t="shared" si="281"/>
        <v>0</v>
      </c>
      <c r="BY118" s="9">
        <v>0</v>
      </c>
      <c r="BZ118" s="9">
        <v>0</v>
      </c>
      <c r="CA118" s="9">
        <f t="shared" si="282"/>
        <v>0</v>
      </c>
      <c r="CB118" s="9">
        <v>0</v>
      </c>
      <c r="CC118" s="9">
        <v>0</v>
      </c>
      <c r="CD118" s="9">
        <f t="shared" si="283"/>
        <v>0</v>
      </c>
      <c r="CE118" s="9">
        <v>0</v>
      </c>
      <c r="CF118" s="9">
        <v>0</v>
      </c>
      <c r="CG118" s="9">
        <f t="shared" si="284"/>
        <v>0</v>
      </c>
      <c r="CH118" s="9">
        <v>0</v>
      </c>
      <c r="CI118" s="9">
        <v>0</v>
      </c>
      <c r="CJ118" s="9">
        <f t="shared" si="285"/>
        <v>0</v>
      </c>
      <c r="CK118" s="9">
        <v>0</v>
      </c>
      <c r="CL118" s="9">
        <v>0</v>
      </c>
      <c r="CM118" s="9">
        <f t="shared" si="286"/>
        <v>0</v>
      </c>
      <c r="CN118" s="9">
        <v>0</v>
      </c>
      <c r="CO118" s="9">
        <v>0</v>
      </c>
      <c r="CP118" s="9">
        <f t="shared" si="287"/>
        <v>0</v>
      </c>
      <c r="CQ118" s="9">
        <v>0</v>
      </c>
      <c r="CR118" s="9">
        <v>0</v>
      </c>
      <c r="CS118" s="9">
        <f t="shared" si="288"/>
        <v>0</v>
      </c>
      <c r="CT118" s="9">
        <v>0</v>
      </c>
      <c r="CU118" s="9">
        <v>0</v>
      </c>
      <c r="CV118" s="9">
        <f t="shared" si="289"/>
        <v>0</v>
      </c>
      <c r="CW118" s="9">
        <v>0</v>
      </c>
      <c r="CX118" s="9">
        <v>0</v>
      </c>
      <c r="CY118" s="9">
        <f t="shared" si="290"/>
        <v>0</v>
      </c>
      <c r="CZ118" s="9">
        <v>0</v>
      </c>
      <c r="DA118" s="9">
        <v>0</v>
      </c>
      <c r="DB118" s="9">
        <f t="shared" si="291"/>
        <v>0</v>
      </c>
      <c r="DC118" s="9">
        <v>0</v>
      </c>
      <c r="DD118" s="9">
        <v>0</v>
      </c>
      <c r="DE118" s="9">
        <f t="shared" si="292"/>
        <v>0</v>
      </c>
      <c r="DF118" s="9">
        <v>0</v>
      </c>
      <c r="DG118" s="9">
        <v>0</v>
      </c>
      <c r="DH118" s="9">
        <f t="shared" si="293"/>
        <v>0</v>
      </c>
      <c r="DI118" s="9">
        <v>0</v>
      </c>
      <c r="DJ118" s="9">
        <v>0</v>
      </c>
      <c r="DK118" s="9">
        <f t="shared" si="294"/>
        <v>0</v>
      </c>
      <c r="DL118" s="9">
        <v>0</v>
      </c>
      <c r="DM118" s="9">
        <v>0</v>
      </c>
      <c r="DN118" s="9">
        <f t="shared" si="295"/>
        <v>0</v>
      </c>
      <c r="DO118" s="9">
        <v>0</v>
      </c>
      <c r="DP118" s="9">
        <v>0</v>
      </c>
      <c r="DQ118" s="9">
        <f t="shared" si="296"/>
        <v>0</v>
      </c>
      <c r="DR118" s="9">
        <v>0</v>
      </c>
      <c r="DS118" s="9">
        <v>0</v>
      </c>
      <c r="DT118" s="9">
        <f t="shared" si="297"/>
        <v>0</v>
      </c>
      <c r="DU118" s="9">
        <v>0</v>
      </c>
      <c r="DV118" s="9">
        <v>0</v>
      </c>
      <c r="DW118" s="9">
        <f t="shared" si="298"/>
        <v>0</v>
      </c>
      <c r="DX118" s="9">
        <v>0</v>
      </c>
      <c r="DY118" s="9">
        <v>0</v>
      </c>
      <c r="DZ118" s="9">
        <f t="shared" si="299"/>
        <v>0</v>
      </c>
      <c r="EA118" s="9">
        <v>0</v>
      </c>
      <c r="EB118" s="9">
        <v>0</v>
      </c>
      <c r="EC118" s="9">
        <f t="shared" si="300"/>
        <v>0</v>
      </c>
      <c r="EE118" s="150">
        <f t="shared" si="304"/>
        <v>0</v>
      </c>
      <c r="EF118" s="150">
        <f t="shared" si="302"/>
        <v>0</v>
      </c>
      <c r="EG118" s="151">
        <f t="shared" si="303"/>
        <v>0</v>
      </c>
      <c r="EH118" s="118"/>
    </row>
    <row r="119" spans="1:141" x14ac:dyDescent="0.2">
      <c r="A119" s="63" t="s">
        <v>109</v>
      </c>
      <c r="C119" s="129"/>
      <c r="G119" s="10">
        <f t="shared" ref="G119:BR119" si="307">SUBTOTAL(9,G93:G118)</f>
        <v>1068697162.22</v>
      </c>
      <c r="H119" s="10">
        <f t="shared" si="307"/>
        <v>15216933</v>
      </c>
      <c r="I119" s="10">
        <f t="shared" si="307"/>
        <v>-805515.55333333323</v>
      </c>
      <c r="J119" s="10">
        <f t="shared" si="307"/>
        <v>1083108579.6666667</v>
      </c>
      <c r="K119" s="10">
        <f t="shared" si="307"/>
        <v>9686309.81569352</v>
      </c>
      <c r="L119" s="10">
        <f t="shared" si="307"/>
        <v>-805515.55333333323</v>
      </c>
      <c r="M119" s="10">
        <f t="shared" si="307"/>
        <v>1091989373.9290271</v>
      </c>
      <c r="N119" s="10">
        <f t="shared" si="307"/>
        <v>6921019.529745983</v>
      </c>
      <c r="O119" s="10">
        <f t="shared" si="307"/>
        <v>-805515.55333333323</v>
      </c>
      <c r="P119" s="10">
        <f t="shared" si="307"/>
        <v>1098104877.9054396</v>
      </c>
      <c r="Q119" s="10">
        <f t="shared" si="307"/>
        <v>1321360.4947773241</v>
      </c>
      <c r="R119" s="10">
        <f t="shared" si="307"/>
        <v>-805515.55333333323</v>
      </c>
      <c r="S119" s="10">
        <f t="shared" si="307"/>
        <v>1098620722.8468835</v>
      </c>
      <c r="T119" s="10">
        <f t="shared" si="307"/>
        <v>366873.5741877018</v>
      </c>
      <c r="U119" s="10">
        <f t="shared" si="307"/>
        <v>-805515.55333333323</v>
      </c>
      <c r="V119" s="10">
        <f t="shared" si="307"/>
        <v>1098182080.867738</v>
      </c>
      <c r="W119" s="10">
        <f t="shared" si="307"/>
        <v>7403257.6394038554</v>
      </c>
      <c r="X119" s="10">
        <f t="shared" si="307"/>
        <v>-805515.55333333323</v>
      </c>
      <c r="Y119" s="10">
        <f t="shared" si="307"/>
        <v>1104779822.9538085</v>
      </c>
      <c r="Z119" s="10">
        <f t="shared" si="307"/>
        <v>608865.66101345001</v>
      </c>
      <c r="AA119" s="10">
        <f t="shared" si="307"/>
        <v>-805515.55333333323</v>
      </c>
      <c r="AB119" s="10">
        <f t="shared" si="307"/>
        <v>1104583173.0614886</v>
      </c>
      <c r="AC119" s="10">
        <f t="shared" si="307"/>
        <v>2081388.5110348104</v>
      </c>
      <c r="AD119" s="10">
        <f t="shared" si="307"/>
        <v>-805515.55333333323</v>
      </c>
      <c r="AE119" s="10">
        <f t="shared" si="307"/>
        <v>1105859046.0191903</v>
      </c>
      <c r="AF119" s="10">
        <f t="shared" si="307"/>
        <v>7080099.9260121491</v>
      </c>
      <c r="AG119" s="10">
        <f t="shared" si="307"/>
        <v>-805515.55333333323</v>
      </c>
      <c r="AH119" s="10">
        <f t="shared" si="307"/>
        <v>1112133630.3918691</v>
      </c>
      <c r="AI119" s="10">
        <f t="shared" si="307"/>
        <v>2801717.6760936468</v>
      </c>
      <c r="AJ119" s="10">
        <f t="shared" si="307"/>
        <v>-805515.55333333323</v>
      </c>
      <c r="AK119" s="10">
        <f t="shared" si="307"/>
        <v>1114129832.5146296</v>
      </c>
      <c r="AL119" s="10">
        <f t="shared" si="307"/>
        <v>2303706.2198852501</v>
      </c>
      <c r="AM119" s="10">
        <f t="shared" si="307"/>
        <v>-805515.55333333323</v>
      </c>
      <c r="AN119" s="10">
        <f t="shared" si="307"/>
        <v>1115628023.1811814</v>
      </c>
      <c r="AO119" s="10">
        <f t="shared" si="307"/>
        <v>6704768.6003956199</v>
      </c>
      <c r="AP119" s="10">
        <f t="shared" si="307"/>
        <v>-805515.55333333323</v>
      </c>
      <c r="AQ119" s="10">
        <f t="shared" si="307"/>
        <v>1121527276.2282436</v>
      </c>
      <c r="AR119" s="10">
        <f t="shared" si="307"/>
        <v>8783635.8698944002</v>
      </c>
      <c r="AS119" s="10">
        <f t="shared" si="307"/>
        <v>-805515.55333333323</v>
      </c>
      <c r="AT119" s="10">
        <f t="shared" si="307"/>
        <v>1129505396.5448048</v>
      </c>
      <c r="AU119" s="10">
        <f t="shared" si="307"/>
        <v>2468190.2454471202</v>
      </c>
      <c r="AV119" s="10">
        <f t="shared" si="307"/>
        <v>-805515.55333333323</v>
      </c>
      <c r="AW119" s="10">
        <f t="shared" si="307"/>
        <v>1131168071.2369187</v>
      </c>
      <c r="AX119" s="10">
        <f t="shared" si="307"/>
        <v>3321609.9929587701</v>
      </c>
      <c r="AY119" s="10">
        <f t="shared" si="307"/>
        <v>-805515.55333333323</v>
      </c>
      <c r="AZ119" s="10">
        <f t="shared" si="307"/>
        <v>1133684165.6765442</v>
      </c>
      <c r="BA119" s="10">
        <f t="shared" si="307"/>
        <v>2452197.1062439103</v>
      </c>
      <c r="BB119" s="10">
        <f t="shared" si="307"/>
        <v>-805515.55333333323</v>
      </c>
      <c r="BC119" s="10">
        <f t="shared" si="307"/>
        <v>1135330847.2294548</v>
      </c>
      <c r="BD119" s="10">
        <f t="shared" si="307"/>
        <v>2629980.2965432</v>
      </c>
      <c r="BE119" s="10">
        <f t="shared" si="307"/>
        <v>-805515.55333333323</v>
      </c>
      <c r="BF119" s="10">
        <f t="shared" si="307"/>
        <v>1137155311.9726646</v>
      </c>
      <c r="BG119" s="10">
        <f t="shared" si="307"/>
        <v>15779847.36608436</v>
      </c>
      <c r="BH119" s="10">
        <f t="shared" si="307"/>
        <v>-805515.55333333323</v>
      </c>
      <c r="BI119" s="10">
        <f t="shared" si="307"/>
        <v>1152129643.7854156</v>
      </c>
      <c r="BJ119" s="10">
        <f t="shared" si="307"/>
        <v>3764425.2475412395</v>
      </c>
      <c r="BK119" s="10">
        <f t="shared" si="307"/>
        <v>-805515.55333333323</v>
      </c>
      <c r="BL119" s="10">
        <f t="shared" si="307"/>
        <v>1155088553.4796236</v>
      </c>
      <c r="BM119" s="10">
        <f t="shared" si="307"/>
        <v>2746477.1296749506</v>
      </c>
      <c r="BN119" s="10">
        <f t="shared" si="307"/>
        <v>-805515.55333333323</v>
      </c>
      <c r="BO119" s="10">
        <f t="shared" si="307"/>
        <v>1157029515.0559652</v>
      </c>
      <c r="BP119" s="10">
        <f t="shared" si="307"/>
        <v>11289278.855174322</v>
      </c>
      <c r="BQ119" s="10">
        <f t="shared" si="307"/>
        <v>-805515.55333333323</v>
      </c>
      <c r="BR119" s="10">
        <f t="shared" si="307"/>
        <v>1167513278.3578062</v>
      </c>
      <c r="BS119" s="10">
        <f t="shared" ref="BS119:EC119" si="308">SUBTOTAL(9,BS93:BS118)</f>
        <v>3036551.4139391808</v>
      </c>
      <c r="BT119" s="10">
        <f t="shared" si="308"/>
        <v>-805515.55333333323</v>
      </c>
      <c r="BU119" s="10">
        <f t="shared" si="308"/>
        <v>1169744314.2184122</v>
      </c>
      <c r="BV119" s="10">
        <f t="shared" si="308"/>
        <v>1327675.21128643</v>
      </c>
      <c r="BW119" s="10">
        <f t="shared" si="308"/>
        <v>-805515.55333333323</v>
      </c>
      <c r="BX119" s="10">
        <f t="shared" si="308"/>
        <v>1170266473.8763652</v>
      </c>
      <c r="BY119" s="10">
        <f t="shared" si="308"/>
        <v>16470331.327913273</v>
      </c>
      <c r="BZ119" s="10">
        <f t="shared" si="308"/>
        <v>-805515.55333333323</v>
      </c>
      <c r="CA119" s="10">
        <f t="shared" si="308"/>
        <v>1185931289.6509449</v>
      </c>
      <c r="CB119" s="10">
        <f t="shared" si="308"/>
        <v>1586097.5234353703</v>
      </c>
      <c r="CC119" s="10">
        <f t="shared" si="308"/>
        <v>-805515.55333333323</v>
      </c>
      <c r="CD119" s="10">
        <f t="shared" si="308"/>
        <v>1186711871.621047</v>
      </c>
      <c r="CE119" s="10">
        <f t="shared" si="308"/>
        <v>4044832.4865684197</v>
      </c>
      <c r="CF119" s="10">
        <f t="shared" si="308"/>
        <v>-805515.55333333323</v>
      </c>
      <c r="CG119" s="10">
        <f t="shared" si="308"/>
        <v>1189951188.5542824</v>
      </c>
      <c r="CH119" s="10">
        <f t="shared" si="308"/>
        <v>3015030.9125134693</v>
      </c>
      <c r="CI119" s="10">
        <f t="shared" si="308"/>
        <v>-805515.55333333323</v>
      </c>
      <c r="CJ119" s="10">
        <f t="shared" si="308"/>
        <v>1192160703.9134626</v>
      </c>
      <c r="CK119" s="10">
        <f t="shared" si="308"/>
        <v>1498428.4505925199</v>
      </c>
      <c r="CL119" s="10">
        <f t="shared" si="308"/>
        <v>-805515.55333333323</v>
      </c>
      <c r="CM119" s="10">
        <f t="shared" si="308"/>
        <v>1192853616.8107219</v>
      </c>
      <c r="CN119" s="10">
        <f t="shared" si="308"/>
        <v>3212091.2347960128</v>
      </c>
      <c r="CO119" s="10">
        <f t="shared" si="308"/>
        <v>-805515.55333333323</v>
      </c>
      <c r="CP119" s="10">
        <f t="shared" si="308"/>
        <v>1195260192.4921844</v>
      </c>
      <c r="CQ119" s="10">
        <f t="shared" si="308"/>
        <v>11935538.565261118</v>
      </c>
      <c r="CR119" s="10">
        <f t="shared" si="308"/>
        <v>-805515.55333333323</v>
      </c>
      <c r="CS119" s="10">
        <f t="shared" si="308"/>
        <v>1206390215.5041122</v>
      </c>
      <c r="CT119" s="10">
        <f t="shared" si="308"/>
        <v>173056434.91938302</v>
      </c>
      <c r="CU119" s="10">
        <f t="shared" si="308"/>
        <v>-805515.55333333323</v>
      </c>
      <c r="CV119" s="10">
        <f t="shared" si="308"/>
        <v>1378641134.870162</v>
      </c>
      <c r="CW119" s="10">
        <f t="shared" si="308"/>
        <v>1945103.3250794201</v>
      </c>
      <c r="CX119" s="10">
        <f t="shared" si="308"/>
        <v>-805515.55333333323</v>
      </c>
      <c r="CY119" s="10">
        <f t="shared" si="308"/>
        <v>1379780722.6419082</v>
      </c>
      <c r="CZ119" s="10">
        <f t="shared" si="308"/>
        <v>2208087.9042809503</v>
      </c>
      <c r="DA119" s="10">
        <f t="shared" si="308"/>
        <v>-805515.55333333323</v>
      </c>
      <c r="DB119" s="10">
        <f t="shared" si="308"/>
        <v>1381183294.9928558</v>
      </c>
      <c r="DC119" s="10">
        <f t="shared" si="308"/>
        <v>1846120.29178968</v>
      </c>
      <c r="DD119" s="10">
        <f t="shared" si="308"/>
        <v>-805515.55333333323</v>
      </c>
      <c r="DE119" s="10">
        <f t="shared" si="308"/>
        <v>1382223899.731312</v>
      </c>
      <c r="DF119" s="10">
        <f t="shared" si="308"/>
        <v>880675.69678830204</v>
      </c>
      <c r="DG119" s="10">
        <f t="shared" si="308"/>
        <v>-805515.55333333323</v>
      </c>
      <c r="DH119" s="10">
        <f t="shared" si="308"/>
        <v>1382299059.8747673</v>
      </c>
      <c r="DI119" s="10">
        <f t="shared" si="308"/>
        <v>4436569.4135886719</v>
      </c>
      <c r="DJ119" s="10">
        <f t="shared" si="308"/>
        <v>-805515.55333333323</v>
      </c>
      <c r="DK119" s="10">
        <f t="shared" si="308"/>
        <v>1385930113.7350223</v>
      </c>
      <c r="DL119" s="10">
        <f t="shared" si="308"/>
        <v>1646894.6177993403</v>
      </c>
      <c r="DM119" s="10">
        <f t="shared" si="308"/>
        <v>-805515.55333333323</v>
      </c>
      <c r="DN119" s="10">
        <f t="shared" si="308"/>
        <v>1386771492.7994883</v>
      </c>
      <c r="DO119" s="10">
        <f t="shared" si="308"/>
        <v>798352.858526367</v>
      </c>
      <c r="DP119" s="10">
        <f t="shared" si="308"/>
        <v>-805515.55333333323</v>
      </c>
      <c r="DQ119" s="10">
        <f t="shared" si="308"/>
        <v>1386764330.1046813</v>
      </c>
      <c r="DR119" s="10">
        <f t="shared" si="308"/>
        <v>146128631.62661913</v>
      </c>
      <c r="DS119" s="10">
        <f t="shared" si="308"/>
        <v>-805515.55333333323</v>
      </c>
      <c r="DT119" s="10">
        <f t="shared" si="308"/>
        <v>1532087446.1779671</v>
      </c>
      <c r="DU119" s="10">
        <f t="shared" si="308"/>
        <v>637092.62066624803</v>
      </c>
      <c r="DV119" s="10">
        <f t="shared" si="308"/>
        <v>-805515.55333333323</v>
      </c>
      <c r="DW119" s="10">
        <f t="shared" si="308"/>
        <v>1531919023.2453003</v>
      </c>
      <c r="DX119" s="10">
        <f t="shared" si="308"/>
        <v>1849728.961738358</v>
      </c>
      <c r="DY119" s="10">
        <f t="shared" si="308"/>
        <v>-805515.55333333323</v>
      </c>
      <c r="DZ119" s="10">
        <f t="shared" si="308"/>
        <v>1532963236.6537054</v>
      </c>
      <c r="EA119" s="10">
        <f t="shared" si="308"/>
        <v>90204567.203773111</v>
      </c>
      <c r="EB119" s="10">
        <f t="shared" si="308"/>
        <v>-805515.55333333323</v>
      </c>
      <c r="EC119" s="10">
        <f t="shared" si="308"/>
        <v>1622362288.3041451</v>
      </c>
      <c r="EE119" s="152">
        <f>SUBTOTAL(9,EE93:EE118)</f>
        <v>1178480910.6396315</v>
      </c>
      <c r="EF119" s="152">
        <f>SUBTOTAL(9,EF93:EF118)</f>
        <v>244430756.58797655</v>
      </c>
      <c r="EG119" s="153">
        <f>SUBTOTAL(9,EG93:EG118)</f>
        <v>1422911667.227608</v>
      </c>
      <c r="EI119" s="118"/>
      <c r="EK119" s="118"/>
    </row>
    <row r="120" spans="1:141" x14ac:dyDescent="0.2">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E120" s="150"/>
      <c r="EF120" s="150"/>
      <c r="EG120" s="151"/>
      <c r="EK120" s="12"/>
    </row>
    <row r="121" spans="1:141" x14ac:dyDescent="0.2">
      <c r="A121" s="114"/>
      <c r="B121" s="114"/>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E121" s="150"/>
      <c r="EF121" s="150"/>
      <c r="EG121" s="151"/>
      <c r="EI121" s="12"/>
      <c r="EK121" s="12"/>
    </row>
    <row r="122" spans="1:141" ht="13.5" thickBot="1" x14ac:dyDescent="0.25">
      <c r="A122" s="114" t="s">
        <v>134</v>
      </c>
      <c r="B122" s="114"/>
      <c r="G122" s="13">
        <f t="shared" ref="G122:BR122" si="309">SUBTOTAL(9,G10:G120)</f>
        <v>30266882039.009995</v>
      </c>
      <c r="H122" s="13">
        <f t="shared" si="309"/>
        <v>81665353.736666664</v>
      </c>
      <c r="I122" s="13">
        <f t="shared" si="309"/>
        <v>-14753525.095499998</v>
      </c>
      <c r="J122" s="13">
        <f t="shared" si="309"/>
        <v>30333793867.651161</v>
      </c>
      <c r="K122" s="13">
        <f t="shared" si="309"/>
        <v>78761464.813162833</v>
      </c>
      <c r="L122" s="13">
        <f t="shared" si="309"/>
        <v>-14753525.095499998</v>
      </c>
      <c r="M122" s="13">
        <f t="shared" si="309"/>
        <v>30397801807.368839</v>
      </c>
      <c r="N122" s="13">
        <f t="shared" si="309"/>
        <v>83668105.168374166</v>
      </c>
      <c r="O122" s="13">
        <f t="shared" si="309"/>
        <v>-14753525.095499998</v>
      </c>
      <c r="P122" s="13">
        <f t="shared" si="309"/>
        <v>30466716387.441689</v>
      </c>
      <c r="Q122" s="13">
        <f t="shared" si="309"/>
        <v>98503499.852734327</v>
      </c>
      <c r="R122" s="13">
        <f t="shared" si="309"/>
        <v>-14753525.095499998</v>
      </c>
      <c r="S122" s="13">
        <f t="shared" si="309"/>
        <v>30550466362.198933</v>
      </c>
      <c r="T122" s="13">
        <f t="shared" si="309"/>
        <v>139386601.89279768</v>
      </c>
      <c r="U122" s="13">
        <f t="shared" si="309"/>
        <v>-14753525.095499998</v>
      </c>
      <c r="V122" s="13">
        <f t="shared" si="309"/>
        <v>30675099438.996235</v>
      </c>
      <c r="W122" s="13">
        <f t="shared" si="309"/>
        <v>213395896.81803739</v>
      </c>
      <c r="X122" s="13">
        <f t="shared" si="309"/>
        <v>-14753525.095499998</v>
      </c>
      <c r="Y122" s="13">
        <f t="shared" si="309"/>
        <v>30873741810.718765</v>
      </c>
      <c r="Z122" s="13">
        <f t="shared" si="309"/>
        <v>28663775.094010241</v>
      </c>
      <c r="AA122" s="13">
        <f t="shared" si="309"/>
        <v>-14753525.095499998</v>
      </c>
      <c r="AB122" s="13">
        <f t="shared" si="309"/>
        <v>30887652060.717281</v>
      </c>
      <c r="AC122" s="13">
        <f t="shared" si="309"/>
        <v>44125225.509001315</v>
      </c>
      <c r="AD122" s="13">
        <f t="shared" si="309"/>
        <v>-14753525.095499998</v>
      </c>
      <c r="AE122" s="13">
        <f t="shared" si="309"/>
        <v>30917023761.130783</v>
      </c>
      <c r="AF122" s="13">
        <f t="shared" si="309"/>
        <v>80869655.71748212</v>
      </c>
      <c r="AG122" s="13">
        <f t="shared" si="309"/>
        <v>-14753525.095499998</v>
      </c>
      <c r="AH122" s="13">
        <f t="shared" si="309"/>
        <v>30983139891.752758</v>
      </c>
      <c r="AI122" s="13">
        <f t="shared" si="309"/>
        <v>64079464.199135959</v>
      </c>
      <c r="AJ122" s="13">
        <f t="shared" si="309"/>
        <v>-14753525.095499998</v>
      </c>
      <c r="AK122" s="13">
        <f t="shared" si="309"/>
        <v>31032465830.856388</v>
      </c>
      <c r="AL122" s="13">
        <f t="shared" si="309"/>
        <v>146906877.66197479</v>
      </c>
      <c r="AM122" s="13">
        <f t="shared" si="309"/>
        <v>-14753525.095499998</v>
      </c>
      <c r="AN122" s="13">
        <f t="shared" si="309"/>
        <v>31164619183.422871</v>
      </c>
      <c r="AO122" s="13">
        <f t="shared" si="309"/>
        <v>111259903.79674999</v>
      </c>
      <c r="AP122" s="13">
        <f t="shared" si="309"/>
        <v>-14753525.095499998</v>
      </c>
      <c r="AQ122" s="13">
        <f t="shared" si="309"/>
        <v>31261125562.124107</v>
      </c>
      <c r="AR122" s="13">
        <f t="shared" si="309"/>
        <v>73390035.532158166</v>
      </c>
      <c r="AS122" s="13">
        <f t="shared" si="309"/>
        <v>-14753525.095499998</v>
      </c>
      <c r="AT122" s="13">
        <f t="shared" si="309"/>
        <v>31319762072.56078</v>
      </c>
      <c r="AU122" s="13">
        <f t="shared" si="309"/>
        <v>51128872.491593912</v>
      </c>
      <c r="AV122" s="13">
        <f t="shared" si="309"/>
        <v>-14753525.095499998</v>
      </c>
      <c r="AW122" s="13">
        <f t="shared" si="309"/>
        <v>31356137419.956863</v>
      </c>
      <c r="AX122" s="13">
        <f t="shared" si="309"/>
        <v>43339972.283793226</v>
      </c>
      <c r="AY122" s="13">
        <f t="shared" si="309"/>
        <v>-14753525.095499998</v>
      </c>
      <c r="AZ122" s="13">
        <f t="shared" si="309"/>
        <v>31384723867.145161</v>
      </c>
      <c r="BA122" s="13">
        <f t="shared" si="309"/>
        <v>144540024.1794247</v>
      </c>
      <c r="BB122" s="13">
        <f t="shared" si="309"/>
        <v>-14753525.095499998</v>
      </c>
      <c r="BC122" s="13">
        <f t="shared" si="309"/>
        <v>31514510366.229076</v>
      </c>
      <c r="BD122" s="13">
        <f t="shared" si="309"/>
        <v>223149595.59052476</v>
      </c>
      <c r="BE122" s="13">
        <f t="shared" si="309"/>
        <v>-14753525.095499998</v>
      </c>
      <c r="BF122" s="13">
        <f t="shared" si="309"/>
        <v>31722906436.724117</v>
      </c>
      <c r="BG122" s="13">
        <f t="shared" si="309"/>
        <v>443038743.09042317</v>
      </c>
      <c r="BH122" s="13">
        <f t="shared" si="309"/>
        <v>-14753525.095499998</v>
      </c>
      <c r="BI122" s="13">
        <f t="shared" si="309"/>
        <v>32151191654.719032</v>
      </c>
      <c r="BJ122" s="13">
        <f t="shared" si="309"/>
        <v>27747248.028474048</v>
      </c>
      <c r="BK122" s="13">
        <f t="shared" si="309"/>
        <v>-14753525.095499998</v>
      </c>
      <c r="BL122" s="13">
        <f t="shared" si="309"/>
        <v>32164185377.651993</v>
      </c>
      <c r="BM122" s="13">
        <f t="shared" si="309"/>
        <v>39563850.082093231</v>
      </c>
      <c r="BN122" s="13">
        <f t="shared" si="309"/>
        <v>-14753525.095499998</v>
      </c>
      <c r="BO122" s="13">
        <f t="shared" si="309"/>
        <v>32188995702.638577</v>
      </c>
      <c r="BP122" s="13">
        <f t="shared" si="309"/>
        <v>62507411.427889213</v>
      </c>
      <c r="BQ122" s="13">
        <f t="shared" si="309"/>
        <v>-14753525.095499998</v>
      </c>
      <c r="BR122" s="13">
        <f t="shared" si="309"/>
        <v>32236749588.970978</v>
      </c>
      <c r="BS122" s="13">
        <f t="shared" ref="BS122:EC122" si="310">SUBTOTAL(9,BS10:BS120)</f>
        <v>105121175.22875591</v>
      </c>
      <c r="BT122" s="13">
        <f t="shared" si="310"/>
        <v>-14753525.095499998</v>
      </c>
      <c r="BU122" s="13">
        <f t="shared" si="310"/>
        <v>32327117239.104248</v>
      </c>
      <c r="BV122" s="13">
        <f t="shared" si="310"/>
        <v>176132128.04316145</v>
      </c>
      <c r="BW122" s="13">
        <f t="shared" si="310"/>
        <v>-14753525.095499998</v>
      </c>
      <c r="BX122" s="13">
        <f t="shared" si="310"/>
        <v>32488495842.051903</v>
      </c>
      <c r="BY122" s="13">
        <f t="shared" si="310"/>
        <v>267127381.93999663</v>
      </c>
      <c r="BZ122" s="13">
        <f t="shared" si="310"/>
        <v>-14753525.095499998</v>
      </c>
      <c r="CA122" s="13">
        <f t="shared" si="310"/>
        <v>32740869698.896389</v>
      </c>
      <c r="CB122" s="13">
        <f t="shared" si="310"/>
        <v>62495375.176226072</v>
      </c>
      <c r="CC122" s="13">
        <f t="shared" si="310"/>
        <v>-14753525.095499998</v>
      </c>
      <c r="CD122" s="13">
        <f t="shared" si="310"/>
        <v>32788611548.977112</v>
      </c>
      <c r="CE122" s="13">
        <f t="shared" si="310"/>
        <v>114465751.91240965</v>
      </c>
      <c r="CF122" s="13">
        <f t="shared" si="310"/>
        <v>-14753525.095499998</v>
      </c>
      <c r="CG122" s="13">
        <f t="shared" si="310"/>
        <v>32888323775.794025</v>
      </c>
      <c r="CH122" s="13">
        <f t="shared" si="310"/>
        <v>79900641.216824219</v>
      </c>
      <c r="CI122" s="13">
        <f t="shared" si="310"/>
        <v>-14753525.095499998</v>
      </c>
      <c r="CJ122" s="13">
        <f t="shared" si="310"/>
        <v>32953470891.915356</v>
      </c>
      <c r="CK122" s="13">
        <f t="shared" si="310"/>
        <v>64687341.70422776</v>
      </c>
      <c r="CL122" s="13">
        <f t="shared" si="310"/>
        <v>-14753525.095499998</v>
      </c>
      <c r="CM122" s="13">
        <f t="shared" si="310"/>
        <v>33003404708.524082</v>
      </c>
      <c r="CN122" s="13">
        <f t="shared" si="310"/>
        <v>95575588.940577403</v>
      </c>
      <c r="CO122" s="13">
        <f t="shared" si="310"/>
        <v>-14753525.095499998</v>
      </c>
      <c r="CP122" s="13">
        <f t="shared" si="310"/>
        <v>33084226772.369152</v>
      </c>
      <c r="CQ122" s="13">
        <f t="shared" si="310"/>
        <v>371621588.22685981</v>
      </c>
      <c r="CR122" s="13">
        <f t="shared" si="310"/>
        <v>-14753525.095499998</v>
      </c>
      <c r="CS122" s="13">
        <f t="shared" si="310"/>
        <v>33441094835.500496</v>
      </c>
      <c r="CT122" s="13">
        <f t="shared" si="310"/>
        <v>418862411.57527518</v>
      </c>
      <c r="CU122" s="13">
        <f t="shared" si="310"/>
        <v>-14753525.095499998</v>
      </c>
      <c r="CV122" s="13">
        <f t="shared" si="310"/>
        <v>33845203721.980286</v>
      </c>
      <c r="CW122" s="13">
        <f t="shared" si="310"/>
        <v>43445333.464988418</v>
      </c>
      <c r="CX122" s="13">
        <f t="shared" si="310"/>
        <v>-14753525.095499998</v>
      </c>
      <c r="CY122" s="13">
        <f t="shared" si="310"/>
        <v>33873895530.34977</v>
      </c>
      <c r="CZ122" s="13">
        <f t="shared" si="310"/>
        <v>215951132.39870107</v>
      </c>
      <c r="DA122" s="13">
        <f t="shared" si="310"/>
        <v>-14753525.095499998</v>
      </c>
      <c r="DB122" s="13">
        <f t="shared" si="310"/>
        <v>34075093137.652966</v>
      </c>
      <c r="DC122" s="13">
        <f t="shared" si="310"/>
        <v>107760901.3902722</v>
      </c>
      <c r="DD122" s="13">
        <f t="shared" si="310"/>
        <v>-14753525.095499998</v>
      </c>
      <c r="DE122" s="13">
        <f t="shared" si="310"/>
        <v>34168100513.947742</v>
      </c>
      <c r="DF122" s="13">
        <f t="shared" si="310"/>
        <v>209201035.21829215</v>
      </c>
      <c r="DG122" s="13">
        <f t="shared" si="310"/>
        <v>-14753525.095499998</v>
      </c>
      <c r="DH122" s="13">
        <f t="shared" si="310"/>
        <v>34362548024.070534</v>
      </c>
      <c r="DI122" s="13">
        <f t="shared" si="310"/>
        <v>187130096.74866962</v>
      </c>
      <c r="DJ122" s="13">
        <f t="shared" si="310"/>
        <v>-14753525.095499998</v>
      </c>
      <c r="DK122" s="13">
        <f t="shared" si="310"/>
        <v>34534924595.723717</v>
      </c>
      <c r="DL122" s="13">
        <f t="shared" si="310"/>
        <v>297988090.57948178</v>
      </c>
      <c r="DM122" s="13">
        <f t="shared" si="310"/>
        <v>-14753525.095499998</v>
      </c>
      <c r="DN122" s="13">
        <f t="shared" si="310"/>
        <v>34818159161.207695</v>
      </c>
      <c r="DO122" s="13">
        <f t="shared" si="310"/>
        <v>71969002.818274051</v>
      </c>
      <c r="DP122" s="13">
        <f t="shared" si="310"/>
        <v>-14753525.095499998</v>
      </c>
      <c r="DQ122" s="13">
        <f t="shared" si="310"/>
        <v>34875374638.930466</v>
      </c>
      <c r="DR122" s="13">
        <f t="shared" si="310"/>
        <v>233057034.03611267</v>
      </c>
      <c r="DS122" s="13">
        <f t="shared" si="310"/>
        <v>-14753525.095499998</v>
      </c>
      <c r="DT122" s="13">
        <f t="shared" si="310"/>
        <v>35093678147.871071</v>
      </c>
      <c r="DU122" s="13">
        <f t="shared" si="310"/>
        <v>141408655.58135533</v>
      </c>
      <c r="DV122" s="13">
        <f t="shared" si="310"/>
        <v>-14753525.095499998</v>
      </c>
      <c r="DW122" s="13">
        <f t="shared" si="310"/>
        <v>35220333278.356918</v>
      </c>
      <c r="DX122" s="13">
        <f t="shared" si="310"/>
        <v>115080937.30467328</v>
      </c>
      <c r="DY122" s="13">
        <f t="shared" si="310"/>
        <v>-14753525.095499998</v>
      </c>
      <c r="DZ122" s="13">
        <f t="shared" si="310"/>
        <v>35320660690.566101</v>
      </c>
      <c r="EA122" s="13">
        <f t="shared" si="310"/>
        <v>638268145.09909058</v>
      </c>
      <c r="EB122" s="13">
        <f t="shared" si="310"/>
        <v>-14753525.095499998</v>
      </c>
      <c r="EC122" s="13">
        <f t="shared" si="310"/>
        <v>35944175310.569695</v>
      </c>
      <c r="EE122" s="152">
        <f>SUBTOTAL(9,EE10:EE120)</f>
        <v>32638382866.000298</v>
      </c>
      <c r="EF122" s="152">
        <f>SUBTOTAL(9,EF10:EF120)</f>
        <v>1935001010.1407275</v>
      </c>
      <c r="EG122" s="153">
        <f>SUBTOTAL(9,EG10:EG120)</f>
        <v>34573383876.141037</v>
      </c>
      <c r="EI122" s="12"/>
      <c r="EK122" s="12"/>
    </row>
    <row r="123" spans="1:141" ht="13.5" thickTop="1" x14ac:dyDescent="0.2">
      <c r="EE123" s="108" t="s">
        <v>135</v>
      </c>
      <c r="EF123" s="108" t="s">
        <v>136</v>
      </c>
      <c r="EG123" s="108" t="s">
        <v>136</v>
      </c>
      <c r="EI123" s="12"/>
      <c r="EK123" s="12"/>
    </row>
    <row r="124" spans="1:141" x14ac:dyDescent="0.2">
      <c r="EF124" s="108" t="s">
        <v>1791</v>
      </c>
      <c r="EG124" s="108" t="s">
        <v>1791</v>
      </c>
      <c r="EI124" s="118"/>
      <c r="EK124" s="12"/>
    </row>
    <row r="125" spans="1:141" s="102" customForma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K125" s="12"/>
    </row>
    <row r="126" spans="1:141" s="102" customForma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I126" s="118"/>
      <c r="EK126" s="12"/>
    </row>
    <row r="127" spans="1:141" s="102" customForma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I127" s="12"/>
    </row>
    <row r="128" spans="1:141" s="102" customForma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I128" s="12"/>
      <c r="EK128" s="12"/>
    </row>
    <row r="129" spans="1:139" s="102" customForma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I129" s="118"/>
    </row>
    <row r="130" spans="1:139" s="102" customFormat="1" ht="12.75" customHeight="1" x14ac:dyDescent="0.2">
      <c r="Y130" s="12"/>
    </row>
    <row r="131" spans="1:139" s="102" customFormat="1" ht="12.75" customHeight="1" x14ac:dyDescent="0.2">
      <c r="G131" s="12"/>
      <c r="Y131" s="12"/>
      <c r="AQ131" s="12"/>
      <c r="BI131" s="12"/>
      <c r="CA131" s="12"/>
      <c r="CS131" s="12"/>
      <c r="CV131" s="12"/>
      <c r="CY131" s="12"/>
      <c r="DB131" s="12"/>
      <c r="DE131" s="12"/>
      <c r="DH131" s="12"/>
      <c r="DK131" s="12"/>
      <c r="EC131" s="12"/>
      <c r="EI131" s="118"/>
    </row>
    <row r="132" spans="1:139" s="102" customFormat="1" ht="12.75" customHeight="1" x14ac:dyDescent="0.2">
      <c r="G132" s="118"/>
      <c r="Y132" s="118"/>
      <c r="AQ132" s="118"/>
      <c r="BI132" s="118"/>
      <c r="CA132" s="118"/>
      <c r="CS132" s="118"/>
      <c r="CV132" s="118"/>
      <c r="CY132" s="118"/>
      <c r="DB132" s="118"/>
      <c r="DE132" s="118"/>
      <c r="DH132" s="118"/>
      <c r="DK132" s="118"/>
      <c r="EC132" s="118"/>
    </row>
    <row r="133" spans="1:139" s="102" customFormat="1" ht="12.75" customHeight="1" x14ac:dyDescent="0.2">
      <c r="Y133" s="12"/>
    </row>
    <row r="134" spans="1:139" ht="12.75" customHeight="1" x14ac:dyDescent="0.2">
      <c r="Y134" s="9"/>
    </row>
    <row r="135" spans="1:139" ht="12.75" customHeight="1" x14ac:dyDescent="0.2">
      <c r="Y135" s="9"/>
    </row>
    <row r="139" spans="1:139" ht="12.75" customHeight="1" x14ac:dyDescent="0.2">
      <c r="Y139" s="9"/>
    </row>
    <row r="140" spans="1:139" ht="12.75" customHeight="1" x14ac:dyDescent="0.2">
      <c r="Y140" s="9"/>
    </row>
    <row r="141" spans="1:139" ht="12.75" customHeight="1" x14ac:dyDescent="0.2">
      <c r="Y141" s="9"/>
    </row>
    <row r="142" spans="1:139" ht="12.75" customHeight="1" x14ac:dyDescent="0.2">
      <c r="Y142" s="9"/>
    </row>
    <row r="143" spans="1:139" ht="12.75" customHeight="1" x14ac:dyDescent="0.2">
      <c r="Y143" s="9"/>
    </row>
  </sheetData>
  <mergeCells count="3">
    <mergeCell ref="EE6:EE7"/>
    <mergeCell ref="EF6:EF7"/>
    <mergeCell ref="EG6:EG7"/>
  </mergeCells>
  <pageMargins left="0.7" right="0.7" top="0.75" bottom="0.75" header="0.3" footer="0.3"/>
  <pageSetup scale="60" firstPageNumber="4" fitToWidth="7" fitToHeight="2" orientation="landscape" useFirstPageNumber="1" r:id="rId1"/>
  <headerFooter alignWithMargins="0">
    <oddFooter xml:space="preserve">&amp;CPage 8.4.&amp;P
</oddFooter>
  </headerFooter>
  <rowBreaks count="1" manualBreakCount="1">
    <brk id="58" max="136" man="1"/>
  </rowBreaks>
  <colBreaks count="9" manualBreakCount="9">
    <brk id="15" max="123" man="1"/>
    <brk id="24" max="123" man="1"/>
    <brk id="33" max="123" man="1"/>
    <brk id="42" max="123" man="1"/>
    <brk id="51" max="123" man="1"/>
    <brk id="60" max="123" man="1"/>
    <brk id="69" max="123" man="1"/>
    <brk id="78" max="123" man="1"/>
    <brk id="87" max="123" man="1"/>
  </colBreaks>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09BB0-B197-401F-B0F9-1914F59DDC10}">
  <sheetPr>
    <pageSetUpPr fitToPage="1"/>
  </sheetPr>
  <dimension ref="A1:S101"/>
  <sheetViews>
    <sheetView zoomScale="85" zoomScaleNormal="85" workbookViewId="0">
      <pane xSplit="2" ySplit="7" topLeftCell="C8" activePane="bottomRight" state="frozen"/>
      <selection pane="topRight"/>
      <selection pane="bottomLeft"/>
      <selection pane="bottomRight"/>
    </sheetView>
  </sheetViews>
  <sheetFormatPr defaultRowHeight="12.75" customHeight="1" x14ac:dyDescent="0.2"/>
  <cols>
    <col min="1" max="2" width="9.140625" style="63"/>
    <col min="3" max="3" width="10.28515625" style="63" hidden="1" customWidth="1"/>
    <col min="4" max="4" width="2.7109375" style="63" customWidth="1"/>
    <col min="5" max="5" width="16.7109375" style="63" bestFit="1" customWidth="1"/>
    <col min="6" max="6" width="2.7109375" style="63" customWidth="1"/>
    <col min="7" max="7" width="16.28515625" style="63" bestFit="1" customWidth="1"/>
    <col min="8" max="8" width="2.7109375" style="63" customWidth="1"/>
    <col min="9" max="9" width="17.5703125" style="63" bestFit="1" customWidth="1"/>
    <col min="10" max="10" width="2.7109375" style="63" customWidth="1"/>
    <col min="11" max="11" width="16.28515625" style="63" bestFit="1" customWidth="1"/>
    <col min="12" max="12" width="2.7109375" style="63" customWidth="1"/>
    <col min="13" max="13" width="16" style="63" customWidth="1"/>
    <col min="14" max="14" width="2.7109375" style="63" customWidth="1"/>
    <col min="15" max="15" width="14.28515625" style="63" customWidth="1"/>
    <col min="16" max="16" width="2.7109375" style="63" customWidth="1"/>
    <col min="17" max="17" width="16" style="63" bestFit="1" customWidth="1"/>
    <col min="18" max="18" width="14.7109375" style="63" bestFit="1" customWidth="1"/>
    <col min="19" max="19" width="15" style="63" bestFit="1" customWidth="1"/>
    <col min="20" max="20" width="9.28515625" style="63" customWidth="1"/>
    <col min="21" max="16384" width="9.140625" style="63"/>
  </cols>
  <sheetData>
    <row r="1" spans="1:19" ht="12.75" customHeight="1" x14ac:dyDescent="0.2">
      <c r="A1" s="166" t="str">
        <f>'8.4'!B1</f>
        <v>PacifiCorp</v>
      </c>
      <c r="B1" s="171"/>
      <c r="C1" s="171"/>
      <c r="D1" s="171"/>
      <c r="E1" s="171"/>
      <c r="F1" s="171"/>
      <c r="G1" s="171"/>
      <c r="H1" s="171"/>
      <c r="I1" s="171"/>
      <c r="J1" s="171"/>
      <c r="K1" s="171"/>
      <c r="L1" s="171"/>
      <c r="M1" s="171"/>
      <c r="N1" s="171"/>
      <c r="O1" s="171"/>
      <c r="P1" s="171"/>
      <c r="Q1" s="171"/>
      <c r="R1" s="171"/>
      <c r="S1" s="171"/>
    </row>
    <row r="2" spans="1:19" ht="12.75" customHeight="1" x14ac:dyDescent="0.2">
      <c r="A2" s="166" t="str">
        <f>'8.4'!B2</f>
        <v>Washington 2023 General Rate Case</v>
      </c>
      <c r="B2" s="171"/>
      <c r="C2" s="171"/>
      <c r="D2" s="171"/>
      <c r="E2" s="171"/>
      <c r="F2" s="171"/>
      <c r="G2" s="171"/>
      <c r="H2" s="171"/>
      <c r="I2" s="171"/>
      <c r="J2" s="171"/>
      <c r="K2" s="171"/>
      <c r="L2" s="171"/>
      <c r="M2" s="171"/>
      <c r="N2" s="171"/>
      <c r="O2" s="171"/>
      <c r="P2" s="171"/>
      <c r="Q2" s="171"/>
      <c r="R2" s="171"/>
      <c r="S2" s="171"/>
    </row>
    <row r="3" spans="1:19" ht="12.75" customHeight="1" x14ac:dyDescent="0.2">
      <c r="A3" s="166" t="str">
        <f>'8.4'!B3</f>
        <v>Pro Forma Major Plant Additions - Year 1</v>
      </c>
      <c r="B3" s="171"/>
      <c r="C3" s="171"/>
      <c r="D3" s="171"/>
      <c r="E3" s="171"/>
      <c r="F3" s="171"/>
      <c r="G3" s="171"/>
      <c r="H3" s="171"/>
      <c r="I3" s="171"/>
      <c r="J3" s="171"/>
      <c r="K3" s="171"/>
      <c r="L3" s="171"/>
      <c r="M3" s="171"/>
      <c r="N3" s="171"/>
      <c r="O3" s="171"/>
      <c r="P3" s="171"/>
      <c r="Q3" s="171"/>
      <c r="R3" s="171"/>
      <c r="S3" s="171"/>
    </row>
    <row r="4" spans="1:19" ht="12.75" customHeight="1" x14ac:dyDescent="0.2">
      <c r="A4" s="166" t="s">
        <v>137</v>
      </c>
      <c r="B4" s="171"/>
      <c r="C4" s="171"/>
      <c r="D4" s="171"/>
      <c r="E4" s="171"/>
      <c r="F4" s="171"/>
      <c r="G4" s="171"/>
      <c r="H4" s="171"/>
      <c r="I4" s="171"/>
      <c r="J4" s="171"/>
      <c r="K4" s="171"/>
      <c r="L4" s="171"/>
      <c r="M4" s="171"/>
      <c r="N4" s="171"/>
      <c r="O4" s="171"/>
      <c r="P4" s="171"/>
      <c r="Q4" s="171"/>
      <c r="R4" s="171"/>
      <c r="S4" s="171"/>
    </row>
    <row r="5" spans="1:19" ht="12.75" customHeight="1" x14ac:dyDescent="0.2">
      <c r="A5" s="166" t="s">
        <v>1781</v>
      </c>
      <c r="B5" s="171"/>
      <c r="C5" s="171"/>
      <c r="D5" s="171"/>
      <c r="E5" s="171"/>
      <c r="F5" s="171"/>
      <c r="G5" s="171"/>
      <c r="H5" s="171"/>
      <c r="I5" s="171"/>
      <c r="J5" s="171"/>
      <c r="K5" s="171"/>
      <c r="L5" s="171"/>
      <c r="M5" s="171"/>
      <c r="N5" s="171"/>
      <c r="O5" s="171"/>
      <c r="P5" s="171"/>
      <c r="Q5" s="171"/>
      <c r="R5" s="171"/>
      <c r="S5" s="171"/>
    </row>
    <row r="6" spans="1:19" ht="12.75" customHeight="1" x14ac:dyDescent="0.2">
      <c r="A6" s="166"/>
      <c r="B6" s="166"/>
      <c r="C6" s="166"/>
      <c r="D6" s="166"/>
      <c r="E6" s="167" t="s">
        <v>138</v>
      </c>
      <c r="F6" s="167"/>
      <c r="G6" s="167" t="s">
        <v>139</v>
      </c>
      <c r="H6" s="114"/>
      <c r="I6" s="167" t="s">
        <v>140</v>
      </c>
      <c r="J6" s="114"/>
      <c r="K6" s="167" t="s">
        <v>141</v>
      </c>
      <c r="L6" s="114"/>
      <c r="M6" s="167" t="s">
        <v>142</v>
      </c>
      <c r="N6" s="114"/>
      <c r="O6" s="108" t="s">
        <v>143</v>
      </c>
      <c r="P6" s="114"/>
      <c r="Q6" s="167" t="s">
        <v>144</v>
      </c>
      <c r="R6" s="108" t="s">
        <v>145</v>
      </c>
      <c r="S6" s="171"/>
    </row>
    <row r="7" spans="1:19" ht="12.75" customHeight="1" x14ac:dyDescent="0.2">
      <c r="A7" s="168" t="s">
        <v>60</v>
      </c>
      <c r="B7" s="168" t="s">
        <v>59</v>
      </c>
      <c r="C7" s="166" t="s">
        <v>146</v>
      </c>
      <c r="D7" s="166"/>
      <c r="E7" s="169" t="s">
        <v>121</v>
      </c>
      <c r="F7" s="169"/>
      <c r="G7" s="169" t="s">
        <v>121</v>
      </c>
      <c r="H7" s="108"/>
      <c r="I7" s="169" t="s">
        <v>121</v>
      </c>
      <c r="J7" s="108"/>
      <c r="K7" s="169" t="s">
        <v>121</v>
      </c>
      <c r="L7" s="108"/>
      <c r="M7" s="169" t="s">
        <v>121</v>
      </c>
      <c r="N7" s="108"/>
      <c r="O7" s="169" t="s">
        <v>147</v>
      </c>
      <c r="P7" s="108"/>
      <c r="Q7" s="169" t="s">
        <v>148</v>
      </c>
      <c r="R7" s="108" t="s">
        <v>149</v>
      </c>
      <c r="S7" s="171"/>
    </row>
    <row r="8" spans="1:19" ht="12.75" customHeight="1" x14ac:dyDescent="0.2">
      <c r="A8" s="166"/>
      <c r="B8" s="166"/>
      <c r="C8" s="166"/>
      <c r="D8" s="166"/>
      <c r="E8" s="170"/>
      <c r="F8" s="166"/>
      <c r="G8" s="170"/>
      <c r="H8" s="166"/>
      <c r="I8" s="170"/>
      <c r="J8" s="170"/>
      <c r="K8" s="170"/>
      <c r="L8" s="170"/>
      <c r="M8" s="108"/>
      <c r="N8" s="108"/>
      <c r="P8" s="171"/>
      <c r="Q8" s="170"/>
      <c r="R8" s="171"/>
      <c r="S8" s="171"/>
    </row>
    <row r="9" spans="1:19" ht="12.75" customHeight="1" x14ac:dyDescent="0.2">
      <c r="A9" s="63" t="s">
        <v>65</v>
      </c>
      <c r="B9" s="63" t="s">
        <v>14</v>
      </c>
      <c r="C9" s="171" t="str">
        <f>A9&amp;B9</f>
        <v>STMPCAGE</v>
      </c>
      <c r="D9" s="171"/>
      <c r="E9" s="9">
        <v>-32262300.93</v>
      </c>
      <c r="F9" s="171"/>
      <c r="G9" s="9">
        <v>-36964936.440000005</v>
      </c>
      <c r="H9" s="171"/>
      <c r="I9" s="9">
        <v>-90635260.959999993</v>
      </c>
      <c r="J9" s="9"/>
      <c r="K9" s="9">
        <v>-29264599.25</v>
      </c>
      <c r="L9" s="9"/>
      <c r="M9" s="9">
        <v>-23048240.280000001</v>
      </c>
      <c r="N9" s="12"/>
      <c r="O9" s="9">
        <v>65618638.199999996</v>
      </c>
      <c r="P9" s="12"/>
      <c r="Q9" s="9">
        <f>SUM(E9:O9)/5</f>
        <v>-29311339.932</v>
      </c>
      <c r="R9" s="9">
        <f>Q9/12</f>
        <v>-2442611.6609999998</v>
      </c>
      <c r="S9" s="171"/>
    </row>
    <row r="10" spans="1:19" ht="12.75" customHeight="1" x14ac:dyDescent="0.2">
      <c r="A10" s="63" t="s">
        <v>65</v>
      </c>
      <c r="B10" s="63" t="s">
        <v>13</v>
      </c>
      <c r="C10" s="171" t="str">
        <f t="shared" ref="C10:C13" si="0">A10&amp;B10</f>
        <v>STMPCAGW</v>
      </c>
      <c r="D10" s="171"/>
      <c r="E10" s="9">
        <v>0</v>
      </c>
      <c r="F10" s="171"/>
      <c r="G10" s="9">
        <v>0</v>
      </c>
      <c r="H10" s="171"/>
      <c r="I10" s="9">
        <v>0</v>
      </c>
      <c r="J10" s="9"/>
      <c r="K10" s="9">
        <v>0</v>
      </c>
      <c r="L10" s="9"/>
      <c r="M10" s="9">
        <v>0</v>
      </c>
      <c r="N10" s="12"/>
      <c r="O10" s="9">
        <v>0</v>
      </c>
      <c r="P10" s="12"/>
      <c r="Q10" s="9">
        <f t="shared" ref="Q10:Q12" si="1">SUM(E10:O10)/5</f>
        <v>0</v>
      </c>
      <c r="R10" s="9">
        <f>Q10/12</f>
        <v>0</v>
      </c>
      <c r="S10" s="171"/>
    </row>
    <row r="11" spans="1:19" ht="12.75" customHeight="1" x14ac:dyDescent="0.2">
      <c r="A11" s="63" t="s">
        <v>65</v>
      </c>
      <c r="B11" s="63" t="s">
        <v>16</v>
      </c>
      <c r="C11" s="171" t="str">
        <f t="shared" si="0"/>
        <v>STMPJBG</v>
      </c>
      <c r="D11" s="171"/>
      <c r="E11" s="9">
        <v>0</v>
      </c>
      <c r="F11" s="171"/>
      <c r="G11" s="9">
        <v>0</v>
      </c>
      <c r="H11" s="171"/>
      <c r="I11" s="9">
        <v>0</v>
      </c>
      <c r="J11" s="9"/>
      <c r="K11" s="9">
        <v>0</v>
      </c>
      <c r="L11" s="9"/>
      <c r="M11" s="9">
        <v>0</v>
      </c>
      <c r="N11" s="12"/>
      <c r="O11" s="9">
        <v>0</v>
      </c>
      <c r="P11" s="12"/>
      <c r="Q11" s="9">
        <f t="shared" si="1"/>
        <v>0</v>
      </c>
      <c r="R11" s="9">
        <f t="shared" ref="R11:R12" si="2">Q11/12</f>
        <v>0</v>
      </c>
      <c r="S11" s="171"/>
    </row>
    <row r="12" spans="1:19" ht="12.75" customHeight="1" x14ac:dyDescent="0.2">
      <c r="A12" s="63" t="s">
        <v>65</v>
      </c>
      <c r="B12" s="63" t="s">
        <v>15</v>
      </c>
      <c r="C12" s="171" t="str">
        <f t="shared" si="0"/>
        <v>STMPSG</v>
      </c>
      <c r="D12" s="171"/>
      <c r="E12" s="9">
        <v>-328557.99</v>
      </c>
      <c r="F12" s="171"/>
      <c r="G12" s="9">
        <v>-168300.36</v>
      </c>
      <c r="H12" s="171"/>
      <c r="I12" s="9">
        <v>-101395</v>
      </c>
      <c r="J12" s="9"/>
      <c r="K12" s="9">
        <v>-1625149.76</v>
      </c>
      <c r="L12" s="9"/>
      <c r="M12" s="9">
        <v>-1305194.32</v>
      </c>
      <c r="N12" s="12"/>
      <c r="O12" s="9">
        <v>0</v>
      </c>
      <c r="P12" s="12"/>
      <c r="Q12" s="9">
        <f t="shared" si="1"/>
        <v>-705719.48599999992</v>
      </c>
      <c r="R12" s="9">
        <f t="shared" si="2"/>
        <v>-58809.95716666666</v>
      </c>
      <c r="S12" s="171"/>
    </row>
    <row r="13" spans="1:19" ht="12.75" customHeight="1" x14ac:dyDescent="0.2">
      <c r="A13" s="63" t="s">
        <v>65</v>
      </c>
      <c r="B13" s="63" t="s">
        <v>41</v>
      </c>
      <c r="C13" s="171" t="str">
        <f t="shared" si="0"/>
        <v>STMPNUTIL</v>
      </c>
      <c r="D13" s="171"/>
      <c r="E13" s="9"/>
      <c r="F13" s="171"/>
      <c r="G13" s="9"/>
      <c r="H13" s="171"/>
      <c r="I13" s="9"/>
      <c r="J13" s="9"/>
      <c r="K13" s="9"/>
      <c r="L13" s="9"/>
      <c r="M13" s="9"/>
      <c r="N13" s="12"/>
      <c r="O13" s="9"/>
      <c r="P13" s="12"/>
      <c r="Q13" s="9"/>
      <c r="R13" s="9"/>
      <c r="S13" s="171"/>
    </row>
    <row r="14" spans="1:19" ht="12.75" customHeight="1" x14ac:dyDescent="0.2">
      <c r="C14" s="171"/>
      <c r="D14" s="171"/>
      <c r="E14" s="10">
        <f>SUBTOTAL(9,E9:E13)</f>
        <v>-32590858.919999998</v>
      </c>
      <c r="F14" s="171"/>
      <c r="G14" s="10">
        <f>SUBTOTAL(9,G9:G13)</f>
        <v>-37133236.800000004</v>
      </c>
      <c r="H14" s="171"/>
      <c r="I14" s="10">
        <f>SUBTOTAL(9,I9:I13)</f>
        <v>-90736655.959999993</v>
      </c>
      <c r="J14" s="12"/>
      <c r="K14" s="10">
        <f>SUBTOTAL(9,K9:K13)</f>
        <v>-30889749.010000002</v>
      </c>
      <c r="L14" s="12"/>
      <c r="M14" s="10">
        <f>SUBTOTAL(9,M9:M13)</f>
        <v>-24353434.600000001</v>
      </c>
      <c r="N14" s="12"/>
      <c r="O14" s="10">
        <f>SUBTOTAL(9,O9:O13)</f>
        <v>65618638.199999996</v>
      </c>
      <c r="P14" s="12"/>
      <c r="Q14" s="10">
        <f>SUBTOTAL(9,Q9:Q13)</f>
        <v>-30017059.418000001</v>
      </c>
      <c r="R14" s="10">
        <f>SUBTOTAL(9,R9:R13)</f>
        <v>-2501421.6181666665</v>
      </c>
      <c r="S14" s="171"/>
    </row>
    <row r="15" spans="1:19" ht="12.75" customHeight="1" x14ac:dyDescent="0.2">
      <c r="C15" s="171"/>
      <c r="D15" s="171"/>
      <c r="E15" s="9"/>
      <c r="F15" s="171"/>
      <c r="G15" s="9"/>
      <c r="H15" s="171"/>
      <c r="I15" s="9"/>
      <c r="J15" s="9"/>
      <c r="K15" s="9"/>
      <c r="L15" s="9"/>
      <c r="M15" s="9"/>
      <c r="N15" s="12"/>
      <c r="P15" s="171"/>
      <c r="Q15" s="172"/>
      <c r="R15" s="171"/>
      <c r="S15" s="171"/>
    </row>
    <row r="16" spans="1:19" ht="12.75" customHeight="1" x14ac:dyDescent="0.2">
      <c r="A16" s="63" t="s">
        <v>73</v>
      </c>
      <c r="B16" s="63" t="s">
        <v>18</v>
      </c>
      <c r="C16" s="171" t="str">
        <f t="shared" ref="C16:C18" si="3">A16&amp;B16</f>
        <v>HYDPSG-P</v>
      </c>
      <c r="D16" s="171"/>
      <c r="E16" s="9">
        <v>-1391447.66</v>
      </c>
      <c r="F16" s="171"/>
      <c r="G16" s="9">
        <v>-4048943.5399999991</v>
      </c>
      <c r="H16" s="171"/>
      <c r="I16" s="9">
        <v>-3220980.7399999993</v>
      </c>
      <c r="J16" s="9"/>
      <c r="K16" s="9">
        <v>-5447367.4800000004</v>
      </c>
      <c r="L16" s="9"/>
      <c r="M16" s="9">
        <v>-1910827.35</v>
      </c>
      <c r="N16" s="12"/>
      <c r="O16" s="9">
        <v>1320461.45</v>
      </c>
      <c r="P16" s="12"/>
      <c r="Q16" s="9">
        <f t="shared" ref="Q16:Q18" si="4">SUM(E16:O16)/5</f>
        <v>-2939821.0639999998</v>
      </c>
      <c r="R16" s="9">
        <f t="shared" ref="R16:R18" si="5">Q16/12</f>
        <v>-244985.08866666665</v>
      </c>
      <c r="S16" s="171"/>
    </row>
    <row r="17" spans="1:19" ht="12.75" customHeight="1" x14ac:dyDescent="0.2">
      <c r="A17" s="63" t="s">
        <v>73</v>
      </c>
      <c r="B17" s="63" t="s">
        <v>19</v>
      </c>
      <c r="C17" s="171" t="str">
        <f t="shared" si="3"/>
        <v>HYDPSG-U</v>
      </c>
      <c r="D17" s="171"/>
      <c r="E17" s="9">
        <v>-395533.38</v>
      </c>
      <c r="F17" s="171"/>
      <c r="G17" s="9">
        <v>-1192540.3800000004</v>
      </c>
      <c r="H17" s="171"/>
      <c r="I17" s="9">
        <v>-1094960.1400000001</v>
      </c>
      <c r="J17" s="9"/>
      <c r="K17" s="9">
        <v>-1416149.3800000001</v>
      </c>
      <c r="L17" s="9"/>
      <c r="M17" s="9">
        <v>-461858.86</v>
      </c>
      <c r="N17" s="12"/>
      <c r="O17" s="9">
        <v>0</v>
      </c>
      <c r="P17" s="12"/>
      <c r="Q17" s="9">
        <f t="shared" si="4"/>
        <v>-912208.42800000007</v>
      </c>
      <c r="R17" s="9">
        <f t="shared" si="5"/>
        <v>-76017.369000000006</v>
      </c>
      <c r="S17" s="171"/>
    </row>
    <row r="18" spans="1:19" ht="12.75" customHeight="1" x14ac:dyDescent="0.2">
      <c r="A18" s="63" t="s">
        <v>73</v>
      </c>
      <c r="B18" s="63" t="s">
        <v>41</v>
      </c>
      <c r="C18" s="171" t="str">
        <f t="shared" si="3"/>
        <v>HYDPNUTIL</v>
      </c>
      <c r="D18" s="171"/>
      <c r="E18" s="9">
        <v>0</v>
      </c>
      <c r="F18" s="171"/>
      <c r="G18" s="9">
        <v>0</v>
      </c>
      <c r="H18" s="171"/>
      <c r="I18" s="9">
        <v>0</v>
      </c>
      <c r="J18" s="9"/>
      <c r="K18" s="9">
        <v>0</v>
      </c>
      <c r="L18" s="9"/>
      <c r="M18" s="9">
        <v>0</v>
      </c>
      <c r="N18" s="12"/>
      <c r="O18" s="9">
        <v>0</v>
      </c>
      <c r="P18" s="12"/>
      <c r="Q18" s="9">
        <f t="shared" si="4"/>
        <v>0</v>
      </c>
      <c r="R18" s="9">
        <f t="shared" si="5"/>
        <v>0</v>
      </c>
      <c r="S18" s="171"/>
    </row>
    <row r="19" spans="1:19" ht="12.75" customHeight="1" x14ac:dyDescent="0.2">
      <c r="C19" s="171"/>
      <c r="D19" s="171"/>
      <c r="E19" s="10">
        <f>SUBTOTAL(9,E16:E18)</f>
        <v>-1786981.04</v>
      </c>
      <c r="F19" s="171"/>
      <c r="G19" s="10">
        <f>SUBTOTAL(9,G16:G18)</f>
        <v>-5241483.92</v>
      </c>
      <c r="H19" s="171"/>
      <c r="I19" s="10">
        <f>SUBTOTAL(9,I16:I18)</f>
        <v>-4315940.879999999</v>
      </c>
      <c r="J19" s="12"/>
      <c r="K19" s="10">
        <f>SUBTOTAL(9,K16:K18)</f>
        <v>-6863516.8600000003</v>
      </c>
      <c r="L19" s="12"/>
      <c r="M19" s="10">
        <f>SUBTOTAL(9,M16:M18)</f>
        <v>-2372686.21</v>
      </c>
      <c r="N19" s="12"/>
      <c r="O19" s="10">
        <f>SUBTOTAL(9,O16:O18)</f>
        <v>1320461.45</v>
      </c>
      <c r="P19" s="12"/>
      <c r="Q19" s="10">
        <f>SUBTOTAL(9,Q16:Q18)</f>
        <v>-3852029.4919999996</v>
      </c>
      <c r="R19" s="10">
        <f>SUBTOTAL(9,R16:R18)</f>
        <v>-321002.45766666665</v>
      </c>
      <c r="S19" s="171"/>
    </row>
    <row r="20" spans="1:19" ht="12.75" customHeight="1" x14ac:dyDescent="0.2">
      <c r="C20" s="171"/>
      <c r="D20" s="171"/>
      <c r="E20" s="9"/>
      <c r="F20" s="171"/>
      <c r="G20" s="9"/>
      <c r="H20" s="171"/>
      <c r="I20" s="9"/>
      <c r="J20" s="9"/>
      <c r="K20" s="9"/>
      <c r="L20" s="9"/>
      <c r="M20" s="9"/>
      <c r="N20" s="12"/>
      <c r="P20" s="171"/>
      <c r="Q20" s="172"/>
      <c r="R20" s="171"/>
      <c r="S20" s="171"/>
    </row>
    <row r="21" spans="1:19" ht="12.75" customHeight="1" x14ac:dyDescent="0.2">
      <c r="A21" s="63" t="s">
        <v>78</v>
      </c>
      <c r="B21" s="63" t="s">
        <v>14</v>
      </c>
      <c r="C21" s="171" t="str">
        <f t="shared" ref="C21:C24" si="6">A21&amp;B21</f>
        <v>OTHPCAGE</v>
      </c>
      <c r="D21" s="171"/>
      <c r="E21" s="9">
        <v>-727371</v>
      </c>
      <c r="F21" s="171"/>
      <c r="G21" s="9">
        <v>-18099457.84</v>
      </c>
      <c r="H21" s="171"/>
      <c r="I21" s="9">
        <v>-576532.11</v>
      </c>
      <c r="J21" s="9"/>
      <c r="K21" s="9">
        <v>-48670614.759999998</v>
      </c>
      <c r="L21" s="9"/>
      <c r="M21" s="9">
        <v>-24063514.469999999</v>
      </c>
      <c r="N21" s="12"/>
      <c r="O21" s="9">
        <v>0</v>
      </c>
      <c r="P21" s="12"/>
      <c r="Q21" s="9">
        <f t="shared" ref="Q21:Q23" si="7">SUM(E21:O21)/5</f>
        <v>-18427498.035999998</v>
      </c>
      <c r="R21" s="9">
        <f t="shared" ref="R21:R23" si="8">Q21/12</f>
        <v>-1535624.8363333333</v>
      </c>
      <c r="S21" s="171"/>
    </row>
    <row r="22" spans="1:19" ht="12.75" customHeight="1" x14ac:dyDescent="0.2">
      <c r="A22" s="63" t="s">
        <v>78</v>
      </c>
      <c r="B22" s="63" t="s">
        <v>13</v>
      </c>
      <c r="C22" s="171" t="str">
        <f t="shared" si="6"/>
        <v>OTHPCAGW</v>
      </c>
      <c r="D22" s="171"/>
      <c r="E22" s="9">
        <v>-1417433.42</v>
      </c>
      <c r="F22" s="171"/>
      <c r="G22" s="9">
        <v>-918680.17</v>
      </c>
      <c r="H22" s="171"/>
      <c r="I22" s="9">
        <v>-313637.94</v>
      </c>
      <c r="J22" s="9"/>
      <c r="K22" s="9">
        <v>-2027366.95</v>
      </c>
      <c r="L22" s="9"/>
      <c r="M22" s="9">
        <v>-895601.2</v>
      </c>
      <c r="N22" s="12"/>
      <c r="O22" s="9">
        <v>0</v>
      </c>
      <c r="P22" s="12"/>
      <c r="Q22" s="9">
        <f t="shared" si="7"/>
        <v>-1114543.936</v>
      </c>
      <c r="R22" s="9">
        <f t="shared" si="8"/>
        <v>-92878.661333333337</v>
      </c>
      <c r="S22" s="171"/>
    </row>
    <row r="23" spans="1:19" ht="12.75" customHeight="1" x14ac:dyDescent="0.2">
      <c r="A23" s="63" t="s">
        <v>78</v>
      </c>
      <c r="B23" s="63" t="s">
        <v>21</v>
      </c>
      <c r="C23" s="171" t="str">
        <f t="shared" si="6"/>
        <v>OTHPSG-W</v>
      </c>
      <c r="D23" s="171"/>
      <c r="E23" s="9">
        <v>-4776935.96</v>
      </c>
      <c r="F23" s="171"/>
      <c r="G23" s="9">
        <v>-82725</v>
      </c>
      <c r="H23" s="171"/>
      <c r="I23" s="9">
        <v>-844072707.79999995</v>
      </c>
      <c r="J23" s="9"/>
      <c r="K23" s="9">
        <v>-412145766.93000001</v>
      </c>
      <c r="L23" s="9"/>
      <c r="M23" s="9">
        <v>-38861784.170000002</v>
      </c>
      <c r="N23" s="12"/>
      <c r="O23" s="9">
        <v>1292584428.8000002</v>
      </c>
      <c r="P23" s="12"/>
      <c r="Q23" s="9">
        <f t="shared" si="7"/>
        <v>-1471098.2119999886</v>
      </c>
      <c r="R23" s="9">
        <f t="shared" si="8"/>
        <v>-122591.51766666572</v>
      </c>
      <c r="S23" s="171"/>
    </row>
    <row r="24" spans="1:19" ht="12.75" customHeight="1" x14ac:dyDescent="0.2">
      <c r="A24" s="63" t="s">
        <v>78</v>
      </c>
      <c r="B24" s="63" t="s">
        <v>41</v>
      </c>
      <c r="C24" s="171" t="str">
        <f t="shared" si="6"/>
        <v>OTHPNUTIL</v>
      </c>
      <c r="D24" s="171"/>
      <c r="E24" s="9"/>
      <c r="F24" s="171"/>
      <c r="G24" s="9"/>
      <c r="H24" s="171"/>
      <c r="I24" s="9"/>
      <c r="J24" s="9"/>
      <c r="K24" s="9"/>
      <c r="L24" s="9"/>
      <c r="M24" s="9"/>
      <c r="N24" s="12"/>
      <c r="O24" s="9"/>
      <c r="P24" s="12"/>
      <c r="Q24" s="9"/>
      <c r="R24" s="9"/>
      <c r="S24" s="171"/>
    </row>
    <row r="25" spans="1:19" ht="12.75" customHeight="1" x14ac:dyDescent="0.2">
      <c r="C25" s="171"/>
      <c r="D25" s="171"/>
      <c r="E25" s="10">
        <f>SUBTOTAL(9,E21:E24)</f>
        <v>-6921740.3799999999</v>
      </c>
      <c r="F25" s="171"/>
      <c r="G25" s="10">
        <f>SUBTOTAL(9,G21:G24)</f>
        <v>-19100863.010000002</v>
      </c>
      <c r="H25" s="171"/>
      <c r="I25" s="10">
        <f>SUBTOTAL(9,I21:I24)</f>
        <v>-844962877.8499999</v>
      </c>
      <c r="J25" s="12"/>
      <c r="K25" s="10">
        <f>SUBTOTAL(9,K21:K24)</f>
        <v>-462843748.63999999</v>
      </c>
      <c r="L25" s="12"/>
      <c r="M25" s="10">
        <f>SUBTOTAL(9,M21:M24)</f>
        <v>-63820899.840000004</v>
      </c>
      <c r="N25" s="12"/>
      <c r="O25" s="10">
        <f>SUBTOTAL(9,O21:O24)</f>
        <v>1292584428.8000002</v>
      </c>
      <c r="P25" s="12"/>
      <c r="Q25" s="10">
        <f>SUBTOTAL(9,Q21:Q24)</f>
        <v>-21013140.183999989</v>
      </c>
      <c r="R25" s="10">
        <f>SUBTOTAL(9,R21:R24)</f>
        <v>-1751095.0153333321</v>
      </c>
      <c r="S25" s="171"/>
    </row>
    <row r="26" spans="1:19" ht="12.75" customHeight="1" x14ac:dyDescent="0.2">
      <c r="C26" s="171"/>
      <c r="D26" s="171"/>
      <c r="E26" s="9"/>
      <c r="F26" s="171"/>
      <c r="G26" s="9"/>
      <c r="H26" s="171"/>
      <c r="I26" s="9"/>
      <c r="J26" s="9"/>
      <c r="K26" s="9"/>
      <c r="L26" s="9"/>
      <c r="M26" s="9"/>
      <c r="N26" s="12"/>
      <c r="P26" s="171"/>
      <c r="Q26" s="172"/>
      <c r="R26" s="171"/>
      <c r="S26" s="171"/>
    </row>
    <row r="27" spans="1:19" ht="12.75" customHeight="1" x14ac:dyDescent="0.2">
      <c r="A27" s="63" t="s">
        <v>82</v>
      </c>
      <c r="B27" s="63" t="s">
        <v>13</v>
      </c>
      <c r="C27" s="171" t="str">
        <f t="shared" ref="C27:C31" si="9">A27&amp;B27</f>
        <v>TRNPCAGW</v>
      </c>
      <c r="D27" s="171"/>
      <c r="E27" s="9">
        <v>0</v>
      </c>
      <c r="F27" s="171"/>
      <c r="G27" s="9">
        <v>0</v>
      </c>
      <c r="H27" s="171"/>
      <c r="I27" s="9">
        <v>-168423.91</v>
      </c>
      <c r="J27" s="9"/>
      <c r="K27" s="9">
        <v>0</v>
      </c>
      <c r="L27" s="9"/>
      <c r="M27" s="9">
        <v>0</v>
      </c>
      <c r="N27" s="12"/>
      <c r="O27" s="9">
        <v>0</v>
      </c>
      <c r="P27" s="12"/>
      <c r="Q27" s="9">
        <f t="shared" ref="Q27:Q31" si="10">SUM(E27:O27)/5</f>
        <v>-33684.781999999999</v>
      </c>
      <c r="R27" s="9">
        <f t="shared" ref="R27:R31" si="11">Q27/12</f>
        <v>-2807.0651666666668</v>
      </c>
      <c r="S27" s="171"/>
    </row>
    <row r="28" spans="1:19" ht="12.75" customHeight="1" x14ac:dyDescent="0.2">
      <c r="A28" s="63" t="s">
        <v>82</v>
      </c>
      <c r="B28" s="63" t="s">
        <v>14</v>
      </c>
      <c r="C28" s="171" t="str">
        <f t="shared" si="9"/>
        <v>TRNPCAGE</v>
      </c>
      <c r="D28" s="171"/>
      <c r="E28" s="9">
        <v>0</v>
      </c>
      <c r="F28" s="171"/>
      <c r="G28" s="9">
        <v>0</v>
      </c>
      <c r="H28" s="171"/>
      <c r="I28" s="9">
        <v>0</v>
      </c>
      <c r="J28" s="9"/>
      <c r="K28" s="9">
        <v>0</v>
      </c>
      <c r="L28" s="9"/>
      <c r="M28" s="9">
        <v>0</v>
      </c>
      <c r="N28" s="12"/>
      <c r="O28" s="9">
        <v>0</v>
      </c>
      <c r="P28" s="12"/>
      <c r="Q28" s="9">
        <f t="shared" ref="Q28:Q29" si="12">SUM(E28:O28)/5</f>
        <v>0</v>
      </c>
      <c r="R28" s="9">
        <f t="shared" si="11"/>
        <v>0</v>
      </c>
      <c r="S28" s="171"/>
    </row>
    <row r="29" spans="1:19" ht="12.75" customHeight="1" x14ac:dyDescent="0.2">
      <c r="A29" s="63" t="s">
        <v>82</v>
      </c>
      <c r="B29" s="63" t="s">
        <v>16</v>
      </c>
      <c r="C29" s="171" t="str">
        <f t="shared" si="9"/>
        <v>TRNPJBG</v>
      </c>
      <c r="D29" s="171"/>
      <c r="E29" s="9">
        <v>0</v>
      </c>
      <c r="F29" s="171"/>
      <c r="G29" s="9">
        <v>0</v>
      </c>
      <c r="H29" s="171"/>
      <c r="I29" s="9">
        <v>0</v>
      </c>
      <c r="J29" s="9"/>
      <c r="K29" s="9">
        <v>0</v>
      </c>
      <c r="L29" s="9"/>
      <c r="M29" s="9">
        <v>0</v>
      </c>
      <c r="N29" s="12"/>
      <c r="O29" s="9">
        <v>0</v>
      </c>
      <c r="P29" s="12"/>
      <c r="Q29" s="9">
        <f t="shared" si="12"/>
        <v>0</v>
      </c>
      <c r="R29" s="9">
        <f t="shared" si="11"/>
        <v>0</v>
      </c>
      <c r="S29" s="171"/>
    </row>
    <row r="30" spans="1:19" ht="12.75" customHeight="1" x14ac:dyDescent="0.2">
      <c r="A30" s="63" t="s">
        <v>82</v>
      </c>
      <c r="B30" s="63" t="s">
        <v>15</v>
      </c>
      <c r="C30" s="171" t="str">
        <f t="shared" si="9"/>
        <v>TRNPSG</v>
      </c>
      <c r="D30" s="171"/>
      <c r="E30" s="9">
        <v>-14977477.010000011</v>
      </c>
      <c r="F30" s="171"/>
      <c r="G30" s="9">
        <v>-15664812.820000002</v>
      </c>
      <c r="H30" s="171"/>
      <c r="I30" s="9">
        <v>-13736858.659999995</v>
      </c>
      <c r="J30" s="9"/>
      <c r="K30" s="9">
        <v>-13932095.51000002</v>
      </c>
      <c r="L30" s="9"/>
      <c r="M30" s="9">
        <v>-25189720.060000032</v>
      </c>
      <c r="N30" s="12"/>
      <c r="O30" s="9">
        <v>1302095.7000000002</v>
      </c>
      <c r="P30" s="12"/>
      <c r="Q30" s="9">
        <f t="shared" si="10"/>
        <v>-16439773.672000011</v>
      </c>
      <c r="R30" s="9">
        <f t="shared" si="11"/>
        <v>-1369981.1393333343</v>
      </c>
      <c r="S30" s="171"/>
    </row>
    <row r="31" spans="1:19" ht="12.75" customHeight="1" x14ac:dyDescent="0.2">
      <c r="A31" s="63" t="s">
        <v>82</v>
      </c>
      <c r="B31" s="63" t="s">
        <v>41</v>
      </c>
      <c r="C31" s="171" t="str">
        <f t="shared" si="9"/>
        <v>TRNPNUTIL</v>
      </c>
      <c r="D31" s="171"/>
      <c r="E31" s="9">
        <v>0</v>
      </c>
      <c r="F31" s="171"/>
      <c r="G31" s="9">
        <v>0</v>
      </c>
      <c r="H31" s="171"/>
      <c r="I31" s="9">
        <v>0</v>
      </c>
      <c r="J31" s="9"/>
      <c r="K31" s="9">
        <v>0</v>
      </c>
      <c r="L31" s="9"/>
      <c r="M31" s="9">
        <v>0</v>
      </c>
      <c r="N31" s="12"/>
      <c r="O31" s="9">
        <v>0</v>
      </c>
      <c r="P31" s="12"/>
      <c r="Q31" s="9">
        <f t="shared" si="10"/>
        <v>0</v>
      </c>
      <c r="R31" s="9">
        <f t="shared" si="11"/>
        <v>0</v>
      </c>
      <c r="S31" s="171"/>
    </row>
    <row r="32" spans="1:19" ht="12.75" customHeight="1" x14ac:dyDescent="0.2">
      <c r="C32" s="171"/>
      <c r="D32" s="171"/>
      <c r="E32" s="10">
        <f>SUBTOTAL(9,E27:E31)</f>
        <v>-14977477.010000011</v>
      </c>
      <c r="F32" s="171"/>
      <c r="G32" s="10">
        <f>SUBTOTAL(9,G27:G31)</f>
        <v>-15664812.820000002</v>
      </c>
      <c r="H32" s="171"/>
      <c r="I32" s="10">
        <f>SUBTOTAL(9,I27:I31)</f>
        <v>-13905282.569999995</v>
      </c>
      <c r="J32" s="12"/>
      <c r="K32" s="10">
        <f>SUBTOTAL(9,K27:K31)</f>
        <v>-13932095.51000002</v>
      </c>
      <c r="L32" s="12"/>
      <c r="M32" s="10">
        <f>SUBTOTAL(9,M27:M31)</f>
        <v>-25189720.060000032</v>
      </c>
      <c r="N32" s="12"/>
      <c r="O32" s="10">
        <f>SUBTOTAL(9,O27:O31)</f>
        <v>1302095.7000000002</v>
      </c>
      <c r="P32" s="12"/>
      <c r="Q32" s="10">
        <f>SUBTOTAL(9,Q27:Q31)</f>
        <v>-16473458.454000011</v>
      </c>
      <c r="R32" s="10">
        <f>SUBTOTAL(9,R27:R31)</f>
        <v>-1372788.2045000009</v>
      </c>
      <c r="S32" s="171"/>
    </row>
    <row r="33" spans="1:19" ht="12.75" customHeight="1" x14ac:dyDescent="0.2">
      <c r="C33" s="171"/>
      <c r="D33" s="171"/>
      <c r="E33" s="9"/>
      <c r="F33" s="171"/>
      <c r="G33" s="9"/>
      <c r="H33" s="171"/>
      <c r="I33" s="9"/>
      <c r="J33" s="9"/>
      <c r="K33" s="9"/>
      <c r="L33" s="9"/>
      <c r="M33" s="9"/>
      <c r="N33" s="12"/>
      <c r="P33" s="171"/>
      <c r="Q33" s="172"/>
      <c r="R33" s="171"/>
      <c r="S33" s="171"/>
    </row>
    <row r="34" spans="1:19" ht="12.75" customHeight="1" x14ac:dyDescent="0.2">
      <c r="A34" s="63" t="s">
        <v>87</v>
      </c>
      <c r="B34" s="63" t="s">
        <v>25</v>
      </c>
      <c r="C34" s="171" t="str">
        <f t="shared" ref="C34:C42" si="13">A34&amp;B34</f>
        <v>DSTPCA</v>
      </c>
      <c r="D34" s="171"/>
      <c r="E34" s="9">
        <v>-691930.22000000032</v>
      </c>
      <c r="F34" s="171"/>
      <c r="G34" s="9">
        <v>-4729076</v>
      </c>
      <c r="H34" s="171"/>
      <c r="I34" s="9">
        <v>-1367156.7699999998</v>
      </c>
      <c r="J34" s="9"/>
      <c r="K34" s="9">
        <v>-1186564.0999999999</v>
      </c>
      <c r="L34" s="9"/>
      <c r="M34" s="9">
        <v>-1113790.6300000001</v>
      </c>
      <c r="N34" s="12"/>
      <c r="O34" s="9">
        <v>286.83</v>
      </c>
      <c r="P34" s="12"/>
      <c r="Q34" s="9">
        <f t="shared" ref="Q34:Q42" si="14">SUM(E34:O34)/5</f>
        <v>-1817646.1780000001</v>
      </c>
      <c r="R34" s="9">
        <f t="shared" ref="R34:R42" si="15">Q34/12</f>
        <v>-151470.51483333335</v>
      </c>
      <c r="S34" s="171"/>
    </row>
    <row r="35" spans="1:19" ht="12.75" customHeight="1" x14ac:dyDescent="0.2">
      <c r="A35" s="63" t="s">
        <v>87</v>
      </c>
      <c r="B35" s="63" t="s">
        <v>26</v>
      </c>
      <c r="C35" s="171" t="str">
        <f t="shared" si="13"/>
        <v>DSTPID</v>
      </c>
      <c r="D35" s="171"/>
      <c r="E35" s="9">
        <v>-1736717.5099999998</v>
      </c>
      <c r="F35" s="171"/>
      <c r="G35" s="9">
        <v>-2203340.37</v>
      </c>
      <c r="H35" s="171"/>
      <c r="I35" s="9">
        <v>-1930394.59</v>
      </c>
      <c r="J35" s="9"/>
      <c r="K35" s="9">
        <v>-1813227.37</v>
      </c>
      <c r="L35" s="9"/>
      <c r="M35" s="9">
        <v>-4057391.41</v>
      </c>
      <c r="N35" s="12"/>
      <c r="O35" s="9">
        <v>0</v>
      </c>
      <c r="P35" s="12"/>
      <c r="Q35" s="9">
        <f t="shared" si="14"/>
        <v>-2348214.25</v>
      </c>
      <c r="R35" s="9">
        <f t="shared" si="15"/>
        <v>-195684.52083333334</v>
      </c>
      <c r="S35" s="171"/>
    </row>
    <row r="36" spans="1:19" ht="12.75" customHeight="1" x14ac:dyDescent="0.2">
      <c r="A36" s="63" t="s">
        <v>87</v>
      </c>
      <c r="B36" s="63" t="s">
        <v>42</v>
      </c>
      <c r="C36" s="171" t="str">
        <f t="shared" si="13"/>
        <v>DSTPMT</v>
      </c>
      <c r="D36" s="171"/>
      <c r="E36" s="9">
        <v>0</v>
      </c>
      <c r="F36" s="171"/>
      <c r="G36" s="9">
        <v>0</v>
      </c>
      <c r="H36" s="171"/>
      <c r="I36" s="9">
        <v>0</v>
      </c>
      <c r="J36" s="9"/>
      <c r="K36" s="9">
        <v>0</v>
      </c>
      <c r="L36" s="9"/>
      <c r="M36" s="9">
        <v>0</v>
      </c>
      <c r="N36" s="12"/>
      <c r="O36" s="9">
        <v>0</v>
      </c>
      <c r="P36" s="12"/>
      <c r="Q36" s="9">
        <f t="shared" si="14"/>
        <v>0</v>
      </c>
      <c r="R36" s="9">
        <f t="shared" si="15"/>
        <v>0</v>
      </c>
      <c r="S36" s="171"/>
    </row>
    <row r="37" spans="1:19" ht="12.75" customHeight="1" x14ac:dyDescent="0.2">
      <c r="A37" s="63" t="s">
        <v>87</v>
      </c>
      <c r="B37" s="63" t="s">
        <v>27</v>
      </c>
      <c r="C37" s="171" t="str">
        <f t="shared" si="13"/>
        <v>DSTPOR</v>
      </c>
      <c r="D37" s="171"/>
      <c r="E37" s="9">
        <v>-9930729.849999994</v>
      </c>
      <c r="F37" s="171"/>
      <c r="G37" s="9">
        <v>-42097594.330000006</v>
      </c>
      <c r="H37" s="171"/>
      <c r="I37" s="9">
        <v>-33806510.109999999</v>
      </c>
      <c r="J37" s="9"/>
      <c r="K37" s="9">
        <v>-12101470.559999999</v>
      </c>
      <c r="L37" s="9"/>
      <c r="M37" s="9">
        <v>-12071493.510000005</v>
      </c>
      <c r="N37" s="12"/>
      <c r="O37" s="9">
        <v>2909.92</v>
      </c>
      <c r="P37" s="12"/>
      <c r="Q37" s="9">
        <f t="shared" si="14"/>
        <v>-22000977.688000001</v>
      </c>
      <c r="R37" s="9">
        <f t="shared" si="15"/>
        <v>-1833414.8073333334</v>
      </c>
      <c r="S37" s="171"/>
    </row>
    <row r="38" spans="1:19" ht="12.75" customHeight="1" x14ac:dyDescent="0.2">
      <c r="A38" s="63" t="s">
        <v>87</v>
      </c>
      <c r="B38" s="63" t="s">
        <v>28</v>
      </c>
      <c r="C38" s="171" t="str">
        <f t="shared" si="13"/>
        <v>DSTPUT</v>
      </c>
      <c r="D38" s="171"/>
      <c r="E38" s="9">
        <v>-13156487.730000004</v>
      </c>
      <c r="F38" s="171"/>
      <c r="G38" s="9">
        <v>-16986843.900000002</v>
      </c>
      <c r="H38" s="171"/>
      <c r="I38" s="9">
        <v>-16190768.229999991</v>
      </c>
      <c r="J38" s="9"/>
      <c r="K38" s="9">
        <v>-18052140.779999979</v>
      </c>
      <c r="L38" s="9"/>
      <c r="M38" s="9">
        <v>-27561113.96999998</v>
      </c>
      <c r="N38" s="12"/>
      <c r="O38" s="9">
        <v>0</v>
      </c>
      <c r="P38" s="12"/>
      <c r="Q38" s="9">
        <f t="shared" si="14"/>
        <v>-18389470.921999991</v>
      </c>
      <c r="R38" s="9">
        <f t="shared" si="15"/>
        <v>-1532455.9101666659</v>
      </c>
      <c r="S38" s="171"/>
    </row>
    <row r="39" spans="1:19" ht="12.75" customHeight="1" x14ac:dyDescent="0.2">
      <c r="A39" s="63" t="s">
        <v>87</v>
      </c>
      <c r="B39" s="63" t="s">
        <v>29</v>
      </c>
      <c r="C39" s="171" t="str">
        <f t="shared" si="13"/>
        <v>DSTPWA</v>
      </c>
      <c r="D39" s="171"/>
      <c r="E39" s="9">
        <v>-1797817.96</v>
      </c>
      <c r="F39" s="171"/>
      <c r="G39" s="9">
        <v>-2504228.1799999997</v>
      </c>
      <c r="H39" s="171"/>
      <c r="I39" s="9">
        <v>-3224732.350000001</v>
      </c>
      <c r="J39" s="9"/>
      <c r="K39" s="9">
        <v>-2535929.0100000002</v>
      </c>
      <c r="L39" s="9"/>
      <c r="M39" s="9">
        <v>-1848461.5100000002</v>
      </c>
      <c r="N39" s="12"/>
      <c r="O39" s="9">
        <v>0</v>
      </c>
      <c r="P39" s="12"/>
      <c r="Q39" s="9">
        <f t="shared" si="14"/>
        <v>-2382233.8020000001</v>
      </c>
      <c r="R39" s="9">
        <f t="shared" si="15"/>
        <v>-198519.4835</v>
      </c>
      <c r="S39" s="171"/>
    </row>
    <row r="40" spans="1:19" ht="12.75" customHeight="1" x14ac:dyDescent="0.2">
      <c r="A40" s="63" t="s">
        <v>87</v>
      </c>
      <c r="B40" s="63" t="s">
        <v>30</v>
      </c>
      <c r="C40" s="171" t="str">
        <f t="shared" si="13"/>
        <v>DSTPWYP</v>
      </c>
      <c r="D40" s="171"/>
      <c r="E40" s="9">
        <v>-3232370.4200000009</v>
      </c>
      <c r="F40" s="171"/>
      <c r="G40" s="9">
        <v>-3122220.9799999995</v>
      </c>
      <c r="H40" s="171"/>
      <c r="I40" s="9">
        <v>-3763963.2300000014</v>
      </c>
      <c r="J40" s="9"/>
      <c r="K40" s="9">
        <v>-3192347.0700000008</v>
      </c>
      <c r="L40" s="9"/>
      <c r="M40" s="9">
        <v>-3261905.3</v>
      </c>
      <c r="N40" s="12"/>
      <c r="O40" s="9">
        <v>0</v>
      </c>
      <c r="P40" s="12"/>
      <c r="Q40" s="9">
        <f t="shared" si="14"/>
        <v>-3314561.4000000008</v>
      </c>
      <c r="R40" s="9">
        <f t="shared" si="15"/>
        <v>-276213.45000000007</v>
      </c>
      <c r="S40" s="171"/>
    </row>
    <row r="41" spans="1:19" ht="12.75" customHeight="1" x14ac:dyDescent="0.2">
      <c r="A41" s="63" t="s">
        <v>87</v>
      </c>
      <c r="B41" s="63" t="s">
        <v>31</v>
      </c>
      <c r="C41" s="171" t="str">
        <f t="shared" si="13"/>
        <v>DSTPWYU</v>
      </c>
      <c r="D41" s="171"/>
      <c r="E41" s="9">
        <v>-241028.14999999997</v>
      </c>
      <c r="F41" s="171"/>
      <c r="G41" s="9">
        <v>-296105.92999999993</v>
      </c>
      <c r="H41" s="171"/>
      <c r="I41" s="9">
        <v>-325290.95</v>
      </c>
      <c r="J41" s="9"/>
      <c r="K41" s="9">
        <v>-430095.87999999995</v>
      </c>
      <c r="L41" s="9"/>
      <c r="M41" s="9">
        <v>-590090.16</v>
      </c>
      <c r="N41" s="12"/>
      <c r="O41" s="9">
        <v>0</v>
      </c>
      <c r="P41" s="12"/>
      <c r="Q41" s="9">
        <f t="shared" si="14"/>
        <v>-376522.21399999998</v>
      </c>
      <c r="R41" s="9">
        <f t="shared" si="15"/>
        <v>-31376.851166666664</v>
      </c>
      <c r="S41" s="171"/>
    </row>
    <row r="42" spans="1:19" ht="12.75" customHeight="1" x14ac:dyDescent="0.2">
      <c r="A42" s="63" t="s">
        <v>87</v>
      </c>
      <c r="B42" s="63" t="s">
        <v>41</v>
      </c>
      <c r="C42" s="171" t="str">
        <f t="shared" si="13"/>
        <v>DSTPNUTIL</v>
      </c>
      <c r="D42" s="171"/>
      <c r="E42" s="9">
        <v>0</v>
      </c>
      <c r="F42" s="171"/>
      <c r="G42" s="9">
        <v>0</v>
      </c>
      <c r="H42" s="171"/>
      <c r="I42" s="9">
        <v>0</v>
      </c>
      <c r="J42" s="9"/>
      <c r="K42" s="9">
        <v>0</v>
      </c>
      <c r="L42" s="9"/>
      <c r="M42" s="9">
        <v>0</v>
      </c>
      <c r="N42" s="12"/>
      <c r="O42" s="9">
        <v>0</v>
      </c>
      <c r="P42" s="12"/>
      <c r="Q42" s="9">
        <f t="shared" si="14"/>
        <v>0</v>
      </c>
      <c r="R42" s="9">
        <f t="shared" si="15"/>
        <v>0</v>
      </c>
      <c r="S42" s="171"/>
    </row>
    <row r="43" spans="1:19" ht="12.75" customHeight="1" x14ac:dyDescent="0.2">
      <c r="C43" s="171"/>
      <c r="D43" s="171"/>
      <c r="E43" s="10">
        <f>SUBTOTAL(9,E34:E42)</f>
        <v>-30787081.84</v>
      </c>
      <c r="F43" s="171"/>
      <c r="G43" s="10">
        <f>SUBTOTAL(9,G34:G42)</f>
        <v>-71939409.690000013</v>
      </c>
      <c r="H43" s="171"/>
      <c r="I43" s="10">
        <f>SUBTOTAL(9,I34:I42)</f>
        <v>-60608816.229999997</v>
      </c>
      <c r="J43" s="12"/>
      <c r="K43" s="10">
        <f>SUBTOTAL(9,K34:K42)</f>
        <v>-39311774.769999981</v>
      </c>
      <c r="L43" s="12"/>
      <c r="M43" s="10">
        <f>SUBTOTAL(9,M34:M42)</f>
        <v>-50504246.489999972</v>
      </c>
      <c r="N43" s="12"/>
      <c r="O43" s="10">
        <f>SUBTOTAL(9,O34:O42)</f>
        <v>3196.75</v>
      </c>
      <c r="P43" s="12"/>
      <c r="Q43" s="10">
        <f>SUBTOTAL(9,Q34:Q42)</f>
        <v>-50629626.453999989</v>
      </c>
      <c r="R43" s="10">
        <f>SUBTOTAL(9,R34:R42)</f>
        <v>-4219135.537833333</v>
      </c>
      <c r="S43" s="171"/>
    </row>
    <row r="44" spans="1:19" ht="12.75" customHeight="1" x14ac:dyDescent="0.2">
      <c r="C44" s="171"/>
      <c r="D44" s="171"/>
      <c r="E44" s="9"/>
      <c r="F44" s="171"/>
      <c r="G44" s="9"/>
      <c r="H44" s="171"/>
      <c r="I44" s="9"/>
      <c r="J44" s="9"/>
      <c r="K44" s="9"/>
      <c r="L44" s="9"/>
      <c r="M44" s="9"/>
      <c r="N44" s="12"/>
      <c r="P44" s="171"/>
      <c r="Q44" s="172"/>
      <c r="R44" s="171"/>
      <c r="S44" s="171"/>
    </row>
    <row r="45" spans="1:19" ht="12.75" customHeight="1" x14ac:dyDescent="0.2">
      <c r="A45" s="63" t="s">
        <v>96</v>
      </c>
      <c r="B45" s="63" t="s">
        <v>129</v>
      </c>
      <c r="C45" s="171" t="str">
        <f t="shared" ref="C45:C60" si="16">A45&amp;B45</f>
        <v>GNLPJBE</v>
      </c>
      <c r="D45" s="171"/>
      <c r="E45" s="9">
        <v>0</v>
      </c>
      <c r="F45" s="171"/>
      <c r="G45" s="9">
        <v>0</v>
      </c>
      <c r="H45" s="171"/>
      <c r="I45" s="9">
        <v>0</v>
      </c>
      <c r="J45" s="9"/>
      <c r="K45" s="9">
        <v>0</v>
      </c>
      <c r="L45" s="9"/>
      <c r="M45" s="9">
        <v>0</v>
      </c>
      <c r="N45" s="12"/>
      <c r="O45" s="9">
        <v>0</v>
      </c>
      <c r="P45" s="12"/>
      <c r="Q45" s="9">
        <f t="shared" ref="Q45:Q60" si="17">SUM(E45:O45)/5</f>
        <v>0</v>
      </c>
      <c r="R45" s="9">
        <f t="shared" ref="R45:R60" si="18">Q45/12</f>
        <v>0</v>
      </c>
      <c r="S45" s="171"/>
    </row>
    <row r="46" spans="1:19" ht="12.75" customHeight="1" x14ac:dyDescent="0.2">
      <c r="A46" s="63" t="s">
        <v>96</v>
      </c>
      <c r="B46" s="63" t="s">
        <v>16</v>
      </c>
      <c r="C46" s="171" t="str">
        <f t="shared" si="16"/>
        <v>GNLPJBG</v>
      </c>
      <c r="D46" s="171"/>
      <c r="E46" s="9">
        <v>-2511367.7600000007</v>
      </c>
      <c r="F46" s="171"/>
      <c r="G46" s="9">
        <v>-1017405.7999999999</v>
      </c>
      <c r="H46" s="171"/>
      <c r="I46" s="9">
        <v>-473405.33999999997</v>
      </c>
      <c r="J46" s="9"/>
      <c r="K46" s="9">
        <v>-1211384.82</v>
      </c>
      <c r="L46" s="9"/>
      <c r="M46" s="9">
        <v>-988555.15</v>
      </c>
      <c r="N46" s="12"/>
      <c r="O46" s="9">
        <v>0</v>
      </c>
      <c r="P46" s="12"/>
      <c r="Q46" s="9">
        <f t="shared" si="17"/>
        <v>-1240423.7740000002</v>
      </c>
      <c r="R46" s="9">
        <f t="shared" si="18"/>
        <v>-103368.64783333335</v>
      </c>
      <c r="S46" s="171"/>
    </row>
    <row r="47" spans="1:19" ht="12.75" customHeight="1" x14ac:dyDescent="0.2">
      <c r="A47" s="63" t="s">
        <v>96</v>
      </c>
      <c r="B47" s="63" t="s">
        <v>15</v>
      </c>
      <c r="C47" s="171" t="str">
        <f t="shared" si="16"/>
        <v>GNLPSG</v>
      </c>
      <c r="D47" s="171"/>
      <c r="E47" s="9">
        <v>-1157127.2399999998</v>
      </c>
      <c r="F47" s="171"/>
      <c r="G47" s="9">
        <v>-1198422.93</v>
      </c>
      <c r="H47" s="171"/>
      <c r="I47" s="9">
        <v>-1904023.3900000004</v>
      </c>
      <c r="J47" s="9"/>
      <c r="K47" s="9">
        <v>-6088488.0899999989</v>
      </c>
      <c r="L47" s="9"/>
      <c r="M47" s="9">
        <v>-9942736.2100000065</v>
      </c>
      <c r="N47" s="12"/>
      <c r="O47" s="9">
        <v>0</v>
      </c>
      <c r="P47" s="12"/>
      <c r="Q47" s="9">
        <f t="shared" si="17"/>
        <v>-4058159.5720000016</v>
      </c>
      <c r="R47" s="9">
        <f t="shared" si="18"/>
        <v>-338179.96433333348</v>
      </c>
      <c r="S47" s="171"/>
    </row>
    <row r="48" spans="1:19" ht="12.75" customHeight="1" x14ac:dyDescent="0.2">
      <c r="A48" s="63" t="s">
        <v>96</v>
      </c>
      <c r="B48" s="63" t="s">
        <v>14</v>
      </c>
      <c r="C48" s="171" t="str">
        <f t="shared" si="16"/>
        <v>GNLPCAGE</v>
      </c>
      <c r="D48" s="171"/>
      <c r="E48" s="9">
        <v>-2488634.3299999991</v>
      </c>
      <c r="F48" s="171"/>
      <c r="G48" s="9">
        <v>-3369620.84</v>
      </c>
      <c r="H48" s="171"/>
      <c r="I48" s="9">
        <v>-2359441.3899999992</v>
      </c>
      <c r="J48" s="9"/>
      <c r="K48" s="9">
        <v>-4978277.18</v>
      </c>
      <c r="L48" s="9"/>
      <c r="M48" s="9">
        <v>-6506197.6899999985</v>
      </c>
      <c r="N48" s="12"/>
      <c r="O48" s="9">
        <v>0</v>
      </c>
      <c r="P48" s="12"/>
      <c r="Q48" s="9">
        <f t="shared" si="17"/>
        <v>-3940434.2859999994</v>
      </c>
      <c r="R48" s="9">
        <f t="shared" si="18"/>
        <v>-328369.52383333328</v>
      </c>
      <c r="S48" s="171"/>
    </row>
    <row r="49" spans="1:19" ht="12.75" customHeight="1" x14ac:dyDescent="0.2">
      <c r="A49" s="63" t="s">
        <v>96</v>
      </c>
      <c r="B49" s="63" t="s">
        <v>38</v>
      </c>
      <c r="C49" s="171" t="str">
        <f t="shared" si="16"/>
        <v>GNLPCAEE</v>
      </c>
      <c r="D49" s="171"/>
      <c r="E49" s="9">
        <v>-24616.44</v>
      </c>
      <c r="F49" s="171"/>
      <c r="G49" s="9">
        <v>-130808.09999999999</v>
      </c>
      <c r="H49" s="171"/>
      <c r="I49" s="9">
        <v>-35121.090000000004</v>
      </c>
      <c r="J49" s="9"/>
      <c r="K49" s="9">
        <v>-467235.11000000004</v>
      </c>
      <c r="L49" s="9"/>
      <c r="M49" s="9">
        <v>-29090.690000000002</v>
      </c>
      <c r="N49" s="12"/>
      <c r="O49" s="9">
        <v>0</v>
      </c>
      <c r="P49" s="12"/>
      <c r="Q49" s="9">
        <f t="shared" si="17"/>
        <v>-137374.28599999999</v>
      </c>
      <c r="R49" s="9">
        <f t="shared" si="18"/>
        <v>-11447.857166666667</v>
      </c>
      <c r="S49" s="171"/>
    </row>
    <row r="50" spans="1:19" ht="12.75" customHeight="1" x14ac:dyDescent="0.2">
      <c r="A50" s="63" t="s">
        <v>96</v>
      </c>
      <c r="B50" s="63" t="s">
        <v>36</v>
      </c>
      <c r="C50" s="171" t="str">
        <f t="shared" si="16"/>
        <v>GNLPSO</v>
      </c>
      <c r="D50" s="171"/>
      <c r="E50" s="9">
        <v>-12981864.91</v>
      </c>
      <c r="F50" s="171"/>
      <c r="G50" s="9">
        <v>-12881251.140000002</v>
      </c>
      <c r="H50" s="171"/>
      <c r="I50" s="9">
        <v>-25844820.400000006</v>
      </c>
      <c r="J50" s="9"/>
      <c r="K50" s="9">
        <v>-13374456.519999996</v>
      </c>
      <c r="L50" s="9"/>
      <c r="M50" s="9">
        <v>-17864045.170000006</v>
      </c>
      <c r="N50" s="12"/>
      <c r="O50" s="9">
        <v>0</v>
      </c>
      <c r="P50" s="12"/>
      <c r="Q50" s="9">
        <f t="shared" si="17"/>
        <v>-16589287.628000002</v>
      </c>
      <c r="R50" s="9">
        <f t="shared" si="18"/>
        <v>-1382440.6356666668</v>
      </c>
      <c r="S50" s="171"/>
    </row>
    <row r="51" spans="1:19" ht="12.75" customHeight="1" x14ac:dyDescent="0.2">
      <c r="A51" s="63" t="s">
        <v>96</v>
      </c>
      <c r="B51" s="63" t="s">
        <v>37</v>
      </c>
      <c r="C51" s="171" t="str">
        <f t="shared" si="16"/>
        <v>GNLPCN</v>
      </c>
      <c r="D51" s="171"/>
      <c r="E51" s="9">
        <v>-598546.56999999995</v>
      </c>
      <c r="F51" s="171"/>
      <c r="G51" s="9">
        <v>-3163468.01</v>
      </c>
      <c r="H51" s="171"/>
      <c r="I51" s="9">
        <v>-384219.48</v>
      </c>
      <c r="J51" s="9"/>
      <c r="K51" s="9">
        <v>-797488.62</v>
      </c>
      <c r="L51" s="9"/>
      <c r="M51" s="9">
        <v>-957282.57</v>
      </c>
      <c r="N51" s="12"/>
      <c r="O51" s="9">
        <v>0</v>
      </c>
      <c r="P51" s="12"/>
      <c r="Q51" s="9">
        <f t="shared" si="17"/>
        <v>-1180201.05</v>
      </c>
      <c r="R51" s="9">
        <f t="shared" si="18"/>
        <v>-98350.087500000009</v>
      </c>
      <c r="S51" s="171"/>
    </row>
    <row r="52" spans="1:19" ht="12.75" customHeight="1" x14ac:dyDescent="0.2">
      <c r="A52" s="63" t="s">
        <v>96</v>
      </c>
      <c r="B52" s="63" t="s">
        <v>25</v>
      </c>
      <c r="C52" s="171" t="str">
        <f t="shared" si="16"/>
        <v>GNLPCA</v>
      </c>
      <c r="D52" s="171"/>
      <c r="E52" s="9">
        <v>-99291.81</v>
      </c>
      <c r="F52" s="171"/>
      <c r="G52" s="9">
        <v>-715494.57</v>
      </c>
      <c r="H52" s="171"/>
      <c r="I52" s="9">
        <v>-717530.82000000007</v>
      </c>
      <c r="J52" s="9"/>
      <c r="K52" s="9">
        <v>-981421.98999999976</v>
      </c>
      <c r="L52" s="9"/>
      <c r="M52" s="9">
        <v>-931409.73</v>
      </c>
      <c r="N52" s="12"/>
      <c r="O52" s="9">
        <v>0</v>
      </c>
      <c r="P52" s="12"/>
      <c r="Q52" s="9">
        <f t="shared" si="17"/>
        <v>-689029.78399999987</v>
      </c>
      <c r="R52" s="9">
        <f t="shared" si="18"/>
        <v>-57419.148666666653</v>
      </c>
      <c r="S52" s="171"/>
    </row>
    <row r="53" spans="1:19" ht="12.75" customHeight="1" x14ac:dyDescent="0.2">
      <c r="A53" s="63" t="s">
        <v>96</v>
      </c>
      <c r="B53" s="63" t="s">
        <v>26</v>
      </c>
      <c r="C53" s="171" t="str">
        <f t="shared" si="16"/>
        <v>GNLPID</v>
      </c>
      <c r="D53" s="171"/>
      <c r="E53" s="9">
        <v>-310511.63</v>
      </c>
      <c r="F53" s="171"/>
      <c r="G53" s="9">
        <v>-1368673.13</v>
      </c>
      <c r="H53" s="171"/>
      <c r="I53" s="9">
        <v>-1285288.58</v>
      </c>
      <c r="J53" s="9"/>
      <c r="K53" s="9">
        <v>-429608.60000000003</v>
      </c>
      <c r="L53" s="9"/>
      <c r="M53" s="9">
        <v>-612385.61</v>
      </c>
      <c r="N53" s="12"/>
      <c r="O53" s="9">
        <v>0</v>
      </c>
      <c r="P53" s="12"/>
      <c r="Q53" s="9">
        <f t="shared" si="17"/>
        <v>-801293.51</v>
      </c>
      <c r="R53" s="9">
        <f t="shared" si="18"/>
        <v>-66774.459166666667</v>
      </c>
      <c r="S53" s="171"/>
    </row>
    <row r="54" spans="1:19" ht="12.75" customHeight="1" x14ac:dyDescent="0.2">
      <c r="A54" s="63" t="s">
        <v>96</v>
      </c>
      <c r="B54" s="63" t="s">
        <v>13</v>
      </c>
      <c r="C54" s="171" t="str">
        <f t="shared" si="16"/>
        <v>GNLPCAGW</v>
      </c>
      <c r="D54" s="171"/>
      <c r="E54" s="9">
        <v>-95179.1</v>
      </c>
      <c r="F54" s="171"/>
      <c r="G54" s="9">
        <v>-186886.74</v>
      </c>
      <c r="H54" s="171"/>
      <c r="I54" s="9">
        <v>-102800.99</v>
      </c>
      <c r="J54" s="9"/>
      <c r="K54" s="9">
        <v>-283345.36000000004</v>
      </c>
      <c r="L54" s="9"/>
      <c r="M54" s="9">
        <v>-312056.78000000003</v>
      </c>
      <c r="N54" s="12"/>
      <c r="O54" s="9">
        <v>0</v>
      </c>
      <c r="P54" s="12"/>
      <c r="Q54" s="9">
        <f t="shared" si="17"/>
        <v>-196053.79399999999</v>
      </c>
      <c r="R54" s="9">
        <f t="shared" si="18"/>
        <v>-16337.816166666666</v>
      </c>
      <c r="S54" s="171"/>
    </row>
    <row r="55" spans="1:19" ht="12.75" customHeight="1" x14ac:dyDescent="0.2">
      <c r="A55" s="63" t="s">
        <v>96</v>
      </c>
      <c r="B55" s="63" t="s">
        <v>27</v>
      </c>
      <c r="C55" s="171" t="str">
        <f t="shared" si="16"/>
        <v>GNLPOR</v>
      </c>
      <c r="D55" s="171"/>
      <c r="E55" s="9">
        <v>-2634074.2200000007</v>
      </c>
      <c r="F55" s="171"/>
      <c r="G55" s="9">
        <v>-5945198.2700000023</v>
      </c>
      <c r="H55" s="171"/>
      <c r="I55" s="9">
        <v>-4543677.3699999982</v>
      </c>
      <c r="J55" s="9"/>
      <c r="K55" s="9">
        <v>-1961890.1999999997</v>
      </c>
      <c r="L55" s="9"/>
      <c r="M55" s="9">
        <v>-21521367.219999999</v>
      </c>
      <c r="N55" s="12"/>
      <c r="O55" s="9">
        <v>0</v>
      </c>
      <c r="P55" s="12"/>
      <c r="Q55" s="9">
        <f t="shared" si="17"/>
        <v>-7321241.4560000002</v>
      </c>
      <c r="R55" s="9">
        <f t="shared" si="18"/>
        <v>-610103.45466666669</v>
      </c>
      <c r="S55" s="171"/>
    </row>
    <row r="56" spans="1:19" ht="12.75" customHeight="1" x14ac:dyDescent="0.2">
      <c r="A56" s="63" t="s">
        <v>96</v>
      </c>
      <c r="B56" s="63" t="s">
        <v>28</v>
      </c>
      <c r="C56" s="171" t="str">
        <f t="shared" si="16"/>
        <v>GNLPUT</v>
      </c>
      <c r="D56" s="171"/>
      <c r="E56" s="9">
        <v>-3346788.2399999988</v>
      </c>
      <c r="F56" s="171"/>
      <c r="G56" s="9">
        <v>-7770796.6199999982</v>
      </c>
      <c r="H56" s="171"/>
      <c r="I56" s="9">
        <v>-4139974.4499999997</v>
      </c>
      <c r="J56" s="9"/>
      <c r="K56" s="9">
        <v>-8951495.5599999949</v>
      </c>
      <c r="L56" s="9"/>
      <c r="M56" s="9">
        <v>-2688767.12</v>
      </c>
      <c r="N56" s="12"/>
      <c r="O56" s="9">
        <v>0</v>
      </c>
      <c r="P56" s="12"/>
      <c r="Q56" s="9">
        <f t="shared" si="17"/>
        <v>-5379564.3979999982</v>
      </c>
      <c r="R56" s="9">
        <f t="shared" si="18"/>
        <v>-448297.03316666652</v>
      </c>
      <c r="S56" s="171"/>
    </row>
    <row r="57" spans="1:19" ht="12.75" customHeight="1" x14ac:dyDescent="0.2">
      <c r="A57" s="63" t="s">
        <v>96</v>
      </c>
      <c r="B57" s="63" t="s">
        <v>29</v>
      </c>
      <c r="C57" s="171" t="str">
        <f t="shared" si="16"/>
        <v>GNLPWA</v>
      </c>
      <c r="D57" s="171"/>
      <c r="E57" s="9">
        <v>-856949.92999999993</v>
      </c>
      <c r="F57" s="171"/>
      <c r="G57" s="9">
        <v>-1132532.94</v>
      </c>
      <c r="H57" s="171"/>
      <c r="I57" s="9">
        <v>-2705376.0900000003</v>
      </c>
      <c r="J57" s="9"/>
      <c r="K57" s="9">
        <v>-604195.37</v>
      </c>
      <c r="L57" s="9"/>
      <c r="M57" s="9">
        <v>-1358616.7</v>
      </c>
      <c r="N57" s="12"/>
      <c r="O57" s="9">
        <v>0</v>
      </c>
      <c r="P57" s="12"/>
      <c r="Q57" s="9">
        <f t="shared" si="17"/>
        <v>-1331534.206</v>
      </c>
      <c r="R57" s="9">
        <f t="shared" si="18"/>
        <v>-110961.18383333333</v>
      </c>
      <c r="S57" s="171"/>
    </row>
    <row r="58" spans="1:19" ht="12.75" customHeight="1" x14ac:dyDescent="0.2">
      <c r="A58" s="63" t="s">
        <v>96</v>
      </c>
      <c r="B58" s="63" t="s">
        <v>31</v>
      </c>
      <c r="C58" s="171" t="str">
        <f t="shared" si="16"/>
        <v>GNLPWYU</v>
      </c>
      <c r="D58" s="171"/>
      <c r="E58" s="9">
        <v>-319125.43999999989</v>
      </c>
      <c r="F58" s="171"/>
      <c r="G58" s="9">
        <v>-493517.41000000009</v>
      </c>
      <c r="H58" s="171"/>
      <c r="I58" s="9">
        <v>-343868.86</v>
      </c>
      <c r="J58" s="9"/>
      <c r="K58" s="9">
        <v>-235183.41999999998</v>
      </c>
      <c r="L58" s="9"/>
      <c r="M58" s="9">
        <v>-223669.59999999998</v>
      </c>
      <c r="N58" s="12"/>
      <c r="O58" s="9">
        <v>0</v>
      </c>
      <c r="P58" s="12"/>
      <c r="Q58" s="9">
        <f t="shared" si="17"/>
        <v>-323072.946</v>
      </c>
      <c r="R58" s="9">
        <f t="shared" si="18"/>
        <v>-26922.745500000001</v>
      </c>
      <c r="S58" s="171"/>
    </row>
    <row r="59" spans="1:19" ht="12.75" customHeight="1" x14ac:dyDescent="0.2">
      <c r="A59" s="63" t="s">
        <v>96</v>
      </c>
      <c r="B59" s="63" t="s">
        <v>30</v>
      </c>
      <c r="C59" s="171" t="str">
        <f t="shared" si="16"/>
        <v>GNLPWYP</v>
      </c>
      <c r="D59" s="171"/>
      <c r="E59" s="9">
        <v>-1903006.5700000003</v>
      </c>
      <c r="F59" s="171"/>
      <c r="G59" s="9">
        <v>-3446457.81</v>
      </c>
      <c r="H59" s="171"/>
      <c r="I59" s="9">
        <v>-2626179.9999999995</v>
      </c>
      <c r="J59" s="9"/>
      <c r="K59" s="9">
        <v>-1527523.2300000002</v>
      </c>
      <c r="L59" s="9"/>
      <c r="M59" s="9">
        <v>-1512481.4600000002</v>
      </c>
      <c r="N59" s="12"/>
      <c r="O59" s="9">
        <v>0</v>
      </c>
      <c r="P59" s="12"/>
      <c r="Q59" s="9">
        <f t="shared" si="17"/>
        <v>-2203129.8140000002</v>
      </c>
      <c r="R59" s="9">
        <f t="shared" si="18"/>
        <v>-183594.15116666668</v>
      </c>
      <c r="S59" s="171"/>
    </row>
    <row r="60" spans="1:19" ht="12.75" customHeight="1" x14ac:dyDescent="0.2">
      <c r="A60" s="63" t="s">
        <v>96</v>
      </c>
      <c r="B60" s="63" t="s">
        <v>41</v>
      </c>
      <c r="C60" s="171" t="str">
        <f t="shared" si="16"/>
        <v>GNLPNUTIL</v>
      </c>
      <c r="D60" s="171"/>
      <c r="E60" s="9">
        <v>0</v>
      </c>
      <c r="F60" s="171"/>
      <c r="G60" s="9">
        <v>0</v>
      </c>
      <c r="H60" s="171"/>
      <c r="I60" s="9">
        <v>0</v>
      </c>
      <c r="J60" s="9"/>
      <c r="K60" s="9">
        <v>0</v>
      </c>
      <c r="L60" s="9"/>
      <c r="M60" s="9">
        <v>0</v>
      </c>
      <c r="N60" s="12"/>
      <c r="O60" s="9">
        <v>0</v>
      </c>
      <c r="P60" s="12"/>
      <c r="Q60" s="9">
        <f t="shared" si="17"/>
        <v>0</v>
      </c>
      <c r="R60" s="9">
        <f t="shared" si="18"/>
        <v>0</v>
      </c>
      <c r="S60" s="171"/>
    </row>
    <row r="61" spans="1:19" x14ac:dyDescent="0.2">
      <c r="C61" s="171"/>
      <c r="D61" s="171"/>
      <c r="E61" s="10">
        <f>SUBTOTAL(9,E45:E60)</f>
        <v>-29327084.189999998</v>
      </c>
      <c r="F61" s="171"/>
      <c r="G61" s="10">
        <f>SUBTOTAL(9,G45:G60)</f>
        <v>-42820534.309999995</v>
      </c>
      <c r="H61" s="171"/>
      <c r="I61" s="10">
        <f>SUBTOTAL(9,I45:I60)</f>
        <v>-47465728.250000015</v>
      </c>
      <c r="J61" s="12"/>
      <c r="K61" s="10">
        <f>SUBTOTAL(9,K45:K60)</f>
        <v>-41891994.069999985</v>
      </c>
      <c r="L61" s="12"/>
      <c r="M61" s="10">
        <f>SUBTOTAL(9,M45:M60)</f>
        <v>-65448661.70000001</v>
      </c>
      <c r="N61" s="12"/>
      <c r="O61" s="10">
        <f>SUBTOTAL(9,O45:O60)</f>
        <v>0</v>
      </c>
      <c r="P61" s="12"/>
      <c r="Q61" s="10">
        <f>SUBTOTAL(9,Q45:Q60)</f>
        <v>-45390800.504000008</v>
      </c>
      <c r="R61" s="10">
        <f>SUBTOTAL(9,R45:R60)</f>
        <v>-3782566.7086666669</v>
      </c>
      <c r="S61" s="171"/>
    </row>
    <row r="62" spans="1:19" x14ac:dyDescent="0.2">
      <c r="C62" s="171"/>
      <c r="D62" s="171"/>
      <c r="E62" s="9"/>
      <c r="F62" s="171"/>
      <c r="G62" s="9"/>
      <c r="H62" s="171"/>
      <c r="I62" s="9"/>
      <c r="J62" s="9"/>
      <c r="K62" s="9"/>
      <c r="L62" s="9"/>
      <c r="M62" s="9"/>
      <c r="N62" s="12"/>
      <c r="P62" s="171"/>
      <c r="Q62" s="172"/>
      <c r="R62" s="171"/>
      <c r="S62" s="171"/>
    </row>
    <row r="63" spans="1:19" x14ac:dyDescent="0.2">
      <c r="A63" s="63" t="s">
        <v>104</v>
      </c>
      <c r="B63" s="63" t="s">
        <v>38</v>
      </c>
      <c r="C63" s="171" t="str">
        <f>A63&amp;B63</f>
        <v>MNGPCAEE</v>
      </c>
      <c r="D63" s="171"/>
      <c r="E63" s="9">
        <v>0</v>
      </c>
      <c r="F63" s="171"/>
      <c r="G63" s="9">
        <v>0</v>
      </c>
      <c r="H63" s="171"/>
      <c r="I63" s="9">
        <v>0</v>
      </c>
      <c r="J63" s="9"/>
      <c r="K63" s="9">
        <v>0</v>
      </c>
      <c r="L63" s="9"/>
      <c r="M63" s="9">
        <v>0</v>
      </c>
      <c r="N63" s="12"/>
      <c r="O63" s="9">
        <v>0</v>
      </c>
      <c r="P63" s="12"/>
      <c r="Q63" s="9">
        <f>SUM(E63:O63)/5</f>
        <v>0</v>
      </c>
      <c r="R63" s="9">
        <f>Q63/12</f>
        <v>0</v>
      </c>
      <c r="S63" s="171"/>
    </row>
    <row r="64" spans="1:19" x14ac:dyDescent="0.2">
      <c r="A64" s="63" t="s">
        <v>104</v>
      </c>
      <c r="B64" s="63" t="s">
        <v>41</v>
      </c>
      <c r="C64" s="171" t="str">
        <f>A64&amp;B64</f>
        <v>MNGPNUTIL</v>
      </c>
      <c r="D64" s="171"/>
      <c r="E64" s="9">
        <v>0</v>
      </c>
      <c r="F64" s="171"/>
      <c r="G64" s="9">
        <v>0</v>
      </c>
      <c r="H64" s="171"/>
      <c r="I64" s="9">
        <v>0</v>
      </c>
      <c r="J64" s="9"/>
      <c r="K64" s="9">
        <v>0</v>
      </c>
      <c r="L64" s="9"/>
      <c r="M64" s="9">
        <v>0</v>
      </c>
      <c r="N64" s="12"/>
      <c r="O64" s="9">
        <v>0</v>
      </c>
      <c r="P64" s="12"/>
      <c r="Q64" s="9">
        <f>SUM(E64:O64)/5</f>
        <v>0</v>
      </c>
      <c r="R64" s="9">
        <f>Q64/12</f>
        <v>0</v>
      </c>
    </row>
    <row r="65" spans="1:19" x14ac:dyDescent="0.2">
      <c r="C65" s="171"/>
      <c r="D65" s="171"/>
      <c r="E65" s="10">
        <f>SUBTOTAL(9,E63:E64)</f>
        <v>0</v>
      </c>
      <c r="F65" s="171"/>
      <c r="G65" s="10">
        <f>SUBTOTAL(9,G63:G64)</f>
        <v>0</v>
      </c>
      <c r="H65" s="171"/>
      <c r="I65" s="10">
        <f>SUBTOTAL(9,I63:I64)</f>
        <v>0</v>
      </c>
      <c r="J65" s="12"/>
      <c r="K65" s="10">
        <f>SUBTOTAL(9,K63:K64)</f>
        <v>0</v>
      </c>
      <c r="L65" s="12"/>
      <c r="M65" s="10">
        <f>SUBTOTAL(9,M63:M64)</f>
        <v>0</v>
      </c>
      <c r="N65" s="12"/>
      <c r="O65" s="10">
        <f>SUBTOTAL(9,O63:O64)</f>
        <v>0</v>
      </c>
      <c r="P65" s="12"/>
      <c r="Q65" s="10">
        <f>SUBTOTAL(9,Q63:Q64)</f>
        <v>0</v>
      </c>
      <c r="R65" s="10">
        <f>SUBTOTAL(9,R63:R64)</f>
        <v>0</v>
      </c>
    </row>
    <row r="66" spans="1:19" x14ac:dyDescent="0.2">
      <c r="C66" s="171"/>
      <c r="D66" s="171"/>
      <c r="E66" s="9"/>
      <c r="F66" s="171"/>
      <c r="G66" s="9"/>
      <c r="H66" s="171"/>
      <c r="I66" s="9"/>
      <c r="J66" s="9"/>
      <c r="K66" s="9"/>
      <c r="L66" s="9"/>
      <c r="M66" s="9"/>
      <c r="N66" s="12"/>
      <c r="P66" s="171"/>
      <c r="Q66" s="172"/>
      <c r="R66" s="171"/>
      <c r="S66" s="171"/>
    </row>
    <row r="67" spans="1:19" x14ac:dyDescent="0.2">
      <c r="A67" s="63" t="s">
        <v>107</v>
      </c>
      <c r="B67" s="63" t="s">
        <v>16</v>
      </c>
      <c r="C67" s="171" t="str">
        <f t="shared" ref="C67:C82" si="19">A67&amp;B67</f>
        <v>INTPJBG</v>
      </c>
      <c r="D67" s="171"/>
      <c r="E67" s="9">
        <v>0</v>
      </c>
      <c r="F67" s="171"/>
      <c r="G67" s="9">
        <v>0</v>
      </c>
      <c r="H67" s="171"/>
      <c r="I67" s="9">
        <v>0</v>
      </c>
      <c r="J67" s="9"/>
      <c r="K67" s="9">
        <v>0</v>
      </c>
      <c r="L67" s="9"/>
      <c r="M67" s="9">
        <v>0</v>
      </c>
      <c r="N67" s="12"/>
      <c r="O67" s="9">
        <v>0</v>
      </c>
      <c r="P67" s="12"/>
      <c r="Q67" s="9">
        <f t="shared" ref="Q67:Q80" si="20">SUM(E67:O67)/5</f>
        <v>0</v>
      </c>
      <c r="R67" s="9">
        <f t="shared" ref="R67:R82" si="21">Q67/12</f>
        <v>0</v>
      </c>
      <c r="S67" s="171"/>
    </row>
    <row r="68" spans="1:19" x14ac:dyDescent="0.2">
      <c r="A68" s="63" t="s">
        <v>107</v>
      </c>
      <c r="B68" s="63" t="s">
        <v>13</v>
      </c>
      <c r="C68" s="171" t="str">
        <f t="shared" si="19"/>
        <v>INTPCAGW</v>
      </c>
      <c r="D68" s="171"/>
      <c r="E68" s="9">
        <v>-17819.8</v>
      </c>
      <c r="F68" s="171"/>
      <c r="G68" s="9">
        <v>-48704.06</v>
      </c>
      <c r="H68" s="171"/>
      <c r="I68" s="9">
        <v>0</v>
      </c>
      <c r="J68" s="9"/>
      <c r="K68" s="9">
        <v>-17406.59</v>
      </c>
      <c r="L68" s="9"/>
      <c r="M68" s="9">
        <v>0</v>
      </c>
      <c r="N68" s="12"/>
      <c r="O68" s="9">
        <v>0</v>
      </c>
      <c r="P68" s="12"/>
      <c r="Q68" s="9">
        <f t="shared" si="20"/>
        <v>-16786.09</v>
      </c>
      <c r="R68" s="9">
        <f t="shared" si="21"/>
        <v>-1398.8408333333334</v>
      </c>
      <c r="S68" s="171"/>
    </row>
    <row r="69" spans="1:19" x14ac:dyDescent="0.2">
      <c r="A69" s="63" t="s">
        <v>107</v>
      </c>
      <c r="B69" s="63" t="s">
        <v>14</v>
      </c>
      <c r="C69" s="171" t="str">
        <f t="shared" si="19"/>
        <v>INTPCAGE</v>
      </c>
      <c r="D69" s="171"/>
      <c r="E69" s="9">
        <v>-202558.14</v>
      </c>
      <c r="F69" s="171"/>
      <c r="G69" s="9">
        <v>-734919.41</v>
      </c>
      <c r="H69" s="171"/>
      <c r="I69" s="9">
        <v>-1495.74</v>
      </c>
      <c r="J69" s="9"/>
      <c r="K69" s="9">
        <v>-2113.25</v>
      </c>
      <c r="L69" s="9"/>
      <c r="M69" s="9">
        <v>-71145.22</v>
      </c>
      <c r="N69" s="12"/>
      <c r="O69" s="9">
        <v>0</v>
      </c>
      <c r="P69" s="12"/>
      <c r="Q69" s="9">
        <f t="shared" si="20"/>
        <v>-202446.35200000001</v>
      </c>
      <c r="R69" s="9">
        <f t="shared" si="21"/>
        <v>-16870.529333333336</v>
      </c>
      <c r="S69" s="171"/>
    </row>
    <row r="70" spans="1:19" x14ac:dyDescent="0.2">
      <c r="A70" s="63" t="s">
        <v>107</v>
      </c>
      <c r="B70" s="63" t="s">
        <v>15</v>
      </c>
      <c r="C70" s="171" t="str">
        <f t="shared" si="19"/>
        <v>INTPSG</v>
      </c>
      <c r="D70" s="171"/>
      <c r="E70" s="9">
        <v>0</v>
      </c>
      <c r="F70" s="171"/>
      <c r="G70" s="9">
        <v>-763276.76</v>
      </c>
      <c r="H70" s="171"/>
      <c r="I70" s="9">
        <v>-61424.9</v>
      </c>
      <c r="J70" s="9"/>
      <c r="K70" s="9">
        <v>-1248540.51</v>
      </c>
      <c r="L70" s="9"/>
      <c r="M70" s="9">
        <v>-31951.23</v>
      </c>
      <c r="N70" s="12"/>
      <c r="O70" s="9">
        <v>0</v>
      </c>
      <c r="P70" s="12"/>
      <c r="Q70" s="9">
        <f t="shared" si="20"/>
        <v>-421038.68</v>
      </c>
      <c r="R70" s="9">
        <f t="shared" si="21"/>
        <v>-35086.556666666664</v>
      </c>
      <c r="S70" s="171"/>
    </row>
    <row r="71" spans="1:19" x14ac:dyDescent="0.2">
      <c r="A71" s="63" t="s">
        <v>107</v>
      </c>
      <c r="B71" s="63" t="s">
        <v>18</v>
      </c>
      <c r="C71" s="171" t="str">
        <f t="shared" si="19"/>
        <v>INTPSG-P</v>
      </c>
      <c r="D71" s="171"/>
      <c r="E71" s="9">
        <v>0</v>
      </c>
      <c r="F71" s="171"/>
      <c r="G71" s="9">
        <v>0</v>
      </c>
      <c r="H71" s="171"/>
      <c r="I71" s="9">
        <v>-279935.18</v>
      </c>
      <c r="J71" s="9"/>
      <c r="K71" s="9">
        <v>0</v>
      </c>
      <c r="L71" s="9"/>
      <c r="M71" s="9">
        <v>0</v>
      </c>
      <c r="N71" s="12"/>
      <c r="O71" s="9">
        <v>0</v>
      </c>
      <c r="P71" s="12"/>
      <c r="Q71" s="9">
        <f t="shared" si="20"/>
        <v>-55987.036</v>
      </c>
      <c r="R71" s="9">
        <f t="shared" si="21"/>
        <v>-4665.5863333333336</v>
      </c>
      <c r="S71" s="171"/>
    </row>
    <row r="72" spans="1:19" x14ac:dyDescent="0.2">
      <c r="A72" s="63" t="s">
        <v>107</v>
      </c>
      <c r="B72" s="63" t="s">
        <v>19</v>
      </c>
      <c r="C72" s="171" t="str">
        <f t="shared" si="19"/>
        <v>INTPSG-U</v>
      </c>
      <c r="D72" s="171"/>
      <c r="E72" s="9">
        <v>0</v>
      </c>
      <c r="F72" s="171"/>
      <c r="G72" s="9">
        <v>0</v>
      </c>
      <c r="H72" s="171"/>
      <c r="I72" s="9">
        <v>0</v>
      </c>
      <c r="J72" s="9"/>
      <c r="K72" s="9">
        <v>-895225.67</v>
      </c>
      <c r="L72" s="9"/>
      <c r="M72" s="9">
        <v>-123396.7</v>
      </c>
      <c r="N72" s="12"/>
      <c r="O72" s="9">
        <v>0</v>
      </c>
      <c r="P72" s="12"/>
      <c r="Q72" s="9">
        <f t="shared" si="20"/>
        <v>-203724.47399999999</v>
      </c>
      <c r="R72" s="9">
        <f t="shared" si="21"/>
        <v>-16977.039499999999</v>
      </c>
      <c r="S72" s="171"/>
    </row>
    <row r="73" spans="1:19" x14ac:dyDescent="0.2">
      <c r="A73" s="63" t="s">
        <v>107</v>
      </c>
      <c r="B73" s="63" t="s">
        <v>36</v>
      </c>
      <c r="C73" s="171" t="str">
        <f t="shared" si="19"/>
        <v>INTPSO</v>
      </c>
      <c r="D73" s="171"/>
      <c r="E73" s="9">
        <v>-4298237.3899999997</v>
      </c>
      <c r="F73" s="171"/>
      <c r="G73" s="9">
        <v>-5104326.87</v>
      </c>
      <c r="H73" s="171"/>
      <c r="I73" s="9">
        <v>-8329898.2399999993</v>
      </c>
      <c r="J73" s="9"/>
      <c r="K73" s="9">
        <v>-6745772.2999999989</v>
      </c>
      <c r="L73" s="9"/>
      <c r="M73" s="9">
        <v>-9053968.4799999986</v>
      </c>
      <c r="N73" s="12"/>
      <c r="O73" s="9">
        <v>0</v>
      </c>
      <c r="P73" s="12"/>
      <c r="Q73" s="9">
        <f t="shared" si="20"/>
        <v>-6706440.6559999986</v>
      </c>
      <c r="R73" s="9">
        <f t="shared" si="21"/>
        <v>-558870.05466666655</v>
      </c>
      <c r="S73" s="171"/>
    </row>
    <row r="74" spans="1:19" x14ac:dyDescent="0.2">
      <c r="A74" s="63" t="s">
        <v>107</v>
      </c>
      <c r="B74" s="63" t="s">
        <v>37</v>
      </c>
      <c r="C74" s="171" t="str">
        <f t="shared" si="19"/>
        <v>INTPCN</v>
      </c>
      <c r="D74" s="171"/>
      <c r="E74" s="9">
        <v>-1982186.3599999999</v>
      </c>
      <c r="F74" s="171"/>
      <c r="G74" s="9">
        <v>-10679.72</v>
      </c>
      <c r="H74" s="171"/>
      <c r="I74" s="9">
        <v>-8081.42</v>
      </c>
      <c r="J74" s="9"/>
      <c r="K74" s="9">
        <v>0</v>
      </c>
      <c r="L74" s="9"/>
      <c r="M74" s="9">
        <v>-8201331.5</v>
      </c>
      <c r="N74" s="12"/>
      <c r="O74" s="9">
        <v>0</v>
      </c>
      <c r="P74" s="12"/>
      <c r="Q74" s="9">
        <f t="shared" si="20"/>
        <v>-2040455.8</v>
      </c>
      <c r="R74" s="9">
        <f t="shared" si="21"/>
        <v>-170037.98333333334</v>
      </c>
      <c r="S74" s="171"/>
    </row>
    <row r="75" spans="1:19" x14ac:dyDescent="0.2">
      <c r="A75" s="63" t="s">
        <v>107</v>
      </c>
      <c r="B75" s="63" t="s">
        <v>38</v>
      </c>
      <c r="C75" s="171" t="str">
        <f t="shared" si="19"/>
        <v>INTPCAEE</v>
      </c>
      <c r="D75" s="171"/>
      <c r="E75" s="9">
        <v>-8646.25</v>
      </c>
      <c r="F75" s="171"/>
      <c r="G75" s="9">
        <v>-14653.35</v>
      </c>
      <c r="H75" s="171"/>
      <c r="I75" s="9">
        <v>0</v>
      </c>
      <c r="J75" s="9"/>
      <c r="K75" s="9">
        <v>0</v>
      </c>
      <c r="L75" s="9"/>
      <c r="M75" s="9">
        <v>0</v>
      </c>
      <c r="N75" s="12"/>
      <c r="O75" s="9">
        <v>0</v>
      </c>
      <c r="P75" s="12"/>
      <c r="Q75" s="9">
        <f t="shared" si="20"/>
        <v>-4659.92</v>
      </c>
      <c r="R75" s="9">
        <f t="shared" si="21"/>
        <v>-388.32666666666665</v>
      </c>
      <c r="S75" s="171"/>
    </row>
    <row r="76" spans="1:19" x14ac:dyDescent="0.2">
      <c r="A76" s="63" t="s">
        <v>107</v>
      </c>
      <c r="B76" s="63" t="s">
        <v>25</v>
      </c>
      <c r="C76" s="171" t="str">
        <f t="shared" si="19"/>
        <v>INTPCA</v>
      </c>
      <c r="D76" s="171"/>
      <c r="E76" s="9">
        <v>0</v>
      </c>
      <c r="F76" s="171"/>
      <c r="G76" s="9">
        <v>0</v>
      </c>
      <c r="H76" s="171"/>
      <c r="I76" s="9">
        <v>0</v>
      </c>
      <c r="J76" s="9"/>
      <c r="K76" s="9">
        <v>0</v>
      </c>
      <c r="L76" s="9"/>
      <c r="M76" s="9">
        <v>0</v>
      </c>
      <c r="N76" s="12"/>
      <c r="O76" s="9">
        <v>0</v>
      </c>
      <c r="P76" s="12"/>
      <c r="Q76" s="9">
        <f t="shared" si="20"/>
        <v>0</v>
      </c>
      <c r="R76" s="9">
        <f t="shared" si="21"/>
        <v>0</v>
      </c>
      <c r="S76" s="171"/>
    </row>
    <row r="77" spans="1:19" x14ac:dyDescent="0.2">
      <c r="A77" s="63" t="s">
        <v>107</v>
      </c>
      <c r="B77" s="63" t="s">
        <v>26</v>
      </c>
      <c r="C77" s="171" t="str">
        <f t="shared" si="19"/>
        <v>INTPID</v>
      </c>
      <c r="D77" s="171"/>
      <c r="E77" s="9">
        <v>-5174.8900000000003</v>
      </c>
      <c r="F77" s="171"/>
      <c r="G77" s="9">
        <v>0</v>
      </c>
      <c r="H77" s="171"/>
      <c r="I77" s="9">
        <v>0</v>
      </c>
      <c r="J77" s="9"/>
      <c r="K77" s="9">
        <v>0</v>
      </c>
      <c r="L77" s="9"/>
      <c r="M77" s="9">
        <v>0</v>
      </c>
      <c r="N77" s="12"/>
      <c r="O77" s="9">
        <v>0</v>
      </c>
      <c r="P77" s="12"/>
      <c r="Q77" s="9">
        <f t="shared" si="20"/>
        <v>-1034.9780000000001</v>
      </c>
      <c r="R77" s="9">
        <f t="shared" si="21"/>
        <v>-86.248166666666677</v>
      </c>
      <c r="S77" s="171"/>
    </row>
    <row r="78" spans="1:19" x14ac:dyDescent="0.2">
      <c r="A78" s="63" t="s">
        <v>107</v>
      </c>
      <c r="B78" s="63" t="s">
        <v>27</v>
      </c>
      <c r="C78" s="171" t="str">
        <f t="shared" si="19"/>
        <v>INTPOR</v>
      </c>
      <c r="D78" s="171"/>
      <c r="E78" s="9">
        <v>0</v>
      </c>
      <c r="F78" s="171"/>
      <c r="G78" s="9">
        <v>-21797.38</v>
      </c>
      <c r="H78" s="171"/>
      <c r="I78" s="9">
        <v>0</v>
      </c>
      <c r="J78" s="9"/>
      <c r="K78" s="9">
        <v>0</v>
      </c>
      <c r="L78" s="9"/>
      <c r="M78" s="9">
        <v>0</v>
      </c>
      <c r="N78" s="12"/>
      <c r="O78" s="9">
        <v>0</v>
      </c>
      <c r="P78" s="12"/>
      <c r="Q78" s="9">
        <f t="shared" si="20"/>
        <v>-4359.4760000000006</v>
      </c>
      <c r="R78" s="9">
        <f t="shared" si="21"/>
        <v>-363.28966666666673</v>
      </c>
      <c r="S78" s="171"/>
    </row>
    <row r="79" spans="1:19" x14ac:dyDescent="0.2">
      <c r="A79" s="63" t="s">
        <v>107</v>
      </c>
      <c r="B79" s="63" t="s">
        <v>28</v>
      </c>
      <c r="C79" s="171" t="str">
        <f t="shared" si="19"/>
        <v>INTPUT</v>
      </c>
      <c r="D79" s="171"/>
      <c r="E79" s="9">
        <v>-28177.63</v>
      </c>
      <c r="F79" s="171"/>
      <c r="G79" s="9">
        <v>0</v>
      </c>
      <c r="H79" s="171"/>
      <c r="I79" s="9">
        <v>0</v>
      </c>
      <c r="J79" s="9"/>
      <c r="K79" s="9">
        <v>-5506.66</v>
      </c>
      <c r="L79" s="9"/>
      <c r="M79" s="9">
        <v>-12581.6</v>
      </c>
      <c r="N79" s="12"/>
      <c r="O79" s="9">
        <v>0</v>
      </c>
      <c r="P79" s="12"/>
      <c r="Q79" s="9">
        <f t="shared" si="20"/>
        <v>-9253.1779999999999</v>
      </c>
      <c r="R79" s="9">
        <f t="shared" si="21"/>
        <v>-771.09816666666666</v>
      </c>
      <c r="S79" s="171"/>
    </row>
    <row r="80" spans="1:19" x14ac:dyDescent="0.2">
      <c r="A80" s="63" t="s">
        <v>107</v>
      </c>
      <c r="B80" s="63" t="s">
        <v>29</v>
      </c>
      <c r="C80" s="171" t="str">
        <f t="shared" si="19"/>
        <v>INTPWA</v>
      </c>
      <c r="D80" s="171"/>
      <c r="E80" s="9">
        <v>0</v>
      </c>
      <c r="F80" s="171"/>
      <c r="G80" s="9">
        <v>0</v>
      </c>
      <c r="H80" s="171"/>
      <c r="I80" s="9">
        <v>0</v>
      </c>
      <c r="J80" s="9"/>
      <c r="K80" s="9">
        <v>0</v>
      </c>
      <c r="L80" s="9"/>
      <c r="M80" s="9">
        <v>0</v>
      </c>
      <c r="N80" s="12"/>
      <c r="O80" s="9">
        <v>0</v>
      </c>
      <c r="P80" s="12"/>
      <c r="Q80" s="9">
        <f t="shared" si="20"/>
        <v>0</v>
      </c>
      <c r="R80" s="9">
        <f t="shared" si="21"/>
        <v>0</v>
      </c>
      <c r="S80" s="171"/>
    </row>
    <row r="81" spans="1:19" x14ac:dyDescent="0.2">
      <c r="A81" s="63" t="s">
        <v>107</v>
      </c>
      <c r="B81" s="63" t="s">
        <v>31</v>
      </c>
      <c r="C81" s="171" t="str">
        <f t="shared" si="19"/>
        <v>INTPWYU</v>
      </c>
      <c r="D81" s="171"/>
      <c r="E81" s="9">
        <v>0</v>
      </c>
      <c r="F81" s="171"/>
      <c r="G81" s="9">
        <v>0</v>
      </c>
      <c r="H81" s="171"/>
      <c r="I81" s="9">
        <v>0</v>
      </c>
      <c r="J81" s="9"/>
      <c r="K81" s="9">
        <v>0</v>
      </c>
      <c r="L81" s="9"/>
      <c r="M81" s="9">
        <v>0</v>
      </c>
      <c r="N81" s="12"/>
      <c r="O81" s="9">
        <v>0</v>
      </c>
      <c r="P81" s="12"/>
      <c r="Q81" s="9">
        <f>SUM(E81:O81)/5</f>
        <v>0</v>
      </c>
      <c r="R81" s="9">
        <f t="shared" si="21"/>
        <v>0</v>
      </c>
      <c r="S81" s="171"/>
    </row>
    <row r="82" spans="1:19" x14ac:dyDescent="0.2">
      <c r="A82" s="63" t="s">
        <v>107</v>
      </c>
      <c r="B82" s="63" t="s">
        <v>30</v>
      </c>
      <c r="C82" s="171" t="str">
        <f t="shared" si="19"/>
        <v>INTPWYP</v>
      </c>
      <c r="D82" s="171"/>
      <c r="E82" s="9">
        <v>0</v>
      </c>
      <c r="F82" s="171"/>
      <c r="G82" s="9">
        <v>0</v>
      </c>
      <c r="H82" s="171"/>
      <c r="I82" s="9">
        <v>0</v>
      </c>
      <c r="J82" s="9"/>
      <c r="K82" s="9">
        <v>0</v>
      </c>
      <c r="L82" s="9"/>
      <c r="M82" s="9">
        <v>0</v>
      </c>
      <c r="N82" s="12"/>
      <c r="O82" s="9">
        <v>0</v>
      </c>
      <c r="P82" s="12"/>
      <c r="Q82" s="9">
        <f>SUM(E82:O82)/5</f>
        <v>0</v>
      </c>
      <c r="R82" s="9">
        <f t="shared" si="21"/>
        <v>0</v>
      </c>
      <c r="S82" s="171"/>
    </row>
    <row r="83" spans="1:19" x14ac:dyDescent="0.2">
      <c r="A83" s="171"/>
      <c r="B83" s="171"/>
      <c r="C83" s="171"/>
      <c r="D83" s="171"/>
      <c r="E83" s="10">
        <f>SUBTOTAL(9,E67:E82)</f>
        <v>-6542800.459999999</v>
      </c>
      <c r="F83" s="171"/>
      <c r="G83" s="10">
        <f>SUBTOTAL(9,G67:G82)</f>
        <v>-6698357.5499999989</v>
      </c>
      <c r="H83" s="171"/>
      <c r="I83" s="10">
        <f>SUBTOTAL(9,I67:I82)</f>
        <v>-8680835.4799999986</v>
      </c>
      <c r="J83" s="12"/>
      <c r="K83" s="10">
        <f>SUBTOTAL(9,K67:K82)</f>
        <v>-8914564.9799999986</v>
      </c>
      <c r="L83" s="12"/>
      <c r="M83" s="10">
        <f>SUBTOTAL(9,M67:M82)</f>
        <v>-17494374.73</v>
      </c>
      <c r="N83" s="12"/>
      <c r="O83" s="10">
        <f>SUBTOTAL(9,O67:O82)</f>
        <v>0</v>
      </c>
      <c r="P83" s="12"/>
      <c r="Q83" s="10">
        <f>SUBTOTAL(9,Q67:Q82)</f>
        <v>-9666186.6399999987</v>
      </c>
      <c r="R83" s="10">
        <f>SUBTOTAL(9,R67:R82)</f>
        <v>-805515.55333333334</v>
      </c>
      <c r="S83" s="171"/>
    </row>
    <row r="84" spans="1:19" x14ac:dyDescent="0.2">
      <c r="A84" s="171"/>
      <c r="B84" s="171"/>
      <c r="C84" s="171"/>
      <c r="D84" s="171"/>
      <c r="E84" s="9"/>
      <c r="F84" s="171"/>
      <c r="G84" s="9"/>
      <c r="H84" s="171"/>
      <c r="I84" s="9"/>
      <c r="J84" s="9"/>
      <c r="K84" s="9"/>
      <c r="L84" s="9"/>
      <c r="M84" s="9"/>
      <c r="N84" s="12"/>
      <c r="P84" s="171"/>
      <c r="Q84" s="172"/>
      <c r="R84" s="171"/>
      <c r="S84" s="171"/>
    </row>
    <row r="85" spans="1:19" x14ac:dyDescent="0.2">
      <c r="A85" s="171"/>
      <c r="B85" s="171"/>
      <c r="C85" s="171"/>
      <c r="D85" s="171"/>
      <c r="E85" s="10">
        <f>E14+E19+E25+E32+E43+E61+E65+E83</f>
        <v>-122934023.84</v>
      </c>
      <c r="F85" s="171"/>
      <c r="G85" s="10">
        <f>G14+G19+G25+G32+G43+G61+G65+G83</f>
        <v>-198598698.10000002</v>
      </c>
      <c r="H85" s="171"/>
      <c r="I85" s="10">
        <f>I14+I19+I25+I32+I43+I61+I65+I83</f>
        <v>-1070676137.22</v>
      </c>
      <c r="J85" s="12"/>
      <c r="K85" s="10">
        <f>K14+K19+K25+K32+K43+K61+K65+K83</f>
        <v>-604647443.83999991</v>
      </c>
      <c r="L85" s="12"/>
      <c r="M85" s="10">
        <f>M14+M19+M25+M32+M43+M61+M65+M83</f>
        <v>-249184023.63000003</v>
      </c>
      <c r="N85" s="12"/>
      <c r="O85" s="10">
        <f>O14+O19+O25+O32+O43+O61+O65+O83</f>
        <v>1360828820.9000003</v>
      </c>
      <c r="P85" s="12"/>
      <c r="Q85" s="10">
        <f>Q14+Q19+Q25+Q32+Q43+Q61+Q65+Q83</f>
        <v>-177042301.146</v>
      </c>
      <c r="R85" s="10">
        <f>R14+R19+R25+R32+R43+R61+R65+R83</f>
        <v>-14753525.0955</v>
      </c>
      <c r="S85" s="171"/>
    </row>
    <row r="86" spans="1:19" x14ac:dyDescent="0.2">
      <c r="A86" s="171"/>
      <c r="B86" s="171"/>
      <c r="C86" s="171"/>
      <c r="D86" s="171"/>
      <c r="E86" s="171"/>
      <c r="F86" s="171"/>
      <c r="G86" s="171"/>
      <c r="H86" s="171"/>
      <c r="I86" s="171"/>
      <c r="J86" s="171"/>
      <c r="K86" s="171"/>
      <c r="L86" s="171"/>
      <c r="M86" s="171"/>
      <c r="N86" s="171"/>
      <c r="O86" s="171"/>
      <c r="P86" s="171"/>
      <c r="Q86" s="171"/>
      <c r="R86" s="171"/>
      <c r="S86" s="171"/>
    </row>
    <row r="87" spans="1:19" x14ac:dyDescent="0.2">
      <c r="A87" s="171"/>
      <c r="B87" s="171"/>
      <c r="C87" s="171"/>
      <c r="D87" s="171"/>
      <c r="E87" s="171"/>
      <c r="F87" s="171"/>
      <c r="G87" s="173"/>
      <c r="H87" s="171"/>
      <c r="I87" s="173"/>
      <c r="J87" s="171"/>
      <c r="K87" s="173"/>
      <c r="L87" s="173"/>
      <c r="M87" s="173"/>
      <c r="N87" s="173"/>
      <c r="O87" s="171"/>
      <c r="P87" s="171"/>
      <c r="Q87" s="171"/>
      <c r="R87" s="9"/>
      <c r="S87" s="171"/>
    </row>
    <row r="88" spans="1:19" x14ac:dyDescent="0.2">
      <c r="A88" s="171"/>
      <c r="B88" s="171"/>
      <c r="C88" s="171"/>
      <c r="D88" s="171"/>
      <c r="E88" s="171"/>
      <c r="F88" s="171"/>
      <c r="G88" s="173"/>
      <c r="H88" s="171"/>
      <c r="I88" s="173"/>
      <c r="J88" s="171"/>
      <c r="K88" s="171"/>
      <c r="L88" s="171"/>
      <c r="M88" s="171"/>
      <c r="N88" s="171"/>
      <c r="O88" s="171"/>
      <c r="P88" s="171"/>
      <c r="Q88" s="171"/>
      <c r="R88" s="171"/>
      <c r="S88" s="171"/>
    </row>
    <row r="89" spans="1:19" x14ac:dyDescent="0.2">
      <c r="A89" s="171"/>
      <c r="B89" s="171"/>
      <c r="C89" s="171"/>
      <c r="D89" s="171"/>
      <c r="E89" s="171"/>
      <c r="F89" s="171"/>
      <c r="G89" s="173"/>
      <c r="H89" s="171"/>
      <c r="I89" s="173"/>
      <c r="J89" s="171"/>
      <c r="K89" s="171"/>
      <c r="L89" s="171"/>
      <c r="M89" s="171"/>
      <c r="N89" s="171"/>
      <c r="O89" s="171"/>
      <c r="P89" s="171"/>
      <c r="Q89" s="171"/>
      <c r="R89" s="171"/>
      <c r="S89" s="171"/>
    </row>
    <row r="90" spans="1:19" x14ac:dyDescent="0.2">
      <c r="A90" s="171"/>
      <c r="B90" s="171"/>
      <c r="C90" s="171"/>
      <c r="D90" s="171"/>
      <c r="E90" s="171"/>
      <c r="F90" s="171"/>
      <c r="G90" s="173"/>
      <c r="H90" s="171"/>
      <c r="I90" s="173"/>
      <c r="J90" s="171"/>
      <c r="K90" s="171"/>
      <c r="L90" s="171"/>
      <c r="M90" s="171"/>
      <c r="N90" s="171"/>
      <c r="O90" s="171"/>
      <c r="P90" s="171"/>
      <c r="Q90" s="171"/>
      <c r="R90" s="171"/>
      <c r="S90" s="171"/>
    </row>
    <row r="91" spans="1:19" x14ac:dyDescent="0.2">
      <c r="A91" s="171"/>
      <c r="B91" s="171"/>
      <c r="C91" s="171"/>
      <c r="D91" s="171"/>
      <c r="E91" s="171"/>
      <c r="F91" s="171"/>
      <c r="G91" s="173"/>
      <c r="H91" s="171"/>
      <c r="I91" s="173"/>
      <c r="J91" s="171"/>
      <c r="K91" s="171"/>
      <c r="L91" s="171"/>
      <c r="M91" s="171"/>
      <c r="N91" s="171"/>
      <c r="O91" s="171"/>
      <c r="P91" s="171"/>
      <c r="Q91" s="171"/>
      <c r="R91" s="173"/>
      <c r="S91" s="171"/>
    </row>
    <row r="92" spans="1:19" x14ac:dyDescent="0.2">
      <c r="A92" s="171"/>
      <c r="B92" s="171"/>
      <c r="C92" s="171"/>
      <c r="D92" s="171"/>
      <c r="E92" s="171"/>
      <c r="F92" s="171"/>
      <c r="G92" s="171"/>
      <c r="H92" s="171"/>
      <c r="I92" s="171"/>
      <c r="J92" s="171"/>
      <c r="K92" s="171"/>
      <c r="L92" s="171"/>
      <c r="M92" s="171"/>
      <c r="N92" s="171"/>
      <c r="O92" s="171"/>
      <c r="P92" s="171"/>
      <c r="Q92" s="171"/>
      <c r="R92" s="171"/>
      <c r="S92" s="171"/>
    </row>
    <row r="93" spans="1:19" x14ac:dyDescent="0.2">
      <c r="A93" s="171"/>
      <c r="B93" s="171"/>
      <c r="C93" s="171"/>
      <c r="D93" s="171"/>
      <c r="E93" s="171"/>
      <c r="F93" s="171"/>
      <c r="G93" s="171"/>
      <c r="H93" s="171"/>
      <c r="I93" s="171"/>
      <c r="J93" s="171"/>
      <c r="K93" s="171"/>
      <c r="L93" s="171"/>
      <c r="M93" s="171"/>
      <c r="N93" s="171"/>
      <c r="O93" s="171"/>
      <c r="P93" s="171"/>
      <c r="Q93" s="171"/>
      <c r="R93" s="173"/>
      <c r="S93" s="171"/>
    </row>
    <row r="94" spans="1:19" x14ac:dyDescent="0.2">
      <c r="A94" s="171"/>
      <c r="B94" s="171"/>
      <c r="C94" s="171"/>
      <c r="D94" s="171"/>
      <c r="E94" s="171"/>
      <c r="F94" s="171"/>
      <c r="G94" s="171"/>
      <c r="H94" s="171"/>
      <c r="I94" s="171"/>
      <c r="J94" s="171"/>
      <c r="K94" s="171"/>
      <c r="L94" s="171"/>
      <c r="M94" s="171"/>
      <c r="N94" s="171"/>
      <c r="O94" s="171"/>
      <c r="P94" s="171"/>
      <c r="Q94" s="171"/>
      <c r="R94" s="171"/>
      <c r="S94" s="171"/>
    </row>
    <row r="95" spans="1:19" x14ac:dyDescent="0.2">
      <c r="A95" s="171"/>
      <c r="B95" s="171"/>
      <c r="C95" s="171"/>
      <c r="D95" s="171"/>
      <c r="E95" s="171"/>
      <c r="F95" s="171"/>
      <c r="G95" s="171"/>
      <c r="H95" s="171"/>
      <c r="I95" s="171"/>
      <c r="J95" s="171"/>
      <c r="K95" s="171"/>
      <c r="L95" s="171"/>
      <c r="M95" s="171"/>
      <c r="N95" s="171"/>
      <c r="O95" s="171"/>
      <c r="P95" s="171"/>
      <c r="Q95" s="171"/>
    </row>
    <row r="97" spans="3:19" s="102" customFormat="1" ht="12.75" customHeight="1" x14ac:dyDescent="0.2">
      <c r="C97" s="174"/>
      <c r="E97" s="12"/>
      <c r="F97" s="12"/>
      <c r="G97" s="12"/>
      <c r="H97" s="12"/>
      <c r="I97" s="12"/>
      <c r="J97" s="12"/>
      <c r="K97" s="12"/>
      <c r="L97" s="12"/>
      <c r="M97" s="12"/>
      <c r="N97" s="12"/>
      <c r="O97" s="12"/>
      <c r="P97" s="12"/>
      <c r="Q97" s="12"/>
      <c r="R97" s="12"/>
      <c r="S97" s="12"/>
    </row>
    <row r="98" spans="3:19" s="102" customFormat="1" ht="12.75" customHeight="1" x14ac:dyDescent="0.2">
      <c r="C98" s="174"/>
      <c r="E98" s="12"/>
      <c r="G98" s="12"/>
      <c r="I98" s="12"/>
      <c r="K98" s="12"/>
      <c r="M98" s="12"/>
      <c r="O98" s="12"/>
      <c r="Q98" s="12"/>
      <c r="R98" s="12"/>
      <c r="S98" s="12"/>
    </row>
    <row r="99" spans="3:19" s="102" customFormat="1" ht="12.75" customHeight="1" x14ac:dyDescent="0.2">
      <c r="C99" s="175"/>
    </row>
    <row r="100" spans="3:19" s="102" customFormat="1" ht="12.75" customHeight="1" x14ac:dyDescent="0.2"/>
    <row r="101" spans="3:19" s="102" customFormat="1" ht="12.75" customHeight="1" x14ac:dyDescent="0.2"/>
  </sheetData>
  <pageMargins left="0.5" right="0.5" top="1" bottom="1" header="0.5" footer="0.5"/>
  <pageSetup scale="59" orientation="portrait" r:id="rId1"/>
  <headerFooter alignWithMargins="0">
    <oddHeader>&amp;RPage 8.4.32</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947A0-C42C-4F22-8AE2-80F7D577E047}">
  <dimension ref="A1:O697"/>
  <sheetViews>
    <sheetView view="pageBreakPreview" zoomScale="80" zoomScaleNormal="80" zoomScaleSheetLayoutView="80" workbookViewId="0">
      <pane xSplit="1" ySplit="7" topLeftCell="B8" activePane="bottomRight" state="frozen"/>
      <selection pane="topRight"/>
      <selection pane="bottomLeft"/>
      <selection pane="bottomRight"/>
    </sheetView>
  </sheetViews>
  <sheetFormatPr defaultRowHeight="12.75" customHeight="1" x14ac:dyDescent="0.2"/>
  <cols>
    <col min="1" max="1" width="54.85546875" customWidth="1"/>
    <col min="2" max="2" width="13.7109375" bestFit="1" customWidth="1"/>
    <col min="4" max="4" width="14" bestFit="1" customWidth="1"/>
    <col min="5" max="5" width="14" customWidth="1"/>
    <col min="6" max="6" width="14"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1782</v>
      </c>
      <c r="B4" s="19"/>
      <c r="C4" s="19"/>
      <c r="D4" s="19"/>
      <c r="E4" s="19"/>
      <c r="F4" s="156"/>
      <c r="G4" s="19"/>
      <c r="H4" s="19"/>
      <c r="I4" s="19"/>
      <c r="J4" s="19"/>
      <c r="K4" s="19"/>
      <c r="L4" s="19"/>
      <c r="M4" s="15"/>
    </row>
    <row r="5" spans="1:15" ht="15" x14ac:dyDescent="0.25">
      <c r="A5" s="18"/>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159</v>
      </c>
      <c r="B8" s="25">
        <v>312</v>
      </c>
      <c r="C8" s="25" t="s">
        <v>14</v>
      </c>
      <c r="D8" s="26">
        <v>46022</v>
      </c>
      <c r="E8" s="26" t="s">
        <v>160</v>
      </c>
      <c r="F8" s="158"/>
      <c r="G8" s="27">
        <v>0</v>
      </c>
      <c r="H8" s="27">
        <v>0</v>
      </c>
      <c r="I8" s="27">
        <v>0</v>
      </c>
      <c r="J8" s="27">
        <v>33764523.234471723</v>
      </c>
      <c r="K8" s="27">
        <f>SUM(G8:J8)</f>
        <v>33764523.234471723</v>
      </c>
      <c r="L8" s="28"/>
      <c r="M8" s="14"/>
      <c r="N8" s="21"/>
      <c r="O8" s="15"/>
    </row>
    <row r="9" spans="1:15" x14ac:dyDescent="0.2">
      <c r="A9" s="23" t="s">
        <v>161</v>
      </c>
      <c r="B9" s="25">
        <v>312</v>
      </c>
      <c r="C9" s="29" t="s">
        <v>14</v>
      </c>
      <c r="D9" s="26">
        <v>44926</v>
      </c>
      <c r="E9" s="26" t="s">
        <v>160</v>
      </c>
      <c r="F9" s="158"/>
      <c r="G9" s="27">
        <v>12123011.74</v>
      </c>
      <c r="H9" s="27">
        <v>0</v>
      </c>
      <c r="I9" s="27">
        <v>0</v>
      </c>
      <c r="J9" s="27">
        <v>0</v>
      </c>
      <c r="K9" s="27">
        <f t="shared" ref="K9:K58" si="0">SUM(G9:J9)</f>
        <v>12123011.74</v>
      </c>
      <c r="L9" s="28"/>
      <c r="M9" s="11"/>
    </row>
    <row r="10" spans="1:15" x14ac:dyDescent="0.2">
      <c r="A10" s="23" t="s">
        <v>162</v>
      </c>
      <c r="B10" s="25">
        <v>312</v>
      </c>
      <c r="C10" s="29" t="s">
        <v>14</v>
      </c>
      <c r="D10" s="26">
        <v>45015</v>
      </c>
      <c r="E10" s="26" t="s">
        <v>160</v>
      </c>
      <c r="F10" s="158"/>
      <c r="G10" s="27">
        <v>0</v>
      </c>
      <c r="H10" s="27">
        <v>6783264</v>
      </c>
      <c r="I10" s="27">
        <v>0</v>
      </c>
      <c r="J10" s="27">
        <v>0</v>
      </c>
      <c r="K10" s="27">
        <f t="shared" si="0"/>
        <v>6783264</v>
      </c>
      <c r="L10" s="28"/>
    </row>
    <row r="11" spans="1:15" x14ac:dyDescent="0.2">
      <c r="A11" s="23" t="s">
        <v>163</v>
      </c>
      <c r="B11" s="25">
        <v>312</v>
      </c>
      <c r="C11" s="29" t="s">
        <v>14</v>
      </c>
      <c r="D11" s="26">
        <v>46022</v>
      </c>
      <c r="E11" s="26" t="s">
        <v>160</v>
      </c>
      <c r="F11" s="158"/>
      <c r="G11" s="27">
        <v>0</v>
      </c>
      <c r="H11" s="27">
        <v>0</v>
      </c>
      <c r="I11" s="27">
        <v>0</v>
      </c>
      <c r="J11" s="27">
        <v>4003411.9405999794</v>
      </c>
      <c r="K11" s="27">
        <f t="shared" si="0"/>
        <v>4003411.9405999794</v>
      </c>
      <c r="L11" s="28"/>
    </row>
    <row r="12" spans="1:15" x14ac:dyDescent="0.2">
      <c r="A12" s="23" t="s">
        <v>164</v>
      </c>
      <c r="B12" s="25">
        <v>312</v>
      </c>
      <c r="C12" s="29" t="s">
        <v>14</v>
      </c>
      <c r="D12" s="26">
        <v>45412</v>
      </c>
      <c r="E12" s="26" t="s">
        <v>160</v>
      </c>
      <c r="F12" s="158"/>
      <c r="G12" s="27">
        <v>0</v>
      </c>
      <c r="H12" s="27">
        <v>0</v>
      </c>
      <c r="I12" s="27">
        <v>3863874.5599999679</v>
      </c>
      <c r="J12" s="27">
        <v>0</v>
      </c>
      <c r="K12" s="27">
        <f t="shared" si="0"/>
        <v>3863874.5599999679</v>
      </c>
      <c r="L12" s="28"/>
    </row>
    <row r="13" spans="1:15" x14ac:dyDescent="0.2">
      <c r="A13" s="23" t="s">
        <v>165</v>
      </c>
      <c r="B13" s="25">
        <v>312</v>
      </c>
      <c r="C13" s="25" t="s">
        <v>14</v>
      </c>
      <c r="D13" s="26">
        <v>45230</v>
      </c>
      <c r="E13" s="26" t="s">
        <v>160</v>
      </c>
      <c r="F13" s="158"/>
      <c r="G13" s="27">
        <v>0</v>
      </c>
      <c r="H13" s="27">
        <v>3770796.96</v>
      </c>
      <c r="I13" s="27">
        <v>21856.599999999627</v>
      </c>
      <c r="J13" s="27">
        <v>0</v>
      </c>
      <c r="K13" s="27">
        <f t="shared" si="0"/>
        <v>3792653.5599999996</v>
      </c>
      <c r="L13" s="28"/>
    </row>
    <row r="14" spans="1:15" x14ac:dyDescent="0.2">
      <c r="A14" s="23" t="s">
        <v>166</v>
      </c>
      <c r="B14" s="25">
        <v>312</v>
      </c>
      <c r="C14" s="29" t="s">
        <v>14</v>
      </c>
      <c r="D14" s="26">
        <v>45046</v>
      </c>
      <c r="E14" s="26" t="s">
        <v>160</v>
      </c>
      <c r="F14" s="158"/>
      <c r="G14" s="27">
        <v>0</v>
      </c>
      <c r="H14" s="27">
        <v>3213249.72</v>
      </c>
      <c r="I14" s="27">
        <v>0</v>
      </c>
      <c r="J14" s="27">
        <v>0</v>
      </c>
      <c r="K14" s="27">
        <f t="shared" si="0"/>
        <v>3213249.72</v>
      </c>
      <c r="L14" s="28"/>
    </row>
    <row r="15" spans="1:15" x14ac:dyDescent="0.2">
      <c r="A15" s="23" t="s">
        <v>167</v>
      </c>
      <c r="B15" s="25">
        <v>312</v>
      </c>
      <c r="C15" s="25" t="s">
        <v>14</v>
      </c>
      <c r="D15" s="26">
        <v>45046</v>
      </c>
      <c r="E15" s="26" t="s">
        <v>160</v>
      </c>
      <c r="F15" s="158"/>
      <c r="G15" s="27">
        <v>0</v>
      </c>
      <c r="H15" s="27">
        <v>3092401.3200000003</v>
      </c>
      <c r="I15" s="27">
        <v>0</v>
      </c>
      <c r="J15" s="27">
        <v>0</v>
      </c>
      <c r="K15" s="27">
        <f t="shared" si="0"/>
        <v>3092401.3200000003</v>
      </c>
      <c r="L15" s="28"/>
    </row>
    <row r="16" spans="1:15" x14ac:dyDescent="0.2">
      <c r="A16" s="23" t="s">
        <v>168</v>
      </c>
      <c r="B16" s="25">
        <v>312</v>
      </c>
      <c r="C16" s="29" t="s">
        <v>14</v>
      </c>
      <c r="D16" s="26">
        <v>45412</v>
      </c>
      <c r="E16" s="26" t="s">
        <v>160</v>
      </c>
      <c r="F16" s="158"/>
      <c r="G16" s="27">
        <v>0</v>
      </c>
      <c r="H16" s="27">
        <v>0</v>
      </c>
      <c r="I16" s="27">
        <v>3041891.559999981</v>
      </c>
      <c r="J16" s="27">
        <v>0</v>
      </c>
      <c r="K16" s="27">
        <f t="shared" si="0"/>
        <v>3041891.559999981</v>
      </c>
      <c r="L16" s="28"/>
    </row>
    <row r="17" spans="1:12" x14ac:dyDescent="0.2">
      <c r="A17" s="23" t="s">
        <v>169</v>
      </c>
      <c r="B17" s="25">
        <v>312</v>
      </c>
      <c r="C17" s="29" t="s">
        <v>14</v>
      </c>
      <c r="D17" s="26">
        <v>45289</v>
      </c>
      <c r="E17" s="26" t="s">
        <v>160</v>
      </c>
      <c r="F17" s="158"/>
      <c r="G17" s="27">
        <v>0</v>
      </c>
      <c r="H17" s="27">
        <v>2891011</v>
      </c>
      <c r="I17" s="27">
        <v>0</v>
      </c>
      <c r="J17" s="27">
        <v>0</v>
      </c>
      <c r="K17" s="27">
        <f t="shared" si="0"/>
        <v>2891011</v>
      </c>
      <c r="L17" s="28"/>
    </row>
    <row r="18" spans="1:12" x14ac:dyDescent="0.2">
      <c r="A18" s="23" t="s">
        <v>170</v>
      </c>
      <c r="B18" s="25">
        <v>312</v>
      </c>
      <c r="C18" s="29" t="s">
        <v>14</v>
      </c>
      <c r="D18" s="26">
        <v>45412</v>
      </c>
      <c r="E18" s="26" t="s">
        <v>160</v>
      </c>
      <c r="F18" s="158"/>
      <c r="G18" s="27">
        <v>0</v>
      </c>
      <c r="H18" s="27">
        <v>0</v>
      </c>
      <c r="I18" s="27">
        <v>2796639.1399999782</v>
      </c>
      <c r="J18" s="27">
        <v>0</v>
      </c>
      <c r="K18" s="27">
        <f t="shared" si="0"/>
        <v>2796639.1399999782</v>
      </c>
      <c r="L18" s="28"/>
    </row>
    <row r="19" spans="1:12" x14ac:dyDescent="0.2">
      <c r="A19" s="23" t="s">
        <v>171</v>
      </c>
      <c r="B19" s="25">
        <v>312</v>
      </c>
      <c r="C19" s="25" t="s">
        <v>14</v>
      </c>
      <c r="D19" s="26">
        <v>45412</v>
      </c>
      <c r="E19" s="26" t="s">
        <v>160</v>
      </c>
      <c r="F19" s="158"/>
      <c r="G19" s="27">
        <v>0</v>
      </c>
      <c r="H19" s="27">
        <v>0</v>
      </c>
      <c r="I19" s="27">
        <v>2759726.9199999785</v>
      </c>
      <c r="J19" s="27">
        <v>0</v>
      </c>
      <c r="K19" s="27">
        <f t="shared" si="0"/>
        <v>2759726.9199999785</v>
      </c>
      <c r="L19" s="28"/>
    </row>
    <row r="20" spans="1:12" x14ac:dyDescent="0.2">
      <c r="A20" s="23" t="s">
        <v>172</v>
      </c>
      <c r="B20" s="25">
        <v>312</v>
      </c>
      <c r="C20" s="29" t="s">
        <v>14</v>
      </c>
      <c r="D20" s="26">
        <v>44865</v>
      </c>
      <c r="E20" s="26" t="s">
        <v>160</v>
      </c>
      <c r="F20" s="158"/>
      <c r="G20" s="27">
        <v>2662913.34</v>
      </c>
      <c r="H20" s="27">
        <v>60934</v>
      </c>
      <c r="I20" s="27">
        <v>0</v>
      </c>
      <c r="J20" s="27">
        <v>0</v>
      </c>
      <c r="K20" s="27">
        <f t="shared" si="0"/>
        <v>2723847.34</v>
      </c>
      <c r="L20" s="28"/>
    </row>
    <row r="21" spans="1:12" x14ac:dyDescent="0.2">
      <c r="A21" s="23" t="s">
        <v>173</v>
      </c>
      <c r="B21" s="25">
        <v>312</v>
      </c>
      <c r="C21" s="29" t="s">
        <v>14</v>
      </c>
      <c r="D21" s="26">
        <v>45382</v>
      </c>
      <c r="E21" s="26" t="s">
        <v>160</v>
      </c>
      <c r="F21" s="158"/>
      <c r="G21" s="27">
        <v>0</v>
      </c>
      <c r="H21" s="27">
        <v>0</v>
      </c>
      <c r="I21" s="27">
        <v>2547477.9378</v>
      </c>
      <c r="J21" s="27">
        <v>0</v>
      </c>
      <c r="K21" s="27">
        <f t="shared" si="0"/>
        <v>2547477.9378</v>
      </c>
      <c r="L21" s="28"/>
    </row>
    <row r="22" spans="1:12" x14ac:dyDescent="0.2">
      <c r="A22" s="23" t="s">
        <v>174</v>
      </c>
      <c r="B22" s="25">
        <v>312</v>
      </c>
      <c r="C22" s="29" t="s">
        <v>14</v>
      </c>
      <c r="D22" s="26">
        <v>45412</v>
      </c>
      <c r="E22" s="26" t="s">
        <v>160</v>
      </c>
      <c r="F22" s="158"/>
      <c r="G22" s="27">
        <v>0</v>
      </c>
      <c r="H22" s="27">
        <v>0</v>
      </c>
      <c r="I22" s="27">
        <v>2526443.9899999918</v>
      </c>
      <c r="J22" s="27">
        <v>0</v>
      </c>
      <c r="K22" s="27">
        <f t="shared" si="0"/>
        <v>2526443.9899999918</v>
      </c>
      <c r="L22" s="28"/>
    </row>
    <row r="23" spans="1:12" x14ac:dyDescent="0.2">
      <c r="A23" s="23" t="s">
        <v>175</v>
      </c>
      <c r="B23" s="25">
        <v>312</v>
      </c>
      <c r="C23" s="25" t="s">
        <v>14</v>
      </c>
      <c r="D23" s="26">
        <v>44926</v>
      </c>
      <c r="E23" s="26" t="s">
        <v>160</v>
      </c>
      <c r="F23" s="158"/>
      <c r="G23" s="27">
        <v>2323017.2999999998</v>
      </c>
      <c r="H23" s="27">
        <v>0</v>
      </c>
      <c r="I23" s="27">
        <v>0</v>
      </c>
      <c r="J23" s="27">
        <v>0</v>
      </c>
      <c r="K23" s="27">
        <f t="shared" si="0"/>
        <v>2323017.2999999998</v>
      </c>
      <c r="L23" s="28"/>
    </row>
    <row r="24" spans="1:12" x14ac:dyDescent="0.2">
      <c r="A24" s="23" t="s">
        <v>176</v>
      </c>
      <c r="B24" s="25">
        <v>312</v>
      </c>
      <c r="C24" s="29" t="s">
        <v>14</v>
      </c>
      <c r="D24" s="26">
        <v>44895</v>
      </c>
      <c r="E24" s="26" t="s">
        <v>160</v>
      </c>
      <c r="F24" s="158"/>
      <c r="G24" s="27">
        <v>1976841</v>
      </c>
      <c r="H24" s="27">
        <v>0</v>
      </c>
      <c r="I24" s="27">
        <v>0</v>
      </c>
      <c r="J24" s="27">
        <v>0</v>
      </c>
      <c r="K24" s="27">
        <f t="shared" si="0"/>
        <v>1976841</v>
      </c>
      <c r="L24" s="28"/>
    </row>
    <row r="25" spans="1:12" x14ac:dyDescent="0.2">
      <c r="A25" s="23" t="s">
        <v>177</v>
      </c>
      <c r="B25" s="25">
        <v>312</v>
      </c>
      <c r="C25" s="29" t="s">
        <v>14</v>
      </c>
      <c r="D25" s="26">
        <v>45412</v>
      </c>
      <c r="E25" s="26" t="s">
        <v>160</v>
      </c>
      <c r="F25" s="158"/>
      <c r="G25" s="27">
        <v>0</v>
      </c>
      <c r="H25" s="27">
        <v>0</v>
      </c>
      <c r="I25" s="27">
        <v>1902102.9199999836</v>
      </c>
      <c r="J25" s="27">
        <v>0</v>
      </c>
      <c r="K25" s="27">
        <f t="shared" si="0"/>
        <v>1902102.9199999836</v>
      </c>
      <c r="L25" s="28"/>
    </row>
    <row r="26" spans="1:12" x14ac:dyDescent="0.2">
      <c r="A26" s="23" t="s">
        <v>178</v>
      </c>
      <c r="B26" s="25">
        <v>312</v>
      </c>
      <c r="C26" s="29" t="s">
        <v>14</v>
      </c>
      <c r="D26" s="26">
        <v>45046</v>
      </c>
      <c r="E26" s="26" t="s">
        <v>160</v>
      </c>
      <c r="F26" s="158"/>
      <c r="G26" s="27">
        <v>0</v>
      </c>
      <c r="H26" s="27">
        <v>1852518.29</v>
      </c>
      <c r="I26" s="27">
        <v>0</v>
      </c>
      <c r="J26" s="27">
        <v>0</v>
      </c>
      <c r="K26" s="27">
        <f t="shared" si="0"/>
        <v>1852518.29</v>
      </c>
      <c r="L26" s="28"/>
    </row>
    <row r="27" spans="1:12" x14ac:dyDescent="0.2">
      <c r="A27" s="23" t="s">
        <v>179</v>
      </c>
      <c r="B27" s="25">
        <v>312</v>
      </c>
      <c r="C27" s="25" t="s">
        <v>14</v>
      </c>
      <c r="D27" s="26">
        <v>44926</v>
      </c>
      <c r="E27" s="26" t="s">
        <v>160</v>
      </c>
      <c r="F27" s="158"/>
      <c r="G27" s="27">
        <v>1744474.0000000002</v>
      </c>
      <c r="H27" s="27">
        <v>0</v>
      </c>
      <c r="I27" s="27">
        <v>0</v>
      </c>
      <c r="J27" s="27">
        <v>0</v>
      </c>
      <c r="K27" s="27">
        <f t="shared" si="0"/>
        <v>1744474.0000000002</v>
      </c>
      <c r="L27" s="28"/>
    </row>
    <row r="28" spans="1:12" x14ac:dyDescent="0.2">
      <c r="A28" s="23" t="s">
        <v>180</v>
      </c>
      <c r="B28" s="25">
        <v>312</v>
      </c>
      <c r="C28" s="29" t="s">
        <v>14</v>
      </c>
      <c r="D28" s="26" t="s">
        <v>181</v>
      </c>
      <c r="E28" s="26" t="s">
        <v>160</v>
      </c>
      <c r="F28" s="158"/>
      <c r="G28" s="27">
        <v>0</v>
      </c>
      <c r="H28" s="27">
        <v>0</v>
      </c>
      <c r="I28" s="27">
        <v>0</v>
      </c>
      <c r="J28" s="27">
        <v>1716177.5607999833</v>
      </c>
      <c r="K28" s="27">
        <f t="shared" si="0"/>
        <v>1716177.5607999833</v>
      </c>
      <c r="L28" s="28"/>
    </row>
    <row r="29" spans="1:12" x14ac:dyDescent="0.2">
      <c r="A29" s="23" t="s">
        <v>182</v>
      </c>
      <c r="B29" s="25">
        <v>312</v>
      </c>
      <c r="C29" s="29" t="s">
        <v>14</v>
      </c>
      <c r="D29" s="26">
        <v>45657</v>
      </c>
      <c r="E29" s="26" t="s">
        <v>160</v>
      </c>
      <c r="F29" s="158"/>
      <c r="G29" s="27">
        <v>0</v>
      </c>
      <c r="H29" s="27">
        <v>0</v>
      </c>
      <c r="I29" s="27">
        <v>1682407.0257999953</v>
      </c>
      <c r="J29" s="27">
        <v>0</v>
      </c>
      <c r="K29" s="27">
        <f t="shared" si="0"/>
        <v>1682407.0257999953</v>
      </c>
      <c r="L29" s="28"/>
    </row>
    <row r="30" spans="1:12" x14ac:dyDescent="0.2">
      <c r="A30" s="23" t="s">
        <v>183</v>
      </c>
      <c r="B30" s="25">
        <v>312</v>
      </c>
      <c r="C30" s="25" t="s">
        <v>14</v>
      </c>
      <c r="D30" s="26" t="s">
        <v>181</v>
      </c>
      <c r="E30" s="26" t="s">
        <v>160</v>
      </c>
      <c r="F30" s="158"/>
      <c r="G30" s="27">
        <v>0</v>
      </c>
      <c r="H30" s="27">
        <v>0</v>
      </c>
      <c r="I30" s="27">
        <v>1674240.2799999842</v>
      </c>
      <c r="J30" s="27">
        <v>0</v>
      </c>
      <c r="K30" s="27">
        <f t="shared" si="0"/>
        <v>1674240.2799999842</v>
      </c>
      <c r="L30" s="28"/>
    </row>
    <row r="31" spans="1:12" x14ac:dyDescent="0.2">
      <c r="A31" s="23" t="s">
        <v>184</v>
      </c>
      <c r="B31" s="25">
        <v>312</v>
      </c>
      <c r="C31" s="29" t="s">
        <v>14</v>
      </c>
      <c r="D31" s="26" t="s">
        <v>181</v>
      </c>
      <c r="E31" s="26" t="s">
        <v>160</v>
      </c>
      <c r="F31" s="158"/>
      <c r="G31" s="27">
        <v>0</v>
      </c>
      <c r="H31" s="27">
        <v>1625476</v>
      </c>
      <c r="I31" s="27">
        <v>0</v>
      </c>
      <c r="J31" s="27">
        <v>0</v>
      </c>
      <c r="K31" s="27">
        <f t="shared" si="0"/>
        <v>1625476</v>
      </c>
      <c r="L31" s="28"/>
    </row>
    <row r="32" spans="1:12" x14ac:dyDescent="0.2">
      <c r="A32" s="23" t="s">
        <v>185</v>
      </c>
      <c r="B32" s="25">
        <v>312</v>
      </c>
      <c r="C32" s="29" t="s">
        <v>14</v>
      </c>
      <c r="D32" s="26">
        <v>45412</v>
      </c>
      <c r="E32" s="26" t="s">
        <v>160</v>
      </c>
      <c r="F32" s="158"/>
      <c r="G32" s="27">
        <v>0</v>
      </c>
      <c r="H32" s="27">
        <v>0</v>
      </c>
      <c r="I32" s="27">
        <v>1593710.6299999899</v>
      </c>
      <c r="J32" s="27">
        <v>0</v>
      </c>
      <c r="K32" s="27">
        <f t="shared" si="0"/>
        <v>1593710.6299999899</v>
      </c>
      <c r="L32" s="28"/>
    </row>
    <row r="33" spans="1:12" x14ac:dyDescent="0.2">
      <c r="A33" s="23" t="s">
        <v>186</v>
      </c>
      <c r="B33" s="25">
        <v>312</v>
      </c>
      <c r="C33" s="25" t="s">
        <v>14</v>
      </c>
      <c r="D33" s="26">
        <v>45046</v>
      </c>
      <c r="E33" s="26" t="s">
        <v>160</v>
      </c>
      <c r="F33" s="158"/>
      <c r="G33" s="27">
        <v>0</v>
      </c>
      <c r="H33" s="27">
        <v>1581606.4399999997</v>
      </c>
      <c r="I33" s="27">
        <v>0</v>
      </c>
      <c r="J33" s="27">
        <v>0</v>
      </c>
      <c r="K33" s="27">
        <f t="shared" si="0"/>
        <v>1581606.4399999997</v>
      </c>
      <c r="L33" s="28"/>
    </row>
    <row r="34" spans="1:12" x14ac:dyDescent="0.2">
      <c r="A34" s="23" t="s">
        <v>187</v>
      </c>
      <c r="B34" s="25">
        <v>312</v>
      </c>
      <c r="C34" s="25" t="s">
        <v>14</v>
      </c>
      <c r="D34" s="26" t="s">
        <v>181</v>
      </c>
      <c r="E34" s="26" t="s">
        <v>160</v>
      </c>
      <c r="F34" s="158"/>
      <c r="G34" s="27">
        <v>0</v>
      </c>
      <c r="H34" s="27">
        <v>0</v>
      </c>
      <c r="I34" s="27">
        <v>0</v>
      </c>
      <c r="J34" s="27">
        <v>1542482.6237999855</v>
      </c>
      <c r="K34" s="27">
        <f t="shared" si="0"/>
        <v>1542482.6237999855</v>
      </c>
      <c r="L34" s="28"/>
    </row>
    <row r="35" spans="1:12" x14ac:dyDescent="0.2">
      <c r="A35" s="23" t="s">
        <v>188</v>
      </c>
      <c r="B35" s="25">
        <v>312</v>
      </c>
      <c r="C35" s="29" t="s">
        <v>15</v>
      </c>
      <c r="D35" s="26">
        <v>45017</v>
      </c>
      <c r="E35" s="26" t="s">
        <v>189</v>
      </c>
      <c r="F35" s="158"/>
      <c r="G35" s="27">
        <v>0</v>
      </c>
      <c r="H35" s="27">
        <v>1533973</v>
      </c>
      <c r="I35" s="27">
        <v>0</v>
      </c>
      <c r="J35" s="27">
        <v>0</v>
      </c>
      <c r="K35" s="27">
        <f t="shared" si="0"/>
        <v>1533973</v>
      </c>
      <c r="L35" s="28"/>
    </row>
    <row r="36" spans="1:12" x14ac:dyDescent="0.2">
      <c r="A36" s="23" t="s">
        <v>190</v>
      </c>
      <c r="B36" s="25">
        <v>312</v>
      </c>
      <c r="C36" s="29" t="s">
        <v>14</v>
      </c>
      <c r="D36" s="26" t="s">
        <v>181</v>
      </c>
      <c r="E36" s="26" t="s">
        <v>160</v>
      </c>
      <c r="F36" s="158"/>
      <c r="G36" s="27">
        <v>0</v>
      </c>
      <c r="H36" s="27">
        <v>0</v>
      </c>
      <c r="I36" s="27">
        <v>1504789.8299999852</v>
      </c>
      <c r="J36" s="27">
        <v>0</v>
      </c>
      <c r="K36" s="27">
        <f t="shared" si="0"/>
        <v>1504789.8299999852</v>
      </c>
      <c r="L36" s="28"/>
    </row>
    <row r="37" spans="1:12" x14ac:dyDescent="0.2">
      <c r="A37" s="23" t="s">
        <v>191</v>
      </c>
      <c r="B37" s="25">
        <v>312</v>
      </c>
      <c r="C37" s="25" t="s">
        <v>14</v>
      </c>
      <c r="D37" s="26">
        <v>45275</v>
      </c>
      <c r="E37" s="26" t="s">
        <v>160</v>
      </c>
      <c r="F37" s="158"/>
      <c r="G37" s="27">
        <v>0</v>
      </c>
      <c r="H37" s="27">
        <v>1489924</v>
      </c>
      <c r="I37" s="27">
        <v>0</v>
      </c>
      <c r="J37" s="27">
        <v>0</v>
      </c>
      <c r="K37" s="27">
        <f t="shared" si="0"/>
        <v>1489924</v>
      </c>
      <c r="L37" s="28"/>
    </row>
    <row r="38" spans="1:12" x14ac:dyDescent="0.2">
      <c r="A38" s="23" t="s">
        <v>192</v>
      </c>
      <c r="B38" s="25">
        <v>312</v>
      </c>
      <c r="C38" s="25" t="s">
        <v>14</v>
      </c>
      <c r="D38" s="26">
        <v>44880</v>
      </c>
      <c r="E38" s="26" t="s">
        <v>160</v>
      </c>
      <c r="F38" s="158"/>
      <c r="G38" s="27">
        <v>1459087.3499999999</v>
      </c>
      <c r="H38" s="27">
        <v>0</v>
      </c>
      <c r="I38" s="27">
        <v>0</v>
      </c>
      <c r="J38" s="27">
        <v>0</v>
      </c>
      <c r="K38" s="27">
        <f t="shared" si="0"/>
        <v>1459087.3499999999</v>
      </c>
      <c r="L38" s="28"/>
    </row>
    <row r="39" spans="1:12" x14ac:dyDescent="0.2">
      <c r="A39" s="23" t="s">
        <v>193</v>
      </c>
      <c r="B39" s="25">
        <v>312</v>
      </c>
      <c r="C39" s="25" t="s">
        <v>14</v>
      </c>
      <c r="D39" s="26">
        <v>45412</v>
      </c>
      <c r="E39" s="26" t="s">
        <v>160</v>
      </c>
      <c r="F39" s="158"/>
      <c r="G39" s="27">
        <v>0</v>
      </c>
      <c r="H39" s="27">
        <v>0</v>
      </c>
      <c r="I39" s="27">
        <v>1458120.3999999892</v>
      </c>
      <c r="J39" s="27">
        <v>0</v>
      </c>
      <c r="K39" s="27">
        <f t="shared" si="0"/>
        <v>1458120.3999999892</v>
      </c>
      <c r="L39" s="28"/>
    </row>
    <row r="40" spans="1:12" x14ac:dyDescent="0.2">
      <c r="A40" s="23" t="s">
        <v>194</v>
      </c>
      <c r="B40" s="25">
        <v>312</v>
      </c>
      <c r="C40" s="29" t="s">
        <v>14</v>
      </c>
      <c r="D40" s="26" t="s">
        <v>181</v>
      </c>
      <c r="E40" s="26" t="s">
        <v>160</v>
      </c>
      <c r="F40" s="158"/>
      <c r="G40" s="27">
        <v>0</v>
      </c>
      <c r="H40" s="27">
        <v>1395788</v>
      </c>
      <c r="I40" s="27">
        <v>0</v>
      </c>
      <c r="J40" s="27">
        <v>0</v>
      </c>
      <c r="K40" s="27">
        <f t="shared" si="0"/>
        <v>1395788</v>
      </c>
      <c r="L40" s="28"/>
    </row>
    <row r="41" spans="1:12" x14ac:dyDescent="0.2">
      <c r="A41" s="23" t="s">
        <v>195</v>
      </c>
      <c r="B41" s="25">
        <v>312</v>
      </c>
      <c r="C41" s="25" t="s">
        <v>14</v>
      </c>
      <c r="D41" s="26" t="s">
        <v>181</v>
      </c>
      <c r="E41" s="26" t="s">
        <v>160</v>
      </c>
      <c r="F41" s="158"/>
      <c r="G41" s="27">
        <v>1338653.6299999999</v>
      </c>
      <c r="H41" s="27">
        <v>0</v>
      </c>
      <c r="I41" s="27">
        <v>0</v>
      </c>
      <c r="J41" s="27">
        <v>0</v>
      </c>
      <c r="K41" s="27">
        <f t="shared" si="0"/>
        <v>1338653.6299999999</v>
      </c>
      <c r="L41" s="28"/>
    </row>
    <row r="42" spans="1:12" x14ac:dyDescent="0.2">
      <c r="A42" s="23" t="s">
        <v>196</v>
      </c>
      <c r="B42" s="25">
        <v>312</v>
      </c>
      <c r="C42" s="25" t="s">
        <v>14</v>
      </c>
      <c r="D42" s="26">
        <v>45778</v>
      </c>
      <c r="E42" s="26" t="s">
        <v>160</v>
      </c>
      <c r="F42" s="158"/>
      <c r="G42" s="27">
        <v>0</v>
      </c>
      <c r="H42" s="27">
        <v>0</v>
      </c>
      <c r="I42" s="27">
        <v>0</v>
      </c>
      <c r="J42" s="27">
        <v>1237587.6439999884</v>
      </c>
      <c r="K42" s="27">
        <f t="shared" si="0"/>
        <v>1237587.6439999884</v>
      </c>
      <c r="L42" s="28"/>
    </row>
    <row r="43" spans="1:12" x14ac:dyDescent="0.2">
      <c r="A43" s="23" t="s">
        <v>197</v>
      </c>
      <c r="B43" s="25">
        <v>312</v>
      </c>
      <c r="C43" s="25" t="s">
        <v>14</v>
      </c>
      <c r="D43" s="26">
        <v>44772</v>
      </c>
      <c r="E43" s="26" t="s">
        <v>160</v>
      </c>
      <c r="F43" s="158"/>
      <c r="G43" s="27">
        <v>1232975.4600000002</v>
      </c>
      <c r="H43" s="27">
        <v>0</v>
      </c>
      <c r="I43" s="27">
        <v>0</v>
      </c>
      <c r="J43" s="27">
        <v>0</v>
      </c>
      <c r="K43" s="27">
        <f t="shared" si="0"/>
        <v>1232975.4600000002</v>
      </c>
      <c r="L43" s="28"/>
    </row>
    <row r="44" spans="1:12" x14ac:dyDescent="0.2">
      <c r="A44" s="23" t="s">
        <v>198</v>
      </c>
      <c r="B44" s="25">
        <v>312</v>
      </c>
      <c r="C44" s="25" t="s">
        <v>14</v>
      </c>
      <c r="D44" s="26">
        <v>45290</v>
      </c>
      <c r="E44" s="26" t="s">
        <v>160</v>
      </c>
      <c r="F44" s="158"/>
      <c r="G44" s="27">
        <v>0</v>
      </c>
      <c r="H44" s="27">
        <v>1194838</v>
      </c>
      <c r="I44" s="27">
        <v>0</v>
      </c>
      <c r="J44" s="27">
        <v>0</v>
      </c>
      <c r="K44" s="27">
        <f t="shared" si="0"/>
        <v>1194838</v>
      </c>
      <c r="L44" s="28"/>
    </row>
    <row r="45" spans="1:12" x14ac:dyDescent="0.2">
      <c r="A45" s="23" t="s">
        <v>199</v>
      </c>
      <c r="B45" s="25">
        <v>312</v>
      </c>
      <c r="C45" s="25" t="s">
        <v>14</v>
      </c>
      <c r="D45" s="26">
        <v>44926</v>
      </c>
      <c r="E45" s="26" t="s">
        <v>160</v>
      </c>
      <c r="F45" s="158"/>
      <c r="G45" s="27">
        <v>1155631.5499999996</v>
      </c>
      <c r="H45" s="27">
        <v>0</v>
      </c>
      <c r="I45" s="27">
        <v>0</v>
      </c>
      <c r="J45" s="27">
        <v>0</v>
      </c>
      <c r="K45" s="27">
        <f t="shared" si="0"/>
        <v>1155631.5499999996</v>
      </c>
      <c r="L45" s="28"/>
    </row>
    <row r="46" spans="1:12" x14ac:dyDescent="0.2">
      <c r="A46" s="23" t="s">
        <v>200</v>
      </c>
      <c r="B46" s="25">
        <v>312</v>
      </c>
      <c r="C46" s="25" t="s">
        <v>14</v>
      </c>
      <c r="D46" s="26">
        <v>45046</v>
      </c>
      <c r="E46" s="26" t="s">
        <v>160</v>
      </c>
      <c r="F46" s="158"/>
      <c r="G46" s="27">
        <v>0</v>
      </c>
      <c r="H46" s="27">
        <v>1102721.47</v>
      </c>
      <c r="I46" s="27">
        <v>0</v>
      </c>
      <c r="J46" s="27">
        <v>0</v>
      </c>
      <c r="K46" s="27">
        <f t="shared" si="0"/>
        <v>1102721.47</v>
      </c>
      <c r="L46" s="28"/>
    </row>
    <row r="47" spans="1:12" x14ac:dyDescent="0.2">
      <c r="A47" s="23" t="s">
        <v>201</v>
      </c>
      <c r="B47" s="25">
        <v>312</v>
      </c>
      <c r="C47" s="25" t="s">
        <v>14</v>
      </c>
      <c r="D47" s="26" t="s">
        <v>181</v>
      </c>
      <c r="E47" s="26" t="s">
        <v>160</v>
      </c>
      <c r="F47" s="158"/>
      <c r="G47" s="27">
        <v>0</v>
      </c>
      <c r="H47" s="27">
        <v>0</v>
      </c>
      <c r="I47" s="27">
        <v>527798.77999999479</v>
      </c>
      <c r="J47" s="27">
        <v>572115.84819999442</v>
      </c>
      <c r="K47" s="27">
        <f t="shared" si="0"/>
        <v>1099914.6281999892</v>
      </c>
      <c r="L47" s="28"/>
    </row>
    <row r="48" spans="1:12" x14ac:dyDescent="0.2">
      <c r="A48" s="23" t="s">
        <v>202</v>
      </c>
      <c r="B48" s="25">
        <v>312</v>
      </c>
      <c r="C48" s="25" t="s">
        <v>14</v>
      </c>
      <c r="D48" s="26">
        <v>45412</v>
      </c>
      <c r="E48" s="26" t="s">
        <v>160</v>
      </c>
      <c r="F48" s="158"/>
      <c r="G48" s="27">
        <v>0</v>
      </c>
      <c r="H48" s="27">
        <v>0</v>
      </c>
      <c r="I48" s="27">
        <v>1071710.8799999896</v>
      </c>
      <c r="J48" s="27">
        <v>0</v>
      </c>
      <c r="K48" s="27">
        <f t="shared" si="0"/>
        <v>1071710.8799999896</v>
      </c>
      <c r="L48" s="28"/>
    </row>
    <row r="49" spans="1:12" x14ac:dyDescent="0.2">
      <c r="A49" s="23" t="s">
        <v>203</v>
      </c>
      <c r="B49" s="25">
        <v>312</v>
      </c>
      <c r="C49" s="25" t="s">
        <v>14</v>
      </c>
      <c r="D49" s="26">
        <v>45046</v>
      </c>
      <c r="E49" s="26" t="s">
        <v>160</v>
      </c>
      <c r="F49" s="158"/>
      <c r="G49" s="27">
        <v>0</v>
      </c>
      <c r="H49" s="27">
        <v>1063369.3799999999</v>
      </c>
      <c r="I49" s="27">
        <v>0</v>
      </c>
      <c r="J49" s="27">
        <v>0</v>
      </c>
      <c r="K49" s="27">
        <f t="shared" si="0"/>
        <v>1063369.3799999999</v>
      </c>
      <c r="L49" s="28"/>
    </row>
    <row r="50" spans="1:12" x14ac:dyDescent="0.2">
      <c r="A50" s="23" t="s">
        <v>204</v>
      </c>
      <c r="B50" s="25">
        <v>312</v>
      </c>
      <c r="C50" s="25" t="s">
        <v>14</v>
      </c>
      <c r="D50" s="26">
        <v>45077</v>
      </c>
      <c r="E50" s="26" t="s">
        <v>160</v>
      </c>
      <c r="F50" s="158"/>
      <c r="G50" s="27">
        <v>0</v>
      </c>
      <c r="H50" s="27">
        <v>1037950</v>
      </c>
      <c r="I50" s="27">
        <v>0</v>
      </c>
      <c r="J50" s="27">
        <v>0</v>
      </c>
      <c r="K50" s="27">
        <f t="shared" si="0"/>
        <v>1037950</v>
      </c>
      <c r="L50" s="28"/>
    </row>
    <row r="51" spans="1:12" x14ac:dyDescent="0.2">
      <c r="A51" s="23" t="s">
        <v>205</v>
      </c>
      <c r="B51" s="25">
        <v>312</v>
      </c>
      <c r="C51" s="25" t="s">
        <v>14</v>
      </c>
      <c r="D51" s="26">
        <v>45412</v>
      </c>
      <c r="E51" s="26" t="s">
        <v>160</v>
      </c>
      <c r="F51" s="158"/>
      <c r="G51" s="27">
        <v>0</v>
      </c>
      <c r="H51" s="27">
        <v>0</v>
      </c>
      <c r="I51" s="27">
        <v>1026857.4699999901</v>
      </c>
      <c r="J51" s="27">
        <v>0</v>
      </c>
      <c r="K51" s="27">
        <f t="shared" si="0"/>
        <v>1026857.4699999901</v>
      </c>
      <c r="L51" s="28"/>
    </row>
    <row r="52" spans="1:12" x14ac:dyDescent="0.2">
      <c r="A52" s="23" t="s">
        <v>206</v>
      </c>
      <c r="B52" s="25">
        <v>312</v>
      </c>
      <c r="C52" s="25" t="s">
        <v>14</v>
      </c>
      <c r="D52" s="26">
        <v>45412</v>
      </c>
      <c r="E52" s="26" t="s">
        <v>160</v>
      </c>
      <c r="F52" s="158"/>
      <c r="G52" s="27">
        <v>0</v>
      </c>
      <c r="H52" s="27">
        <v>0</v>
      </c>
      <c r="I52" s="27">
        <v>1007289.5299999902</v>
      </c>
      <c r="J52" s="27">
        <v>0</v>
      </c>
      <c r="K52" s="27">
        <f t="shared" si="0"/>
        <v>1007289.5299999902</v>
      </c>
      <c r="L52" s="28"/>
    </row>
    <row r="53" spans="1:12" x14ac:dyDescent="0.2">
      <c r="A53" s="23" t="s">
        <v>207</v>
      </c>
      <c r="B53" s="25">
        <v>312</v>
      </c>
      <c r="C53" s="25" t="s">
        <v>14</v>
      </c>
      <c r="D53" s="26">
        <v>45261</v>
      </c>
      <c r="E53" s="26" t="s">
        <v>160</v>
      </c>
      <c r="F53" s="158"/>
      <c r="G53" s="27">
        <v>0</v>
      </c>
      <c r="H53" s="27">
        <v>1000746</v>
      </c>
      <c r="I53" s="27">
        <v>0</v>
      </c>
      <c r="J53" s="27">
        <v>0</v>
      </c>
      <c r="K53" s="27">
        <f t="shared" si="0"/>
        <v>1000746</v>
      </c>
      <c r="L53" s="28"/>
    </row>
    <row r="54" spans="1:12" x14ac:dyDescent="0.2">
      <c r="A54" s="28" t="s">
        <v>208</v>
      </c>
      <c r="B54" s="25">
        <v>312</v>
      </c>
      <c r="C54" s="25" t="s">
        <v>14</v>
      </c>
      <c r="D54" s="26" t="s">
        <v>181</v>
      </c>
      <c r="E54" s="26" t="s">
        <v>160</v>
      </c>
      <c r="F54" s="158"/>
      <c r="G54" s="30">
        <f>SUMIF($C$64:$C$697,C54,$G$64:$G$697)</f>
        <v>34567956.68</v>
      </c>
      <c r="H54" s="30">
        <f>SUMIF($C$64:$C$697,C54,$H$64:$H$697)</f>
        <v>46030346.120000012</v>
      </c>
      <c r="I54" s="30">
        <f>SUMIF($C$64:$C$697,C54,$I$64:$I$697)</f>
        <v>26517873.377799742</v>
      </c>
      <c r="J54" s="30">
        <f>SUMIF($C$64:$C$697,C54,$J$64:$J$697)</f>
        <v>20099236.984223805</v>
      </c>
      <c r="K54" s="30">
        <f t="shared" si="0"/>
        <v>127215413.16202357</v>
      </c>
      <c r="L54" s="28"/>
    </row>
    <row r="55" spans="1:12" x14ac:dyDescent="0.2">
      <c r="A55" s="28" t="s">
        <v>208</v>
      </c>
      <c r="B55" s="25">
        <v>312</v>
      </c>
      <c r="C55" s="25" t="s">
        <v>15</v>
      </c>
      <c r="D55" s="26" t="s">
        <v>181</v>
      </c>
      <c r="E55" s="26" t="s">
        <v>189</v>
      </c>
      <c r="F55" s="158" t="str">
        <f>C55&amp;E55</f>
        <v>SGSpecific</v>
      </c>
      <c r="G55" s="30">
        <f>SUMIF($F$64:$F$697,F55,$G$64:$G$697)</f>
        <v>341949</v>
      </c>
      <c r="H55" s="30">
        <f>SUMIF($F$64:$F$697,F55,$H$64:$H$697)</f>
        <v>193985</v>
      </c>
      <c r="I55" s="30">
        <f>SUMIF($F$64:$F$697,F55,$I$64:$I$697)</f>
        <v>102507.65999999901</v>
      </c>
      <c r="J55" s="30">
        <f>SUMIF($F$64:$F$697,F55,$J$64:$J$697)</f>
        <v>629851.15939999395</v>
      </c>
      <c r="K55" s="30">
        <f t="shared" si="0"/>
        <v>1268292.8193999929</v>
      </c>
      <c r="L55" s="28"/>
    </row>
    <row r="56" spans="1:12" x14ac:dyDescent="0.2">
      <c r="A56" s="28" t="s">
        <v>208</v>
      </c>
      <c r="B56" s="25">
        <v>312</v>
      </c>
      <c r="C56" s="25" t="s">
        <v>15</v>
      </c>
      <c r="D56" s="26" t="s">
        <v>181</v>
      </c>
      <c r="E56" s="26" t="s">
        <v>209</v>
      </c>
      <c r="F56" s="158" t="str">
        <f>C56&amp;E56</f>
        <v>SGProgrammatic</v>
      </c>
      <c r="G56" s="30">
        <f>SUMIF($F$64:$F$697,F56,$G$64:$G$697)</f>
        <v>7912.92</v>
      </c>
      <c r="H56" s="30">
        <f>SUMIF($F$64:$F$697,F56,$H$64:$H$697)</f>
        <v>154608</v>
      </c>
      <c r="I56" s="30">
        <f>SUMIF($F$64:$F$697,F56,$I$64:$I$697)</f>
        <v>159246.23999999845</v>
      </c>
      <c r="J56" s="30">
        <f>SUMIF($F$64:$F$697,F56,$J$64:$J$697)</f>
        <v>163235.12639999844</v>
      </c>
      <c r="K56" s="30">
        <f t="shared" si="0"/>
        <v>485002.2863999969</v>
      </c>
      <c r="L56" s="28"/>
    </row>
    <row r="57" spans="1:12" x14ac:dyDescent="0.2">
      <c r="A57" s="31" t="s">
        <v>210</v>
      </c>
      <c r="B57" s="25">
        <v>312</v>
      </c>
      <c r="C57" s="25" t="s">
        <v>15</v>
      </c>
      <c r="D57" s="26" t="s">
        <v>181</v>
      </c>
      <c r="E57" s="26" t="s">
        <v>160</v>
      </c>
      <c r="F57" s="158"/>
      <c r="G57" s="30">
        <v>-33420.028000000006</v>
      </c>
      <c r="H57" s="30">
        <v>-66840.056000000011</v>
      </c>
      <c r="I57" s="30">
        <v>-66840.056000000011</v>
      </c>
      <c r="J57" s="30">
        <v>-66840.056000000011</v>
      </c>
      <c r="K57" s="30">
        <f t="shared" si="0"/>
        <v>-233940.19600000003</v>
      </c>
      <c r="L57" s="28"/>
    </row>
    <row r="58" spans="1:12" x14ac:dyDescent="0.2">
      <c r="A58" s="31" t="s">
        <v>210</v>
      </c>
      <c r="B58" s="25">
        <v>312</v>
      </c>
      <c r="C58" s="25" t="s">
        <v>14</v>
      </c>
      <c r="D58" s="26" t="s">
        <v>181</v>
      </c>
      <c r="E58" s="26" t="s">
        <v>160</v>
      </c>
      <c r="F58" s="158"/>
      <c r="G58" s="27">
        <v>-3035192.3280000007</v>
      </c>
      <c r="H58" s="27">
        <v>-6070384.6560000023</v>
      </c>
      <c r="I58" s="27">
        <v>-6070384.6560000023</v>
      </c>
      <c r="J58" s="27">
        <v>-6070384.6560000023</v>
      </c>
      <c r="K58" s="27">
        <f t="shared" si="0"/>
        <v>-21246346.296000008</v>
      </c>
      <c r="L58" s="28"/>
    </row>
    <row r="59" spans="1:12" x14ac:dyDescent="0.2">
      <c r="A59" s="23"/>
      <c r="B59" s="28"/>
      <c r="C59" s="25"/>
      <c r="D59" s="32"/>
      <c r="E59" s="32"/>
      <c r="F59" s="159"/>
      <c r="G59" s="33"/>
      <c r="H59" s="33"/>
      <c r="I59" s="33"/>
      <c r="J59" s="33"/>
      <c r="K59" s="34">
        <f>SUM(K8:K58)</f>
        <v>242038832.03129494</v>
      </c>
      <c r="L59" s="28"/>
    </row>
    <row r="60" spans="1:12" x14ac:dyDescent="0.2">
      <c r="A60" s="23"/>
      <c r="B60" s="23"/>
      <c r="C60" s="25"/>
      <c r="D60" s="35"/>
      <c r="E60" s="35"/>
      <c r="F60" s="160"/>
      <c r="G60" s="36"/>
      <c r="H60" s="36"/>
      <c r="I60" s="36"/>
      <c r="J60" s="36"/>
      <c r="K60" s="37"/>
      <c r="L60" s="35"/>
    </row>
    <row r="61" spans="1:12" x14ac:dyDescent="0.2">
      <c r="A61" s="23"/>
      <c r="B61" s="23"/>
      <c r="C61" s="25"/>
      <c r="D61" s="38"/>
      <c r="E61" s="38"/>
      <c r="F61" s="161"/>
      <c r="G61" s="36"/>
      <c r="H61" s="36"/>
      <c r="I61" s="36"/>
      <c r="J61" s="36"/>
      <c r="K61" s="36"/>
      <c r="L61" s="23"/>
    </row>
    <row r="62" spans="1:12" x14ac:dyDescent="0.2">
      <c r="A62" s="39"/>
      <c r="B62" s="23"/>
      <c r="C62" s="40"/>
      <c r="D62" s="26"/>
      <c r="E62" s="26"/>
      <c r="F62" s="158"/>
      <c r="G62" s="36"/>
      <c r="H62" s="36"/>
      <c r="I62" s="36"/>
      <c r="J62" s="36"/>
      <c r="K62" s="36"/>
      <c r="L62" s="23"/>
    </row>
    <row r="63" spans="1:12" ht="26.25" x14ac:dyDescent="0.25">
      <c r="A63" s="41" t="str">
        <f t="shared" ref="A63:D63" si="1">A7</f>
        <v>Project Description</v>
      </c>
      <c r="B63" s="41" t="str">
        <f t="shared" si="1"/>
        <v>FERC Account</v>
      </c>
      <c r="C63" s="41" t="str">
        <f t="shared" si="1"/>
        <v>Factor</v>
      </c>
      <c r="D63" s="41" t="str">
        <f t="shared" si="1"/>
        <v>In-service 
Date</v>
      </c>
      <c r="E63" s="22" t="s">
        <v>152</v>
      </c>
      <c r="F63" s="162"/>
      <c r="G63" s="41" t="str">
        <f t="shared" ref="G63:L63" si="2">G7</f>
        <v>Jul22 to Dec22 Plant Adds</v>
      </c>
      <c r="H63" s="41" t="str">
        <f t="shared" si="2"/>
        <v>CY 2023 Plant Adds</v>
      </c>
      <c r="I63" s="41" t="str">
        <f t="shared" si="2"/>
        <v>CY 2024 Plant Adds</v>
      </c>
      <c r="J63" s="41" t="str">
        <f t="shared" si="2"/>
        <v>CY 2025 Plant Adds</v>
      </c>
      <c r="K63" s="41" t="str">
        <f>K7</f>
        <v>Jul22 to Dec25 Plant Adds</v>
      </c>
      <c r="L63" s="41" t="str">
        <f t="shared" si="2"/>
        <v>Ref.</v>
      </c>
    </row>
    <row r="64" spans="1:12" x14ac:dyDescent="0.2">
      <c r="A64" s="42" t="s">
        <v>211</v>
      </c>
      <c r="B64" s="44">
        <v>312</v>
      </c>
      <c r="C64" s="45" t="s">
        <v>14</v>
      </c>
      <c r="D64" s="46">
        <v>44897</v>
      </c>
      <c r="E64" s="26" t="s">
        <v>160</v>
      </c>
      <c r="F64" s="158"/>
      <c r="G64" s="47">
        <v>992650</v>
      </c>
      <c r="H64" s="47">
        <v>0</v>
      </c>
      <c r="I64" s="47">
        <v>0</v>
      </c>
      <c r="J64" s="47">
        <v>0</v>
      </c>
      <c r="K64" s="47">
        <f>SUM(G64:J64)</f>
        <v>992650</v>
      </c>
      <c r="L64" s="23"/>
    </row>
    <row r="65" spans="1:12" x14ac:dyDescent="0.2">
      <c r="A65" s="42" t="s">
        <v>212</v>
      </c>
      <c r="B65" s="44">
        <v>312</v>
      </c>
      <c r="C65" s="45" t="s">
        <v>14</v>
      </c>
      <c r="D65" s="46">
        <v>44834</v>
      </c>
      <c r="E65" s="26" t="s">
        <v>160</v>
      </c>
      <c r="F65" s="158"/>
      <c r="G65" s="47">
        <v>992435.07</v>
      </c>
      <c r="H65" s="47">
        <v>0</v>
      </c>
      <c r="I65" s="47">
        <v>0</v>
      </c>
      <c r="J65" s="47">
        <v>0</v>
      </c>
      <c r="K65" s="47">
        <f t="shared" ref="K65:K128" si="3">SUM(G65:J65)</f>
        <v>992435.07</v>
      </c>
      <c r="L65" s="23"/>
    </row>
    <row r="66" spans="1:12" x14ac:dyDescent="0.2">
      <c r="A66" s="42" t="s">
        <v>213</v>
      </c>
      <c r="B66" s="44">
        <v>312</v>
      </c>
      <c r="C66" s="45" t="s">
        <v>14</v>
      </c>
      <c r="D66" s="46">
        <v>44712</v>
      </c>
      <c r="E66" s="26" t="s">
        <v>160</v>
      </c>
      <c r="F66" s="158"/>
      <c r="G66" s="47">
        <v>989569.48</v>
      </c>
      <c r="H66" s="47">
        <v>0</v>
      </c>
      <c r="I66" s="47">
        <v>0</v>
      </c>
      <c r="J66" s="47">
        <v>0</v>
      </c>
      <c r="K66" s="47">
        <f t="shared" si="3"/>
        <v>989569.48</v>
      </c>
      <c r="L66" s="23"/>
    </row>
    <row r="67" spans="1:12" x14ac:dyDescent="0.2">
      <c r="A67" s="42" t="s">
        <v>214</v>
      </c>
      <c r="B67" s="44">
        <v>312</v>
      </c>
      <c r="C67" s="44" t="s">
        <v>14</v>
      </c>
      <c r="D67" s="46">
        <v>44910</v>
      </c>
      <c r="E67" s="26" t="s">
        <v>160</v>
      </c>
      <c r="F67" s="158"/>
      <c r="G67" s="47">
        <v>982929</v>
      </c>
      <c r="H67" s="47">
        <v>0</v>
      </c>
      <c r="I67" s="47">
        <v>0</v>
      </c>
      <c r="J67" s="47">
        <v>0</v>
      </c>
      <c r="K67" s="47">
        <f t="shared" si="3"/>
        <v>982929</v>
      </c>
      <c r="L67" s="23"/>
    </row>
    <row r="68" spans="1:12" x14ac:dyDescent="0.2">
      <c r="A68" s="42" t="s">
        <v>215</v>
      </c>
      <c r="B68" s="44">
        <v>312</v>
      </c>
      <c r="C68" s="44" t="s">
        <v>14</v>
      </c>
      <c r="D68" s="46">
        <v>44854</v>
      </c>
      <c r="E68" s="26" t="s">
        <v>160</v>
      </c>
      <c r="F68" s="158"/>
      <c r="G68" s="47">
        <v>980111.17999999993</v>
      </c>
      <c r="H68" s="47">
        <v>0</v>
      </c>
      <c r="I68" s="47">
        <v>0</v>
      </c>
      <c r="J68" s="47">
        <v>0</v>
      </c>
      <c r="K68" s="47">
        <f t="shared" si="3"/>
        <v>980111.17999999993</v>
      </c>
      <c r="L68" s="23"/>
    </row>
    <row r="69" spans="1:12" x14ac:dyDescent="0.2">
      <c r="A69" s="42" t="s">
        <v>216</v>
      </c>
      <c r="B69" s="44">
        <v>312</v>
      </c>
      <c r="C69" s="45" t="s">
        <v>14</v>
      </c>
      <c r="D69" s="46">
        <v>44925</v>
      </c>
      <c r="E69" s="26" t="s">
        <v>160</v>
      </c>
      <c r="F69" s="158"/>
      <c r="G69" s="47">
        <v>880030.99</v>
      </c>
      <c r="H69" s="47">
        <v>100000</v>
      </c>
      <c r="I69" s="47">
        <v>0</v>
      </c>
      <c r="J69" s="47">
        <v>0</v>
      </c>
      <c r="K69" s="47">
        <f t="shared" si="3"/>
        <v>980030.99</v>
      </c>
      <c r="L69" s="23"/>
    </row>
    <row r="70" spans="1:12" x14ac:dyDescent="0.2">
      <c r="A70" s="42" t="s">
        <v>217</v>
      </c>
      <c r="B70" s="44">
        <v>312</v>
      </c>
      <c r="C70" s="44" t="s">
        <v>14</v>
      </c>
      <c r="D70" s="46" t="s">
        <v>181</v>
      </c>
      <c r="E70" s="26" t="s">
        <v>160</v>
      </c>
      <c r="F70" s="158"/>
      <c r="G70" s="47">
        <v>0</v>
      </c>
      <c r="H70" s="47">
        <v>0</v>
      </c>
      <c r="I70" s="47">
        <v>0</v>
      </c>
      <c r="J70" s="47">
        <v>945944.00999999128</v>
      </c>
      <c r="K70" s="47">
        <f t="shared" si="3"/>
        <v>945944.00999999128</v>
      </c>
      <c r="L70" s="23"/>
    </row>
    <row r="71" spans="1:12" x14ac:dyDescent="0.2">
      <c r="A71" s="42" t="s">
        <v>218</v>
      </c>
      <c r="B71" s="44">
        <v>312</v>
      </c>
      <c r="C71" s="45" t="s">
        <v>14</v>
      </c>
      <c r="D71" s="46">
        <v>45077</v>
      </c>
      <c r="E71" s="26" t="s">
        <v>160</v>
      </c>
      <c r="F71" s="158"/>
      <c r="G71" s="47">
        <v>0</v>
      </c>
      <c r="H71" s="47">
        <v>944514.2</v>
      </c>
      <c r="I71" s="47">
        <v>0</v>
      </c>
      <c r="J71" s="47">
        <v>0</v>
      </c>
      <c r="K71" s="47">
        <f t="shared" si="3"/>
        <v>944514.2</v>
      </c>
      <c r="L71" s="23"/>
    </row>
    <row r="72" spans="1:12" x14ac:dyDescent="0.2">
      <c r="A72" s="42" t="s">
        <v>219</v>
      </c>
      <c r="B72" s="44">
        <v>312</v>
      </c>
      <c r="C72" s="44" t="s">
        <v>14</v>
      </c>
      <c r="D72" s="46" t="s">
        <v>181</v>
      </c>
      <c r="E72" s="26" t="s">
        <v>160</v>
      </c>
      <c r="F72" s="158"/>
      <c r="G72" s="47">
        <v>924075.29</v>
      </c>
      <c r="H72" s="47">
        <v>0</v>
      </c>
      <c r="I72" s="47">
        <v>0</v>
      </c>
      <c r="J72" s="47">
        <v>0</v>
      </c>
      <c r="K72" s="47">
        <f t="shared" si="3"/>
        <v>924075.29</v>
      </c>
      <c r="L72" s="23"/>
    </row>
    <row r="73" spans="1:12" x14ac:dyDescent="0.2">
      <c r="A73" s="42" t="s">
        <v>220</v>
      </c>
      <c r="B73" s="44">
        <v>312</v>
      </c>
      <c r="C73" s="44" t="s">
        <v>14</v>
      </c>
      <c r="D73" s="46">
        <v>45046</v>
      </c>
      <c r="E73" s="26" t="s">
        <v>160</v>
      </c>
      <c r="F73" s="158"/>
      <c r="G73" s="47">
        <v>0</v>
      </c>
      <c r="H73" s="47">
        <v>923230.84000000008</v>
      </c>
      <c r="I73" s="47">
        <v>0</v>
      </c>
      <c r="J73" s="47">
        <v>0</v>
      </c>
      <c r="K73" s="47">
        <f t="shared" si="3"/>
        <v>923230.84000000008</v>
      </c>
      <c r="L73" s="23"/>
    </row>
    <row r="74" spans="1:12" x14ac:dyDescent="0.2">
      <c r="A74" s="42" t="s">
        <v>221</v>
      </c>
      <c r="B74" s="44">
        <v>312</v>
      </c>
      <c r="C74" s="45" t="s">
        <v>14</v>
      </c>
      <c r="D74" s="46" t="s">
        <v>181</v>
      </c>
      <c r="E74" s="26" t="s">
        <v>160</v>
      </c>
      <c r="F74" s="158"/>
      <c r="G74" s="47">
        <v>0</v>
      </c>
      <c r="H74" s="47">
        <v>0</v>
      </c>
      <c r="I74" s="47">
        <v>922828.49999999127</v>
      </c>
      <c r="J74" s="47">
        <v>0</v>
      </c>
      <c r="K74" s="47">
        <f t="shared" si="3"/>
        <v>922828.49999999127</v>
      </c>
      <c r="L74" s="23"/>
    </row>
    <row r="75" spans="1:12" x14ac:dyDescent="0.2">
      <c r="A75" s="42" t="s">
        <v>222</v>
      </c>
      <c r="B75" s="44">
        <v>312</v>
      </c>
      <c r="C75" s="45" t="s">
        <v>14</v>
      </c>
      <c r="D75" s="46" t="s">
        <v>181</v>
      </c>
      <c r="E75" s="26" t="s">
        <v>160</v>
      </c>
      <c r="F75" s="158"/>
      <c r="G75" s="47">
        <v>0</v>
      </c>
      <c r="H75" s="47">
        <v>0</v>
      </c>
      <c r="I75" s="47">
        <v>896093.81999999133</v>
      </c>
      <c r="J75" s="47">
        <v>0</v>
      </c>
      <c r="K75" s="47">
        <f t="shared" si="3"/>
        <v>896093.81999999133</v>
      </c>
      <c r="L75" s="23"/>
    </row>
    <row r="76" spans="1:12" x14ac:dyDescent="0.2">
      <c r="A76" s="42" t="s">
        <v>223</v>
      </c>
      <c r="B76" s="44">
        <v>312</v>
      </c>
      <c r="C76" s="44" t="s">
        <v>14</v>
      </c>
      <c r="D76" s="46" t="s">
        <v>181</v>
      </c>
      <c r="E76" s="26" t="s">
        <v>160</v>
      </c>
      <c r="F76" s="158"/>
      <c r="G76" s="47">
        <v>0</v>
      </c>
      <c r="H76" s="47">
        <v>895950</v>
      </c>
      <c r="I76" s="47">
        <v>0</v>
      </c>
      <c r="J76" s="47">
        <v>0</v>
      </c>
      <c r="K76" s="47">
        <f t="shared" si="3"/>
        <v>895950</v>
      </c>
      <c r="L76" s="23"/>
    </row>
    <row r="77" spans="1:12" x14ac:dyDescent="0.2">
      <c r="A77" s="42" t="s">
        <v>224</v>
      </c>
      <c r="B77" s="44">
        <v>312</v>
      </c>
      <c r="C77" s="45" t="s">
        <v>14</v>
      </c>
      <c r="D77" s="46">
        <v>45291</v>
      </c>
      <c r="E77" s="26" t="s">
        <v>160</v>
      </c>
      <c r="F77" s="158"/>
      <c r="G77" s="47">
        <v>0</v>
      </c>
      <c r="H77" s="47">
        <v>886612.99999999977</v>
      </c>
      <c r="I77" s="47">
        <v>0</v>
      </c>
      <c r="J77" s="47">
        <v>0</v>
      </c>
      <c r="K77" s="47">
        <f t="shared" si="3"/>
        <v>886612.99999999977</v>
      </c>
      <c r="L77" s="23"/>
    </row>
    <row r="78" spans="1:12" x14ac:dyDescent="0.2">
      <c r="A78" s="42" t="s">
        <v>225</v>
      </c>
      <c r="B78" s="44">
        <v>312</v>
      </c>
      <c r="C78" s="44" t="s">
        <v>14</v>
      </c>
      <c r="D78" s="46">
        <v>45000</v>
      </c>
      <c r="E78" s="26" t="s">
        <v>160</v>
      </c>
      <c r="F78" s="158"/>
      <c r="G78" s="47">
        <v>0</v>
      </c>
      <c r="H78" s="47">
        <v>873054.06</v>
      </c>
      <c r="I78" s="47">
        <v>0</v>
      </c>
      <c r="J78" s="47">
        <v>0</v>
      </c>
      <c r="K78" s="47">
        <f t="shared" si="3"/>
        <v>873054.06</v>
      </c>
      <c r="L78" s="23"/>
    </row>
    <row r="79" spans="1:12" x14ac:dyDescent="0.2">
      <c r="A79" s="42" t="s">
        <v>226</v>
      </c>
      <c r="B79" s="44">
        <v>312</v>
      </c>
      <c r="C79" s="45" t="s">
        <v>14</v>
      </c>
      <c r="D79" s="46">
        <v>45473</v>
      </c>
      <c r="E79" s="26" t="s">
        <v>160</v>
      </c>
      <c r="F79" s="158"/>
      <c r="G79" s="47">
        <v>0</v>
      </c>
      <c r="H79" s="47">
        <v>0</v>
      </c>
      <c r="I79" s="47">
        <v>869376.64999999164</v>
      </c>
      <c r="J79" s="47">
        <v>0</v>
      </c>
      <c r="K79" s="47">
        <f t="shared" si="3"/>
        <v>869376.64999999164</v>
      </c>
      <c r="L79" s="23"/>
    </row>
    <row r="80" spans="1:12" x14ac:dyDescent="0.2">
      <c r="A80" s="42" t="s">
        <v>227</v>
      </c>
      <c r="B80" s="44">
        <v>312</v>
      </c>
      <c r="C80" s="45" t="s">
        <v>14</v>
      </c>
      <c r="D80" s="46">
        <v>44834</v>
      </c>
      <c r="E80" s="26" t="s">
        <v>160</v>
      </c>
      <c r="F80" s="158"/>
      <c r="G80" s="47">
        <v>851447.03</v>
      </c>
      <c r="H80" s="47">
        <v>0</v>
      </c>
      <c r="I80" s="47">
        <v>0</v>
      </c>
      <c r="J80" s="47">
        <v>0</v>
      </c>
      <c r="K80" s="47">
        <f t="shared" si="3"/>
        <v>851447.03</v>
      </c>
      <c r="L80" s="23"/>
    </row>
    <row r="81" spans="1:12" x14ac:dyDescent="0.2">
      <c r="A81" s="42" t="s">
        <v>228</v>
      </c>
      <c r="B81" s="44">
        <v>312</v>
      </c>
      <c r="C81" s="45" t="s">
        <v>14</v>
      </c>
      <c r="D81" s="46" t="s">
        <v>181</v>
      </c>
      <c r="E81" s="26" t="s">
        <v>160</v>
      </c>
      <c r="F81" s="158"/>
      <c r="G81" s="47">
        <v>0</v>
      </c>
      <c r="H81" s="47">
        <v>274000.00000000006</v>
      </c>
      <c r="I81" s="47">
        <v>282219.99999999726</v>
      </c>
      <c r="J81" s="47">
        <v>289289.19999999733</v>
      </c>
      <c r="K81" s="47">
        <f t="shared" si="3"/>
        <v>845509.1999999946</v>
      </c>
      <c r="L81" s="23"/>
    </row>
    <row r="82" spans="1:12" x14ac:dyDescent="0.2">
      <c r="A82" s="42" t="s">
        <v>229</v>
      </c>
      <c r="B82" s="44">
        <v>312</v>
      </c>
      <c r="C82" s="45" t="s">
        <v>14</v>
      </c>
      <c r="D82" s="46">
        <v>45473</v>
      </c>
      <c r="E82" s="26" t="s">
        <v>160</v>
      </c>
      <c r="F82" s="158"/>
      <c r="G82" s="47">
        <v>0</v>
      </c>
      <c r="H82" s="47">
        <v>0</v>
      </c>
      <c r="I82" s="47">
        <v>829216.94999999192</v>
      </c>
      <c r="J82" s="47">
        <v>0</v>
      </c>
      <c r="K82" s="47">
        <f t="shared" si="3"/>
        <v>829216.94999999192</v>
      </c>
      <c r="L82" s="23"/>
    </row>
    <row r="83" spans="1:12" x14ac:dyDescent="0.2">
      <c r="A83" s="42" t="s">
        <v>230</v>
      </c>
      <c r="B83" s="44">
        <v>312</v>
      </c>
      <c r="C83" s="45" t="s">
        <v>14</v>
      </c>
      <c r="D83" s="46" t="s">
        <v>181</v>
      </c>
      <c r="E83" s="26" t="s">
        <v>160</v>
      </c>
      <c r="F83" s="158"/>
      <c r="G83" s="47">
        <v>0</v>
      </c>
      <c r="H83" s="47">
        <v>815618.99999999988</v>
      </c>
      <c r="I83" s="47">
        <v>0</v>
      </c>
      <c r="J83" s="47">
        <v>0</v>
      </c>
      <c r="K83" s="47">
        <f t="shared" si="3"/>
        <v>815618.99999999988</v>
      </c>
      <c r="L83" s="23"/>
    </row>
    <row r="84" spans="1:12" x14ac:dyDescent="0.2">
      <c r="A84" s="42" t="s">
        <v>231</v>
      </c>
      <c r="B84" s="44">
        <v>312</v>
      </c>
      <c r="C84" s="44" t="s">
        <v>14</v>
      </c>
      <c r="D84" s="46">
        <v>44773</v>
      </c>
      <c r="E84" s="26" t="s">
        <v>160</v>
      </c>
      <c r="F84" s="158"/>
      <c r="G84" s="47">
        <v>804743.46</v>
      </c>
      <c r="H84" s="47">
        <v>0</v>
      </c>
      <c r="I84" s="47">
        <v>0</v>
      </c>
      <c r="J84" s="47">
        <v>0</v>
      </c>
      <c r="K84" s="47">
        <f t="shared" si="3"/>
        <v>804743.46</v>
      </c>
      <c r="L84" s="23"/>
    </row>
    <row r="85" spans="1:12" x14ac:dyDescent="0.2">
      <c r="A85" s="42" t="s">
        <v>232</v>
      </c>
      <c r="B85" s="44">
        <v>312</v>
      </c>
      <c r="C85" s="44" t="s">
        <v>14</v>
      </c>
      <c r="D85" s="46">
        <v>44773</v>
      </c>
      <c r="E85" s="26" t="s">
        <v>160</v>
      </c>
      <c r="F85" s="158"/>
      <c r="G85" s="47">
        <v>801775.22</v>
      </c>
      <c r="H85" s="47">
        <v>0</v>
      </c>
      <c r="I85" s="47">
        <v>0</v>
      </c>
      <c r="J85" s="47">
        <v>0</v>
      </c>
      <c r="K85" s="47">
        <f t="shared" si="3"/>
        <v>801775.22</v>
      </c>
      <c r="L85" s="23"/>
    </row>
    <row r="86" spans="1:12" x14ac:dyDescent="0.2">
      <c r="A86" s="42" t="s">
        <v>233</v>
      </c>
      <c r="B86" s="44">
        <v>312</v>
      </c>
      <c r="C86" s="44" t="s">
        <v>14</v>
      </c>
      <c r="D86" s="46">
        <v>44865</v>
      </c>
      <c r="E86" s="26" t="s">
        <v>160</v>
      </c>
      <c r="F86" s="158"/>
      <c r="G86" s="47">
        <v>797862.52</v>
      </c>
      <c r="H86" s="47">
        <v>0</v>
      </c>
      <c r="I86" s="47">
        <v>0</v>
      </c>
      <c r="J86" s="47">
        <v>0</v>
      </c>
      <c r="K86" s="47">
        <f t="shared" si="3"/>
        <v>797862.52</v>
      </c>
      <c r="L86" s="23"/>
    </row>
    <row r="87" spans="1:12" x14ac:dyDescent="0.2">
      <c r="A87" s="42" t="s">
        <v>234</v>
      </c>
      <c r="B87" s="44">
        <v>312</v>
      </c>
      <c r="C87" s="45" t="s">
        <v>14</v>
      </c>
      <c r="D87" s="46">
        <v>44926</v>
      </c>
      <c r="E87" s="26" t="s">
        <v>160</v>
      </c>
      <c r="F87" s="158"/>
      <c r="G87" s="47">
        <v>791000.50999999989</v>
      </c>
      <c r="H87" s="47">
        <v>0</v>
      </c>
      <c r="I87" s="47">
        <v>0</v>
      </c>
      <c r="J87" s="47">
        <v>0</v>
      </c>
      <c r="K87" s="47">
        <f t="shared" si="3"/>
        <v>791000.50999999989</v>
      </c>
      <c r="L87" s="23"/>
    </row>
    <row r="88" spans="1:12" x14ac:dyDescent="0.2">
      <c r="A88" s="42" t="s">
        <v>235</v>
      </c>
      <c r="B88" s="44">
        <v>312</v>
      </c>
      <c r="C88" s="44" t="s">
        <v>14</v>
      </c>
      <c r="D88" s="46">
        <v>44865</v>
      </c>
      <c r="E88" s="26" t="s">
        <v>160</v>
      </c>
      <c r="F88" s="158"/>
      <c r="G88" s="47">
        <v>780239</v>
      </c>
      <c r="H88" s="47">
        <v>0</v>
      </c>
      <c r="I88" s="47">
        <v>0</v>
      </c>
      <c r="J88" s="47">
        <v>0</v>
      </c>
      <c r="K88" s="47">
        <f t="shared" si="3"/>
        <v>780239</v>
      </c>
      <c r="L88" s="23"/>
    </row>
    <row r="89" spans="1:12" x14ac:dyDescent="0.2">
      <c r="A89" s="42" t="s">
        <v>236</v>
      </c>
      <c r="B89" s="44">
        <v>312</v>
      </c>
      <c r="C89" s="45" t="s">
        <v>14</v>
      </c>
      <c r="D89" s="46">
        <v>45291</v>
      </c>
      <c r="E89" s="26" t="s">
        <v>160</v>
      </c>
      <c r="F89" s="158"/>
      <c r="G89" s="47">
        <v>0</v>
      </c>
      <c r="H89" s="47">
        <v>775786</v>
      </c>
      <c r="I89" s="47">
        <v>0</v>
      </c>
      <c r="J89" s="47">
        <v>0</v>
      </c>
      <c r="K89" s="47">
        <f t="shared" si="3"/>
        <v>775786</v>
      </c>
      <c r="L89" s="23"/>
    </row>
    <row r="90" spans="1:12" x14ac:dyDescent="0.2">
      <c r="A90" s="42" t="s">
        <v>237</v>
      </c>
      <c r="B90" s="44">
        <v>312</v>
      </c>
      <c r="C90" s="44" t="s">
        <v>14</v>
      </c>
      <c r="D90" s="46">
        <v>45473</v>
      </c>
      <c r="E90" s="26" t="s">
        <v>160</v>
      </c>
      <c r="F90" s="158"/>
      <c r="G90" s="47">
        <v>0</v>
      </c>
      <c r="H90" s="47">
        <v>0</v>
      </c>
      <c r="I90" s="47">
        <v>753736.64999999385</v>
      </c>
      <c r="J90" s="47">
        <v>0</v>
      </c>
      <c r="K90" s="47">
        <f t="shared" si="3"/>
        <v>753736.64999999385</v>
      </c>
      <c r="L90" s="23"/>
    </row>
    <row r="91" spans="1:12" x14ac:dyDescent="0.2">
      <c r="A91" s="42" t="s">
        <v>238</v>
      </c>
      <c r="B91" s="44">
        <v>312</v>
      </c>
      <c r="C91" s="44" t="s">
        <v>14</v>
      </c>
      <c r="D91" s="46" t="s">
        <v>181</v>
      </c>
      <c r="E91" s="26" t="s">
        <v>160</v>
      </c>
      <c r="F91" s="158"/>
      <c r="G91" s="47">
        <v>0</v>
      </c>
      <c r="H91" s="47">
        <v>227745</v>
      </c>
      <c r="I91" s="47">
        <v>248060.0499999976</v>
      </c>
      <c r="J91" s="47">
        <v>268094.01499999745</v>
      </c>
      <c r="K91" s="47">
        <f t="shared" si="3"/>
        <v>743899.06499999505</v>
      </c>
      <c r="L91" s="23"/>
    </row>
    <row r="92" spans="1:12" x14ac:dyDescent="0.2">
      <c r="A92" s="42" t="s">
        <v>239</v>
      </c>
      <c r="B92" s="44">
        <v>312</v>
      </c>
      <c r="C92" s="45" t="s">
        <v>14</v>
      </c>
      <c r="D92" s="46" t="s">
        <v>181</v>
      </c>
      <c r="E92" s="26" t="s">
        <v>160</v>
      </c>
      <c r="F92" s="158"/>
      <c r="G92" s="47">
        <v>0</v>
      </c>
      <c r="H92" s="47">
        <v>227745</v>
      </c>
      <c r="I92" s="47">
        <v>248060.0499999976</v>
      </c>
      <c r="J92" s="47">
        <v>268094.01499999745</v>
      </c>
      <c r="K92" s="47">
        <f t="shared" si="3"/>
        <v>743899.06499999505</v>
      </c>
      <c r="L92" s="23"/>
    </row>
    <row r="93" spans="1:12" x14ac:dyDescent="0.2">
      <c r="A93" s="42" t="s">
        <v>240</v>
      </c>
      <c r="B93" s="44">
        <v>312</v>
      </c>
      <c r="C93" s="45" t="s">
        <v>14</v>
      </c>
      <c r="D93" s="46">
        <v>45107</v>
      </c>
      <c r="E93" s="26" t="s">
        <v>160</v>
      </c>
      <c r="F93" s="158"/>
      <c r="G93" s="47">
        <v>0</v>
      </c>
      <c r="H93" s="47">
        <v>734522</v>
      </c>
      <c r="I93" s="47">
        <v>0</v>
      </c>
      <c r="J93" s="47">
        <v>0</v>
      </c>
      <c r="K93" s="47">
        <f t="shared" si="3"/>
        <v>734522</v>
      </c>
      <c r="L93" s="23"/>
    </row>
    <row r="94" spans="1:12" x14ac:dyDescent="0.2">
      <c r="A94" s="42" t="s">
        <v>241</v>
      </c>
      <c r="B94" s="44">
        <v>312</v>
      </c>
      <c r="C94" s="44" t="s">
        <v>14</v>
      </c>
      <c r="D94" s="46">
        <v>44895</v>
      </c>
      <c r="E94" s="26" t="s">
        <v>160</v>
      </c>
      <c r="F94" s="158"/>
      <c r="G94" s="47">
        <v>684665.27</v>
      </c>
      <c r="H94" s="47">
        <v>31558</v>
      </c>
      <c r="I94" s="47">
        <v>0</v>
      </c>
      <c r="J94" s="47">
        <v>0</v>
      </c>
      <c r="K94" s="47">
        <f t="shared" si="3"/>
        <v>716223.27</v>
      </c>
      <c r="L94" s="23"/>
    </row>
    <row r="95" spans="1:12" x14ac:dyDescent="0.2">
      <c r="A95" s="42" t="s">
        <v>242</v>
      </c>
      <c r="B95" s="44">
        <v>312</v>
      </c>
      <c r="C95" s="45" t="s">
        <v>14</v>
      </c>
      <c r="D95" s="46">
        <v>45291</v>
      </c>
      <c r="E95" s="26" t="s">
        <v>160</v>
      </c>
      <c r="F95" s="158"/>
      <c r="G95" s="47">
        <v>0</v>
      </c>
      <c r="H95" s="47">
        <v>704589.09</v>
      </c>
      <c r="I95" s="47">
        <v>0</v>
      </c>
      <c r="J95" s="47">
        <v>0</v>
      </c>
      <c r="K95" s="47">
        <f t="shared" si="3"/>
        <v>704589.09</v>
      </c>
      <c r="L95" s="23"/>
    </row>
    <row r="96" spans="1:12" x14ac:dyDescent="0.2">
      <c r="A96" s="42" t="s">
        <v>243</v>
      </c>
      <c r="B96" s="44">
        <v>312</v>
      </c>
      <c r="C96" s="44" t="s">
        <v>14</v>
      </c>
      <c r="D96" s="46">
        <v>45504</v>
      </c>
      <c r="E96" s="26" t="s">
        <v>160</v>
      </c>
      <c r="F96" s="158"/>
      <c r="G96" s="47">
        <v>0</v>
      </c>
      <c r="H96" s="47">
        <v>0</v>
      </c>
      <c r="I96" s="47">
        <v>689025.64999999502</v>
      </c>
      <c r="J96" s="47">
        <v>0</v>
      </c>
      <c r="K96" s="47">
        <f t="shared" si="3"/>
        <v>689025.64999999502</v>
      </c>
      <c r="L96" s="23"/>
    </row>
    <row r="97" spans="1:12" x14ac:dyDescent="0.2">
      <c r="A97" s="42" t="s">
        <v>244</v>
      </c>
      <c r="B97" s="44">
        <v>312</v>
      </c>
      <c r="C97" s="44" t="s">
        <v>14</v>
      </c>
      <c r="D97" s="46">
        <v>45627</v>
      </c>
      <c r="E97" s="26" t="s">
        <v>160</v>
      </c>
      <c r="F97" s="158"/>
      <c r="G97" s="47">
        <v>0</v>
      </c>
      <c r="H97" s="47">
        <v>0</v>
      </c>
      <c r="I97" s="47">
        <v>684908.79999999341</v>
      </c>
      <c r="J97" s="47">
        <v>0</v>
      </c>
      <c r="K97" s="47">
        <f t="shared" si="3"/>
        <v>684908.79999999341</v>
      </c>
      <c r="L97" s="23"/>
    </row>
    <row r="98" spans="1:12" x14ac:dyDescent="0.2">
      <c r="A98" s="42" t="s">
        <v>245</v>
      </c>
      <c r="B98" s="44">
        <v>312</v>
      </c>
      <c r="C98" s="44" t="s">
        <v>14</v>
      </c>
      <c r="D98" s="46" t="s">
        <v>181</v>
      </c>
      <c r="E98" s="26" t="s">
        <v>160</v>
      </c>
      <c r="F98" s="158"/>
      <c r="G98" s="47">
        <v>0</v>
      </c>
      <c r="H98" s="47">
        <v>0</v>
      </c>
      <c r="I98" s="47">
        <v>0</v>
      </c>
      <c r="J98" s="47">
        <v>675254.45851199364</v>
      </c>
      <c r="K98" s="47">
        <f t="shared" si="3"/>
        <v>675254.45851199364</v>
      </c>
      <c r="L98" s="23"/>
    </row>
    <row r="99" spans="1:12" x14ac:dyDescent="0.2">
      <c r="A99" s="42" t="s">
        <v>246</v>
      </c>
      <c r="B99" s="44">
        <v>312</v>
      </c>
      <c r="C99" s="44" t="s">
        <v>14</v>
      </c>
      <c r="D99" s="46">
        <v>45412</v>
      </c>
      <c r="E99" s="26" t="s">
        <v>160</v>
      </c>
      <c r="F99" s="158"/>
      <c r="G99" s="47">
        <v>0</v>
      </c>
      <c r="H99" s="47">
        <v>0</v>
      </c>
      <c r="I99" s="47">
        <v>671527.03999999352</v>
      </c>
      <c r="J99" s="47">
        <v>0</v>
      </c>
      <c r="K99" s="47">
        <f t="shared" si="3"/>
        <v>671527.03999999352</v>
      </c>
      <c r="L99" s="23"/>
    </row>
    <row r="100" spans="1:12" x14ac:dyDescent="0.2">
      <c r="A100" s="42" t="s">
        <v>247</v>
      </c>
      <c r="B100" s="44">
        <v>312</v>
      </c>
      <c r="C100" s="45" t="s">
        <v>14</v>
      </c>
      <c r="D100" s="46">
        <v>45412</v>
      </c>
      <c r="E100" s="26" t="s">
        <v>160</v>
      </c>
      <c r="F100" s="158"/>
      <c r="G100" s="47">
        <v>0</v>
      </c>
      <c r="H100" s="47">
        <v>0</v>
      </c>
      <c r="I100" s="47">
        <v>671109.76999999513</v>
      </c>
      <c r="J100" s="47">
        <v>0</v>
      </c>
      <c r="K100" s="47">
        <f t="shared" si="3"/>
        <v>671109.76999999513</v>
      </c>
      <c r="L100" s="23"/>
    </row>
    <row r="101" spans="1:12" x14ac:dyDescent="0.2">
      <c r="A101" s="42" t="s">
        <v>248</v>
      </c>
      <c r="B101" s="44">
        <v>312</v>
      </c>
      <c r="C101" s="45" t="s">
        <v>14</v>
      </c>
      <c r="D101" s="46" t="s">
        <v>181</v>
      </c>
      <c r="E101" s="26" t="s">
        <v>160</v>
      </c>
      <c r="F101" s="158"/>
      <c r="G101" s="47">
        <v>0</v>
      </c>
      <c r="H101" s="47">
        <v>0</v>
      </c>
      <c r="I101" s="47">
        <v>668001.86499999359</v>
      </c>
      <c r="J101" s="47">
        <v>0</v>
      </c>
      <c r="K101" s="47">
        <f t="shared" si="3"/>
        <v>668001.86499999359</v>
      </c>
      <c r="L101" s="23"/>
    </row>
    <row r="102" spans="1:12" x14ac:dyDescent="0.2">
      <c r="A102" s="42" t="s">
        <v>249</v>
      </c>
      <c r="B102" s="44">
        <v>312</v>
      </c>
      <c r="C102" s="45" t="s">
        <v>14</v>
      </c>
      <c r="D102" s="46">
        <v>45443</v>
      </c>
      <c r="E102" s="26" t="s">
        <v>160</v>
      </c>
      <c r="F102" s="158"/>
      <c r="G102" s="47">
        <v>0</v>
      </c>
      <c r="H102" s="47">
        <v>0</v>
      </c>
      <c r="I102" s="47">
        <v>663944.17999999353</v>
      </c>
      <c r="J102" s="47">
        <v>0</v>
      </c>
      <c r="K102" s="47">
        <f t="shared" si="3"/>
        <v>663944.17999999353</v>
      </c>
      <c r="L102" s="23"/>
    </row>
    <row r="103" spans="1:12" x14ac:dyDescent="0.2">
      <c r="A103" s="42" t="s">
        <v>250</v>
      </c>
      <c r="B103" s="44">
        <v>312</v>
      </c>
      <c r="C103" s="44" t="s">
        <v>14</v>
      </c>
      <c r="D103" s="46">
        <v>44773</v>
      </c>
      <c r="E103" s="26" t="s">
        <v>160</v>
      </c>
      <c r="F103" s="158"/>
      <c r="G103" s="47">
        <v>662889.27</v>
      </c>
      <c r="H103" s="47">
        <v>0</v>
      </c>
      <c r="I103" s="47">
        <v>0</v>
      </c>
      <c r="J103" s="47">
        <v>0</v>
      </c>
      <c r="K103" s="47">
        <f t="shared" si="3"/>
        <v>662889.27</v>
      </c>
      <c r="L103" s="23"/>
    </row>
    <row r="104" spans="1:12" x14ac:dyDescent="0.2">
      <c r="A104" s="42" t="s">
        <v>251</v>
      </c>
      <c r="B104" s="44">
        <v>312</v>
      </c>
      <c r="C104" s="44" t="s">
        <v>14</v>
      </c>
      <c r="D104" s="46">
        <v>45809</v>
      </c>
      <c r="E104" s="26" t="s">
        <v>160</v>
      </c>
      <c r="F104" s="158"/>
      <c r="G104" s="47">
        <v>0</v>
      </c>
      <c r="H104" s="47">
        <v>0</v>
      </c>
      <c r="I104" s="47">
        <v>0</v>
      </c>
      <c r="J104" s="47">
        <v>658914.03195599373</v>
      </c>
      <c r="K104" s="47">
        <f t="shared" si="3"/>
        <v>658914.03195599373</v>
      </c>
      <c r="L104" s="23"/>
    </row>
    <row r="105" spans="1:12" x14ac:dyDescent="0.2">
      <c r="A105" s="42" t="s">
        <v>252</v>
      </c>
      <c r="B105" s="44">
        <v>312</v>
      </c>
      <c r="C105" s="45" t="s">
        <v>14</v>
      </c>
      <c r="D105" s="46" t="s">
        <v>181</v>
      </c>
      <c r="E105" s="26" t="s">
        <v>160</v>
      </c>
      <c r="F105" s="158"/>
      <c r="G105" s="47">
        <v>0</v>
      </c>
      <c r="H105" s="47">
        <v>658830.5</v>
      </c>
      <c r="I105" s="47">
        <v>0</v>
      </c>
      <c r="J105" s="47">
        <v>0</v>
      </c>
      <c r="K105" s="47">
        <f t="shared" si="3"/>
        <v>658830.5</v>
      </c>
      <c r="L105" s="23"/>
    </row>
    <row r="106" spans="1:12" x14ac:dyDescent="0.2">
      <c r="A106" s="42" t="s">
        <v>253</v>
      </c>
      <c r="B106" s="44">
        <v>312</v>
      </c>
      <c r="C106" s="45" t="s">
        <v>14</v>
      </c>
      <c r="D106" s="46">
        <v>44196</v>
      </c>
      <c r="E106" s="26" t="s">
        <v>160</v>
      </c>
      <c r="F106" s="158"/>
      <c r="G106" s="47">
        <v>158332.25999999998</v>
      </c>
      <c r="H106" s="47">
        <v>160015.63000000003</v>
      </c>
      <c r="I106" s="47">
        <v>164816.09889999838</v>
      </c>
      <c r="J106" s="47">
        <v>167166.13374999847</v>
      </c>
      <c r="K106" s="47">
        <f t="shared" si="3"/>
        <v>650330.12264999677</v>
      </c>
      <c r="L106" s="23"/>
    </row>
    <row r="107" spans="1:12" x14ac:dyDescent="0.2">
      <c r="A107" s="42" t="s">
        <v>254</v>
      </c>
      <c r="B107" s="44">
        <v>312</v>
      </c>
      <c r="C107" s="45" t="s">
        <v>14</v>
      </c>
      <c r="D107" s="46">
        <v>45260</v>
      </c>
      <c r="E107" s="26" t="s">
        <v>160</v>
      </c>
      <c r="F107" s="158"/>
      <c r="G107" s="47">
        <v>0</v>
      </c>
      <c r="H107" s="47">
        <v>646883.35000000009</v>
      </c>
      <c r="I107" s="47">
        <v>0</v>
      </c>
      <c r="J107" s="47">
        <v>0</v>
      </c>
      <c r="K107" s="47">
        <f t="shared" si="3"/>
        <v>646883.35000000009</v>
      </c>
      <c r="L107" s="23"/>
    </row>
    <row r="108" spans="1:12" x14ac:dyDescent="0.2">
      <c r="A108" s="42" t="s">
        <v>255</v>
      </c>
      <c r="B108" s="44">
        <v>312</v>
      </c>
      <c r="C108" s="45" t="s">
        <v>14</v>
      </c>
      <c r="D108" s="46">
        <v>44917</v>
      </c>
      <c r="E108" s="26" t="s">
        <v>160</v>
      </c>
      <c r="F108" s="158"/>
      <c r="G108" s="47">
        <v>646442.76</v>
      </c>
      <c r="H108" s="47">
        <v>0</v>
      </c>
      <c r="I108" s="47">
        <v>0</v>
      </c>
      <c r="J108" s="47">
        <v>0</v>
      </c>
      <c r="K108" s="47">
        <f t="shared" si="3"/>
        <v>646442.76</v>
      </c>
      <c r="L108" s="23"/>
    </row>
    <row r="109" spans="1:12" x14ac:dyDescent="0.2">
      <c r="A109" s="42" t="s">
        <v>256</v>
      </c>
      <c r="B109" s="44">
        <v>312</v>
      </c>
      <c r="C109" s="45" t="s">
        <v>14</v>
      </c>
      <c r="D109" s="46">
        <v>44925</v>
      </c>
      <c r="E109" s="26" t="s">
        <v>160</v>
      </c>
      <c r="F109" s="158"/>
      <c r="G109" s="47">
        <v>645012.67999999993</v>
      </c>
      <c r="H109" s="47">
        <v>0</v>
      </c>
      <c r="I109" s="47">
        <v>0</v>
      </c>
      <c r="J109" s="47">
        <v>0</v>
      </c>
      <c r="K109" s="47">
        <f t="shared" si="3"/>
        <v>645012.67999999993</v>
      </c>
      <c r="L109" s="23"/>
    </row>
    <row r="110" spans="1:12" x14ac:dyDescent="0.2">
      <c r="A110" s="42" t="s">
        <v>257</v>
      </c>
      <c r="B110" s="44">
        <v>312</v>
      </c>
      <c r="C110" s="45" t="s">
        <v>14</v>
      </c>
      <c r="D110" s="46">
        <v>45444</v>
      </c>
      <c r="E110" s="26" t="s">
        <v>160</v>
      </c>
      <c r="F110" s="158"/>
      <c r="G110" s="47">
        <v>0</v>
      </c>
      <c r="H110" s="47">
        <v>0</v>
      </c>
      <c r="I110" s="47">
        <v>642812.51459999371</v>
      </c>
      <c r="J110" s="47">
        <v>0</v>
      </c>
      <c r="K110" s="47">
        <f t="shared" si="3"/>
        <v>642812.51459999371</v>
      </c>
      <c r="L110" s="23"/>
    </row>
    <row r="111" spans="1:12" x14ac:dyDescent="0.2">
      <c r="A111" s="42" t="s">
        <v>258</v>
      </c>
      <c r="B111" s="44">
        <v>312</v>
      </c>
      <c r="C111" s="45" t="s">
        <v>14</v>
      </c>
      <c r="D111" s="46">
        <v>44896</v>
      </c>
      <c r="E111" s="26" t="s">
        <v>160</v>
      </c>
      <c r="F111" s="158"/>
      <c r="G111" s="47">
        <v>642117.69000000018</v>
      </c>
      <c r="H111" s="47">
        <v>0</v>
      </c>
      <c r="I111" s="47">
        <v>0</v>
      </c>
      <c r="J111" s="47">
        <v>0</v>
      </c>
      <c r="K111" s="47">
        <f t="shared" si="3"/>
        <v>642117.69000000018</v>
      </c>
      <c r="L111" s="23"/>
    </row>
    <row r="112" spans="1:12" x14ac:dyDescent="0.2">
      <c r="A112" s="42" t="s">
        <v>259</v>
      </c>
      <c r="B112" s="44">
        <v>312</v>
      </c>
      <c r="C112" s="45" t="s">
        <v>14</v>
      </c>
      <c r="D112" s="46">
        <v>45230</v>
      </c>
      <c r="E112" s="26" t="s">
        <v>160</v>
      </c>
      <c r="F112" s="158"/>
      <c r="G112" s="47">
        <v>0</v>
      </c>
      <c r="H112" s="47">
        <v>630134</v>
      </c>
      <c r="I112" s="47">
        <v>0</v>
      </c>
      <c r="J112" s="47">
        <v>0</v>
      </c>
      <c r="K112" s="47">
        <f t="shared" si="3"/>
        <v>630134</v>
      </c>
      <c r="L112" s="23"/>
    </row>
    <row r="113" spans="1:12" x14ac:dyDescent="0.2">
      <c r="A113" s="42" t="s">
        <v>260</v>
      </c>
      <c r="B113" s="44">
        <v>312</v>
      </c>
      <c r="C113" s="44" t="s">
        <v>14</v>
      </c>
      <c r="D113" s="46">
        <v>45275</v>
      </c>
      <c r="E113" s="26" t="s">
        <v>160</v>
      </c>
      <c r="F113" s="158"/>
      <c r="G113" s="47">
        <v>0</v>
      </c>
      <c r="H113" s="47">
        <v>623158.99999999988</v>
      </c>
      <c r="I113" s="47">
        <v>0</v>
      </c>
      <c r="J113" s="47">
        <v>0</v>
      </c>
      <c r="K113" s="47">
        <f t="shared" si="3"/>
        <v>623158.99999999988</v>
      </c>
      <c r="L113" s="23"/>
    </row>
    <row r="114" spans="1:12" x14ac:dyDescent="0.2">
      <c r="A114" s="42" t="s">
        <v>261</v>
      </c>
      <c r="B114" s="44">
        <v>312</v>
      </c>
      <c r="C114" s="45" t="s">
        <v>14</v>
      </c>
      <c r="D114" s="46">
        <v>45291</v>
      </c>
      <c r="E114" s="26" t="s">
        <v>160</v>
      </c>
      <c r="F114" s="158"/>
      <c r="G114" s="47">
        <v>0</v>
      </c>
      <c r="H114" s="47">
        <v>623155</v>
      </c>
      <c r="I114" s="47">
        <v>0</v>
      </c>
      <c r="J114" s="47">
        <v>0</v>
      </c>
      <c r="K114" s="47">
        <f t="shared" si="3"/>
        <v>623155</v>
      </c>
      <c r="L114" s="23"/>
    </row>
    <row r="115" spans="1:12" x14ac:dyDescent="0.2">
      <c r="A115" s="42" t="s">
        <v>262</v>
      </c>
      <c r="B115" s="44">
        <v>312</v>
      </c>
      <c r="C115" s="44" t="s">
        <v>14</v>
      </c>
      <c r="D115" s="46">
        <v>45291</v>
      </c>
      <c r="E115" s="26" t="s">
        <v>160</v>
      </c>
      <c r="F115" s="158"/>
      <c r="G115" s="47">
        <v>0</v>
      </c>
      <c r="H115" s="47">
        <v>623155</v>
      </c>
      <c r="I115" s="47">
        <v>0</v>
      </c>
      <c r="J115" s="47">
        <v>0</v>
      </c>
      <c r="K115" s="47">
        <f t="shared" si="3"/>
        <v>623155</v>
      </c>
      <c r="L115" s="23"/>
    </row>
    <row r="116" spans="1:12" x14ac:dyDescent="0.2">
      <c r="A116" s="42" t="s">
        <v>263</v>
      </c>
      <c r="B116" s="44">
        <v>312</v>
      </c>
      <c r="C116" s="45" t="s">
        <v>14</v>
      </c>
      <c r="D116" s="46">
        <v>44849</v>
      </c>
      <c r="E116" s="26" t="s">
        <v>160</v>
      </c>
      <c r="F116" s="158"/>
      <c r="G116" s="47">
        <v>620682.40999999992</v>
      </c>
      <c r="H116" s="47">
        <v>0</v>
      </c>
      <c r="I116" s="47">
        <v>0</v>
      </c>
      <c r="J116" s="47">
        <v>0</v>
      </c>
      <c r="K116" s="47">
        <f t="shared" si="3"/>
        <v>620682.40999999992</v>
      </c>
      <c r="L116" s="23"/>
    </row>
    <row r="117" spans="1:12" x14ac:dyDescent="0.2">
      <c r="A117" s="42" t="s">
        <v>264</v>
      </c>
      <c r="B117" s="44">
        <v>312</v>
      </c>
      <c r="C117" s="45" t="s">
        <v>14</v>
      </c>
      <c r="D117" s="46">
        <v>45412</v>
      </c>
      <c r="E117" s="26" t="s">
        <v>160</v>
      </c>
      <c r="F117" s="158"/>
      <c r="G117" s="47">
        <v>0</v>
      </c>
      <c r="H117" s="47">
        <v>0</v>
      </c>
      <c r="I117" s="47">
        <v>615566.10999999405</v>
      </c>
      <c r="J117" s="47">
        <v>0</v>
      </c>
      <c r="K117" s="47">
        <f t="shared" si="3"/>
        <v>615566.10999999405</v>
      </c>
      <c r="L117" s="23"/>
    </row>
    <row r="118" spans="1:12" x14ac:dyDescent="0.2">
      <c r="A118" s="42" t="s">
        <v>265</v>
      </c>
      <c r="B118" s="44">
        <v>312</v>
      </c>
      <c r="C118" s="44" t="s">
        <v>14</v>
      </c>
      <c r="D118" s="46">
        <v>46022</v>
      </c>
      <c r="E118" s="26" t="s">
        <v>160</v>
      </c>
      <c r="F118" s="158"/>
      <c r="G118" s="47">
        <v>0</v>
      </c>
      <c r="H118" s="47">
        <v>0</v>
      </c>
      <c r="I118" s="47">
        <v>0</v>
      </c>
      <c r="J118" s="47">
        <v>611063.68519999413</v>
      </c>
      <c r="K118" s="47">
        <f t="shared" si="3"/>
        <v>611063.68519999413</v>
      </c>
      <c r="L118" s="23"/>
    </row>
    <row r="119" spans="1:12" x14ac:dyDescent="0.2">
      <c r="A119" s="42" t="s">
        <v>266</v>
      </c>
      <c r="B119" s="44">
        <v>312</v>
      </c>
      <c r="C119" s="45" t="s">
        <v>14</v>
      </c>
      <c r="D119" s="46">
        <v>45280</v>
      </c>
      <c r="E119" s="26" t="s">
        <v>160</v>
      </c>
      <c r="F119" s="158"/>
      <c r="G119" s="47">
        <v>0</v>
      </c>
      <c r="H119" s="47">
        <v>609877.00000000012</v>
      </c>
      <c r="I119" s="47">
        <v>0</v>
      </c>
      <c r="J119" s="47">
        <v>0</v>
      </c>
      <c r="K119" s="47">
        <f t="shared" si="3"/>
        <v>609877.00000000012</v>
      </c>
      <c r="L119" s="23"/>
    </row>
    <row r="120" spans="1:12" x14ac:dyDescent="0.2">
      <c r="A120" s="42" t="s">
        <v>267</v>
      </c>
      <c r="B120" s="44">
        <v>312</v>
      </c>
      <c r="C120" s="45" t="s">
        <v>14</v>
      </c>
      <c r="D120" s="46" t="s">
        <v>181</v>
      </c>
      <c r="E120" s="26" t="s">
        <v>160</v>
      </c>
      <c r="F120" s="158"/>
      <c r="G120" s="47">
        <v>0</v>
      </c>
      <c r="H120" s="47">
        <v>0</v>
      </c>
      <c r="I120" s="47">
        <v>0</v>
      </c>
      <c r="J120" s="47">
        <v>602763.61059999431</v>
      </c>
      <c r="K120" s="47">
        <f t="shared" si="3"/>
        <v>602763.61059999431</v>
      </c>
      <c r="L120" s="23"/>
    </row>
    <row r="121" spans="1:12" x14ac:dyDescent="0.2">
      <c r="A121" s="42" t="s">
        <v>268</v>
      </c>
      <c r="B121" s="44">
        <v>312</v>
      </c>
      <c r="C121" s="45" t="s">
        <v>15</v>
      </c>
      <c r="D121" s="46">
        <v>45777</v>
      </c>
      <c r="E121" s="46" t="s">
        <v>189</v>
      </c>
      <c r="F121" s="163" t="str">
        <f>C121&amp;E121</f>
        <v>SGSpecific</v>
      </c>
      <c r="G121" s="47">
        <v>0</v>
      </c>
      <c r="H121" s="47">
        <v>0</v>
      </c>
      <c r="I121" s="47">
        <v>0</v>
      </c>
      <c r="J121" s="47">
        <v>599172.77879999427</v>
      </c>
      <c r="K121" s="47">
        <f t="shared" si="3"/>
        <v>599172.77879999427</v>
      </c>
      <c r="L121" s="23"/>
    </row>
    <row r="122" spans="1:12" x14ac:dyDescent="0.2">
      <c r="A122" s="42" t="s">
        <v>269</v>
      </c>
      <c r="B122" s="44">
        <v>312</v>
      </c>
      <c r="C122" s="45" t="s">
        <v>14</v>
      </c>
      <c r="D122" s="46">
        <v>44804</v>
      </c>
      <c r="E122" s="26" t="s">
        <v>160</v>
      </c>
      <c r="F122" s="158"/>
      <c r="G122" s="47">
        <v>594720</v>
      </c>
      <c r="H122" s="47">
        <v>0</v>
      </c>
      <c r="I122" s="47">
        <v>0</v>
      </c>
      <c r="J122" s="47">
        <v>0</v>
      </c>
      <c r="K122" s="47">
        <f t="shared" si="3"/>
        <v>594720</v>
      </c>
      <c r="L122" s="23"/>
    </row>
    <row r="123" spans="1:12" x14ac:dyDescent="0.2">
      <c r="A123" s="42" t="s">
        <v>270</v>
      </c>
      <c r="B123" s="44">
        <v>312</v>
      </c>
      <c r="C123" s="44" t="s">
        <v>14</v>
      </c>
      <c r="D123" s="46">
        <v>45046</v>
      </c>
      <c r="E123" s="26" t="s">
        <v>160</v>
      </c>
      <c r="F123" s="158"/>
      <c r="G123" s="47">
        <v>0</v>
      </c>
      <c r="H123" s="47">
        <v>588362.04</v>
      </c>
      <c r="I123" s="47">
        <v>0</v>
      </c>
      <c r="J123" s="47">
        <v>0</v>
      </c>
      <c r="K123" s="47">
        <f t="shared" si="3"/>
        <v>588362.04</v>
      </c>
      <c r="L123" s="23"/>
    </row>
    <row r="124" spans="1:12" x14ac:dyDescent="0.2">
      <c r="A124" s="42" t="s">
        <v>271</v>
      </c>
      <c r="B124" s="44">
        <v>312</v>
      </c>
      <c r="C124" s="45" t="s">
        <v>14</v>
      </c>
      <c r="D124" s="46">
        <v>45566</v>
      </c>
      <c r="E124" s="26" t="s">
        <v>160</v>
      </c>
      <c r="F124" s="158"/>
      <c r="G124" s="47">
        <v>0</v>
      </c>
      <c r="H124" s="47">
        <v>0</v>
      </c>
      <c r="I124" s="47">
        <v>585218.18999999436</v>
      </c>
      <c r="J124" s="47">
        <v>0</v>
      </c>
      <c r="K124" s="47">
        <f t="shared" si="3"/>
        <v>585218.18999999436</v>
      </c>
      <c r="L124" s="23"/>
    </row>
    <row r="125" spans="1:12" x14ac:dyDescent="0.2">
      <c r="A125" s="42" t="s">
        <v>272</v>
      </c>
      <c r="B125" s="44">
        <v>312</v>
      </c>
      <c r="C125" s="44" t="s">
        <v>14</v>
      </c>
      <c r="D125" s="46" t="s">
        <v>181</v>
      </c>
      <c r="E125" s="26" t="s">
        <v>160</v>
      </c>
      <c r="F125" s="158"/>
      <c r="G125" s="47">
        <v>0</v>
      </c>
      <c r="H125" s="47">
        <v>0</v>
      </c>
      <c r="I125" s="47">
        <v>0</v>
      </c>
      <c r="J125" s="47">
        <v>582567.21239999449</v>
      </c>
      <c r="K125" s="47">
        <f t="shared" si="3"/>
        <v>582567.21239999449</v>
      </c>
      <c r="L125" s="23"/>
    </row>
    <row r="126" spans="1:12" x14ac:dyDescent="0.2">
      <c r="A126" s="42" t="s">
        <v>273</v>
      </c>
      <c r="B126" s="44">
        <v>312</v>
      </c>
      <c r="C126" s="45" t="s">
        <v>14</v>
      </c>
      <c r="D126" s="46">
        <v>45260</v>
      </c>
      <c r="E126" s="26" t="s">
        <v>160</v>
      </c>
      <c r="F126" s="158"/>
      <c r="G126" s="47">
        <v>0</v>
      </c>
      <c r="H126" s="47">
        <v>581840</v>
      </c>
      <c r="I126" s="47">
        <v>0</v>
      </c>
      <c r="J126" s="47">
        <v>0</v>
      </c>
      <c r="K126" s="47">
        <f t="shared" si="3"/>
        <v>581840</v>
      </c>
      <c r="L126" s="23"/>
    </row>
    <row r="127" spans="1:12" x14ac:dyDescent="0.2">
      <c r="A127" s="42" t="s">
        <v>274</v>
      </c>
      <c r="B127" s="44">
        <v>312</v>
      </c>
      <c r="C127" s="45" t="s">
        <v>14</v>
      </c>
      <c r="D127" s="46">
        <v>45229</v>
      </c>
      <c r="E127" s="26" t="s">
        <v>160</v>
      </c>
      <c r="F127" s="158"/>
      <c r="G127" s="47">
        <v>0</v>
      </c>
      <c r="H127" s="47">
        <v>547615</v>
      </c>
      <c r="I127" s="47">
        <v>30180.029999999679</v>
      </c>
      <c r="J127" s="47">
        <v>0</v>
      </c>
      <c r="K127" s="47">
        <f t="shared" si="3"/>
        <v>577795.02999999968</v>
      </c>
      <c r="L127" s="23"/>
    </row>
    <row r="128" spans="1:12" x14ac:dyDescent="0.2">
      <c r="A128" s="42" t="s">
        <v>275</v>
      </c>
      <c r="B128" s="44">
        <v>312</v>
      </c>
      <c r="C128" s="45" t="s">
        <v>14</v>
      </c>
      <c r="D128" s="46">
        <v>45260</v>
      </c>
      <c r="E128" s="26" t="s">
        <v>160</v>
      </c>
      <c r="F128" s="158"/>
      <c r="G128" s="47">
        <v>0</v>
      </c>
      <c r="H128" s="47">
        <v>573510</v>
      </c>
      <c r="I128" s="47">
        <v>0</v>
      </c>
      <c r="J128" s="47">
        <v>0</v>
      </c>
      <c r="K128" s="47">
        <f t="shared" si="3"/>
        <v>573510</v>
      </c>
      <c r="L128" s="23"/>
    </row>
    <row r="129" spans="1:12" x14ac:dyDescent="0.2">
      <c r="A129" s="42" t="s">
        <v>276</v>
      </c>
      <c r="B129" s="44">
        <v>312</v>
      </c>
      <c r="C129" s="45" t="s">
        <v>14</v>
      </c>
      <c r="D129" s="46" t="s">
        <v>181</v>
      </c>
      <c r="E129" s="26" t="s">
        <v>160</v>
      </c>
      <c r="F129" s="158"/>
      <c r="G129" s="47">
        <v>0</v>
      </c>
      <c r="H129" s="47">
        <v>0</v>
      </c>
      <c r="I129" s="47">
        <v>569699.17999999435</v>
      </c>
      <c r="J129" s="47">
        <v>0</v>
      </c>
      <c r="K129" s="47">
        <f t="shared" ref="K129:K192" si="4">SUM(G129:J129)</f>
        <v>569699.17999999435</v>
      </c>
      <c r="L129" s="23"/>
    </row>
    <row r="130" spans="1:12" x14ac:dyDescent="0.2">
      <c r="A130" s="42" t="s">
        <v>277</v>
      </c>
      <c r="B130" s="44">
        <v>312</v>
      </c>
      <c r="C130" s="45" t="s">
        <v>14</v>
      </c>
      <c r="D130" s="46">
        <v>45657</v>
      </c>
      <c r="E130" s="26" t="s">
        <v>160</v>
      </c>
      <c r="F130" s="158"/>
      <c r="G130" s="47">
        <v>0</v>
      </c>
      <c r="H130" s="47">
        <v>0</v>
      </c>
      <c r="I130" s="47">
        <v>567054.13999999454</v>
      </c>
      <c r="J130" s="47">
        <v>0</v>
      </c>
      <c r="K130" s="47">
        <f t="shared" si="4"/>
        <v>567054.13999999454</v>
      </c>
      <c r="L130" s="23"/>
    </row>
    <row r="131" spans="1:12" x14ac:dyDescent="0.2">
      <c r="A131" s="42" t="s">
        <v>278</v>
      </c>
      <c r="B131" s="44">
        <v>312</v>
      </c>
      <c r="C131" s="44" t="s">
        <v>14</v>
      </c>
      <c r="D131" s="46">
        <v>45473</v>
      </c>
      <c r="E131" s="26" t="s">
        <v>160</v>
      </c>
      <c r="F131" s="158"/>
      <c r="G131" s="47">
        <v>0</v>
      </c>
      <c r="H131" s="47">
        <v>0</v>
      </c>
      <c r="I131" s="47">
        <v>566064.92999999819</v>
      </c>
      <c r="J131" s="47">
        <v>0</v>
      </c>
      <c r="K131" s="47">
        <f t="shared" si="4"/>
        <v>566064.92999999819</v>
      </c>
      <c r="L131" s="23"/>
    </row>
    <row r="132" spans="1:12" x14ac:dyDescent="0.2">
      <c r="A132" s="42" t="s">
        <v>279</v>
      </c>
      <c r="B132" s="44">
        <v>312</v>
      </c>
      <c r="C132" s="45" t="s">
        <v>14</v>
      </c>
      <c r="D132" s="46" t="s">
        <v>181</v>
      </c>
      <c r="E132" s="26" t="s">
        <v>160</v>
      </c>
      <c r="F132" s="158"/>
      <c r="G132" s="47">
        <v>0</v>
      </c>
      <c r="H132" s="47">
        <v>0</v>
      </c>
      <c r="I132" s="47">
        <v>0</v>
      </c>
      <c r="J132" s="47">
        <v>566037.60759999452</v>
      </c>
      <c r="K132" s="47">
        <f t="shared" si="4"/>
        <v>566037.60759999452</v>
      </c>
      <c r="L132" s="23"/>
    </row>
    <row r="133" spans="1:12" x14ac:dyDescent="0.2">
      <c r="A133" s="42" t="s">
        <v>280</v>
      </c>
      <c r="B133" s="44">
        <v>312</v>
      </c>
      <c r="C133" s="45" t="s">
        <v>14</v>
      </c>
      <c r="D133" s="46">
        <v>44895</v>
      </c>
      <c r="E133" s="26" t="s">
        <v>160</v>
      </c>
      <c r="F133" s="158"/>
      <c r="G133" s="47">
        <v>559040.82000000007</v>
      </c>
      <c r="H133" s="47">
        <v>0</v>
      </c>
      <c r="I133" s="47">
        <v>0</v>
      </c>
      <c r="J133" s="47">
        <v>0</v>
      </c>
      <c r="K133" s="47">
        <f t="shared" si="4"/>
        <v>559040.82000000007</v>
      </c>
      <c r="L133" s="23"/>
    </row>
    <row r="134" spans="1:12" x14ac:dyDescent="0.2">
      <c r="A134" s="42" t="s">
        <v>281</v>
      </c>
      <c r="B134" s="44">
        <v>312</v>
      </c>
      <c r="C134" s="44" t="s">
        <v>14</v>
      </c>
      <c r="D134" s="46" t="s">
        <v>181</v>
      </c>
      <c r="E134" s="26" t="s">
        <v>160</v>
      </c>
      <c r="F134" s="158"/>
      <c r="G134" s="47">
        <v>0</v>
      </c>
      <c r="H134" s="47">
        <v>551778</v>
      </c>
      <c r="I134" s="47">
        <v>0</v>
      </c>
      <c r="J134" s="47">
        <v>0</v>
      </c>
      <c r="K134" s="47">
        <f t="shared" si="4"/>
        <v>551778</v>
      </c>
      <c r="L134" s="23"/>
    </row>
    <row r="135" spans="1:12" x14ac:dyDescent="0.2">
      <c r="A135" s="42" t="s">
        <v>282</v>
      </c>
      <c r="B135" s="44">
        <v>312</v>
      </c>
      <c r="C135" s="45" t="s">
        <v>14</v>
      </c>
      <c r="D135" s="46">
        <v>45260</v>
      </c>
      <c r="E135" s="26" t="s">
        <v>160</v>
      </c>
      <c r="F135" s="158"/>
      <c r="G135" s="47">
        <v>0</v>
      </c>
      <c r="H135" s="47">
        <v>551778</v>
      </c>
      <c r="I135" s="47">
        <v>0</v>
      </c>
      <c r="J135" s="47">
        <v>0</v>
      </c>
      <c r="K135" s="47">
        <f t="shared" si="4"/>
        <v>551778</v>
      </c>
      <c r="L135" s="23"/>
    </row>
    <row r="136" spans="1:12" x14ac:dyDescent="0.2">
      <c r="A136" s="42" t="s">
        <v>283</v>
      </c>
      <c r="B136" s="44">
        <v>312</v>
      </c>
      <c r="C136" s="44" t="s">
        <v>14</v>
      </c>
      <c r="D136" s="46" t="s">
        <v>181</v>
      </c>
      <c r="E136" s="26" t="s">
        <v>160</v>
      </c>
      <c r="F136" s="158"/>
      <c r="G136" s="47">
        <v>0</v>
      </c>
      <c r="H136" s="47">
        <v>0</v>
      </c>
      <c r="I136" s="47">
        <v>0</v>
      </c>
      <c r="J136" s="47">
        <v>546560.20919999504</v>
      </c>
      <c r="K136" s="47">
        <f t="shared" si="4"/>
        <v>546560.20919999504</v>
      </c>
      <c r="L136" s="23"/>
    </row>
    <row r="137" spans="1:12" x14ac:dyDescent="0.2">
      <c r="A137" s="42" t="s">
        <v>284</v>
      </c>
      <c r="B137" s="44">
        <v>312</v>
      </c>
      <c r="C137" s="44" t="s">
        <v>14</v>
      </c>
      <c r="D137" s="46">
        <v>45289</v>
      </c>
      <c r="E137" s="26" t="s">
        <v>160</v>
      </c>
      <c r="F137" s="158"/>
      <c r="G137" s="47">
        <v>0</v>
      </c>
      <c r="H137" s="47">
        <v>538968.29999999993</v>
      </c>
      <c r="I137" s="47">
        <v>0</v>
      </c>
      <c r="J137" s="47">
        <v>0</v>
      </c>
      <c r="K137" s="47">
        <f t="shared" si="4"/>
        <v>538968.29999999993</v>
      </c>
      <c r="L137" s="23"/>
    </row>
    <row r="138" spans="1:12" x14ac:dyDescent="0.2">
      <c r="A138" s="42" t="s">
        <v>285</v>
      </c>
      <c r="B138" s="44">
        <v>312</v>
      </c>
      <c r="C138" s="45" t="s">
        <v>14</v>
      </c>
      <c r="D138" s="46" t="s">
        <v>181</v>
      </c>
      <c r="E138" s="26" t="s">
        <v>160</v>
      </c>
      <c r="F138" s="158"/>
      <c r="G138" s="47">
        <v>0</v>
      </c>
      <c r="H138" s="47">
        <v>0</v>
      </c>
      <c r="I138" s="47">
        <v>533204.21999999497</v>
      </c>
      <c r="J138" s="47">
        <v>0</v>
      </c>
      <c r="K138" s="47">
        <f t="shared" si="4"/>
        <v>533204.21999999497</v>
      </c>
      <c r="L138" s="23"/>
    </row>
    <row r="139" spans="1:12" x14ac:dyDescent="0.2">
      <c r="A139" s="42" t="s">
        <v>286</v>
      </c>
      <c r="B139" s="44">
        <v>312</v>
      </c>
      <c r="C139" s="44" t="s">
        <v>14</v>
      </c>
      <c r="D139" s="46">
        <v>45046</v>
      </c>
      <c r="E139" s="26" t="s">
        <v>160</v>
      </c>
      <c r="F139" s="158"/>
      <c r="G139" s="47">
        <v>0</v>
      </c>
      <c r="H139" s="47">
        <v>530429.48</v>
      </c>
      <c r="I139" s="47">
        <v>0</v>
      </c>
      <c r="J139" s="47">
        <v>0</v>
      </c>
      <c r="K139" s="47">
        <f t="shared" si="4"/>
        <v>530429.48</v>
      </c>
      <c r="L139" s="23"/>
    </row>
    <row r="140" spans="1:12" x14ac:dyDescent="0.2">
      <c r="A140" s="42" t="s">
        <v>287</v>
      </c>
      <c r="B140" s="44">
        <v>312</v>
      </c>
      <c r="C140" s="44" t="s">
        <v>14</v>
      </c>
      <c r="D140" s="46">
        <v>44897</v>
      </c>
      <c r="E140" s="26" t="s">
        <v>160</v>
      </c>
      <c r="F140" s="158"/>
      <c r="G140" s="47">
        <v>528114.80999999994</v>
      </c>
      <c r="H140" s="47">
        <v>0</v>
      </c>
      <c r="I140" s="47">
        <v>0</v>
      </c>
      <c r="J140" s="47">
        <v>0</v>
      </c>
      <c r="K140" s="47">
        <f t="shared" si="4"/>
        <v>528114.80999999994</v>
      </c>
      <c r="L140" s="23"/>
    </row>
    <row r="141" spans="1:12" x14ac:dyDescent="0.2">
      <c r="A141" s="42" t="s">
        <v>288</v>
      </c>
      <c r="B141" s="44">
        <v>312</v>
      </c>
      <c r="C141" s="45" t="s">
        <v>14</v>
      </c>
      <c r="D141" s="46">
        <v>45046</v>
      </c>
      <c r="E141" s="26" t="s">
        <v>160</v>
      </c>
      <c r="F141" s="158"/>
      <c r="G141" s="47">
        <v>0</v>
      </c>
      <c r="H141" s="47">
        <v>523372.55999999994</v>
      </c>
      <c r="I141" s="47">
        <v>0</v>
      </c>
      <c r="J141" s="47">
        <v>0</v>
      </c>
      <c r="K141" s="47">
        <f t="shared" si="4"/>
        <v>523372.55999999994</v>
      </c>
      <c r="L141" s="23"/>
    </row>
    <row r="142" spans="1:12" x14ac:dyDescent="0.2">
      <c r="A142" s="42" t="s">
        <v>289</v>
      </c>
      <c r="B142" s="44">
        <v>312</v>
      </c>
      <c r="C142" s="45" t="s">
        <v>14</v>
      </c>
      <c r="D142" s="46">
        <v>45230</v>
      </c>
      <c r="E142" s="26" t="s">
        <v>160</v>
      </c>
      <c r="F142" s="158"/>
      <c r="G142" s="47">
        <v>0</v>
      </c>
      <c r="H142" s="47">
        <v>519647.99999999994</v>
      </c>
      <c r="I142" s="47">
        <v>0</v>
      </c>
      <c r="J142" s="47">
        <v>0</v>
      </c>
      <c r="K142" s="47">
        <f t="shared" si="4"/>
        <v>519647.99999999994</v>
      </c>
      <c r="L142" s="23"/>
    </row>
    <row r="143" spans="1:12" x14ac:dyDescent="0.2">
      <c r="A143" s="42" t="s">
        <v>290</v>
      </c>
      <c r="B143" s="44">
        <v>312</v>
      </c>
      <c r="C143" s="45" t="s">
        <v>14</v>
      </c>
      <c r="D143" s="46" t="s">
        <v>181</v>
      </c>
      <c r="E143" s="26" t="s">
        <v>160</v>
      </c>
      <c r="F143" s="158"/>
      <c r="G143" s="47">
        <v>0</v>
      </c>
      <c r="H143" s="47">
        <v>517674</v>
      </c>
      <c r="I143" s="47">
        <v>0</v>
      </c>
      <c r="J143" s="47">
        <v>0</v>
      </c>
      <c r="K143" s="47">
        <f t="shared" si="4"/>
        <v>517674</v>
      </c>
      <c r="L143" s="23"/>
    </row>
    <row r="144" spans="1:12" x14ac:dyDescent="0.2">
      <c r="A144" s="42" t="s">
        <v>291</v>
      </c>
      <c r="B144" s="44">
        <v>312</v>
      </c>
      <c r="C144" s="45" t="s">
        <v>14</v>
      </c>
      <c r="D144" s="46">
        <v>44925</v>
      </c>
      <c r="E144" s="26" t="s">
        <v>160</v>
      </c>
      <c r="F144" s="158"/>
      <c r="G144" s="47">
        <v>514646</v>
      </c>
      <c r="H144" s="47">
        <v>0</v>
      </c>
      <c r="I144" s="47">
        <v>0</v>
      </c>
      <c r="J144" s="47">
        <v>0</v>
      </c>
      <c r="K144" s="47">
        <f t="shared" si="4"/>
        <v>514646</v>
      </c>
      <c r="L144" s="23"/>
    </row>
    <row r="145" spans="1:12" x14ac:dyDescent="0.2">
      <c r="A145" s="42" t="s">
        <v>292</v>
      </c>
      <c r="B145" s="44">
        <v>312</v>
      </c>
      <c r="C145" s="45" t="s">
        <v>14</v>
      </c>
      <c r="D145" s="46">
        <v>44895</v>
      </c>
      <c r="E145" s="26" t="s">
        <v>160</v>
      </c>
      <c r="F145" s="158"/>
      <c r="G145" s="47">
        <v>507518</v>
      </c>
      <c r="H145" s="47">
        <v>0</v>
      </c>
      <c r="I145" s="47">
        <v>0</v>
      </c>
      <c r="J145" s="47">
        <v>0</v>
      </c>
      <c r="K145" s="47">
        <f t="shared" si="4"/>
        <v>507518</v>
      </c>
      <c r="L145" s="23"/>
    </row>
    <row r="146" spans="1:12" x14ac:dyDescent="0.2">
      <c r="A146" s="42" t="s">
        <v>293</v>
      </c>
      <c r="B146" s="44">
        <v>312</v>
      </c>
      <c r="C146" s="44" t="s">
        <v>14</v>
      </c>
      <c r="D146" s="46">
        <v>45046</v>
      </c>
      <c r="E146" s="26" t="s">
        <v>160</v>
      </c>
      <c r="F146" s="158"/>
      <c r="G146" s="47">
        <v>0</v>
      </c>
      <c r="H146" s="47">
        <v>499422.69999999995</v>
      </c>
      <c r="I146" s="47">
        <v>0</v>
      </c>
      <c r="J146" s="47">
        <v>0</v>
      </c>
      <c r="K146" s="47">
        <f t="shared" si="4"/>
        <v>499422.69999999995</v>
      </c>
      <c r="L146" s="23"/>
    </row>
    <row r="147" spans="1:12" x14ac:dyDescent="0.2">
      <c r="A147" s="42" t="s">
        <v>294</v>
      </c>
      <c r="B147" s="44">
        <v>312</v>
      </c>
      <c r="C147" s="45" t="s">
        <v>14</v>
      </c>
      <c r="D147" s="46">
        <v>45107</v>
      </c>
      <c r="E147" s="26" t="s">
        <v>160</v>
      </c>
      <c r="F147" s="158"/>
      <c r="G147" s="47">
        <v>0</v>
      </c>
      <c r="H147" s="47">
        <v>498982.06999999995</v>
      </c>
      <c r="I147" s="47">
        <v>0</v>
      </c>
      <c r="J147" s="47">
        <v>0</v>
      </c>
      <c r="K147" s="47">
        <f t="shared" si="4"/>
        <v>498982.06999999995</v>
      </c>
      <c r="L147" s="23"/>
    </row>
    <row r="148" spans="1:12" x14ac:dyDescent="0.2">
      <c r="A148" s="42" t="s">
        <v>295</v>
      </c>
      <c r="B148" s="44">
        <v>312</v>
      </c>
      <c r="C148" s="44" t="s">
        <v>14</v>
      </c>
      <c r="D148" s="46">
        <v>45838</v>
      </c>
      <c r="E148" s="26" t="s">
        <v>160</v>
      </c>
      <c r="F148" s="158"/>
      <c r="G148" s="47">
        <v>0</v>
      </c>
      <c r="H148" s="47">
        <v>0</v>
      </c>
      <c r="I148" s="47">
        <v>0</v>
      </c>
      <c r="J148" s="47">
        <v>496060.66171999538</v>
      </c>
      <c r="K148" s="47">
        <f t="shared" si="4"/>
        <v>496060.66171999538</v>
      </c>
      <c r="L148" s="23"/>
    </row>
    <row r="149" spans="1:12" x14ac:dyDescent="0.2">
      <c r="A149" s="42" t="s">
        <v>296</v>
      </c>
      <c r="B149" s="44">
        <v>312</v>
      </c>
      <c r="C149" s="45" t="s">
        <v>14</v>
      </c>
      <c r="D149" s="46">
        <v>45992</v>
      </c>
      <c r="E149" s="26" t="s">
        <v>160</v>
      </c>
      <c r="F149" s="158"/>
      <c r="G149" s="47">
        <v>0</v>
      </c>
      <c r="H149" s="47">
        <v>0</v>
      </c>
      <c r="I149" s="47">
        <v>0</v>
      </c>
      <c r="J149" s="47">
        <v>492353.84294199536</v>
      </c>
      <c r="K149" s="47">
        <f t="shared" si="4"/>
        <v>492353.84294199536</v>
      </c>
      <c r="L149" s="23"/>
    </row>
    <row r="150" spans="1:12" x14ac:dyDescent="0.2">
      <c r="A150" s="42" t="s">
        <v>297</v>
      </c>
      <c r="B150" s="44">
        <v>312</v>
      </c>
      <c r="C150" s="45" t="s">
        <v>14</v>
      </c>
      <c r="D150" s="46">
        <v>45961</v>
      </c>
      <c r="E150" s="26" t="s">
        <v>160</v>
      </c>
      <c r="F150" s="158"/>
      <c r="G150" s="47">
        <v>0</v>
      </c>
      <c r="H150" s="47">
        <v>0</v>
      </c>
      <c r="I150" s="47">
        <v>0</v>
      </c>
      <c r="J150" s="47">
        <v>491084.7818999954</v>
      </c>
      <c r="K150" s="47">
        <f t="shared" si="4"/>
        <v>491084.7818999954</v>
      </c>
      <c r="L150" s="23"/>
    </row>
    <row r="151" spans="1:12" x14ac:dyDescent="0.2">
      <c r="A151" s="42" t="s">
        <v>298</v>
      </c>
      <c r="B151" s="44">
        <v>312</v>
      </c>
      <c r="C151" s="44" t="s">
        <v>14</v>
      </c>
      <c r="D151" s="46">
        <v>45991</v>
      </c>
      <c r="E151" s="26" t="s">
        <v>160</v>
      </c>
      <c r="F151" s="158"/>
      <c r="G151" s="47">
        <v>0</v>
      </c>
      <c r="H151" s="47">
        <v>0</v>
      </c>
      <c r="I151" s="47">
        <v>0</v>
      </c>
      <c r="J151" s="47">
        <v>490954.36948399537</v>
      </c>
      <c r="K151" s="47">
        <f t="shared" si="4"/>
        <v>490954.36948399537</v>
      </c>
      <c r="L151" s="23"/>
    </row>
    <row r="152" spans="1:12" x14ac:dyDescent="0.2">
      <c r="A152" s="42" t="s">
        <v>299</v>
      </c>
      <c r="B152" s="44">
        <v>312</v>
      </c>
      <c r="C152" s="44" t="s">
        <v>14</v>
      </c>
      <c r="D152" s="46">
        <v>45280</v>
      </c>
      <c r="E152" s="26" t="s">
        <v>160</v>
      </c>
      <c r="F152" s="158"/>
      <c r="G152" s="47">
        <v>0</v>
      </c>
      <c r="H152" s="47">
        <v>480000</v>
      </c>
      <c r="I152" s="47">
        <v>0</v>
      </c>
      <c r="J152" s="47">
        <v>0</v>
      </c>
      <c r="K152" s="47">
        <f t="shared" si="4"/>
        <v>480000</v>
      </c>
      <c r="L152" s="23"/>
    </row>
    <row r="153" spans="1:12" x14ac:dyDescent="0.2">
      <c r="A153" s="42" t="s">
        <v>300</v>
      </c>
      <c r="B153" s="44">
        <v>312</v>
      </c>
      <c r="C153" s="45" t="s">
        <v>14</v>
      </c>
      <c r="D153" s="46">
        <v>45626</v>
      </c>
      <c r="E153" s="26" t="s">
        <v>160</v>
      </c>
      <c r="F153" s="158"/>
      <c r="G153" s="47">
        <v>0</v>
      </c>
      <c r="H153" s="47">
        <v>0</v>
      </c>
      <c r="I153" s="47">
        <v>478957.18939999538</v>
      </c>
      <c r="J153" s="47">
        <v>0</v>
      </c>
      <c r="K153" s="47">
        <f t="shared" si="4"/>
        <v>478957.18939999538</v>
      </c>
      <c r="L153" s="23"/>
    </row>
    <row r="154" spans="1:12" x14ac:dyDescent="0.2">
      <c r="A154" s="42" t="s">
        <v>301</v>
      </c>
      <c r="B154" s="44">
        <v>312</v>
      </c>
      <c r="C154" s="45" t="s">
        <v>14</v>
      </c>
      <c r="D154" s="46">
        <v>44895</v>
      </c>
      <c r="E154" s="26" t="s">
        <v>160</v>
      </c>
      <c r="F154" s="158"/>
      <c r="G154" s="47">
        <v>468292.27</v>
      </c>
      <c r="H154" s="47">
        <v>0</v>
      </c>
      <c r="I154" s="47">
        <v>0</v>
      </c>
      <c r="J154" s="47">
        <v>0</v>
      </c>
      <c r="K154" s="47">
        <f t="shared" si="4"/>
        <v>468292.27</v>
      </c>
      <c r="L154" s="23"/>
    </row>
    <row r="155" spans="1:12" x14ac:dyDescent="0.2">
      <c r="A155" s="42" t="s">
        <v>302</v>
      </c>
      <c r="B155" s="44">
        <v>312</v>
      </c>
      <c r="C155" s="44" t="s">
        <v>14</v>
      </c>
      <c r="D155" s="46">
        <v>45230</v>
      </c>
      <c r="E155" s="26" t="s">
        <v>160</v>
      </c>
      <c r="F155" s="158"/>
      <c r="G155" s="47">
        <v>0</v>
      </c>
      <c r="H155" s="47">
        <v>465130.49999999994</v>
      </c>
      <c r="I155" s="47">
        <v>0</v>
      </c>
      <c r="J155" s="47">
        <v>0</v>
      </c>
      <c r="K155" s="47">
        <f t="shared" si="4"/>
        <v>465130.49999999994</v>
      </c>
      <c r="L155" s="23"/>
    </row>
    <row r="156" spans="1:12" x14ac:dyDescent="0.2">
      <c r="A156" s="42" t="s">
        <v>303</v>
      </c>
      <c r="B156" s="44">
        <v>312</v>
      </c>
      <c r="C156" s="44" t="s">
        <v>14</v>
      </c>
      <c r="D156" s="46">
        <v>45260</v>
      </c>
      <c r="E156" s="26" t="s">
        <v>160</v>
      </c>
      <c r="F156" s="158"/>
      <c r="G156" s="47">
        <v>0</v>
      </c>
      <c r="H156" s="47">
        <v>465006.98</v>
      </c>
      <c r="I156" s="47">
        <v>0</v>
      </c>
      <c r="J156" s="47">
        <v>0</v>
      </c>
      <c r="K156" s="47">
        <f t="shared" si="4"/>
        <v>465006.98</v>
      </c>
      <c r="L156" s="23"/>
    </row>
    <row r="157" spans="1:12" x14ac:dyDescent="0.2">
      <c r="A157" s="42" t="s">
        <v>304</v>
      </c>
      <c r="B157" s="44">
        <v>312</v>
      </c>
      <c r="C157" s="45" t="s">
        <v>14</v>
      </c>
      <c r="D157" s="46">
        <v>45260</v>
      </c>
      <c r="E157" s="26" t="s">
        <v>160</v>
      </c>
      <c r="F157" s="158"/>
      <c r="G157" s="47">
        <v>0</v>
      </c>
      <c r="H157" s="47">
        <v>458827.00000000006</v>
      </c>
      <c r="I157" s="47">
        <v>0</v>
      </c>
      <c r="J157" s="47">
        <v>0</v>
      </c>
      <c r="K157" s="47">
        <f t="shared" si="4"/>
        <v>458827.00000000006</v>
      </c>
      <c r="L157" s="23"/>
    </row>
    <row r="158" spans="1:12" x14ac:dyDescent="0.2">
      <c r="A158" s="42" t="s">
        <v>305</v>
      </c>
      <c r="B158" s="44">
        <v>312</v>
      </c>
      <c r="C158" s="45" t="s">
        <v>14</v>
      </c>
      <c r="D158" s="46">
        <v>45868</v>
      </c>
      <c r="E158" s="26" t="s">
        <v>160</v>
      </c>
      <c r="F158" s="158"/>
      <c r="G158" s="47">
        <v>0</v>
      </c>
      <c r="H158" s="47">
        <v>0</v>
      </c>
      <c r="I158" s="47">
        <v>0</v>
      </c>
      <c r="J158" s="47">
        <v>456135.16239999572</v>
      </c>
      <c r="K158" s="47">
        <f t="shared" si="4"/>
        <v>456135.16239999572</v>
      </c>
      <c r="L158" s="23"/>
    </row>
    <row r="159" spans="1:12" x14ac:dyDescent="0.2">
      <c r="A159" s="42" t="s">
        <v>306</v>
      </c>
      <c r="B159" s="44">
        <v>312</v>
      </c>
      <c r="C159" s="45" t="s">
        <v>14</v>
      </c>
      <c r="D159" s="46">
        <v>45823</v>
      </c>
      <c r="E159" s="26" t="s">
        <v>160</v>
      </c>
      <c r="F159" s="158"/>
      <c r="G159" s="47">
        <v>0</v>
      </c>
      <c r="H159" s="47">
        <v>0</v>
      </c>
      <c r="I159" s="47">
        <v>0</v>
      </c>
      <c r="J159" s="47">
        <v>454966.39179999573</v>
      </c>
      <c r="K159" s="47">
        <f t="shared" si="4"/>
        <v>454966.39179999573</v>
      </c>
      <c r="L159" s="23"/>
    </row>
    <row r="160" spans="1:12" x14ac:dyDescent="0.2">
      <c r="A160" s="42" t="s">
        <v>307</v>
      </c>
      <c r="B160" s="44">
        <v>312</v>
      </c>
      <c r="C160" s="44" t="s">
        <v>14</v>
      </c>
      <c r="D160" s="46">
        <v>45627</v>
      </c>
      <c r="E160" s="26" t="s">
        <v>160</v>
      </c>
      <c r="F160" s="158"/>
      <c r="G160" s="47">
        <v>0</v>
      </c>
      <c r="H160" s="47">
        <v>0</v>
      </c>
      <c r="I160" s="47">
        <v>454500.5397999956</v>
      </c>
      <c r="J160" s="47">
        <v>0</v>
      </c>
      <c r="K160" s="47">
        <f t="shared" si="4"/>
        <v>454500.5397999956</v>
      </c>
      <c r="L160" s="23"/>
    </row>
    <row r="161" spans="1:12" x14ac:dyDescent="0.2">
      <c r="A161" s="42" t="s">
        <v>308</v>
      </c>
      <c r="B161" s="44">
        <v>312</v>
      </c>
      <c r="C161" s="45" t="s">
        <v>14</v>
      </c>
      <c r="D161" s="46">
        <v>45412</v>
      </c>
      <c r="E161" s="26" t="s">
        <v>160</v>
      </c>
      <c r="F161" s="158"/>
      <c r="G161" s="47">
        <v>0</v>
      </c>
      <c r="H161" s="47">
        <v>0</v>
      </c>
      <c r="I161" s="47">
        <v>441658.84999999573</v>
      </c>
      <c r="J161" s="47">
        <v>0</v>
      </c>
      <c r="K161" s="47">
        <f t="shared" si="4"/>
        <v>441658.84999999573</v>
      </c>
      <c r="L161" s="23"/>
    </row>
    <row r="162" spans="1:12" x14ac:dyDescent="0.2">
      <c r="A162" s="42" t="s">
        <v>309</v>
      </c>
      <c r="B162" s="44">
        <v>312</v>
      </c>
      <c r="C162" s="45" t="s">
        <v>14</v>
      </c>
      <c r="D162" s="46">
        <v>45260</v>
      </c>
      <c r="E162" s="26" t="s">
        <v>160</v>
      </c>
      <c r="F162" s="158"/>
      <c r="G162" s="47">
        <v>0</v>
      </c>
      <c r="H162" s="47">
        <v>441422.00000000006</v>
      </c>
      <c r="I162" s="47">
        <v>0</v>
      </c>
      <c r="J162" s="47">
        <v>0</v>
      </c>
      <c r="K162" s="47">
        <f t="shared" si="4"/>
        <v>441422.00000000006</v>
      </c>
      <c r="L162" s="23"/>
    </row>
    <row r="163" spans="1:12" x14ac:dyDescent="0.2">
      <c r="A163" s="42" t="s">
        <v>310</v>
      </c>
      <c r="B163" s="44">
        <v>312</v>
      </c>
      <c r="C163" s="44" t="s">
        <v>14</v>
      </c>
      <c r="D163" s="46">
        <v>45261</v>
      </c>
      <c r="E163" s="26" t="s">
        <v>160</v>
      </c>
      <c r="F163" s="158"/>
      <c r="G163" s="47">
        <v>0</v>
      </c>
      <c r="H163" s="47">
        <v>441262.66000000003</v>
      </c>
      <c r="I163" s="47">
        <v>0</v>
      </c>
      <c r="J163" s="47">
        <v>0</v>
      </c>
      <c r="K163" s="47">
        <f t="shared" si="4"/>
        <v>441262.66000000003</v>
      </c>
      <c r="L163" s="23"/>
    </row>
    <row r="164" spans="1:12" x14ac:dyDescent="0.2">
      <c r="A164" s="42" t="s">
        <v>311</v>
      </c>
      <c r="B164" s="44">
        <v>312</v>
      </c>
      <c r="C164" s="45" t="s">
        <v>14</v>
      </c>
      <c r="D164" s="46">
        <v>44875</v>
      </c>
      <c r="E164" s="26" t="s">
        <v>160</v>
      </c>
      <c r="F164" s="158"/>
      <c r="G164" s="47">
        <v>437445</v>
      </c>
      <c r="H164" s="47">
        <v>0</v>
      </c>
      <c r="I164" s="47">
        <v>0</v>
      </c>
      <c r="J164" s="47">
        <v>0</v>
      </c>
      <c r="K164" s="47">
        <f t="shared" si="4"/>
        <v>437445</v>
      </c>
      <c r="L164" s="23"/>
    </row>
    <row r="165" spans="1:12" x14ac:dyDescent="0.2">
      <c r="A165" s="42" t="s">
        <v>312</v>
      </c>
      <c r="B165" s="44">
        <v>312</v>
      </c>
      <c r="C165" s="45" t="s">
        <v>14</v>
      </c>
      <c r="D165" s="46">
        <v>45260</v>
      </c>
      <c r="E165" s="26" t="s">
        <v>160</v>
      </c>
      <c r="F165" s="158"/>
      <c r="G165" s="47">
        <v>0</v>
      </c>
      <c r="H165" s="47">
        <v>435664</v>
      </c>
      <c r="I165" s="47">
        <v>0</v>
      </c>
      <c r="J165" s="47">
        <v>0</v>
      </c>
      <c r="K165" s="47">
        <f t="shared" si="4"/>
        <v>435664</v>
      </c>
      <c r="L165" s="23"/>
    </row>
    <row r="166" spans="1:12" x14ac:dyDescent="0.2">
      <c r="A166" s="42" t="s">
        <v>313</v>
      </c>
      <c r="B166" s="44">
        <v>312</v>
      </c>
      <c r="C166" s="45" t="s">
        <v>14</v>
      </c>
      <c r="D166" s="46">
        <v>45078</v>
      </c>
      <c r="E166" s="26" t="s">
        <v>160</v>
      </c>
      <c r="F166" s="158"/>
      <c r="G166" s="47">
        <v>0</v>
      </c>
      <c r="H166" s="47">
        <v>427008.14</v>
      </c>
      <c r="I166" s="47">
        <v>0</v>
      </c>
      <c r="J166" s="47">
        <v>0</v>
      </c>
      <c r="K166" s="47">
        <f t="shared" si="4"/>
        <v>427008.14</v>
      </c>
      <c r="L166" s="23"/>
    </row>
    <row r="167" spans="1:12" x14ac:dyDescent="0.2">
      <c r="A167" s="42" t="s">
        <v>314</v>
      </c>
      <c r="B167" s="44">
        <v>312</v>
      </c>
      <c r="C167" s="44" t="s">
        <v>14</v>
      </c>
      <c r="D167" s="46">
        <v>45219</v>
      </c>
      <c r="E167" s="26" t="s">
        <v>160</v>
      </c>
      <c r="F167" s="158"/>
      <c r="G167" s="47">
        <v>0</v>
      </c>
      <c r="H167" s="47">
        <v>423635.00000000012</v>
      </c>
      <c r="I167" s="47">
        <v>0</v>
      </c>
      <c r="J167" s="47">
        <v>0</v>
      </c>
      <c r="K167" s="47">
        <f t="shared" si="4"/>
        <v>423635.00000000012</v>
      </c>
      <c r="L167" s="23"/>
    </row>
    <row r="168" spans="1:12" x14ac:dyDescent="0.2">
      <c r="A168" s="42" t="s">
        <v>315</v>
      </c>
      <c r="B168" s="44">
        <v>312</v>
      </c>
      <c r="C168" s="44" t="s">
        <v>14</v>
      </c>
      <c r="D168" s="46">
        <v>44883</v>
      </c>
      <c r="E168" s="26" t="s">
        <v>160</v>
      </c>
      <c r="F168" s="158"/>
      <c r="G168" s="47">
        <v>420613.34</v>
      </c>
      <c r="H168" s="47">
        <v>0</v>
      </c>
      <c r="I168" s="47">
        <v>0</v>
      </c>
      <c r="J168" s="47">
        <v>0</v>
      </c>
      <c r="K168" s="47">
        <f t="shared" si="4"/>
        <v>420613.34</v>
      </c>
      <c r="L168" s="23"/>
    </row>
    <row r="169" spans="1:12" x14ac:dyDescent="0.2">
      <c r="A169" s="42" t="s">
        <v>316</v>
      </c>
      <c r="B169" s="44">
        <v>312</v>
      </c>
      <c r="C169" s="45" t="s">
        <v>14</v>
      </c>
      <c r="D169" s="46">
        <v>45260</v>
      </c>
      <c r="E169" s="26" t="s">
        <v>160</v>
      </c>
      <c r="F169" s="158"/>
      <c r="G169" s="47">
        <v>0</v>
      </c>
      <c r="H169" s="47">
        <v>415853.08000000007</v>
      </c>
      <c r="I169" s="47">
        <v>0</v>
      </c>
      <c r="J169" s="47">
        <v>0</v>
      </c>
      <c r="K169" s="47">
        <f t="shared" si="4"/>
        <v>415853.08000000007</v>
      </c>
      <c r="L169" s="23"/>
    </row>
    <row r="170" spans="1:12" x14ac:dyDescent="0.2">
      <c r="A170" s="42" t="s">
        <v>317</v>
      </c>
      <c r="B170" s="44">
        <v>312</v>
      </c>
      <c r="C170" s="44" t="s">
        <v>14</v>
      </c>
      <c r="D170" s="46" t="s">
        <v>181</v>
      </c>
      <c r="E170" s="26" t="s">
        <v>160</v>
      </c>
      <c r="F170" s="158"/>
      <c r="G170" s="47">
        <v>412827.2</v>
      </c>
      <c r="H170" s="47">
        <v>0</v>
      </c>
      <c r="I170" s="47">
        <v>0</v>
      </c>
      <c r="J170" s="47">
        <v>0</v>
      </c>
      <c r="K170" s="47">
        <f t="shared" si="4"/>
        <v>412827.2</v>
      </c>
      <c r="L170" s="23"/>
    </row>
    <row r="171" spans="1:12" x14ac:dyDescent="0.2">
      <c r="A171" s="42" t="s">
        <v>318</v>
      </c>
      <c r="B171" s="44">
        <v>312</v>
      </c>
      <c r="C171" s="45" t="s">
        <v>14</v>
      </c>
      <c r="D171" s="46">
        <v>45261</v>
      </c>
      <c r="E171" s="26" t="s">
        <v>160</v>
      </c>
      <c r="F171" s="158"/>
      <c r="G171" s="47">
        <v>0</v>
      </c>
      <c r="H171" s="47">
        <v>410840</v>
      </c>
      <c r="I171" s="47">
        <v>0</v>
      </c>
      <c r="J171" s="47">
        <v>0</v>
      </c>
      <c r="K171" s="47">
        <f t="shared" si="4"/>
        <v>410840</v>
      </c>
      <c r="L171" s="23"/>
    </row>
    <row r="172" spans="1:12" x14ac:dyDescent="0.2">
      <c r="A172" s="42" t="s">
        <v>319</v>
      </c>
      <c r="B172" s="44">
        <v>312</v>
      </c>
      <c r="C172" s="45" t="s">
        <v>14</v>
      </c>
      <c r="D172" s="46">
        <v>45976</v>
      </c>
      <c r="E172" s="26" t="s">
        <v>160</v>
      </c>
      <c r="F172" s="158"/>
      <c r="G172" s="47">
        <v>0</v>
      </c>
      <c r="H172" s="47">
        <v>0</v>
      </c>
      <c r="I172" s="47">
        <v>0</v>
      </c>
      <c r="J172" s="47">
        <v>408554.47959999618</v>
      </c>
      <c r="K172" s="47">
        <f t="shared" si="4"/>
        <v>408554.47959999618</v>
      </c>
      <c r="L172" s="23"/>
    </row>
    <row r="173" spans="1:12" x14ac:dyDescent="0.2">
      <c r="A173" s="42" t="s">
        <v>320</v>
      </c>
      <c r="B173" s="44">
        <v>312</v>
      </c>
      <c r="C173" s="45" t="s">
        <v>14</v>
      </c>
      <c r="D173" s="46">
        <v>45291</v>
      </c>
      <c r="E173" s="26" t="s">
        <v>160</v>
      </c>
      <c r="F173" s="158"/>
      <c r="G173" s="47">
        <v>0</v>
      </c>
      <c r="H173" s="47">
        <v>408271</v>
      </c>
      <c r="I173" s="47">
        <v>0</v>
      </c>
      <c r="J173" s="47">
        <v>0</v>
      </c>
      <c r="K173" s="47">
        <f t="shared" si="4"/>
        <v>408271</v>
      </c>
      <c r="L173" s="23"/>
    </row>
    <row r="174" spans="1:12" x14ac:dyDescent="0.2">
      <c r="A174" s="42" t="s">
        <v>321</v>
      </c>
      <c r="B174" s="44">
        <v>312</v>
      </c>
      <c r="C174" s="44" t="s">
        <v>14</v>
      </c>
      <c r="D174" s="46">
        <v>44804</v>
      </c>
      <c r="E174" s="26" t="s">
        <v>160</v>
      </c>
      <c r="F174" s="158"/>
      <c r="G174" s="47">
        <v>402080.70000000007</v>
      </c>
      <c r="H174" s="47">
        <v>0</v>
      </c>
      <c r="I174" s="47">
        <v>0</v>
      </c>
      <c r="J174" s="47">
        <v>0</v>
      </c>
      <c r="K174" s="47">
        <f t="shared" si="4"/>
        <v>402080.70000000007</v>
      </c>
      <c r="L174" s="23"/>
    </row>
    <row r="175" spans="1:12" x14ac:dyDescent="0.2">
      <c r="A175" s="42" t="s">
        <v>322</v>
      </c>
      <c r="B175" s="44">
        <v>312</v>
      </c>
      <c r="C175" s="45" t="s">
        <v>14</v>
      </c>
      <c r="D175" s="46">
        <v>44895</v>
      </c>
      <c r="E175" s="26" t="s">
        <v>160</v>
      </c>
      <c r="F175" s="158"/>
      <c r="G175" s="47">
        <v>401198.36</v>
      </c>
      <c r="H175" s="47">
        <v>0</v>
      </c>
      <c r="I175" s="47">
        <v>0</v>
      </c>
      <c r="J175" s="47">
        <v>0</v>
      </c>
      <c r="K175" s="47">
        <f t="shared" si="4"/>
        <v>401198.36</v>
      </c>
      <c r="L175" s="23"/>
    </row>
    <row r="176" spans="1:12" x14ac:dyDescent="0.2">
      <c r="A176" s="42" t="s">
        <v>323</v>
      </c>
      <c r="B176" s="44">
        <v>312</v>
      </c>
      <c r="C176" s="44" t="s">
        <v>14</v>
      </c>
      <c r="D176" s="46">
        <v>45275</v>
      </c>
      <c r="E176" s="26" t="s">
        <v>160</v>
      </c>
      <c r="F176" s="158"/>
      <c r="G176" s="47">
        <v>0</v>
      </c>
      <c r="H176" s="47">
        <v>400882.35999999993</v>
      </c>
      <c r="I176" s="47">
        <v>0</v>
      </c>
      <c r="J176" s="47">
        <v>0</v>
      </c>
      <c r="K176" s="47">
        <f t="shared" si="4"/>
        <v>400882.35999999993</v>
      </c>
      <c r="L176" s="23"/>
    </row>
    <row r="177" spans="1:12" x14ac:dyDescent="0.2">
      <c r="A177" s="42" t="s">
        <v>324</v>
      </c>
      <c r="B177" s="44">
        <v>312</v>
      </c>
      <c r="C177" s="44" t="s">
        <v>14</v>
      </c>
      <c r="D177" s="46" t="s">
        <v>181</v>
      </c>
      <c r="E177" s="26" t="s">
        <v>160</v>
      </c>
      <c r="F177" s="158"/>
      <c r="G177" s="47">
        <v>0</v>
      </c>
      <c r="H177" s="47">
        <v>0</v>
      </c>
      <c r="I177" s="47">
        <v>0</v>
      </c>
      <c r="J177" s="47">
        <v>399572.78899999621</v>
      </c>
      <c r="K177" s="47">
        <f t="shared" si="4"/>
        <v>399572.78899999621</v>
      </c>
      <c r="L177" s="23"/>
    </row>
    <row r="178" spans="1:12" x14ac:dyDescent="0.2">
      <c r="A178" s="42" t="s">
        <v>325</v>
      </c>
      <c r="B178" s="44">
        <v>312</v>
      </c>
      <c r="C178" s="45" t="s">
        <v>14</v>
      </c>
      <c r="D178" s="46">
        <v>44896</v>
      </c>
      <c r="E178" s="26" t="s">
        <v>160</v>
      </c>
      <c r="F178" s="158"/>
      <c r="G178" s="47">
        <v>396325</v>
      </c>
      <c r="H178" s="47">
        <v>0</v>
      </c>
      <c r="I178" s="47">
        <v>0</v>
      </c>
      <c r="J178" s="47">
        <v>0</v>
      </c>
      <c r="K178" s="47">
        <f t="shared" si="4"/>
        <v>396325</v>
      </c>
      <c r="L178" s="23"/>
    </row>
    <row r="179" spans="1:12" x14ac:dyDescent="0.2">
      <c r="A179" s="42" t="s">
        <v>326</v>
      </c>
      <c r="B179" s="44">
        <v>312</v>
      </c>
      <c r="C179" s="45" t="s">
        <v>14</v>
      </c>
      <c r="D179" s="46">
        <v>44895</v>
      </c>
      <c r="E179" s="26" t="s">
        <v>160</v>
      </c>
      <c r="F179" s="158"/>
      <c r="G179" s="47">
        <v>395957.9</v>
      </c>
      <c r="H179" s="47">
        <v>0</v>
      </c>
      <c r="I179" s="47">
        <v>0</v>
      </c>
      <c r="J179" s="47">
        <v>0</v>
      </c>
      <c r="K179" s="47">
        <f t="shared" si="4"/>
        <v>395957.9</v>
      </c>
      <c r="L179" s="23"/>
    </row>
    <row r="180" spans="1:12" x14ac:dyDescent="0.2">
      <c r="A180" s="42" t="s">
        <v>327</v>
      </c>
      <c r="B180" s="44">
        <v>312</v>
      </c>
      <c r="C180" s="44" t="s">
        <v>14</v>
      </c>
      <c r="D180" s="46">
        <v>44925</v>
      </c>
      <c r="E180" s="26" t="s">
        <v>160</v>
      </c>
      <c r="F180" s="158"/>
      <c r="G180" s="47">
        <v>393378.07</v>
      </c>
      <c r="H180" s="47">
        <v>0</v>
      </c>
      <c r="I180" s="47">
        <v>0</v>
      </c>
      <c r="J180" s="47">
        <v>0</v>
      </c>
      <c r="K180" s="47">
        <f t="shared" si="4"/>
        <v>393378.07</v>
      </c>
      <c r="L180" s="23"/>
    </row>
    <row r="181" spans="1:12" x14ac:dyDescent="0.2">
      <c r="A181" s="42" t="s">
        <v>328</v>
      </c>
      <c r="B181" s="44">
        <v>312</v>
      </c>
      <c r="C181" s="45" t="s">
        <v>14</v>
      </c>
      <c r="D181" s="46" t="s">
        <v>181</v>
      </c>
      <c r="E181" s="26" t="s">
        <v>160</v>
      </c>
      <c r="F181" s="158"/>
      <c r="G181" s="47">
        <v>0</v>
      </c>
      <c r="H181" s="47">
        <v>0</v>
      </c>
      <c r="I181" s="47">
        <v>393222.06999999617</v>
      </c>
      <c r="J181" s="47">
        <v>0</v>
      </c>
      <c r="K181" s="47">
        <f t="shared" si="4"/>
        <v>393222.06999999617</v>
      </c>
      <c r="L181" s="23"/>
    </row>
    <row r="182" spans="1:12" x14ac:dyDescent="0.2">
      <c r="A182" s="42" t="s">
        <v>329</v>
      </c>
      <c r="B182" s="44">
        <v>312</v>
      </c>
      <c r="C182" s="45" t="s">
        <v>14</v>
      </c>
      <c r="D182" s="46" t="s">
        <v>181</v>
      </c>
      <c r="E182" s="26" t="s">
        <v>160</v>
      </c>
      <c r="F182" s="158"/>
      <c r="G182" s="47">
        <v>0</v>
      </c>
      <c r="H182" s="47">
        <v>390086</v>
      </c>
      <c r="I182" s="47">
        <v>0</v>
      </c>
      <c r="J182" s="47">
        <v>0</v>
      </c>
      <c r="K182" s="47">
        <f t="shared" si="4"/>
        <v>390086</v>
      </c>
      <c r="L182" s="23"/>
    </row>
    <row r="183" spans="1:12" x14ac:dyDescent="0.2">
      <c r="A183" s="42" t="s">
        <v>330</v>
      </c>
      <c r="B183" s="44">
        <v>312</v>
      </c>
      <c r="C183" s="45" t="s">
        <v>14</v>
      </c>
      <c r="D183" s="46" t="s">
        <v>181</v>
      </c>
      <c r="E183" s="26" t="s">
        <v>160</v>
      </c>
      <c r="F183" s="158"/>
      <c r="G183" s="47">
        <v>0</v>
      </c>
      <c r="H183" s="47">
        <v>0</v>
      </c>
      <c r="I183" s="47">
        <v>0</v>
      </c>
      <c r="J183" s="47">
        <v>385859.68906999653</v>
      </c>
      <c r="K183" s="47">
        <f t="shared" si="4"/>
        <v>385859.68906999653</v>
      </c>
      <c r="L183" s="23"/>
    </row>
    <row r="184" spans="1:12" x14ac:dyDescent="0.2">
      <c r="A184" s="42" t="s">
        <v>331</v>
      </c>
      <c r="B184" s="44">
        <v>312</v>
      </c>
      <c r="C184" s="44" t="s">
        <v>14</v>
      </c>
      <c r="D184" s="46">
        <v>44804</v>
      </c>
      <c r="E184" s="26" t="s">
        <v>160</v>
      </c>
      <c r="F184" s="158"/>
      <c r="G184" s="47">
        <v>385100</v>
      </c>
      <c r="H184" s="47">
        <v>0</v>
      </c>
      <c r="I184" s="47">
        <v>0</v>
      </c>
      <c r="J184" s="47">
        <v>0</v>
      </c>
      <c r="K184" s="47">
        <f t="shared" si="4"/>
        <v>385100</v>
      </c>
      <c r="L184" s="23"/>
    </row>
    <row r="185" spans="1:12" x14ac:dyDescent="0.2">
      <c r="A185" s="42" t="s">
        <v>332</v>
      </c>
      <c r="B185" s="44">
        <v>312</v>
      </c>
      <c r="C185" s="45" t="s">
        <v>14</v>
      </c>
      <c r="D185" s="46">
        <v>45412</v>
      </c>
      <c r="E185" s="26" t="s">
        <v>160</v>
      </c>
      <c r="F185" s="158"/>
      <c r="G185" s="47">
        <v>0</v>
      </c>
      <c r="H185" s="47">
        <v>0</v>
      </c>
      <c r="I185" s="47">
        <v>384038.5899999963</v>
      </c>
      <c r="J185" s="47">
        <v>0</v>
      </c>
      <c r="K185" s="47">
        <f t="shared" si="4"/>
        <v>384038.5899999963</v>
      </c>
      <c r="L185" s="23"/>
    </row>
    <row r="186" spans="1:12" x14ac:dyDescent="0.2">
      <c r="A186" s="42" t="s">
        <v>333</v>
      </c>
      <c r="B186" s="44">
        <v>312</v>
      </c>
      <c r="C186" s="44" t="s">
        <v>14</v>
      </c>
      <c r="D186" s="46">
        <v>45230</v>
      </c>
      <c r="E186" s="26" t="s">
        <v>160</v>
      </c>
      <c r="F186" s="158"/>
      <c r="G186" s="47">
        <v>0</v>
      </c>
      <c r="H186" s="47">
        <v>383588.00000000006</v>
      </c>
      <c r="I186" s="47">
        <v>0</v>
      </c>
      <c r="J186" s="47">
        <v>0</v>
      </c>
      <c r="K186" s="47">
        <f t="shared" si="4"/>
        <v>383588.00000000006</v>
      </c>
      <c r="L186" s="23"/>
    </row>
    <row r="187" spans="1:12" x14ac:dyDescent="0.2">
      <c r="A187" s="42" t="s">
        <v>334</v>
      </c>
      <c r="B187" s="44">
        <v>312</v>
      </c>
      <c r="C187" s="45" t="s">
        <v>14</v>
      </c>
      <c r="D187" s="46" t="s">
        <v>181</v>
      </c>
      <c r="E187" s="26" t="s">
        <v>160</v>
      </c>
      <c r="F187" s="158"/>
      <c r="G187" s="47">
        <v>0</v>
      </c>
      <c r="H187" s="47">
        <v>0</v>
      </c>
      <c r="I187" s="47">
        <v>381715.0541999964</v>
      </c>
      <c r="J187" s="47">
        <v>0</v>
      </c>
      <c r="K187" s="47">
        <f t="shared" si="4"/>
        <v>381715.0541999964</v>
      </c>
      <c r="L187" s="23"/>
    </row>
    <row r="188" spans="1:12" x14ac:dyDescent="0.2">
      <c r="A188" s="42" t="s">
        <v>335</v>
      </c>
      <c r="B188" s="44">
        <v>312</v>
      </c>
      <c r="C188" s="45" t="s">
        <v>14</v>
      </c>
      <c r="D188" s="46">
        <v>45238</v>
      </c>
      <c r="E188" s="26" t="s">
        <v>160</v>
      </c>
      <c r="F188" s="158"/>
      <c r="G188" s="47">
        <v>0</v>
      </c>
      <c r="H188" s="47">
        <v>349438.99999999988</v>
      </c>
      <c r="I188" s="47">
        <v>27510.269999999728</v>
      </c>
      <c r="J188" s="47">
        <v>0</v>
      </c>
      <c r="K188" s="47">
        <f t="shared" si="4"/>
        <v>376949.26999999961</v>
      </c>
      <c r="L188" s="23"/>
    </row>
    <row r="189" spans="1:12" x14ac:dyDescent="0.2">
      <c r="A189" s="42" t="s">
        <v>336</v>
      </c>
      <c r="B189" s="44">
        <v>312</v>
      </c>
      <c r="C189" s="45" t="s">
        <v>14</v>
      </c>
      <c r="D189" s="46" t="s">
        <v>181</v>
      </c>
      <c r="E189" s="26" t="s">
        <v>160</v>
      </c>
      <c r="F189" s="158"/>
      <c r="G189" s="47">
        <v>0</v>
      </c>
      <c r="H189" s="47">
        <v>376474.13999999996</v>
      </c>
      <c r="I189" s="47">
        <v>0</v>
      </c>
      <c r="J189" s="47">
        <v>0</v>
      </c>
      <c r="K189" s="47">
        <f t="shared" si="4"/>
        <v>376474.13999999996</v>
      </c>
      <c r="L189" s="23"/>
    </row>
    <row r="190" spans="1:12" x14ac:dyDescent="0.2">
      <c r="A190" s="42" t="s">
        <v>337</v>
      </c>
      <c r="B190" s="44">
        <v>312</v>
      </c>
      <c r="C190" s="45" t="s">
        <v>14</v>
      </c>
      <c r="D190" s="46">
        <v>45261</v>
      </c>
      <c r="E190" s="26" t="s">
        <v>160</v>
      </c>
      <c r="F190" s="158"/>
      <c r="G190" s="47">
        <v>0</v>
      </c>
      <c r="H190" s="47">
        <v>375542.62999999995</v>
      </c>
      <c r="I190" s="47">
        <v>0</v>
      </c>
      <c r="J190" s="47">
        <v>0</v>
      </c>
      <c r="K190" s="47">
        <f t="shared" si="4"/>
        <v>375542.62999999995</v>
      </c>
      <c r="L190" s="23"/>
    </row>
    <row r="191" spans="1:12" x14ac:dyDescent="0.2">
      <c r="A191" s="42" t="s">
        <v>338</v>
      </c>
      <c r="B191" s="44">
        <v>312</v>
      </c>
      <c r="C191" s="44" t="s">
        <v>14</v>
      </c>
      <c r="D191" s="46">
        <v>44903</v>
      </c>
      <c r="E191" s="26" t="s">
        <v>160</v>
      </c>
      <c r="F191" s="158"/>
      <c r="G191" s="47">
        <v>374813.69</v>
      </c>
      <c r="H191" s="47">
        <v>0</v>
      </c>
      <c r="I191" s="47">
        <v>0</v>
      </c>
      <c r="J191" s="47">
        <v>0</v>
      </c>
      <c r="K191" s="47">
        <f t="shared" si="4"/>
        <v>374813.69</v>
      </c>
      <c r="L191" s="23"/>
    </row>
    <row r="192" spans="1:12" x14ac:dyDescent="0.2">
      <c r="A192" s="42" t="s">
        <v>339</v>
      </c>
      <c r="B192" s="44">
        <v>312</v>
      </c>
      <c r="C192" s="44" t="s">
        <v>14</v>
      </c>
      <c r="D192" s="46">
        <v>45078</v>
      </c>
      <c r="E192" s="26" t="s">
        <v>160</v>
      </c>
      <c r="F192" s="158"/>
      <c r="G192" s="47">
        <v>0</v>
      </c>
      <c r="H192" s="47">
        <v>359153.99999999994</v>
      </c>
      <c r="I192" s="47">
        <v>0</v>
      </c>
      <c r="J192" s="47">
        <v>0</v>
      </c>
      <c r="K192" s="47">
        <f t="shared" si="4"/>
        <v>359153.99999999994</v>
      </c>
      <c r="L192" s="23"/>
    </row>
    <row r="193" spans="1:12" x14ac:dyDescent="0.2">
      <c r="A193" s="42" t="s">
        <v>340</v>
      </c>
      <c r="B193" s="44">
        <v>312</v>
      </c>
      <c r="C193" s="45" t="s">
        <v>14</v>
      </c>
      <c r="D193" s="46">
        <v>46006</v>
      </c>
      <c r="E193" s="26" t="s">
        <v>160</v>
      </c>
      <c r="F193" s="158"/>
      <c r="G193" s="47">
        <v>0</v>
      </c>
      <c r="H193" s="47">
        <v>0</v>
      </c>
      <c r="I193" s="47">
        <v>0</v>
      </c>
      <c r="J193" s="47">
        <v>351033.43979999667</v>
      </c>
      <c r="K193" s="47">
        <f t="shared" ref="K193:K256" si="5">SUM(G193:J193)</f>
        <v>351033.43979999667</v>
      </c>
      <c r="L193" s="23"/>
    </row>
    <row r="194" spans="1:12" x14ac:dyDescent="0.2">
      <c r="A194" s="42" t="s">
        <v>341</v>
      </c>
      <c r="B194" s="44">
        <v>312</v>
      </c>
      <c r="C194" s="45" t="s">
        <v>14</v>
      </c>
      <c r="D194" s="46">
        <v>45230</v>
      </c>
      <c r="E194" s="26" t="s">
        <v>160</v>
      </c>
      <c r="F194" s="158"/>
      <c r="G194" s="47">
        <v>0</v>
      </c>
      <c r="H194" s="47">
        <v>346674.00000000006</v>
      </c>
      <c r="I194" s="47">
        <v>0</v>
      </c>
      <c r="J194" s="47">
        <v>0</v>
      </c>
      <c r="K194" s="47">
        <f t="shared" si="5"/>
        <v>346674.00000000006</v>
      </c>
      <c r="L194" s="23"/>
    </row>
    <row r="195" spans="1:12" x14ac:dyDescent="0.2">
      <c r="A195" s="42" t="s">
        <v>342</v>
      </c>
      <c r="B195" s="44">
        <v>312</v>
      </c>
      <c r="C195" s="45" t="s">
        <v>14</v>
      </c>
      <c r="D195" s="46">
        <v>45627</v>
      </c>
      <c r="E195" s="26" t="s">
        <v>160</v>
      </c>
      <c r="F195" s="158"/>
      <c r="G195" s="47">
        <v>0</v>
      </c>
      <c r="H195" s="47">
        <v>0</v>
      </c>
      <c r="I195" s="47">
        <v>343693.48999999667</v>
      </c>
      <c r="J195" s="47">
        <v>0</v>
      </c>
      <c r="K195" s="47">
        <f t="shared" si="5"/>
        <v>343693.48999999667</v>
      </c>
      <c r="L195" s="23"/>
    </row>
    <row r="196" spans="1:12" x14ac:dyDescent="0.2">
      <c r="A196" s="42" t="s">
        <v>343</v>
      </c>
      <c r="B196" s="44">
        <v>312</v>
      </c>
      <c r="C196" s="44" t="s">
        <v>14</v>
      </c>
      <c r="D196" s="46">
        <v>45078</v>
      </c>
      <c r="E196" s="26" t="s">
        <v>160</v>
      </c>
      <c r="F196" s="158"/>
      <c r="G196" s="47">
        <v>0</v>
      </c>
      <c r="H196" s="47">
        <v>339153</v>
      </c>
      <c r="I196" s="47">
        <v>0</v>
      </c>
      <c r="J196" s="47">
        <v>0</v>
      </c>
      <c r="K196" s="47">
        <f t="shared" si="5"/>
        <v>339153</v>
      </c>
      <c r="L196" s="23"/>
    </row>
    <row r="197" spans="1:12" x14ac:dyDescent="0.2">
      <c r="A197" s="42" t="s">
        <v>344</v>
      </c>
      <c r="B197" s="44">
        <v>312</v>
      </c>
      <c r="C197" s="44" t="s">
        <v>14</v>
      </c>
      <c r="D197" s="46">
        <v>45473</v>
      </c>
      <c r="E197" s="26" t="s">
        <v>160</v>
      </c>
      <c r="F197" s="158"/>
      <c r="G197" s="47">
        <v>0</v>
      </c>
      <c r="H197" s="47">
        <v>0</v>
      </c>
      <c r="I197" s="47">
        <v>337584.589999997</v>
      </c>
      <c r="J197" s="47">
        <v>0</v>
      </c>
      <c r="K197" s="47">
        <f t="shared" si="5"/>
        <v>337584.589999997</v>
      </c>
      <c r="L197" s="23"/>
    </row>
    <row r="198" spans="1:12" x14ac:dyDescent="0.2">
      <c r="A198" s="42" t="s">
        <v>345</v>
      </c>
      <c r="B198" s="44">
        <v>312</v>
      </c>
      <c r="C198" s="44" t="s">
        <v>14</v>
      </c>
      <c r="D198" s="46">
        <v>45616</v>
      </c>
      <c r="E198" s="26" t="s">
        <v>160</v>
      </c>
      <c r="F198" s="158"/>
      <c r="G198" s="47">
        <v>0</v>
      </c>
      <c r="H198" s="47">
        <v>0</v>
      </c>
      <c r="I198" s="47">
        <v>336746.13999999675</v>
      </c>
      <c r="J198" s="47">
        <v>0</v>
      </c>
      <c r="K198" s="47">
        <f t="shared" si="5"/>
        <v>336746.13999999675</v>
      </c>
      <c r="L198" s="23"/>
    </row>
    <row r="199" spans="1:12" x14ac:dyDescent="0.2">
      <c r="A199" s="42" t="s">
        <v>346</v>
      </c>
      <c r="B199" s="44">
        <v>312</v>
      </c>
      <c r="C199" s="45" t="s">
        <v>14</v>
      </c>
      <c r="D199" s="46">
        <v>45381</v>
      </c>
      <c r="E199" s="26" t="s">
        <v>160</v>
      </c>
      <c r="F199" s="158"/>
      <c r="G199" s="47">
        <v>0</v>
      </c>
      <c r="H199" s="47">
        <v>0</v>
      </c>
      <c r="I199" s="47">
        <v>335829.43999999674</v>
      </c>
      <c r="J199" s="47">
        <v>0</v>
      </c>
      <c r="K199" s="47">
        <f t="shared" si="5"/>
        <v>335829.43999999674</v>
      </c>
      <c r="L199" s="23"/>
    </row>
    <row r="200" spans="1:12" x14ac:dyDescent="0.2">
      <c r="A200" s="42" t="s">
        <v>347</v>
      </c>
      <c r="B200" s="44">
        <v>312</v>
      </c>
      <c r="C200" s="44" t="s">
        <v>14</v>
      </c>
      <c r="D200" s="46">
        <v>45412</v>
      </c>
      <c r="E200" s="26" t="s">
        <v>160</v>
      </c>
      <c r="F200" s="158"/>
      <c r="G200" s="47">
        <v>0</v>
      </c>
      <c r="H200" s="47">
        <v>0</v>
      </c>
      <c r="I200" s="47">
        <v>335609.60999999731</v>
      </c>
      <c r="J200" s="47">
        <v>0</v>
      </c>
      <c r="K200" s="47">
        <f t="shared" si="5"/>
        <v>335609.60999999731</v>
      </c>
      <c r="L200" s="23"/>
    </row>
    <row r="201" spans="1:12" x14ac:dyDescent="0.2">
      <c r="A201" s="42" t="s">
        <v>348</v>
      </c>
      <c r="B201" s="44">
        <v>312</v>
      </c>
      <c r="C201" s="44" t="s">
        <v>14</v>
      </c>
      <c r="D201" s="46">
        <v>45280</v>
      </c>
      <c r="E201" s="26" t="s">
        <v>160</v>
      </c>
      <c r="F201" s="158"/>
      <c r="G201" s="47">
        <v>0</v>
      </c>
      <c r="H201" s="47">
        <v>333277.99999999988</v>
      </c>
      <c r="I201" s="47">
        <v>0</v>
      </c>
      <c r="J201" s="47">
        <v>0</v>
      </c>
      <c r="K201" s="47">
        <f t="shared" si="5"/>
        <v>333277.99999999988</v>
      </c>
      <c r="L201" s="23"/>
    </row>
    <row r="202" spans="1:12" x14ac:dyDescent="0.2">
      <c r="A202" s="42" t="s">
        <v>349</v>
      </c>
      <c r="B202" s="44">
        <v>312</v>
      </c>
      <c r="C202" s="45" t="s">
        <v>14</v>
      </c>
      <c r="D202" s="46">
        <v>45291</v>
      </c>
      <c r="E202" s="26" t="s">
        <v>160</v>
      </c>
      <c r="F202" s="158"/>
      <c r="G202" s="47">
        <v>0</v>
      </c>
      <c r="H202" s="47">
        <v>332659.99999999988</v>
      </c>
      <c r="I202" s="47">
        <v>0</v>
      </c>
      <c r="J202" s="47">
        <v>0</v>
      </c>
      <c r="K202" s="47">
        <f t="shared" si="5"/>
        <v>332659.99999999988</v>
      </c>
      <c r="L202" s="23"/>
    </row>
    <row r="203" spans="1:12" x14ac:dyDescent="0.2">
      <c r="A203" s="42" t="s">
        <v>350</v>
      </c>
      <c r="B203" s="44">
        <v>312</v>
      </c>
      <c r="C203" s="45" t="s">
        <v>14</v>
      </c>
      <c r="D203" s="46">
        <v>45291</v>
      </c>
      <c r="E203" s="26" t="s">
        <v>160</v>
      </c>
      <c r="F203" s="158"/>
      <c r="G203" s="47">
        <v>0</v>
      </c>
      <c r="H203" s="47">
        <v>331864.00000000006</v>
      </c>
      <c r="I203" s="47">
        <v>0</v>
      </c>
      <c r="J203" s="47">
        <v>0</v>
      </c>
      <c r="K203" s="47">
        <f t="shared" si="5"/>
        <v>331864.00000000006</v>
      </c>
      <c r="L203" s="23"/>
    </row>
    <row r="204" spans="1:12" x14ac:dyDescent="0.2">
      <c r="A204" s="42" t="s">
        <v>351</v>
      </c>
      <c r="B204" s="44">
        <v>312</v>
      </c>
      <c r="C204" s="45" t="s">
        <v>14</v>
      </c>
      <c r="D204" s="46">
        <v>45247</v>
      </c>
      <c r="E204" s="26" t="s">
        <v>160</v>
      </c>
      <c r="F204" s="158"/>
      <c r="G204" s="47">
        <v>0</v>
      </c>
      <c r="H204" s="47">
        <v>331682.00000000006</v>
      </c>
      <c r="I204" s="47">
        <v>0</v>
      </c>
      <c r="J204" s="47">
        <v>0</v>
      </c>
      <c r="K204" s="47">
        <f t="shared" si="5"/>
        <v>331682.00000000006</v>
      </c>
      <c r="L204" s="23"/>
    </row>
    <row r="205" spans="1:12" x14ac:dyDescent="0.2">
      <c r="A205" s="42" t="s">
        <v>352</v>
      </c>
      <c r="B205" s="44">
        <v>312</v>
      </c>
      <c r="C205" s="45" t="s">
        <v>14</v>
      </c>
      <c r="D205" s="46">
        <v>45250</v>
      </c>
      <c r="E205" s="26" t="s">
        <v>160</v>
      </c>
      <c r="F205" s="158"/>
      <c r="G205" s="47">
        <v>0</v>
      </c>
      <c r="H205" s="47">
        <v>330883</v>
      </c>
      <c r="I205" s="47">
        <v>0</v>
      </c>
      <c r="J205" s="47">
        <v>0</v>
      </c>
      <c r="K205" s="47">
        <f t="shared" si="5"/>
        <v>330883</v>
      </c>
      <c r="L205" s="23"/>
    </row>
    <row r="206" spans="1:12" x14ac:dyDescent="0.2">
      <c r="A206" s="42" t="s">
        <v>353</v>
      </c>
      <c r="B206" s="44">
        <v>312</v>
      </c>
      <c r="C206" s="45" t="s">
        <v>14</v>
      </c>
      <c r="D206" s="46">
        <v>45046</v>
      </c>
      <c r="E206" s="26" t="s">
        <v>160</v>
      </c>
      <c r="F206" s="158"/>
      <c r="G206" s="47">
        <v>0</v>
      </c>
      <c r="H206" s="47">
        <v>327667.8</v>
      </c>
      <c r="I206" s="47">
        <v>0</v>
      </c>
      <c r="J206" s="47">
        <v>0</v>
      </c>
      <c r="K206" s="47">
        <f t="shared" si="5"/>
        <v>327667.8</v>
      </c>
      <c r="L206" s="23"/>
    </row>
    <row r="207" spans="1:12" x14ac:dyDescent="0.2">
      <c r="A207" s="42" t="s">
        <v>354</v>
      </c>
      <c r="B207" s="44">
        <v>312</v>
      </c>
      <c r="C207" s="45" t="s">
        <v>14</v>
      </c>
      <c r="D207" s="46">
        <v>44895</v>
      </c>
      <c r="E207" s="26" t="s">
        <v>160</v>
      </c>
      <c r="F207" s="158"/>
      <c r="G207" s="47">
        <v>322992.36</v>
      </c>
      <c r="H207" s="47">
        <v>0</v>
      </c>
      <c r="I207" s="47">
        <v>0</v>
      </c>
      <c r="J207" s="47">
        <v>0</v>
      </c>
      <c r="K207" s="47">
        <f t="shared" si="5"/>
        <v>322992.36</v>
      </c>
      <c r="L207" s="23"/>
    </row>
    <row r="208" spans="1:12" x14ac:dyDescent="0.2">
      <c r="A208" s="42" t="s">
        <v>355</v>
      </c>
      <c r="B208" s="44">
        <v>312</v>
      </c>
      <c r="C208" s="45" t="s">
        <v>14</v>
      </c>
      <c r="D208" s="46">
        <v>45280</v>
      </c>
      <c r="E208" s="26" t="s">
        <v>160</v>
      </c>
      <c r="F208" s="158"/>
      <c r="G208" s="47">
        <v>0</v>
      </c>
      <c r="H208" s="47">
        <v>317995.99999999988</v>
      </c>
      <c r="I208" s="47">
        <v>0</v>
      </c>
      <c r="J208" s="47">
        <v>0</v>
      </c>
      <c r="K208" s="47">
        <f t="shared" si="5"/>
        <v>317995.99999999988</v>
      </c>
      <c r="L208" s="23"/>
    </row>
    <row r="209" spans="1:12" x14ac:dyDescent="0.2">
      <c r="A209" s="42" t="s">
        <v>356</v>
      </c>
      <c r="B209" s="44">
        <v>312</v>
      </c>
      <c r="C209" s="44" t="s">
        <v>14</v>
      </c>
      <c r="D209" s="46">
        <v>44926</v>
      </c>
      <c r="E209" s="26" t="s">
        <v>160</v>
      </c>
      <c r="F209" s="158"/>
      <c r="G209" s="47">
        <v>310900</v>
      </c>
      <c r="H209" s="47">
        <v>0</v>
      </c>
      <c r="I209" s="47">
        <v>0</v>
      </c>
      <c r="J209" s="47">
        <v>0</v>
      </c>
      <c r="K209" s="47">
        <f t="shared" si="5"/>
        <v>310900</v>
      </c>
      <c r="L209" s="23"/>
    </row>
    <row r="210" spans="1:12" x14ac:dyDescent="0.2">
      <c r="A210" s="42" t="s">
        <v>357</v>
      </c>
      <c r="B210" s="44">
        <v>312</v>
      </c>
      <c r="C210" s="45" t="s">
        <v>14</v>
      </c>
      <c r="D210" s="46" t="s">
        <v>181</v>
      </c>
      <c r="E210" s="26" t="s">
        <v>160</v>
      </c>
      <c r="F210" s="158"/>
      <c r="G210" s="47">
        <v>0</v>
      </c>
      <c r="H210" s="47">
        <v>0</v>
      </c>
      <c r="I210" s="47">
        <v>0</v>
      </c>
      <c r="J210" s="47">
        <v>308760.2635999971</v>
      </c>
      <c r="K210" s="47">
        <f t="shared" si="5"/>
        <v>308760.2635999971</v>
      </c>
      <c r="L210" s="23"/>
    </row>
    <row r="211" spans="1:12" x14ac:dyDescent="0.2">
      <c r="A211" s="42" t="s">
        <v>358</v>
      </c>
      <c r="B211" s="44">
        <v>312</v>
      </c>
      <c r="C211" s="45" t="s">
        <v>14</v>
      </c>
      <c r="D211" s="46">
        <v>45596</v>
      </c>
      <c r="E211" s="26" t="s">
        <v>160</v>
      </c>
      <c r="F211" s="158"/>
      <c r="G211" s="47">
        <v>0</v>
      </c>
      <c r="H211" s="47">
        <v>0</v>
      </c>
      <c r="I211" s="47">
        <v>307456.05059999705</v>
      </c>
      <c r="J211" s="47">
        <v>0</v>
      </c>
      <c r="K211" s="47">
        <f t="shared" si="5"/>
        <v>307456.05059999705</v>
      </c>
      <c r="L211" s="23"/>
    </row>
    <row r="212" spans="1:12" x14ac:dyDescent="0.2">
      <c r="A212" s="42" t="s">
        <v>359</v>
      </c>
      <c r="B212" s="44">
        <v>312</v>
      </c>
      <c r="C212" s="45" t="s">
        <v>14</v>
      </c>
      <c r="D212" s="46">
        <v>45991</v>
      </c>
      <c r="E212" s="26" t="s">
        <v>160</v>
      </c>
      <c r="F212" s="158"/>
      <c r="G212" s="47">
        <v>0</v>
      </c>
      <c r="H212" s="47">
        <v>0</v>
      </c>
      <c r="I212" s="47">
        <v>0</v>
      </c>
      <c r="J212" s="47">
        <v>304561.52739999711</v>
      </c>
      <c r="K212" s="47">
        <f t="shared" si="5"/>
        <v>304561.52739999711</v>
      </c>
      <c r="L212" s="23"/>
    </row>
    <row r="213" spans="1:12" x14ac:dyDescent="0.2">
      <c r="A213" s="42" t="s">
        <v>360</v>
      </c>
      <c r="B213" s="44">
        <v>312</v>
      </c>
      <c r="C213" s="45" t="s">
        <v>14</v>
      </c>
      <c r="D213" s="46">
        <v>45230</v>
      </c>
      <c r="E213" s="26" t="s">
        <v>160</v>
      </c>
      <c r="F213" s="158"/>
      <c r="G213" s="47">
        <v>0</v>
      </c>
      <c r="H213" s="47">
        <v>277303.99999999994</v>
      </c>
      <c r="I213" s="47">
        <v>26178.479999999749</v>
      </c>
      <c r="J213" s="47">
        <v>0</v>
      </c>
      <c r="K213" s="47">
        <f t="shared" si="5"/>
        <v>303482.47999999969</v>
      </c>
      <c r="L213" s="23"/>
    </row>
    <row r="214" spans="1:12" x14ac:dyDescent="0.2">
      <c r="A214" s="42" t="s">
        <v>361</v>
      </c>
      <c r="B214" s="44">
        <v>312</v>
      </c>
      <c r="C214" s="45" t="s">
        <v>14</v>
      </c>
      <c r="D214" s="46">
        <v>44876</v>
      </c>
      <c r="E214" s="26" t="s">
        <v>160</v>
      </c>
      <c r="F214" s="158"/>
      <c r="G214" s="47">
        <v>302663.75</v>
      </c>
      <c r="H214" s="47">
        <v>0</v>
      </c>
      <c r="I214" s="47">
        <v>0</v>
      </c>
      <c r="J214" s="47">
        <v>0</v>
      </c>
      <c r="K214" s="47">
        <f t="shared" si="5"/>
        <v>302663.75</v>
      </c>
      <c r="L214" s="23"/>
    </row>
    <row r="215" spans="1:12" x14ac:dyDescent="0.2">
      <c r="A215" s="42" t="s">
        <v>362</v>
      </c>
      <c r="B215" s="44">
        <v>312</v>
      </c>
      <c r="C215" s="44" t="s">
        <v>14</v>
      </c>
      <c r="D215" s="46" t="s">
        <v>181</v>
      </c>
      <c r="E215" s="26" t="s">
        <v>160</v>
      </c>
      <c r="F215" s="158"/>
      <c r="G215" s="47">
        <v>0</v>
      </c>
      <c r="H215" s="47">
        <v>0</v>
      </c>
      <c r="I215" s="47">
        <v>301215.25999999716</v>
      </c>
      <c r="J215" s="47">
        <v>0</v>
      </c>
      <c r="K215" s="47">
        <f t="shared" si="5"/>
        <v>301215.25999999716</v>
      </c>
      <c r="L215" s="23"/>
    </row>
    <row r="216" spans="1:12" x14ac:dyDescent="0.2">
      <c r="A216" s="42" t="s">
        <v>363</v>
      </c>
      <c r="B216" s="44">
        <v>312</v>
      </c>
      <c r="C216" s="44" t="s">
        <v>14</v>
      </c>
      <c r="D216" s="46">
        <v>44895</v>
      </c>
      <c r="E216" s="26" t="s">
        <v>160</v>
      </c>
      <c r="F216" s="158"/>
      <c r="G216" s="47">
        <v>296341.01999999996</v>
      </c>
      <c r="H216" s="47">
        <v>0</v>
      </c>
      <c r="I216" s="47">
        <v>0</v>
      </c>
      <c r="J216" s="47">
        <v>0</v>
      </c>
      <c r="K216" s="47">
        <f t="shared" si="5"/>
        <v>296341.01999999996</v>
      </c>
      <c r="L216" s="23"/>
    </row>
    <row r="217" spans="1:12" x14ac:dyDescent="0.2">
      <c r="A217" s="42" t="s">
        <v>364</v>
      </c>
      <c r="B217" s="44">
        <v>312</v>
      </c>
      <c r="C217" s="44" t="s">
        <v>14</v>
      </c>
      <c r="D217" s="46">
        <v>45777</v>
      </c>
      <c r="E217" s="26" t="s">
        <v>160</v>
      </c>
      <c r="F217" s="158"/>
      <c r="G217" s="47">
        <v>0</v>
      </c>
      <c r="H217" s="47">
        <v>0</v>
      </c>
      <c r="I217" s="47">
        <v>0</v>
      </c>
      <c r="J217" s="47">
        <v>296038.85024999722</v>
      </c>
      <c r="K217" s="47">
        <f t="shared" si="5"/>
        <v>296038.85024999722</v>
      </c>
      <c r="L217" s="23"/>
    </row>
    <row r="218" spans="1:12" x14ac:dyDescent="0.2">
      <c r="A218" s="42" t="s">
        <v>365</v>
      </c>
      <c r="B218" s="44">
        <v>312</v>
      </c>
      <c r="C218" s="45" t="s">
        <v>14</v>
      </c>
      <c r="D218" s="46">
        <v>45046</v>
      </c>
      <c r="E218" s="26" t="s">
        <v>160</v>
      </c>
      <c r="F218" s="158"/>
      <c r="G218" s="47">
        <v>0</v>
      </c>
      <c r="H218" s="47">
        <v>294901.01999999996</v>
      </c>
      <c r="I218" s="47">
        <v>0</v>
      </c>
      <c r="J218" s="47">
        <v>0</v>
      </c>
      <c r="K218" s="47">
        <f t="shared" si="5"/>
        <v>294901.01999999996</v>
      </c>
      <c r="L218" s="23"/>
    </row>
    <row r="219" spans="1:12" x14ac:dyDescent="0.2">
      <c r="A219" s="42" t="s">
        <v>366</v>
      </c>
      <c r="B219" s="44">
        <v>312</v>
      </c>
      <c r="C219" s="45" t="s">
        <v>14</v>
      </c>
      <c r="D219" s="46">
        <v>46022</v>
      </c>
      <c r="E219" s="26" t="s">
        <v>160</v>
      </c>
      <c r="F219" s="158"/>
      <c r="G219" s="47">
        <v>0</v>
      </c>
      <c r="H219" s="47">
        <v>0</v>
      </c>
      <c r="I219" s="47">
        <v>0</v>
      </c>
      <c r="J219" s="47">
        <v>293230.50139999727</v>
      </c>
      <c r="K219" s="47">
        <f t="shared" si="5"/>
        <v>293230.50139999727</v>
      </c>
      <c r="L219" s="23"/>
    </row>
    <row r="220" spans="1:12" x14ac:dyDescent="0.2">
      <c r="A220" s="42" t="s">
        <v>367</v>
      </c>
      <c r="B220" s="44">
        <v>312</v>
      </c>
      <c r="C220" s="44" t="s">
        <v>14</v>
      </c>
      <c r="D220" s="46">
        <v>46022</v>
      </c>
      <c r="E220" s="26" t="s">
        <v>160</v>
      </c>
      <c r="F220" s="158"/>
      <c r="G220" s="47">
        <v>0</v>
      </c>
      <c r="H220" s="47">
        <v>0</v>
      </c>
      <c r="I220" s="47">
        <v>0</v>
      </c>
      <c r="J220" s="47">
        <v>293230.50139999727</v>
      </c>
      <c r="K220" s="47">
        <f t="shared" si="5"/>
        <v>293230.50139999727</v>
      </c>
      <c r="L220" s="23"/>
    </row>
    <row r="221" spans="1:12" x14ac:dyDescent="0.2">
      <c r="A221" s="42" t="s">
        <v>368</v>
      </c>
      <c r="B221" s="44">
        <v>312</v>
      </c>
      <c r="C221" s="45" t="s">
        <v>14</v>
      </c>
      <c r="D221" s="46">
        <v>46022</v>
      </c>
      <c r="E221" s="26" t="s">
        <v>160</v>
      </c>
      <c r="F221" s="158"/>
      <c r="G221" s="47">
        <v>0</v>
      </c>
      <c r="H221" s="47">
        <v>0</v>
      </c>
      <c r="I221" s="47">
        <v>0</v>
      </c>
      <c r="J221" s="47">
        <v>293176.86675999727</v>
      </c>
      <c r="K221" s="47">
        <f t="shared" si="5"/>
        <v>293176.86675999727</v>
      </c>
      <c r="L221" s="23"/>
    </row>
    <row r="222" spans="1:12" x14ac:dyDescent="0.2">
      <c r="A222" s="42" t="s">
        <v>369</v>
      </c>
      <c r="B222" s="44">
        <v>312</v>
      </c>
      <c r="C222" s="45" t="s">
        <v>14</v>
      </c>
      <c r="D222" s="46">
        <v>45991</v>
      </c>
      <c r="E222" s="26" t="s">
        <v>160</v>
      </c>
      <c r="F222" s="158"/>
      <c r="G222" s="47">
        <v>0</v>
      </c>
      <c r="H222" s="47">
        <v>0</v>
      </c>
      <c r="I222" s="47">
        <v>0</v>
      </c>
      <c r="J222" s="47">
        <v>292584.73188799724</v>
      </c>
      <c r="K222" s="47">
        <f t="shared" si="5"/>
        <v>292584.73188799724</v>
      </c>
      <c r="L222" s="23"/>
    </row>
    <row r="223" spans="1:12" x14ac:dyDescent="0.2">
      <c r="A223" s="42" t="s">
        <v>370</v>
      </c>
      <c r="B223" s="44">
        <v>312</v>
      </c>
      <c r="C223" s="45" t="s">
        <v>14</v>
      </c>
      <c r="D223" s="46" t="s">
        <v>181</v>
      </c>
      <c r="E223" s="26" t="s">
        <v>160</v>
      </c>
      <c r="F223" s="158"/>
      <c r="G223" s="47">
        <v>0</v>
      </c>
      <c r="H223" s="47">
        <v>292442.00000000006</v>
      </c>
      <c r="I223" s="47">
        <v>0</v>
      </c>
      <c r="J223" s="47">
        <v>0</v>
      </c>
      <c r="K223" s="47">
        <f t="shared" si="5"/>
        <v>292442.00000000006</v>
      </c>
      <c r="L223" s="23"/>
    </row>
    <row r="224" spans="1:12" x14ac:dyDescent="0.2">
      <c r="A224" s="42" t="s">
        <v>371</v>
      </c>
      <c r="B224" s="44">
        <v>312</v>
      </c>
      <c r="C224" s="44" t="s">
        <v>14</v>
      </c>
      <c r="D224" s="46" t="s">
        <v>181</v>
      </c>
      <c r="E224" s="26" t="s">
        <v>160</v>
      </c>
      <c r="F224" s="158"/>
      <c r="G224" s="47">
        <v>0</v>
      </c>
      <c r="H224" s="47">
        <v>0</v>
      </c>
      <c r="I224" s="47">
        <v>0</v>
      </c>
      <c r="J224" s="47">
        <v>291420.86019999726</v>
      </c>
      <c r="K224" s="47">
        <f t="shared" si="5"/>
        <v>291420.86019999726</v>
      </c>
      <c r="L224" s="23"/>
    </row>
    <row r="225" spans="1:12" x14ac:dyDescent="0.2">
      <c r="A225" s="42" t="s">
        <v>372</v>
      </c>
      <c r="B225" s="44">
        <v>312</v>
      </c>
      <c r="C225" s="45" t="s">
        <v>14</v>
      </c>
      <c r="D225" s="46">
        <v>45046</v>
      </c>
      <c r="E225" s="26" t="s">
        <v>160</v>
      </c>
      <c r="F225" s="158"/>
      <c r="G225" s="47">
        <v>0</v>
      </c>
      <c r="H225" s="47">
        <v>290932.09999999998</v>
      </c>
      <c r="I225" s="47">
        <v>0</v>
      </c>
      <c r="J225" s="47">
        <v>0</v>
      </c>
      <c r="K225" s="47">
        <f t="shared" si="5"/>
        <v>290932.09999999998</v>
      </c>
      <c r="L225" s="23"/>
    </row>
    <row r="226" spans="1:12" x14ac:dyDescent="0.2">
      <c r="A226" s="42" t="s">
        <v>373</v>
      </c>
      <c r="B226" s="44">
        <v>312</v>
      </c>
      <c r="C226" s="45" t="s">
        <v>14</v>
      </c>
      <c r="D226" s="46" t="s">
        <v>181</v>
      </c>
      <c r="E226" s="26" t="s">
        <v>160</v>
      </c>
      <c r="F226" s="158"/>
      <c r="G226" s="47">
        <v>0</v>
      </c>
      <c r="H226" s="47">
        <v>0</v>
      </c>
      <c r="I226" s="47">
        <v>0</v>
      </c>
      <c r="J226" s="47">
        <v>289394.76944199722</v>
      </c>
      <c r="K226" s="47">
        <f t="shared" si="5"/>
        <v>289394.76944199722</v>
      </c>
      <c r="L226" s="23"/>
    </row>
    <row r="227" spans="1:12" x14ac:dyDescent="0.2">
      <c r="A227" s="42" t="s">
        <v>374</v>
      </c>
      <c r="B227" s="44">
        <v>312</v>
      </c>
      <c r="C227" s="44" t="s">
        <v>14</v>
      </c>
      <c r="D227" s="46" t="s">
        <v>181</v>
      </c>
      <c r="E227" s="26" t="s">
        <v>160</v>
      </c>
      <c r="F227" s="158"/>
      <c r="G227" s="47">
        <v>0</v>
      </c>
      <c r="H227" s="47">
        <v>0</v>
      </c>
      <c r="I227" s="47">
        <v>286286.81079999718</v>
      </c>
      <c r="J227" s="47">
        <v>0</v>
      </c>
      <c r="K227" s="47">
        <f t="shared" si="5"/>
        <v>286286.81079999718</v>
      </c>
      <c r="L227" s="23"/>
    </row>
    <row r="228" spans="1:12" x14ac:dyDescent="0.2">
      <c r="A228" s="42" t="s">
        <v>375</v>
      </c>
      <c r="B228" s="44">
        <v>312</v>
      </c>
      <c r="C228" s="45" t="s">
        <v>14</v>
      </c>
      <c r="D228" s="46" t="s">
        <v>181</v>
      </c>
      <c r="E228" s="26" t="s">
        <v>160</v>
      </c>
      <c r="F228" s="158"/>
      <c r="G228" s="47">
        <v>0</v>
      </c>
      <c r="H228" s="47">
        <v>0</v>
      </c>
      <c r="I228" s="47">
        <v>284299.56999999721</v>
      </c>
      <c r="J228" s="47">
        <v>0</v>
      </c>
      <c r="K228" s="47">
        <f t="shared" si="5"/>
        <v>284299.56999999721</v>
      </c>
      <c r="L228" s="23"/>
    </row>
    <row r="229" spans="1:12" x14ac:dyDescent="0.2">
      <c r="A229" s="42" t="s">
        <v>376</v>
      </c>
      <c r="B229" s="44">
        <v>312</v>
      </c>
      <c r="C229" s="45" t="s">
        <v>14</v>
      </c>
      <c r="D229" s="46" t="s">
        <v>181</v>
      </c>
      <c r="E229" s="26" t="s">
        <v>160</v>
      </c>
      <c r="F229" s="158"/>
      <c r="G229" s="47">
        <v>0</v>
      </c>
      <c r="H229" s="47">
        <v>282356.35999999993</v>
      </c>
      <c r="I229" s="47">
        <v>0</v>
      </c>
      <c r="J229" s="47">
        <v>0</v>
      </c>
      <c r="K229" s="47">
        <f t="shared" si="5"/>
        <v>282356.35999999993</v>
      </c>
      <c r="L229" s="23"/>
    </row>
    <row r="230" spans="1:12" x14ac:dyDescent="0.2">
      <c r="A230" s="42" t="s">
        <v>377</v>
      </c>
      <c r="B230" s="44">
        <v>312</v>
      </c>
      <c r="C230" s="45" t="s">
        <v>14</v>
      </c>
      <c r="D230" s="46">
        <v>45250</v>
      </c>
      <c r="E230" s="26" t="s">
        <v>160</v>
      </c>
      <c r="F230" s="158"/>
      <c r="G230" s="47">
        <v>0</v>
      </c>
      <c r="H230" s="47">
        <v>275889</v>
      </c>
      <c r="I230" s="47">
        <v>0</v>
      </c>
      <c r="J230" s="47">
        <v>0</v>
      </c>
      <c r="K230" s="47">
        <f t="shared" si="5"/>
        <v>275889</v>
      </c>
      <c r="L230" s="23"/>
    </row>
    <row r="231" spans="1:12" x14ac:dyDescent="0.2">
      <c r="A231" s="42" t="s">
        <v>378</v>
      </c>
      <c r="B231" s="44">
        <v>312</v>
      </c>
      <c r="C231" s="45" t="s">
        <v>14</v>
      </c>
      <c r="D231" s="46">
        <v>45628</v>
      </c>
      <c r="E231" s="26" t="s">
        <v>160</v>
      </c>
      <c r="F231" s="158"/>
      <c r="G231" s="47">
        <v>0</v>
      </c>
      <c r="H231" s="47">
        <v>0</v>
      </c>
      <c r="I231" s="47">
        <v>274620.65999999736</v>
      </c>
      <c r="J231" s="47">
        <v>0</v>
      </c>
      <c r="K231" s="47">
        <f t="shared" si="5"/>
        <v>274620.65999999736</v>
      </c>
      <c r="L231" s="23"/>
    </row>
    <row r="232" spans="1:12" x14ac:dyDescent="0.2">
      <c r="A232" s="42" t="s">
        <v>379</v>
      </c>
      <c r="B232" s="44">
        <v>312</v>
      </c>
      <c r="C232" s="44" t="s">
        <v>14</v>
      </c>
      <c r="D232" s="46">
        <v>44926</v>
      </c>
      <c r="E232" s="26" t="s">
        <v>160</v>
      </c>
      <c r="F232" s="158"/>
      <c r="G232" s="47">
        <v>259701.71</v>
      </c>
      <c r="H232" s="47">
        <v>14557.999999999971</v>
      </c>
      <c r="I232" s="47">
        <v>0</v>
      </c>
      <c r="J232" s="47">
        <v>0</v>
      </c>
      <c r="K232" s="47">
        <f t="shared" si="5"/>
        <v>274259.70999999996</v>
      </c>
      <c r="L232" s="23"/>
    </row>
    <row r="233" spans="1:12" x14ac:dyDescent="0.2">
      <c r="A233" s="42" t="s">
        <v>380</v>
      </c>
      <c r="B233" s="44">
        <v>312</v>
      </c>
      <c r="C233" s="44" t="s">
        <v>14</v>
      </c>
      <c r="D233" s="46">
        <v>44865</v>
      </c>
      <c r="E233" s="26" t="s">
        <v>160</v>
      </c>
      <c r="F233" s="158"/>
      <c r="G233" s="47">
        <v>272239</v>
      </c>
      <c r="H233" s="47">
        <v>0</v>
      </c>
      <c r="I233" s="47">
        <v>0</v>
      </c>
      <c r="J233" s="47">
        <v>0</v>
      </c>
      <c r="K233" s="47">
        <f t="shared" si="5"/>
        <v>272239</v>
      </c>
      <c r="L233" s="23"/>
    </row>
    <row r="234" spans="1:12" x14ac:dyDescent="0.2">
      <c r="A234" s="42" t="s">
        <v>381</v>
      </c>
      <c r="B234" s="44">
        <v>312</v>
      </c>
      <c r="C234" s="45" t="s">
        <v>14</v>
      </c>
      <c r="D234" s="46" t="s">
        <v>181</v>
      </c>
      <c r="E234" s="26" t="s">
        <v>160</v>
      </c>
      <c r="F234" s="158"/>
      <c r="G234" s="47">
        <v>0</v>
      </c>
      <c r="H234" s="47">
        <v>0</v>
      </c>
      <c r="I234" s="47">
        <v>0</v>
      </c>
      <c r="J234" s="47">
        <v>267568.49054999748</v>
      </c>
      <c r="K234" s="47">
        <f t="shared" si="5"/>
        <v>267568.49054999748</v>
      </c>
      <c r="L234" s="23"/>
    </row>
    <row r="235" spans="1:12" x14ac:dyDescent="0.2">
      <c r="A235" s="42" t="s">
        <v>382</v>
      </c>
      <c r="B235" s="44">
        <v>312</v>
      </c>
      <c r="C235" s="44" t="s">
        <v>14</v>
      </c>
      <c r="D235" s="46" t="s">
        <v>181</v>
      </c>
      <c r="E235" s="26" t="s">
        <v>160</v>
      </c>
      <c r="F235" s="158"/>
      <c r="G235" s="47">
        <v>266568.23</v>
      </c>
      <c r="H235" s="47">
        <v>0</v>
      </c>
      <c r="I235" s="47">
        <v>0</v>
      </c>
      <c r="J235" s="47">
        <v>0</v>
      </c>
      <c r="K235" s="47">
        <f t="shared" si="5"/>
        <v>266568.23</v>
      </c>
      <c r="L235" s="23"/>
    </row>
    <row r="236" spans="1:12" x14ac:dyDescent="0.2">
      <c r="A236" s="42" t="s">
        <v>383</v>
      </c>
      <c r="B236" s="44">
        <v>312</v>
      </c>
      <c r="C236" s="45" t="s">
        <v>14</v>
      </c>
      <c r="D236" s="46">
        <v>45229</v>
      </c>
      <c r="E236" s="26" t="s">
        <v>160</v>
      </c>
      <c r="F236" s="158"/>
      <c r="G236" s="47">
        <v>0</v>
      </c>
      <c r="H236" s="47">
        <v>264707.00000000006</v>
      </c>
      <c r="I236" s="47">
        <v>0</v>
      </c>
      <c r="J236" s="47">
        <v>0</v>
      </c>
      <c r="K236" s="47">
        <f t="shared" si="5"/>
        <v>264707.00000000006</v>
      </c>
      <c r="L236" s="23"/>
    </row>
    <row r="237" spans="1:12" x14ac:dyDescent="0.2">
      <c r="A237" s="42" t="s">
        <v>384</v>
      </c>
      <c r="B237" s="44">
        <v>312</v>
      </c>
      <c r="C237" s="45" t="s">
        <v>14</v>
      </c>
      <c r="D237" s="46">
        <v>45412</v>
      </c>
      <c r="E237" s="26" t="s">
        <v>160</v>
      </c>
      <c r="F237" s="158"/>
      <c r="G237" s="47">
        <v>0</v>
      </c>
      <c r="H237" s="47">
        <v>0</v>
      </c>
      <c r="I237" s="47">
        <v>264607.98879999743</v>
      </c>
      <c r="J237" s="47">
        <v>0</v>
      </c>
      <c r="K237" s="47">
        <f t="shared" si="5"/>
        <v>264607.98879999743</v>
      </c>
      <c r="L237" s="23"/>
    </row>
    <row r="238" spans="1:12" x14ac:dyDescent="0.2">
      <c r="A238" s="42" t="s">
        <v>385</v>
      </c>
      <c r="B238" s="44">
        <v>312</v>
      </c>
      <c r="C238" s="45" t="s">
        <v>14</v>
      </c>
      <c r="D238" s="46">
        <v>44895</v>
      </c>
      <c r="E238" s="26" t="s">
        <v>160</v>
      </c>
      <c r="F238" s="158"/>
      <c r="G238" s="47">
        <v>264110.21999999997</v>
      </c>
      <c r="H238" s="47">
        <v>0</v>
      </c>
      <c r="I238" s="47">
        <v>0</v>
      </c>
      <c r="J238" s="47">
        <v>0</v>
      </c>
      <c r="K238" s="47">
        <f t="shared" si="5"/>
        <v>264110.21999999997</v>
      </c>
      <c r="L238" s="23"/>
    </row>
    <row r="239" spans="1:12" x14ac:dyDescent="0.2">
      <c r="A239" s="42" t="s">
        <v>386</v>
      </c>
      <c r="B239" s="44">
        <v>312</v>
      </c>
      <c r="C239" s="45" t="s">
        <v>14</v>
      </c>
      <c r="D239" s="46" t="s">
        <v>181</v>
      </c>
      <c r="E239" s="26" t="s">
        <v>160</v>
      </c>
      <c r="F239" s="158"/>
      <c r="G239" s="47">
        <v>0</v>
      </c>
      <c r="H239" s="47">
        <v>0</v>
      </c>
      <c r="I239" s="47">
        <v>263318.08889999747</v>
      </c>
      <c r="J239" s="47">
        <v>0</v>
      </c>
      <c r="K239" s="47">
        <f t="shared" si="5"/>
        <v>263318.08889999747</v>
      </c>
      <c r="L239" s="23"/>
    </row>
    <row r="240" spans="1:12" x14ac:dyDescent="0.2">
      <c r="A240" s="42" t="s">
        <v>387</v>
      </c>
      <c r="B240" s="44">
        <v>312</v>
      </c>
      <c r="C240" s="45" t="s">
        <v>14</v>
      </c>
      <c r="D240" s="46">
        <v>45245</v>
      </c>
      <c r="E240" s="26" t="s">
        <v>160</v>
      </c>
      <c r="F240" s="158"/>
      <c r="G240" s="47">
        <v>0</v>
      </c>
      <c r="H240" s="47">
        <v>262941</v>
      </c>
      <c r="I240" s="47">
        <v>0</v>
      </c>
      <c r="J240" s="47">
        <v>0</v>
      </c>
      <c r="K240" s="47">
        <f t="shared" si="5"/>
        <v>262941</v>
      </c>
      <c r="L240" s="23"/>
    </row>
    <row r="241" spans="1:12" x14ac:dyDescent="0.2">
      <c r="A241" s="42" t="s">
        <v>388</v>
      </c>
      <c r="B241" s="44">
        <v>312</v>
      </c>
      <c r="C241" s="45" t="s">
        <v>14</v>
      </c>
      <c r="D241" s="46">
        <v>45076</v>
      </c>
      <c r="E241" s="26" t="s">
        <v>160</v>
      </c>
      <c r="F241" s="158"/>
      <c r="G241" s="47">
        <v>0</v>
      </c>
      <c r="H241" s="47">
        <v>262774.24</v>
      </c>
      <c r="I241" s="47">
        <v>0</v>
      </c>
      <c r="J241" s="47">
        <v>0</v>
      </c>
      <c r="K241" s="47">
        <f t="shared" si="5"/>
        <v>262774.24</v>
      </c>
      <c r="L241" s="23"/>
    </row>
    <row r="242" spans="1:12" x14ac:dyDescent="0.2">
      <c r="A242" s="42" t="s">
        <v>389</v>
      </c>
      <c r="B242" s="44">
        <v>312</v>
      </c>
      <c r="C242" s="44" t="s">
        <v>14</v>
      </c>
      <c r="D242" s="46" t="s">
        <v>181</v>
      </c>
      <c r="E242" s="26" t="s">
        <v>160</v>
      </c>
      <c r="F242" s="158"/>
      <c r="G242" s="47">
        <v>0</v>
      </c>
      <c r="H242" s="47">
        <v>260477.63</v>
      </c>
      <c r="I242" s="47">
        <v>0</v>
      </c>
      <c r="J242" s="47">
        <v>0</v>
      </c>
      <c r="K242" s="47">
        <f t="shared" si="5"/>
        <v>260477.63</v>
      </c>
      <c r="L242" s="23"/>
    </row>
    <row r="243" spans="1:12" x14ac:dyDescent="0.2">
      <c r="A243" s="42" t="s">
        <v>390</v>
      </c>
      <c r="B243" s="44">
        <v>312</v>
      </c>
      <c r="C243" s="45" t="s">
        <v>14</v>
      </c>
      <c r="D243" s="46">
        <v>45046</v>
      </c>
      <c r="E243" s="26" t="s">
        <v>160</v>
      </c>
      <c r="F243" s="158"/>
      <c r="G243" s="47">
        <v>0</v>
      </c>
      <c r="H243" s="47">
        <v>258606.64</v>
      </c>
      <c r="I243" s="47">
        <v>0</v>
      </c>
      <c r="J243" s="47">
        <v>0</v>
      </c>
      <c r="K243" s="47">
        <f t="shared" si="5"/>
        <v>258606.64</v>
      </c>
      <c r="L243" s="23"/>
    </row>
    <row r="244" spans="1:12" x14ac:dyDescent="0.2">
      <c r="A244" s="42" t="s">
        <v>391</v>
      </c>
      <c r="B244" s="44">
        <v>312</v>
      </c>
      <c r="C244" s="44" t="s">
        <v>14</v>
      </c>
      <c r="D244" s="46">
        <v>45078</v>
      </c>
      <c r="E244" s="26" t="s">
        <v>160</v>
      </c>
      <c r="F244" s="158"/>
      <c r="G244" s="47">
        <v>0</v>
      </c>
      <c r="H244" s="47">
        <v>254578.99999999997</v>
      </c>
      <c r="I244" s="47">
        <v>0</v>
      </c>
      <c r="J244" s="47">
        <v>0</v>
      </c>
      <c r="K244" s="47">
        <f t="shared" si="5"/>
        <v>254578.99999999997</v>
      </c>
      <c r="L244" s="23"/>
    </row>
    <row r="245" spans="1:12" x14ac:dyDescent="0.2">
      <c r="A245" s="42" t="s">
        <v>392</v>
      </c>
      <c r="B245" s="44">
        <v>312</v>
      </c>
      <c r="C245" s="44" t="s">
        <v>14</v>
      </c>
      <c r="D245" s="46">
        <v>44880</v>
      </c>
      <c r="E245" s="26" t="s">
        <v>160</v>
      </c>
      <c r="F245" s="158"/>
      <c r="G245" s="47">
        <v>253508.59999999995</v>
      </c>
      <c r="H245" s="47">
        <v>0</v>
      </c>
      <c r="I245" s="47">
        <v>0</v>
      </c>
      <c r="J245" s="47">
        <v>0</v>
      </c>
      <c r="K245" s="47">
        <f t="shared" si="5"/>
        <v>253508.59999999995</v>
      </c>
      <c r="L245" s="23"/>
    </row>
    <row r="246" spans="1:12" x14ac:dyDescent="0.2">
      <c r="A246" s="42" t="s">
        <v>393</v>
      </c>
      <c r="B246" s="44">
        <v>312</v>
      </c>
      <c r="C246" s="45" t="s">
        <v>14</v>
      </c>
      <c r="D246" s="46">
        <v>45291</v>
      </c>
      <c r="E246" s="26" t="s">
        <v>160</v>
      </c>
      <c r="F246" s="158"/>
      <c r="G246" s="47">
        <v>0</v>
      </c>
      <c r="H246" s="47">
        <v>252804.49000000005</v>
      </c>
      <c r="I246" s="47">
        <v>0</v>
      </c>
      <c r="J246" s="47">
        <v>0</v>
      </c>
      <c r="K246" s="47">
        <f t="shared" si="5"/>
        <v>252804.49000000005</v>
      </c>
      <c r="L246" s="23"/>
    </row>
    <row r="247" spans="1:12" x14ac:dyDescent="0.2">
      <c r="A247" s="42" t="s">
        <v>394</v>
      </c>
      <c r="B247" s="44">
        <v>312</v>
      </c>
      <c r="C247" s="45" t="s">
        <v>14</v>
      </c>
      <c r="D247" s="46">
        <v>44772</v>
      </c>
      <c r="E247" s="26" t="s">
        <v>160</v>
      </c>
      <c r="F247" s="158"/>
      <c r="G247" s="47">
        <v>252392.2</v>
      </c>
      <c r="H247" s="47">
        <v>0</v>
      </c>
      <c r="I247" s="47">
        <v>0</v>
      </c>
      <c r="J247" s="47">
        <v>0</v>
      </c>
      <c r="K247" s="47">
        <f t="shared" si="5"/>
        <v>252392.2</v>
      </c>
      <c r="L247" s="23"/>
    </row>
    <row r="248" spans="1:12" x14ac:dyDescent="0.2">
      <c r="A248" s="42" t="s">
        <v>395</v>
      </c>
      <c r="B248" s="44">
        <v>312</v>
      </c>
      <c r="C248" s="45" t="s">
        <v>14</v>
      </c>
      <c r="D248" s="46">
        <v>44915</v>
      </c>
      <c r="E248" s="26" t="s">
        <v>160</v>
      </c>
      <c r="F248" s="158"/>
      <c r="G248" s="47">
        <v>252341</v>
      </c>
      <c r="H248" s="47">
        <v>0</v>
      </c>
      <c r="I248" s="47">
        <v>0</v>
      </c>
      <c r="J248" s="47">
        <v>0</v>
      </c>
      <c r="K248" s="47">
        <f t="shared" si="5"/>
        <v>252341</v>
      </c>
      <c r="L248" s="23"/>
    </row>
    <row r="249" spans="1:12" x14ac:dyDescent="0.2">
      <c r="A249" s="42" t="s">
        <v>396</v>
      </c>
      <c r="B249" s="44">
        <v>312</v>
      </c>
      <c r="C249" s="45" t="s">
        <v>14</v>
      </c>
      <c r="D249" s="46">
        <v>44895</v>
      </c>
      <c r="E249" s="26" t="s">
        <v>160</v>
      </c>
      <c r="F249" s="158"/>
      <c r="G249" s="47">
        <v>249301.64</v>
      </c>
      <c r="H249" s="47">
        <v>0</v>
      </c>
      <c r="I249" s="47">
        <v>0</v>
      </c>
      <c r="J249" s="47">
        <v>0</v>
      </c>
      <c r="K249" s="47">
        <f t="shared" si="5"/>
        <v>249301.64</v>
      </c>
      <c r="L249" s="23"/>
    </row>
    <row r="250" spans="1:12" x14ac:dyDescent="0.2">
      <c r="A250" s="42" t="s">
        <v>397</v>
      </c>
      <c r="B250" s="44">
        <v>312</v>
      </c>
      <c r="C250" s="45" t="s">
        <v>14</v>
      </c>
      <c r="D250" s="46">
        <v>46022</v>
      </c>
      <c r="E250" s="26" t="s">
        <v>160</v>
      </c>
      <c r="F250" s="158"/>
      <c r="G250" s="47">
        <v>0</v>
      </c>
      <c r="H250" s="47">
        <v>0</v>
      </c>
      <c r="I250" s="47">
        <v>0</v>
      </c>
      <c r="J250" s="47">
        <v>248838.67179999768</v>
      </c>
      <c r="K250" s="47">
        <f t="shared" si="5"/>
        <v>248838.67179999768</v>
      </c>
      <c r="L250" s="23"/>
    </row>
    <row r="251" spans="1:12" x14ac:dyDescent="0.2">
      <c r="A251" s="42" t="s">
        <v>398</v>
      </c>
      <c r="B251" s="44">
        <v>312</v>
      </c>
      <c r="C251" s="44" t="s">
        <v>14</v>
      </c>
      <c r="D251" s="46">
        <v>45290</v>
      </c>
      <c r="E251" s="26" t="s">
        <v>160</v>
      </c>
      <c r="F251" s="158"/>
      <c r="G251" s="47">
        <v>0</v>
      </c>
      <c r="H251" s="47">
        <v>248450.99999999994</v>
      </c>
      <c r="I251" s="47">
        <v>0</v>
      </c>
      <c r="J251" s="47">
        <v>0</v>
      </c>
      <c r="K251" s="47">
        <f t="shared" si="5"/>
        <v>248450.99999999994</v>
      </c>
      <c r="L251" s="23"/>
    </row>
    <row r="252" spans="1:12" x14ac:dyDescent="0.2">
      <c r="A252" s="42" t="s">
        <v>399</v>
      </c>
      <c r="B252" s="44">
        <v>312</v>
      </c>
      <c r="C252" s="44" t="s">
        <v>14</v>
      </c>
      <c r="D252" s="46">
        <v>45991</v>
      </c>
      <c r="E252" s="26" t="s">
        <v>160</v>
      </c>
      <c r="F252" s="158"/>
      <c r="G252" s="47">
        <v>0</v>
      </c>
      <c r="H252" s="47">
        <v>0</v>
      </c>
      <c r="I252" s="47">
        <v>0</v>
      </c>
      <c r="J252" s="47">
        <v>247043.50627399769</v>
      </c>
      <c r="K252" s="47">
        <f t="shared" si="5"/>
        <v>247043.50627399769</v>
      </c>
      <c r="L252" s="23"/>
    </row>
    <row r="253" spans="1:12" x14ac:dyDescent="0.2">
      <c r="A253" s="42" t="s">
        <v>400</v>
      </c>
      <c r="B253" s="44">
        <v>312</v>
      </c>
      <c r="C253" s="45" t="s">
        <v>14</v>
      </c>
      <c r="D253" s="46">
        <v>45991</v>
      </c>
      <c r="E253" s="26" t="s">
        <v>160</v>
      </c>
      <c r="F253" s="158"/>
      <c r="G253" s="47">
        <v>0</v>
      </c>
      <c r="H253" s="47">
        <v>0</v>
      </c>
      <c r="I253" s="47">
        <v>0</v>
      </c>
      <c r="J253" s="47">
        <v>242922.75054799771</v>
      </c>
      <c r="K253" s="47">
        <f t="shared" si="5"/>
        <v>242922.75054799771</v>
      </c>
      <c r="L253" s="23"/>
    </row>
    <row r="254" spans="1:12" x14ac:dyDescent="0.2">
      <c r="A254" s="42" t="s">
        <v>401</v>
      </c>
      <c r="B254" s="44">
        <v>312</v>
      </c>
      <c r="C254" s="45" t="s">
        <v>14</v>
      </c>
      <c r="D254" s="46">
        <v>44880</v>
      </c>
      <c r="E254" s="26" t="s">
        <v>160</v>
      </c>
      <c r="F254" s="158"/>
      <c r="G254" s="47">
        <v>240363.43000000002</v>
      </c>
      <c r="H254" s="47">
        <v>0</v>
      </c>
      <c r="I254" s="47">
        <v>0</v>
      </c>
      <c r="J254" s="47">
        <v>0</v>
      </c>
      <c r="K254" s="47">
        <f t="shared" si="5"/>
        <v>240363.43000000002</v>
      </c>
      <c r="L254" s="23"/>
    </row>
    <row r="255" spans="1:12" x14ac:dyDescent="0.2">
      <c r="A255" s="42" t="s">
        <v>402</v>
      </c>
      <c r="B255" s="44">
        <v>312</v>
      </c>
      <c r="C255" s="45" t="s">
        <v>14</v>
      </c>
      <c r="D255" s="46">
        <v>45988</v>
      </c>
      <c r="E255" s="26" t="s">
        <v>160</v>
      </c>
      <c r="F255" s="158"/>
      <c r="G255" s="47">
        <v>0</v>
      </c>
      <c r="H255" s="47">
        <v>0</v>
      </c>
      <c r="I255" s="47">
        <v>0</v>
      </c>
      <c r="J255" s="47">
        <v>239296.01419999776</v>
      </c>
      <c r="K255" s="47">
        <f t="shared" si="5"/>
        <v>239296.01419999776</v>
      </c>
      <c r="L255" s="23"/>
    </row>
    <row r="256" spans="1:12" x14ac:dyDescent="0.2">
      <c r="A256" s="42" t="s">
        <v>403</v>
      </c>
      <c r="B256" s="44">
        <v>312</v>
      </c>
      <c r="C256" s="45" t="s">
        <v>14</v>
      </c>
      <c r="D256" s="46">
        <v>44919</v>
      </c>
      <c r="E256" s="26" t="s">
        <v>160</v>
      </c>
      <c r="F256" s="158"/>
      <c r="G256" s="47">
        <v>237180.28</v>
      </c>
      <c r="H256" s="47">
        <v>0</v>
      </c>
      <c r="I256" s="47">
        <v>0</v>
      </c>
      <c r="J256" s="47">
        <v>0</v>
      </c>
      <c r="K256" s="47">
        <f t="shared" si="5"/>
        <v>237180.28</v>
      </c>
      <c r="L256" s="23"/>
    </row>
    <row r="257" spans="1:12" x14ac:dyDescent="0.2">
      <c r="A257" s="42" t="s">
        <v>404</v>
      </c>
      <c r="B257" s="44">
        <v>312</v>
      </c>
      <c r="C257" s="44" t="s">
        <v>14</v>
      </c>
      <c r="D257" s="46">
        <v>45412</v>
      </c>
      <c r="E257" s="26" t="s">
        <v>160</v>
      </c>
      <c r="F257" s="158"/>
      <c r="G257" s="47">
        <v>0</v>
      </c>
      <c r="H257" s="47">
        <v>0</v>
      </c>
      <c r="I257" s="47">
        <v>235034.66999999771</v>
      </c>
      <c r="J257" s="47">
        <v>0</v>
      </c>
      <c r="K257" s="47">
        <f t="shared" ref="K257:K320" si="6">SUM(G257:J257)</f>
        <v>235034.66999999771</v>
      </c>
      <c r="L257" s="23"/>
    </row>
    <row r="258" spans="1:12" x14ac:dyDescent="0.2">
      <c r="A258" s="42" t="s">
        <v>405</v>
      </c>
      <c r="B258" s="44">
        <v>312</v>
      </c>
      <c r="C258" s="45" t="s">
        <v>14</v>
      </c>
      <c r="D258" s="46">
        <v>45291</v>
      </c>
      <c r="E258" s="26" t="s">
        <v>160</v>
      </c>
      <c r="F258" s="158"/>
      <c r="G258" s="47">
        <v>0</v>
      </c>
      <c r="H258" s="47">
        <v>231483</v>
      </c>
      <c r="I258" s="47">
        <v>0</v>
      </c>
      <c r="J258" s="47">
        <v>0</v>
      </c>
      <c r="K258" s="47">
        <f t="shared" si="6"/>
        <v>231483</v>
      </c>
      <c r="L258" s="23"/>
    </row>
    <row r="259" spans="1:12" x14ac:dyDescent="0.2">
      <c r="A259" s="42" t="s">
        <v>406</v>
      </c>
      <c r="B259" s="44">
        <v>312</v>
      </c>
      <c r="C259" s="45" t="s">
        <v>14</v>
      </c>
      <c r="D259" s="46">
        <v>44865</v>
      </c>
      <c r="E259" s="26" t="s">
        <v>160</v>
      </c>
      <c r="F259" s="158"/>
      <c r="G259" s="47">
        <v>230878.15999999997</v>
      </c>
      <c r="H259" s="47">
        <v>0</v>
      </c>
      <c r="I259" s="47">
        <v>0</v>
      </c>
      <c r="J259" s="47">
        <v>0</v>
      </c>
      <c r="K259" s="47">
        <f t="shared" si="6"/>
        <v>230878.15999999997</v>
      </c>
      <c r="L259" s="23"/>
    </row>
    <row r="260" spans="1:12" x14ac:dyDescent="0.2">
      <c r="A260" s="42" t="s">
        <v>407</v>
      </c>
      <c r="B260" s="44">
        <v>312</v>
      </c>
      <c r="C260" s="45" t="s">
        <v>14</v>
      </c>
      <c r="D260" s="46" t="s">
        <v>181</v>
      </c>
      <c r="E260" s="26" t="s">
        <v>160</v>
      </c>
      <c r="F260" s="158"/>
      <c r="G260" s="47">
        <v>0</v>
      </c>
      <c r="H260" s="47">
        <v>0</v>
      </c>
      <c r="I260" s="47">
        <v>0</v>
      </c>
      <c r="J260" s="47">
        <v>230696.52319999784</v>
      </c>
      <c r="K260" s="47">
        <f t="shared" si="6"/>
        <v>230696.52319999784</v>
      </c>
      <c r="L260" s="23"/>
    </row>
    <row r="261" spans="1:12" x14ac:dyDescent="0.2">
      <c r="A261" s="42" t="s">
        <v>408</v>
      </c>
      <c r="B261" s="44">
        <v>312</v>
      </c>
      <c r="C261" s="45" t="s">
        <v>14</v>
      </c>
      <c r="D261" s="46">
        <v>45046</v>
      </c>
      <c r="E261" s="26" t="s">
        <v>160</v>
      </c>
      <c r="F261" s="158"/>
      <c r="G261" s="47">
        <v>0</v>
      </c>
      <c r="H261" s="47">
        <v>229367.46000000002</v>
      </c>
      <c r="I261" s="47">
        <v>0</v>
      </c>
      <c r="J261" s="47">
        <v>0</v>
      </c>
      <c r="K261" s="47">
        <f t="shared" si="6"/>
        <v>229367.46000000002</v>
      </c>
      <c r="L261" s="23"/>
    </row>
    <row r="262" spans="1:12" x14ac:dyDescent="0.2">
      <c r="A262" s="42" t="s">
        <v>409</v>
      </c>
      <c r="B262" s="44">
        <v>312</v>
      </c>
      <c r="C262" s="44" t="s">
        <v>14</v>
      </c>
      <c r="D262" s="46" t="s">
        <v>181</v>
      </c>
      <c r="E262" s="26" t="s">
        <v>160</v>
      </c>
      <c r="F262" s="158"/>
      <c r="G262" s="47">
        <v>0</v>
      </c>
      <c r="H262" s="47">
        <v>0</v>
      </c>
      <c r="I262" s="47">
        <v>0</v>
      </c>
      <c r="J262" s="47">
        <v>228823.53399999786</v>
      </c>
      <c r="K262" s="47">
        <f t="shared" si="6"/>
        <v>228823.53399999786</v>
      </c>
      <c r="L262" s="23"/>
    </row>
    <row r="263" spans="1:12" x14ac:dyDescent="0.2">
      <c r="A263" s="42" t="s">
        <v>410</v>
      </c>
      <c r="B263" s="44">
        <v>312</v>
      </c>
      <c r="C263" s="45" t="s">
        <v>14</v>
      </c>
      <c r="D263" s="46">
        <v>45289</v>
      </c>
      <c r="E263" s="26" t="s">
        <v>160</v>
      </c>
      <c r="F263" s="158"/>
      <c r="G263" s="47">
        <v>0</v>
      </c>
      <c r="H263" s="47">
        <v>227310.92000000013</v>
      </c>
      <c r="I263" s="47">
        <v>0</v>
      </c>
      <c r="J263" s="47">
        <v>0</v>
      </c>
      <c r="K263" s="47">
        <f t="shared" si="6"/>
        <v>227310.92000000013</v>
      </c>
      <c r="L263" s="23"/>
    </row>
    <row r="264" spans="1:12" x14ac:dyDescent="0.2">
      <c r="A264" s="42" t="s">
        <v>411</v>
      </c>
      <c r="B264" s="44">
        <v>312</v>
      </c>
      <c r="C264" s="44" t="s">
        <v>14</v>
      </c>
      <c r="D264" s="46">
        <v>45199</v>
      </c>
      <c r="E264" s="26" t="s">
        <v>160</v>
      </c>
      <c r="F264" s="158"/>
      <c r="G264" s="47">
        <v>0</v>
      </c>
      <c r="H264" s="47">
        <v>226115.96</v>
      </c>
      <c r="I264" s="47">
        <v>0</v>
      </c>
      <c r="J264" s="47">
        <v>0</v>
      </c>
      <c r="K264" s="47">
        <f t="shared" si="6"/>
        <v>226115.96</v>
      </c>
      <c r="L264" s="23"/>
    </row>
    <row r="265" spans="1:12" x14ac:dyDescent="0.2">
      <c r="A265" s="42" t="s">
        <v>412</v>
      </c>
      <c r="B265" s="44">
        <v>312</v>
      </c>
      <c r="C265" s="44" t="s">
        <v>14</v>
      </c>
      <c r="D265" s="46" t="s">
        <v>181</v>
      </c>
      <c r="E265" s="26" t="s">
        <v>160</v>
      </c>
      <c r="F265" s="158"/>
      <c r="G265" s="47">
        <v>0</v>
      </c>
      <c r="H265" s="47">
        <v>0</v>
      </c>
      <c r="I265" s="47">
        <v>225059.11999999787</v>
      </c>
      <c r="J265" s="47">
        <v>0</v>
      </c>
      <c r="K265" s="47">
        <f t="shared" si="6"/>
        <v>225059.11999999787</v>
      </c>
      <c r="L265" s="23"/>
    </row>
    <row r="266" spans="1:12" x14ac:dyDescent="0.2">
      <c r="A266" s="42" t="s">
        <v>413</v>
      </c>
      <c r="B266" s="44">
        <v>312</v>
      </c>
      <c r="C266" s="45" t="s">
        <v>14</v>
      </c>
      <c r="D266" s="46" t="s">
        <v>181</v>
      </c>
      <c r="E266" s="26" t="s">
        <v>160</v>
      </c>
      <c r="F266" s="158"/>
      <c r="G266" s="47">
        <v>0</v>
      </c>
      <c r="H266" s="47">
        <v>0</v>
      </c>
      <c r="I266" s="47">
        <v>223231.89999999784</v>
      </c>
      <c r="J266" s="47">
        <v>0</v>
      </c>
      <c r="K266" s="47">
        <f t="shared" si="6"/>
        <v>223231.89999999784</v>
      </c>
      <c r="L266" s="23"/>
    </row>
    <row r="267" spans="1:12" x14ac:dyDescent="0.2">
      <c r="A267" s="42" t="s">
        <v>414</v>
      </c>
      <c r="B267" s="44">
        <v>312</v>
      </c>
      <c r="C267" s="44" t="s">
        <v>15</v>
      </c>
      <c r="D267" s="46">
        <v>44926</v>
      </c>
      <c r="E267" s="46" t="s">
        <v>189</v>
      </c>
      <c r="F267" s="163" t="str">
        <f>C267&amp;E267</f>
        <v>SGSpecific</v>
      </c>
      <c r="G267" s="47">
        <v>220756</v>
      </c>
      <c r="H267" s="47">
        <v>0</v>
      </c>
      <c r="I267" s="47">
        <v>0</v>
      </c>
      <c r="J267" s="47">
        <v>0</v>
      </c>
      <c r="K267" s="47">
        <f t="shared" si="6"/>
        <v>220756</v>
      </c>
      <c r="L267" s="23"/>
    </row>
    <row r="268" spans="1:12" x14ac:dyDescent="0.2">
      <c r="A268" s="42" t="s">
        <v>415</v>
      </c>
      <c r="B268" s="44">
        <v>312</v>
      </c>
      <c r="C268" s="45" t="s">
        <v>14</v>
      </c>
      <c r="D268" s="46">
        <v>44895</v>
      </c>
      <c r="E268" s="26" t="s">
        <v>160</v>
      </c>
      <c r="F268" s="158"/>
      <c r="G268" s="47">
        <v>220179.99999999997</v>
      </c>
      <c r="H268" s="47">
        <v>0</v>
      </c>
      <c r="I268" s="47">
        <v>0</v>
      </c>
      <c r="J268" s="47">
        <v>0</v>
      </c>
      <c r="K268" s="47">
        <f t="shared" si="6"/>
        <v>220179.99999999997</v>
      </c>
      <c r="L268" s="23"/>
    </row>
    <row r="269" spans="1:12" x14ac:dyDescent="0.2">
      <c r="A269" s="42" t="s">
        <v>416</v>
      </c>
      <c r="B269" s="44">
        <v>312</v>
      </c>
      <c r="C269" s="45" t="s">
        <v>14</v>
      </c>
      <c r="D269" s="46">
        <v>45260</v>
      </c>
      <c r="E269" s="26" t="s">
        <v>160</v>
      </c>
      <c r="F269" s="158"/>
      <c r="G269" s="47">
        <v>0</v>
      </c>
      <c r="H269" s="47">
        <v>220058</v>
      </c>
      <c r="I269" s="47">
        <v>0</v>
      </c>
      <c r="J269" s="47">
        <v>0</v>
      </c>
      <c r="K269" s="47">
        <f t="shared" si="6"/>
        <v>220058</v>
      </c>
      <c r="L269" s="23"/>
    </row>
    <row r="270" spans="1:12" x14ac:dyDescent="0.2">
      <c r="A270" s="42" t="s">
        <v>417</v>
      </c>
      <c r="B270" s="44">
        <v>312</v>
      </c>
      <c r="C270" s="45" t="s">
        <v>14</v>
      </c>
      <c r="D270" s="46" t="s">
        <v>181</v>
      </c>
      <c r="E270" s="26" t="s">
        <v>160</v>
      </c>
      <c r="F270" s="158"/>
      <c r="G270" s="47">
        <v>0</v>
      </c>
      <c r="H270" s="47">
        <v>218503.99999999997</v>
      </c>
      <c r="I270" s="47">
        <v>0</v>
      </c>
      <c r="J270" s="47">
        <v>0</v>
      </c>
      <c r="K270" s="47">
        <f t="shared" si="6"/>
        <v>218503.99999999997</v>
      </c>
      <c r="L270" s="23"/>
    </row>
    <row r="271" spans="1:12" x14ac:dyDescent="0.2">
      <c r="A271" s="42" t="s">
        <v>418</v>
      </c>
      <c r="B271" s="44">
        <v>312</v>
      </c>
      <c r="C271" s="45" t="s">
        <v>14</v>
      </c>
      <c r="D271" s="46" t="s">
        <v>181</v>
      </c>
      <c r="E271" s="26" t="s">
        <v>160</v>
      </c>
      <c r="F271" s="158"/>
      <c r="G271" s="47">
        <v>0</v>
      </c>
      <c r="H271" s="47">
        <v>216730.00000000006</v>
      </c>
      <c r="I271" s="47">
        <v>0</v>
      </c>
      <c r="J271" s="47">
        <v>0</v>
      </c>
      <c r="K271" s="47">
        <f t="shared" si="6"/>
        <v>216730.00000000006</v>
      </c>
      <c r="L271" s="23"/>
    </row>
    <row r="272" spans="1:12" x14ac:dyDescent="0.2">
      <c r="A272" s="42" t="s">
        <v>419</v>
      </c>
      <c r="B272" s="44">
        <v>312</v>
      </c>
      <c r="C272" s="44" t="s">
        <v>14</v>
      </c>
      <c r="D272" s="46" t="s">
        <v>181</v>
      </c>
      <c r="E272" s="26" t="s">
        <v>160</v>
      </c>
      <c r="F272" s="158"/>
      <c r="G272" s="47">
        <v>216730</v>
      </c>
      <c r="H272" s="47">
        <v>0</v>
      </c>
      <c r="I272" s="47">
        <v>0</v>
      </c>
      <c r="J272" s="47">
        <v>0</v>
      </c>
      <c r="K272" s="47">
        <f t="shared" si="6"/>
        <v>216730</v>
      </c>
      <c r="L272" s="23"/>
    </row>
    <row r="273" spans="1:12" x14ac:dyDescent="0.2">
      <c r="A273" s="42" t="s">
        <v>420</v>
      </c>
      <c r="B273" s="44">
        <v>312</v>
      </c>
      <c r="C273" s="45" t="s">
        <v>14</v>
      </c>
      <c r="D273" s="46">
        <v>44895</v>
      </c>
      <c r="E273" s="26" t="s">
        <v>160</v>
      </c>
      <c r="F273" s="158"/>
      <c r="G273" s="47">
        <v>216354</v>
      </c>
      <c r="H273" s="47">
        <v>0</v>
      </c>
      <c r="I273" s="47">
        <v>0</v>
      </c>
      <c r="J273" s="47">
        <v>0</v>
      </c>
      <c r="K273" s="47">
        <f t="shared" si="6"/>
        <v>216354</v>
      </c>
      <c r="L273" s="23"/>
    </row>
    <row r="274" spans="1:12" x14ac:dyDescent="0.2">
      <c r="A274" s="42" t="s">
        <v>421</v>
      </c>
      <c r="B274" s="44">
        <v>312</v>
      </c>
      <c r="C274" s="45" t="s">
        <v>14</v>
      </c>
      <c r="D274" s="46">
        <v>44895</v>
      </c>
      <c r="E274" s="26" t="s">
        <v>160</v>
      </c>
      <c r="F274" s="158"/>
      <c r="G274" s="47">
        <v>216354</v>
      </c>
      <c r="H274" s="47">
        <v>0</v>
      </c>
      <c r="I274" s="47">
        <v>0</v>
      </c>
      <c r="J274" s="47">
        <v>0</v>
      </c>
      <c r="K274" s="47">
        <f t="shared" si="6"/>
        <v>216354</v>
      </c>
      <c r="L274" s="23"/>
    </row>
    <row r="275" spans="1:12" x14ac:dyDescent="0.2">
      <c r="A275" s="42" t="s">
        <v>422</v>
      </c>
      <c r="B275" s="44">
        <v>312</v>
      </c>
      <c r="C275" s="44" t="s">
        <v>14</v>
      </c>
      <c r="D275" s="46">
        <v>44885</v>
      </c>
      <c r="E275" s="26" t="s">
        <v>160</v>
      </c>
      <c r="F275" s="158"/>
      <c r="G275" s="47">
        <v>213952.87</v>
      </c>
      <c r="H275" s="47">
        <v>0</v>
      </c>
      <c r="I275" s="47">
        <v>0</v>
      </c>
      <c r="J275" s="47">
        <v>0</v>
      </c>
      <c r="K275" s="47">
        <f t="shared" si="6"/>
        <v>213952.87</v>
      </c>
      <c r="L275" s="23"/>
    </row>
    <row r="276" spans="1:12" x14ac:dyDescent="0.2">
      <c r="A276" s="42" t="s">
        <v>423</v>
      </c>
      <c r="B276" s="44">
        <v>312</v>
      </c>
      <c r="C276" s="45" t="s">
        <v>14</v>
      </c>
      <c r="D276" s="46" t="s">
        <v>181</v>
      </c>
      <c r="E276" s="26" t="s">
        <v>160</v>
      </c>
      <c r="F276" s="158"/>
      <c r="G276" s="47">
        <v>212277</v>
      </c>
      <c r="H276" s="47">
        <v>0</v>
      </c>
      <c r="I276" s="47">
        <v>0</v>
      </c>
      <c r="J276" s="47">
        <v>0</v>
      </c>
      <c r="K276" s="47">
        <f t="shared" si="6"/>
        <v>212277</v>
      </c>
      <c r="L276" s="23"/>
    </row>
    <row r="277" spans="1:12" x14ac:dyDescent="0.2">
      <c r="A277" s="42" t="s">
        <v>424</v>
      </c>
      <c r="B277" s="44">
        <v>312</v>
      </c>
      <c r="C277" s="45" t="s">
        <v>14</v>
      </c>
      <c r="D277" s="46">
        <v>45961</v>
      </c>
      <c r="E277" s="26" t="s">
        <v>160</v>
      </c>
      <c r="F277" s="158"/>
      <c r="G277" s="47">
        <v>0</v>
      </c>
      <c r="H277" s="47">
        <v>0</v>
      </c>
      <c r="I277" s="47">
        <v>0</v>
      </c>
      <c r="J277" s="47">
        <v>209219.43959999803</v>
      </c>
      <c r="K277" s="47">
        <f t="shared" si="6"/>
        <v>209219.43959999803</v>
      </c>
      <c r="L277" s="23"/>
    </row>
    <row r="278" spans="1:12" x14ac:dyDescent="0.2">
      <c r="A278" s="42" t="s">
        <v>425</v>
      </c>
      <c r="B278" s="44">
        <v>312</v>
      </c>
      <c r="C278" s="45" t="s">
        <v>14</v>
      </c>
      <c r="D278" s="46">
        <v>44926</v>
      </c>
      <c r="E278" s="26" t="s">
        <v>160</v>
      </c>
      <c r="F278" s="158"/>
      <c r="G278" s="47">
        <v>206409</v>
      </c>
      <c r="H278" s="47">
        <v>0</v>
      </c>
      <c r="I278" s="47">
        <v>0</v>
      </c>
      <c r="J278" s="47">
        <v>0</v>
      </c>
      <c r="K278" s="47">
        <f t="shared" si="6"/>
        <v>206409</v>
      </c>
      <c r="L278" s="23"/>
    </row>
    <row r="279" spans="1:12" x14ac:dyDescent="0.2">
      <c r="A279" s="42" t="s">
        <v>426</v>
      </c>
      <c r="B279" s="44">
        <v>312</v>
      </c>
      <c r="C279" s="45" t="s">
        <v>14</v>
      </c>
      <c r="D279" s="46">
        <v>44926</v>
      </c>
      <c r="E279" s="26" t="s">
        <v>160</v>
      </c>
      <c r="F279" s="158"/>
      <c r="G279" s="47">
        <v>206409</v>
      </c>
      <c r="H279" s="47">
        <v>0</v>
      </c>
      <c r="I279" s="47">
        <v>0</v>
      </c>
      <c r="J279" s="47">
        <v>0</v>
      </c>
      <c r="K279" s="47">
        <f t="shared" si="6"/>
        <v>206409</v>
      </c>
      <c r="L279" s="23"/>
    </row>
    <row r="280" spans="1:12" x14ac:dyDescent="0.2">
      <c r="A280" s="42" t="s">
        <v>427</v>
      </c>
      <c r="B280" s="44">
        <v>312</v>
      </c>
      <c r="C280" s="45" t="s">
        <v>14</v>
      </c>
      <c r="D280" s="46">
        <v>45657</v>
      </c>
      <c r="E280" s="26" t="s">
        <v>160</v>
      </c>
      <c r="F280" s="158"/>
      <c r="G280" s="47">
        <v>0</v>
      </c>
      <c r="H280" s="47">
        <v>0</v>
      </c>
      <c r="I280" s="47">
        <v>206303.849999998</v>
      </c>
      <c r="J280" s="47">
        <v>0</v>
      </c>
      <c r="K280" s="47">
        <f t="shared" si="6"/>
        <v>206303.849999998</v>
      </c>
      <c r="L280" s="23"/>
    </row>
    <row r="281" spans="1:12" x14ac:dyDescent="0.2">
      <c r="A281" s="42" t="s">
        <v>428</v>
      </c>
      <c r="B281" s="44">
        <v>312</v>
      </c>
      <c r="C281" s="45" t="s">
        <v>14</v>
      </c>
      <c r="D281" s="46">
        <v>45657</v>
      </c>
      <c r="E281" s="26" t="s">
        <v>160</v>
      </c>
      <c r="F281" s="158"/>
      <c r="G281" s="47">
        <v>0</v>
      </c>
      <c r="H281" s="47">
        <v>0</v>
      </c>
      <c r="I281" s="47">
        <v>206303.849999998</v>
      </c>
      <c r="J281" s="47">
        <v>0</v>
      </c>
      <c r="K281" s="47">
        <f t="shared" si="6"/>
        <v>206303.849999998</v>
      </c>
      <c r="L281" s="23"/>
    </row>
    <row r="282" spans="1:12" x14ac:dyDescent="0.2">
      <c r="A282" s="42" t="s">
        <v>429</v>
      </c>
      <c r="B282" s="44">
        <v>312</v>
      </c>
      <c r="C282" s="45" t="s">
        <v>14</v>
      </c>
      <c r="D282" s="46">
        <v>45657</v>
      </c>
      <c r="E282" s="26" t="s">
        <v>160</v>
      </c>
      <c r="F282" s="158"/>
      <c r="G282" s="47">
        <v>0</v>
      </c>
      <c r="H282" s="47">
        <v>0</v>
      </c>
      <c r="I282" s="47">
        <v>204170.71999999802</v>
      </c>
      <c r="J282" s="47">
        <v>0</v>
      </c>
      <c r="K282" s="47">
        <f t="shared" si="6"/>
        <v>204170.71999999802</v>
      </c>
      <c r="L282" s="23"/>
    </row>
    <row r="283" spans="1:12" x14ac:dyDescent="0.2">
      <c r="A283" s="42" t="s">
        <v>430</v>
      </c>
      <c r="B283" s="44">
        <v>312</v>
      </c>
      <c r="C283" s="44" t="s">
        <v>14</v>
      </c>
      <c r="D283" s="46">
        <v>45657</v>
      </c>
      <c r="E283" s="26" t="s">
        <v>160</v>
      </c>
      <c r="F283" s="158"/>
      <c r="G283" s="47">
        <v>0</v>
      </c>
      <c r="H283" s="47">
        <v>0</v>
      </c>
      <c r="I283" s="47">
        <v>204170.71999999802</v>
      </c>
      <c r="J283" s="47">
        <v>0</v>
      </c>
      <c r="K283" s="47">
        <f t="shared" si="6"/>
        <v>204170.71999999802</v>
      </c>
      <c r="L283" s="23"/>
    </row>
    <row r="284" spans="1:12" x14ac:dyDescent="0.2">
      <c r="A284" s="42" t="s">
        <v>431</v>
      </c>
      <c r="B284" s="44">
        <v>312</v>
      </c>
      <c r="C284" s="44" t="s">
        <v>14</v>
      </c>
      <c r="D284" s="46">
        <v>45657</v>
      </c>
      <c r="E284" s="26" t="s">
        <v>160</v>
      </c>
      <c r="F284" s="158"/>
      <c r="G284" s="47">
        <v>0</v>
      </c>
      <c r="H284" s="47">
        <v>0</v>
      </c>
      <c r="I284" s="47">
        <v>204170.71999999802</v>
      </c>
      <c r="J284" s="47">
        <v>0</v>
      </c>
      <c r="K284" s="47">
        <f t="shared" si="6"/>
        <v>204170.71999999802</v>
      </c>
      <c r="L284" s="23"/>
    </row>
    <row r="285" spans="1:12" x14ac:dyDescent="0.2">
      <c r="A285" s="42" t="s">
        <v>432</v>
      </c>
      <c r="B285" s="44">
        <v>312</v>
      </c>
      <c r="C285" s="45" t="s">
        <v>14</v>
      </c>
      <c r="D285" s="46">
        <v>45657</v>
      </c>
      <c r="E285" s="26" t="s">
        <v>160</v>
      </c>
      <c r="F285" s="158"/>
      <c r="G285" s="47">
        <v>0</v>
      </c>
      <c r="H285" s="47">
        <v>0</v>
      </c>
      <c r="I285" s="47">
        <v>204170.71999999802</v>
      </c>
      <c r="J285" s="47">
        <v>0</v>
      </c>
      <c r="K285" s="47">
        <f t="shared" si="6"/>
        <v>204170.71999999802</v>
      </c>
      <c r="L285" s="23"/>
    </row>
    <row r="286" spans="1:12" x14ac:dyDescent="0.2">
      <c r="A286" s="42" t="s">
        <v>433</v>
      </c>
      <c r="B286" s="44">
        <v>312</v>
      </c>
      <c r="C286" s="45" t="s">
        <v>14</v>
      </c>
      <c r="D286" s="46">
        <v>45291</v>
      </c>
      <c r="E286" s="26" t="s">
        <v>160</v>
      </c>
      <c r="F286" s="158"/>
      <c r="G286" s="47">
        <v>0</v>
      </c>
      <c r="H286" s="47">
        <v>203158.99999999994</v>
      </c>
      <c r="I286" s="47">
        <v>0</v>
      </c>
      <c r="J286" s="47">
        <v>0</v>
      </c>
      <c r="K286" s="47">
        <f t="shared" si="6"/>
        <v>203158.99999999994</v>
      </c>
      <c r="L286" s="23"/>
    </row>
    <row r="287" spans="1:12" x14ac:dyDescent="0.2">
      <c r="A287" s="42" t="s">
        <v>434</v>
      </c>
      <c r="B287" s="44">
        <v>312</v>
      </c>
      <c r="C287" s="45" t="s">
        <v>14</v>
      </c>
      <c r="D287" s="46">
        <v>45290</v>
      </c>
      <c r="E287" s="26" t="s">
        <v>160</v>
      </c>
      <c r="F287" s="158"/>
      <c r="G287" s="47">
        <v>0</v>
      </c>
      <c r="H287" s="47">
        <v>199488.99999999997</v>
      </c>
      <c r="I287" s="47">
        <v>0</v>
      </c>
      <c r="J287" s="47">
        <v>0</v>
      </c>
      <c r="K287" s="47">
        <f t="shared" si="6"/>
        <v>199488.99999999997</v>
      </c>
      <c r="L287" s="23"/>
    </row>
    <row r="288" spans="1:12" x14ac:dyDescent="0.2">
      <c r="A288" s="42" t="s">
        <v>435</v>
      </c>
      <c r="B288" s="44">
        <v>312</v>
      </c>
      <c r="C288" s="45" t="s">
        <v>14</v>
      </c>
      <c r="D288" s="46">
        <v>45260</v>
      </c>
      <c r="E288" s="26" t="s">
        <v>160</v>
      </c>
      <c r="F288" s="158"/>
      <c r="G288" s="47">
        <v>0</v>
      </c>
      <c r="H288" s="47">
        <v>199010</v>
      </c>
      <c r="I288" s="47">
        <v>0</v>
      </c>
      <c r="J288" s="47">
        <v>0</v>
      </c>
      <c r="K288" s="47">
        <f t="shared" si="6"/>
        <v>199010</v>
      </c>
      <c r="L288" s="23"/>
    </row>
    <row r="289" spans="1:12" x14ac:dyDescent="0.2">
      <c r="A289" s="42" t="s">
        <v>436</v>
      </c>
      <c r="B289" s="44">
        <v>312</v>
      </c>
      <c r="C289" s="45" t="s">
        <v>14</v>
      </c>
      <c r="D289" s="46">
        <v>45291</v>
      </c>
      <c r="E289" s="26" t="s">
        <v>160</v>
      </c>
      <c r="F289" s="158"/>
      <c r="G289" s="47">
        <v>0</v>
      </c>
      <c r="H289" s="47">
        <v>198223.99999999994</v>
      </c>
      <c r="I289" s="47">
        <v>0</v>
      </c>
      <c r="J289" s="47">
        <v>0</v>
      </c>
      <c r="K289" s="47">
        <f t="shared" si="6"/>
        <v>198223.99999999994</v>
      </c>
      <c r="L289" s="23"/>
    </row>
    <row r="290" spans="1:12" x14ac:dyDescent="0.2">
      <c r="A290" s="42" t="s">
        <v>437</v>
      </c>
      <c r="B290" s="44">
        <v>312</v>
      </c>
      <c r="C290" s="45" t="s">
        <v>14</v>
      </c>
      <c r="D290" s="46">
        <v>45291</v>
      </c>
      <c r="E290" s="26" t="s">
        <v>160</v>
      </c>
      <c r="F290" s="158"/>
      <c r="G290" s="47">
        <v>0</v>
      </c>
      <c r="H290" s="47">
        <v>198223.99999999994</v>
      </c>
      <c r="I290" s="47">
        <v>0</v>
      </c>
      <c r="J290" s="47">
        <v>0</v>
      </c>
      <c r="K290" s="47">
        <f t="shared" si="6"/>
        <v>198223.99999999994</v>
      </c>
      <c r="L290" s="23"/>
    </row>
    <row r="291" spans="1:12" x14ac:dyDescent="0.2">
      <c r="A291" s="42" t="s">
        <v>438</v>
      </c>
      <c r="B291" s="44">
        <v>312</v>
      </c>
      <c r="C291" s="45" t="s">
        <v>14</v>
      </c>
      <c r="D291" s="46">
        <v>45291</v>
      </c>
      <c r="E291" s="26" t="s">
        <v>160</v>
      </c>
      <c r="F291" s="158"/>
      <c r="G291" s="47">
        <v>0</v>
      </c>
      <c r="H291" s="47">
        <v>198223.99999999994</v>
      </c>
      <c r="I291" s="47">
        <v>0</v>
      </c>
      <c r="J291" s="47">
        <v>0</v>
      </c>
      <c r="K291" s="47">
        <f t="shared" si="6"/>
        <v>198223.99999999994</v>
      </c>
      <c r="L291" s="23"/>
    </row>
    <row r="292" spans="1:12" x14ac:dyDescent="0.2">
      <c r="A292" s="42" t="s">
        <v>439</v>
      </c>
      <c r="B292" s="44">
        <v>312</v>
      </c>
      <c r="C292" s="45" t="s">
        <v>14</v>
      </c>
      <c r="D292" s="46">
        <v>45291</v>
      </c>
      <c r="E292" s="26" t="s">
        <v>160</v>
      </c>
      <c r="F292" s="158"/>
      <c r="G292" s="47">
        <v>0</v>
      </c>
      <c r="H292" s="47">
        <v>197470.00000000006</v>
      </c>
      <c r="I292" s="47">
        <v>0</v>
      </c>
      <c r="J292" s="47">
        <v>0</v>
      </c>
      <c r="K292" s="47">
        <f t="shared" si="6"/>
        <v>197470.00000000006</v>
      </c>
      <c r="L292" s="23"/>
    </row>
    <row r="293" spans="1:12" x14ac:dyDescent="0.2">
      <c r="A293" s="42" t="s">
        <v>440</v>
      </c>
      <c r="B293" s="44">
        <v>312</v>
      </c>
      <c r="C293" s="45" t="s">
        <v>14</v>
      </c>
      <c r="D293" s="46">
        <v>45291</v>
      </c>
      <c r="E293" s="26" t="s">
        <v>160</v>
      </c>
      <c r="F293" s="158"/>
      <c r="G293" s="47">
        <v>0</v>
      </c>
      <c r="H293" s="47">
        <v>197470.00000000006</v>
      </c>
      <c r="I293" s="47">
        <v>0</v>
      </c>
      <c r="J293" s="47">
        <v>0</v>
      </c>
      <c r="K293" s="47">
        <f t="shared" si="6"/>
        <v>197470.00000000006</v>
      </c>
      <c r="L293" s="23"/>
    </row>
    <row r="294" spans="1:12" x14ac:dyDescent="0.2">
      <c r="A294" s="42" t="s">
        <v>441</v>
      </c>
      <c r="B294" s="44">
        <v>312</v>
      </c>
      <c r="C294" s="44" t="s">
        <v>14</v>
      </c>
      <c r="D294" s="46">
        <v>45291</v>
      </c>
      <c r="E294" s="26" t="s">
        <v>160</v>
      </c>
      <c r="F294" s="158"/>
      <c r="G294" s="47">
        <v>0</v>
      </c>
      <c r="H294" s="47">
        <v>197470.00000000006</v>
      </c>
      <c r="I294" s="47">
        <v>0</v>
      </c>
      <c r="J294" s="47">
        <v>0</v>
      </c>
      <c r="K294" s="47">
        <f t="shared" si="6"/>
        <v>197470.00000000006</v>
      </c>
      <c r="L294" s="23"/>
    </row>
    <row r="295" spans="1:12" x14ac:dyDescent="0.2">
      <c r="A295" s="42" t="s">
        <v>442</v>
      </c>
      <c r="B295" s="44">
        <v>312</v>
      </c>
      <c r="C295" s="45" t="s">
        <v>14</v>
      </c>
      <c r="D295" s="46">
        <v>44885</v>
      </c>
      <c r="E295" s="26" t="s">
        <v>160</v>
      </c>
      <c r="F295" s="158"/>
      <c r="G295" s="47">
        <v>197206.00000000003</v>
      </c>
      <c r="H295" s="47">
        <v>0</v>
      </c>
      <c r="I295" s="47">
        <v>0</v>
      </c>
      <c r="J295" s="47">
        <v>0</v>
      </c>
      <c r="K295" s="47">
        <f t="shared" si="6"/>
        <v>197206.00000000003</v>
      </c>
      <c r="L295" s="23"/>
    </row>
    <row r="296" spans="1:12" x14ac:dyDescent="0.2">
      <c r="A296" s="42" t="s">
        <v>443</v>
      </c>
      <c r="B296" s="44">
        <v>312</v>
      </c>
      <c r="C296" s="45" t="s">
        <v>14</v>
      </c>
      <c r="D296" s="46">
        <v>44866</v>
      </c>
      <c r="E296" s="26" t="s">
        <v>160</v>
      </c>
      <c r="F296" s="158"/>
      <c r="G296" s="47">
        <v>196728</v>
      </c>
      <c r="H296" s="47">
        <v>0</v>
      </c>
      <c r="I296" s="47">
        <v>0</v>
      </c>
      <c r="J296" s="47">
        <v>0</v>
      </c>
      <c r="K296" s="47">
        <f t="shared" si="6"/>
        <v>196728</v>
      </c>
      <c r="L296" s="23"/>
    </row>
    <row r="297" spans="1:12" x14ac:dyDescent="0.2">
      <c r="A297" s="42" t="s">
        <v>444</v>
      </c>
      <c r="B297" s="44">
        <v>312</v>
      </c>
      <c r="C297" s="44" t="s">
        <v>14</v>
      </c>
      <c r="D297" s="46" t="s">
        <v>181</v>
      </c>
      <c r="E297" s="26" t="s">
        <v>160</v>
      </c>
      <c r="F297" s="158"/>
      <c r="G297" s="47">
        <v>0</v>
      </c>
      <c r="H297" s="47">
        <v>0</v>
      </c>
      <c r="I297" s="47">
        <v>0</v>
      </c>
      <c r="J297" s="47">
        <v>195611.23339999813</v>
      </c>
      <c r="K297" s="47">
        <f t="shared" si="6"/>
        <v>195611.23339999813</v>
      </c>
      <c r="L297" s="23"/>
    </row>
    <row r="298" spans="1:12" x14ac:dyDescent="0.2">
      <c r="A298" s="42" t="s">
        <v>445</v>
      </c>
      <c r="B298" s="44">
        <v>312</v>
      </c>
      <c r="C298" s="45" t="s">
        <v>14</v>
      </c>
      <c r="D298" s="46">
        <v>45961</v>
      </c>
      <c r="E298" s="26" t="s">
        <v>160</v>
      </c>
      <c r="F298" s="158"/>
      <c r="G298" s="47">
        <v>0</v>
      </c>
      <c r="H298" s="47">
        <v>0</v>
      </c>
      <c r="I298" s="47">
        <v>0</v>
      </c>
      <c r="J298" s="47">
        <v>195488.76059999818</v>
      </c>
      <c r="K298" s="47">
        <f t="shared" si="6"/>
        <v>195488.76059999818</v>
      </c>
      <c r="L298" s="23"/>
    </row>
    <row r="299" spans="1:12" x14ac:dyDescent="0.2">
      <c r="A299" s="42" t="s">
        <v>446</v>
      </c>
      <c r="B299" s="44">
        <v>312</v>
      </c>
      <c r="C299" s="45" t="s">
        <v>14</v>
      </c>
      <c r="D299" s="46">
        <v>45077</v>
      </c>
      <c r="E299" s="26" t="s">
        <v>160</v>
      </c>
      <c r="F299" s="158"/>
      <c r="G299" s="47">
        <v>0</v>
      </c>
      <c r="H299" s="47">
        <v>194428</v>
      </c>
      <c r="I299" s="47">
        <v>0</v>
      </c>
      <c r="J299" s="47">
        <v>0</v>
      </c>
      <c r="K299" s="47">
        <f t="shared" si="6"/>
        <v>194428</v>
      </c>
      <c r="L299" s="23"/>
    </row>
    <row r="300" spans="1:12" x14ac:dyDescent="0.2">
      <c r="A300" s="42" t="s">
        <v>447</v>
      </c>
      <c r="B300" s="44">
        <v>312</v>
      </c>
      <c r="C300" s="45" t="s">
        <v>14</v>
      </c>
      <c r="D300" s="46">
        <v>45657</v>
      </c>
      <c r="E300" s="26" t="s">
        <v>160</v>
      </c>
      <c r="F300" s="158"/>
      <c r="G300" s="47">
        <v>0</v>
      </c>
      <c r="H300" s="47">
        <v>0</v>
      </c>
      <c r="I300" s="47">
        <v>194178.27799999813</v>
      </c>
      <c r="J300" s="47">
        <v>0</v>
      </c>
      <c r="K300" s="47">
        <f t="shared" si="6"/>
        <v>194178.27799999813</v>
      </c>
      <c r="L300" s="23"/>
    </row>
    <row r="301" spans="1:12" x14ac:dyDescent="0.2">
      <c r="A301" s="42" t="s">
        <v>448</v>
      </c>
      <c r="B301" s="44">
        <v>312</v>
      </c>
      <c r="C301" s="45" t="s">
        <v>14</v>
      </c>
      <c r="D301" s="46">
        <v>45291</v>
      </c>
      <c r="E301" s="26" t="s">
        <v>160</v>
      </c>
      <c r="F301" s="158"/>
      <c r="G301" s="47">
        <v>0</v>
      </c>
      <c r="H301" s="47">
        <v>193948.00000000003</v>
      </c>
      <c r="I301" s="47">
        <v>0</v>
      </c>
      <c r="J301" s="47">
        <v>0</v>
      </c>
      <c r="K301" s="47">
        <f t="shared" si="6"/>
        <v>193948.00000000003</v>
      </c>
      <c r="L301" s="23"/>
    </row>
    <row r="302" spans="1:12" x14ac:dyDescent="0.2">
      <c r="A302" s="42" t="s">
        <v>449</v>
      </c>
      <c r="B302" s="44">
        <v>312</v>
      </c>
      <c r="C302" s="45" t="s">
        <v>14</v>
      </c>
      <c r="D302" s="46" t="s">
        <v>181</v>
      </c>
      <c r="E302" s="26" t="s">
        <v>160</v>
      </c>
      <c r="F302" s="158"/>
      <c r="G302" s="47">
        <v>0</v>
      </c>
      <c r="H302" s="47">
        <v>0</v>
      </c>
      <c r="I302" s="47">
        <v>190831.18999999811</v>
      </c>
      <c r="J302" s="47">
        <v>0</v>
      </c>
      <c r="K302" s="47">
        <f t="shared" si="6"/>
        <v>190831.18999999811</v>
      </c>
      <c r="L302" s="23"/>
    </row>
    <row r="303" spans="1:12" x14ac:dyDescent="0.2">
      <c r="A303" s="42" t="s">
        <v>450</v>
      </c>
      <c r="B303" s="44">
        <v>312</v>
      </c>
      <c r="C303" s="45" t="s">
        <v>14</v>
      </c>
      <c r="D303" s="46">
        <v>45625</v>
      </c>
      <c r="E303" s="26" t="s">
        <v>160</v>
      </c>
      <c r="F303" s="158"/>
      <c r="G303" s="47">
        <v>0</v>
      </c>
      <c r="H303" s="47">
        <v>0</v>
      </c>
      <c r="I303" s="47">
        <v>190537.3999999986</v>
      </c>
      <c r="J303" s="47">
        <v>0</v>
      </c>
      <c r="K303" s="47">
        <f t="shared" si="6"/>
        <v>190537.3999999986</v>
      </c>
      <c r="L303" s="23"/>
    </row>
    <row r="304" spans="1:12" x14ac:dyDescent="0.2">
      <c r="A304" s="42" t="s">
        <v>451</v>
      </c>
      <c r="B304" s="44">
        <v>312</v>
      </c>
      <c r="C304" s="44" t="s">
        <v>14</v>
      </c>
      <c r="D304" s="46">
        <v>44772</v>
      </c>
      <c r="E304" s="26" t="s">
        <v>160</v>
      </c>
      <c r="F304" s="158"/>
      <c r="G304" s="47">
        <v>188718</v>
      </c>
      <c r="H304" s="47">
        <v>0</v>
      </c>
      <c r="I304" s="47">
        <v>0</v>
      </c>
      <c r="J304" s="47">
        <v>0</v>
      </c>
      <c r="K304" s="47">
        <f t="shared" si="6"/>
        <v>188718</v>
      </c>
      <c r="L304" s="23"/>
    </row>
    <row r="305" spans="1:12" x14ac:dyDescent="0.2">
      <c r="A305" s="42" t="s">
        <v>452</v>
      </c>
      <c r="B305" s="44">
        <v>312</v>
      </c>
      <c r="C305" s="45" t="s">
        <v>14</v>
      </c>
      <c r="D305" s="46" t="s">
        <v>181</v>
      </c>
      <c r="E305" s="26" t="s">
        <v>160</v>
      </c>
      <c r="F305" s="158"/>
      <c r="G305" s="47">
        <v>0</v>
      </c>
      <c r="H305" s="47">
        <v>0</v>
      </c>
      <c r="I305" s="47">
        <v>0</v>
      </c>
      <c r="J305" s="47">
        <v>188138.28099999821</v>
      </c>
      <c r="K305" s="47">
        <f t="shared" si="6"/>
        <v>188138.28099999821</v>
      </c>
      <c r="L305" s="23"/>
    </row>
    <row r="306" spans="1:12" x14ac:dyDescent="0.2">
      <c r="A306" s="42" t="s">
        <v>453</v>
      </c>
      <c r="B306" s="44">
        <v>312</v>
      </c>
      <c r="C306" s="45" t="s">
        <v>14</v>
      </c>
      <c r="D306" s="46">
        <v>45260</v>
      </c>
      <c r="E306" s="26" t="s">
        <v>160</v>
      </c>
      <c r="F306" s="158"/>
      <c r="G306" s="47">
        <v>0</v>
      </c>
      <c r="H306" s="47">
        <v>187953.99999999997</v>
      </c>
      <c r="I306" s="47">
        <v>0</v>
      </c>
      <c r="J306" s="47">
        <v>0</v>
      </c>
      <c r="K306" s="47">
        <f t="shared" si="6"/>
        <v>187953.99999999997</v>
      </c>
      <c r="L306" s="23"/>
    </row>
    <row r="307" spans="1:12" x14ac:dyDescent="0.2">
      <c r="A307" s="42" t="s">
        <v>454</v>
      </c>
      <c r="B307" s="44">
        <v>312</v>
      </c>
      <c r="C307" s="44" t="s">
        <v>14</v>
      </c>
      <c r="D307" s="46">
        <v>45259</v>
      </c>
      <c r="E307" s="26" t="s">
        <v>160</v>
      </c>
      <c r="F307" s="158"/>
      <c r="G307" s="47">
        <v>0</v>
      </c>
      <c r="H307" s="47">
        <v>187605</v>
      </c>
      <c r="I307" s="47">
        <v>0</v>
      </c>
      <c r="J307" s="47">
        <v>0</v>
      </c>
      <c r="K307" s="47">
        <f t="shared" si="6"/>
        <v>187605</v>
      </c>
      <c r="L307" s="23"/>
    </row>
    <row r="308" spans="1:12" x14ac:dyDescent="0.2">
      <c r="A308" s="42" t="s">
        <v>455</v>
      </c>
      <c r="B308" s="44">
        <v>312</v>
      </c>
      <c r="C308" s="44" t="s">
        <v>14</v>
      </c>
      <c r="D308" s="46">
        <v>45868</v>
      </c>
      <c r="E308" s="26" t="s">
        <v>160</v>
      </c>
      <c r="F308" s="158"/>
      <c r="G308" s="47">
        <v>0</v>
      </c>
      <c r="H308" s="47">
        <v>0</v>
      </c>
      <c r="I308" s="47">
        <v>0</v>
      </c>
      <c r="J308" s="47">
        <v>186840.70279999825</v>
      </c>
      <c r="K308" s="47">
        <f t="shared" si="6"/>
        <v>186840.70279999825</v>
      </c>
      <c r="L308" s="23"/>
    </row>
    <row r="309" spans="1:12" x14ac:dyDescent="0.2">
      <c r="A309" s="42" t="s">
        <v>456</v>
      </c>
      <c r="B309" s="44">
        <v>312</v>
      </c>
      <c r="C309" s="45" t="s">
        <v>14</v>
      </c>
      <c r="D309" s="46" t="s">
        <v>181</v>
      </c>
      <c r="E309" s="26" t="s">
        <v>160</v>
      </c>
      <c r="F309" s="158"/>
      <c r="G309" s="47">
        <v>186394.33000000002</v>
      </c>
      <c r="H309" s="47">
        <v>0</v>
      </c>
      <c r="I309" s="47">
        <v>0</v>
      </c>
      <c r="J309" s="47">
        <v>0</v>
      </c>
      <c r="K309" s="47">
        <f t="shared" si="6"/>
        <v>186394.33000000002</v>
      </c>
      <c r="L309" s="23"/>
    </row>
    <row r="310" spans="1:12" x14ac:dyDescent="0.2">
      <c r="A310" s="42" t="s">
        <v>457</v>
      </c>
      <c r="B310" s="44">
        <v>312</v>
      </c>
      <c r="C310" s="45" t="s">
        <v>14</v>
      </c>
      <c r="D310" s="46">
        <v>44896</v>
      </c>
      <c r="E310" s="26" t="s">
        <v>160</v>
      </c>
      <c r="F310" s="158"/>
      <c r="G310" s="47">
        <v>185789.55</v>
      </c>
      <c r="H310" s="47">
        <v>0</v>
      </c>
      <c r="I310" s="47">
        <v>0</v>
      </c>
      <c r="J310" s="47">
        <v>0</v>
      </c>
      <c r="K310" s="47">
        <f t="shared" si="6"/>
        <v>185789.55</v>
      </c>
      <c r="L310" s="23"/>
    </row>
    <row r="311" spans="1:12" x14ac:dyDescent="0.2">
      <c r="A311" s="42" t="s">
        <v>458</v>
      </c>
      <c r="B311" s="44">
        <v>312</v>
      </c>
      <c r="C311" s="45" t="s">
        <v>14</v>
      </c>
      <c r="D311" s="46">
        <v>45289</v>
      </c>
      <c r="E311" s="26" t="s">
        <v>160</v>
      </c>
      <c r="F311" s="158"/>
      <c r="G311" s="47">
        <v>0</v>
      </c>
      <c r="H311" s="47">
        <v>185539</v>
      </c>
      <c r="I311" s="47">
        <v>0</v>
      </c>
      <c r="J311" s="47">
        <v>0</v>
      </c>
      <c r="K311" s="47">
        <f t="shared" si="6"/>
        <v>185539</v>
      </c>
      <c r="L311" s="23"/>
    </row>
    <row r="312" spans="1:12" x14ac:dyDescent="0.2">
      <c r="A312" s="42" t="s">
        <v>459</v>
      </c>
      <c r="B312" s="44">
        <v>312</v>
      </c>
      <c r="C312" s="45" t="s">
        <v>14</v>
      </c>
      <c r="D312" s="46">
        <v>45412</v>
      </c>
      <c r="E312" s="26" t="s">
        <v>160</v>
      </c>
      <c r="F312" s="158"/>
      <c r="G312" s="47">
        <v>0</v>
      </c>
      <c r="H312" s="47">
        <v>0</v>
      </c>
      <c r="I312" s="47">
        <v>185439.44109999889</v>
      </c>
      <c r="J312" s="47">
        <v>0</v>
      </c>
      <c r="K312" s="47">
        <f t="shared" si="6"/>
        <v>185439.44109999889</v>
      </c>
      <c r="L312" s="23"/>
    </row>
    <row r="313" spans="1:12" x14ac:dyDescent="0.2">
      <c r="A313" s="42" t="s">
        <v>460</v>
      </c>
      <c r="B313" s="44">
        <v>312</v>
      </c>
      <c r="C313" s="44" t="s">
        <v>14</v>
      </c>
      <c r="D313" s="46" t="s">
        <v>181</v>
      </c>
      <c r="E313" s="26" t="s">
        <v>160</v>
      </c>
      <c r="F313" s="158"/>
      <c r="G313" s="47">
        <v>0</v>
      </c>
      <c r="H313" s="47">
        <v>185273.00000000003</v>
      </c>
      <c r="I313" s="47">
        <v>0</v>
      </c>
      <c r="J313" s="47">
        <v>0</v>
      </c>
      <c r="K313" s="47">
        <f t="shared" si="6"/>
        <v>185273.00000000003</v>
      </c>
      <c r="L313" s="23"/>
    </row>
    <row r="314" spans="1:12" x14ac:dyDescent="0.2">
      <c r="A314" s="42" t="s">
        <v>461</v>
      </c>
      <c r="B314" s="44">
        <v>312</v>
      </c>
      <c r="C314" s="45" t="s">
        <v>14</v>
      </c>
      <c r="D314" s="46" t="s">
        <v>181</v>
      </c>
      <c r="E314" s="26" t="s">
        <v>160</v>
      </c>
      <c r="F314" s="158"/>
      <c r="G314" s="47">
        <v>185273</v>
      </c>
      <c r="H314" s="47">
        <v>0</v>
      </c>
      <c r="I314" s="47">
        <v>0</v>
      </c>
      <c r="J314" s="47">
        <v>0</v>
      </c>
      <c r="K314" s="47">
        <f t="shared" si="6"/>
        <v>185273</v>
      </c>
      <c r="L314" s="23"/>
    </row>
    <row r="315" spans="1:12" x14ac:dyDescent="0.2">
      <c r="A315" s="42" t="s">
        <v>462</v>
      </c>
      <c r="B315" s="44">
        <v>312</v>
      </c>
      <c r="C315" s="45" t="s">
        <v>14</v>
      </c>
      <c r="D315" s="46" t="s">
        <v>181</v>
      </c>
      <c r="E315" s="26" t="s">
        <v>160</v>
      </c>
      <c r="F315" s="158"/>
      <c r="G315" s="47">
        <v>0</v>
      </c>
      <c r="H315" s="47">
        <v>0</v>
      </c>
      <c r="I315" s="47">
        <v>183540.84999999823</v>
      </c>
      <c r="J315" s="47">
        <v>0</v>
      </c>
      <c r="K315" s="47">
        <f t="shared" si="6"/>
        <v>183540.84999999823</v>
      </c>
      <c r="L315" s="23"/>
    </row>
    <row r="316" spans="1:12" x14ac:dyDescent="0.2">
      <c r="A316" s="42" t="s">
        <v>463</v>
      </c>
      <c r="B316" s="44">
        <v>312</v>
      </c>
      <c r="C316" s="45" t="s">
        <v>14</v>
      </c>
      <c r="D316" s="46">
        <v>45229</v>
      </c>
      <c r="E316" s="26" t="s">
        <v>160</v>
      </c>
      <c r="F316" s="158"/>
      <c r="G316" s="47">
        <v>0</v>
      </c>
      <c r="H316" s="47">
        <v>181815</v>
      </c>
      <c r="I316" s="47">
        <v>0</v>
      </c>
      <c r="J316" s="47">
        <v>0</v>
      </c>
      <c r="K316" s="47">
        <f t="shared" si="6"/>
        <v>181815</v>
      </c>
      <c r="L316" s="23"/>
    </row>
    <row r="317" spans="1:12" x14ac:dyDescent="0.2">
      <c r="A317" s="42" t="s">
        <v>464</v>
      </c>
      <c r="B317" s="44">
        <v>312</v>
      </c>
      <c r="C317" s="45" t="s">
        <v>14</v>
      </c>
      <c r="D317" s="46">
        <v>45473</v>
      </c>
      <c r="E317" s="26" t="s">
        <v>160</v>
      </c>
      <c r="F317" s="158"/>
      <c r="G317" s="47">
        <v>0</v>
      </c>
      <c r="H317" s="47">
        <v>0</v>
      </c>
      <c r="I317" s="47">
        <v>181807.35999999824</v>
      </c>
      <c r="J317" s="47">
        <v>0</v>
      </c>
      <c r="K317" s="47">
        <f t="shared" si="6"/>
        <v>181807.35999999824</v>
      </c>
      <c r="L317" s="23"/>
    </row>
    <row r="318" spans="1:12" x14ac:dyDescent="0.2">
      <c r="A318" s="42" t="s">
        <v>465</v>
      </c>
      <c r="B318" s="44">
        <v>312</v>
      </c>
      <c r="C318" s="44" t="s">
        <v>14</v>
      </c>
      <c r="D318" s="46">
        <v>44866</v>
      </c>
      <c r="E318" s="26" t="s">
        <v>160</v>
      </c>
      <c r="F318" s="158"/>
      <c r="G318" s="47">
        <v>180597.57</v>
      </c>
      <c r="H318" s="47">
        <v>0</v>
      </c>
      <c r="I318" s="47">
        <v>0</v>
      </c>
      <c r="J318" s="47">
        <v>0</v>
      </c>
      <c r="K318" s="47">
        <f t="shared" si="6"/>
        <v>180597.57</v>
      </c>
      <c r="L318" s="23"/>
    </row>
    <row r="319" spans="1:12" x14ac:dyDescent="0.2">
      <c r="A319" s="42" t="s">
        <v>466</v>
      </c>
      <c r="B319" s="44">
        <v>312</v>
      </c>
      <c r="C319" s="45" t="s">
        <v>14</v>
      </c>
      <c r="D319" s="46">
        <v>45291</v>
      </c>
      <c r="E319" s="26" t="s">
        <v>160</v>
      </c>
      <c r="F319" s="158"/>
      <c r="G319" s="47">
        <v>0</v>
      </c>
      <c r="H319" s="47">
        <v>178546.79999999996</v>
      </c>
      <c r="I319" s="47">
        <v>0</v>
      </c>
      <c r="J319" s="47">
        <v>0</v>
      </c>
      <c r="K319" s="47">
        <f t="shared" si="6"/>
        <v>178546.79999999996</v>
      </c>
      <c r="L319" s="23"/>
    </row>
    <row r="320" spans="1:12" x14ac:dyDescent="0.2">
      <c r="A320" s="42" t="s">
        <v>467</v>
      </c>
      <c r="B320" s="44">
        <v>312</v>
      </c>
      <c r="C320" s="44" t="s">
        <v>14</v>
      </c>
      <c r="D320" s="46" t="s">
        <v>181</v>
      </c>
      <c r="E320" s="26" t="s">
        <v>160</v>
      </c>
      <c r="F320" s="158"/>
      <c r="G320" s="47">
        <v>0</v>
      </c>
      <c r="H320" s="47">
        <v>178195</v>
      </c>
      <c r="I320" s="47">
        <v>0</v>
      </c>
      <c r="J320" s="47">
        <v>0</v>
      </c>
      <c r="K320" s="47">
        <f t="shared" si="6"/>
        <v>178195</v>
      </c>
      <c r="L320" s="23"/>
    </row>
    <row r="321" spans="1:12" x14ac:dyDescent="0.2">
      <c r="A321" s="42" t="s">
        <v>468</v>
      </c>
      <c r="B321" s="44">
        <v>312</v>
      </c>
      <c r="C321" s="44" t="s">
        <v>14</v>
      </c>
      <c r="D321" s="46">
        <v>45253</v>
      </c>
      <c r="E321" s="26" t="s">
        <v>160</v>
      </c>
      <c r="F321" s="158"/>
      <c r="G321" s="47">
        <v>0</v>
      </c>
      <c r="H321" s="47">
        <v>176897.00000000003</v>
      </c>
      <c r="I321" s="47">
        <v>0</v>
      </c>
      <c r="J321" s="47">
        <v>0</v>
      </c>
      <c r="K321" s="47">
        <f t="shared" ref="K321:K384" si="7">SUM(G321:J321)</f>
        <v>176897.00000000003</v>
      </c>
      <c r="L321" s="23"/>
    </row>
    <row r="322" spans="1:12" x14ac:dyDescent="0.2">
      <c r="A322" s="42" t="s">
        <v>469</v>
      </c>
      <c r="B322" s="44">
        <v>312</v>
      </c>
      <c r="C322" s="45" t="s">
        <v>14</v>
      </c>
      <c r="D322" s="46" t="s">
        <v>181</v>
      </c>
      <c r="E322" s="26" t="s">
        <v>160</v>
      </c>
      <c r="F322" s="158"/>
      <c r="G322" s="47">
        <v>0</v>
      </c>
      <c r="H322" s="47">
        <v>0</v>
      </c>
      <c r="I322" s="47">
        <v>0</v>
      </c>
      <c r="J322" s="47">
        <v>175095.98359999838</v>
      </c>
      <c r="K322" s="47">
        <f t="shared" si="7"/>
        <v>175095.98359999838</v>
      </c>
      <c r="L322" s="23"/>
    </row>
    <row r="323" spans="1:12" x14ac:dyDescent="0.2">
      <c r="A323" s="42" t="s">
        <v>470</v>
      </c>
      <c r="B323" s="44">
        <v>312</v>
      </c>
      <c r="C323" s="45" t="s">
        <v>14</v>
      </c>
      <c r="D323" s="46">
        <v>46003</v>
      </c>
      <c r="E323" s="26" t="s">
        <v>160</v>
      </c>
      <c r="F323" s="158"/>
      <c r="G323" s="47">
        <v>0</v>
      </c>
      <c r="H323" s="47">
        <v>0</v>
      </c>
      <c r="I323" s="47">
        <v>0</v>
      </c>
      <c r="J323" s="47">
        <v>175094.92779999835</v>
      </c>
      <c r="K323" s="47">
        <f t="shared" si="7"/>
        <v>175094.92779999835</v>
      </c>
      <c r="L323" s="23"/>
    </row>
    <row r="324" spans="1:12" x14ac:dyDescent="0.2">
      <c r="A324" s="42" t="s">
        <v>471</v>
      </c>
      <c r="B324" s="44">
        <v>312</v>
      </c>
      <c r="C324" s="45" t="s">
        <v>14</v>
      </c>
      <c r="D324" s="46" t="s">
        <v>181</v>
      </c>
      <c r="E324" s="26" t="s">
        <v>160</v>
      </c>
      <c r="F324" s="158"/>
      <c r="G324" s="47">
        <v>0</v>
      </c>
      <c r="H324" s="47">
        <v>0</v>
      </c>
      <c r="I324" s="47">
        <v>0</v>
      </c>
      <c r="J324" s="47">
        <v>173831.13519999839</v>
      </c>
      <c r="K324" s="47">
        <f t="shared" si="7"/>
        <v>173831.13519999839</v>
      </c>
      <c r="L324" s="23"/>
    </row>
    <row r="325" spans="1:12" x14ac:dyDescent="0.2">
      <c r="A325" s="42" t="s">
        <v>472</v>
      </c>
      <c r="B325" s="44">
        <v>312</v>
      </c>
      <c r="C325" s="45" t="s">
        <v>14</v>
      </c>
      <c r="D325" s="46">
        <v>45107</v>
      </c>
      <c r="E325" s="26" t="s">
        <v>160</v>
      </c>
      <c r="F325" s="158"/>
      <c r="G325" s="47">
        <v>0</v>
      </c>
      <c r="H325" s="47">
        <v>173813</v>
      </c>
      <c r="I325" s="47">
        <v>0</v>
      </c>
      <c r="J325" s="47">
        <v>0</v>
      </c>
      <c r="K325" s="47">
        <f t="shared" si="7"/>
        <v>173813</v>
      </c>
      <c r="L325" s="23"/>
    </row>
    <row r="326" spans="1:12" x14ac:dyDescent="0.2">
      <c r="A326" s="42" t="s">
        <v>473</v>
      </c>
      <c r="B326" s="44">
        <v>312</v>
      </c>
      <c r="C326" s="44" t="s">
        <v>14</v>
      </c>
      <c r="D326" s="46">
        <v>44890</v>
      </c>
      <c r="E326" s="26" t="s">
        <v>160</v>
      </c>
      <c r="F326" s="158"/>
      <c r="G326" s="47">
        <v>172269.17</v>
      </c>
      <c r="H326" s="47">
        <v>0</v>
      </c>
      <c r="I326" s="47">
        <v>0</v>
      </c>
      <c r="J326" s="47">
        <v>0</v>
      </c>
      <c r="K326" s="47">
        <f t="shared" si="7"/>
        <v>172269.17</v>
      </c>
      <c r="L326" s="23"/>
    </row>
    <row r="327" spans="1:12" x14ac:dyDescent="0.2">
      <c r="A327" s="42" t="s">
        <v>474</v>
      </c>
      <c r="B327" s="44">
        <v>312</v>
      </c>
      <c r="C327" s="45" t="s">
        <v>14</v>
      </c>
      <c r="D327" s="46" t="s">
        <v>181</v>
      </c>
      <c r="E327" s="26" t="s">
        <v>160</v>
      </c>
      <c r="F327" s="158"/>
      <c r="G327" s="47">
        <v>0</v>
      </c>
      <c r="H327" s="47">
        <v>0</v>
      </c>
      <c r="I327" s="47">
        <v>0</v>
      </c>
      <c r="J327" s="47">
        <v>172127.97142999838</v>
      </c>
      <c r="K327" s="47">
        <f t="shared" si="7"/>
        <v>172127.97142999838</v>
      </c>
      <c r="L327" s="23"/>
    </row>
    <row r="328" spans="1:12" x14ac:dyDescent="0.2">
      <c r="A328" s="42" t="s">
        <v>475</v>
      </c>
      <c r="B328" s="44">
        <v>312</v>
      </c>
      <c r="C328" s="45" t="s">
        <v>14</v>
      </c>
      <c r="D328" s="46">
        <v>45618</v>
      </c>
      <c r="E328" s="26" t="s">
        <v>160</v>
      </c>
      <c r="F328" s="158"/>
      <c r="G328" s="47">
        <v>0</v>
      </c>
      <c r="H328" s="47">
        <v>0</v>
      </c>
      <c r="I328" s="47">
        <v>170405.25999999835</v>
      </c>
      <c r="J328" s="47">
        <v>0</v>
      </c>
      <c r="K328" s="47">
        <f t="shared" si="7"/>
        <v>170405.25999999835</v>
      </c>
      <c r="L328" s="23"/>
    </row>
    <row r="329" spans="1:12" x14ac:dyDescent="0.2">
      <c r="A329" s="42" t="s">
        <v>476</v>
      </c>
      <c r="B329" s="44">
        <v>312</v>
      </c>
      <c r="C329" s="45" t="s">
        <v>14</v>
      </c>
      <c r="D329" s="46">
        <v>45369</v>
      </c>
      <c r="E329" s="26" t="s">
        <v>160</v>
      </c>
      <c r="F329" s="158"/>
      <c r="G329" s="47">
        <v>0</v>
      </c>
      <c r="H329" s="47">
        <v>0</v>
      </c>
      <c r="I329" s="47">
        <v>169912.91999999835</v>
      </c>
      <c r="J329" s="47">
        <v>0</v>
      </c>
      <c r="K329" s="47">
        <f t="shared" si="7"/>
        <v>169912.91999999835</v>
      </c>
      <c r="L329" s="23"/>
    </row>
    <row r="330" spans="1:12" x14ac:dyDescent="0.2">
      <c r="A330" s="42" t="s">
        <v>477</v>
      </c>
      <c r="B330" s="44">
        <v>312</v>
      </c>
      <c r="C330" s="44" t="s">
        <v>14</v>
      </c>
      <c r="D330" s="46" t="s">
        <v>181</v>
      </c>
      <c r="E330" s="26" t="s">
        <v>160</v>
      </c>
      <c r="F330" s="158"/>
      <c r="G330" s="47">
        <v>0</v>
      </c>
      <c r="H330" s="47">
        <v>0</v>
      </c>
      <c r="I330" s="47">
        <v>169583.31999999832</v>
      </c>
      <c r="J330" s="47">
        <v>0</v>
      </c>
      <c r="K330" s="47">
        <f t="shared" si="7"/>
        <v>169583.31999999832</v>
      </c>
      <c r="L330" s="23"/>
    </row>
    <row r="331" spans="1:12" x14ac:dyDescent="0.2">
      <c r="A331" s="42" t="s">
        <v>478</v>
      </c>
      <c r="B331" s="44">
        <v>312</v>
      </c>
      <c r="C331" s="45" t="s">
        <v>14</v>
      </c>
      <c r="D331" s="46" t="s">
        <v>181</v>
      </c>
      <c r="E331" s="26" t="s">
        <v>160</v>
      </c>
      <c r="F331" s="158"/>
      <c r="G331" s="47">
        <v>0</v>
      </c>
      <c r="H331" s="47">
        <v>0</v>
      </c>
      <c r="I331" s="47">
        <v>169394.44889999842</v>
      </c>
      <c r="J331" s="47">
        <v>0</v>
      </c>
      <c r="K331" s="47">
        <f t="shared" si="7"/>
        <v>169394.44889999842</v>
      </c>
      <c r="L331" s="23"/>
    </row>
    <row r="332" spans="1:12" x14ac:dyDescent="0.2">
      <c r="A332" s="42" t="s">
        <v>479</v>
      </c>
      <c r="B332" s="44">
        <v>312</v>
      </c>
      <c r="C332" s="45" t="s">
        <v>14</v>
      </c>
      <c r="D332" s="46" t="s">
        <v>181</v>
      </c>
      <c r="E332" s="26" t="s">
        <v>160</v>
      </c>
      <c r="F332" s="158"/>
      <c r="G332" s="47">
        <v>0</v>
      </c>
      <c r="H332" s="47">
        <v>167566.63000000003</v>
      </c>
      <c r="I332" s="47">
        <v>0</v>
      </c>
      <c r="J332" s="47">
        <v>0</v>
      </c>
      <c r="K332" s="47">
        <f t="shared" si="7"/>
        <v>167566.63000000003</v>
      </c>
      <c r="L332" s="23"/>
    </row>
    <row r="333" spans="1:12" x14ac:dyDescent="0.2">
      <c r="A333" s="42" t="s">
        <v>480</v>
      </c>
      <c r="B333" s="44">
        <v>312</v>
      </c>
      <c r="C333" s="45" t="s">
        <v>14</v>
      </c>
      <c r="D333" s="46">
        <v>44896</v>
      </c>
      <c r="E333" s="26" t="s">
        <v>160</v>
      </c>
      <c r="F333" s="158"/>
      <c r="G333" s="47">
        <v>166841</v>
      </c>
      <c r="H333" s="47">
        <v>0</v>
      </c>
      <c r="I333" s="47">
        <v>0</v>
      </c>
      <c r="J333" s="47">
        <v>0</v>
      </c>
      <c r="K333" s="47">
        <f t="shared" si="7"/>
        <v>166841</v>
      </c>
      <c r="L333" s="23"/>
    </row>
    <row r="334" spans="1:12" x14ac:dyDescent="0.2">
      <c r="A334" s="42" t="s">
        <v>481</v>
      </c>
      <c r="B334" s="44">
        <v>312</v>
      </c>
      <c r="C334" s="45" t="s">
        <v>14</v>
      </c>
      <c r="D334" s="46" t="s">
        <v>181</v>
      </c>
      <c r="E334" s="26" t="s">
        <v>160</v>
      </c>
      <c r="F334" s="158"/>
      <c r="G334" s="47">
        <v>0</v>
      </c>
      <c r="H334" s="47">
        <v>165842.00000000003</v>
      </c>
      <c r="I334" s="47">
        <v>0</v>
      </c>
      <c r="J334" s="47">
        <v>0</v>
      </c>
      <c r="K334" s="47">
        <f t="shared" si="7"/>
        <v>165842.00000000003</v>
      </c>
      <c r="L334" s="23"/>
    </row>
    <row r="335" spans="1:12" x14ac:dyDescent="0.2">
      <c r="A335" s="42" t="s">
        <v>482</v>
      </c>
      <c r="B335" s="44">
        <v>312</v>
      </c>
      <c r="C335" s="44" t="s">
        <v>14</v>
      </c>
      <c r="D335" s="46">
        <v>45255</v>
      </c>
      <c r="E335" s="26" t="s">
        <v>160</v>
      </c>
      <c r="F335" s="158"/>
      <c r="G335" s="47">
        <v>0</v>
      </c>
      <c r="H335" s="47">
        <v>165841</v>
      </c>
      <c r="I335" s="47">
        <v>0</v>
      </c>
      <c r="J335" s="47">
        <v>0</v>
      </c>
      <c r="K335" s="47">
        <f t="shared" si="7"/>
        <v>165841</v>
      </c>
      <c r="L335" s="23"/>
    </row>
    <row r="336" spans="1:12" x14ac:dyDescent="0.2">
      <c r="A336" s="42" t="s">
        <v>483</v>
      </c>
      <c r="B336" s="44">
        <v>312</v>
      </c>
      <c r="C336" s="45" t="s">
        <v>14</v>
      </c>
      <c r="D336" s="46">
        <v>45137</v>
      </c>
      <c r="E336" s="26" t="s">
        <v>160</v>
      </c>
      <c r="F336" s="158"/>
      <c r="G336" s="47">
        <v>0</v>
      </c>
      <c r="H336" s="47">
        <v>165556.79999999999</v>
      </c>
      <c r="I336" s="47">
        <v>0</v>
      </c>
      <c r="J336" s="47">
        <v>0</v>
      </c>
      <c r="K336" s="47">
        <f t="shared" si="7"/>
        <v>165556.79999999999</v>
      </c>
      <c r="L336" s="23"/>
    </row>
    <row r="337" spans="1:12" x14ac:dyDescent="0.2">
      <c r="A337" s="42" t="s">
        <v>484</v>
      </c>
      <c r="B337" s="44">
        <v>312</v>
      </c>
      <c r="C337" s="44" t="s">
        <v>14</v>
      </c>
      <c r="D337" s="46">
        <v>45245</v>
      </c>
      <c r="E337" s="26" t="s">
        <v>160</v>
      </c>
      <c r="F337" s="158"/>
      <c r="G337" s="47">
        <v>0</v>
      </c>
      <c r="H337" s="47">
        <v>165442</v>
      </c>
      <c r="I337" s="47">
        <v>0</v>
      </c>
      <c r="J337" s="47">
        <v>0</v>
      </c>
      <c r="K337" s="47">
        <f t="shared" si="7"/>
        <v>165442</v>
      </c>
      <c r="L337" s="23"/>
    </row>
    <row r="338" spans="1:12" x14ac:dyDescent="0.2">
      <c r="A338" s="42" t="s">
        <v>485</v>
      </c>
      <c r="B338" s="44">
        <v>312</v>
      </c>
      <c r="C338" s="45" t="s">
        <v>14</v>
      </c>
      <c r="D338" s="46">
        <v>45270</v>
      </c>
      <c r="E338" s="26" t="s">
        <v>160</v>
      </c>
      <c r="F338" s="158"/>
      <c r="G338" s="47">
        <v>0</v>
      </c>
      <c r="H338" s="47">
        <v>165043</v>
      </c>
      <c r="I338" s="47">
        <v>0</v>
      </c>
      <c r="J338" s="47">
        <v>0</v>
      </c>
      <c r="K338" s="47">
        <f t="shared" si="7"/>
        <v>165043</v>
      </c>
      <c r="L338" s="23"/>
    </row>
    <row r="339" spans="1:12" x14ac:dyDescent="0.2">
      <c r="A339" s="42" t="s">
        <v>486</v>
      </c>
      <c r="B339" s="44">
        <v>312</v>
      </c>
      <c r="C339" s="45" t="s">
        <v>14</v>
      </c>
      <c r="D339" s="46" t="s">
        <v>181</v>
      </c>
      <c r="E339" s="26" t="s">
        <v>160</v>
      </c>
      <c r="F339" s="158"/>
      <c r="G339" s="47">
        <v>0</v>
      </c>
      <c r="H339" s="47">
        <v>164644</v>
      </c>
      <c r="I339" s="47">
        <v>0</v>
      </c>
      <c r="J339" s="47">
        <v>0</v>
      </c>
      <c r="K339" s="47">
        <f t="shared" si="7"/>
        <v>164644</v>
      </c>
      <c r="L339" s="23"/>
    </row>
    <row r="340" spans="1:12" x14ac:dyDescent="0.2">
      <c r="A340" s="42" t="s">
        <v>487</v>
      </c>
      <c r="B340" s="44">
        <v>312</v>
      </c>
      <c r="C340" s="45" t="s">
        <v>14</v>
      </c>
      <c r="D340" s="46" t="s">
        <v>181</v>
      </c>
      <c r="E340" s="26" t="s">
        <v>160</v>
      </c>
      <c r="F340" s="158"/>
      <c r="G340" s="47">
        <v>164644</v>
      </c>
      <c r="H340" s="47">
        <v>0</v>
      </c>
      <c r="I340" s="47">
        <v>0</v>
      </c>
      <c r="J340" s="47">
        <v>0</v>
      </c>
      <c r="K340" s="47">
        <f t="shared" si="7"/>
        <v>164644</v>
      </c>
      <c r="L340" s="23"/>
    </row>
    <row r="341" spans="1:12" x14ac:dyDescent="0.2">
      <c r="A341" s="42" t="s">
        <v>488</v>
      </c>
      <c r="B341" s="44">
        <v>312</v>
      </c>
      <c r="C341" s="45" t="s">
        <v>14</v>
      </c>
      <c r="D341" s="46">
        <v>44879</v>
      </c>
      <c r="E341" s="26" t="s">
        <v>160</v>
      </c>
      <c r="F341" s="158"/>
      <c r="G341" s="47">
        <v>164284.09000000005</v>
      </c>
      <c r="H341" s="47">
        <v>0</v>
      </c>
      <c r="I341" s="47">
        <v>0</v>
      </c>
      <c r="J341" s="47">
        <v>0</v>
      </c>
      <c r="K341" s="47">
        <f t="shared" si="7"/>
        <v>164284.09000000005</v>
      </c>
      <c r="L341" s="23"/>
    </row>
    <row r="342" spans="1:12" x14ac:dyDescent="0.2">
      <c r="A342" s="42" t="s">
        <v>489</v>
      </c>
      <c r="B342" s="44">
        <v>312</v>
      </c>
      <c r="C342" s="44" t="s">
        <v>15</v>
      </c>
      <c r="D342" s="46" t="s">
        <v>181</v>
      </c>
      <c r="E342" s="26" t="s">
        <v>209</v>
      </c>
      <c r="F342" s="163" t="str">
        <f>C342&amp;E342</f>
        <v>SGProgrammatic</v>
      </c>
      <c r="G342" s="47">
        <v>0</v>
      </c>
      <c r="H342" s="47">
        <v>0</v>
      </c>
      <c r="I342" s="47">
        <v>0</v>
      </c>
      <c r="J342" s="47">
        <v>163235.12639999844</v>
      </c>
      <c r="K342" s="47">
        <f t="shared" si="7"/>
        <v>163235.12639999844</v>
      </c>
      <c r="L342" s="23"/>
    </row>
    <row r="343" spans="1:12" x14ac:dyDescent="0.2">
      <c r="A343" s="42" t="s">
        <v>490</v>
      </c>
      <c r="B343" s="44">
        <v>312</v>
      </c>
      <c r="C343" s="45" t="s">
        <v>15</v>
      </c>
      <c r="D343" s="46" t="s">
        <v>181</v>
      </c>
      <c r="E343" s="26" t="s">
        <v>209</v>
      </c>
      <c r="F343" s="163" t="str">
        <f>C343&amp;E343</f>
        <v>SGProgrammatic</v>
      </c>
      <c r="G343" s="47">
        <v>0</v>
      </c>
      <c r="H343" s="47">
        <v>0</v>
      </c>
      <c r="I343" s="47">
        <v>159246.23999999845</v>
      </c>
      <c r="J343" s="47">
        <v>0</v>
      </c>
      <c r="K343" s="47">
        <f t="shared" si="7"/>
        <v>159246.23999999845</v>
      </c>
      <c r="L343" s="23"/>
    </row>
    <row r="344" spans="1:12" x14ac:dyDescent="0.2">
      <c r="A344" s="42" t="s">
        <v>491</v>
      </c>
      <c r="B344" s="44">
        <v>312</v>
      </c>
      <c r="C344" s="45" t="s">
        <v>14</v>
      </c>
      <c r="D344" s="46" t="s">
        <v>181</v>
      </c>
      <c r="E344" s="26" t="s">
        <v>160</v>
      </c>
      <c r="F344" s="158"/>
      <c r="G344" s="47">
        <v>158496.36000000002</v>
      </c>
      <c r="H344" s="47">
        <v>0</v>
      </c>
      <c r="I344" s="47">
        <v>0</v>
      </c>
      <c r="J344" s="47">
        <v>0</v>
      </c>
      <c r="K344" s="47">
        <f t="shared" si="7"/>
        <v>158496.36000000002</v>
      </c>
      <c r="L344" s="23"/>
    </row>
    <row r="345" spans="1:12" x14ac:dyDescent="0.2">
      <c r="A345" s="42" t="s">
        <v>492</v>
      </c>
      <c r="B345" s="44">
        <v>312</v>
      </c>
      <c r="C345" s="45" t="s">
        <v>14</v>
      </c>
      <c r="D345" s="46">
        <v>45991</v>
      </c>
      <c r="E345" s="26" t="s">
        <v>160</v>
      </c>
      <c r="F345" s="158"/>
      <c r="G345" s="47">
        <v>0</v>
      </c>
      <c r="H345" s="47">
        <v>0</v>
      </c>
      <c r="I345" s="47">
        <v>0</v>
      </c>
      <c r="J345" s="47">
        <v>158242.76599999849</v>
      </c>
      <c r="K345" s="47">
        <f t="shared" si="7"/>
        <v>158242.76599999849</v>
      </c>
      <c r="L345" s="23"/>
    </row>
    <row r="346" spans="1:12" x14ac:dyDescent="0.2">
      <c r="A346" s="42" t="s">
        <v>493</v>
      </c>
      <c r="B346" s="44">
        <v>312</v>
      </c>
      <c r="C346" s="45" t="s">
        <v>14</v>
      </c>
      <c r="D346" s="46">
        <v>46011</v>
      </c>
      <c r="E346" s="26" t="s">
        <v>160</v>
      </c>
      <c r="F346" s="158"/>
      <c r="G346" s="47">
        <v>0</v>
      </c>
      <c r="H346" s="47">
        <v>0</v>
      </c>
      <c r="I346" s="47">
        <v>0</v>
      </c>
      <c r="J346" s="47">
        <v>158125.05439999851</v>
      </c>
      <c r="K346" s="47">
        <f t="shared" si="7"/>
        <v>158125.05439999851</v>
      </c>
      <c r="L346" s="23"/>
    </row>
    <row r="347" spans="1:12" x14ac:dyDescent="0.2">
      <c r="A347" s="42" t="s">
        <v>494</v>
      </c>
      <c r="B347" s="44">
        <v>312</v>
      </c>
      <c r="C347" s="45" t="s">
        <v>14</v>
      </c>
      <c r="D347" s="46">
        <v>45991</v>
      </c>
      <c r="E347" s="26" t="s">
        <v>160</v>
      </c>
      <c r="F347" s="158"/>
      <c r="G347" s="47">
        <v>0</v>
      </c>
      <c r="H347" s="47">
        <v>0</v>
      </c>
      <c r="I347" s="47">
        <v>0</v>
      </c>
      <c r="J347" s="47">
        <v>157294.65714199853</v>
      </c>
      <c r="K347" s="47">
        <f t="shared" si="7"/>
        <v>157294.65714199853</v>
      </c>
      <c r="L347" s="23"/>
    </row>
    <row r="348" spans="1:12" x14ac:dyDescent="0.2">
      <c r="A348" s="42" t="s">
        <v>495</v>
      </c>
      <c r="B348" s="44">
        <v>312</v>
      </c>
      <c r="C348" s="45" t="s">
        <v>14</v>
      </c>
      <c r="D348" s="46">
        <v>45291</v>
      </c>
      <c r="E348" s="26" t="s">
        <v>160</v>
      </c>
      <c r="F348" s="158"/>
      <c r="G348" s="47">
        <v>0</v>
      </c>
      <c r="H348" s="47">
        <v>154660</v>
      </c>
      <c r="I348" s="47">
        <v>0</v>
      </c>
      <c r="J348" s="47">
        <v>0</v>
      </c>
      <c r="K348" s="47">
        <f t="shared" si="7"/>
        <v>154660</v>
      </c>
      <c r="L348" s="23"/>
    </row>
    <row r="349" spans="1:12" x14ac:dyDescent="0.2">
      <c r="A349" s="42" t="s">
        <v>496</v>
      </c>
      <c r="B349" s="44">
        <v>312</v>
      </c>
      <c r="C349" s="45" t="s">
        <v>15</v>
      </c>
      <c r="D349" s="46" t="s">
        <v>181</v>
      </c>
      <c r="E349" s="26" t="s">
        <v>209</v>
      </c>
      <c r="F349" s="163" t="str">
        <f>C349&amp;E349</f>
        <v>SGProgrammatic</v>
      </c>
      <c r="G349" s="47">
        <v>0</v>
      </c>
      <c r="H349" s="47">
        <v>154608</v>
      </c>
      <c r="I349" s="47">
        <v>0</v>
      </c>
      <c r="J349" s="47">
        <v>0</v>
      </c>
      <c r="K349" s="47">
        <f t="shared" si="7"/>
        <v>154608</v>
      </c>
      <c r="L349" s="23"/>
    </row>
    <row r="350" spans="1:12" x14ac:dyDescent="0.2">
      <c r="A350" s="42" t="s">
        <v>497</v>
      </c>
      <c r="B350" s="44">
        <v>312</v>
      </c>
      <c r="C350" s="45" t="s">
        <v>14</v>
      </c>
      <c r="D350" s="46" t="s">
        <v>181</v>
      </c>
      <c r="E350" s="26" t="s">
        <v>160</v>
      </c>
      <c r="F350" s="158"/>
      <c r="G350" s="47">
        <v>0</v>
      </c>
      <c r="H350" s="47">
        <v>0</v>
      </c>
      <c r="I350" s="47">
        <v>0</v>
      </c>
      <c r="J350" s="47">
        <v>150169.60139999856</v>
      </c>
      <c r="K350" s="47">
        <f t="shared" si="7"/>
        <v>150169.60139999856</v>
      </c>
      <c r="L350" s="23"/>
    </row>
    <row r="351" spans="1:12" x14ac:dyDescent="0.2">
      <c r="A351" s="42" t="s">
        <v>498</v>
      </c>
      <c r="B351" s="44">
        <v>312</v>
      </c>
      <c r="C351" s="45" t="s">
        <v>14</v>
      </c>
      <c r="D351" s="46" t="s">
        <v>181</v>
      </c>
      <c r="E351" s="26" t="s">
        <v>160</v>
      </c>
      <c r="F351" s="158"/>
      <c r="G351" s="47">
        <v>149863.78</v>
      </c>
      <c r="H351" s="47">
        <v>0</v>
      </c>
      <c r="I351" s="47">
        <v>0</v>
      </c>
      <c r="J351" s="47">
        <v>0</v>
      </c>
      <c r="K351" s="47">
        <f t="shared" si="7"/>
        <v>149863.78</v>
      </c>
      <c r="L351" s="23"/>
    </row>
    <row r="352" spans="1:12" x14ac:dyDescent="0.2">
      <c r="A352" s="42" t="s">
        <v>499</v>
      </c>
      <c r="B352" s="44">
        <v>312</v>
      </c>
      <c r="C352" s="45" t="s">
        <v>14</v>
      </c>
      <c r="D352" s="46" t="s">
        <v>181</v>
      </c>
      <c r="E352" s="26" t="s">
        <v>160</v>
      </c>
      <c r="F352" s="158"/>
      <c r="G352" s="47">
        <v>0</v>
      </c>
      <c r="H352" s="47">
        <v>149505</v>
      </c>
      <c r="I352" s="47">
        <v>0</v>
      </c>
      <c r="J352" s="47">
        <v>0</v>
      </c>
      <c r="K352" s="47">
        <f t="shared" si="7"/>
        <v>149505</v>
      </c>
      <c r="L352" s="23"/>
    </row>
    <row r="353" spans="1:12" x14ac:dyDescent="0.2">
      <c r="A353" s="42" t="s">
        <v>500</v>
      </c>
      <c r="B353" s="44">
        <v>312</v>
      </c>
      <c r="C353" s="45" t="s">
        <v>14</v>
      </c>
      <c r="D353" s="46" t="s">
        <v>181</v>
      </c>
      <c r="E353" s="26" t="s">
        <v>160</v>
      </c>
      <c r="F353" s="158"/>
      <c r="G353" s="47">
        <v>0</v>
      </c>
      <c r="H353" s="47">
        <v>0</v>
      </c>
      <c r="I353" s="47">
        <v>146857.3999999986</v>
      </c>
      <c r="J353" s="47">
        <v>0</v>
      </c>
      <c r="K353" s="47">
        <f t="shared" si="7"/>
        <v>146857.3999999986</v>
      </c>
      <c r="L353" s="23"/>
    </row>
    <row r="354" spans="1:12" x14ac:dyDescent="0.2">
      <c r="A354" s="42" t="s">
        <v>501</v>
      </c>
      <c r="B354" s="44">
        <v>312</v>
      </c>
      <c r="C354" s="45" t="s">
        <v>14</v>
      </c>
      <c r="D354" s="46">
        <v>45991</v>
      </c>
      <c r="E354" s="26" t="s">
        <v>160</v>
      </c>
      <c r="F354" s="158"/>
      <c r="G354" s="47">
        <v>0</v>
      </c>
      <c r="H354" s="47">
        <v>0</v>
      </c>
      <c r="I354" s="47">
        <v>0</v>
      </c>
      <c r="J354" s="47">
        <v>143924.86113999863</v>
      </c>
      <c r="K354" s="47">
        <f t="shared" si="7"/>
        <v>143924.86113999863</v>
      </c>
      <c r="L354" s="23"/>
    </row>
    <row r="355" spans="1:12" x14ac:dyDescent="0.2">
      <c r="A355" s="42" t="s">
        <v>502</v>
      </c>
      <c r="B355" s="44">
        <v>312</v>
      </c>
      <c r="C355" s="45" t="s">
        <v>14</v>
      </c>
      <c r="D355" s="46">
        <v>45991</v>
      </c>
      <c r="E355" s="26" t="s">
        <v>160</v>
      </c>
      <c r="F355" s="158"/>
      <c r="G355" s="47">
        <v>0</v>
      </c>
      <c r="H355" s="47">
        <v>0</v>
      </c>
      <c r="I355" s="47">
        <v>0</v>
      </c>
      <c r="J355" s="47">
        <v>143924.86113999863</v>
      </c>
      <c r="K355" s="47">
        <f t="shared" si="7"/>
        <v>143924.86113999863</v>
      </c>
      <c r="L355" s="23"/>
    </row>
    <row r="356" spans="1:12" x14ac:dyDescent="0.2">
      <c r="A356" s="42" t="s">
        <v>503</v>
      </c>
      <c r="B356" s="44">
        <v>312</v>
      </c>
      <c r="C356" s="45" t="s">
        <v>14</v>
      </c>
      <c r="D356" s="46">
        <v>45107</v>
      </c>
      <c r="E356" s="26" t="s">
        <v>160</v>
      </c>
      <c r="F356" s="158"/>
      <c r="G356" s="47">
        <v>0</v>
      </c>
      <c r="H356" s="47">
        <v>143079.15</v>
      </c>
      <c r="I356" s="47">
        <v>0</v>
      </c>
      <c r="J356" s="47">
        <v>0</v>
      </c>
      <c r="K356" s="47">
        <f t="shared" si="7"/>
        <v>143079.15</v>
      </c>
      <c r="L356" s="23"/>
    </row>
    <row r="357" spans="1:12" x14ac:dyDescent="0.2">
      <c r="A357" s="42" t="s">
        <v>504</v>
      </c>
      <c r="B357" s="44">
        <v>312</v>
      </c>
      <c r="C357" s="45" t="s">
        <v>14</v>
      </c>
      <c r="D357" s="46" t="s">
        <v>181</v>
      </c>
      <c r="E357" s="26" t="s">
        <v>160</v>
      </c>
      <c r="F357" s="158"/>
      <c r="G357" s="47">
        <v>142161.84999999998</v>
      </c>
      <c r="H357" s="47">
        <v>0</v>
      </c>
      <c r="I357" s="47">
        <v>0</v>
      </c>
      <c r="J357" s="47">
        <v>0</v>
      </c>
      <c r="K357" s="47">
        <f t="shared" si="7"/>
        <v>142161.84999999998</v>
      </c>
      <c r="L357" s="23"/>
    </row>
    <row r="358" spans="1:12" x14ac:dyDescent="0.2">
      <c r="A358" s="42" t="s">
        <v>505</v>
      </c>
      <c r="B358" s="44">
        <v>312</v>
      </c>
      <c r="C358" s="45" t="s">
        <v>14</v>
      </c>
      <c r="D358" s="46" t="s">
        <v>181</v>
      </c>
      <c r="E358" s="26" t="s">
        <v>160</v>
      </c>
      <c r="F358" s="158"/>
      <c r="G358" s="47">
        <v>0</v>
      </c>
      <c r="H358" s="47">
        <v>141886</v>
      </c>
      <c r="I358" s="47">
        <v>0</v>
      </c>
      <c r="J358" s="47">
        <v>0</v>
      </c>
      <c r="K358" s="47">
        <f t="shared" si="7"/>
        <v>141886</v>
      </c>
      <c r="L358" s="23"/>
    </row>
    <row r="359" spans="1:12" x14ac:dyDescent="0.2">
      <c r="A359" s="42" t="s">
        <v>506</v>
      </c>
      <c r="B359" s="44">
        <v>312</v>
      </c>
      <c r="C359" s="45" t="s">
        <v>15</v>
      </c>
      <c r="D359" s="46">
        <v>45107</v>
      </c>
      <c r="E359" s="46" t="s">
        <v>189</v>
      </c>
      <c r="F359" s="163" t="str">
        <f>C359&amp;E359</f>
        <v>SGSpecific</v>
      </c>
      <c r="G359" s="47">
        <v>0</v>
      </c>
      <c r="H359" s="47">
        <v>140939</v>
      </c>
      <c r="I359" s="47">
        <v>0</v>
      </c>
      <c r="J359" s="47">
        <v>0</v>
      </c>
      <c r="K359" s="47">
        <f t="shared" si="7"/>
        <v>140939</v>
      </c>
      <c r="L359" s="23"/>
    </row>
    <row r="360" spans="1:12" x14ac:dyDescent="0.2">
      <c r="A360" s="42" t="s">
        <v>507</v>
      </c>
      <c r="B360" s="44">
        <v>312</v>
      </c>
      <c r="C360" s="45" t="s">
        <v>14</v>
      </c>
      <c r="D360" s="46">
        <v>45046</v>
      </c>
      <c r="E360" s="26" t="s">
        <v>160</v>
      </c>
      <c r="F360" s="158"/>
      <c r="G360" s="47">
        <v>0</v>
      </c>
      <c r="H360" s="47">
        <v>140897.15</v>
      </c>
      <c r="I360" s="47">
        <v>0</v>
      </c>
      <c r="J360" s="47">
        <v>0</v>
      </c>
      <c r="K360" s="47">
        <f t="shared" si="7"/>
        <v>140897.15</v>
      </c>
      <c r="L360" s="23"/>
    </row>
    <row r="361" spans="1:12" x14ac:dyDescent="0.2">
      <c r="A361" s="42" t="s">
        <v>508</v>
      </c>
      <c r="B361" s="44">
        <v>312</v>
      </c>
      <c r="C361" s="45" t="s">
        <v>14</v>
      </c>
      <c r="D361" s="46">
        <v>45626</v>
      </c>
      <c r="E361" s="26" t="s">
        <v>160</v>
      </c>
      <c r="F361" s="158"/>
      <c r="G361" s="47">
        <v>0</v>
      </c>
      <c r="H361" s="47">
        <v>0</v>
      </c>
      <c r="I361" s="47">
        <v>140667.08969999864</v>
      </c>
      <c r="J361" s="47">
        <v>0</v>
      </c>
      <c r="K361" s="47">
        <f t="shared" si="7"/>
        <v>140667.08969999864</v>
      </c>
      <c r="L361" s="23"/>
    </row>
    <row r="362" spans="1:12" x14ac:dyDescent="0.2">
      <c r="A362" s="42" t="s">
        <v>509</v>
      </c>
      <c r="B362" s="44">
        <v>312</v>
      </c>
      <c r="C362" s="45" t="s">
        <v>14</v>
      </c>
      <c r="D362" s="46">
        <v>45626</v>
      </c>
      <c r="E362" s="26" t="s">
        <v>160</v>
      </c>
      <c r="F362" s="158"/>
      <c r="G362" s="47">
        <v>0</v>
      </c>
      <c r="H362" s="47">
        <v>0</v>
      </c>
      <c r="I362" s="47">
        <v>140131.48969999864</v>
      </c>
      <c r="J362" s="47">
        <v>0</v>
      </c>
      <c r="K362" s="47">
        <f t="shared" si="7"/>
        <v>140131.48969999864</v>
      </c>
      <c r="L362" s="23"/>
    </row>
    <row r="363" spans="1:12" x14ac:dyDescent="0.2">
      <c r="A363" s="42" t="s">
        <v>510</v>
      </c>
      <c r="B363" s="44">
        <v>312</v>
      </c>
      <c r="C363" s="45" t="s">
        <v>14</v>
      </c>
      <c r="D363" s="46" t="s">
        <v>181</v>
      </c>
      <c r="E363" s="26" t="s">
        <v>160</v>
      </c>
      <c r="F363" s="158"/>
      <c r="G363" s="47">
        <v>0</v>
      </c>
      <c r="H363" s="47">
        <v>138288</v>
      </c>
      <c r="I363" s="47">
        <v>0</v>
      </c>
      <c r="J363" s="47">
        <v>0</v>
      </c>
      <c r="K363" s="47">
        <f t="shared" si="7"/>
        <v>138288</v>
      </c>
      <c r="L363" s="23"/>
    </row>
    <row r="364" spans="1:12" x14ac:dyDescent="0.2">
      <c r="A364" s="42" t="s">
        <v>511</v>
      </c>
      <c r="B364" s="44">
        <v>312</v>
      </c>
      <c r="C364" s="45" t="s">
        <v>14</v>
      </c>
      <c r="D364" s="46" t="s">
        <v>181</v>
      </c>
      <c r="E364" s="26" t="s">
        <v>160</v>
      </c>
      <c r="F364" s="158"/>
      <c r="G364" s="47">
        <v>0</v>
      </c>
      <c r="H364" s="47">
        <v>138288</v>
      </c>
      <c r="I364" s="47">
        <v>0</v>
      </c>
      <c r="J364" s="47">
        <v>0</v>
      </c>
      <c r="K364" s="47">
        <f t="shared" si="7"/>
        <v>138288</v>
      </c>
      <c r="L364" s="23"/>
    </row>
    <row r="365" spans="1:12" x14ac:dyDescent="0.2">
      <c r="A365" s="42" t="s">
        <v>512</v>
      </c>
      <c r="B365" s="44">
        <v>312</v>
      </c>
      <c r="C365" s="45" t="s">
        <v>14</v>
      </c>
      <c r="D365" s="46" t="s">
        <v>181</v>
      </c>
      <c r="E365" s="26" t="s">
        <v>160</v>
      </c>
      <c r="F365" s="158"/>
      <c r="G365" s="47">
        <v>0</v>
      </c>
      <c r="H365" s="47">
        <v>138288</v>
      </c>
      <c r="I365" s="47">
        <v>0</v>
      </c>
      <c r="J365" s="47">
        <v>0</v>
      </c>
      <c r="K365" s="47">
        <f t="shared" si="7"/>
        <v>138288</v>
      </c>
      <c r="L365" s="23"/>
    </row>
    <row r="366" spans="1:12" x14ac:dyDescent="0.2">
      <c r="A366" s="42" t="s">
        <v>513</v>
      </c>
      <c r="B366" s="44">
        <v>312</v>
      </c>
      <c r="C366" s="45" t="s">
        <v>14</v>
      </c>
      <c r="D366" s="46">
        <v>45250</v>
      </c>
      <c r="E366" s="26" t="s">
        <v>160</v>
      </c>
      <c r="F366" s="158"/>
      <c r="G366" s="47">
        <v>0</v>
      </c>
      <c r="H366" s="47">
        <v>138202</v>
      </c>
      <c r="I366" s="47">
        <v>0</v>
      </c>
      <c r="J366" s="47">
        <v>0</v>
      </c>
      <c r="K366" s="47">
        <f t="shared" si="7"/>
        <v>138202</v>
      </c>
      <c r="L366" s="23"/>
    </row>
    <row r="367" spans="1:12" x14ac:dyDescent="0.2">
      <c r="A367" s="42" t="s">
        <v>514</v>
      </c>
      <c r="B367" s="44">
        <v>312</v>
      </c>
      <c r="C367" s="45" t="s">
        <v>14</v>
      </c>
      <c r="D367" s="46" t="s">
        <v>181</v>
      </c>
      <c r="E367" s="26" t="s">
        <v>160</v>
      </c>
      <c r="F367" s="158"/>
      <c r="G367" s="47">
        <v>0</v>
      </c>
      <c r="H367" s="47">
        <v>0</v>
      </c>
      <c r="I367" s="47">
        <v>0</v>
      </c>
      <c r="J367" s="47">
        <v>137619.30679999871</v>
      </c>
      <c r="K367" s="47">
        <f t="shared" si="7"/>
        <v>137619.30679999871</v>
      </c>
      <c r="L367" s="23"/>
    </row>
    <row r="368" spans="1:12" x14ac:dyDescent="0.2">
      <c r="A368" s="42" t="s">
        <v>515</v>
      </c>
      <c r="B368" s="44">
        <v>312</v>
      </c>
      <c r="C368" s="44" t="s">
        <v>14</v>
      </c>
      <c r="D368" s="46">
        <v>45200</v>
      </c>
      <c r="E368" s="26" t="s">
        <v>160</v>
      </c>
      <c r="F368" s="158"/>
      <c r="G368" s="47">
        <v>0</v>
      </c>
      <c r="H368" s="47">
        <v>136049.99</v>
      </c>
      <c r="I368" s="47">
        <v>0</v>
      </c>
      <c r="J368" s="47">
        <v>0</v>
      </c>
      <c r="K368" s="47">
        <f t="shared" si="7"/>
        <v>136049.99</v>
      </c>
      <c r="L368" s="23"/>
    </row>
    <row r="369" spans="1:12" x14ac:dyDescent="0.2">
      <c r="A369" s="42" t="s">
        <v>516</v>
      </c>
      <c r="B369" s="44">
        <v>312</v>
      </c>
      <c r="C369" s="45" t="s">
        <v>14</v>
      </c>
      <c r="D369" s="46">
        <v>45199</v>
      </c>
      <c r="E369" s="26" t="s">
        <v>160</v>
      </c>
      <c r="F369" s="158"/>
      <c r="G369" s="47">
        <v>0</v>
      </c>
      <c r="H369" s="47">
        <v>135541.99</v>
      </c>
      <c r="I369" s="47">
        <v>0</v>
      </c>
      <c r="J369" s="47">
        <v>0</v>
      </c>
      <c r="K369" s="47">
        <f t="shared" si="7"/>
        <v>135541.99</v>
      </c>
      <c r="L369" s="23"/>
    </row>
    <row r="370" spans="1:12" x14ac:dyDescent="0.2">
      <c r="A370" s="42" t="s">
        <v>517</v>
      </c>
      <c r="B370" s="44">
        <v>312</v>
      </c>
      <c r="C370" s="44" t="s">
        <v>14</v>
      </c>
      <c r="D370" s="46" t="s">
        <v>181</v>
      </c>
      <c r="E370" s="26" t="s">
        <v>160</v>
      </c>
      <c r="F370" s="158"/>
      <c r="G370" s="47">
        <v>0</v>
      </c>
      <c r="H370" s="47">
        <v>0</v>
      </c>
      <c r="I370" s="47">
        <v>134256.37999999869</v>
      </c>
      <c r="J370" s="47">
        <v>0</v>
      </c>
      <c r="K370" s="47">
        <f t="shared" si="7"/>
        <v>134256.37999999869</v>
      </c>
      <c r="L370" s="23"/>
    </row>
    <row r="371" spans="1:12" x14ac:dyDescent="0.2">
      <c r="A371" s="42" t="s">
        <v>518</v>
      </c>
      <c r="B371" s="44">
        <v>312</v>
      </c>
      <c r="C371" s="44" t="s">
        <v>14</v>
      </c>
      <c r="D371" s="46" t="s">
        <v>181</v>
      </c>
      <c r="E371" s="26" t="s">
        <v>160</v>
      </c>
      <c r="F371" s="158"/>
      <c r="G371" s="47">
        <v>132014</v>
      </c>
      <c r="H371" s="47">
        <v>0</v>
      </c>
      <c r="I371" s="47">
        <v>0</v>
      </c>
      <c r="J371" s="47">
        <v>0</v>
      </c>
      <c r="K371" s="47">
        <f t="shared" si="7"/>
        <v>132014</v>
      </c>
      <c r="L371" s="23"/>
    </row>
    <row r="372" spans="1:12" x14ac:dyDescent="0.2">
      <c r="A372" s="42" t="s">
        <v>519</v>
      </c>
      <c r="B372" s="44">
        <v>312</v>
      </c>
      <c r="C372" s="45" t="s">
        <v>14</v>
      </c>
      <c r="D372" s="46" t="s">
        <v>181</v>
      </c>
      <c r="E372" s="26" t="s">
        <v>160</v>
      </c>
      <c r="F372" s="158"/>
      <c r="G372" s="47">
        <v>132014</v>
      </c>
      <c r="H372" s="47">
        <v>0</v>
      </c>
      <c r="I372" s="47">
        <v>0</v>
      </c>
      <c r="J372" s="47">
        <v>0</v>
      </c>
      <c r="K372" s="47">
        <f t="shared" si="7"/>
        <v>132014</v>
      </c>
      <c r="L372" s="23"/>
    </row>
    <row r="373" spans="1:12" x14ac:dyDescent="0.2">
      <c r="A373" s="42" t="s">
        <v>520</v>
      </c>
      <c r="B373" s="44">
        <v>312</v>
      </c>
      <c r="C373" s="45" t="s">
        <v>14</v>
      </c>
      <c r="D373" s="46" t="s">
        <v>181</v>
      </c>
      <c r="E373" s="26" t="s">
        <v>160</v>
      </c>
      <c r="F373" s="158"/>
      <c r="G373" s="47">
        <v>132014</v>
      </c>
      <c r="H373" s="47">
        <v>0</v>
      </c>
      <c r="I373" s="47">
        <v>0</v>
      </c>
      <c r="J373" s="47">
        <v>0</v>
      </c>
      <c r="K373" s="47">
        <f t="shared" si="7"/>
        <v>132014</v>
      </c>
      <c r="L373" s="23"/>
    </row>
    <row r="374" spans="1:12" x14ac:dyDescent="0.2">
      <c r="A374" s="42" t="s">
        <v>521</v>
      </c>
      <c r="B374" s="44">
        <v>312</v>
      </c>
      <c r="C374" s="45" t="s">
        <v>14</v>
      </c>
      <c r="D374" s="46">
        <v>45260</v>
      </c>
      <c r="E374" s="26" t="s">
        <v>160</v>
      </c>
      <c r="F374" s="158"/>
      <c r="G374" s="47">
        <v>0</v>
      </c>
      <c r="H374" s="47">
        <v>131863</v>
      </c>
      <c r="I374" s="47">
        <v>0</v>
      </c>
      <c r="J374" s="47">
        <v>0</v>
      </c>
      <c r="K374" s="47">
        <f t="shared" si="7"/>
        <v>131863</v>
      </c>
      <c r="L374" s="23"/>
    </row>
    <row r="375" spans="1:12" x14ac:dyDescent="0.2">
      <c r="A375" s="42" t="s">
        <v>522</v>
      </c>
      <c r="B375" s="44">
        <v>312</v>
      </c>
      <c r="C375" s="45" t="s">
        <v>14</v>
      </c>
      <c r="D375" s="46" t="s">
        <v>181</v>
      </c>
      <c r="E375" s="26" t="s">
        <v>160</v>
      </c>
      <c r="F375" s="158"/>
      <c r="G375" s="47">
        <v>0</v>
      </c>
      <c r="H375" s="47">
        <v>0</v>
      </c>
      <c r="I375" s="47">
        <v>131326.02999999872</v>
      </c>
      <c r="J375" s="47">
        <v>0</v>
      </c>
      <c r="K375" s="47">
        <f t="shared" si="7"/>
        <v>131326.02999999872</v>
      </c>
      <c r="L375" s="23"/>
    </row>
    <row r="376" spans="1:12" x14ac:dyDescent="0.2">
      <c r="A376" s="42" t="s">
        <v>523</v>
      </c>
      <c r="B376" s="44">
        <v>312</v>
      </c>
      <c r="C376" s="45" t="s">
        <v>14</v>
      </c>
      <c r="D376" s="46" t="s">
        <v>181</v>
      </c>
      <c r="E376" s="26" t="s">
        <v>160</v>
      </c>
      <c r="F376" s="158"/>
      <c r="G376" s="47">
        <v>0</v>
      </c>
      <c r="H376" s="47">
        <v>0</v>
      </c>
      <c r="I376" s="47">
        <v>130567.94999999872</v>
      </c>
      <c r="J376" s="47">
        <v>0</v>
      </c>
      <c r="K376" s="47">
        <f t="shared" si="7"/>
        <v>130567.94999999872</v>
      </c>
      <c r="L376" s="23"/>
    </row>
    <row r="377" spans="1:12" x14ac:dyDescent="0.2">
      <c r="A377" s="42" t="s">
        <v>524</v>
      </c>
      <c r="B377" s="44">
        <v>312</v>
      </c>
      <c r="C377" s="44" t="s">
        <v>14</v>
      </c>
      <c r="D377" s="46" t="s">
        <v>181</v>
      </c>
      <c r="E377" s="26" t="s">
        <v>160</v>
      </c>
      <c r="F377" s="158"/>
      <c r="G377" s="47">
        <v>0</v>
      </c>
      <c r="H377" s="47">
        <v>0</v>
      </c>
      <c r="I377" s="47">
        <v>130567.94999999872</v>
      </c>
      <c r="J377" s="47">
        <v>0</v>
      </c>
      <c r="K377" s="47">
        <f t="shared" si="7"/>
        <v>130567.94999999872</v>
      </c>
      <c r="L377" s="23"/>
    </row>
    <row r="378" spans="1:12" x14ac:dyDescent="0.2">
      <c r="A378" s="42" t="s">
        <v>525</v>
      </c>
      <c r="B378" s="44">
        <v>312</v>
      </c>
      <c r="C378" s="44" t="s">
        <v>14</v>
      </c>
      <c r="D378" s="46" t="s">
        <v>181</v>
      </c>
      <c r="E378" s="26" t="s">
        <v>160</v>
      </c>
      <c r="F378" s="158"/>
      <c r="G378" s="47">
        <v>0</v>
      </c>
      <c r="H378" s="47">
        <v>130346</v>
      </c>
      <c r="I378" s="47">
        <v>0</v>
      </c>
      <c r="J378" s="47">
        <v>0</v>
      </c>
      <c r="K378" s="47">
        <f t="shared" si="7"/>
        <v>130346</v>
      </c>
      <c r="L378" s="23"/>
    </row>
    <row r="379" spans="1:12" x14ac:dyDescent="0.2">
      <c r="A379" s="42" t="s">
        <v>526</v>
      </c>
      <c r="B379" s="44">
        <v>312</v>
      </c>
      <c r="C379" s="45" t="s">
        <v>14</v>
      </c>
      <c r="D379" s="46" t="s">
        <v>181</v>
      </c>
      <c r="E379" s="26" t="s">
        <v>160</v>
      </c>
      <c r="F379" s="158"/>
      <c r="G379" s="47">
        <v>130346</v>
      </c>
      <c r="H379" s="47">
        <v>0</v>
      </c>
      <c r="I379" s="47">
        <v>0</v>
      </c>
      <c r="J379" s="47">
        <v>0</v>
      </c>
      <c r="K379" s="47">
        <f t="shared" si="7"/>
        <v>130346</v>
      </c>
      <c r="L379" s="23"/>
    </row>
    <row r="380" spans="1:12" x14ac:dyDescent="0.2">
      <c r="A380" s="42" t="s">
        <v>527</v>
      </c>
      <c r="B380" s="44">
        <v>312</v>
      </c>
      <c r="C380" s="45" t="s">
        <v>14</v>
      </c>
      <c r="D380" s="46">
        <v>45988</v>
      </c>
      <c r="E380" s="26" t="s">
        <v>160</v>
      </c>
      <c r="F380" s="158"/>
      <c r="G380" s="47">
        <v>0</v>
      </c>
      <c r="H380" s="47">
        <v>0</v>
      </c>
      <c r="I380" s="47">
        <v>0</v>
      </c>
      <c r="J380" s="47">
        <v>128403.22859999879</v>
      </c>
      <c r="K380" s="47">
        <f t="shared" si="7"/>
        <v>128403.22859999879</v>
      </c>
      <c r="L380" s="23"/>
    </row>
    <row r="381" spans="1:12" x14ac:dyDescent="0.2">
      <c r="A381" s="42" t="s">
        <v>528</v>
      </c>
      <c r="B381" s="44">
        <v>312</v>
      </c>
      <c r="C381" s="45" t="s">
        <v>14</v>
      </c>
      <c r="D381" s="46">
        <v>45382</v>
      </c>
      <c r="E381" s="26" t="s">
        <v>160</v>
      </c>
      <c r="F381" s="158"/>
      <c r="G381" s="47">
        <v>0</v>
      </c>
      <c r="H381" s="47">
        <v>0</v>
      </c>
      <c r="I381" s="47">
        <v>123044.82999999881</v>
      </c>
      <c r="J381" s="47">
        <v>0</v>
      </c>
      <c r="K381" s="47">
        <f t="shared" si="7"/>
        <v>123044.82999999881</v>
      </c>
      <c r="L381" s="23"/>
    </row>
    <row r="382" spans="1:12" x14ac:dyDescent="0.2">
      <c r="A382" s="42" t="s">
        <v>529</v>
      </c>
      <c r="B382" s="44">
        <v>312</v>
      </c>
      <c r="C382" s="45" t="s">
        <v>14</v>
      </c>
      <c r="D382" s="46">
        <v>45291</v>
      </c>
      <c r="E382" s="26" t="s">
        <v>160</v>
      </c>
      <c r="F382" s="158"/>
      <c r="G382" s="47">
        <v>0</v>
      </c>
      <c r="H382" s="47">
        <v>122478</v>
      </c>
      <c r="I382" s="47">
        <v>0</v>
      </c>
      <c r="J382" s="47">
        <v>0</v>
      </c>
      <c r="K382" s="47">
        <f t="shared" si="7"/>
        <v>122478</v>
      </c>
      <c r="L382" s="23"/>
    </row>
    <row r="383" spans="1:12" x14ac:dyDescent="0.2">
      <c r="A383" s="42" t="s">
        <v>530</v>
      </c>
      <c r="B383" s="44">
        <v>312</v>
      </c>
      <c r="C383" s="45" t="s">
        <v>14</v>
      </c>
      <c r="D383" s="46" t="s">
        <v>181</v>
      </c>
      <c r="E383" s="26" t="s">
        <v>160</v>
      </c>
      <c r="F383" s="158"/>
      <c r="G383" s="47">
        <v>0</v>
      </c>
      <c r="H383" s="47">
        <v>0</v>
      </c>
      <c r="I383" s="47">
        <v>0</v>
      </c>
      <c r="J383" s="47">
        <v>121669.33619999886</v>
      </c>
      <c r="K383" s="47">
        <f t="shared" si="7"/>
        <v>121669.33619999886</v>
      </c>
      <c r="L383" s="23"/>
    </row>
    <row r="384" spans="1:12" x14ac:dyDescent="0.2">
      <c r="A384" s="42" t="s">
        <v>531</v>
      </c>
      <c r="B384" s="44">
        <v>312</v>
      </c>
      <c r="C384" s="44" t="s">
        <v>14</v>
      </c>
      <c r="D384" s="46" t="s">
        <v>181</v>
      </c>
      <c r="E384" s="26" t="s">
        <v>160</v>
      </c>
      <c r="F384" s="158"/>
      <c r="G384" s="47">
        <v>0</v>
      </c>
      <c r="H384" s="47">
        <v>0</v>
      </c>
      <c r="I384" s="47">
        <v>0</v>
      </c>
      <c r="J384" s="47">
        <v>121669.33619999886</v>
      </c>
      <c r="K384" s="47">
        <f t="shared" si="7"/>
        <v>121669.33619999886</v>
      </c>
      <c r="L384" s="23"/>
    </row>
    <row r="385" spans="1:12" x14ac:dyDescent="0.2">
      <c r="A385" s="42" t="s">
        <v>532</v>
      </c>
      <c r="B385" s="44">
        <v>312</v>
      </c>
      <c r="C385" s="45" t="s">
        <v>14</v>
      </c>
      <c r="D385" s="46" t="s">
        <v>181</v>
      </c>
      <c r="E385" s="26" t="s">
        <v>160</v>
      </c>
      <c r="F385" s="158"/>
      <c r="G385" s="47">
        <v>0</v>
      </c>
      <c r="H385" s="47">
        <v>0</v>
      </c>
      <c r="I385" s="47">
        <v>0</v>
      </c>
      <c r="J385" s="47">
        <v>121669.33619999886</v>
      </c>
      <c r="K385" s="47">
        <f t="shared" ref="K385:K448" si="8">SUM(G385:J385)</f>
        <v>121669.33619999886</v>
      </c>
      <c r="L385" s="23"/>
    </row>
    <row r="386" spans="1:12" x14ac:dyDescent="0.2">
      <c r="A386" s="42" t="s">
        <v>533</v>
      </c>
      <c r="B386" s="44">
        <v>312</v>
      </c>
      <c r="C386" s="44" t="s">
        <v>15</v>
      </c>
      <c r="D386" s="46">
        <v>44895</v>
      </c>
      <c r="E386" s="46" t="s">
        <v>189</v>
      </c>
      <c r="F386" s="163" t="str">
        <f>C386&amp;E386</f>
        <v>SGSpecific</v>
      </c>
      <c r="G386" s="47">
        <v>121193.00000000001</v>
      </c>
      <c r="H386" s="47">
        <v>0</v>
      </c>
      <c r="I386" s="47">
        <v>0</v>
      </c>
      <c r="J386" s="47">
        <v>0</v>
      </c>
      <c r="K386" s="47">
        <f t="shared" si="8"/>
        <v>121193.00000000001</v>
      </c>
      <c r="L386" s="23"/>
    </row>
    <row r="387" spans="1:12" x14ac:dyDescent="0.2">
      <c r="A387" s="42" t="s">
        <v>534</v>
      </c>
      <c r="B387" s="44">
        <v>312</v>
      </c>
      <c r="C387" s="45" t="s">
        <v>14</v>
      </c>
      <c r="D387" s="46">
        <v>44771</v>
      </c>
      <c r="E387" s="26" t="s">
        <v>160</v>
      </c>
      <c r="F387" s="158"/>
      <c r="G387" s="47">
        <v>120164.55</v>
      </c>
      <c r="H387" s="47">
        <v>0</v>
      </c>
      <c r="I387" s="47">
        <v>0</v>
      </c>
      <c r="J387" s="47">
        <v>0</v>
      </c>
      <c r="K387" s="47">
        <f t="shared" si="8"/>
        <v>120164.55</v>
      </c>
      <c r="L387" s="23"/>
    </row>
    <row r="388" spans="1:12" x14ac:dyDescent="0.2">
      <c r="A388" s="42" t="s">
        <v>535</v>
      </c>
      <c r="B388" s="44">
        <v>312</v>
      </c>
      <c r="C388" s="45" t="s">
        <v>14</v>
      </c>
      <c r="D388" s="46">
        <v>45016</v>
      </c>
      <c r="E388" s="26" t="s">
        <v>160</v>
      </c>
      <c r="F388" s="158"/>
      <c r="G388" s="47">
        <v>0</v>
      </c>
      <c r="H388" s="47">
        <v>119461</v>
      </c>
      <c r="I388" s="47">
        <v>0</v>
      </c>
      <c r="J388" s="47">
        <v>0</v>
      </c>
      <c r="K388" s="47">
        <f t="shared" si="8"/>
        <v>119461</v>
      </c>
      <c r="L388" s="23"/>
    </row>
    <row r="389" spans="1:12" x14ac:dyDescent="0.2">
      <c r="A389" s="42" t="s">
        <v>536</v>
      </c>
      <c r="B389" s="44">
        <v>312</v>
      </c>
      <c r="C389" s="45" t="s">
        <v>14</v>
      </c>
      <c r="D389" s="46">
        <v>45991</v>
      </c>
      <c r="E389" s="26" t="s">
        <v>160</v>
      </c>
      <c r="F389" s="158"/>
      <c r="G389" s="47">
        <v>0</v>
      </c>
      <c r="H389" s="47">
        <v>0</v>
      </c>
      <c r="I389" s="47">
        <v>0</v>
      </c>
      <c r="J389" s="47">
        <v>118580.9628299989</v>
      </c>
      <c r="K389" s="47">
        <f t="shared" si="8"/>
        <v>118580.9628299989</v>
      </c>
      <c r="L389" s="23"/>
    </row>
    <row r="390" spans="1:12" x14ac:dyDescent="0.2">
      <c r="A390" s="42" t="s">
        <v>537</v>
      </c>
      <c r="B390" s="44">
        <v>312</v>
      </c>
      <c r="C390" s="44" t="s">
        <v>14</v>
      </c>
      <c r="D390" s="46">
        <v>45626</v>
      </c>
      <c r="E390" s="26" t="s">
        <v>160</v>
      </c>
      <c r="F390" s="158"/>
      <c r="G390" s="47">
        <v>0</v>
      </c>
      <c r="H390" s="47">
        <v>0</v>
      </c>
      <c r="I390" s="47">
        <v>115683.26549999889</v>
      </c>
      <c r="J390" s="47">
        <v>0</v>
      </c>
      <c r="K390" s="47">
        <f t="shared" si="8"/>
        <v>115683.26549999889</v>
      </c>
      <c r="L390" s="23"/>
    </row>
    <row r="391" spans="1:12" x14ac:dyDescent="0.2">
      <c r="A391" s="42" t="s">
        <v>538</v>
      </c>
      <c r="B391" s="44">
        <v>312</v>
      </c>
      <c r="C391" s="44" t="s">
        <v>14</v>
      </c>
      <c r="D391" s="46">
        <v>45961</v>
      </c>
      <c r="E391" s="26" t="s">
        <v>160</v>
      </c>
      <c r="F391" s="158"/>
      <c r="G391" s="47">
        <v>0</v>
      </c>
      <c r="H391" s="47">
        <v>0</v>
      </c>
      <c r="I391" s="47">
        <v>0</v>
      </c>
      <c r="J391" s="47">
        <v>115605.87679999891</v>
      </c>
      <c r="K391" s="47">
        <f t="shared" si="8"/>
        <v>115605.87679999891</v>
      </c>
      <c r="L391" s="23"/>
    </row>
    <row r="392" spans="1:12" x14ac:dyDescent="0.2">
      <c r="A392" s="42" t="s">
        <v>539</v>
      </c>
      <c r="B392" s="44">
        <v>312</v>
      </c>
      <c r="C392" s="45" t="s">
        <v>14</v>
      </c>
      <c r="D392" s="46">
        <v>46022</v>
      </c>
      <c r="E392" s="26" t="s">
        <v>160</v>
      </c>
      <c r="F392" s="158"/>
      <c r="G392" s="47">
        <v>0</v>
      </c>
      <c r="H392" s="47">
        <v>0</v>
      </c>
      <c r="I392" s="47">
        <v>0</v>
      </c>
      <c r="J392" s="47">
        <v>114411.76699999893</v>
      </c>
      <c r="K392" s="47">
        <f t="shared" si="8"/>
        <v>114411.76699999893</v>
      </c>
      <c r="L392" s="23"/>
    </row>
    <row r="393" spans="1:12" x14ac:dyDescent="0.2">
      <c r="A393" s="42" t="s">
        <v>540</v>
      </c>
      <c r="B393" s="44">
        <v>312</v>
      </c>
      <c r="C393" s="45" t="s">
        <v>14</v>
      </c>
      <c r="D393" s="46">
        <v>45657</v>
      </c>
      <c r="E393" s="26" t="s">
        <v>160</v>
      </c>
      <c r="F393" s="158"/>
      <c r="G393" s="47">
        <v>0</v>
      </c>
      <c r="H393" s="47">
        <v>0</v>
      </c>
      <c r="I393" s="47">
        <v>114213.60999999889</v>
      </c>
      <c r="J393" s="47">
        <v>0</v>
      </c>
      <c r="K393" s="47">
        <f t="shared" si="8"/>
        <v>114213.60999999889</v>
      </c>
      <c r="L393" s="23"/>
    </row>
    <row r="394" spans="1:12" x14ac:dyDescent="0.2">
      <c r="A394" s="42" t="s">
        <v>541</v>
      </c>
      <c r="B394" s="44">
        <v>312</v>
      </c>
      <c r="C394" s="45" t="s">
        <v>14</v>
      </c>
      <c r="D394" s="46" t="s">
        <v>181</v>
      </c>
      <c r="E394" s="26" t="s">
        <v>160</v>
      </c>
      <c r="F394" s="158"/>
      <c r="G394" s="47">
        <v>0</v>
      </c>
      <c r="H394" s="47">
        <v>0</v>
      </c>
      <c r="I394" s="47">
        <v>0</v>
      </c>
      <c r="J394" s="47">
        <v>113927.1547999989</v>
      </c>
      <c r="K394" s="47">
        <f t="shared" si="8"/>
        <v>113927.1547999989</v>
      </c>
      <c r="L394" s="23"/>
    </row>
    <row r="395" spans="1:12" x14ac:dyDescent="0.2">
      <c r="A395" s="42" t="s">
        <v>542</v>
      </c>
      <c r="B395" s="44">
        <v>312</v>
      </c>
      <c r="C395" s="44" t="s">
        <v>14</v>
      </c>
      <c r="D395" s="46">
        <v>45626</v>
      </c>
      <c r="E395" s="26" t="s">
        <v>160</v>
      </c>
      <c r="F395" s="158"/>
      <c r="G395" s="47">
        <v>0</v>
      </c>
      <c r="H395" s="47">
        <v>0</v>
      </c>
      <c r="I395" s="47">
        <v>113878.85999999889</v>
      </c>
      <c r="J395" s="47">
        <v>0</v>
      </c>
      <c r="K395" s="47">
        <f t="shared" si="8"/>
        <v>113878.85999999889</v>
      </c>
      <c r="L395" s="23"/>
    </row>
    <row r="396" spans="1:12" x14ac:dyDescent="0.2">
      <c r="A396" s="42" t="s">
        <v>543</v>
      </c>
      <c r="B396" s="44">
        <v>312</v>
      </c>
      <c r="C396" s="44" t="s">
        <v>14</v>
      </c>
      <c r="D396" s="46">
        <v>45261</v>
      </c>
      <c r="E396" s="26" t="s">
        <v>160</v>
      </c>
      <c r="F396" s="158"/>
      <c r="G396" s="47">
        <v>0</v>
      </c>
      <c r="H396" s="47">
        <v>111094</v>
      </c>
      <c r="I396" s="47">
        <v>0</v>
      </c>
      <c r="J396" s="47">
        <v>0</v>
      </c>
      <c r="K396" s="47">
        <f t="shared" si="8"/>
        <v>111094</v>
      </c>
      <c r="L396" s="23"/>
    </row>
    <row r="397" spans="1:12" x14ac:dyDescent="0.2">
      <c r="A397" s="42" t="s">
        <v>544</v>
      </c>
      <c r="B397" s="44">
        <v>312</v>
      </c>
      <c r="C397" s="44" t="s">
        <v>14</v>
      </c>
      <c r="D397" s="46" t="s">
        <v>181</v>
      </c>
      <c r="E397" s="26" t="s">
        <v>160</v>
      </c>
      <c r="F397" s="158"/>
      <c r="G397" s="47">
        <v>0</v>
      </c>
      <c r="H397" s="47">
        <v>110990</v>
      </c>
      <c r="I397" s="47">
        <v>0</v>
      </c>
      <c r="J397" s="47">
        <v>0</v>
      </c>
      <c r="K397" s="47">
        <f t="shared" si="8"/>
        <v>110990</v>
      </c>
      <c r="L397" s="23"/>
    </row>
    <row r="398" spans="1:12" x14ac:dyDescent="0.2">
      <c r="A398" s="42" t="s">
        <v>545</v>
      </c>
      <c r="B398" s="44">
        <v>312</v>
      </c>
      <c r="C398" s="44" t="s">
        <v>14</v>
      </c>
      <c r="D398" s="46" t="s">
        <v>181</v>
      </c>
      <c r="E398" s="26" t="s">
        <v>160</v>
      </c>
      <c r="F398" s="158"/>
      <c r="G398" s="47">
        <v>0</v>
      </c>
      <c r="H398" s="47">
        <v>0</v>
      </c>
      <c r="I398" s="47">
        <v>110858.89999999896</v>
      </c>
      <c r="J398" s="47">
        <v>0</v>
      </c>
      <c r="K398" s="47">
        <f t="shared" si="8"/>
        <v>110858.89999999896</v>
      </c>
      <c r="L398" s="23"/>
    </row>
    <row r="399" spans="1:12" x14ac:dyDescent="0.2">
      <c r="A399" s="42" t="s">
        <v>546</v>
      </c>
      <c r="B399" s="44">
        <v>312</v>
      </c>
      <c r="C399" s="45" t="s">
        <v>14</v>
      </c>
      <c r="D399" s="46">
        <v>45259</v>
      </c>
      <c r="E399" s="26" t="s">
        <v>160</v>
      </c>
      <c r="F399" s="158"/>
      <c r="G399" s="47">
        <v>0</v>
      </c>
      <c r="H399" s="47">
        <v>110561.00000000003</v>
      </c>
      <c r="I399" s="47">
        <v>0</v>
      </c>
      <c r="J399" s="47">
        <v>0</v>
      </c>
      <c r="K399" s="47">
        <f t="shared" si="8"/>
        <v>110561.00000000003</v>
      </c>
      <c r="L399" s="23"/>
    </row>
    <row r="400" spans="1:12" x14ac:dyDescent="0.2">
      <c r="A400" s="42" t="s">
        <v>547</v>
      </c>
      <c r="B400" s="44">
        <v>312</v>
      </c>
      <c r="C400" s="45" t="s">
        <v>14</v>
      </c>
      <c r="D400" s="46">
        <v>45565</v>
      </c>
      <c r="E400" s="26" t="s">
        <v>160</v>
      </c>
      <c r="F400" s="158"/>
      <c r="G400" s="47">
        <v>0</v>
      </c>
      <c r="H400" s="47">
        <v>0</v>
      </c>
      <c r="I400" s="47">
        <v>110215.14999999893</v>
      </c>
      <c r="J400" s="47">
        <v>0</v>
      </c>
      <c r="K400" s="47">
        <f t="shared" si="8"/>
        <v>110215.14999999893</v>
      </c>
      <c r="L400" s="23"/>
    </row>
    <row r="401" spans="1:12" x14ac:dyDescent="0.2">
      <c r="A401" s="42" t="s">
        <v>548</v>
      </c>
      <c r="B401" s="44">
        <v>312</v>
      </c>
      <c r="C401" s="45" t="s">
        <v>14</v>
      </c>
      <c r="D401" s="46">
        <v>44896</v>
      </c>
      <c r="E401" s="26" t="s">
        <v>160</v>
      </c>
      <c r="F401" s="158"/>
      <c r="G401" s="47">
        <v>110091</v>
      </c>
      <c r="H401" s="47">
        <v>0</v>
      </c>
      <c r="I401" s="47">
        <v>0</v>
      </c>
      <c r="J401" s="47">
        <v>0</v>
      </c>
      <c r="K401" s="47">
        <f t="shared" si="8"/>
        <v>110091</v>
      </c>
      <c r="L401" s="23"/>
    </row>
    <row r="402" spans="1:12" x14ac:dyDescent="0.2">
      <c r="A402" s="42" t="s">
        <v>549</v>
      </c>
      <c r="B402" s="44">
        <v>312</v>
      </c>
      <c r="C402" s="45" t="s">
        <v>14</v>
      </c>
      <c r="D402" s="46">
        <v>44923</v>
      </c>
      <c r="E402" s="26" t="s">
        <v>160</v>
      </c>
      <c r="F402" s="158"/>
      <c r="G402" s="47">
        <v>109825</v>
      </c>
      <c r="H402" s="47">
        <v>0</v>
      </c>
      <c r="I402" s="47">
        <v>0</v>
      </c>
      <c r="J402" s="47">
        <v>0</v>
      </c>
      <c r="K402" s="47">
        <f t="shared" si="8"/>
        <v>109825</v>
      </c>
      <c r="L402" s="23"/>
    </row>
    <row r="403" spans="1:12" x14ac:dyDescent="0.2">
      <c r="A403" s="42" t="s">
        <v>550</v>
      </c>
      <c r="B403" s="44">
        <v>312</v>
      </c>
      <c r="C403" s="45" t="s">
        <v>14</v>
      </c>
      <c r="D403" s="46">
        <v>44799</v>
      </c>
      <c r="E403" s="26" t="s">
        <v>160</v>
      </c>
      <c r="F403" s="158"/>
      <c r="G403" s="47">
        <v>109072</v>
      </c>
      <c r="H403" s="47">
        <v>0</v>
      </c>
      <c r="I403" s="47">
        <v>0</v>
      </c>
      <c r="J403" s="47">
        <v>0</v>
      </c>
      <c r="K403" s="47">
        <f t="shared" si="8"/>
        <v>109072</v>
      </c>
      <c r="L403" s="23"/>
    </row>
    <row r="404" spans="1:12" x14ac:dyDescent="0.2">
      <c r="A404" s="42" t="s">
        <v>551</v>
      </c>
      <c r="B404" s="44">
        <v>312</v>
      </c>
      <c r="C404" s="45" t="s">
        <v>14</v>
      </c>
      <c r="D404" s="46">
        <v>44895</v>
      </c>
      <c r="E404" s="26" t="s">
        <v>160</v>
      </c>
      <c r="F404" s="158"/>
      <c r="G404" s="47">
        <v>108424.62999999999</v>
      </c>
      <c r="H404" s="47">
        <v>0</v>
      </c>
      <c r="I404" s="47">
        <v>0</v>
      </c>
      <c r="J404" s="47">
        <v>0</v>
      </c>
      <c r="K404" s="47">
        <f t="shared" si="8"/>
        <v>108424.62999999999</v>
      </c>
      <c r="L404" s="23"/>
    </row>
    <row r="405" spans="1:12" x14ac:dyDescent="0.2">
      <c r="A405" s="42" t="s">
        <v>552</v>
      </c>
      <c r="B405" s="44">
        <v>312</v>
      </c>
      <c r="C405" s="45" t="s">
        <v>14</v>
      </c>
      <c r="D405" s="46" t="s">
        <v>181</v>
      </c>
      <c r="E405" s="26" t="s">
        <v>160</v>
      </c>
      <c r="F405" s="158"/>
      <c r="G405" s="47">
        <v>0</v>
      </c>
      <c r="H405" s="47">
        <v>107906</v>
      </c>
      <c r="I405" s="47">
        <v>0</v>
      </c>
      <c r="J405" s="47">
        <v>0</v>
      </c>
      <c r="K405" s="47">
        <f t="shared" si="8"/>
        <v>107906</v>
      </c>
      <c r="L405" s="23"/>
    </row>
    <row r="406" spans="1:12" x14ac:dyDescent="0.2">
      <c r="A406" s="42" t="s">
        <v>553</v>
      </c>
      <c r="B406" s="44">
        <v>312</v>
      </c>
      <c r="C406" s="45" t="s">
        <v>14</v>
      </c>
      <c r="D406" s="46">
        <v>44926</v>
      </c>
      <c r="E406" s="26" t="s">
        <v>160</v>
      </c>
      <c r="F406" s="158"/>
      <c r="G406" s="47">
        <v>107437.93</v>
      </c>
      <c r="H406" s="47">
        <v>0</v>
      </c>
      <c r="I406" s="47">
        <v>0</v>
      </c>
      <c r="J406" s="47">
        <v>0</v>
      </c>
      <c r="K406" s="47">
        <f t="shared" si="8"/>
        <v>107437.93</v>
      </c>
      <c r="L406" s="23"/>
    </row>
    <row r="407" spans="1:12" x14ac:dyDescent="0.2">
      <c r="A407" s="42" t="s">
        <v>554</v>
      </c>
      <c r="B407" s="44">
        <v>312</v>
      </c>
      <c r="C407" s="45" t="s">
        <v>14</v>
      </c>
      <c r="D407" s="46" t="s">
        <v>181</v>
      </c>
      <c r="E407" s="26" t="s">
        <v>160</v>
      </c>
      <c r="F407" s="158"/>
      <c r="G407" s="47">
        <v>106508.56</v>
      </c>
      <c r="H407" s="47">
        <v>0</v>
      </c>
      <c r="I407" s="47">
        <v>0</v>
      </c>
      <c r="J407" s="47">
        <v>0</v>
      </c>
      <c r="K407" s="47">
        <f t="shared" si="8"/>
        <v>106508.56</v>
      </c>
      <c r="L407" s="23"/>
    </row>
    <row r="408" spans="1:12" x14ac:dyDescent="0.2">
      <c r="A408" s="42" t="s">
        <v>504</v>
      </c>
      <c r="B408" s="44">
        <v>312</v>
      </c>
      <c r="C408" s="45" t="s">
        <v>14</v>
      </c>
      <c r="D408" s="46" t="s">
        <v>181</v>
      </c>
      <c r="E408" s="26" t="s">
        <v>160</v>
      </c>
      <c r="F408" s="158"/>
      <c r="G408" s="47">
        <v>106227.54999999997</v>
      </c>
      <c r="H408" s="47">
        <v>0</v>
      </c>
      <c r="I408" s="47">
        <v>0</v>
      </c>
      <c r="J408" s="47">
        <v>0</v>
      </c>
      <c r="K408" s="47">
        <f t="shared" si="8"/>
        <v>106227.54999999997</v>
      </c>
      <c r="L408" s="23"/>
    </row>
    <row r="409" spans="1:12" x14ac:dyDescent="0.2">
      <c r="A409" s="42" t="s">
        <v>555</v>
      </c>
      <c r="B409" s="44">
        <v>312</v>
      </c>
      <c r="C409" s="45" t="s">
        <v>14</v>
      </c>
      <c r="D409" s="46">
        <v>45107</v>
      </c>
      <c r="E409" s="26" t="s">
        <v>160</v>
      </c>
      <c r="F409" s="158"/>
      <c r="G409" s="47">
        <v>0</v>
      </c>
      <c r="H409" s="47">
        <v>104032</v>
      </c>
      <c r="I409" s="47">
        <v>0</v>
      </c>
      <c r="J409" s="47">
        <v>0</v>
      </c>
      <c r="K409" s="47">
        <f t="shared" si="8"/>
        <v>104032</v>
      </c>
      <c r="L409" s="23"/>
    </row>
    <row r="410" spans="1:12" x14ac:dyDescent="0.2">
      <c r="A410" s="42" t="s">
        <v>556</v>
      </c>
      <c r="B410" s="44">
        <v>312</v>
      </c>
      <c r="C410" s="45" t="s">
        <v>14</v>
      </c>
      <c r="D410" s="46">
        <v>44196</v>
      </c>
      <c r="E410" s="26" t="s">
        <v>160</v>
      </c>
      <c r="F410" s="158"/>
      <c r="G410" s="47">
        <v>0</v>
      </c>
      <c r="H410" s="47">
        <v>0</v>
      </c>
      <c r="I410" s="47">
        <v>102999.99999999901</v>
      </c>
      <c r="J410" s="47">
        <v>0</v>
      </c>
      <c r="K410" s="47">
        <f t="shared" si="8"/>
        <v>102999.99999999901</v>
      </c>
      <c r="L410" s="23"/>
    </row>
    <row r="411" spans="1:12" x14ac:dyDescent="0.2">
      <c r="A411" s="42" t="s">
        <v>557</v>
      </c>
      <c r="B411" s="44">
        <v>312</v>
      </c>
      <c r="C411" s="45" t="s">
        <v>15</v>
      </c>
      <c r="D411" s="46">
        <v>45473</v>
      </c>
      <c r="E411" s="46" t="s">
        <v>189</v>
      </c>
      <c r="F411" s="163" t="str">
        <f>C411&amp;E411</f>
        <v>SGSpecific</v>
      </c>
      <c r="G411" s="47">
        <v>0</v>
      </c>
      <c r="H411" s="47">
        <v>0</v>
      </c>
      <c r="I411" s="47">
        <v>102507.65999999901</v>
      </c>
      <c r="J411" s="47">
        <v>0</v>
      </c>
      <c r="K411" s="47">
        <f t="shared" si="8"/>
        <v>102507.65999999901</v>
      </c>
      <c r="L411" s="23"/>
    </row>
    <row r="412" spans="1:12" x14ac:dyDescent="0.2">
      <c r="A412" s="42" t="s">
        <v>558</v>
      </c>
      <c r="B412" s="44">
        <v>312</v>
      </c>
      <c r="C412" s="45" t="s">
        <v>14</v>
      </c>
      <c r="D412" s="46" t="s">
        <v>181</v>
      </c>
      <c r="E412" s="26" t="s">
        <v>160</v>
      </c>
      <c r="F412" s="158"/>
      <c r="G412" s="47">
        <v>0</v>
      </c>
      <c r="H412" s="47">
        <v>98735</v>
      </c>
      <c r="I412" s="47">
        <v>0</v>
      </c>
      <c r="J412" s="47">
        <v>0</v>
      </c>
      <c r="K412" s="47">
        <f t="shared" si="8"/>
        <v>98735</v>
      </c>
      <c r="L412" s="23"/>
    </row>
    <row r="413" spans="1:12" x14ac:dyDescent="0.2">
      <c r="A413" s="42" t="s">
        <v>559</v>
      </c>
      <c r="B413" s="44">
        <v>312</v>
      </c>
      <c r="C413" s="45" t="s">
        <v>14</v>
      </c>
      <c r="D413" s="46">
        <v>45868</v>
      </c>
      <c r="E413" s="26" t="s">
        <v>160</v>
      </c>
      <c r="F413" s="158"/>
      <c r="G413" s="47">
        <v>0</v>
      </c>
      <c r="H413" s="47">
        <v>0</v>
      </c>
      <c r="I413" s="47">
        <v>0</v>
      </c>
      <c r="J413" s="47">
        <v>95251.108599999105</v>
      </c>
      <c r="K413" s="47">
        <f t="shared" si="8"/>
        <v>95251.108599999105</v>
      </c>
      <c r="L413" s="23"/>
    </row>
    <row r="414" spans="1:12" x14ac:dyDescent="0.2">
      <c r="A414" s="42" t="s">
        <v>560</v>
      </c>
      <c r="B414" s="44">
        <v>312</v>
      </c>
      <c r="C414" s="44" t="s">
        <v>14</v>
      </c>
      <c r="D414" s="46">
        <v>45078</v>
      </c>
      <c r="E414" s="26" t="s">
        <v>160</v>
      </c>
      <c r="F414" s="158"/>
      <c r="G414" s="47">
        <v>0</v>
      </c>
      <c r="H414" s="47">
        <v>91787.999999999985</v>
      </c>
      <c r="I414" s="47">
        <v>0</v>
      </c>
      <c r="J414" s="47">
        <v>0</v>
      </c>
      <c r="K414" s="47">
        <f t="shared" si="8"/>
        <v>91787.999999999985</v>
      </c>
      <c r="L414" s="23"/>
    </row>
    <row r="415" spans="1:12" x14ac:dyDescent="0.2">
      <c r="A415" s="42" t="s">
        <v>561</v>
      </c>
      <c r="B415" s="44">
        <v>312</v>
      </c>
      <c r="C415" s="45" t="s">
        <v>14</v>
      </c>
      <c r="D415" s="46" t="s">
        <v>181</v>
      </c>
      <c r="E415" s="26" t="s">
        <v>160</v>
      </c>
      <c r="F415" s="158"/>
      <c r="G415" s="47">
        <v>0</v>
      </c>
      <c r="H415" s="47">
        <v>0</v>
      </c>
      <c r="I415" s="47">
        <v>0</v>
      </c>
      <c r="J415" s="47">
        <v>90880.096599999131</v>
      </c>
      <c r="K415" s="47">
        <f t="shared" si="8"/>
        <v>90880.096599999131</v>
      </c>
      <c r="L415" s="23"/>
    </row>
    <row r="416" spans="1:12" x14ac:dyDescent="0.2">
      <c r="A416" s="42" t="s">
        <v>562</v>
      </c>
      <c r="B416" s="44">
        <v>312</v>
      </c>
      <c r="C416" s="45" t="s">
        <v>14</v>
      </c>
      <c r="D416" s="46" t="s">
        <v>181</v>
      </c>
      <c r="E416" s="26" t="s">
        <v>160</v>
      </c>
      <c r="F416" s="158"/>
      <c r="G416" s="47">
        <v>0</v>
      </c>
      <c r="H416" s="47">
        <v>0</v>
      </c>
      <c r="I416" s="47">
        <v>88659.309999999139</v>
      </c>
      <c r="J416" s="47">
        <v>0</v>
      </c>
      <c r="K416" s="47">
        <f t="shared" si="8"/>
        <v>88659.309999999139</v>
      </c>
      <c r="L416" s="23"/>
    </row>
    <row r="417" spans="1:12" x14ac:dyDescent="0.2">
      <c r="A417" s="42" t="s">
        <v>563</v>
      </c>
      <c r="B417" s="44">
        <v>312</v>
      </c>
      <c r="C417" s="45" t="s">
        <v>14</v>
      </c>
      <c r="D417" s="46">
        <v>44895</v>
      </c>
      <c r="E417" s="26" t="s">
        <v>160</v>
      </c>
      <c r="F417" s="158"/>
      <c r="G417" s="47">
        <v>88538.290000000008</v>
      </c>
      <c r="H417" s="47">
        <v>0</v>
      </c>
      <c r="I417" s="47">
        <v>0</v>
      </c>
      <c r="J417" s="47">
        <v>0</v>
      </c>
      <c r="K417" s="47">
        <f t="shared" si="8"/>
        <v>88538.290000000008</v>
      </c>
      <c r="L417" s="23"/>
    </row>
    <row r="418" spans="1:12" x14ac:dyDescent="0.2">
      <c r="A418" s="42" t="s">
        <v>564</v>
      </c>
      <c r="B418" s="44">
        <v>312</v>
      </c>
      <c r="C418" s="45" t="s">
        <v>14</v>
      </c>
      <c r="D418" s="46">
        <v>45169</v>
      </c>
      <c r="E418" s="26" t="s">
        <v>160</v>
      </c>
      <c r="F418" s="158"/>
      <c r="G418" s="47">
        <v>0</v>
      </c>
      <c r="H418" s="47">
        <v>86693</v>
      </c>
      <c r="I418" s="47">
        <v>0</v>
      </c>
      <c r="J418" s="47">
        <v>0</v>
      </c>
      <c r="K418" s="47">
        <f t="shared" si="8"/>
        <v>86693</v>
      </c>
      <c r="L418" s="23"/>
    </row>
    <row r="419" spans="1:12" x14ac:dyDescent="0.2">
      <c r="A419" s="42" t="s">
        <v>565</v>
      </c>
      <c r="B419" s="44">
        <v>312</v>
      </c>
      <c r="C419" s="45" t="s">
        <v>14</v>
      </c>
      <c r="D419" s="46">
        <v>44925</v>
      </c>
      <c r="E419" s="26" t="s">
        <v>160</v>
      </c>
      <c r="F419" s="158"/>
      <c r="G419" s="47">
        <v>86431.829999999987</v>
      </c>
      <c r="H419" s="47">
        <v>0</v>
      </c>
      <c r="I419" s="47">
        <v>0</v>
      </c>
      <c r="J419" s="47">
        <v>0</v>
      </c>
      <c r="K419" s="47">
        <f t="shared" si="8"/>
        <v>86431.829999999987</v>
      </c>
      <c r="L419" s="23"/>
    </row>
    <row r="420" spans="1:12" x14ac:dyDescent="0.2">
      <c r="A420" s="42" t="s">
        <v>566</v>
      </c>
      <c r="B420" s="44">
        <v>312</v>
      </c>
      <c r="C420" s="45" t="s">
        <v>14</v>
      </c>
      <c r="D420" s="46">
        <v>45291</v>
      </c>
      <c r="E420" s="26" t="s">
        <v>160</v>
      </c>
      <c r="F420" s="158"/>
      <c r="G420" s="47">
        <v>0</v>
      </c>
      <c r="H420" s="47">
        <v>86104</v>
      </c>
      <c r="I420" s="47">
        <v>0</v>
      </c>
      <c r="J420" s="47">
        <v>0</v>
      </c>
      <c r="K420" s="47">
        <f t="shared" si="8"/>
        <v>86104</v>
      </c>
      <c r="L420" s="23"/>
    </row>
    <row r="421" spans="1:12" x14ac:dyDescent="0.2">
      <c r="A421" s="42" t="s">
        <v>567</v>
      </c>
      <c r="B421" s="44">
        <v>312</v>
      </c>
      <c r="C421" s="45" t="s">
        <v>14</v>
      </c>
      <c r="D421" s="46" t="s">
        <v>181</v>
      </c>
      <c r="E421" s="26" t="s">
        <v>160</v>
      </c>
      <c r="F421" s="158"/>
      <c r="G421" s="47">
        <v>0</v>
      </c>
      <c r="H421" s="47">
        <v>86076.999999999985</v>
      </c>
      <c r="I421" s="47">
        <v>0</v>
      </c>
      <c r="J421" s="47">
        <v>0</v>
      </c>
      <c r="K421" s="47">
        <f t="shared" si="8"/>
        <v>86076.999999999985</v>
      </c>
      <c r="L421" s="23"/>
    </row>
    <row r="422" spans="1:12" x14ac:dyDescent="0.2">
      <c r="A422" s="42" t="s">
        <v>568</v>
      </c>
      <c r="B422" s="44">
        <v>312</v>
      </c>
      <c r="C422" s="44" t="s">
        <v>14</v>
      </c>
      <c r="D422" s="46">
        <v>45565</v>
      </c>
      <c r="E422" s="26" t="s">
        <v>160</v>
      </c>
      <c r="F422" s="158"/>
      <c r="G422" s="47">
        <v>0</v>
      </c>
      <c r="H422" s="47">
        <v>0</v>
      </c>
      <c r="I422" s="47">
        <v>83843.349299999187</v>
      </c>
      <c r="J422" s="47">
        <v>0</v>
      </c>
      <c r="K422" s="47">
        <f t="shared" si="8"/>
        <v>83843.349299999187</v>
      </c>
      <c r="L422" s="23"/>
    </row>
    <row r="423" spans="1:12" x14ac:dyDescent="0.2">
      <c r="A423" s="42" t="s">
        <v>569</v>
      </c>
      <c r="B423" s="44">
        <v>312</v>
      </c>
      <c r="C423" s="44" t="s">
        <v>14</v>
      </c>
      <c r="D423" s="46" t="s">
        <v>181</v>
      </c>
      <c r="E423" s="26" t="s">
        <v>160</v>
      </c>
      <c r="F423" s="158"/>
      <c r="G423" s="47">
        <v>82921</v>
      </c>
      <c r="H423" s="47">
        <v>0</v>
      </c>
      <c r="I423" s="47">
        <v>0</v>
      </c>
      <c r="J423" s="47">
        <v>0</v>
      </c>
      <c r="K423" s="47">
        <f t="shared" si="8"/>
        <v>82921</v>
      </c>
      <c r="L423" s="23"/>
    </row>
    <row r="424" spans="1:12" x14ac:dyDescent="0.2">
      <c r="A424" s="42" t="s">
        <v>570</v>
      </c>
      <c r="B424" s="44">
        <v>312</v>
      </c>
      <c r="C424" s="44" t="s">
        <v>14</v>
      </c>
      <c r="D424" s="46">
        <v>44743</v>
      </c>
      <c r="E424" s="26" t="s">
        <v>160</v>
      </c>
      <c r="F424" s="158"/>
      <c r="G424" s="47">
        <v>82301</v>
      </c>
      <c r="H424" s="47">
        <v>0</v>
      </c>
      <c r="I424" s="47">
        <v>0</v>
      </c>
      <c r="J424" s="47">
        <v>0</v>
      </c>
      <c r="K424" s="47">
        <f t="shared" si="8"/>
        <v>82301</v>
      </c>
      <c r="L424" s="23"/>
    </row>
    <row r="425" spans="1:12" x14ac:dyDescent="0.2">
      <c r="A425" s="42" t="s">
        <v>571</v>
      </c>
      <c r="B425" s="44">
        <v>312</v>
      </c>
      <c r="C425" s="44" t="s">
        <v>14</v>
      </c>
      <c r="D425" s="46" t="s">
        <v>181</v>
      </c>
      <c r="E425" s="26" t="s">
        <v>160</v>
      </c>
      <c r="F425" s="158"/>
      <c r="G425" s="47">
        <v>0</v>
      </c>
      <c r="H425" s="47">
        <v>0</v>
      </c>
      <c r="I425" s="47">
        <v>0</v>
      </c>
      <c r="J425" s="47">
        <v>81911.075599999225</v>
      </c>
      <c r="K425" s="47">
        <f t="shared" si="8"/>
        <v>81911.075599999225</v>
      </c>
      <c r="L425" s="23"/>
    </row>
    <row r="426" spans="1:12" x14ac:dyDescent="0.2">
      <c r="A426" s="42" t="s">
        <v>572</v>
      </c>
      <c r="B426" s="44">
        <v>312</v>
      </c>
      <c r="C426" s="45" t="s">
        <v>14</v>
      </c>
      <c r="D426" s="46">
        <v>45962</v>
      </c>
      <c r="E426" s="26" t="s">
        <v>160</v>
      </c>
      <c r="F426" s="158"/>
      <c r="G426" s="47">
        <v>0</v>
      </c>
      <c r="H426" s="47">
        <v>0</v>
      </c>
      <c r="I426" s="47">
        <v>0</v>
      </c>
      <c r="J426" s="47">
        <v>81710.473599999226</v>
      </c>
      <c r="K426" s="47">
        <f t="shared" si="8"/>
        <v>81710.473599999226</v>
      </c>
      <c r="L426" s="23"/>
    </row>
    <row r="427" spans="1:12" x14ac:dyDescent="0.2">
      <c r="A427" s="42" t="s">
        <v>573</v>
      </c>
      <c r="B427" s="44">
        <v>312</v>
      </c>
      <c r="C427" s="45" t="s">
        <v>14</v>
      </c>
      <c r="D427" s="46" t="s">
        <v>181</v>
      </c>
      <c r="E427" s="26" t="s">
        <v>160</v>
      </c>
      <c r="F427" s="158"/>
      <c r="G427" s="47">
        <v>0</v>
      </c>
      <c r="H427" s="47">
        <v>0</v>
      </c>
      <c r="I427" s="47">
        <v>81469.909999999218</v>
      </c>
      <c r="J427" s="47">
        <v>0</v>
      </c>
      <c r="K427" s="47">
        <f t="shared" si="8"/>
        <v>81469.909999999218</v>
      </c>
      <c r="L427" s="23"/>
    </row>
    <row r="428" spans="1:12" x14ac:dyDescent="0.2">
      <c r="A428" s="42" t="s">
        <v>574</v>
      </c>
      <c r="B428" s="44">
        <v>312</v>
      </c>
      <c r="C428" s="45" t="s">
        <v>14</v>
      </c>
      <c r="D428" s="46">
        <v>44743</v>
      </c>
      <c r="E428" s="26" t="s">
        <v>160</v>
      </c>
      <c r="F428" s="158"/>
      <c r="G428" s="47">
        <v>80037</v>
      </c>
      <c r="H428" s="47">
        <v>0</v>
      </c>
      <c r="I428" s="47">
        <v>0</v>
      </c>
      <c r="J428" s="47">
        <v>0</v>
      </c>
      <c r="K428" s="47">
        <f t="shared" si="8"/>
        <v>80037</v>
      </c>
      <c r="L428" s="23"/>
    </row>
    <row r="429" spans="1:12" x14ac:dyDescent="0.2">
      <c r="A429" s="42" t="s">
        <v>575</v>
      </c>
      <c r="B429" s="44">
        <v>312</v>
      </c>
      <c r="C429" s="45" t="s">
        <v>14</v>
      </c>
      <c r="D429" s="46">
        <v>45991</v>
      </c>
      <c r="E429" s="26" t="s">
        <v>160</v>
      </c>
      <c r="F429" s="158"/>
      <c r="G429" s="47">
        <v>0</v>
      </c>
      <c r="H429" s="47">
        <v>0</v>
      </c>
      <c r="I429" s="47">
        <v>0</v>
      </c>
      <c r="J429" s="47">
        <v>78863.582805999264</v>
      </c>
      <c r="K429" s="47">
        <f t="shared" si="8"/>
        <v>78863.582805999264</v>
      </c>
      <c r="L429" s="23"/>
    </row>
    <row r="430" spans="1:12" x14ac:dyDescent="0.2">
      <c r="A430" s="42" t="s">
        <v>576</v>
      </c>
      <c r="B430" s="44">
        <v>312</v>
      </c>
      <c r="C430" s="45" t="s">
        <v>14</v>
      </c>
      <c r="D430" s="46">
        <v>45046</v>
      </c>
      <c r="E430" s="26" t="s">
        <v>160</v>
      </c>
      <c r="F430" s="158"/>
      <c r="G430" s="47">
        <v>0</v>
      </c>
      <c r="H430" s="47">
        <v>78138</v>
      </c>
      <c r="I430" s="47">
        <v>0</v>
      </c>
      <c r="J430" s="47">
        <v>0</v>
      </c>
      <c r="K430" s="47">
        <f t="shared" si="8"/>
        <v>78138</v>
      </c>
      <c r="L430" s="23"/>
    </row>
    <row r="431" spans="1:12" x14ac:dyDescent="0.2">
      <c r="A431" s="42" t="s">
        <v>577</v>
      </c>
      <c r="B431" s="44">
        <v>312</v>
      </c>
      <c r="C431" s="45" t="s">
        <v>14</v>
      </c>
      <c r="D431" s="46">
        <v>45046</v>
      </c>
      <c r="E431" s="26" t="s">
        <v>160</v>
      </c>
      <c r="F431" s="158"/>
      <c r="G431" s="47">
        <v>0</v>
      </c>
      <c r="H431" s="47">
        <v>78138</v>
      </c>
      <c r="I431" s="47">
        <v>0</v>
      </c>
      <c r="J431" s="47">
        <v>0</v>
      </c>
      <c r="K431" s="47">
        <f t="shared" si="8"/>
        <v>78138</v>
      </c>
      <c r="L431" s="23"/>
    </row>
    <row r="432" spans="1:12" x14ac:dyDescent="0.2">
      <c r="A432" s="42" t="s">
        <v>578</v>
      </c>
      <c r="B432" s="44">
        <v>312</v>
      </c>
      <c r="C432" s="44" t="s">
        <v>14</v>
      </c>
      <c r="D432" s="46">
        <v>45046</v>
      </c>
      <c r="E432" s="26" t="s">
        <v>160</v>
      </c>
      <c r="F432" s="158"/>
      <c r="G432" s="47">
        <v>0</v>
      </c>
      <c r="H432" s="47">
        <v>78138</v>
      </c>
      <c r="I432" s="47">
        <v>0</v>
      </c>
      <c r="J432" s="47">
        <v>0</v>
      </c>
      <c r="K432" s="47">
        <f t="shared" si="8"/>
        <v>78138</v>
      </c>
      <c r="L432" s="23"/>
    </row>
    <row r="433" spans="1:12" x14ac:dyDescent="0.2">
      <c r="A433" s="42" t="s">
        <v>579</v>
      </c>
      <c r="B433" s="44">
        <v>312</v>
      </c>
      <c r="C433" s="45" t="s">
        <v>14</v>
      </c>
      <c r="D433" s="46" t="s">
        <v>181</v>
      </c>
      <c r="E433" s="26" t="s">
        <v>160</v>
      </c>
      <c r="F433" s="158"/>
      <c r="G433" s="47">
        <v>0</v>
      </c>
      <c r="H433" s="47">
        <v>77582</v>
      </c>
      <c r="I433" s="47">
        <v>0</v>
      </c>
      <c r="J433" s="47">
        <v>0</v>
      </c>
      <c r="K433" s="47">
        <f t="shared" si="8"/>
        <v>77582</v>
      </c>
      <c r="L433" s="23"/>
    </row>
    <row r="434" spans="1:12" x14ac:dyDescent="0.2">
      <c r="A434" s="42" t="s">
        <v>580</v>
      </c>
      <c r="B434" s="44">
        <v>312</v>
      </c>
      <c r="C434" s="45" t="s">
        <v>14</v>
      </c>
      <c r="D434" s="46">
        <v>44926</v>
      </c>
      <c r="E434" s="26" t="s">
        <v>160</v>
      </c>
      <c r="F434" s="158"/>
      <c r="G434" s="47">
        <v>77493</v>
      </c>
      <c r="H434" s="47">
        <v>0</v>
      </c>
      <c r="I434" s="47">
        <v>0</v>
      </c>
      <c r="J434" s="47">
        <v>0</v>
      </c>
      <c r="K434" s="47">
        <f t="shared" si="8"/>
        <v>77493</v>
      </c>
      <c r="L434" s="23"/>
    </row>
    <row r="435" spans="1:12" x14ac:dyDescent="0.2">
      <c r="A435" s="42" t="s">
        <v>581</v>
      </c>
      <c r="B435" s="44">
        <v>312</v>
      </c>
      <c r="C435" s="45" t="s">
        <v>14</v>
      </c>
      <c r="D435" s="46">
        <v>45291</v>
      </c>
      <c r="E435" s="26" t="s">
        <v>160</v>
      </c>
      <c r="F435" s="158"/>
      <c r="G435" s="47">
        <v>0</v>
      </c>
      <c r="H435" s="47">
        <v>77330</v>
      </c>
      <c r="I435" s="47">
        <v>0</v>
      </c>
      <c r="J435" s="47">
        <v>0</v>
      </c>
      <c r="K435" s="47">
        <f t="shared" si="8"/>
        <v>77330</v>
      </c>
      <c r="L435" s="23"/>
    </row>
    <row r="436" spans="1:12" x14ac:dyDescent="0.2">
      <c r="A436" s="42" t="s">
        <v>582</v>
      </c>
      <c r="B436" s="44">
        <v>312</v>
      </c>
      <c r="C436" s="45" t="s">
        <v>14</v>
      </c>
      <c r="D436" s="46">
        <v>45412</v>
      </c>
      <c r="E436" s="26" t="s">
        <v>160</v>
      </c>
      <c r="F436" s="158"/>
      <c r="G436" s="47">
        <v>0</v>
      </c>
      <c r="H436" s="47">
        <v>0</v>
      </c>
      <c r="I436" s="47">
        <v>77290.169999999256</v>
      </c>
      <c r="J436" s="47">
        <v>0</v>
      </c>
      <c r="K436" s="47">
        <f t="shared" si="8"/>
        <v>77290.169999999256</v>
      </c>
      <c r="L436" s="23"/>
    </row>
    <row r="437" spans="1:12" x14ac:dyDescent="0.2">
      <c r="A437" s="42" t="s">
        <v>583</v>
      </c>
      <c r="B437" s="44">
        <v>312</v>
      </c>
      <c r="C437" s="44" t="s">
        <v>14</v>
      </c>
      <c r="D437" s="46" t="s">
        <v>181</v>
      </c>
      <c r="E437" s="26" t="s">
        <v>160</v>
      </c>
      <c r="F437" s="158"/>
      <c r="G437" s="47">
        <v>77203</v>
      </c>
      <c r="H437" s="47">
        <v>0</v>
      </c>
      <c r="I437" s="47">
        <v>0</v>
      </c>
      <c r="J437" s="47">
        <v>0</v>
      </c>
      <c r="K437" s="47">
        <f t="shared" si="8"/>
        <v>77203</v>
      </c>
      <c r="L437" s="23"/>
    </row>
    <row r="438" spans="1:12" x14ac:dyDescent="0.2">
      <c r="A438" s="42" t="s">
        <v>584</v>
      </c>
      <c r="B438" s="44">
        <v>312</v>
      </c>
      <c r="C438" s="45" t="s">
        <v>14</v>
      </c>
      <c r="D438" s="46">
        <v>45046</v>
      </c>
      <c r="E438" s="26" t="s">
        <v>160</v>
      </c>
      <c r="F438" s="158"/>
      <c r="G438" s="47">
        <v>0</v>
      </c>
      <c r="H438" s="47">
        <v>76976</v>
      </c>
      <c r="I438" s="47">
        <v>0</v>
      </c>
      <c r="J438" s="47">
        <v>0</v>
      </c>
      <c r="K438" s="47">
        <f t="shared" si="8"/>
        <v>76976</v>
      </c>
      <c r="L438" s="23"/>
    </row>
    <row r="439" spans="1:12" x14ac:dyDescent="0.2">
      <c r="A439" s="42" t="s">
        <v>585</v>
      </c>
      <c r="B439" s="44">
        <v>312</v>
      </c>
      <c r="C439" s="45" t="s">
        <v>14</v>
      </c>
      <c r="D439" s="46">
        <v>45626</v>
      </c>
      <c r="E439" s="26" t="s">
        <v>160</v>
      </c>
      <c r="F439" s="158"/>
      <c r="G439" s="47">
        <v>0</v>
      </c>
      <c r="H439" s="47">
        <v>0</v>
      </c>
      <c r="I439" s="47">
        <v>75889.194899999275</v>
      </c>
      <c r="J439" s="47">
        <v>0</v>
      </c>
      <c r="K439" s="47">
        <f t="shared" si="8"/>
        <v>75889.194899999275</v>
      </c>
      <c r="L439" s="23"/>
    </row>
    <row r="440" spans="1:12" x14ac:dyDescent="0.2">
      <c r="A440" s="42" t="s">
        <v>586</v>
      </c>
      <c r="B440" s="44">
        <v>312</v>
      </c>
      <c r="C440" s="45" t="s">
        <v>14</v>
      </c>
      <c r="D440" s="46">
        <v>45961</v>
      </c>
      <c r="E440" s="26" t="s">
        <v>160</v>
      </c>
      <c r="F440" s="158"/>
      <c r="G440" s="47">
        <v>0</v>
      </c>
      <c r="H440" s="47">
        <v>0</v>
      </c>
      <c r="I440" s="47">
        <v>0</v>
      </c>
      <c r="J440" s="47">
        <v>75874.011199999281</v>
      </c>
      <c r="K440" s="47">
        <f t="shared" si="8"/>
        <v>75874.011199999281</v>
      </c>
      <c r="L440" s="23"/>
    </row>
    <row r="441" spans="1:12" x14ac:dyDescent="0.2">
      <c r="A441" s="42" t="s">
        <v>587</v>
      </c>
      <c r="B441" s="44">
        <v>312</v>
      </c>
      <c r="C441" s="44" t="s">
        <v>14</v>
      </c>
      <c r="D441" s="46">
        <v>44922</v>
      </c>
      <c r="E441" s="26" t="s">
        <v>160</v>
      </c>
      <c r="F441" s="158"/>
      <c r="G441" s="47">
        <v>74573.599999999991</v>
      </c>
      <c r="H441" s="47">
        <v>0</v>
      </c>
      <c r="I441" s="47">
        <v>0</v>
      </c>
      <c r="J441" s="47">
        <v>0</v>
      </c>
      <c r="K441" s="47">
        <f t="shared" si="8"/>
        <v>74573.599999999991</v>
      </c>
      <c r="L441" s="23"/>
    </row>
    <row r="442" spans="1:12" x14ac:dyDescent="0.2">
      <c r="A442" s="42" t="s">
        <v>588</v>
      </c>
      <c r="B442" s="44">
        <v>312</v>
      </c>
      <c r="C442" s="45" t="s">
        <v>14</v>
      </c>
      <c r="D442" s="46">
        <v>45260</v>
      </c>
      <c r="E442" s="26" t="s">
        <v>160</v>
      </c>
      <c r="F442" s="158"/>
      <c r="G442" s="47">
        <v>0</v>
      </c>
      <c r="H442" s="47">
        <v>73678.83</v>
      </c>
      <c r="I442" s="47">
        <v>0</v>
      </c>
      <c r="J442" s="47">
        <v>0</v>
      </c>
      <c r="K442" s="47">
        <f t="shared" si="8"/>
        <v>73678.83</v>
      </c>
      <c r="L442" s="23"/>
    </row>
    <row r="443" spans="1:12" x14ac:dyDescent="0.2">
      <c r="A443" s="42" t="s">
        <v>589</v>
      </c>
      <c r="B443" s="44">
        <v>312</v>
      </c>
      <c r="C443" s="45" t="s">
        <v>14</v>
      </c>
      <c r="D443" s="46">
        <v>44743</v>
      </c>
      <c r="E443" s="26" t="s">
        <v>160</v>
      </c>
      <c r="F443" s="158"/>
      <c r="G443" s="47">
        <v>73033</v>
      </c>
      <c r="H443" s="47">
        <v>0</v>
      </c>
      <c r="I443" s="47">
        <v>0</v>
      </c>
      <c r="J443" s="47">
        <v>0</v>
      </c>
      <c r="K443" s="47">
        <f t="shared" si="8"/>
        <v>73033</v>
      </c>
      <c r="L443" s="23"/>
    </row>
    <row r="444" spans="1:12" x14ac:dyDescent="0.2">
      <c r="A444" s="42" t="s">
        <v>590</v>
      </c>
      <c r="B444" s="44">
        <v>312</v>
      </c>
      <c r="C444" s="44" t="s">
        <v>14</v>
      </c>
      <c r="D444" s="46" t="s">
        <v>181</v>
      </c>
      <c r="E444" s="26" t="s">
        <v>160</v>
      </c>
      <c r="F444" s="158"/>
      <c r="G444" s="47">
        <v>0</v>
      </c>
      <c r="H444" s="47">
        <v>0</v>
      </c>
      <c r="I444" s="47">
        <v>0</v>
      </c>
      <c r="J444" s="47">
        <v>72843.020559999291</v>
      </c>
      <c r="K444" s="47">
        <f t="shared" si="8"/>
        <v>72843.020559999291</v>
      </c>
      <c r="L444" s="23"/>
    </row>
    <row r="445" spans="1:12" x14ac:dyDescent="0.2">
      <c r="A445" s="42" t="s">
        <v>591</v>
      </c>
      <c r="B445" s="44">
        <v>312</v>
      </c>
      <c r="C445" s="44" t="s">
        <v>14</v>
      </c>
      <c r="D445" s="46" t="s">
        <v>181</v>
      </c>
      <c r="E445" s="26" t="s">
        <v>160</v>
      </c>
      <c r="F445" s="158"/>
      <c r="G445" s="47">
        <v>0</v>
      </c>
      <c r="H445" s="47">
        <v>0</v>
      </c>
      <c r="I445" s="47">
        <v>72451.435999999303</v>
      </c>
      <c r="J445" s="47">
        <v>0</v>
      </c>
      <c r="K445" s="47">
        <f t="shared" si="8"/>
        <v>72451.435999999303</v>
      </c>
      <c r="L445" s="23"/>
    </row>
    <row r="446" spans="1:12" x14ac:dyDescent="0.2">
      <c r="A446" s="42" t="s">
        <v>592</v>
      </c>
      <c r="B446" s="44">
        <v>312</v>
      </c>
      <c r="C446" s="44" t="s">
        <v>14</v>
      </c>
      <c r="D446" s="46">
        <v>45536</v>
      </c>
      <c r="E446" s="26" t="s">
        <v>160</v>
      </c>
      <c r="F446" s="158"/>
      <c r="G446" s="47">
        <v>0</v>
      </c>
      <c r="H446" s="47">
        <v>0</v>
      </c>
      <c r="I446" s="47">
        <v>71706.53999999931</v>
      </c>
      <c r="J446" s="47">
        <v>0</v>
      </c>
      <c r="K446" s="47">
        <f t="shared" si="8"/>
        <v>71706.53999999931</v>
      </c>
      <c r="L446" s="23"/>
    </row>
    <row r="447" spans="1:12" x14ac:dyDescent="0.2">
      <c r="A447" s="42" t="s">
        <v>593</v>
      </c>
      <c r="B447" s="44">
        <v>312</v>
      </c>
      <c r="C447" s="44" t="s">
        <v>14</v>
      </c>
      <c r="D447" s="46">
        <v>44865</v>
      </c>
      <c r="E447" s="26" t="s">
        <v>160</v>
      </c>
      <c r="F447" s="158"/>
      <c r="G447" s="47">
        <v>70769.399999999994</v>
      </c>
      <c r="H447" s="47">
        <v>0</v>
      </c>
      <c r="I447" s="47">
        <v>0</v>
      </c>
      <c r="J447" s="47">
        <v>0</v>
      </c>
      <c r="K447" s="47">
        <f t="shared" si="8"/>
        <v>70769.399999999994</v>
      </c>
      <c r="L447" s="23"/>
    </row>
    <row r="448" spans="1:12" x14ac:dyDescent="0.2">
      <c r="A448" s="42" t="s">
        <v>594</v>
      </c>
      <c r="B448" s="44">
        <v>312</v>
      </c>
      <c r="C448" s="45" t="s">
        <v>14</v>
      </c>
      <c r="D448" s="46">
        <v>44926</v>
      </c>
      <c r="E448" s="26" t="s">
        <v>160</v>
      </c>
      <c r="F448" s="158"/>
      <c r="G448" s="47">
        <v>70435.710000000021</v>
      </c>
      <c r="H448" s="47">
        <v>0</v>
      </c>
      <c r="I448" s="47">
        <v>0</v>
      </c>
      <c r="J448" s="47">
        <v>0</v>
      </c>
      <c r="K448" s="47">
        <f t="shared" si="8"/>
        <v>70435.710000000021</v>
      </c>
      <c r="L448" s="23"/>
    </row>
    <row r="449" spans="1:12" x14ac:dyDescent="0.2">
      <c r="A449" s="42" t="s">
        <v>595</v>
      </c>
      <c r="B449" s="44">
        <v>312</v>
      </c>
      <c r="C449" s="45" t="s">
        <v>14</v>
      </c>
      <c r="D449" s="46" t="s">
        <v>181</v>
      </c>
      <c r="E449" s="26" t="s">
        <v>160</v>
      </c>
      <c r="F449" s="158"/>
      <c r="G449" s="47">
        <v>70094.010000000009</v>
      </c>
      <c r="H449" s="47">
        <v>0</v>
      </c>
      <c r="I449" s="47">
        <v>0</v>
      </c>
      <c r="J449" s="47">
        <v>0</v>
      </c>
      <c r="K449" s="47">
        <f t="shared" ref="K449:K512" si="9">SUM(G449:J449)</f>
        <v>70094.010000000009</v>
      </c>
      <c r="L449" s="23"/>
    </row>
    <row r="450" spans="1:12" x14ac:dyDescent="0.2">
      <c r="A450" s="42" t="s">
        <v>596</v>
      </c>
      <c r="B450" s="44">
        <v>312</v>
      </c>
      <c r="C450" s="45" t="s">
        <v>14</v>
      </c>
      <c r="D450" s="46" t="s">
        <v>181</v>
      </c>
      <c r="E450" s="26" t="s">
        <v>160</v>
      </c>
      <c r="F450" s="158"/>
      <c r="G450" s="47">
        <v>0</v>
      </c>
      <c r="H450" s="47">
        <v>69835.199999999997</v>
      </c>
      <c r="I450" s="47">
        <v>0</v>
      </c>
      <c r="J450" s="47">
        <v>0</v>
      </c>
      <c r="K450" s="47">
        <f t="shared" si="9"/>
        <v>69835.199999999997</v>
      </c>
      <c r="L450" s="23"/>
    </row>
    <row r="451" spans="1:12" x14ac:dyDescent="0.2">
      <c r="A451" s="42" t="s">
        <v>597</v>
      </c>
      <c r="B451" s="44">
        <v>312</v>
      </c>
      <c r="C451" s="45" t="s">
        <v>14</v>
      </c>
      <c r="D451" s="46">
        <v>44926</v>
      </c>
      <c r="E451" s="26" t="s">
        <v>160</v>
      </c>
      <c r="F451" s="158"/>
      <c r="G451" s="47">
        <v>69681.67</v>
      </c>
      <c r="H451" s="47">
        <v>0</v>
      </c>
      <c r="I451" s="47">
        <v>0</v>
      </c>
      <c r="J451" s="47">
        <v>0</v>
      </c>
      <c r="K451" s="47">
        <f t="shared" si="9"/>
        <v>69681.67</v>
      </c>
      <c r="L451" s="23"/>
    </row>
    <row r="452" spans="1:12" x14ac:dyDescent="0.2">
      <c r="A452" s="42" t="s">
        <v>598</v>
      </c>
      <c r="B452" s="44">
        <v>312</v>
      </c>
      <c r="C452" s="45" t="s">
        <v>14</v>
      </c>
      <c r="D452" s="46">
        <v>45473</v>
      </c>
      <c r="E452" s="26" t="s">
        <v>160</v>
      </c>
      <c r="F452" s="158"/>
      <c r="G452" s="47">
        <v>0</v>
      </c>
      <c r="H452" s="47">
        <v>0</v>
      </c>
      <c r="I452" s="47">
        <v>68733.959999999337</v>
      </c>
      <c r="J452" s="47">
        <v>0</v>
      </c>
      <c r="K452" s="47">
        <f t="shared" si="9"/>
        <v>68733.959999999337</v>
      </c>
      <c r="L452" s="23"/>
    </row>
    <row r="453" spans="1:12" x14ac:dyDescent="0.2">
      <c r="A453" s="42" t="s">
        <v>599</v>
      </c>
      <c r="B453" s="44">
        <v>312</v>
      </c>
      <c r="C453" s="45" t="s">
        <v>14</v>
      </c>
      <c r="D453" s="46" t="s">
        <v>181</v>
      </c>
      <c r="E453" s="26" t="s">
        <v>160</v>
      </c>
      <c r="F453" s="158"/>
      <c r="G453" s="47">
        <v>68625</v>
      </c>
      <c r="H453" s="47">
        <v>0</v>
      </c>
      <c r="I453" s="47">
        <v>0</v>
      </c>
      <c r="J453" s="47">
        <v>0</v>
      </c>
      <c r="K453" s="47">
        <f t="shared" si="9"/>
        <v>68625</v>
      </c>
      <c r="L453" s="23"/>
    </row>
    <row r="454" spans="1:12" x14ac:dyDescent="0.2">
      <c r="A454" s="42" t="s">
        <v>600</v>
      </c>
      <c r="B454" s="44">
        <v>312</v>
      </c>
      <c r="C454" s="45" t="s">
        <v>14</v>
      </c>
      <c r="D454" s="46" t="s">
        <v>181</v>
      </c>
      <c r="E454" s="26" t="s">
        <v>160</v>
      </c>
      <c r="F454" s="158"/>
      <c r="G454" s="47">
        <v>0</v>
      </c>
      <c r="H454" s="47">
        <v>0</v>
      </c>
      <c r="I454" s="47">
        <v>0</v>
      </c>
      <c r="J454" s="47">
        <v>68320.817999999374</v>
      </c>
      <c r="K454" s="47">
        <f t="shared" si="9"/>
        <v>68320.817999999374</v>
      </c>
      <c r="L454" s="23"/>
    </row>
    <row r="455" spans="1:12" x14ac:dyDescent="0.2">
      <c r="A455" s="42" t="s">
        <v>601</v>
      </c>
      <c r="B455" s="44">
        <v>312</v>
      </c>
      <c r="C455" s="44" t="s">
        <v>14</v>
      </c>
      <c r="D455" s="46">
        <v>44926</v>
      </c>
      <c r="E455" s="26" t="s">
        <v>160</v>
      </c>
      <c r="F455" s="158"/>
      <c r="G455" s="47">
        <v>67833</v>
      </c>
      <c r="H455" s="47">
        <v>0</v>
      </c>
      <c r="I455" s="47">
        <v>0</v>
      </c>
      <c r="J455" s="47">
        <v>0</v>
      </c>
      <c r="K455" s="47">
        <f t="shared" si="9"/>
        <v>67833</v>
      </c>
      <c r="L455" s="23"/>
    </row>
    <row r="456" spans="1:12" x14ac:dyDescent="0.2">
      <c r="A456" s="42" t="s">
        <v>602</v>
      </c>
      <c r="B456" s="44">
        <v>312</v>
      </c>
      <c r="C456" s="44" t="s">
        <v>14</v>
      </c>
      <c r="D456" s="46">
        <v>44895</v>
      </c>
      <c r="E456" s="26" t="s">
        <v>160</v>
      </c>
      <c r="F456" s="158"/>
      <c r="G456" s="47">
        <v>67305</v>
      </c>
      <c r="H456" s="47">
        <v>0</v>
      </c>
      <c r="I456" s="47">
        <v>0</v>
      </c>
      <c r="J456" s="47">
        <v>0</v>
      </c>
      <c r="K456" s="47">
        <f t="shared" si="9"/>
        <v>67305</v>
      </c>
      <c r="L456" s="23"/>
    </row>
    <row r="457" spans="1:12" x14ac:dyDescent="0.2">
      <c r="A457" s="42" t="s">
        <v>603</v>
      </c>
      <c r="B457" s="44">
        <v>312</v>
      </c>
      <c r="C457" s="45" t="s">
        <v>14</v>
      </c>
      <c r="D457" s="46" t="s">
        <v>181</v>
      </c>
      <c r="E457" s="26" t="s">
        <v>160</v>
      </c>
      <c r="F457" s="158"/>
      <c r="G457" s="47">
        <v>0</v>
      </c>
      <c r="H457" s="47">
        <v>0</v>
      </c>
      <c r="I457" s="47">
        <v>66651.299999999334</v>
      </c>
      <c r="J457" s="47">
        <v>0</v>
      </c>
      <c r="K457" s="47">
        <f t="shared" si="9"/>
        <v>66651.299999999334</v>
      </c>
      <c r="L457" s="23"/>
    </row>
    <row r="458" spans="1:12" x14ac:dyDescent="0.2">
      <c r="A458" s="42" t="s">
        <v>604</v>
      </c>
      <c r="B458" s="44">
        <v>312</v>
      </c>
      <c r="C458" s="45" t="s">
        <v>14</v>
      </c>
      <c r="D458" s="46">
        <v>44771</v>
      </c>
      <c r="E458" s="26" t="s">
        <v>160</v>
      </c>
      <c r="F458" s="158"/>
      <c r="G458" s="47">
        <v>65714.92</v>
      </c>
      <c r="H458" s="47">
        <v>0</v>
      </c>
      <c r="I458" s="47">
        <v>0</v>
      </c>
      <c r="J458" s="47">
        <v>0</v>
      </c>
      <c r="K458" s="47">
        <f t="shared" si="9"/>
        <v>65714.92</v>
      </c>
      <c r="L458" s="23"/>
    </row>
    <row r="459" spans="1:12" x14ac:dyDescent="0.2">
      <c r="A459" s="42" t="s">
        <v>605</v>
      </c>
      <c r="B459" s="44">
        <v>312</v>
      </c>
      <c r="C459" s="45" t="s">
        <v>14</v>
      </c>
      <c r="D459" s="46" t="s">
        <v>181</v>
      </c>
      <c r="E459" s="26" t="s">
        <v>160</v>
      </c>
      <c r="F459" s="158"/>
      <c r="G459" s="47">
        <v>0</v>
      </c>
      <c r="H459" s="47">
        <v>64710</v>
      </c>
      <c r="I459" s="47">
        <v>0</v>
      </c>
      <c r="J459" s="47">
        <v>0</v>
      </c>
      <c r="K459" s="47">
        <f t="shared" si="9"/>
        <v>64710</v>
      </c>
      <c r="L459" s="23"/>
    </row>
    <row r="460" spans="1:12" x14ac:dyDescent="0.2">
      <c r="A460" s="42" t="s">
        <v>606</v>
      </c>
      <c r="B460" s="44">
        <v>312</v>
      </c>
      <c r="C460" s="45" t="s">
        <v>14</v>
      </c>
      <c r="D460" s="46" t="s">
        <v>181</v>
      </c>
      <c r="E460" s="26" t="s">
        <v>160</v>
      </c>
      <c r="F460" s="158"/>
      <c r="G460" s="47">
        <v>64710</v>
      </c>
      <c r="H460" s="47">
        <v>0</v>
      </c>
      <c r="I460" s="47">
        <v>0</v>
      </c>
      <c r="J460" s="47">
        <v>0</v>
      </c>
      <c r="K460" s="47">
        <f t="shared" si="9"/>
        <v>64710</v>
      </c>
      <c r="L460" s="23"/>
    </row>
    <row r="461" spans="1:12" x14ac:dyDescent="0.2">
      <c r="A461" s="42" t="s">
        <v>607</v>
      </c>
      <c r="B461" s="44">
        <v>312</v>
      </c>
      <c r="C461" s="45" t="s">
        <v>14</v>
      </c>
      <c r="D461" s="46">
        <v>45230</v>
      </c>
      <c r="E461" s="26" t="s">
        <v>160</v>
      </c>
      <c r="F461" s="158"/>
      <c r="G461" s="47">
        <v>0</v>
      </c>
      <c r="H461" s="47">
        <v>64256</v>
      </c>
      <c r="I461" s="47">
        <v>0</v>
      </c>
      <c r="J461" s="47">
        <v>0</v>
      </c>
      <c r="K461" s="47">
        <f t="shared" si="9"/>
        <v>64256</v>
      </c>
      <c r="L461" s="23"/>
    </row>
    <row r="462" spans="1:12" x14ac:dyDescent="0.2">
      <c r="A462" s="42" t="s">
        <v>608</v>
      </c>
      <c r="B462" s="44">
        <v>312</v>
      </c>
      <c r="C462" s="45" t="s">
        <v>14</v>
      </c>
      <c r="D462" s="46" t="s">
        <v>181</v>
      </c>
      <c r="E462" s="26" t="s">
        <v>160</v>
      </c>
      <c r="F462" s="158"/>
      <c r="G462" s="47">
        <v>0</v>
      </c>
      <c r="H462" s="47">
        <v>0</v>
      </c>
      <c r="I462" s="47">
        <v>0</v>
      </c>
      <c r="J462" s="47">
        <v>63859.007199999403</v>
      </c>
      <c r="K462" s="47">
        <f t="shared" si="9"/>
        <v>63859.007199999403</v>
      </c>
      <c r="L462" s="23"/>
    </row>
    <row r="463" spans="1:12" x14ac:dyDescent="0.2">
      <c r="A463" s="42" t="s">
        <v>609</v>
      </c>
      <c r="B463" s="44">
        <v>312</v>
      </c>
      <c r="C463" s="44" t="s">
        <v>14</v>
      </c>
      <c r="D463" s="46" t="s">
        <v>181</v>
      </c>
      <c r="E463" s="26" t="s">
        <v>160</v>
      </c>
      <c r="F463" s="158"/>
      <c r="G463" s="47">
        <v>0</v>
      </c>
      <c r="H463" s="47">
        <v>0</v>
      </c>
      <c r="I463" s="47">
        <v>0</v>
      </c>
      <c r="J463" s="47">
        <v>63798.826599999396</v>
      </c>
      <c r="K463" s="47">
        <f t="shared" si="9"/>
        <v>63798.826599999396</v>
      </c>
      <c r="L463" s="23"/>
    </row>
    <row r="464" spans="1:12" x14ac:dyDescent="0.2">
      <c r="A464" s="42" t="s">
        <v>610</v>
      </c>
      <c r="B464" s="44">
        <v>312</v>
      </c>
      <c r="C464" s="45" t="s">
        <v>14</v>
      </c>
      <c r="D464" s="46">
        <v>44469</v>
      </c>
      <c r="E464" s="26" t="s">
        <v>160</v>
      </c>
      <c r="F464" s="158"/>
      <c r="G464" s="47">
        <v>63600</v>
      </c>
      <c r="H464" s="47">
        <v>0</v>
      </c>
      <c r="I464" s="47">
        <v>0</v>
      </c>
      <c r="J464" s="47">
        <v>0</v>
      </c>
      <c r="K464" s="47">
        <f t="shared" si="9"/>
        <v>63600</v>
      </c>
      <c r="L464" s="23"/>
    </row>
    <row r="465" spans="1:12" x14ac:dyDescent="0.2">
      <c r="A465" s="42" t="s">
        <v>611</v>
      </c>
      <c r="B465" s="44">
        <v>312</v>
      </c>
      <c r="C465" s="45" t="s">
        <v>14</v>
      </c>
      <c r="D465" s="46">
        <v>44834</v>
      </c>
      <c r="E465" s="26" t="s">
        <v>160</v>
      </c>
      <c r="F465" s="158"/>
      <c r="G465" s="47">
        <v>63537</v>
      </c>
      <c r="H465" s="47">
        <v>0</v>
      </c>
      <c r="I465" s="47">
        <v>0</v>
      </c>
      <c r="J465" s="47">
        <v>0</v>
      </c>
      <c r="K465" s="47">
        <f t="shared" si="9"/>
        <v>63537</v>
      </c>
      <c r="L465" s="23"/>
    </row>
    <row r="466" spans="1:12" x14ac:dyDescent="0.2">
      <c r="A466" s="42" t="s">
        <v>612</v>
      </c>
      <c r="B466" s="44">
        <v>312</v>
      </c>
      <c r="C466" s="45" t="s">
        <v>14</v>
      </c>
      <c r="D466" s="46" t="s">
        <v>181</v>
      </c>
      <c r="E466" s="26" t="s">
        <v>160</v>
      </c>
      <c r="F466" s="158"/>
      <c r="G466" s="47">
        <v>0</v>
      </c>
      <c r="H466" s="47">
        <v>0</v>
      </c>
      <c r="I466" s="47">
        <v>62458.169999999409</v>
      </c>
      <c r="J466" s="47">
        <v>0</v>
      </c>
      <c r="K466" s="47">
        <f t="shared" si="9"/>
        <v>62458.169999999409</v>
      </c>
      <c r="L466" s="23"/>
    </row>
    <row r="467" spans="1:12" x14ac:dyDescent="0.2">
      <c r="A467" s="42" t="s">
        <v>613</v>
      </c>
      <c r="B467" s="44">
        <v>312</v>
      </c>
      <c r="C467" s="44" t="s">
        <v>14</v>
      </c>
      <c r="D467" s="46" t="s">
        <v>181</v>
      </c>
      <c r="E467" s="26" t="s">
        <v>160</v>
      </c>
      <c r="F467" s="158"/>
      <c r="G467" s="47">
        <v>0</v>
      </c>
      <c r="H467" s="47">
        <v>0</v>
      </c>
      <c r="I467" s="47">
        <v>62399.459999999402</v>
      </c>
      <c r="J467" s="47">
        <v>0</v>
      </c>
      <c r="K467" s="47">
        <f t="shared" si="9"/>
        <v>62399.459999999402</v>
      </c>
      <c r="L467" s="23"/>
    </row>
    <row r="468" spans="1:12" x14ac:dyDescent="0.2">
      <c r="A468" s="42" t="s">
        <v>614</v>
      </c>
      <c r="B468" s="44">
        <v>312</v>
      </c>
      <c r="C468" s="44" t="s">
        <v>14</v>
      </c>
      <c r="D468" s="46" t="s">
        <v>181</v>
      </c>
      <c r="E468" s="26" t="s">
        <v>160</v>
      </c>
      <c r="F468" s="158"/>
      <c r="G468" s="47">
        <v>0</v>
      </c>
      <c r="H468" s="47">
        <v>61723.999999999985</v>
      </c>
      <c r="I468" s="47">
        <v>0</v>
      </c>
      <c r="J468" s="47">
        <v>0</v>
      </c>
      <c r="K468" s="47">
        <f t="shared" si="9"/>
        <v>61723.999999999985</v>
      </c>
      <c r="L468" s="23"/>
    </row>
    <row r="469" spans="1:12" x14ac:dyDescent="0.2">
      <c r="A469" s="42" t="s">
        <v>615</v>
      </c>
      <c r="B469" s="44">
        <v>312</v>
      </c>
      <c r="C469" s="44" t="s">
        <v>14</v>
      </c>
      <c r="D469" s="46">
        <v>45291</v>
      </c>
      <c r="E469" s="26" t="s">
        <v>160</v>
      </c>
      <c r="F469" s="158"/>
      <c r="G469" s="47">
        <v>0</v>
      </c>
      <c r="H469" s="47">
        <v>61662</v>
      </c>
      <c r="I469" s="47">
        <v>0</v>
      </c>
      <c r="J469" s="47">
        <v>0</v>
      </c>
      <c r="K469" s="47">
        <f t="shared" si="9"/>
        <v>61662</v>
      </c>
      <c r="L469" s="23"/>
    </row>
    <row r="470" spans="1:12" x14ac:dyDescent="0.2">
      <c r="A470" s="42" t="s">
        <v>616</v>
      </c>
      <c r="B470" s="44">
        <v>312</v>
      </c>
      <c r="C470" s="45" t="s">
        <v>14</v>
      </c>
      <c r="D470" s="46">
        <v>44834</v>
      </c>
      <c r="E470" s="26" t="s">
        <v>160</v>
      </c>
      <c r="F470" s="158"/>
      <c r="G470" s="47">
        <v>60814</v>
      </c>
      <c r="H470" s="47">
        <v>0</v>
      </c>
      <c r="I470" s="47">
        <v>0</v>
      </c>
      <c r="J470" s="47">
        <v>0</v>
      </c>
      <c r="K470" s="47">
        <f t="shared" si="9"/>
        <v>60814</v>
      </c>
      <c r="L470" s="23"/>
    </row>
    <row r="471" spans="1:12" x14ac:dyDescent="0.2">
      <c r="A471" s="42" t="s">
        <v>617</v>
      </c>
      <c r="B471" s="44">
        <v>312</v>
      </c>
      <c r="C471" s="45" t="s">
        <v>14</v>
      </c>
      <c r="D471" s="46">
        <v>45229</v>
      </c>
      <c r="E471" s="26" t="s">
        <v>160</v>
      </c>
      <c r="F471" s="158"/>
      <c r="G471" s="47">
        <v>0</v>
      </c>
      <c r="H471" s="47">
        <v>60585</v>
      </c>
      <c r="I471" s="47">
        <v>0</v>
      </c>
      <c r="J471" s="47">
        <v>0</v>
      </c>
      <c r="K471" s="47">
        <f t="shared" si="9"/>
        <v>60585</v>
      </c>
      <c r="L471" s="23"/>
    </row>
    <row r="472" spans="1:12" x14ac:dyDescent="0.2">
      <c r="A472" s="42" t="s">
        <v>618</v>
      </c>
      <c r="B472" s="44">
        <v>312</v>
      </c>
      <c r="C472" s="45" t="s">
        <v>14</v>
      </c>
      <c r="D472" s="46" t="s">
        <v>181</v>
      </c>
      <c r="E472" s="26" t="s">
        <v>160</v>
      </c>
      <c r="F472" s="158"/>
      <c r="G472" s="47">
        <v>0</v>
      </c>
      <c r="H472" s="47">
        <v>60582</v>
      </c>
      <c r="I472" s="47">
        <v>0</v>
      </c>
      <c r="J472" s="47">
        <v>0</v>
      </c>
      <c r="K472" s="47">
        <f t="shared" si="9"/>
        <v>60582</v>
      </c>
      <c r="L472" s="23"/>
    </row>
    <row r="473" spans="1:12" x14ac:dyDescent="0.2">
      <c r="A473" s="42" t="s">
        <v>619</v>
      </c>
      <c r="B473" s="44">
        <v>312</v>
      </c>
      <c r="C473" s="45" t="s">
        <v>14</v>
      </c>
      <c r="D473" s="46">
        <v>45900</v>
      </c>
      <c r="E473" s="26" t="s">
        <v>160</v>
      </c>
      <c r="F473" s="158"/>
      <c r="G473" s="47">
        <v>0</v>
      </c>
      <c r="H473" s="47">
        <v>0</v>
      </c>
      <c r="I473" s="47">
        <v>0</v>
      </c>
      <c r="J473" s="47">
        <v>60271.01871199943</v>
      </c>
      <c r="K473" s="47">
        <f t="shared" si="9"/>
        <v>60271.01871199943</v>
      </c>
      <c r="L473" s="23"/>
    </row>
    <row r="474" spans="1:12" x14ac:dyDescent="0.2">
      <c r="A474" s="42" t="s">
        <v>620</v>
      </c>
      <c r="B474" s="44">
        <v>312</v>
      </c>
      <c r="C474" s="45" t="s">
        <v>14</v>
      </c>
      <c r="D474" s="46">
        <v>45535</v>
      </c>
      <c r="E474" s="26" t="s">
        <v>160</v>
      </c>
      <c r="F474" s="158"/>
      <c r="G474" s="47">
        <v>0</v>
      </c>
      <c r="H474" s="47">
        <v>0</v>
      </c>
      <c r="I474" s="47">
        <v>58798.20919999943</v>
      </c>
      <c r="J474" s="47">
        <v>0</v>
      </c>
      <c r="K474" s="47">
        <f t="shared" si="9"/>
        <v>58798.20919999943</v>
      </c>
      <c r="L474" s="23"/>
    </row>
    <row r="475" spans="1:12" x14ac:dyDescent="0.2">
      <c r="A475" s="42" t="s">
        <v>621</v>
      </c>
      <c r="B475" s="44">
        <v>312</v>
      </c>
      <c r="C475" s="45" t="s">
        <v>14</v>
      </c>
      <c r="D475" s="46">
        <v>45988</v>
      </c>
      <c r="E475" s="26" t="s">
        <v>160</v>
      </c>
      <c r="F475" s="158"/>
      <c r="G475" s="47">
        <v>0</v>
      </c>
      <c r="H475" s="47">
        <v>0</v>
      </c>
      <c r="I475" s="47">
        <v>0</v>
      </c>
      <c r="J475" s="47">
        <v>58364.62399999945</v>
      </c>
      <c r="K475" s="47">
        <f t="shared" si="9"/>
        <v>58364.62399999945</v>
      </c>
      <c r="L475" s="23"/>
    </row>
    <row r="476" spans="1:12" x14ac:dyDescent="0.2">
      <c r="A476" s="42" t="s">
        <v>622</v>
      </c>
      <c r="B476" s="44">
        <v>312</v>
      </c>
      <c r="C476" s="45" t="s">
        <v>14</v>
      </c>
      <c r="D476" s="46">
        <v>45962</v>
      </c>
      <c r="E476" s="26" t="s">
        <v>160</v>
      </c>
      <c r="F476" s="158"/>
      <c r="G476" s="47">
        <v>0</v>
      </c>
      <c r="H476" s="47">
        <v>0</v>
      </c>
      <c r="I476" s="47">
        <v>0</v>
      </c>
      <c r="J476" s="47">
        <v>58364.62399999945</v>
      </c>
      <c r="K476" s="47">
        <f t="shared" si="9"/>
        <v>58364.62399999945</v>
      </c>
      <c r="L476" s="23"/>
    </row>
    <row r="477" spans="1:12" x14ac:dyDescent="0.2">
      <c r="A477" s="42" t="s">
        <v>623</v>
      </c>
      <c r="B477" s="44">
        <v>312</v>
      </c>
      <c r="C477" s="45" t="s">
        <v>14</v>
      </c>
      <c r="D477" s="46" t="s">
        <v>181</v>
      </c>
      <c r="E477" s="26" t="s">
        <v>160</v>
      </c>
      <c r="F477" s="158"/>
      <c r="G477" s="47">
        <v>58080</v>
      </c>
      <c r="H477" s="47">
        <v>0</v>
      </c>
      <c r="I477" s="47">
        <v>0</v>
      </c>
      <c r="J477" s="47">
        <v>0</v>
      </c>
      <c r="K477" s="47">
        <f t="shared" si="9"/>
        <v>58080</v>
      </c>
      <c r="L477" s="23"/>
    </row>
    <row r="478" spans="1:12" x14ac:dyDescent="0.2">
      <c r="A478" s="42" t="s">
        <v>624</v>
      </c>
      <c r="B478" s="44">
        <v>312</v>
      </c>
      <c r="C478" s="45" t="s">
        <v>14</v>
      </c>
      <c r="D478" s="46" t="s">
        <v>181</v>
      </c>
      <c r="E478" s="26" t="s">
        <v>160</v>
      </c>
      <c r="F478" s="158"/>
      <c r="G478" s="47">
        <v>56800</v>
      </c>
      <c r="H478" s="47">
        <v>0</v>
      </c>
      <c r="I478" s="47">
        <v>0</v>
      </c>
      <c r="J478" s="47">
        <v>0</v>
      </c>
      <c r="K478" s="47">
        <f t="shared" si="9"/>
        <v>56800</v>
      </c>
      <c r="L478" s="23"/>
    </row>
    <row r="479" spans="1:12" x14ac:dyDescent="0.2">
      <c r="A479" s="42" t="s">
        <v>625</v>
      </c>
      <c r="B479" s="44">
        <v>312</v>
      </c>
      <c r="C479" s="45" t="s">
        <v>14</v>
      </c>
      <c r="D479" s="46">
        <v>45596</v>
      </c>
      <c r="E479" s="26" t="s">
        <v>160</v>
      </c>
      <c r="F479" s="158"/>
      <c r="G479" s="47">
        <v>0</v>
      </c>
      <c r="H479" s="47">
        <v>0</v>
      </c>
      <c r="I479" s="47">
        <v>56679.86999999945</v>
      </c>
      <c r="J479" s="47">
        <v>0</v>
      </c>
      <c r="K479" s="47">
        <f t="shared" si="9"/>
        <v>56679.86999999945</v>
      </c>
      <c r="L479" s="23"/>
    </row>
    <row r="480" spans="1:12" x14ac:dyDescent="0.2">
      <c r="A480" s="42" t="s">
        <v>626</v>
      </c>
      <c r="B480" s="44">
        <v>312</v>
      </c>
      <c r="C480" s="45" t="s">
        <v>14</v>
      </c>
      <c r="D480" s="46">
        <v>44926</v>
      </c>
      <c r="E480" s="26" t="s">
        <v>160</v>
      </c>
      <c r="F480" s="158"/>
      <c r="G480" s="47">
        <v>56527</v>
      </c>
      <c r="H480" s="47">
        <v>0</v>
      </c>
      <c r="I480" s="47">
        <v>0</v>
      </c>
      <c r="J480" s="47">
        <v>0</v>
      </c>
      <c r="K480" s="47">
        <f t="shared" si="9"/>
        <v>56527</v>
      </c>
      <c r="L480" s="23"/>
    </row>
    <row r="481" spans="1:12" x14ac:dyDescent="0.2">
      <c r="A481" s="42" t="s">
        <v>627</v>
      </c>
      <c r="B481" s="44">
        <v>312</v>
      </c>
      <c r="C481" s="45" t="s">
        <v>14</v>
      </c>
      <c r="D481" s="46">
        <v>44893</v>
      </c>
      <c r="E481" s="26" t="s">
        <v>160</v>
      </c>
      <c r="F481" s="158"/>
      <c r="G481" s="47">
        <v>56391</v>
      </c>
      <c r="H481" s="47">
        <v>0</v>
      </c>
      <c r="I481" s="47">
        <v>0</v>
      </c>
      <c r="J481" s="47">
        <v>0</v>
      </c>
      <c r="K481" s="47">
        <f t="shared" si="9"/>
        <v>56391</v>
      </c>
      <c r="L481" s="23"/>
    </row>
    <row r="482" spans="1:12" x14ac:dyDescent="0.2">
      <c r="A482" s="42" t="s">
        <v>628</v>
      </c>
      <c r="B482" s="44">
        <v>312</v>
      </c>
      <c r="C482" s="45" t="s">
        <v>14</v>
      </c>
      <c r="D482" s="46" t="s">
        <v>181</v>
      </c>
      <c r="E482" s="26" t="s">
        <v>160</v>
      </c>
      <c r="F482" s="158"/>
      <c r="G482" s="47">
        <v>56389.57</v>
      </c>
      <c r="H482" s="47">
        <v>0</v>
      </c>
      <c r="I482" s="47">
        <v>0</v>
      </c>
      <c r="J482" s="47">
        <v>0</v>
      </c>
      <c r="K482" s="47">
        <f t="shared" si="9"/>
        <v>56389.57</v>
      </c>
      <c r="L482" s="23"/>
    </row>
    <row r="483" spans="1:12" x14ac:dyDescent="0.2">
      <c r="A483" s="42" t="s">
        <v>629</v>
      </c>
      <c r="B483" s="44">
        <v>312</v>
      </c>
      <c r="C483" s="44" t="s">
        <v>14</v>
      </c>
      <c r="D483" s="46">
        <v>45199</v>
      </c>
      <c r="E483" s="26" t="s">
        <v>160</v>
      </c>
      <c r="F483" s="158"/>
      <c r="G483" s="47">
        <v>0</v>
      </c>
      <c r="H483" s="47">
        <v>55370.929999999993</v>
      </c>
      <c r="I483" s="47">
        <v>0</v>
      </c>
      <c r="J483" s="47">
        <v>0</v>
      </c>
      <c r="K483" s="47">
        <f t="shared" si="9"/>
        <v>55370.929999999993</v>
      </c>
      <c r="L483" s="23"/>
    </row>
    <row r="484" spans="1:12" x14ac:dyDescent="0.2">
      <c r="A484" s="42" t="s">
        <v>630</v>
      </c>
      <c r="B484" s="44">
        <v>312</v>
      </c>
      <c r="C484" s="45" t="s">
        <v>14</v>
      </c>
      <c r="D484" s="46">
        <v>45230</v>
      </c>
      <c r="E484" s="26" t="s">
        <v>160</v>
      </c>
      <c r="F484" s="158"/>
      <c r="G484" s="47">
        <v>0</v>
      </c>
      <c r="H484" s="47">
        <v>54912</v>
      </c>
      <c r="I484" s="47">
        <v>0</v>
      </c>
      <c r="J484" s="47">
        <v>0</v>
      </c>
      <c r="K484" s="47">
        <f t="shared" si="9"/>
        <v>54912</v>
      </c>
      <c r="L484" s="23"/>
    </row>
    <row r="485" spans="1:12" x14ac:dyDescent="0.2">
      <c r="A485" s="42" t="s">
        <v>631</v>
      </c>
      <c r="B485" s="44">
        <v>312</v>
      </c>
      <c r="C485" s="44" t="s">
        <v>14</v>
      </c>
      <c r="D485" s="46">
        <v>44926</v>
      </c>
      <c r="E485" s="26" t="s">
        <v>160</v>
      </c>
      <c r="F485" s="158"/>
      <c r="G485" s="47">
        <v>54861</v>
      </c>
      <c r="H485" s="47">
        <v>0</v>
      </c>
      <c r="I485" s="47">
        <v>0</v>
      </c>
      <c r="J485" s="47">
        <v>0</v>
      </c>
      <c r="K485" s="47">
        <f t="shared" si="9"/>
        <v>54861</v>
      </c>
      <c r="L485" s="23"/>
    </row>
    <row r="486" spans="1:12" x14ac:dyDescent="0.2">
      <c r="A486" s="42" t="s">
        <v>632</v>
      </c>
      <c r="B486" s="44">
        <v>312</v>
      </c>
      <c r="C486" s="45" t="s">
        <v>14</v>
      </c>
      <c r="D486" s="46" t="s">
        <v>181</v>
      </c>
      <c r="E486" s="26" t="s">
        <v>160</v>
      </c>
      <c r="F486" s="158"/>
      <c r="G486" s="47">
        <v>0</v>
      </c>
      <c r="H486" s="47">
        <v>54853.000000000015</v>
      </c>
      <c r="I486" s="47">
        <v>0</v>
      </c>
      <c r="J486" s="47">
        <v>0</v>
      </c>
      <c r="K486" s="47">
        <f t="shared" si="9"/>
        <v>54853.000000000015</v>
      </c>
      <c r="L486" s="23"/>
    </row>
    <row r="487" spans="1:12" x14ac:dyDescent="0.2">
      <c r="A487" s="42" t="s">
        <v>633</v>
      </c>
      <c r="B487" s="44">
        <v>312</v>
      </c>
      <c r="C487" s="45" t="s">
        <v>14</v>
      </c>
      <c r="D487" s="46">
        <v>44926</v>
      </c>
      <c r="E487" s="26" t="s">
        <v>160</v>
      </c>
      <c r="F487" s="158"/>
      <c r="G487" s="47">
        <v>54329</v>
      </c>
      <c r="H487" s="47">
        <v>0</v>
      </c>
      <c r="I487" s="47">
        <v>0</v>
      </c>
      <c r="J487" s="47">
        <v>0</v>
      </c>
      <c r="K487" s="47">
        <f t="shared" si="9"/>
        <v>54329</v>
      </c>
      <c r="L487" s="23"/>
    </row>
    <row r="488" spans="1:12" x14ac:dyDescent="0.2">
      <c r="A488" s="42" t="s">
        <v>634</v>
      </c>
      <c r="B488" s="44">
        <v>312</v>
      </c>
      <c r="C488" s="45" t="s">
        <v>14</v>
      </c>
      <c r="D488" s="46">
        <v>44926</v>
      </c>
      <c r="E488" s="26" t="s">
        <v>160</v>
      </c>
      <c r="F488" s="158"/>
      <c r="G488" s="47">
        <v>54329</v>
      </c>
      <c r="H488" s="47">
        <v>0</v>
      </c>
      <c r="I488" s="47">
        <v>0</v>
      </c>
      <c r="J488" s="47">
        <v>0</v>
      </c>
      <c r="K488" s="47">
        <f t="shared" si="9"/>
        <v>54329</v>
      </c>
      <c r="L488" s="23"/>
    </row>
    <row r="489" spans="1:12" x14ac:dyDescent="0.2">
      <c r="A489" s="42" t="s">
        <v>635</v>
      </c>
      <c r="B489" s="44">
        <v>312</v>
      </c>
      <c r="C489" s="45" t="s">
        <v>14</v>
      </c>
      <c r="D489" s="46">
        <v>45170</v>
      </c>
      <c r="E489" s="26" t="s">
        <v>160</v>
      </c>
      <c r="F489" s="158"/>
      <c r="G489" s="47">
        <v>0</v>
      </c>
      <c r="H489" s="47">
        <v>54267.869999999995</v>
      </c>
      <c r="I489" s="47">
        <v>0</v>
      </c>
      <c r="J489" s="47">
        <v>0</v>
      </c>
      <c r="K489" s="47">
        <f t="shared" si="9"/>
        <v>54267.869999999995</v>
      </c>
      <c r="L489" s="23"/>
    </row>
    <row r="490" spans="1:12" x14ac:dyDescent="0.2">
      <c r="A490" s="42" t="s">
        <v>636</v>
      </c>
      <c r="B490" s="44">
        <v>312</v>
      </c>
      <c r="C490" s="44" t="s">
        <v>14</v>
      </c>
      <c r="D490" s="46">
        <v>45930</v>
      </c>
      <c r="E490" s="26" t="s">
        <v>160</v>
      </c>
      <c r="F490" s="158"/>
      <c r="G490" s="47">
        <v>0</v>
      </c>
      <c r="H490" s="47">
        <v>0</v>
      </c>
      <c r="I490" s="47">
        <v>0</v>
      </c>
      <c r="J490" s="47">
        <v>53958.52776599949</v>
      </c>
      <c r="K490" s="47">
        <f t="shared" si="9"/>
        <v>53958.52776599949</v>
      </c>
      <c r="L490" s="23"/>
    </row>
    <row r="491" spans="1:12" x14ac:dyDescent="0.2">
      <c r="A491" s="42" t="s">
        <v>637</v>
      </c>
      <c r="B491" s="44">
        <v>312</v>
      </c>
      <c r="C491" s="45" t="s">
        <v>15</v>
      </c>
      <c r="D491" s="46">
        <v>45291</v>
      </c>
      <c r="E491" s="46" t="s">
        <v>189</v>
      </c>
      <c r="F491" s="163" t="str">
        <f>C491&amp;E491</f>
        <v>SGSpecific</v>
      </c>
      <c r="G491" s="47">
        <v>0</v>
      </c>
      <c r="H491" s="47">
        <v>53046</v>
      </c>
      <c r="I491" s="47">
        <v>0</v>
      </c>
      <c r="J491" s="47">
        <v>0</v>
      </c>
      <c r="K491" s="47">
        <f t="shared" si="9"/>
        <v>53046</v>
      </c>
      <c r="L491" s="23"/>
    </row>
    <row r="492" spans="1:12" x14ac:dyDescent="0.2">
      <c r="A492" s="42" t="s">
        <v>638</v>
      </c>
      <c r="B492" s="44">
        <v>312</v>
      </c>
      <c r="C492" s="45" t="s">
        <v>14</v>
      </c>
      <c r="D492" s="46">
        <v>44773</v>
      </c>
      <c r="E492" s="26" t="s">
        <v>160</v>
      </c>
      <c r="F492" s="158"/>
      <c r="G492" s="47">
        <v>51950.5</v>
      </c>
      <c r="H492" s="47">
        <v>0</v>
      </c>
      <c r="I492" s="47">
        <v>0</v>
      </c>
      <c r="J492" s="47">
        <v>0</v>
      </c>
      <c r="K492" s="47">
        <f t="shared" si="9"/>
        <v>51950.5</v>
      </c>
      <c r="L492" s="23"/>
    </row>
    <row r="493" spans="1:12" x14ac:dyDescent="0.2">
      <c r="A493" s="42" t="s">
        <v>639</v>
      </c>
      <c r="B493" s="44">
        <v>312</v>
      </c>
      <c r="C493" s="45" t="s">
        <v>14</v>
      </c>
      <c r="D493" s="46">
        <v>45291</v>
      </c>
      <c r="E493" s="26" t="s">
        <v>160</v>
      </c>
      <c r="F493" s="158"/>
      <c r="G493" s="47">
        <v>0</v>
      </c>
      <c r="H493" s="47">
        <v>51505.000000000015</v>
      </c>
      <c r="I493" s="47">
        <v>0</v>
      </c>
      <c r="J493" s="47">
        <v>0</v>
      </c>
      <c r="K493" s="47">
        <f t="shared" si="9"/>
        <v>51505.000000000015</v>
      </c>
      <c r="L493" s="23"/>
    </row>
    <row r="494" spans="1:12" x14ac:dyDescent="0.2">
      <c r="A494" s="42" t="s">
        <v>640</v>
      </c>
      <c r="B494" s="44">
        <v>312</v>
      </c>
      <c r="C494" s="45" t="s">
        <v>14</v>
      </c>
      <c r="D494" s="46">
        <v>45199</v>
      </c>
      <c r="E494" s="26" t="s">
        <v>160</v>
      </c>
      <c r="F494" s="158"/>
      <c r="G494" s="47">
        <v>0</v>
      </c>
      <c r="H494" s="47">
        <v>51494.77</v>
      </c>
      <c r="I494" s="47">
        <v>0</v>
      </c>
      <c r="J494" s="47">
        <v>0</v>
      </c>
      <c r="K494" s="47">
        <f t="shared" si="9"/>
        <v>51494.77</v>
      </c>
      <c r="L494" s="23"/>
    </row>
    <row r="495" spans="1:12" x14ac:dyDescent="0.2">
      <c r="A495" s="42" t="s">
        <v>641</v>
      </c>
      <c r="B495" s="44">
        <v>312</v>
      </c>
      <c r="C495" s="45" t="s">
        <v>14</v>
      </c>
      <c r="D495" s="46" t="s">
        <v>181</v>
      </c>
      <c r="E495" s="26" t="s">
        <v>160</v>
      </c>
      <c r="F495" s="158"/>
      <c r="G495" s="47">
        <v>0</v>
      </c>
      <c r="H495" s="47">
        <v>0</v>
      </c>
      <c r="I495" s="47">
        <v>0</v>
      </c>
      <c r="J495" s="47">
        <v>51178.849199999502</v>
      </c>
      <c r="K495" s="47">
        <f t="shared" si="9"/>
        <v>51178.849199999502</v>
      </c>
      <c r="L495" s="23"/>
    </row>
    <row r="496" spans="1:12" x14ac:dyDescent="0.2">
      <c r="A496" s="42" t="s">
        <v>642</v>
      </c>
      <c r="B496" s="44">
        <v>312</v>
      </c>
      <c r="C496" s="45" t="s">
        <v>14</v>
      </c>
      <c r="D496" s="46">
        <v>45873</v>
      </c>
      <c r="E496" s="26" t="s">
        <v>160</v>
      </c>
      <c r="F496" s="158"/>
      <c r="G496" s="47">
        <v>0</v>
      </c>
      <c r="H496" s="47">
        <v>0</v>
      </c>
      <c r="I496" s="47">
        <v>0</v>
      </c>
      <c r="J496" s="47">
        <v>50644.614399999526</v>
      </c>
      <c r="K496" s="47">
        <f t="shared" si="9"/>
        <v>50644.614399999526</v>
      </c>
      <c r="L496" s="23"/>
    </row>
    <row r="497" spans="1:12" x14ac:dyDescent="0.2">
      <c r="A497" s="42" t="s">
        <v>643</v>
      </c>
      <c r="B497" s="44">
        <v>312</v>
      </c>
      <c r="C497" s="44" t="s">
        <v>14</v>
      </c>
      <c r="D497" s="46" t="s">
        <v>181</v>
      </c>
      <c r="E497" s="26" t="s">
        <v>160</v>
      </c>
      <c r="F497" s="158"/>
      <c r="G497" s="47">
        <v>0</v>
      </c>
      <c r="H497" s="47">
        <v>0</v>
      </c>
      <c r="I497" s="47">
        <v>49928.219999999528</v>
      </c>
      <c r="J497" s="47">
        <v>0</v>
      </c>
      <c r="K497" s="47">
        <f t="shared" si="9"/>
        <v>49928.219999999528</v>
      </c>
      <c r="L497" s="23"/>
    </row>
    <row r="498" spans="1:12" x14ac:dyDescent="0.2">
      <c r="A498" s="42" t="s">
        <v>644</v>
      </c>
      <c r="B498" s="44">
        <v>312</v>
      </c>
      <c r="C498" s="45" t="s">
        <v>14</v>
      </c>
      <c r="D498" s="46">
        <v>45991</v>
      </c>
      <c r="E498" s="26" t="s">
        <v>160</v>
      </c>
      <c r="F498" s="158"/>
      <c r="G498" s="47">
        <v>0</v>
      </c>
      <c r="H498" s="47">
        <v>0</v>
      </c>
      <c r="I498" s="47">
        <v>0</v>
      </c>
      <c r="J498" s="47">
        <v>49289.611237999539</v>
      </c>
      <c r="K498" s="47">
        <f t="shared" si="9"/>
        <v>49289.611237999539</v>
      </c>
      <c r="L498" s="23"/>
    </row>
    <row r="499" spans="1:12" x14ac:dyDescent="0.2">
      <c r="A499" s="42" t="s">
        <v>645</v>
      </c>
      <c r="B499" s="44">
        <v>312</v>
      </c>
      <c r="C499" s="45" t="s">
        <v>14</v>
      </c>
      <c r="D499" s="46">
        <v>45291</v>
      </c>
      <c r="E499" s="26" t="s">
        <v>160</v>
      </c>
      <c r="F499" s="158"/>
      <c r="G499" s="47">
        <v>0</v>
      </c>
      <c r="H499" s="47">
        <v>49261.999999999985</v>
      </c>
      <c r="I499" s="47">
        <v>0</v>
      </c>
      <c r="J499" s="47">
        <v>0</v>
      </c>
      <c r="K499" s="47">
        <f t="shared" si="9"/>
        <v>49261.999999999985</v>
      </c>
      <c r="L499" s="23"/>
    </row>
    <row r="500" spans="1:12" x14ac:dyDescent="0.2">
      <c r="A500" s="42" t="s">
        <v>646</v>
      </c>
      <c r="B500" s="44">
        <v>312</v>
      </c>
      <c r="C500" s="45" t="s">
        <v>14</v>
      </c>
      <c r="D500" s="46" t="s">
        <v>181</v>
      </c>
      <c r="E500" s="26" t="s">
        <v>160</v>
      </c>
      <c r="F500" s="158"/>
      <c r="G500" s="47">
        <v>48981</v>
      </c>
      <c r="H500" s="47">
        <v>0</v>
      </c>
      <c r="I500" s="47">
        <v>0</v>
      </c>
      <c r="J500" s="47">
        <v>0</v>
      </c>
      <c r="K500" s="47">
        <f t="shared" si="9"/>
        <v>48981</v>
      </c>
      <c r="L500" s="23"/>
    </row>
    <row r="501" spans="1:12" x14ac:dyDescent="0.2">
      <c r="A501" s="42" t="s">
        <v>647</v>
      </c>
      <c r="B501" s="44">
        <v>312</v>
      </c>
      <c r="C501" s="44" t="s">
        <v>14</v>
      </c>
      <c r="D501" s="46" t="s">
        <v>181</v>
      </c>
      <c r="E501" s="26" t="s">
        <v>160</v>
      </c>
      <c r="F501" s="158"/>
      <c r="G501" s="47">
        <v>0</v>
      </c>
      <c r="H501" s="47">
        <v>48980.999999999993</v>
      </c>
      <c r="I501" s="47">
        <v>0</v>
      </c>
      <c r="J501" s="47">
        <v>0</v>
      </c>
      <c r="K501" s="47">
        <f t="shared" si="9"/>
        <v>48980.999999999993</v>
      </c>
      <c r="L501" s="23"/>
    </row>
    <row r="502" spans="1:12" x14ac:dyDescent="0.2">
      <c r="A502" s="42" t="s">
        <v>648</v>
      </c>
      <c r="B502" s="44">
        <v>312</v>
      </c>
      <c r="C502" s="45" t="s">
        <v>14</v>
      </c>
      <c r="D502" s="46" t="s">
        <v>181</v>
      </c>
      <c r="E502" s="26" t="s">
        <v>160</v>
      </c>
      <c r="F502" s="158"/>
      <c r="G502" s="47">
        <v>0</v>
      </c>
      <c r="H502" s="47">
        <v>48859.999999999985</v>
      </c>
      <c r="I502" s="47">
        <v>0</v>
      </c>
      <c r="J502" s="47">
        <v>0</v>
      </c>
      <c r="K502" s="47">
        <f t="shared" si="9"/>
        <v>48859.999999999985</v>
      </c>
      <c r="L502" s="23"/>
    </row>
    <row r="503" spans="1:12" x14ac:dyDescent="0.2">
      <c r="A503" s="42" t="s">
        <v>649</v>
      </c>
      <c r="B503" s="44">
        <v>312</v>
      </c>
      <c r="C503" s="45" t="s">
        <v>14</v>
      </c>
      <c r="D503" s="46">
        <v>44743</v>
      </c>
      <c r="E503" s="26" t="s">
        <v>160</v>
      </c>
      <c r="F503" s="158"/>
      <c r="G503" s="47">
        <v>48720.89</v>
      </c>
      <c r="H503" s="47">
        <v>0</v>
      </c>
      <c r="I503" s="47">
        <v>0</v>
      </c>
      <c r="J503" s="47">
        <v>0</v>
      </c>
      <c r="K503" s="47">
        <f t="shared" si="9"/>
        <v>48720.89</v>
      </c>
      <c r="L503" s="23"/>
    </row>
    <row r="504" spans="1:12" x14ac:dyDescent="0.2">
      <c r="A504" s="42" t="s">
        <v>650</v>
      </c>
      <c r="B504" s="44">
        <v>312</v>
      </c>
      <c r="C504" s="45" t="s">
        <v>14</v>
      </c>
      <c r="D504" s="46">
        <v>45930</v>
      </c>
      <c r="E504" s="26" t="s">
        <v>160</v>
      </c>
      <c r="F504" s="158"/>
      <c r="G504" s="47">
        <v>0</v>
      </c>
      <c r="H504" s="47">
        <v>0</v>
      </c>
      <c r="I504" s="47">
        <v>0</v>
      </c>
      <c r="J504" s="47">
        <v>48430.812959999545</v>
      </c>
      <c r="K504" s="47">
        <f t="shared" si="9"/>
        <v>48430.812959999545</v>
      </c>
      <c r="L504" s="23"/>
    </row>
    <row r="505" spans="1:12" x14ac:dyDescent="0.2">
      <c r="A505" s="42" t="s">
        <v>651</v>
      </c>
      <c r="B505" s="44">
        <v>312</v>
      </c>
      <c r="C505" s="45" t="s">
        <v>14</v>
      </c>
      <c r="D505" s="46">
        <v>45626</v>
      </c>
      <c r="E505" s="26" t="s">
        <v>160</v>
      </c>
      <c r="F505" s="158"/>
      <c r="G505" s="47">
        <v>0</v>
      </c>
      <c r="H505" s="47">
        <v>0</v>
      </c>
      <c r="I505" s="47">
        <v>47430.871699999538</v>
      </c>
      <c r="J505" s="47">
        <v>0</v>
      </c>
      <c r="K505" s="47">
        <f t="shared" si="9"/>
        <v>47430.871699999538</v>
      </c>
      <c r="L505" s="23"/>
    </row>
    <row r="506" spans="1:12" x14ac:dyDescent="0.2">
      <c r="A506" s="42" t="s">
        <v>652</v>
      </c>
      <c r="B506" s="44">
        <v>312</v>
      </c>
      <c r="C506" s="45" t="s">
        <v>14</v>
      </c>
      <c r="D506" s="46">
        <v>44895</v>
      </c>
      <c r="E506" s="26" t="s">
        <v>160</v>
      </c>
      <c r="F506" s="158"/>
      <c r="G506" s="47">
        <v>46049</v>
      </c>
      <c r="H506" s="47">
        <v>0</v>
      </c>
      <c r="I506" s="47">
        <v>0</v>
      </c>
      <c r="J506" s="47">
        <v>0</v>
      </c>
      <c r="K506" s="47">
        <f t="shared" si="9"/>
        <v>46049</v>
      </c>
      <c r="L506" s="23"/>
    </row>
    <row r="507" spans="1:12" x14ac:dyDescent="0.2">
      <c r="A507" s="42" t="s">
        <v>653</v>
      </c>
      <c r="B507" s="44">
        <v>312</v>
      </c>
      <c r="C507" s="44" t="s">
        <v>14</v>
      </c>
      <c r="D507" s="46" t="s">
        <v>181</v>
      </c>
      <c r="E507" s="26" t="s">
        <v>160</v>
      </c>
      <c r="F507" s="158"/>
      <c r="G507" s="47">
        <v>45901.5</v>
      </c>
      <c r="H507" s="47">
        <v>0</v>
      </c>
      <c r="I507" s="47">
        <v>0</v>
      </c>
      <c r="J507" s="47">
        <v>0</v>
      </c>
      <c r="K507" s="47">
        <f t="shared" si="9"/>
        <v>45901.5</v>
      </c>
      <c r="L507" s="23"/>
    </row>
    <row r="508" spans="1:12" x14ac:dyDescent="0.2">
      <c r="A508" s="42" t="s">
        <v>654</v>
      </c>
      <c r="B508" s="44">
        <v>312</v>
      </c>
      <c r="C508" s="45" t="s">
        <v>14</v>
      </c>
      <c r="D508" s="46" t="s">
        <v>181</v>
      </c>
      <c r="E508" s="26" t="s">
        <v>160</v>
      </c>
      <c r="F508" s="158"/>
      <c r="G508" s="47">
        <v>45862</v>
      </c>
      <c r="H508" s="47">
        <v>0</v>
      </c>
      <c r="I508" s="47">
        <v>0</v>
      </c>
      <c r="J508" s="47">
        <v>0</v>
      </c>
      <c r="K508" s="47">
        <f t="shared" si="9"/>
        <v>45862</v>
      </c>
      <c r="L508" s="23"/>
    </row>
    <row r="509" spans="1:12" x14ac:dyDescent="0.2">
      <c r="A509" s="42" t="s">
        <v>655</v>
      </c>
      <c r="B509" s="44">
        <v>312</v>
      </c>
      <c r="C509" s="45" t="s">
        <v>14</v>
      </c>
      <c r="D509" s="46" t="s">
        <v>181</v>
      </c>
      <c r="E509" s="26" t="s">
        <v>160</v>
      </c>
      <c r="F509" s="158"/>
      <c r="G509" s="47">
        <v>0</v>
      </c>
      <c r="H509" s="47">
        <v>44395.999999999985</v>
      </c>
      <c r="I509" s="47">
        <v>0</v>
      </c>
      <c r="J509" s="47">
        <v>0</v>
      </c>
      <c r="K509" s="47">
        <f t="shared" si="9"/>
        <v>44395.999999999985</v>
      </c>
      <c r="L509" s="23"/>
    </row>
    <row r="510" spans="1:12" x14ac:dyDescent="0.2">
      <c r="A510" s="42" t="s">
        <v>656</v>
      </c>
      <c r="B510" s="44">
        <v>312</v>
      </c>
      <c r="C510" s="45" t="s">
        <v>14</v>
      </c>
      <c r="D510" s="46">
        <v>45350</v>
      </c>
      <c r="E510" s="26" t="s">
        <v>160</v>
      </c>
      <c r="F510" s="158"/>
      <c r="G510" s="47">
        <v>0</v>
      </c>
      <c r="H510" s="47">
        <v>0</v>
      </c>
      <c r="I510" s="47">
        <v>44115.929999999571</v>
      </c>
      <c r="J510" s="47">
        <v>0</v>
      </c>
      <c r="K510" s="47">
        <f t="shared" si="9"/>
        <v>44115.929999999571</v>
      </c>
      <c r="L510" s="23"/>
    </row>
    <row r="511" spans="1:12" x14ac:dyDescent="0.2">
      <c r="A511" s="42" t="s">
        <v>657</v>
      </c>
      <c r="B511" s="44">
        <v>312</v>
      </c>
      <c r="C511" s="45" t="s">
        <v>14</v>
      </c>
      <c r="D511" s="46">
        <v>44895</v>
      </c>
      <c r="E511" s="26" t="s">
        <v>160</v>
      </c>
      <c r="F511" s="158"/>
      <c r="G511" s="47">
        <v>44018.37</v>
      </c>
      <c r="H511" s="47">
        <v>0</v>
      </c>
      <c r="I511" s="47">
        <v>0</v>
      </c>
      <c r="J511" s="47">
        <v>0</v>
      </c>
      <c r="K511" s="47">
        <f t="shared" si="9"/>
        <v>44018.37</v>
      </c>
      <c r="L511" s="23"/>
    </row>
    <row r="512" spans="1:12" x14ac:dyDescent="0.2">
      <c r="A512" s="42" t="s">
        <v>658</v>
      </c>
      <c r="B512" s="44">
        <v>312</v>
      </c>
      <c r="C512" s="44" t="s">
        <v>14</v>
      </c>
      <c r="D512" s="46">
        <v>44680</v>
      </c>
      <c r="E512" s="26" t="s">
        <v>160</v>
      </c>
      <c r="F512" s="158"/>
      <c r="G512" s="47">
        <v>43687.419999999976</v>
      </c>
      <c r="H512" s="47">
        <v>0</v>
      </c>
      <c r="I512" s="47">
        <v>0</v>
      </c>
      <c r="J512" s="47">
        <v>0</v>
      </c>
      <c r="K512" s="47">
        <f t="shared" si="9"/>
        <v>43687.419999999976</v>
      </c>
      <c r="L512" s="23"/>
    </row>
    <row r="513" spans="1:12" x14ac:dyDescent="0.2">
      <c r="A513" s="42" t="s">
        <v>659</v>
      </c>
      <c r="B513" s="44">
        <v>312</v>
      </c>
      <c r="C513" s="45" t="s">
        <v>14</v>
      </c>
      <c r="D513" s="46">
        <v>45657</v>
      </c>
      <c r="E513" s="26" t="s">
        <v>160</v>
      </c>
      <c r="F513" s="158"/>
      <c r="G513" s="47">
        <v>0</v>
      </c>
      <c r="H513" s="47">
        <v>0</v>
      </c>
      <c r="I513" s="47">
        <v>41297.849999999598</v>
      </c>
      <c r="J513" s="47">
        <v>0</v>
      </c>
      <c r="K513" s="47">
        <f t="shared" ref="K513:K576" si="10">SUM(G513:J513)</f>
        <v>41297.849999999598</v>
      </c>
      <c r="L513" s="23"/>
    </row>
    <row r="514" spans="1:12" x14ac:dyDescent="0.2">
      <c r="A514" s="42" t="s">
        <v>660</v>
      </c>
      <c r="B514" s="44">
        <v>312</v>
      </c>
      <c r="C514" s="45" t="s">
        <v>14</v>
      </c>
      <c r="D514" s="46" t="s">
        <v>181</v>
      </c>
      <c r="E514" s="26" t="s">
        <v>160</v>
      </c>
      <c r="F514" s="158"/>
      <c r="G514" s="47">
        <v>0</v>
      </c>
      <c r="H514" s="47">
        <v>38503</v>
      </c>
      <c r="I514" s="47">
        <v>0</v>
      </c>
      <c r="J514" s="47">
        <v>0</v>
      </c>
      <c r="K514" s="47">
        <f t="shared" si="10"/>
        <v>38503</v>
      </c>
      <c r="L514" s="23"/>
    </row>
    <row r="515" spans="1:12" x14ac:dyDescent="0.2">
      <c r="A515" s="42" t="s">
        <v>661</v>
      </c>
      <c r="B515" s="44">
        <v>312</v>
      </c>
      <c r="C515" s="45" t="s">
        <v>14</v>
      </c>
      <c r="D515" s="46" t="s">
        <v>181</v>
      </c>
      <c r="E515" s="26" t="s">
        <v>160</v>
      </c>
      <c r="F515" s="158"/>
      <c r="G515" s="47">
        <v>38503</v>
      </c>
      <c r="H515" s="47">
        <v>0</v>
      </c>
      <c r="I515" s="47">
        <v>0</v>
      </c>
      <c r="J515" s="47">
        <v>0</v>
      </c>
      <c r="K515" s="47">
        <f t="shared" si="10"/>
        <v>38503</v>
      </c>
      <c r="L515" s="23"/>
    </row>
    <row r="516" spans="1:12" x14ac:dyDescent="0.2">
      <c r="A516" s="42" t="s">
        <v>662</v>
      </c>
      <c r="B516" s="44">
        <v>312</v>
      </c>
      <c r="C516" s="45" t="s">
        <v>14</v>
      </c>
      <c r="D516" s="46">
        <v>45169</v>
      </c>
      <c r="E516" s="26" t="s">
        <v>160</v>
      </c>
      <c r="F516" s="158"/>
      <c r="G516" s="47">
        <v>0</v>
      </c>
      <c r="H516" s="47">
        <v>36931.86</v>
      </c>
      <c r="I516" s="47">
        <v>0</v>
      </c>
      <c r="J516" s="47">
        <v>0</v>
      </c>
      <c r="K516" s="47">
        <f t="shared" si="10"/>
        <v>36931.86</v>
      </c>
      <c r="L516" s="23"/>
    </row>
    <row r="517" spans="1:12" x14ac:dyDescent="0.2">
      <c r="A517" s="42" t="s">
        <v>663</v>
      </c>
      <c r="B517" s="44">
        <v>312</v>
      </c>
      <c r="C517" s="44" t="s">
        <v>14</v>
      </c>
      <c r="D517" s="46">
        <v>45961</v>
      </c>
      <c r="E517" s="26" t="s">
        <v>160</v>
      </c>
      <c r="F517" s="158"/>
      <c r="G517" s="47">
        <v>0</v>
      </c>
      <c r="H517" s="47">
        <v>0</v>
      </c>
      <c r="I517" s="47">
        <v>0</v>
      </c>
      <c r="J517" s="47">
        <v>34702.034399999677</v>
      </c>
      <c r="K517" s="47">
        <f t="shared" si="10"/>
        <v>34702.034399999677</v>
      </c>
      <c r="L517" s="23"/>
    </row>
    <row r="518" spans="1:12" x14ac:dyDescent="0.2">
      <c r="A518" s="42" t="s">
        <v>664</v>
      </c>
      <c r="B518" s="44">
        <v>312</v>
      </c>
      <c r="C518" s="45" t="s">
        <v>14</v>
      </c>
      <c r="D518" s="46">
        <v>45596</v>
      </c>
      <c r="E518" s="26" t="s">
        <v>160</v>
      </c>
      <c r="F518" s="158"/>
      <c r="G518" s="47">
        <v>0</v>
      </c>
      <c r="H518" s="47">
        <v>0</v>
      </c>
      <c r="I518" s="47">
        <v>33245.309999999678</v>
      </c>
      <c r="J518" s="47">
        <v>0</v>
      </c>
      <c r="K518" s="47">
        <f t="shared" si="10"/>
        <v>33245.309999999678</v>
      </c>
      <c r="L518" s="23"/>
    </row>
    <row r="519" spans="1:12" x14ac:dyDescent="0.2">
      <c r="A519" s="42" t="s">
        <v>665</v>
      </c>
      <c r="B519" s="44">
        <v>312</v>
      </c>
      <c r="C519" s="45" t="s">
        <v>14</v>
      </c>
      <c r="D519" s="46">
        <v>45229</v>
      </c>
      <c r="E519" s="26" t="s">
        <v>160</v>
      </c>
      <c r="F519" s="158"/>
      <c r="G519" s="47">
        <v>0</v>
      </c>
      <c r="H519" s="47">
        <v>32374</v>
      </c>
      <c r="I519" s="47">
        <v>0</v>
      </c>
      <c r="J519" s="47">
        <v>0</v>
      </c>
      <c r="K519" s="47">
        <f t="shared" si="10"/>
        <v>32374</v>
      </c>
      <c r="L519" s="23"/>
    </row>
    <row r="520" spans="1:12" x14ac:dyDescent="0.2">
      <c r="A520" s="42" t="s">
        <v>666</v>
      </c>
      <c r="B520" s="44">
        <v>312</v>
      </c>
      <c r="C520" s="45" t="s">
        <v>14</v>
      </c>
      <c r="D520" s="46" t="s">
        <v>181</v>
      </c>
      <c r="E520" s="26" t="s">
        <v>160</v>
      </c>
      <c r="F520" s="158"/>
      <c r="G520" s="47">
        <v>0</v>
      </c>
      <c r="H520" s="47">
        <v>0</v>
      </c>
      <c r="I520" s="47">
        <v>0</v>
      </c>
      <c r="J520" s="47">
        <v>32218.79279999969</v>
      </c>
      <c r="K520" s="47">
        <f t="shared" si="10"/>
        <v>32218.79279999969</v>
      </c>
      <c r="L520" s="23"/>
    </row>
    <row r="521" spans="1:12" x14ac:dyDescent="0.2">
      <c r="A521" s="42" t="s">
        <v>667</v>
      </c>
      <c r="B521" s="44">
        <v>312</v>
      </c>
      <c r="C521" s="45" t="s">
        <v>14</v>
      </c>
      <c r="D521" s="46" t="s">
        <v>181</v>
      </c>
      <c r="E521" s="26" t="s">
        <v>160</v>
      </c>
      <c r="F521" s="158"/>
      <c r="G521" s="47">
        <v>0</v>
      </c>
      <c r="H521" s="47">
        <v>0</v>
      </c>
      <c r="I521" s="47">
        <v>31431.479999999701</v>
      </c>
      <c r="J521" s="47">
        <v>0</v>
      </c>
      <c r="K521" s="47">
        <f t="shared" si="10"/>
        <v>31431.479999999701</v>
      </c>
      <c r="L521" s="23"/>
    </row>
    <row r="522" spans="1:12" x14ac:dyDescent="0.2">
      <c r="A522" s="42" t="s">
        <v>668</v>
      </c>
      <c r="B522" s="44">
        <v>312</v>
      </c>
      <c r="C522" s="45" t="s">
        <v>14</v>
      </c>
      <c r="D522" s="46">
        <v>45503</v>
      </c>
      <c r="E522" s="26" t="s">
        <v>160</v>
      </c>
      <c r="F522" s="158"/>
      <c r="G522" s="47">
        <v>0</v>
      </c>
      <c r="H522" s="47">
        <v>0</v>
      </c>
      <c r="I522" s="47">
        <v>31120.4199999997</v>
      </c>
      <c r="J522" s="47">
        <v>0</v>
      </c>
      <c r="K522" s="47">
        <f t="shared" si="10"/>
        <v>31120.4199999997</v>
      </c>
      <c r="L522" s="23"/>
    </row>
    <row r="523" spans="1:12" x14ac:dyDescent="0.2">
      <c r="A523" s="42" t="s">
        <v>669</v>
      </c>
      <c r="B523" s="44">
        <v>312</v>
      </c>
      <c r="C523" s="45" t="s">
        <v>15</v>
      </c>
      <c r="D523" s="46">
        <v>45778</v>
      </c>
      <c r="E523" s="46" t="s">
        <v>189</v>
      </c>
      <c r="F523" s="163" t="str">
        <f>C523&amp;E523</f>
        <v>SGSpecific</v>
      </c>
      <c r="G523" s="47">
        <v>0</v>
      </c>
      <c r="H523" s="47">
        <v>0</v>
      </c>
      <c r="I523" s="47">
        <v>0</v>
      </c>
      <c r="J523" s="47">
        <v>30678.380599999713</v>
      </c>
      <c r="K523" s="47">
        <f t="shared" si="10"/>
        <v>30678.380599999713</v>
      </c>
      <c r="L523" s="23"/>
    </row>
    <row r="524" spans="1:12" x14ac:dyDescent="0.2">
      <c r="A524" s="42" t="s">
        <v>670</v>
      </c>
      <c r="B524" s="44">
        <v>312</v>
      </c>
      <c r="C524" s="45" t="s">
        <v>14</v>
      </c>
      <c r="D524" s="46" t="s">
        <v>181</v>
      </c>
      <c r="E524" s="26" t="s">
        <v>160</v>
      </c>
      <c r="F524" s="158"/>
      <c r="G524" s="47">
        <v>0</v>
      </c>
      <c r="H524" s="47">
        <v>30516</v>
      </c>
      <c r="I524" s="47">
        <v>0</v>
      </c>
      <c r="J524" s="47">
        <v>0</v>
      </c>
      <c r="K524" s="47">
        <f t="shared" si="10"/>
        <v>30516</v>
      </c>
      <c r="L524" s="23"/>
    </row>
    <row r="525" spans="1:12" x14ac:dyDescent="0.2">
      <c r="A525" s="42" t="s">
        <v>671</v>
      </c>
      <c r="B525" s="44">
        <v>312</v>
      </c>
      <c r="C525" s="45" t="s">
        <v>14</v>
      </c>
      <c r="D525" s="46" t="s">
        <v>181</v>
      </c>
      <c r="E525" s="26" t="s">
        <v>160</v>
      </c>
      <c r="F525" s="158"/>
      <c r="G525" s="47">
        <v>30516</v>
      </c>
      <c r="H525" s="47">
        <v>0</v>
      </c>
      <c r="I525" s="47">
        <v>0</v>
      </c>
      <c r="J525" s="47">
        <v>0</v>
      </c>
      <c r="K525" s="47">
        <f t="shared" si="10"/>
        <v>30516</v>
      </c>
      <c r="L525" s="23"/>
    </row>
    <row r="526" spans="1:12" x14ac:dyDescent="0.2">
      <c r="A526" s="42" t="s">
        <v>672</v>
      </c>
      <c r="B526" s="44">
        <v>312</v>
      </c>
      <c r="C526" s="45" t="s">
        <v>14</v>
      </c>
      <c r="D526" s="46" t="s">
        <v>181</v>
      </c>
      <c r="E526" s="26" t="s">
        <v>160</v>
      </c>
      <c r="F526" s="158"/>
      <c r="G526" s="47">
        <v>30242</v>
      </c>
      <c r="H526" s="47">
        <v>0</v>
      </c>
      <c r="I526" s="47">
        <v>0</v>
      </c>
      <c r="J526" s="47">
        <v>0</v>
      </c>
      <c r="K526" s="47">
        <f t="shared" si="10"/>
        <v>30242</v>
      </c>
      <c r="L526" s="23"/>
    </row>
    <row r="527" spans="1:12" x14ac:dyDescent="0.2">
      <c r="A527" s="42" t="s">
        <v>673</v>
      </c>
      <c r="B527" s="44">
        <v>312</v>
      </c>
      <c r="C527" s="44" t="s">
        <v>14</v>
      </c>
      <c r="D527" s="46">
        <v>44910</v>
      </c>
      <c r="E527" s="26" t="s">
        <v>160</v>
      </c>
      <c r="F527" s="158"/>
      <c r="G527" s="47">
        <v>30157</v>
      </c>
      <c r="H527" s="47">
        <v>0</v>
      </c>
      <c r="I527" s="47">
        <v>0</v>
      </c>
      <c r="J527" s="47">
        <v>0</v>
      </c>
      <c r="K527" s="47">
        <f t="shared" si="10"/>
        <v>30157</v>
      </c>
      <c r="L527" s="23"/>
    </row>
    <row r="528" spans="1:12" x14ac:dyDescent="0.2">
      <c r="A528" s="42" t="s">
        <v>674</v>
      </c>
      <c r="B528" s="44">
        <v>312</v>
      </c>
      <c r="C528" s="44" t="s">
        <v>14</v>
      </c>
      <c r="D528" s="46">
        <v>44926</v>
      </c>
      <c r="E528" s="26" t="s">
        <v>160</v>
      </c>
      <c r="F528" s="158"/>
      <c r="G528" s="47">
        <v>29072.04</v>
      </c>
      <c r="H528" s="47">
        <v>0</v>
      </c>
      <c r="I528" s="47">
        <v>0</v>
      </c>
      <c r="J528" s="47">
        <v>0</v>
      </c>
      <c r="K528" s="47">
        <f t="shared" si="10"/>
        <v>29072.04</v>
      </c>
      <c r="L528" s="23"/>
    </row>
    <row r="529" spans="1:12" x14ac:dyDescent="0.2">
      <c r="A529" s="42" t="s">
        <v>675</v>
      </c>
      <c r="B529" s="44">
        <v>312</v>
      </c>
      <c r="C529" s="45" t="s">
        <v>14</v>
      </c>
      <c r="D529" s="46">
        <v>45260</v>
      </c>
      <c r="E529" s="26" t="s">
        <v>160</v>
      </c>
      <c r="F529" s="158"/>
      <c r="G529" s="47">
        <v>0</v>
      </c>
      <c r="H529" s="47">
        <v>28294.959999999999</v>
      </c>
      <c r="I529" s="47">
        <v>0</v>
      </c>
      <c r="J529" s="47">
        <v>0</v>
      </c>
      <c r="K529" s="47">
        <f t="shared" si="10"/>
        <v>28294.959999999999</v>
      </c>
      <c r="L529" s="23"/>
    </row>
    <row r="530" spans="1:12" x14ac:dyDescent="0.2">
      <c r="A530" s="42" t="s">
        <v>676</v>
      </c>
      <c r="B530" s="44">
        <v>312</v>
      </c>
      <c r="C530" s="44" t="s">
        <v>14</v>
      </c>
      <c r="D530" s="46">
        <v>44926</v>
      </c>
      <c r="E530" s="26" t="s">
        <v>160</v>
      </c>
      <c r="F530" s="158"/>
      <c r="G530" s="47">
        <v>27260.849999999995</v>
      </c>
      <c r="H530" s="47">
        <v>0</v>
      </c>
      <c r="I530" s="47">
        <v>0</v>
      </c>
      <c r="J530" s="47">
        <v>0</v>
      </c>
      <c r="K530" s="47">
        <f t="shared" si="10"/>
        <v>27260.849999999995</v>
      </c>
      <c r="L530" s="23"/>
    </row>
    <row r="531" spans="1:12" x14ac:dyDescent="0.2">
      <c r="A531" s="42" t="s">
        <v>677</v>
      </c>
      <c r="B531" s="44">
        <v>312</v>
      </c>
      <c r="C531" s="44" t="s">
        <v>14</v>
      </c>
      <c r="D531" s="46">
        <v>44926</v>
      </c>
      <c r="E531" s="26" t="s">
        <v>160</v>
      </c>
      <c r="F531" s="158"/>
      <c r="G531" s="47">
        <v>27165</v>
      </c>
      <c r="H531" s="47">
        <v>0</v>
      </c>
      <c r="I531" s="47">
        <v>0</v>
      </c>
      <c r="J531" s="47">
        <v>0</v>
      </c>
      <c r="K531" s="47">
        <f t="shared" si="10"/>
        <v>27165</v>
      </c>
      <c r="L531" s="23"/>
    </row>
    <row r="532" spans="1:12" x14ac:dyDescent="0.2">
      <c r="A532" s="42" t="s">
        <v>678</v>
      </c>
      <c r="B532" s="44">
        <v>312</v>
      </c>
      <c r="C532" s="45" t="s">
        <v>14</v>
      </c>
      <c r="D532" s="46">
        <v>44926</v>
      </c>
      <c r="E532" s="26" t="s">
        <v>160</v>
      </c>
      <c r="F532" s="158"/>
      <c r="G532" s="47">
        <v>27165</v>
      </c>
      <c r="H532" s="47">
        <v>0</v>
      </c>
      <c r="I532" s="47">
        <v>0</v>
      </c>
      <c r="J532" s="47">
        <v>0</v>
      </c>
      <c r="K532" s="47">
        <f t="shared" si="10"/>
        <v>27165</v>
      </c>
      <c r="L532" s="23"/>
    </row>
    <row r="533" spans="1:12" x14ac:dyDescent="0.2">
      <c r="A533" s="42" t="s">
        <v>679</v>
      </c>
      <c r="B533" s="44">
        <v>312</v>
      </c>
      <c r="C533" s="44" t="s">
        <v>14</v>
      </c>
      <c r="D533" s="46">
        <v>45657</v>
      </c>
      <c r="E533" s="26" t="s">
        <v>160</v>
      </c>
      <c r="F533" s="158"/>
      <c r="G533" s="47">
        <v>0</v>
      </c>
      <c r="H533" s="47">
        <v>0</v>
      </c>
      <c r="I533" s="47">
        <v>26788.23999999974</v>
      </c>
      <c r="J533" s="47">
        <v>0</v>
      </c>
      <c r="K533" s="47">
        <f t="shared" si="10"/>
        <v>26788.23999999974</v>
      </c>
      <c r="L533" s="23"/>
    </row>
    <row r="534" spans="1:12" x14ac:dyDescent="0.2">
      <c r="A534" s="42" t="s">
        <v>680</v>
      </c>
      <c r="B534" s="44">
        <v>312</v>
      </c>
      <c r="C534" s="44" t="s">
        <v>14</v>
      </c>
      <c r="D534" s="46">
        <v>45046</v>
      </c>
      <c r="E534" s="26" t="s">
        <v>160</v>
      </c>
      <c r="F534" s="158"/>
      <c r="G534" s="47">
        <v>0</v>
      </c>
      <c r="H534" s="47">
        <v>23775</v>
      </c>
      <c r="I534" s="47">
        <v>0</v>
      </c>
      <c r="J534" s="47">
        <v>0</v>
      </c>
      <c r="K534" s="47">
        <f t="shared" si="10"/>
        <v>23775</v>
      </c>
      <c r="L534" s="23"/>
    </row>
    <row r="535" spans="1:12" x14ac:dyDescent="0.2">
      <c r="A535" s="42" t="s">
        <v>681</v>
      </c>
      <c r="B535" s="44">
        <v>312</v>
      </c>
      <c r="C535" s="45" t="s">
        <v>14</v>
      </c>
      <c r="D535" s="46">
        <v>45962</v>
      </c>
      <c r="E535" s="26" t="s">
        <v>160</v>
      </c>
      <c r="F535" s="158"/>
      <c r="G535" s="47">
        <v>0</v>
      </c>
      <c r="H535" s="47">
        <v>0</v>
      </c>
      <c r="I535" s="47">
        <v>0</v>
      </c>
      <c r="J535" s="47">
        <v>23345.849599999779</v>
      </c>
      <c r="K535" s="47">
        <f t="shared" si="10"/>
        <v>23345.849599999779</v>
      </c>
      <c r="L535" s="23"/>
    </row>
    <row r="536" spans="1:12" x14ac:dyDescent="0.2">
      <c r="A536" s="42" t="s">
        <v>682</v>
      </c>
      <c r="B536" s="44">
        <v>312</v>
      </c>
      <c r="C536" s="45" t="s">
        <v>14</v>
      </c>
      <c r="D536" s="46" t="s">
        <v>181</v>
      </c>
      <c r="E536" s="26" t="s">
        <v>160</v>
      </c>
      <c r="F536" s="158"/>
      <c r="G536" s="47">
        <v>0</v>
      </c>
      <c r="H536" s="47">
        <v>0</v>
      </c>
      <c r="I536" s="47">
        <v>0</v>
      </c>
      <c r="J536" s="47">
        <v>23229.711599999788</v>
      </c>
      <c r="K536" s="47">
        <f t="shared" si="10"/>
        <v>23229.711599999788</v>
      </c>
      <c r="L536" s="23"/>
    </row>
    <row r="537" spans="1:12" x14ac:dyDescent="0.2">
      <c r="A537" s="42" t="s">
        <v>630</v>
      </c>
      <c r="B537" s="44">
        <v>312</v>
      </c>
      <c r="C537" s="45" t="s">
        <v>14</v>
      </c>
      <c r="D537" s="46">
        <v>45961</v>
      </c>
      <c r="E537" s="26" t="s">
        <v>160</v>
      </c>
      <c r="F537" s="158"/>
      <c r="G537" s="47">
        <v>0</v>
      </c>
      <c r="H537" s="47">
        <v>0</v>
      </c>
      <c r="I537" s="47">
        <v>0</v>
      </c>
      <c r="J537" s="47">
        <v>23190.646999999783</v>
      </c>
      <c r="K537" s="47">
        <f t="shared" si="10"/>
        <v>23190.646999999783</v>
      </c>
      <c r="L537" s="23"/>
    </row>
    <row r="538" spans="1:12" x14ac:dyDescent="0.2">
      <c r="A538" s="42" t="s">
        <v>683</v>
      </c>
      <c r="B538" s="44">
        <v>312</v>
      </c>
      <c r="C538" s="45" t="s">
        <v>14</v>
      </c>
      <c r="D538" s="46">
        <v>45280</v>
      </c>
      <c r="E538" s="26" t="s">
        <v>160</v>
      </c>
      <c r="F538" s="158"/>
      <c r="G538" s="47">
        <v>0</v>
      </c>
      <c r="H538" s="47">
        <v>22836</v>
      </c>
      <c r="I538" s="47">
        <v>0</v>
      </c>
      <c r="J538" s="47">
        <v>0</v>
      </c>
      <c r="K538" s="47">
        <f t="shared" si="10"/>
        <v>22836</v>
      </c>
      <c r="L538" s="23"/>
    </row>
    <row r="539" spans="1:12" x14ac:dyDescent="0.2">
      <c r="A539" s="42" t="s">
        <v>684</v>
      </c>
      <c r="B539" s="44">
        <v>312</v>
      </c>
      <c r="C539" s="44" t="s">
        <v>14</v>
      </c>
      <c r="D539" s="46" t="s">
        <v>181</v>
      </c>
      <c r="E539" s="26" t="s">
        <v>160</v>
      </c>
      <c r="F539" s="158"/>
      <c r="G539" s="47">
        <v>0</v>
      </c>
      <c r="H539" s="47">
        <v>0</v>
      </c>
      <c r="I539" s="47">
        <v>0</v>
      </c>
      <c r="J539" s="47">
        <v>22773.605999999792</v>
      </c>
      <c r="K539" s="47">
        <f t="shared" si="10"/>
        <v>22773.605999999792</v>
      </c>
      <c r="L539" s="23"/>
    </row>
    <row r="540" spans="1:12" x14ac:dyDescent="0.2">
      <c r="A540" s="42" t="s">
        <v>685</v>
      </c>
      <c r="B540" s="44">
        <v>312</v>
      </c>
      <c r="C540" s="45" t="s">
        <v>14</v>
      </c>
      <c r="D540" s="46" t="s">
        <v>181</v>
      </c>
      <c r="E540" s="26" t="s">
        <v>160</v>
      </c>
      <c r="F540" s="158"/>
      <c r="G540" s="47">
        <v>0</v>
      </c>
      <c r="H540" s="47">
        <v>0</v>
      </c>
      <c r="I540" s="47">
        <v>22662.059999999783</v>
      </c>
      <c r="J540" s="47">
        <v>0</v>
      </c>
      <c r="K540" s="47">
        <f t="shared" si="10"/>
        <v>22662.059999999783</v>
      </c>
      <c r="L540" s="23"/>
    </row>
    <row r="541" spans="1:12" x14ac:dyDescent="0.2">
      <c r="A541" s="42" t="s">
        <v>686</v>
      </c>
      <c r="B541" s="44">
        <v>312</v>
      </c>
      <c r="C541" s="45" t="s">
        <v>14</v>
      </c>
      <c r="D541" s="46">
        <v>45412</v>
      </c>
      <c r="E541" s="26" t="s">
        <v>160</v>
      </c>
      <c r="F541" s="158"/>
      <c r="G541" s="47">
        <v>0</v>
      </c>
      <c r="H541" s="47">
        <v>0</v>
      </c>
      <c r="I541" s="47">
        <v>22383.959999999784</v>
      </c>
      <c r="J541" s="47">
        <v>0</v>
      </c>
      <c r="K541" s="47">
        <f t="shared" si="10"/>
        <v>22383.959999999784</v>
      </c>
      <c r="L541" s="23"/>
    </row>
    <row r="542" spans="1:12" x14ac:dyDescent="0.2">
      <c r="A542" s="42" t="s">
        <v>687</v>
      </c>
      <c r="B542" s="44">
        <v>312</v>
      </c>
      <c r="C542" s="45" t="s">
        <v>14</v>
      </c>
      <c r="D542" s="46" t="s">
        <v>181</v>
      </c>
      <c r="E542" s="26" t="s">
        <v>160</v>
      </c>
      <c r="F542" s="158"/>
      <c r="G542" s="47">
        <v>0</v>
      </c>
      <c r="H542" s="47">
        <v>0</v>
      </c>
      <c r="I542" s="47">
        <v>22217.099999999777</v>
      </c>
      <c r="J542" s="47">
        <v>0</v>
      </c>
      <c r="K542" s="47">
        <f t="shared" si="10"/>
        <v>22217.099999999777</v>
      </c>
      <c r="L542" s="23"/>
    </row>
    <row r="543" spans="1:12" x14ac:dyDescent="0.2">
      <c r="A543" s="42" t="s">
        <v>688</v>
      </c>
      <c r="B543" s="44">
        <v>312</v>
      </c>
      <c r="C543" s="45" t="s">
        <v>14</v>
      </c>
      <c r="D543" s="46" t="s">
        <v>181</v>
      </c>
      <c r="E543" s="26" t="s">
        <v>160</v>
      </c>
      <c r="F543" s="158"/>
      <c r="G543" s="47">
        <v>0</v>
      </c>
      <c r="H543" s="47">
        <v>21943.000000000004</v>
      </c>
      <c r="I543" s="47">
        <v>0</v>
      </c>
      <c r="J543" s="47">
        <v>0</v>
      </c>
      <c r="K543" s="47">
        <f t="shared" si="10"/>
        <v>21943.000000000004</v>
      </c>
      <c r="L543" s="23"/>
    </row>
    <row r="544" spans="1:12" x14ac:dyDescent="0.2">
      <c r="A544" s="42" t="s">
        <v>689</v>
      </c>
      <c r="B544" s="44">
        <v>312</v>
      </c>
      <c r="C544" s="45" t="s">
        <v>14</v>
      </c>
      <c r="D544" s="46" t="s">
        <v>181</v>
      </c>
      <c r="E544" s="26" t="s">
        <v>160</v>
      </c>
      <c r="F544" s="158"/>
      <c r="G544" s="47">
        <v>0</v>
      </c>
      <c r="H544" s="47">
        <v>21570</v>
      </c>
      <c r="I544" s="47">
        <v>0</v>
      </c>
      <c r="J544" s="47">
        <v>0</v>
      </c>
      <c r="K544" s="47">
        <f t="shared" si="10"/>
        <v>21570</v>
      </c>
      <c r="L544" s="23"/>
    </row>
    <row r="545" spans="1:12" x14ac:dyDescent="0.2">
      <c r="A545" s="42" t="s">
        <v>690</v>
      </c>
      <c r="B545" s="44">
        <v>312</v>
      </c>
      <c r="C545" s="44" t="s">
        <v>14</v>
      </c>
      <c r="D545" s="46" t="s">
        <v>181</v>
      </c>
      <c r="E545" s="26" t="s">
        <v>160</v>
      </c>
      <c r="F545" s="158"/>
      <c r="G545" s="47">
        <v>21570</v>
      </c>
      <c r="H545" s="47">
        <v>0</v>
      </c>
      <c r="I545" s="47">
        <v>0</v>
      </c>
      <c r="J545" s="47">
        <v>0</v>
      </c>
      <c r="K545" s="47">
        <f t="shared" si="10"/>
        <v>21570</v>
      </c>
      <c r="L545" s="23"/>
    </row>
    <row r="546" spans="1:12" x14ac:dyDescent="0.2">
      <c r="A546" s="42" t="s">
        <v>691</v>
      </c>
      <c r="B546" s="44">
        <v>312</v>
      </c>
      <c r="C546" s="45" t="s">
        <v>14</v>
      </c>
      <c r="D546" s="46">
        <v>45291</v>
      </c>
      <c r="E546" s="26" t="s">
        <v>160</v>
      </c>
      <c r="F546" s="158"/>
      <c r="G546" s="47">
        <v>0</v>
      </c>
      <c r="H546" s="47">
        <v>21456.999999999996</v>
      </c>
      <c r="I546" s="47">
        <v>0</v>
      </c>
      <c r="J546" s="47">
        <v>0</v>
      </c>
      <c r="K546" s="47">
        <f t="shared" si="10"/>
        <v>21456.999999999996</v>
      </c>
      <c r="L546" s="23"/>
    </row>
    <row r="547" spans="1:12" x14ac:dyDescent="0.2">
      <c r="A547" s="42" t="s">
        <v>692</v>
      </c>
      <c r="B547" s="44">
        <v>312</v>
      </c>
      <c r="C547" s="45" t="s">
        <v>14</v>
      </c>
      <c r="D547" s="46" t="s">
        <v>181</v>
      </c>
      <c r="E547" s="26" t="s">
        <v>160</v>
      </c>
      <c r="F547" s="158"/>
      <c r="G547" s="47">
        <v>0</v>
      </c>
      <c r="H547" s="47">
        <v>0</v>
      </c>
      <c r="I547" s="47">
        <v>0</v>
      </c>
      <c r="J547" s="47">
        <v>20982.546879999805</v>
      </c>
      <c r="K547" s="47">
        <f t="shared" si="10"/>
        <v>20982.546879999805</v>
      </c>
      <c r="L547" s="23"/>
    </row>
    <row r="548" spans="1:12" x14ac:dyDescent="0.2">
      <c r="A548" s="42" t="s">
        <v>693</v>
      </c>
      <c r="B548" s="44">
        <v>312</v>
      </c>
      <c r="C548" s="44" t="s">
        <v>14</v>
      </c>
      <c r="D548" s="46" t="s">
        <v>181</v>
      </c>
      <c r="E548" s="26" t="s">
        <v>160</v>
      </c>
      <c r="F548" s="158"/>
      <c r="G548" s="47">
        <v>0</v>
      </c>
      <c r="H548" s="47">
        <v>0</v>
      </c>
      <c r="I548" s="47">
        <v>20889.017999999804</v>
      </c>
      <c r="J548" s="47">
        <v>0</v>
      </c>
      <c r="K548" s="47">
        <f t="shared" si="10"/>
        <v>20889.017999999804</v>
      </c>
      <c r="L548" s="23"/>
    </row>
    <row r="549" spans="1:12" x14ac:dyDescent="0.2">
      <c r="A549" s="42" t="s">
        <v>694</v>
      </c>
      <c r="B549" s="44">
        <v>312</v>
      </c>
      <c r="C549" s="45" t="s">
        <v>14</v>
      </c>
      <c r="D549" s="46">
        <v>45291</v>
      </c>
      <c r="E549" s="26" t="s">
        <v>160</v>
      </c>
      <c r="F549" s="158"/>
      <c r="G549" s="47">
        <v>0</v>
      </c>
      <c r="H549" s="47">
        <v>20589</v>
      </c>
      <c r="I549" s="47">
        <v>0</v>
      </c>
      <c r="J549" s="47">
        <v>0</v>
      </c>
      <c r="K549" s="47">
        <f t="shared" si="10"/>
        <v>20589</v>
      </c>
      <c r="L549" s="23"/>
    </row>
    <row r="550" spans="1:12" x14ac:dyDescent="0.2">
      <c r="A550" s="42" t="s">
        <v>695</v>
      </c>
      <c r="B550" s="44">
        <v>312</v>
      </c>
      <c r="C550" s="45" t="s">
        <v>14</v>
      </c>
      <c r="D550" s="46" t="s">
        <v>181</v>
      </c>
      <c r="E550" s="26" t="s">
        <v>160</v>
      </c>
      <c r="F550" s="158"/>
      <c r="G550" s="47">
        <v>0</v>
      </c>
      <c r="H550" s="47">
        <v>20229.599999999995</v>
      </c>
      <c r="I550" s="47">
        <v>0</v>
      </c>
      <c r="J550" s="47">
        <v>0</v>
      </c>
      <c r="K550" s="47">
        <f t="shared" si="10"/>
        <v>20229.599999999995</v>
      </c>
      <c r="L550" s="23"/>
    </row>
    <row r="551" spans="1:12" x14ac:dyDescent="0.2">
      <c r="A551" s="42" t="s">
        <v>696</v>
      </c>
      <c r="B551" s="44">
        <v>312</v>
      </c>
      <c r="C551" s="45" t="s">
        <v>14</v>
      </c>
      <c r="D551" s="46">
        <v>44926</v>
      </c>
      <c r="E551" s="26" t="s">
        <v>160</v>
      </c>
      <c r="F551" s="158"/>
      <c r="G551" s="47">
        <v>19890</v>
      </c>
      <c r="H551" s="47">
        <v>0</v>
      </c>
      <c r="I551" s="47">
        <v>0</v>
      </c>
      <c r="J551" s="47">
        <v>0</v>
      </c>
      <c r="K551" s="47">
        <f t="shared" si="10"/>
        <v>19890</v>
      </c>
      <c r="L551" s="23"/>
    </row>
    <row r="552" spans="1:12" x14ac:dyDescent="0.2">
      <c r="A552" s="42" t="s">
        <v>697</v>
      </c>
      <c r="B552" s="44">
        <v>312</v>
      </c>
      <c r="C552" s="45" t="s">
        <v>14</v>
      </c>
      <c r="D552" s="46">
        <v>45291</v>
      </c>
      <c r="E552" s="26" t="s">
        <v>160</v>
      </c>
      <c r="F552" s="158"/>
      <c r="G552" s="47">
        <v>0</v>
      </c>
      <c r="H552" s="47">
        <v>19506</v>
      </c>
      <c r="I552" s="47">
        <v>0</v>
      </c>
      <c r="J552" s="47">
        <v>0</v>
      </c>
      <c r="K552" s="47">
        <f t="shared" si="10"/>
        <v>19506</v>
      </c>
      <c r="L552" s="23"/>
    </row>
    <row r="553" spans="1:12" x14ac:dyDescent="0.2">
      <c r="A553" s="42" t="s">
        <v>698</v>
      </c>
      <c r="B553" s="44">
        <v>312</v>
      </c>
      <c r="C553" s="44" t="s">
        <v>14</v>
      </c>
      <c r="D553" s="46" t="s">
        <v>181</v>
      </c>
      <c r="E553" s="26" t="s">
        <v>160</v>
      </c>
      <c r="F553" s="158"/>
      <c r="G553" s="47">
        <v>0</v>
      </c>
      <c r="H553" s="47">
        <v>0</v>
      </c>
      <c r="I553" s="47">
        <v>0</v>
      </c>
      <c r="J553" s="47">
        <v>19292.981813999821</v>
      </c>
      <c r="K553" s="47">
        <f t="shared" si="10"/>
        <v>19292.981813999821</v>
      </c>
      <c r="L553" s="23"/>
    </row>
    <row r="554" spans="1:12" x14ac:dyDescent="0.2">
      <c r="A554" s="42" t="s">
        <v>699</v>
      </c>
      <c r="B554" s="44">
        <v>312</v>
      </c>
      <c r="C554" s="45" t="s">
        <v>14</v>
      </c>
      <c r="D554" s="46" t="s">
        <v>181</v>
      </c>
      <c r="E554" s="26" t="s">
        <v>160</v>
      </c>
      <c r="F554" s="158"/>
      <c r="G554" s="47">
        <v>19263.339999999997</v>
      </c>
      <c r="H554" s="47">
        <v>0</v>
      </c>
      <c r="I554" s="47">
        <v>0</v>
      </c>
      <c r="J554" s="47">
        <v>0</v>
      </c>
      <c r="K554" s="47">
        <f t="shared" si="10"/>
        <v>19263.339999999997</v>
      </c>
      <c r="L554" s="23"/>
    </row>
    <row r="555" spans="1:12" x14ac:dyDescent="0.2">
      <c r="A555" s="42" t="s">
        <v>700</v>
      </c>
      <c r="B555" s="44">
        <v>312</v>
      </c>
      <c r="C555" s="44" t="s">
        <v>14</v>
      </c>
      <c r="D555" s="46" t="s">
        <v>181</v>
      </c>
      <c r="E555" s="26" t="s">
        <v>160</v>
      </c>
      <c r="F555" s="158"/>
      <c r="G555" s="47">
        <v>0</v>
      </c>
      <c r="H555" s="47">
        <v>0</v>
      </c>
      <c r="I555" s="47">
        <v>0</v>
      </c>
      <c r="J555" s="47">
        <v>19157.702159999822</v>
      </c>
      <c r="K555" s="47">
        <f t="shared" si="10"/>
        <v>19157.702159999822</v>
      </c>
      <c r="L555" s="23"/>
    </row>
    <row r="556" spans="1:12" x14ac:dyDescent="0.2">
      <c r="A556" s="42" t="s">
        <v>701</v>
      </c>
      <c r="B556" s="44">
        <v>312</v>
      </c>
      <c r="C556" s="45" t="s">
        <v>14</v>
      </c>
      <c r="D556" s="46" t="s">
        <v>181</v>
      </c>
      <c r="E556" s="26" t="s">
        <v>160</v>
      </c>
      <c r="F556" s="158"/>
      <c r="G556" s="47">
        <v>0</v>
      </c>
      <c r="H556" s="47">
        <v>0</v>
      </c>
      <c r="I556" s="47">
        <v>19085.85879999982</v>
      </c>
      <c r="J556" s="47">
        <v>0</v>
      </c>
      <c r="K556" s="47">
        <f t="shared" si="10"/>
        <v>19085.85879999982</v>
      </c>
      <c r="L556" s="23"/>
    </row>
    <row r="557" spans="1:12" x14ac:dyDescent="0.2">
      <c r="A557" s="42" t="s">
        <v>702</v>
      </c>
      <c r="B557" s="44">
        <v>312</v>
      </c>
      <c r="C557" s="44" t="s">
        <v>14</v>
      </c>
      <c r="D557" s="46" t="s">
        <v>181</v>
      </c>
      <c r="E557" s="26" t="s">
        <v>160</v>
      </c>
      <c r="F557" s="158"/>
      <c r="G557" s="47">
        <v>0</v>
      </c>
      <c r="H557" s="47">
        <v>0</v>
      </c>
      <c r="I557" s="47">
        <v>19072.715999999818</v>
      </c>
      <c r="J557" s="47">
        <v>0</v>
      </c>
      <c r="K557" s="47">
        <f t="shared" si="10"/>
        <v>19072.715999999818</v>
      </c>
      <c r="L557" s="23"/>
    </row>
    <row r="558" spans="1:12" x14ac:dyDescent="0.2">
      <c r="A558" s="42" t="s">
        <v>703</v>
      </c>
      <c r="B558" s="44">
        <v>312</v>
      </c>
      <c r="C558" s="45" t="s">
        <v>14</v>
      </c>
      <c r="D558" s="46" t="s">
        <v>181</v>
      </c>
      <c r="E558" s="26" t="s">
        <v>160</v>
      </c>
      <c r="F558" s="158"/>
      <c r="G558" s="47">
        <v>0</v>
      </c>
      <c r="H558" s="47">
        <v>18823.96</v>
      </c>
      <c r="I558" s="47">
        <v>0</v>
      </c>
      <c r="J558" s="47">
        <v>0</v>
      </c>
      <c r="K558" s="47">
        <f t="shared" si="10"/>
        <v>18823.96</v>
      </c>
      <c r="L558" s="23"/>
    </row>
    <row r="559" spans="1:12" x14ac:dyDescent="0.2">
      <c r="A559" s="42" t="s">
        <v>704</v>
      </c>
      <c r="B559" s="44">
        <v>312</v>
      </c>
      <c r="C559" s="44" t="s">
        <v>14</v>
      </c>
      <c r="D559" s="46" t="s">
        <v>181</v>
      </c>
      <c r="E559" s="26" t="s">
        <v>160</v>
      </c>
      <c r="F559" s="158"/>
      <c r="G559" s="47">
        <v>0</v>
      </c>
      <c r="H559" s="47">
        <v>18517.2</v>
      </c>
      <c r="I559" s="47">
        <v>0</v>
      </c>
      <c r="J559" s="47">
        <v>0</v>
      </c>
      <c r="K559" s="47">
        <f t="shared" si="10"/>
        <v>18517.2</v>
      </c>
      <c r="L559" s="23"/>
    </row>
    <row r="560" spans="1:12" x14ac:dyDescent="0.2">
      <c r="A560" s="42" t="s">
        <v>705</v>
      </c>
      <c r="B560" s="44">
        <v>312</v>
      </c>
      <c r="C560" s="45" t="s">
        <v>14</v>
      </c>
      <c r="D560" s="46" t="s">
        <v>181</v>
      </c>
      <c r="E560" s="26" t="s">
        <v>160</v>
      </c>
      <c r="F560" s="158"/>
      <c r="G560" s="47">
        <v>0</v>
      </c>
      <c r="H560" s="47">
        <v>0</v>
      </c>
      <c r="I560" s="47">
        <v>0</v>
      </c>
      <c r="J560" s="47">
        <v>18212.549999999828</v>
      </c>
      <c r="K560" s="47">
        <f t="shared" si="10"/>
        <v>18212.549999999828</v>
      </c>
      <c r="L560" s="23"/>
    </row>
    <row r="561" spans="1:12" x14ac:dyDescent="0.2">
      <c r="A561" s="42" t="s">
        <v>706</v>
      </c>
      <c r="B561" s="44">
        <v>312</v>
      </c>
      <c r="C561" s="45" t="s">
        <v>14</v>
      </c>
      <c r="D561" s="46">
        <v>44895</v>
      </c>
      <c r="E561" s="26" t="s">
        <v>160</v>
      </c>
      <c r="F561" s="158"/>
      <c r="G561" s="47">
        <v>18085.930000000011</v>
      </c>
      <c r="H561" s="47">
        <v>0</v>
      </c>
      <c r="I561" s="47">
        <v>0</v>
      </c>
      <c r="J561" s="47">
        <v>0</v>
      </c>
      <c r="K561" s="47">
        <f t="shared" si="10"/>
        <v>18085.930000000011</v>
      </c>
      <c r="L561" s="23"/>
    </row>
    <row r="562" spans="1:12" x14ac:dyDescent="0.2">
      <c r="A562" s="42" t="s">
        <v>707</v>
      </c>
      <c r="B562" s="44">
        <v>312</v>
      </c>
      <c r="C562" s="45" t="s">
        <v>14</v>
      </c>
      <c r="D562" s="46" t="s">
        <v>181</v>
      </c>
      <c r="E562" s="26" t="s">
        <v>160</v>
      </c>
      <c r="F562" s="158"/>
      <c r="G562" s="47">
        <v>0</v>
      </c>
      <c r="H562" s="47">
        <v>0</v>
      </c>
      <c r="I562" s="47">
        <v>17983.799999999825</v>
      </c>
      <c r="J562" s="47">
        <v>0</v>
      </c>
      <c r="K562" s="47">
        <f t="shared" si="10"/>
        <v>17983.799999999825</v>
      </c>
      <c r="L562" s="23"/>
    </row>
    <row r="563" spans="1:12" x14ac:dyDescent="0.2">
      <c r="A563" s="42" t="s">
        <v>708</v>
      </c>
      <c r="B563" s="44">
        <v>312</v>
      </c>
      <c r="C563" s="45" t="s">
        <v>14</v>
      </c>
      <c r="D563" s="46" t="s">
        <v>181</v>
      </c>
      <c r="E563" s="26" t="s">
        <v>160</v>
      </c>
      <c r="F563" s="158"/>
      <c r="G563" s="47">
        <v>0</v>
      </c>
      <c r="H563" s="47">
        <v>17447.999999999996</v>
      </c>
      <c r="I563" s="47">
        <v>0</v>
      </c>
      <c r="J563" s="47">
        <v>0</v>
      </c>
      <c r="K563" s="47">
        <f t="shared" si="10"/>
        <v>17447.999999999996</v>
      </c>
      <c r="L563" s="23"/>
    </row>
    <row r="564" spans="1:12" x14ac:dyDescent="0.2">
      <c r="A564" s="42" t="s">
        <v>709</v>
      </c>
      <c r="B564" s="44">
        <v>312</v>
      </c>
      <c r="C564" s="45" t="s">
        <v>14</v>
      </c>
      <c r="D564" s="46">
        <v>44895</v>
      </c>
      <c r="E564" s="26" t="s">
        <v>160</v>
      </c>
      <c r="F564" s="158"/>
      <c r="G564" s="47">
        <v>16611.969999999998</v>
      </c>
      <c r="H564" s="47">
        <v>0</v>
      </c>
      <c r="I564" s="47">
        <v>0</v>
      </c>
      <c r="J564" s="47">
        <v>0</v>
      </c>
      <c r="K564" s="47">
        <f t="shared" si="10"/>
        <v>16611.969999999998</v>
      </c>
      <c r="L564" s="23"/>
    </row>
    <row r="565" spans="1:12" x14ac:dyDescent="0.2">
      <c r="A565" s="42" t="s">
        <v>710</v>
      </c>
      <c r="B565" s="44">
        <v>312</v>
      </c>
      <c r="C565" s="45" t="s">
        <v>14</v>
      </c>
      <c r="D565" s="46">
        <v>45657</v>
      </c>
      <c r="E565" s="26" t="s">
        <v>160</v>
      </c>
      <c r="F565" s="158"/>
      <c r="G565" s="47">
        <v>0</v>
      </c>
      <c r="H565" s="47">
        <v>0</v>
      </c>
      <c r="I565" s="47">
        <v>14509.609999999861</v>
      </c>
      <c r="J565" s="47">
        <v>0</v>
      </c>
      <c r="K565" s="47">
        <f t="shared" si="10"/>
        <v>14509.609999999861</v>
      </c>
      <c r="L565" s="23"/>
    </row>
    <row r="566" spans="1:12" x14ac:dyDescent="0.2">
      <c r="A566" s="42" t="s">
        <v>711</v>
      </c>
      <c r="B566" s="44">
        <v>312</v>
      </c>
      <c r="C566" s="45" t="s">
        <v>14</v>
      </c>
      <c r="D566" s="46">
        <v>45565</v>
      </c>
      <c r="E566" s="26" t="s">
        <v>160</v>
      </c>
      <c r="F566" s="158"/>
      <c r="G566" s="47">
        <v>0</v>
      </c>
      <c r="H566" s="47">
        <v>0</v>
      </c>
      <c r="I566" s="47">
        <v>14173.829999999864</v>
      </c>
      <c r="J566" s="47">
        <v>0</v>
      </c>
      <c r="K566" s="47">
        <f t="shared" si="10"/>
        <v>14173.829999999864</v>
      </c>
      <c r="L566" s="23"/>
    </row>
    <row r="567" spans="1:12" x14ac:dyDescent="0.2">
      <c r="A567" s="42" t="s">
        <v>712</v>
      </c>
      <c r="B567" s="44">
        <v>312</v>
      </c>
      <c r="C567" s="45" t="s">
        <v>14</v>
      </c>
      <c r="D567" s="46">
        <v>45291</v>
      </c>
      <c r="E567" s="26" t="s">
        <v>160</v>
      </c>
      <c r="F567" s="158"/>
      <c r="G567" s="47">
        <v>0</v>
      </c>
      <c r="H567" s="47">
        <v>14087</v>
      </c>
      <c r="I567" s="47">
        <v>0</v>
      </c>
      <c r="J567" s="47">
        <v>0</v>
      </c>
      <c r="K567" s="47">
        <f t="shared" si="10"/>
        <v>14087</v>
      </c>
      <c r="L567" s="23"/>
    </row>
    <row r="568" spans="1:12" x14ac:dyDescent="0.2">
      <c r="A568" s="42" t="s">
        <v>713</v>
      </c>
      <c r="B568" s="44">
        <v>312</v>
      </c>
      <c r="C568" s="45" t="s">
        <v>14</v>
      </c>
      <c r="D568" s="46">
        <v>45291</v>
      </c>
      <c r="E568" s="26" t="s">
        <v>160</v>
      </c>
      <c r="F568" s="158"/>
      <c r="G568" s="47">
        <v>0</v>
      </c>
      <c r="H568" s="47">
        <v>13936</v>
      </c>
      <c r="I568" s="47">
        <v>0</v>
      </c>
      <c r="J568" s="47">
        <v>0</v>
      </c>
      <c r="K568" s="47">
        <f t="shared" si="10"/>
        <v>13936</v>
      </c>
      <c r="L568" s="23"/>
    </row>
    <row r="569" spans="1:12" x14ac:dyDescent="0.2">
      <c r="A569" s="42" t="s">
        <v>714</v>
      </c>
      <c r="B569" s="44">
        <v>312</v>
      </c>
      <c r="C569" s="44" t="s">
        <v>14</v>
      </c>
      <c r="D569" s="46" t="s">
        <v>181</v>
      </c>
      <c r="E569" s="26" t="s">
        <v>160</v>
      </c>
      <c r="F569" s="158"/>
      <c r="G569" s="47">
        <v>13488.93</v>
      </c>
      <c r="H569" s="47">
        <v>0</v>
      </c>
      <c r="I569" s="47">
        <v>0</v>
      </c>
      <c r="J569" s="47">
        <v>0</v>
      </c>
      <c r="K569" s="47">
        <f t="shared" si="10"/>
        <v>13488.93</v>
      </c>
      <c r="L569" s="23"/>
    </row>
    <row r="570" spans="1:12" x14ac:dyDescent="0.2">
      <c r="A570" s="42" t="s">
        <v>715</v>
      </c>
      <c r="B570" s="44">
        <v>312</v>
      </c>
      <c r="C570" s="44" t="s">
        <v>14</v>
      </c>
      <c r="D570" s="46">
        <v>44659</v>
      </c>
      <c r="E570" s="26" t="s">
        <v>160</v>
      </c>
      <c r="F570" s="158"/>
      <c r="G570" s="47">
        <v>12744</v>
      </c>
      <c r="H570" s="47">
        <v>0</v>
      </c>
      <c r="I570" s="47">
        <v>0</v>
      </c>
      <c r="J570" s="47">
        <v>0</v>
      </c>
      <c r="K570" s="47">
        <f t="shared" si="10"/>
        <v>12744</v>
      </c>
      <c r="L570" s="23"/>
    </row>
    <row r="571" spans="1:12" x14ac:dyDescent="0.2">
      <c r="A571" s="42" t="s">
        <v>716</v>
      </c>
      <c r="B571" s="44">
        <v>312</v>
      </c>
      <c r="C571" s="45" t="s">
        <v>14</v>
      </c>
      <c r="D571" s="46">
        <v>44926</v>
      </c>
      <c r="E571" s="26" t="s">
        <v>160</v>
      </c>
      <c r="F571" s="158"/>
      <c r="G571" s="47">
        <v>12695.380000000003</v>
      </c>
      <c r="H571" s="47">
        <v>0</v>
      </c>
      <c r="I571" s="47">
        <v>0</v>
      </c>
      <c r="J571" s="47">
        <v>0</v>
      </c>
      <c r="K571" s="47">
        <f t="shared" si="10"/>
        <v>12695.380000000003</v>
      </c>
      <c r="L571" s="23"/>
    </row>
    <row r="572" spans="1:12" x14ac:dyDescent="0.2">
      <c r="A572" s="42" t="s">
        <v>717</v>
      </c>
      <c r="B572" s="44">
        <v>312</v>
      </c>
      <c r="C572" s="45" t="s">
        <v>14</v>
      </c>
      <c r="D572" s="46" t="s">
        <v>181</v>
      </c>
      <c r="E572" s="26" t="s">
        <v>160</v>
      </c>
      <c r="F572" s="158"/>
      <c r="G572" s="47">
        <v>11602.66</v>
      </c>
      <c r="H572" s="47">
        <v>0</v>
      </c>
      <c r="I572" s="47">
        <v>0</v>
      </c>
      <c r="J572" s="47">
        <v>0</v>
      </c>
      <c r="K572" s="47">
        <f t="shared" si="10"/>
        <v>11602.66</v>
      </c>
      <c r="L572" s="23"/>
    </row>
    <row r="573" spans="1:12" x14ac:dyDescent="0.2">
      <c r="A573" s="42" t="s">
        <v>718</v>
      </c>
      <c r="B573" s="44">
        <v>312</v>
      </c>
      <c r="C573" s="45" t="s">
        <v>14</v>
      </c>
      <c r="D573" s="46">
        <v>45657</v>
      </c>
      <c r="E573" s="26" t="s">
        <v>160</v>
      </c>
      <c r="F573" s="158"/>
      <c r="G573" s="47">
        <v>0</v>
      </c>
      <c r="H573" s="47">
        <v>0</v>
      </c>
      <c r="I573" s="47">
        <v>10045.589999999902</v>
      </c>
      <c r="J573" s="47">
        <v>0</v>
      </c>
      <c r="K573" s="47">
        <f t="shared" si="10"/>
        <v>10045.589999999902</v>
      </c>
      <c r="L573" s="23"/>
    </row>
    <row r="574" spans="1:12" x14ac:dyDescent="0.2">
      <c r="A574" s="42" t="s">
        <v>719</v>
      </c>
      <c r="B574" s="44">
        <v>312</v>
      </c>
      <c r="C574" s="45" t="s">
        <v>14</v>
      </c>
      <c r="D574" s="46">
        <v>44926</v>
      </c>
      <c r="E574" s="26" t="s">
        <v>160</v>
      </c>
      <c r="F574" s="158"/>
      <c r="G574" s="47">
        <v>9418.86</v>
      </c>
      <c r="H574" s="47">
        <v>0</v>
      </c>
      <c r="I574" s="47">
        <v>0</v>
      </c>
      <c r="J574" s="47">
        <v>0</v>
      </c>
      <c r="K574" s="47">
        <f t="shared" si="10"/>
        <v>9418.86</v>
      </c>
      <c r="L574" s="23"/>
    </row>
    <row r="575" spans="1:12" x14ac:dyDescent="0.2">
      <c r="A575" s="42" t="s">
        <v>720</v>
      </c>
      <c r="B575" s="44">
        <v>312</v>
      </c>
      <c r="C575" s="44" t="s">
        <v>14</v>
      </c>
      <c r="D575" s="46" t="s">
        <v>181</v>
      </c>
      <c r="E575" s="26" t="s">
        <v>160</v>
      </c>
      <c r="F575" s="158"/>
      <c r="G575" s="47">
        <v>8259.5200000000186</v>
      </c>
      <c r="H575" s="47">
        <v>0</v>
      </c>
      <c r="I575" s="47">
        <v>0</v>
      </c>
      <c r="J575" s="47">
        <v>0</v>
      </c>
      <c r="K575" s="47">
        <f t="shared" si="10"/>
        <v>8259.5200000000186</v>
      </c>
      <c r="L575" s="23"/>
    </row>
    <row r="576" spans="1:12" x14ac:dyDescent="0.2">
      <c r="A576" s="42" t="s">
        <v>721</v>
      </c>
      <c r="B576" s="44">
        <v>312</v>
      </c>
      <c r="C576" s="45" t="s">
        <v>15</v>
      </c>
      <c r="D576" s="46" t="s">
        <v>181</v>
      </c>
      <c r="E576" s="26" t="s">
        <v>209</v>
      </c>
      <c r="F576" s="163" t="str">
        <f>C576&amp;E576</f>
        <v>SGProgrammatic</v>
      </c>
      <c r="G576" s="47">
        <v>7912.92</v>
      </c>
      <c r="H576" s="47">
        <v>0</v>
      </c>
      <c r="I576" s="47">
        <v>0</v>
      </c>
      <c r="J576" s="47">
        <v>0</v>
      </c>
      <c r="K576" s="47">
        <f t="shared" si="10"/>
        <v>7912.92</v>
      </c>
      <c r="L576" s="23"/>
    </row>
    <row r="577" spans="1:12" x14ac:dyDescent="0.2">
      <c r="A577" s="42" t="s">
        <v>722</v>
      </c>
      <c r="B577" s="44">
        <v>312</v>
      </c>
      <c r="C577" s="45" t="s">
        <v>14</v>
      </c>
      <c r="D577" s="46" t="s">
        <v>181</v>
      </c>
      <c r="E577" s="26" t="s">
        <v>160</v>
      </c>
      <c r="F577" s="158"/>
      <c r="G577" s="47">
        <v>0</v>
      </c>
      <c r="H577" s="47">
        <v>0</v>
      </c>
      <c r="I577" s="47">
        <v>7170.8599999999324</v>
      </c>
      <c r="J577" s="47">
        <v>0</v>
      </c>
      <c r="K577" s="47">
        <f t="shared" ref="K577:K587" si="11">SUM(G577:J577)</f>
        <v>7170.8599999999324</v>
      </c>
      <c r="L577" s="23"/>
    </row>
    <row r="578" spans="1:12" x14ac:dyDescent="0.2">
      <c r="A578" s="42" t="s">
        <v>723</v>
      </c>
      <c r="B578" s="44">
        <v>312</v>
      </c>
      <c r="C578" s="45" t="s">
        <v>14</v>
      </c>
      <c r="D578" s="46" t="s">
        <v>181</v>
      </c>
      <c r="E578" s="26" t="s">
        <v>160</v>
      </c>
      <c r="F578" s="158"/>
      <c r="G578" s="47">
        <v>0</v>
      </c>
      <c r="H578" s="47">
        <v>0</v>
      </c>
      <c r="I578" s="47">
        <v>0</v>
      </c>
      <c r="J578" s="47">
        <v>5693.9293999999463</v>
      </c>
      <c r="K578" s="47">
        <f t="shared" si="11"/>
        <v>5693.9293999999463</v>
      </c>
      <c r="L578" s="23"/>
    </row>
    <row r="579" spans="1:12" x14ac:dyDescent="0.2">
      <c r="A579" s="42" t="s">
        <v>724</v>
      </c>
      <c r="B579" s="44">
        <v>312</v>
      </c>
      <c r="C579" s="44" t="s">
        <v>14</v>
      </c>
      <c r="D579" s="46" t="s">
        <v>181</v>
      </c>
      <c r="E579" s="26" t="s">
        <v>160</v>
      </c>
      <c r="F579" s="158"/>
      <c r="G579" s="47">
        <v>0</v>
      </c>
      <c r="H579" s="47">
        <v>5393</v>
      </c>
      <c r="I579" s="47">
        <v>0</v>
      </c>
      <c r="J579" s="47">
        <v>0</v>
      </c>
      <c r="K579" s="47">
        <f t="shared" si="11"/>
        <v>5393</v>
      </c>
      <c r="L579" s="23"/>
    </row>
    <row r="580" spans="1:12" x14ac:dyDescent="0.2">
      <c r="A580" s="42" t="s">
        <v>725</v>
      </c>
      <c r="B580" s="44">
        <v>312</v>
      </c>
      <c r="C580" s="44" t="s">
        <v>14</v>
      </c>
      <c r="D580" s="46" t="s">
        <v>181</v>
      </c>
      <c r="E580" s="26" t="s">
        <v>160</v>
      </c>
      <c r="F580" s="158"/>
      <c r="G580" s="47">
        <v>5393</v>
      </c>
      <c r="H580" s="47">
        <v>0</v>
      </c>
      <c r="I580" s="47">
        <v>0</v>
      </c>
      <c r="J580" s="47">
        <v>0</v>
      </c>
      <c r="K580" s="47">
        <f t="shared" si="11"/>
        <v>5393</v>
      </c>
      <c r="L580" s="23"/>
    </row>
    <row r="581" spans="1:12" x14ac:dyDescent="0.2">
      <c r="A581" s="42" t="s">
        <v>726</v>
      </c>
      <c r="B581" s="44">
        <v>312</v>
      </c>
      <c r="C581" s="45" t="s">
        <v>14</v>
      </c>
      <c r="D581" s="46">
        <v>44895</v>
      </c>
      <c r="E581" s="26" t="s">
        <v>160</v>
      </c>
      <c r="F581" s="158"/>
      <c r="G581" s="47">
        <v>4399.54</v>
      </c>
      <c r="H581" s="47">
        <v>0</v>
      </c>
      <c r="I581" s="47">
        <v>0</v>
      </c>
      <c r="J581" s="47">
        <v>0</v>
      </c>
      <c r="K581" s="47">
        <f t="shared" si="11"/>
        <v>4399.54</v>
      </c>
      <c r="L581" s="23"/>
    </row>
    <row r="582" spans="1:12" x14ac:dyDescent="0.2">
      <c r="A582" s="42" t="s">
        <v>727</v>
      </c>
      <c r="B582" s="44">
        <v>312</v>
      </c>
      <c r="C582" s="45" t="s">
        <v>14</v>
      </c>
      <c r="D582" s="46">
        <v>44196</v>
      </c>
      <c r="E582" s="26" t="s">
        <v>160</v>
      </c>
      <c r="F582" s="158"/>
      <c r="G582" s="47">
        <v>4386.7900000000009</v>
      </c>
      <c r="H582" s="47">
        <v>0</v>
      </c>
      <c r="I582" s="47">
        <v>0</v>
      </c>
      <c r="J582" s="47">
        <v>0</v>
      </c>
      <c r="K582" s="47">
        <f t="shared" si="11"/>
        <v>4386.7900000000009</v>
      </c>
      <c r="L582" s="23"/>
    </row>
    <row r="583" spans="1:12" x14ac:dyDescent="0.2">
      <c r="A583" s="42" t="s">
        <v>728</v>
      </c>
      <c r="B583" s="44">
        <v>312</v>
      </c>
      <c r="C583" s="45" t="s">
        <v>14</v>
      </c>
      <c r="D583" s="46">
        <v>44561</v>
      </c>
      <c r="E583" s="26" t="s">
        <v>160</v>
      </c>
      <c r="F583" s="158"/>
      <c r="G583" s="47">
        <v>214.04999999999998</v>
      </c>
      <c r="H583" s="47">
        <v>0</v>
      </c>
      <c r="I583" s="47">
        <v>0</v>
      </c>
      <c r="J583" s="47">
        <v>0</v>
      </c>
      <c r="K583" s="47">
        <f t="shared" si="11"/>
        <v>214.04999999999998</v>
      </c>
      <c r="L583" s="23"/>
    </row>
    <row r="584" spans="1:12" x14ac:dyDescent="0.2">
      <c r="A584" s="42" t="s">
        <v>729</v>
      </c>
      <c r="B584" s="44">
        <v>312</v>
      </c>
      <c r="C584" s="45" t="s">
        <v>14</v>
      </c>
      <c r="D584" s="46">
        <v>46019</v>
      </c>
      <c r="E584" s="26" t="s">
        <v>160</v>
      </c>
      <c r="F584" s="158"/>
      <c r="G584" s="47">
        <v>0</v>
      </c>
      <c r="H584" s="47">
        <v>0</v>
      </c>
      <c r="I584" s="47">
        <v>0</v>
      </c>
      <c r="J584" s="47">
        <v>11.613799999999891</v>
      </c>
      <c r="K584" s="47">
        <f t="shared" si="11"/>
        <v>11.613799999999891</v>
      </c>
      <c r="L584" s="23"/>
    </row>
    <row r="585" spans="1:12" x14ac:dyDescent="0.2">
      <c r="A585" s="42" t="s">
        <v>730</v>
      </c>
      <c r="B585" s="44">
        <v>312</v>
      </c>
      <c r="C585" s="44" t="s">
        <v>14</v>
      </c>
      <c r="D585" s="46">
        <v>46019</v>
      </c>
      <c r="E585" s="26" t="s">
        <v>160</v>
      </c>
      <c r="F585" s="158"/>
      <c r="G585" s="47">
        <v>0</v>
      </c>
      <c r="H585" s="47">
        <v>0</v>
      </c>
      <c r="I585" s="47">
        <v>0</v>
      </c>
      <c r="J585" s="47">
        <v>11.613799999999891</v>
      </c>
      <c r="K585" s="47">
        <f t="shared" si="11"/>
        <v>11.613799999999891</v>
      </c>
      <c r="L585" s="23"/>
    </row>
    <row r="586" spans="1:12" x14ac:dyDescent="0.2">
      <c r="A586" s="42" t="s">
        <v>731</v>
      </c>
      <c r="B586" s="44">
        <v>312</v>
      </c>
      <c r="C586" s="45" t="s">
        <v>14</v>
      </c>
      <c r="D586" s="46">
        <v>44712</v>
      </c>
      <c r="E586" s="26" t="s">
        <v>160</v>
      </c>
      <c r="F586" s="158"/>
      <c r="G586" s="47">
        <v>0</v>
      </c>
      <c r="H586" s="47">
        <v>-195877.5</v>
      </c>
      <c r="I586" s="47">
        <v>0</v>
      </c>
      <c r="J586" s="47">
        <v>0</v>
      </c>
      <c r="K586" s="47">
        <f t="shared" si="11"/>
        <v>-195877.5</v>
      </c>
      <c r="L586" s="23"/>
    </row>
    <row r="587" spans="1:12" x14ac:dyDescent="0.2">
      <c r="A587" s="24" t="s">
        <v>732</v>
      </c>
      <c r="B587" s="44">
        <v>312</v>
      </c>
      <c r="C587" s="49" t="s">
        <v>14</v>
      </c>
      <c r="D587" s="50">
        <v>44681</v>
      </c>
      <c r="E587" s="26" t="s">
        <v>160</v>
      </c>
      <c r="F587" s="158"/>
      <c r="G587" s="47">
        <v>-583312.5</v>
      </c>
      <c r="H587" s="47">
        <v>0</v>
      </c>
      <c r="I587" s="47">
        <v>0</v>
      </c>
      <c r="J587" s="47">
        <v>0</v>
      </c>
      <c r="K587" s="47">
        <f t="shared" si="11"/>
        <v>-583312.5</v>
      </c>
      <c r="L587" s="23"/>
    </row>
    <row r="588" spans="1:12" x14ac:dyDescent="0.2">
      <c r="A588" s="51"/>
      <c r="B588" s="52"/>
      <c r="C588" s="53"/>
      <c r="D588" s="54"/>
      <c r="E588" s="54"/>
      <c r="F588" s="164"/>
      <c r="G588" s="47"/>
      <c r="H588" s="47"/>
      <c r="I588" s="47"/>
      <c r="J588" s="47"/>
      <c r="K588" s="47"/>
      <c r="L588" s="23"/>
    </row>
    <row r="589" spans="1:12" x14ac:dyDescent="0.2">
      <c r="A589" s="51"/>
      <c r="B589" s="52"/>
      <c r="C589" s="53"/>
      <c r="D589" s="54"/>
      <c r="E589" s="54"/>
      <c r="F589" s="164"/>
      <c r="G589" s="55"/>
      <c r="H589" s="55"/>
      <c r="I589" s="55"/>
      <c r="J589" s="55"/>
      <c r="K589" s="55"/>
      <c r="L589" s="23"/>
    </row>
    <row r="590" spans="1:12" x14ac:dyDescent="0.2">
      <c r="A590" s="24"/>
      <c r="B590" s="48"/>
      <c r="C590" s="49"/>
      <c r="D590" s="50"/>
      <c r="E590" s="50"/>
      <c r="F590" s="165"/>
      <c r="G590" s="56"/>
      <c r="H590" s="56"/>
      <c r="I590" s="56"/>
      <c r="J590" s="56"/>
      <c r="K590" s="56"/>
      <c r="L590" s="23"/>
    </row>
    <row r="591" spans="1:12" x14ac:dyDescent="0.2">
      <c r="A591" s="51"/>
      <c r="B591" s="52"/>
      <c r="C591" s="53"/>
      <c r="D591" s="54"/>
      <c r="E591" s="54"/>
      <c r="F591" s="164"/>
      <c r="G591" s="55"/>
      <c r="H591" s="55"/>
      <c r="I591" s="55"/>
      <c r="J591" s="55"/>
      <c r="K591" s="55"/>
      <c r="L591" s="23"/>
    </row>
    <row r="592" spans="1:12" x14ac:dyDescent="0.2">
      <c r="A592" s="24"/>
      <c r="B592" s="48"/>
      <c r="C592" s="57"/>
      <c r="D592" s="50"/>
      <c r="E592" s="50"/>
      <c r="F592" s="165"/>
      <c r="G592" s="56"/>
      <c r="H592" s="56"/>
      <c r="I592" s="56"/>
      <c r="J592" s="56"/>
      <c r="K592" s="56"/>
      <c r="L592" s="23"/>
    </row>
    <row r="593" spans="1:12" x14ac:dyDescent="0.2">
      <c r="A593" s="51"/>
      <c r="B593" s="52"/>
      <c r="C593" s="53"/>
      <c r="D593" s="54"/>
      <c r="E593" s="54"/>
      <c r="F593" s="164"/>
      <c r="G593" s="55"/>
      <c r="H593" s="55"/>
      <c r="I593" s="55"/>
      <c r="J593" s="55"/>
      <c r="K593" s="55"/>
      <c r="L593" s="23"/>
    </row>
    <row r="594" spans="1:12" x14ac:dyDescent="0.2">
      <c r="A594" s="24"/>
      <c r="B594" s="48"/>
      <c r="C594" s="49"/>
      <c r="D594" s="50"/>
      <c r="E594" s="50"/>
      <c r="F594" s="165"/>
      <c r="G594" s="56"/>
      <c r="H594" s="56"/>
      <c r="I594" s="56"/>
      <c r="J594" s="56"/>
      <c r="K594" s="56"/>
      <c r="L594" s="23"/>
    </row>
    <row r="595" spans="1:12" x14ac:dyDescent="0.2">
      <c r="A595" s="24"/>
      <c r="B595" s="48"/>
      <c r="C595" s="49"/>
      <c r="D595" s="50"/>
      <c r="E595" s="50"/>
      <c r="F595" s="165"/>
      <c r="G595" s="56"/>
      <c r="H595" s="56"/>
      <c r="I595" s="56"/>
      <c r="J595" s="56"/>
      <c r="K595" s="56"/>
      <c r="L595" s="23"/>
    </row>
    <row r="596" spans="1:12" x14ac:dyDescent="0.2">
      <c r="A596" s="24"/>
      <c r="B596" s="48"/>
      <c r="C596" s="49"/>
      <c r="D596" s="50"/>
      <c r="E596" s="50"/>
      <c r="F596" s="165"/>
      <c r="G596" s="56"/>
      <c r="H596" s="56"/>
      <c r="I596" s="56"/>
      <c r="J596" s="56"/>
      <c r="K596" s="56"/>
      <c r="L596" s="23"/>
    </row>
    <row r="597" spans="1:12" x14ac:dyDescent="0.2">
      <c r="A597" s="24"/>
      <c r="B597" s="48"/>
      <c r="C597" s="49"/>
      <c r="D597" s="50"/>
      <c r="E597" s="50"/>
      <c r="F597" s="165"/>
      <c r="G597" s="56"/>
      <c r="H597" s="56"/>
      <c r="I597" s="56"/>
      <c r="J597" s="56"/>
      <c r="K597" s="56"/>
      <c r="L597" s="23"/>
    </row>
    <row r="598" spans="1:12" x14ac:dyDescent="0.2">
      <c r="A598" s="24"/>
      <c r="B598" s="48"/>
      <c r="C598" s="49"/>
      <c r="D598" s="50"/>
      <c r="E598" s="50"/>
      <c r="F598" s="165"/>
      <c r="G598" s="56"/>
      <c r="H598" s="56"/>
      <c r="I598" s="56"/>
      <c r="J598" s="56"/>
      <c r="K598" s="56"/>
      <c r="L598" s="23"/>
    </row>
    <row r="599" spans="1:12" x14ac:dyDescent="0.2">
      <c r="A599" s="51"/>
      <c r="B599" s="52"/>
      <c r="C599" s="53"/>
      <c r="D599" s="54"/>
      <c r="E599" s="54"/>
      <c r="F599" s="164"/>
      <c r="G599" s="55"/>
      <c r="H599" s="55"/>
      <c r="I599" s="55"/>
      <c r="J599" s="55"/>
      <c r="K599" s="55"/>
      <c r="L599" s="23"/>
    </row>
    <row r="600" spans="1:12" x14ac:dyDescent="0.2">
      <c r="A600" s="24"/>
      <c r="B600" s="48"/>
      <c r="C600" s="57"/>
      <c r="D600" s="50"/>
      <c r="E600" s="50"/>
      <c r="F600" s="165"/>
      <c r="G600" s="56"/>
      <c r="H600" s="56"/>
      <c r="I600" s="56"/>
      <c r="J600" s="56"/>
      <c r="K600" s="56"/>
      <c r="L600" s="23"/>
    </row>
    <row r="601" spans="1:12" x14ac:dyDescent="0.2">
      <c r="A601" s="24"/>
      <c r="B601" s="48"/>
      <c r="C601" s="49"/>
      <c r="D601" s="50"/>
      <c r="E601" s="50"/>
      <c r="F601" s="165"/>
      <c r="G601" s="56"/>
      <c r="H601" s="56"/>
      <c r="I601" s="56"/>
      <c r="J601" s="56"/>
      <c r="K601" s="56"/>
      <c r="L601" s="23"/>
    </row>
    <row r="602" spans="1:12" x14ac:dyDescent="0.2">
      <c r="A602" s="24"/>
      <c r="B602" s="48"/>
      <c r="C602" s="49"/>
      <c r="D602" s="50"/>
      <c r="E602" s="50"/>
      <c r="F602" s="165"/>
      <c r="G602" s="56"/>
      <c r="H602" s="56"/>
      <c r="I602" s="56"/>
      <c r="J602" s="56"/>
      <c r="K602" s="56"/>
      <c r="L602" s="23"/>
    </row>
    <row r="603" spans="1:12" x14ac:dyDescent="0.2">
      <c r="A603" s="24"/>
      <c r="B603" s="48"/>
      <c r="C603" s="49"/>
      <c r="D603" s="50"/>
      <c r="E603" s="50"/>
      <c r="F603" s="165"/>
      <c r="G603" s="56"/>
      <c r="H603" s="56"/>
      <c r="I603" s="56"/>
      <c r="J603" s="56"/>
      <c r="K603" s="56"/>
      <c r="L603" s="23"/>
    </row>
    <row r="604" spans="1:12" x14ac:dyDescent="0.2">
      <c r="A604" s="24"/>
      <c r="B604" s="48"/>
      <c r="C604" s="49"/>
      <c r="D604" s="50"/>
      <c r="E604" s="50"/>
      <c r="F604" s="165"/>
      <c r="G604" s="56"/>
      <c r="H604" s="56"/>
      <c r="I604" s="56"/>
      <c r="J604" s="56"/>
      <c r="K604" s="56"/>
      <c r="L604" s="23"/>
    </row>
    <row r="605" spans="1:12" x14ac:dyDescent="0.2">
      <c r="A605" s="51"/>
      <c r="B605" s="52"/>
      <c r="C605" s="53"/>
      <c r="D605" s="54"/>
      <c r="E605" s="54"/>
      <c r="F605" s="164"/>
      <c r="G605" s="55"/>
      <c r="H605" s="55"/>
      <c r="I605" s="55"/>
      <c r="J605" s="55"/>
      <c r="K605" s="55"/>
      <c r="L605" s="23"/>
    </row>
    <row r="606" spans="1:12" x14ac:dyDescent="0.2">
      <c r="A606" s="51"/>
      <c r="B606" s="52"/>
      <c r="C606" s="53"/>
      <c r="D606" s="54"/>
      <c r="E606" s="54"/>
      <c r="F606" s="164"/>
      <c r="G606" s="55"/>
      <c r="H606" s="55"/>
      <c r="I606" s="55"/>
      <c r="J606" s="55"/>
      <c r="K606" s="55"/>
      <c r="L606" s="23"/>
    </row>
    <row r="607" spans="1:12" x14ac:dyDescent="0.2">
      <c r="A607" s="24"/>
      <c r="B607" s="48"/>
      <c r="C607" s="57"/>
      <c r="D607" s="50"/>
      <c r="E607" s="50"/>
      <c r="F607" s="165"/>
      <c r="G607" s="56"/>
      <c r="H607" s="56"/>
      <c r="I607" s="56"/>
      <c r="J607" s="56"/>
      <c r="K607" s="56"/>
      <c r="L607" s="23"/>
    </row>
    <row r="608" spans="1:12" x14ac:dyDescent="0.2">
      <c r="A608" s="24"/>
      <c r="B608" s="48"/>
      <c r="C608" s="49"/>
      <c r="D608" s="50"/>
      <c r="E608" s="50"/>
      <c r="F608" s="165"/>
      <c r="G608" s="56"/>
      <c r="H608" s="56"/>
      <c r="I608" s="56"/>
      <c r="J608" s="56"/>
      <c r="K608" s="56"/>
      <c r="L608" s="23"/>
    </row>
    <row r="609" spans="1:12" x14ac:dyDescent="0.2">
      <c r="A609" s="24"/>
      <c r="B609" s="48"/>
      <c r="C609" s="49"/>
      <c r="D609" s="50"/>
      <c r="E609" s="50"/>
      <c r="F609" s="165"/>
      <c r="G609" s="56"/>
      <c r="H609" s="56"/>
      <c r="I609" s="56"/>
      <c r="J609" s="56"/>
      <c r="K609" s="56"/>
      <c r="L609" s="23"/>
    </row>
    <row r="610" spans="1:12" x14ac:dyDescent="0.2">
      <c r="A610" s="24"/>
      <c r="B610" s="48"/>
      <c r="C610" s="49"/>
      <c r="D610" s="50"/>
      <c r="E610" s="50"/>
      <c r="F610" s="165"/>
      <c r="G610" s="56"/>
      <c r="H610" s="56"/>
      <c r="I610" s="56"/>
      <c r="J610" s="56"/>
      <c r="K610" s="56"/>
      <c r="L610" s="23"/>
    </row>
    <row r="611" spans="1:12" x14ac:dyDescent="0.2">
      <c r="A611" s="24"/>
      <c r="B611" s="48"/>
      <c r="C611" s="49"/>
      <c r="D611" s="50"/>
      <c r="E611" s="50"/>
      <c r="F611" s="165"/>
      <c r="G611" s="56"/>
      <c r="H611" s="56"/>
      <c r="I611" s="56"/>
      <c r="J611" s="56"/>
      <c r="K611" s="56"/>
      <c r="L611" s="23"/>
    </row>
    <row r="612" spans="1:12" x14ac:dyDescent="0.2">
      <c r="A612" s="24"/>
      <c r="B612" s="48"/>
      <c r="C612" s="57"/>
      <c r="D612" s="50"/>
      <c r="E612" s="50"/>
      <c r="F612" s="165"/>
      <c r="G612" s="56"/>
      <c r="H612" s="56"/>
      <c r="I612" s="56"/>
      <c r="J612" s="56"/>
      <c r="K612" s="56"/>
      <c r="L612" s="23"/>
    </row>
    <row r="613" spans="1:12" x14ac:dyDescent="0.2">
      <c r="A613" s="24"/>
      <c r="B613" s="48"/>
      <c r="C613" s="49"/>
      <c r="D613" s="50"/>
      <c r="E613" s="50"/>
      <c r="F613" s="165"/>
      <c r="G613" s="56"/>
      <c r="H613" s="56"/>
      <c r="I613" s="56"/>
      <c r="J613" s="56"/>
      <c r="K613" s="56"/>
      <c r="L613" s="23"/>
    </row>
    <row r="614" spans="1:12" x14ac:dyDescent="0.2">
      <c r="A614" s="24"/>
      <c r="B614" s="48"/>
      <c r="C614" s="49"/>
      <c r="D614" s="50"/>
      <c r="E614" s="50"/>
      <c r="F614" s="165"/>
      <c r="G614" s="56"/>
      <c r="H614" s="56"/>
      <c r="I614" s="56"/>
      <c r="J614" s="56"/>
      <c r="K614" s="56"/>
      <c r="L614" s="23"/>
    </row>
    <row r="615" spans="1:12" x14ac:dyDescent="0.2">
      <c r="A615" s="51"/>
      <c r="B615" s="52"/>
      <c r="C615" s="53"/>
      <c r="D615" s="54"/>
      <c r="E615" s="54"/>
      <c r="F615" s="164"/>
      <c r="G615" s="55"/>
      <c r="H615" s="55"/>
      <c r="I615" s="55"/>
      <c r="J615" s="55"/>
      <c r="K615" s="55"/>
      <c r="L615" s="23"/>
    </row>
    <row r="616" spans="1:12" x14ac:dyDescent="0.2">
      <c r="A616" s="51"/>
      <c r="B616" s="52"/>
      <c r="C616" s="53"/>
      <c r="D616" s="54"/>
      <c r="E616" s="54"/>
      <c r="F616" s="164"/>
      <c r="G616" s="55"/>
      <c r="H616" s="55"/>
      <c r="I616" s="55"/>
      <c r="J616" s="55"/>
      <c r="K616" s="55"/>
      <c r="L616" s="23"/>
    </row>
    <row r="617" spans="1:12" x14ac:dyDescent="0.2">
      <c r="A617" s="51"/>
      <c r="B617" s="52"/>
      <c r="C617" s="53"/>
      <c r="D617" s="54"/>
      <c r="E617" s="54"/>
      <c r="F617" s="164"/>
      <c r="G617" s="55"/>
      <c r="H617" s="55"/>
      <c r="I617" s="55"/>
      <c r="J617" s="55"/>
      <c r="K617" s="55"/>
      <c r="L617" s="23"/>
    </row>
    <row r="618" spans="1:12" x14ac:dyDescent="0.2">
      <c r="A618" s="51"/>
      <c r="B618" s="52"/>
      <c r="C618" s="53"/>
      <c r="D618" s="54"/>
      <c r="E618" s="54"/>
      <c r="F618" s="164"/>
      <c r="G618" s="55"/>
      <c r="H618" s="55"/>
      <c r="I618" s="55"/>
      <c r="J618" s="55"/>
      <c r="K618" s="55"/>
      <c r="L618" s="23"/>
    </row>
    <row r="619" spans="1:12" x14ac:dyDescent="0.2">
      <c r="A619" s="51"/>
      <c r="B619" s="52"/>
      <c r="C619" s="58"/>
      <c r="D619" s="54"/>
      <c r="E619" s="54"/>
      <c r="F619" s="164"/>
      <c r="G619" s="55"/>
      <c r="H619" s="55"/>
      <c r="I619" s="55"/>
      <c r="J619" s="55"/>
      <c r="K619" s="55"/>
      <c r="L619" s="23"/>
    </row>
    <row r="620" spans="1:12" x14ac:dyDescent="0.2">
      <c r="A620" s="24"/>
      <c r="B620" s="48"/>
      <c r="C620" s="49"/>
      <c r="D620" s="50"/>
      <c r="E620" s="50"/>
      <c r="F620" s="165"/>
      <c r="G620" s="56"/>
      <c r="H620" s="56"/>
      <c r="I620" s="56"/>
      <c r="J620" s="56"/>
      <c r="K620" s="56"/>
      <c r="L620" s="23"/>
    </row>
    <row r="621" spans="1:12" x14ac:dyDescent="0.2">
      <c r="A621" s="24"/>
      <c r="B621" s="48"/>
      <c r="C621" s="49"/>
      <c r="D621" s="50"/>
      <c r="E621" s="50"/>
      <c r="F621" s="165"/>
      <c r="G621" s="56"/>
      <c r="H621" s="56"/>
      <c r="I621" s="56"/>
      <c r="J621" s="56"/>
      <c r="K621" s="56"/>
      <c r="L621" s="23"/>
    </row>
    <row r="622" spans="1:12" x14ac:dyDescent="0.2">
      <c r="A622" s="51"/>
      <c r="B622" s="52"/>
      <c r="C622" s="53"/>
      <c r="D622" s="54"/>
      <c r="E622" s="54"/>
      <c r="F622" s="164"/>
      <c r="G622" s="55"/>
      <c r="H622" s="55"/>
      <c r="I622" s="55"/>
      <c r="J622" s="55"/>
      <c r="K622" s="55"/>
      <c r="L622" s="23"/>
    </row>
    <row r="623" spans="1:12" x14ac:dyDescent="0.2">
      <c r="A623" s="24"/>
      <c r="B623" s="48"/>
      <c r="C623" s="49"/>
      <c r="D623" s="50"/>
      <c r="E623" s="50"/>
      <c r="F623" s="165"/>
      <c r="G623" s="56"/>
      <c r="H623" s="56"/>
      <c r="I623" s="56"/>
      <c r="J623" s="56"/>
      <c r="K623" s="56"/>
      <c r="L623" s="23"/>
    </row>
    <row r="624" spans="1:12" x14ac:dyDescent="0.2">
      <c r="A624" s="51"/>
      <c r="B624" s="52"/>
      <c r="C624" s="58"/>
      <c r="D624" s="54"/>
      <c r="E624" s="54"/>
      <c r="F624" s="164"/>
      <c r="G624" s="55"/>
      <c r="H624" s="55"/>
      <c r="I624" s="55"/>
      <c r="J624" s="55"/>
      <c r="K624" s="55"/>
      <c r="L624" s="23"/>
    </row>
    <row r="625" spans="1:12" x14ac:dyDescent="0.2">
      <c r="A625" s="51"/>
      <c r="B625" s="52"/>
      <c r="C625" s="53"/>
      <c r="D625" s="54"/>
      <c r="E625" s="54"/>
      <c r="F625" s="164"/>
      <c r="G625" s="55"/>
      <c r="H625" s="55"/>
      <c r="I625" s="55"/>
      <c r="J625" s="55"/>
      <c r="K625" s="55"/>
      <c r="L625" s="23"/>
    </row>
    <row r="626" spans="1:12" x14ac:dyDescent="0.2">
      <c r="A626" s="51"/>
      <c r="B626" s="52"/>
      <c r="C626" s="53"/>
      <c r="D626" s="54"/>
      <c r="E626" s="54"/>
      <c r="F626" s="164"/>
      <c r="G626" s="55"/>
      <c r="H626" s="55"/>
      <c r="I626" s="55"/>
      <c r="J626" s="55"/>
      <c r="K626" s="55"/>
      <c r="L626" s="23"/>
    </row>
    <row r="627" spans="1:12" x14ac:dyDescent="0.2">
      <c r="A627" s="51"/>
      <c r="B627" s="52"/>
      <c r="C627" s="58"/>
      <c r="D627" s="54"/>
      <c r="E627" s="54"/>
      <c r="F627" s="164"/>
      <c r="G627" s="55"/>
      <c r="H627" s="55"/>
      <c r="I627" s="55"/>
      <c r="J627" s="55"/>
      <c r="K627" s="55"/>
      <c r="L627" s="23"/>
    </row>
    <row r="628" spans="1:12" x14ac:dyDescent="0.2">
      <c r="A628" s="51"/>
      <c r="B628" s="52"/>
      <c r="C628" s="53"/>
      <c r="D628" s="54"/>
      <c r="E628" s="54"/>
      <c r="F628" s="164"/>
      <c r="G628" s="55"/>
      <c r="H628" s="55"/>
      <c r="I628" s="55"/>
      <c r="J628" s="55"/>
      <c r="K628" s="55"/>
      <c r="L628" s="23"/>
    </row>
    <row r="629" spans="1:12" x14ac:dyDescent="0.2">
      <c r="A629" s="51"/>
      <c r="B629" s="52"/>
      <c r="C629" s="53"/>
      <c r="D629" s="54"/>
      <c r="E629" s="54"/>
      <c r="F629" s="164"/>
      <c r="G629" s="55"/>
      <c r="H629" s="55"/>
      <c r="I629" s="55"/>
      <c r="J629" s="55"/>
      <c r="K629" s="55"/>
      <c r="L629" s="23"/>
    </row>
    <row r="630" spans="1:12" x14ac:dyDescent="0.2">
      <c r="A630" s="51"/>
      <c r="B630" s="52"/>
      <c r="C630" s="53"/>
      <c r="D630" s="54"/>
      <c r="E630" s="54"/>
      <c r="F630" s="164"/>
      <c r="G630" s="55"/>
      <c r="H630" s="55"/>
      <c r="I630" s="55"/>
      <c r="J630" s="55"/>
      <c r="K630" s="55"/>
      <c r="L630" s="23"/>
    </row>
    <row r="631" spans="1:12" x14ac:dyDescent="0.2">
      <c r="A631" s="24"/>
      <c r="B631" s="48"/>
      <c r="C631" s="57"/>
      <c r="D631" s="50"/>
      <c r="E631" s="50"/>
      <c r="F631" s="165"/>
      <c r="G631" s="56"/>
      <c r="H631" s="56"/>
      <c r="I631" s="56"/>
      <c r="J631" s="56"/>
      <c r="K631" s="56"/>
      <c r="L631" s="23"/>
    </row>
    <row r="632" spans="1:12" x14ac:dyDescent="0.2">
      <c r="A632" s="51"/>
      <c r="B632" s="52"/>
      <c r="C632" s="53"/>
      <c r="D632" s="54"/>
      <c r="E632" s="54"/>
      <c r="F632" s="164"/>
      <c r="G632" s="55"/>
      <c r="H632" s="55"/>
      <c r="I632" s="55"/>
      <c r="J632" s="55"/>
      <c r="K632" s="55"/>
      <c r="L632" s="23"/>
    </row>
    <row r="633" spans="1:12" x14ac:dyDescent="0.2">
      <c r="A633" s="24"/>
      <c r="B633" s="48"/>
      <c r="C633" s="49"/>
      <c r="D633" s="50"/>
      <c r="E633" s="50"/>
      <c r="F633" s="165"/>
      <c r="G633" s="56"/>
      <c r="H633" s="56"/>
      <c r="I633" s="56"/>
      <c r="J633" s="56"/>
      <c r="K633" s="56"/>
      <c r="L633" s="23"/>
    </row>
    <row r="634" spans="1:12" x14ac:dyDescent="0.2">
      <c r="A634" s="51"/>
      <c r="B634" s="52"/>
      <c r="C634" s="53"/>
      <c r="D634" s="54"/>
      <c r="E634" s="54"/>
      <c r="F634" s="164"/>
      <c r="G634" s="55"/>
      <c r="H634" s="55"/>
      <c r="I634" s="55"/>
      <c r="J634" s="55"/>
      <c r="K634" s="55"/>
      <c r="L634" s="23"/>
    </row>
    <row r="635" spans="1:12" x14ac:dyDescent="0.2">
      <c r="A635" s="51"/>
      <c r="B635" s="52"/>
      <c r="C635" s="53"/>
      <c r="D635" s="54"/>
      <c r="E635" s="54"/>
      <c r="F635" s="164"/>
      <c r="G635" s="55"/>
      <c r="H635" s="55"/>
      <c r="I635" s="55"/>
      <c r="J635" s="55"/>
      <c r="K635" s="55"/>
      <c r="L635" s="23"/>
    </row>
    <row r="636" spans="1:12" x14ac:dyDescent="0.2">
      <c r="A636" s="24"/>
      <c r="B636" s="48"/>
      <c r="C636" s="57"/>
      <c r="D636" s="50"/>
      <c r="E636" s="50"/>
      <c r="F636" s="165"/>
      <c r="G636" s="56"/>
      <c r="H636" s="56"/>
      <c r="I636" s="56"/>
      <c r="J636" s="56"/>
      <c r="K636" s="56"/>
      <c r="L636" s="23"/>
    </row>
    <row r="637" spans="1:12" x14ac:dyDescent="0.2">
      <c r="A637" s="51"/>
      <c r="B637" s="52"/>
      <c r="C637" s="53"/>
      <c r="D637" s="54"/>
      <c r="E637" s="54"/>
      <c r="F637" s="164"/>
      <c r="G637" s="55"/>
      <c r="H637" s="55"/>
      <c r="I637" s="55"/>
      <c r="J637" s="55"/>
      <c r="K637" s="55"/>
      <c r="L637" s="23"/>
    </row>
    <row r="638" spans="1:12" x14ac:dyDescent="0.2">
      <c r="A638" s="24"/>
      <c r="B638" s="48"/>
      <c r="C638" s="49"/>
      <c r="D638" s="50"/>
      <c r="E638" s="50"/>
      <c r="F638" s="165"/>
      <c r="G638" s="56"/>
      <c r="H638" s="56"/>
      <c r="I638" s="56"/>
      <c r="J638" s="56"/>
      <c r="K638" s="56"/>
      <c r="L638" s="23"/>
    </row>
    <row r="639" spans="1:12" x14ac:dyDescent="0.2">
      <c r="A639" s="24"/>
      <c r="B639" s="48"/>
      <c r="C639" s="49"/>
      <c r="D639" s="50"/>
      <c r="E639" s="50"/>
      <c r="F639" s="165"/>
      <c r="G639" s="56"/>
      <c r="H639" s="56"/>
      <c r="I639" s="56"/>
      <c r="J639" s="56"/>
      <c r="K639" s="56"/>
      <c r="L639" s="23"/>
    </row>
    <row r="640" spans="1:12" x14ac:dyDescent="0.2">
      <c r="A640" s="24"/>
      <c r="B640" s="48"/>
      <c r="C640" s="57"/>
      <c r="D640" s="50"/>
      <c r="E640" s="50"/>
      <c r="F640" s="165"/>
      <c r="G640" s="56"/>
      <c r="H640" s="56"/>
      <c r="I640" s="56"/>
      <c r="J640" s="56"/>
      <c r="K640" s="56"/>
      <c r="L640" s="23"/>
    </row>
    <row r="641" spans="1:12" x14ac:dyDescent="0.2">
      <c r="A641" s="24"/>
      <c r="B641" s="48"/>
      <c r="C641" s="49"/>
      <c r="D641" s="50"/>
      <c r="E641" s="50"/>
      <c r="F641" s="165"/>
      <c r="G641" s="56"/>
      <c r="H641" s="56"/>
      <c r="I641" s="56"/>
      <c r="J641" s="56"/>
      <c r="K641" s="56"/>
      <c r="L641" s="23"/>
    </row>
    <row r="642" spans="1:12" x14ac:dyDescent="0.2">
      <c r="A642" s="24"/>
      <c r="B642" s="48"/>
      <c r="C642" s="57"/>
      <c r="D642" s="50"/>
      <c r="E642" s="50"/>
      <c r="F642" s="165"/>
      <c r="G642" s="56"/>
      <c r="H642" s="56"/>
      <c r="I642" s="56"/>
      <c r="J642" s="56"/>
      <c r="K642" s="56"/>
      <c r="L642" s="23"/>
    </row>
    <row r="643" spans="1:12" x14ac:dyDescent="0.2">
      <c r="A643" s="24"/>
      <c r="B643" s="48"/>
      <c r="C643" s="49"/>
      <c r="D643" s="50"/>
      <c r="E643" s="50"/>
      <c r="F643" s="165"/>
      <c r="G643" s="56"/>
      <c r="H643" s="56"/>
      <c r="I643" s="56"/>
      <c r="J643" s="56"/>
      <c r="K643" s="56"/>
      <c r="L643" s="23"/>
    </row>
    <row r="644" spans="1:12" x14ac:dyDescent="0.2">
      <c r="A644" s="24"/>
      <c r="B644" s="48"/>
      <c r="C644" s="57"/>
      <c r="D644" s="50"/>
      <c r="E644" s="50"/>
      <c r="F644" s="165"/>
      <c r="G644" s="56"/>
      <c r="H644" s="56"/>
      <c r="I644" s="56"/>
      <c r="J644" s="56"/>
      <c r="K644" s="56"/>
      <c r="L644" s="23"/>
    </row>
    <row r="645" spans="1:12" x14ac:dyDescent="0.2">
      <c r="A645" s="24"/>
      <c r="B645" s="48"/>
      <c r="C645" s="57"/>
      <c r="D645" s="50"/>
      <c r="E645" s="50"/>
      <c r="F645" s="165"/>
      <c r="G645" s="56"/>
      <c r="H645" s="56"/>
      <c r="I645" s="56"/>
      <c r="J645" s="56"/>
      <c r="K645" s="56"/>
      <c r="L645" s="23"/>
    </row>
    <row r="646" spans="1:12" x14ac:dyDescent="0.2">
      <c r="A646" s="24"/>
      <c r="B646" s="48"/>
      <c r="C646" s="49"/>
      <c r="D646" s="50"/>
      <c r="E646" s="50"/>
      <c r="F646" s="165"/>
      <c r="G646" s="56"/>
      <c r="H646" s="56"/>
      <c r="I646" s="56"/>
      <c r="J646" s="56"/>
      <c r="K646" s="56"/>
      <c r="L646" s="23"/>
    </row>
    <row r="647" spans="1:12" x14ac:dyDescent="0.2">
      <c r="A647" s="24"/>
      <c r="B647" s="48"/>
      <c r="C647" s="57"/>
      <c r="D647" s="50"/>
      <c r="E647" s="50"/>
      <c r="F647" s="165"/>
      <c r="G647" s="56"/>
      <c r="H647" s="56"/>
      <c r="I647" s="56"/>
      <c r="J647" s="56"/>
      <c r="K647" s="56"/>
      <c r="L647" s="23"/>
    </row>
    <row r="648" spans="1:12" x14ac:dyDescent="0.2">
      <c r="A648" s="24"/>
      <c r="B648" s="48"/>
      <c r="C648" s="49"/>
      <c r="D648" s="50"/>
      <c r="E648" s="50"/>
      <c r="F648" s="165"/>
      <c r="G648" s="56"/>
      <c r="H648" s="56"/>
      <c r="I648" s="56"/>
      <c r="J648" s="56"/>
      <c r="K648" s="56"/>
      <c r="L648" s="23"/>
    </row>
    <row r="649" spans="1:12" x14ac:dyDescent="0.2">
      <c r="A649" s="51"/>
      <c r="B649" s="52"/>
      <c r="C649" s="58"/>
      <c r="D649" s="54"/>
      <c r="E649" s="54"/>
      <c r="F649" s="164"/>
      <c r="G649" s="55"/>
      <c r="H649" s="55"/>
      <c r="I649" s="55"/>
      <c r="J649" s="55"/>
      <c r="K649" s="55"/>
      <c r="L649" s="23"/>
    </row>
    <row r="650" spans="1:12" x14ac:dyDescent="0.2">
      <c r="A650" s="24"/>
      <c r="B650" s="48"/>
      <c r="C650" s="49"/>
      <c r="D650" s="50"/>
      <c r="E650" s="50"/>
      <c r="F650" s="165"/>
      <c r="G650" s="56"/>
      <c r="H650" s="56"/>
      <c r="I650" s="56"/>
      <c r="J650" s="56"/>
      <c r="K650" s="56"/>
      <c r="L650" s="23"/>
    </row>
    <row r="651" spans="1:12" x14ac:dyDescent="0.2">
      <c r="A651" s="24"/>
      <c r="B651" s="48"/>
      <c r="C651" s="49"/>
      <c r="D651" s="50"/>
      <c r="E651" s="50"/>
      <c r="F651" s="165"/>
      <c r="G651" s="56"/>
      <c r="H651" s="56"/>
      <c r="I651" s="56"/>
      <c r="J651" s="56"/>
      <c r="K651" s="56"/>
      <c r="L651" s="23"/>
    </row>
    <row r="652" spans="1:12" x14ac:dyDescent="0.2">
      <c r="A652" s="24"/>
      <c r="B652" s="48"/>
      <c r="C652" s="57"/>
      <c r="D652" s="50"/>
      <c r="E652" s="50"/>
      <c r="F652" s="165"/>
      <c r="G652" s="56"/>
      <c r="H652" s="56"/>
      <c r="I652" s="56"/>
      <c r="J652" s="56"/>
      <c r="K652" s="56"/>
      <c r="L652" s="23"/>
    </row>
    <row r="653" spans="1:12" x14ac:dyDescent="0.2">
      <c r="A653" s="24"/>
      <c r="B653" s="48"/>
      <c r="C653" s="49"/>
      <c r="D653" s="50"/>
      <c r="E653" s="50"/>
      <c r="F653" s="165"/>
      <c r="G653" s="56"/>
      <c r="H653" s="56"/>
      <c r="I653" s="56"/>
      <c r="J653" s="56"/>
      <c r="K653" s="56"/>
      <c r="L653" s="23"/>
    </row>
    <row r="654" spans="1:12" x14ac:dyDescent="0.2">
      <c r="A654" s="24"/>
      <c r="B654" s="48"/>
      <c r="C654" s="49"/>
      <c r="D654" s="50"/>
      <c r="E654" s="50"/>
      <c r="F654" s="165"/>
      <c r="G654" s="56"/>
      <c r="H654" s="56"/>
      <c r="I654" s="56"/>
      <c r="J654" s="56"/>
      <c r="K654" s="56"/>
      <c r="L654" s="23"/>
    </row>
    <row r="655" spans="1:12" x14ac:dyDescent="0.2">
      <c r="A655" s="24"/>
      <c r="B655" s="48"/>
      <c r="C655" s="49"/>
      <c r="D655" s="50"/>
      <c r="E655" s="50"/>
      <c r="F655" s="165"/>
      <c r="G655" s="56"/>
      <c r="H655" s="56"/>
      <c r="I655" s="56"/>
      <c r="J655" s="56"/>
      <c r="K655" s="56"/>
      <c r="L655" s="23"/>
    </row>
    <row r="656" spans="1:12" x14ac:dyDescent="0.2">
      <c r="A656" s="24"/>
      <c r="B656" s="48"/>
      <c r="C656" s="49"/>
      <c r="D656" s="50"/>
      <c r="E656" s="50"/>
      <c r="F656" s="165"/>
      <c r="G656" s="56"/>
      <c r="H656" s="56"/>
      <c r="I656" s="56"/>
      <c r="J656" s="56"/>
      <c r="K656" s="56"/>
      <c r="L656" s="23"/>
    </row>
    <row r="657" spans="1:12" x14ac:dyDescent="0.2">
      <c r="A657" s="24"/>
      <c r="B657" s="48"/>
      <c r="C657" s="49"/>
      <c r="D657" s="50"/>
      <c r="E657" s="50"/>
      <c r="F657" s="165"/>
      <c r="G657" s="56"/>
      <c r="H657" s="56"/>
      <c r="I657" s="56"/>
      <c r="J657" s="56"/>
      <c r="K657" s="56"/>
      <c r="L657" s="23"/>
    </row>
    <row r="658" spans="1:12" x14ac:dyDescent="0.2">
      <c r="A658" s="51"/>
      <c r="B658" s="52"/>
      <c r="C658" s="53"/>
      <c r="D658" s="54"/>
      <c r="E658" s="54"/>
      <c r="F658" s="164"/>
      <c r="G658" s="55"/>
      <c r="H658" s="55"/>
      <c r="I658" s="55"/>
      <c r="J658" s="55"/>
      <c r="K658" s="55"/>
      <c r="L658" s="23"/>
    </row>
    <row r="659" spans="1:12" x14ac:dyDescent="0.2">
      <c r="A659" s="24"/>
      <c r="B659" s="48"/>
      <c r="C659" s="49"/>
      <c r="D659" s="50"/>
      <c r="E659" s="50"/>
      <c r="F659" s="165"/>
      <c r="G659" s="56"/>
      <c r="H659" s="56"/>
      <c r="I659" s="56"/>
      <c r="J659" s="56"/>
      <c r="K659" s="56"/>
      <c r="L659" s="23"/>
    </row>
    <row r="660" spans="1:12" x14ac:dyDescent="0.2">
      <c r="A660" s="24"/>
      <c r="B660" s="48"/>
      <c r="C660" s="49"/>
      <c r="D660" s="50"/>
      <c r="E660" s="50"/>
      <c r="F660" s="165"/>
      <c r="G660" s="56"/>
      <c r="H660" s="56"/>
      <c r="I660" s="56"/>
      <c r="J660" s="56"/>
      <c r="K660" s="56"/>
      <c r="L660" s="23"/>
    </row>
    <row r="661" spans="1:12" x14ac:dyDescent="0.2">
      <c r="A661" s="24"/>
      <c r="B661" s="48"/>
      <c r="C661" s="57"/>
      <c r="D661" s="50"/>
      <c r="E661" s="50"/>
      <c r="F661" s="165"/>
      <c r="G661" s="56"/>
      <c r="H661" s="56"/>
      <c r="I661" s="56"/>
      <c r="J661" s="56"/>
      <c r="K661" s="56"/>
      <c r="L661" s="23"/>
    </row>
    <row r="662" spans="1:12" x14ac:dyDescent="0.2">
      <c r="A662" s="24"/>
      <c r="B662" s="48"/>
      <c r="C662" s="49"/>
      <c r="D662" s="50"/>
      <c r="E662" s="50"/>
      <c r="F662" s="165"/>
      <c r="G662" s="56"/>
      <c r="H662" s="56"/>
      <c r="I662" s="56"/>
      <c r="J662" s="56"/>
      <c r="K662" s="56"/>
      <c r="L662" s="23"/>
    </row>
    <row r="663" spans="1:12" x14ac:dyDescent="0.2">
      <c r="A663" s="51"/>
      <c r="B663" s="52"/>
      <c r="C663" s="53"/>
      <c r="D663" s="54"/>
      <c r="E663" s="54"/>
      <c r="F663" s="164"/>
      <c r="G663" s="55"/>
      <c r="H663" s="55"/>
      <c r="I663" s="55"/>
      <c r="J663" s="55"/>
      <c r="K663" s="55"/>
      <c r="L663" s="23"/>
    </row>
    <row r="664" spans="1:12" x14ac:dyDescent="0.2">
      <c r="A664" s="51"/>
      <c r="B664" s="52"/>
      <c r="C664" s="53"/>
      <c r="D664" s="54"/>
      <c r="E664" s="54"/>
      <c r="F664" s="164"/>
      <c r="G664" s="55"/>
      <c r="H664" s="55"/>
      <c r="I664" s="55"/>
      <c r="J664" s="55"/>
      <c r="K664" s="55"/>
      <c r="L664" s="23"/>
    </row>
    <row r="665" spans="1:12" x14ac:dyDescent="0.2">
      <c r="A665" s="24"/>
      <c r="B665" s="48"/>
      <c r="C665" s="49"/>
      <c r="D665" s="50"/>
      <c r="E665" s="50"/>
      <c r="F665" s="165"/>
      <c r="G665" s="56"/>
      <c r="H665" s="56"/>
      <c r="I665" s="56"/>
      <c r="J665" s="56"/>
      <c r="K665" s="56"/>
      <c r="L665" s="23"/>
    </row>
    <row r="666" spans="1:12" x14ac:dyDescent="0.2">
      <c r="A666" s="24"/>
      <c r="B666" s="48"/>
      <c r="C666" s="49"/>
      <c r="D666" s="50"/>
      <c r="E666" s="50"/>
      <c r="F666" s="165"/>
      <c r="G666" s="56"/>
      <c r="H666" s="56"/>
      <c r="I666" s="56"/>
      <c r="J666" s="56"/>
      <c r="K666" s="56"/>
      <c r="L666" s="23"/>
    </row>
    <row r="667" spans="1:12" x14ac:dyDescent="0.2">
      <c r="A667" s="24"/>
      <c r="B667" s="48"/>
      <c r="C667" s="49"/>
      <c r="D667" s="50"/>
      <c r="E667" s="50"/>
      <c r="F667" s="165"/>
      <c r="G667" s="56"/>
      <c r="H667" s="56"/>
      <c r="I667" s="56"/>
      <c r="J667" s="56"/>
      <c r="K667" s="56"/>
      <c r="L667" s="23"/>
    </row>
    <row r="668" spans="1:12" x14ac:dyDescent="0.2">
      <c r="A668" s="24"/>
      <c r="B668" s="48"/>
      <c r="C668" s="49"/>
      <c r="D668" s="50"/>
      <c r="E668" s="50"/>
      <c r="F668" s="165"/>
      <c r="G668" s="56"/>
      <c r="H668" s="56"/>
      <c r="I668" s="56"/>
      <c r="J668" s="56"/>
      <c r="K668" s="56"/>
      <c r="L668" s="23"/>
    </row>
    <row r="669" spans="1:12" x14ac:dyDescent="0.2">
      <c r="A669" s="24"/>
      <c r="B669" s="48"/>
      <c r="C669" s="57"/>
      <c r="D669" s="50"/>
      <c r="E669" s="50"/>
      <c r="F669" s="165"/>
      <c r="G669" s="56"/>
      <c r="H669" s="56"/>
      <c r="I669" s="56"/>
      <c r="J669" s="56"/>
      <c r="K669" s="56"/>
      <c r="L669" s="23"/>
    </row>
    <row r="670" spans="1:12" x14ac:dyDescent="0.2">
      <c r="A670" s="24"/>
      <c r="B670" s="48"/>
      <c r="C670" s="49"/>
      <c r="D670" s="50"/>
      <c r="E670" s="50"/>
      <c r="F670" s="165"/>
      <c r="G670" s="56"/>
      <c r="H670" s="56"/>
      <c r="I670" s="56"/>
      <c r="J670" s="56"/>
      <c r="K670" s="56"/>
      <c r="L670" s="23"/>
    </row>
    <row r="671" spans="1:12" x14ac:dyDescent="0.2">
      <c r="A671" s="24"/>
      <c r="B671" s="48"/>
      <c r="C671" s="49"/>
      <c r="D671" s="50"/>
      <c r="E671" s="50"/>
      <c r="F671" s="165"/>
      <c r="G671" s="56"/>
      <c r="H671" s="56"/>
      <c r="I671" s="56"/>
      <c r="J671" s="56"/>
      <c r="K671" s="56"/>
      <c r="L671" s="23"/>
    </row>
    <row r="672" spans="1:12" x14ac:dyDescent="0.2">
      <c r="A672" s="24"/>
      <c r="B672" s="48"/>
      <c r="C672" s="49"/>
      <c r="D672" s="50"/>
      <c r="E672" s="50"/>
      <c r="F672" s="165"/>
      <c r="G672" s="56"/>
      <c r="H672" s="56"/>
      <c r="I672" s="56"/>
      <c r="J672" s="56"/>
      <c r="K672" s="56"/>
      <c r="L672" s="23"/>
    </row>
    <row r="673" spans="1:12" x14ac:dyDescent="0.2">
      <c r="A673" s="24"/>
      <c r="B673" s="48"/>
      <c r="C673" s="49"/>
      <c r="D673" s="50"/>
      <c r="E673" s="50"/>
      <c r="F673" s="165"/>
      <c r="G673" s="56"/>
      <c r="H673" s="56"/>
      <c r="I673" s="56"/>
      <c r="J673" s="56"/>
      <c r="K673" s="56"/>
      <c r="L673" s="23"/>
    </row>
    <row r="674" spans="1:12" x14ac:dyDescent="0.2">
      <c r="A674" s="24"/>
      <c r="B674" s="48"/>
      <c r="C674" s="49"/>
      <c r="D674" s="50"/>
      <c r="E674" s="50"/>
      <c r="F674" s="165"/>
      <c r="G674" s="56"/>
      <c r="H674" s="56"/>
      <c r="I674" s="56"/>
      <c r="J674" s="56"/>
      <c r="K674" s="56"/>
      <c r="L674" s="23"/>
    </row>
    <row r="675" spans="1:12" x14ac:dyDescent="0.2">
      <c r="A675" s="24"/>
      <c r="B675" s="48"/>
      <c r="C675" s="49"/>
      <c r="D675" s="50"/>
      <c r="E675" s="50"/>
      <c r="F675" s="165"/>
      <c r="G675" s="56"/>
      <c r="H675" s="56"/>
      <c r="I675" s="56"/>
      <c r="J675" s="56"/>
      <c r="K675" s="56"/>
      <c r="L675" s="23"/>
    </row>
    <row r="676" spans="1:12" x14ac:dyDescent="0.2">
      <c r="A676" s="24"/>
      <c r="B676" s="48"/>
      <c r="C676" s="57"/>
      <c r="D676" s="50"/>
      <c r="E676" s="50"/>
      <c r="F676" s="165"/>
      <c r="G676" s="56"/>
      <c r="H676" s="56"/>
      <c r="I676" s="56"/>
      <c r="J676" s="56"/>
      <c r="K676" s="56"/>
      <c r="L676" s="23"/>
    </row>
    <row r="677" spans="1:12" x14ac:dyDescent="0.2">
      <c r="A677" s="24"/>
      <c r="B677" s="48"/>
      <c r="C677" s="49"/>
      <c r="D677" s="50"/>
      <c r="E677" s="50"/>
      <c r="F677" s="165"/>
      <c r="G677" s="56"/>
      <c r="H677" s="56"/>
      <c r="I677" s="56"/>
      <c r="J677" s="56"/>
      <c r="K677" s="56"/>
      <c r="L677" s="23"/>
    </row>
    <row r="678" spans="1:12" x14ac:dyDescent="0.2">
      <c r="A678" s="24"/>
      <c r="B678" s="48"/>
      <c r="C678" s="49"/>
      <c r="D678" s="50"/>
      <c r="E678" s="50"/>
      <c r="F678" s="165"/>
      <c r="G678" s="56"/>
      <c r="H678" s="56"/>
      <c r="I678" s="56"/>
      <c r="J678" s="56"/>
      <c r="K678" s="56"/>
      <c r="L678" s="23"/>
    </row>
    <row r="679" spans="1:12" x14ac:dyDescent="0.2">
      <c r="A679" s="24"/>
      <c r="B679" s="48"/>
      <c r="C679" s="57"/>
      <c r="D679" s="50"/>
      <c r="E679" s="50"/>
      <c r="F679" s="165"/>
      <c r="G679" s="56"/>
      <c r="H679" s="56"/>
      <c r="I679" s="56"/>
      <c r="J679" s="56"/>
      <c r="K679" s="56"/>
      <c r="L679" s="23"/>
    </row>
    <row r="680" spans="1:12" x14ac:dyDescent="0.2">
      <c r="A680" s="24"/>
      <c r="B680" s="48"/>
      <c r="C680" s="49"/>
      <c r="D680" s="50"/>
      <c r="E680" s="50"/>
      <c r="F680" s="165"/>
      <c r="G680" s="56"/>
      <c r="H680" s="56"/>
      <c r="I680" s="56"/>
      <c r="J680" s="56"/>
      <c r="K680" s="56"/>
      <c r="L680" s="23"/>
    </row>
    <row r="681" spans="1:12" x14ac:dyDescent="0.2">
      <c r="A681" s="24"/>
      <c r="B681" s="48"/>
      <c r="C681" s="49"/>
      <c r="D681" s="50"/>
      <c r="E681" s="50"/>
      <c r="F681" s="165"/>
      <c r="G681" s="56"/>
      <c r="H681" s="56"/>
      <c r="I681" s="56"/>
      <c r="J681" s="56"/>
      <c r="K681" s="56"/>
      <c r="L681" s="23"/>
    </row>
    <row r="682" spans="1:12" x14ac:dyDescent="0.2">
      <c r="A682" s="24"/>
      <c r="B682" s="48"/>
      <c r="C682" s="57"/>
      <c r="D682" s="50"/>
      <c r="E682" s="50"/>
      <c r="F682" s="165"/>
      <c r="G682" s="56"/>
      <c r="H682" s="56"/>
      <c r="I682" s="56"/>
      <c r="J682" s="56"/>
      <c r="K682" s="56"/>
      <c r="L682" s="23"/>
    </row>
    <row r="683" spans="1:12" x14ac:dyDescent="0.2">
      <c r="A683" s="24"/>
      <c r="B683" s="48"/>
      <c r="C683" s="49"/>
      <c r="D683" s="50"/>
      <c r="E683" s="50"/>
      <c r="F683" s="165"/>
      <c r="G683" s="56"/>
      <c r="H683" s="56"/>
      <c r="I683" s="56"/>
      <c r="J683" s="56"/>
      <c r="K683" s="56"/>
      <c r="L683" s="23"/>
    </row>
    <row r="684" spans="1:12" x14ac:dyDescent="0.2">
      <c r="A684" s="24"/>
      <c r="B684" s="48"/>
      <c r="C684" s="49"/>
      <c r="D684" s="50"/>
      <c r="E684" s="50"/>
      <c r="F684" s="165"/>
      <c r="G684" s="56"/>
      <c r="H684" s="56"/>
      <c r="I684" s="56"/>
      <c r="J684" s="56"/>
      <c r="K684" s="56"/>
      <c r="L684" s="23"/>
    </row>
    <row r="685" spans="1:12" x14ac:dyDescent="0.2">
      <c r="A685" s="24"/>
      <c r="B685" s="48"/>
      <c r="C685" s="49"/>
      <c r="D685" s="50"/>
      <c r="E685" s="50"/>
      <c r="F685" s="165"/>
      <c r="G685" s="56"/>
      <c r="H685" s="56"/>
      <c r="I685" s="56"/>
      <c r="J685" s="56"/>
      <c r="K685" s="56"/>
      <c r="L685" s="23"/>
    </row>
    <row r="686" spans="1:12" x14ac:dyDescent="0.2">
      <c r="A686" s="24"/>
      <c r="B686" s="48"/>
      <c r="C686" s="49"/>
      <c r="D686" s="50"/>
      <c r="E686" s="50"/>
      <c r="F686" s="165"/>
      <c r="G686" s="56"/>
      <c r="H686" s="56"/>
      <c r="I686" s="56"/>
      <c r="J686" s="56"/>
      <c r="K686" s="56"/>
      <c r="L686" s="23"/>
    </row>
    <row r="687" spans="1:12" x14ac:dyDescent="0.2">
      <c r="A687" s="24"/>
      <c r="B687" s="48"/>
      <c r="C687" s="49"/>
      <c r="D687" s="50"/>
      <c r="E687" s="50"/>
      <c r="F687" s="165"/>
      <c r="G687" s="56"/>
      <c r="H687" s="56"/>
      <c r="I687" s="56"/>
      <c r="J687" s="56"/>
      <c r="K687" s="56"/>
      <c r="L687" s="23"/>
    </row>
    <row r="688" spans="1:12" x14ac:dyDescent="0.2">
      <c r="A688" s="24"/>
      <c r="B688" s="48"/>
      <c r="C688" s="49"/>
      <c r="D688" s="50"/>
      <c r="E688" s="50"/>
      <c r="F688" s="165"/>
      <c r="G688" s="56"/>
      <c r="H688" s="56"/>
      <c r="I688" s="56"/>
      <c r="J688" s="56"/>
      <c r="K688" s="56"/>
      <c r="L688" s="23"/>
    </row>
    <row r="689" spans="1:12" x14ac:dyDescent="0.2">
      <c r="A689" s="51"/>
      <c r="B689" s="52"/>
      <c r="C689" s="53"/>
      <c r="D689" s="54"/>
      <c r="E689" s="54"/>
      <c r="F689" s="164"/>
      <c r="G689" s="55"/>
      <c r="H689" s="55"/>
      <c r="I689" s="55"/>
      <c r="J689" s="55"/>
      <c r="K689" s="55"/>
      <c r="L689" s="23"/>
    </row>
    <row r="690" spans="1:12" x14ac:dyDescent="0.2">
      <c r="A690" s="24"/>
      <c r="B690" s="48"/>
      <c r="C690" s="57"/>
      <c r="D690" s="50"/>
      <c r="E690" s="50"/>
      <c r="F690" s="165"/>
      <c r="G690" s="56"/>
      <c r="H690" s="56"/>
      <c r="I690" s="56"/>
      <c r="J690" s="56"/>
      <c r="K690" s="56"/>
      <c r="L690" s="23"/>
    </row>
    <row r="691" spans="1:12" x14ac:dyDescent="0.2">
      <c r="A691" s="24"/>
      <c r="B691" s="48"/>
      <c r="C691" s="49"/>
      <c r="D691" s="50"/>
      <c r="E691" s="50"/>
      <c r="F691" s="165"/>
      <c r="G691" s="56"/>
      <c r="H691" s="56"/>
      <c r="I691" s="56"/>
      <c r="J691" s="56"/>
      <c r="K691" s="56"/>
      <c r="L691" s="23"/>
    </row>
    <row r="692" spans="1:12" x14ac:dyDescent="0.2">
      <c r="A692" s="24"/>
      <c r="B692" s="48"/>
      <c r="C692" s="49"/>
      <c r="D692" s="50"/>
      <c r="E692" s="50"/>
      <c r="F692" s="165"/>
      <c r="G692" s="56"/>
      <c r="H692" s="56"/>
      <c r="I692" s="56"/>
      <c r="J692" s="56"/>
      <c r="K692" s="56"/>
      <c r="L692" s="23"/>
    </row>
    <row r="693" spans="1:12" x14ac:dyDescent="0.2">
      <c r="A693" s="24"/>
      <c r="B693" s="48"/>
      <c r="C693" s="49"/>
      <c r="D693" s="50"/>
      <c r="E693" s="50"/>
      <c r="F693" s="165"/>
      <c r="G693" s="56"/>
      <c r="H693" s="56"/>
      <c r="I693" s="56"/>
      <c r="J693" s="56"/>
      <c r="K693" s="56"/>
      <c r="L693" s="23"/>
    </row>
    <row r="694" spans="1:12" x14ac:dyDescent="0.2">
      <c r="A694" s="51"/>
      <c r="B694" s="52"/>
      <c r="C694" s="53"/>
      <c r="D694" s="54"/>
      <c r="E694" s="54"/>
      <c r="F694" s="164"/>
      <c r="G694" s="55"/>
      <c r="H694" s="55"/>
      <c r="I694" s="55"/>
      <c r="J694" s="55"/>
      <c r="K694" s="55"/>
      <c r="L694" s="23"/>
    </row>
    <row r="695" spans="1:12" x14ac:dyDescent="0.2">
      <c r="A695" s="24"/>
      <c r="B695" s="48"/>
      <c r="C695" s="49"/>
      <c r="D695" s="50"/>
      <c r="E695" s="50"/>
      <c r="F695" s="165"/>
      <c r="G695" s="56"/>
      <c r="H695" s="56"/>
      <c r="I695" s="56"/>
      <c r="J695" s="56"/>
      <c r="K695" s="56"/>
      <c r="L695" s="23"/>
    </row>
    <row r="696" spans="1:12" x14ac:dyDescent="0.2">
      <c r="A696" s="24"/>
      <c r="B696" s="48"/>
      <c r="C696" s="49"/>
      <c r="D696" s="50"/>
      <c r="E696" s="50"/>
      <c r="F696" s="165"/>
      <c r="G696" s="56"/>
      <c r="H696" s="56"/>
      <c r="I696" s="56"/>
      <c r="J696" s="56"/>
      <c r="K696" s="56"/>
      <c r="L696" s="23"/>
    </row>
    <row r="697" spans="1:12" x14ac:dyDescent="0.2">
      <c r="A697" s="24"/>
      <c r="B697" s="48"/>
      <c r="C697" s="49"/>
      <c r="D697" s="50"/>
      <c r="E697" s="50"/>
      <c r="F697" s="165"/>
      <c r="G697" s="56"/>
      <c r="H697" s="56"/>
      <c r="I697" s="56"/>
      <c r="J697" s="56"/>
      <c r="K697" s="56"/>
      <c r="L697" s="23"/>
    </row>
  </sheetData>
  <pageMargins left="1" right="0.7" top="0.75" bottom="0.75" header="0.3" footer="0.3"/>
  <pageSetup scale="56" orientation="landscape" r:id="rId1"/>
  <headerFooter>
    <oddFooter>&amp;CPage 8.4.33</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71526-89EE-4283-A8C9-821697D714C7}">
  <dimension ref="A1:O717"/>
  <sheetViews>
    <sheetView view="pageBreakPreview" zoomScale="80" zoomScaleNormal="80" zoomScaleSheetLayoutView="80" workbookViewId="0">
      <pane xSplit="1" ySplit="7" topLeftCell="B44" activePane="bottomRight" state="frozen"/>
      <selection pane="topRight"/>
      <selection pane="bottomLeft"/>
      <selection pane="bottomRight"/>
    </sheetView>
  </sheetViews>
  <sheetFormatPr defaultRowHeight="12.75" customHeight="1" x14ac:dyDescent="0.2"/>
  <cols>
    <col min="1" max="1" width="48.85546875" bestFit="1" customWidth="1"/>
    <col min="2" max="2" width="13.7109375" bestFit="1" customWidth="1"/>
    <col min="4" max="4" width="14" bestFit="1" customWidth="1"/>
    <col min="5" max="5" width="14" customWidth="1"/>
    <col min="6" max="6" width="18.140625"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1783</v>
      </c>
      <c r="B4" s="19"/>
      <c r="C4" s="19"/>
      <c r="D4" s="19"/>
      <c r="E4" s="19"/>
      <c r="F4" s="156"/>
      <c r="G4" s="19"/>
      <c r="H4" s="19"/>
      <c r="I4" s="19"/>
      <c r="J4" s="19"/>
      <c r="K4" s="19"/>
      <c r="L4" s="19"/>
      <c r="M4" s="15"/>
    </row>
    <row r="5" spans="1:15" ht="15" x14ac:dyDescent="0.25">
      <c r="A5" s="19"/>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733</v>
      </c>
      <c r="B8" s="25">
        <v>332</v>
      </c>
      <c r="C8" s="25" t="s">
        <v>18</v>
      </c>
      <c r="D8" s="26">
        <v>45657</v>
      </c>
      <c r="E8" s="26" t="s">
        <v>189</v>
      </c>
      <c r="F8" s="158"/>
      <c r="G8" s="27">
        <v>0</v>
      </c>
      <c r="H8" s="27">
        <v>0</v>
      </c>
      <c r="I8" s="27">
        <v>58377367</v>
      </c>
      <c r="J8" s="27">
        <v>0</v>
      </c>
      <c r="K8" s="27">
        <f>SUM(G8:J8)</f>
        <v>58377367</v>
      </c>
      <c r="L8" s="25" t="s">
        <v>734</v>
      </c>
      <c r="M8" s="14"/>
      <c r="N8" s="21"/>
      <c r="O8" s="15"/>
    </row>
    <row r="9" spans="1:15" x14ac:dyDescent="0.2">
      <c r="A9" s="23" t="s">
        <v>735</v>
      </c>
      <c r="B9" s="25">
        <v>332</v>
      </c>
      <c r="C9" s="29" t="s">
        <v>18</v>
      </c>
      <c r="D9" s="26">
        <v>46022</v>
      </c>
      <c r="E9" s="26" t="s">
        <v>189</v>
      </c>
      <c r="F9" s="158"/>
      <c r="G9" s="27">
        <v>0</v>
      </c>
      <c r="H9" s="27">
        <v>0</v>
      </c>
      <c r="I9" s="27">
        <v>0</v>
      </c>
      <c r="J9" s="27">
        <v>51514894.484529004</v>
      </c>
      <c r="K9" s="27">
        <f t="shared" ref="K9:K72" si="0">SUM(G9:J9)</f>
        <v>51514894.484529004</v>
      </c>
      <c r="L9" s="25" t="s">
        <v>734</v>
      </c>
      <c r="M9" s="11"/>
    </row>
    <row r="10" spans="1:15" x14ac:dyDescent="0.2">
      <c r="A10" s="23" t="s">
        <v>736</v>
      </c>
      <c r="B10" s="25">
        <v>332</v>
      </c>
      <c r="C10" s="29" t="s">
        <v>19</v>
      </c>
      <c r="D10" s="26">
        <v>46022</v>
      </c>
      <c r="E10" s="26" t="s">
        <v>189</v>
      </c>
      <c r="F10" s="158"/>
      <c r="G10" s="27">
        <v>0</v>
      </c>
      <c r="H10" s="27">
        <v>0</v>
      </c>
      <c r="I10" s="27">
        <v>0</v>
      </c>
      <c r="J10" s="27">
        <v>51016096.805937096</v>
      </c>
      <c r="K10" s="27">
        <f t="shared" si="0"/>
        <v>51016096.805937096</v>
      </c>
      <c r="L10" s="25" t="s">
        <v>734</v>
      </c>
    </row>
    <row r="11" spans="1:15" x14ac:dyDescent="0.2">
      <c r="A11" s="23" t="s">
        <v>737</v>
      </c>
      <c r="B11" s="25">
        <v>332</v>
      </c>
      <c r="C11" s="29" t="s">
        <v>18</v>
      </c>
      <c r="D11" s="26">
        <v>46022</v>
      </c>
      <c r="E11" s="26" t="s">
        <v>189</v>
      </c>
      <c r="F11" s="158"/>
      <c r="G11" s="27">
        <v>0</v>
      </c>
      <c r="H11" s="27">
        <v>0</v>
      </c>
      <c r="I11" s="27">
        <v>0</v>
      </c>
      <c r="J11" s="27">
        <v>46848243</v>
      </c>
      <c r="K11" s="27">
        <f t="shared" si="0"/>
        <v>46848243</v>
      </c>
      <c r="L11" s="25" t="s">
        <v>734</v>
      </c>
    </row>
    <row r="12" spans="1:15" x14ac:dyDescent="0.2">
      <c r="A12" s="23" t="s">
        <v>738</v>
      </c>
      <c r="B12" s="25">
        <v>332</v>
      </c>
      <c r="C12" s="29" t="s">
        <v>18</v>
      </c>
      <c r="D12" s="26">
        <v>45961</v>
      </c>
      <c r="E12" s="26" t="s">
        <v>189</v>
      </c>
      <c r="F12" s="158"/>
      <c r="G12" s="27">
        <v>0</v>
      </c>
      <c r="H12" s="27">
        <v>0</v>
      </c>
      <c r="I12" s="27">
        <v>0</v>
      </c>
      <c r="J12" s="27">
        <v>38005096.408888198</v>
      </c>
      <c r="K12" s="27">
        <f t="shared" si="0"/>
        <v>38005096.408888198</v>
      </c>
      <c r="L12" s="25" t="s">
        <v>734</v>
      </c>
    </row>
    <row r="13" spans="1:15" x14ac:dyDescent="0.2">
      <c r="A13" s="23" t="s">
        <v>739</v>
      </c>
      <c r="B13" s="25">
        <v>332</v>
      </c>
      <c r="C13" s="29" t="s">
        <v>18</v>
      </c>
      <c r="D13" s="26">
        <v>45291</v>
      </c>
      <c r="E13" s="26" t="s">
        <v>189</v>
      </c>
      <c r="F13" s="158"/>
      <c r="G13" s="27">
        <v>0</v>
      </c>
      <c r="H13" s="27">
        <v>36418742.240000002</v>
      </c>
      <c r="I13" s="27">
        <v>0</v>
      </c>
      <c r="J13" s="27">
        <v>0</v>
      </c>
      <c r="K13" s="27">
        <f t="shared" si="0"/>
        <v>36418742.240000002</v>
      </c>
      <c r="L13" s="25" t="s">
        <v>740</v>
      </c>
    </row>
    <row r="14" spans="1:15" x14ac:dyDescent="0.2">
      <c r="A14" s="23" t="s">
        <v>741</v>
      </c>
      <c r="B14" s="25">
        <v>332</v>
      </c>
      <c r="C14" s="29" t="s">
        <v>19</v>
      </c>
      <c r="D14" s="26" t="s">
        <v>181</v>
      </c>
      <c r="E14" s="26" t="s">
        <v>209</v>
      </c>
      <c r="F14" s="158"/>
      <c r="G14" s="27">
        <v>3744248.2707113344</v>
      </c>
      <c r="H14" s="27">
        <v>3511796.3998712301</v>
      </c>
      <c r="I14" s="27">
        <v>3705942.83874908</v>
      </c>
      <c r="J14" s="27">
        <v>6319069.9189640172</v>
      </c>
      <c r="K14" s="27">
        <f t="shared" si="0"/>
        <v>17281057.428295661</v>
      </c>
      <c r="L14" s="25"/>
    </row>
    <row r="15" spans="1:15" x14ac:dyDescent="0.2">
      <c r="A15" s="23" t="s">
        <v>742</v>
      </c>
      <c r="B15" s="25">
        <v>332</v>
      </c>
      <c r="C15" s="29" t="s">
        <v>19</v>
      </c>
      <c r="D15" s="26" t="s">
        <v>181</v>
      </c>
      <c r="E15" s="26" t="s">
        <v>209</v>
      </c>
      <c r="F15" s="158"/>
      <c r="G15" s="27">
        <v>0</v>
      </c>
      <c r="H15" s="27">
        <v>7266562.4123332361</v>
      </c>
      <c r="I15" s="27">
        <v>4655791.3115541497</v>
      </c>
      <c r="J15" s="27">
        <v>4360270.32600246</v>
      </c>
      <c r="K15" s="27">
        <f t="shared" si="0"/>
        <v>16282624.049889846</v>
      </c>
      <c r="L15" s="25"/>
    </row>
    <row r="16" spans="1:15" x14ac:dyDescent="0.2">
      <c r="A16" s="23" t="s">
        <v>743</v>
      </c>
      <c r="B16" s="25">
        <v>332</v>
      </c>
      <c r="C16" s="29" t="s">
        <v>18</v>
      </c>
      <c r="D16" s="26" t="s">
        <v>181</v>
      </c>
      <c r="E16" s="26" t="s">
        <v>209</v>
      </c>
      <c r="F16" s="158"/>
      <c r="G16" s="27">
        <v>10696424.759999996</v>
      </c>
      <c r="H16" s="27">
        <v>2140236.4609623626</v>
      </c>
      <c r="I16" s="27">
        <v>512063.97918929067</v>
      </c>
      <c r="J16" s="27">
        <v>0</v>
      </c>
      <c r="K16" s="27">
        <f t="shared" si="0"/>
        <v>13348725.200151648</v>
      </c>
      <c r="L16" s="25"/>
    </row>
    <row r="17" spans="1:12" x14ac:dyDescent="0.2">
      <c r="A17" s="23" t="s">
        <v>744</v>
      </c>
      <c r="B17" s="25">
        <v>332</v>
      </c>
      <c r="C17" s="29" t="s">
        <v>19</v>
      </c>
      <c r="D17" s="26">
        <v>46022</v>
      </c>
      <c r="E17" s="26" t="s">
        <v>189</v>
      </c>
      <c r="F17" s="158"/>
      <c r="G17" s="27">
        <v>0</v>
      </c>
      <c r="H17" s="27">
        <v>0</v>
      </c>
      <c r="I17" s="27">
        <v>0</v>
      </c>
      <c r="J17" s="27">
        <v>12960475.911922401</v>
      </c>
      <c r="K17" s="27">
        <f t="shared" si="0"/>
        <v>12960475.911922401</v>
      </c>
      <c r="L17" s="25" t="s">
        <v>740</v>
      </c>
    </row>
    <row r="18" spans="1:12" x14ac:dyDescent="0.2">
      <c r="A18" s="23" t="s">
        <v>745</v>
      </c>
      <c r="B18" s="25">
        <v>332</v>
      </c>
      <c r="C18" s="29" t="s">
        <v>18</v>
      </c>
      <c r="D18" s="26">
        <v>45657</v>
      </c>
      <c r="E18" s="26" t="s">
        <v>189</v>
      </c>
      <c r="F18" s="158"/>
      <c r="G18" s="27">
        <v>0</v>
      </c>
      <c r="H18" s="27">
        <v>0</v>
      </c>
      <c r="I18" s="27">
        <v>11999934.640173901</v>
      </c>
      <c r="J18" s="27">
        <v>0</v>
      </c>
      <c r="K18" s="27">
        <f t="shared" si="0"/>
        <v>11999934.640173901</v>
      </c>
      <c r="L18" s="25" t="s">
        <v>740</v>
      </c>
    </row>
    <row r="19" spans="1:12" x14ac:dyDescent="0.2">
      <c r="A19" s="23" t="s">
        <v>746</v>
      </c>
      <c r="B19" s="25">
        <v>332</v>
      </c>
      <c r="C19" s="29" t="s">
        <v>18</v>
      </c>
      <c r="D19" s="26">
        <v>44834</v>
      </c>
      <c r="E19" s="26" t="s">
        <v>189</v>
      </c>
      <c r="F19" s="158"/>
      <c r="G19" s="27">
        <v>11762721.780000001</v>
      </c>
      <c r="H19" s="27">
        <v>0</v>
      </c>
      <c r="I19" s="27">
        <v>0</v>
      </c>
      <c r="J19" s="27">
        <v>0</v>
      </c>
      <c r="K19" s="27">
        <f t="shared" si="0"/>
        <v>11762721.780000001</v>
      </c>
      <c r="L19" s="25" t="s">
        <v>740</v>
      </c>
    </row>
    <row r="20" spans="1:12" x14ac:dyDescent="0.2">
      <c r="A20" s="23" t="s">
        <v>747</v>
      </c>
      <c r="B20" s="25">
        <v>332</v>
      </c>
      <c r="C20" s="29" t="s">
        <v>19</v>
      </c>
      <c r="D20" s="26" t="s">
        <v>181</v>
      </c>
      <c r="E20" s="26" t="s">
        <v>209</v>
      </c>
      <c r="F20" s="158"/>
      <c r="G20" s="27">
        <v>1616200.5099999998</v>
      </c>
      <c r="H20" s="27">
        <v>6887387.3684329297</v>
      </c>
      <c r="I20" s="27">
        <v>294901.51740745199</v>
      </c>
      <c r="J20" s="27">
        <v>871467.63289678597</v>
      </c>
      <c r="K20" s="27">
        <f t="shared" si="0"/>
        <v>9669957.0287371688</v>
      </c>
      <c r="L20" s="25"/>
    </row>
    <row r="21" spans="1:12" x14ac:dyDescent="0.2">
      <c r="A21" s="23" t="s">
        <v>748</v>
      </c>
      <c r="B21" s="25">
        <v>332</v>
      </c>
      <c r="C21" s="29" t="s">
        <v>19</v>
      </c>
      <c r="D21" s="26" t="s">
        <v>181</v>
      </c>
      <c r="E21" s="26" t="s">
        <v>209</v>
      </c>
      <c r="F21" s="158"/>
      <c r="G21" s="27">
        <v>0</v>
      </c>
      <c r="H21" s="27">
        <v>1930299.6605384201</v>
      </c>
      <c r="I21" s="27">
        <v>3071945.1794400304</v>
      </c>
      <c r="J21" s="27">
        <v>3419062.6746948399</v>
      </c>
      <c r="K21" s="27">
        <f t="shared" si="0"/>
        <v>8421307.5146732908</v>
      </c>
      <c r="L21" s="28"/>
    </row>
    <row r="22" spans="1:12" x14ac:dyDescent="0.2">
      <c r="A22" s="23" t="s">
        <v>749</v>
      </c>
      <c r="B22" s="25">
        <v>332</v>
      </c>
      <c r="C22" s="29" t="s">
        <v>19</v>
      </c>
      <c r="D22" s="26" t="s">
        <v>181</v>
      </c>
      <c r="E22" s="26" t="s">
        <v>209</v>
      </c>
      <c r="F22" s="158"/>
      <c r="G22" s="27">
        <v>0</v>
      </c>
      <c r="H22" s="27">
        <v>0</v>
      </c>
      <c r="I22" s="27">
        <v>7840955.4946477702</v>
      </c>
      <c r="J22" s="27">
        <v>0</v>
      </c>
      <c r="K22" s="27">
        <f t="shared" si="0"/>
        <v>7840955.4946477702</v>
      </c>
      <c r="L22" s="28"/>
    </row>
    <row r="23" spans="1:12" x14ac:dyDescent="0.2">
      <c r="A23" s="23" t="s">
        <v>750</v>
      </c>
      <c r="B23" s="25">
        <v>332</v>
      </c>
      <c r="C23" s="29" t="s">
        <v>19</v>
      </c>
      <c r="D23" s="26">
        <v>45627</v>
      </c>
      <c r="E23" s="26" t="s">
        <v>189</v>
      </c>
      <c r="F23" s="158"/>
      <c r="G23" s="27">
        <v>0</v>
      </c>
      <c r="H23" s="27">
        <v>0</v>
      </c>
      <c r="I23" s="27">
        <v>7756717.4798324918</v>
      </c>
      <c r="J23" s="27">
        <v>0</v>
      </c>
      <c r="K23" s="27">
        <f t="shared" si="0"/>
        <v>7756717.4798324918</v>
      </c>
      <c r="L23" s="28"/>
    </row>
    <row r="24" spans="1:12" x14ac:dyDescent="0.2">
      <c r="A24" s="23" t="s">
        <v>751</v>
      </c>
      <c r="B24" s="25">
        <v>332</v>
      </c>
      <c r="C24" s="29" t="s">
        <v>19</v>
      </c>
      <c r="D24" s="26">
        <v>45626</v>
      </c>
      <c r="E24" s="26" t="s">
        <v>189</v>
      </c>
      <c r="F24" s="158"/>
      <c r="G24" s="27">
        <v>0</v>
      </c>
      <c r="H24" s="27">
        <v>0</v>
      </c>
      <c r="I24" s="27">
        <v>6500149.3687901199</v>
      </c>
      <c r="J24" s="27">
        <v>0</v>
      </c>
      <c r="K24" s="27">
        <f t="shared" si="0"/>
        <v>6500149.3687901199</v>
      </c>
      <c r="L24" s="28"/>
    </row>
    <row r="25" spans="1:12" x14ac:dyDescent="0.2">
      <c r="A25" s="23" t="s">
        <v>752</v>
      </c>
      <c r="B25" s="25">
        <v>332</v>
      </c>
      <c r="C25" s="29" t="s">
        <v>18</v>
      </c>
      <c r="D25" s="26">
        <v>45657</v>
      </c>
      <c r="E25" s="26" t="s">
        <v>189</v>
      </c>
      <c r="F25" s="158"/>
      <c r="G25" s="27">
        <v>0</v>
      </c>
      <c r="H25" s="27">
        <v>0</v>
      </c>
      <c r="I25" s="27">
        <v>5738810.1332553402</v>
      </c>
      <c r="J25" s="27">
        <v>0</v>
      </c>
      <c r="K25" s="27">
        <f t="shared" si="0"/>
        <v>5738810.1332553402</v>
      </c>
      <c r="L25" s="28"/>
    </row>
    <row r="26" spans="1:12" x14ac:dyDescent="0.2">
      <c r="A26" s="23" t="s">
        <v>753</v>
      </c>
      <c r="B26" s="25">
        <v>332</v>
      </c>
      <c r="C26" s="29" t="s">
        <v>18</v>
      </c>
      <c r="D26" s="26" t="s">
        <v>181</v>
      </c>
      <c r="E26" s="26" t="s">
        <v>209</v>
      </c>
      <c r="F26" s="158"/>
      <c r="G26" s="27">
        <v>2147408.2300000004</v>
      </c>
      <c r="H26" s="27">
        <v>1208941.7227568799</v>
      </c>
      <c r="I26" s="27">
        <v>1746413.675456662</v>
      </c>
      <c r="J26" s="27">
        <v>557550.54983549099</v>
      </c>
      <c r="K26" s="27">
        <f t="shared" si="0"/>
        <v>5660314.1780490335</v>
      </c>
      <c r="L26" s="28"/>
    </row>
    <row r="27" spans="1:12" x14ac:dyDescent="0.2">
      <c r="A27" s="23" t="s">
        <v>754</v>
      </c>
      <c r="B27" s="25">
        <v>332</v>
      </c>
      <c r="C27" s="29" t="s">
        <v>18</v>
      </c>
      <c r="D27" s="26">
        <v>45291</v>
      </c>
      <c r="E27" s="26" t="s">
        <v>189</v>
      </c>
      <c r="F27" s="158"/>
      <c r="G27" s="27">
        <v>0</v>
      </c>
      <c r="H27" s="27">
        <v>5444194</v>
      </c>
      <c r="I27" s="27">
        <v>0</v>
      </c>
      <c r="J27" s="27">
        <v>0</v>
      </c>
      <c r="K27" s="27">
        <f t="shared" si="0"/>
        <v>5444194</v>
      </c>
      <c r="L27" s="28"/>
    </row>
    <row r="28" spans="1:12" x14ac:dyDescent="0.2">
      <c r="A28" s="23" t="s">
        <v>755</v>
      </c>
      <c r="B28" s="25">
        <v>332</v>
      </c>
      <c r="C28" s="29" t="s">
        <v>18</v>
      </c>
      <c r="D28" s="26">
        <v>45565</v>
      </c>
      <c r="E28" s="26" t="s">
        <v>189</v>
      </c>
      <c r="F28" s="158"/>
      <c r="G28" s="27">
        <v>0</v>
      </c>
      <c r="H28" s="27">
        <v>0</v>
      </c>
      <c r="I28" s="27">
        <v>4557155.2337790998</v>
      </c>
      <c r="J28" s="27">
        <v>0</v>
      </c>
      <c r="K28" s="27">
        <f t="shared" si="0"/>
        <v>4557155.2337790998</v>
      </c>
      <c r="L28" s="28"/>
    </row>
    <row r="29" spans="1:12" x14ac:dyDescent="0.2">
      <c r="A29" s="23" t="s">
        <v>756</v>
      </c>
      <c r="B29" s="25">
        <v>332</v>
      </c>
      <c r="C29" s="29" t="s">
        <v>18</v>
      </c>
      <c r="D29" s="26">
        <v>45597</v>
      </c>
      <c r="E29" s="26" t="s">
        <v>189</v>
      </c>
      <c r="F29" s="158"/>
      <c r="G29" s="27">
        <v>0</v>
      </c>
      <c r="H29" s="27">
        <v>0</v>
      </c>
      <c r="I29" s="27">
        <v>3709454.2901562899</v>
      </c>
      <c r="J29" s="27">
        <v>0</v>
      </c>
      <c r="K29" s="27">
        <f t="shared" si="0"/>
        <v>3709454.2901562899</v>
      </c>
      <c r="L29" s="28"/>
    </row>
    <row r="30" spans="1:12" x14ac:dyDescent="0.2">
      <c r="A30" s="23" t="s">
        <v>757</v>
      </c>
      <c r="B30" s="25">
        <v>332</v>
      </c>
      <c r="C30" s="29" t="s">
        <v>18</v>
      </c>
      <c r="D30" s="26">
        <v>45383</v>
      </c>
      <c r="E30" s="26" t="s">
        <v>189</v>
      </c>
      <c r="F30" s="158"/>
      <c r="G30" s="27">
        <v>0</v>
      </c>
      <c r="H30" s="27">
        <v>0</v>
      </c>
      <c r="I30" s="27">
        <v>3662800.5833880026</v>
      </c>
      <c r="J30" s="27">
        <v>0</v>
      </c>
      <c r="K30" s="27">
        <f t="shared" si="0"/>
        <v>3662800.5833880026</v>
      </c>
      <c r="L30" s="28"/>
    </row>
    <row r="31" spans="1:12" x14ac:dyDescent="0.2">
      <c r="A31" s="23" t="s">
        <v>758</v>
      </c>
      <c r="B31" s="25">
        <v>332</v>
      </c>
      <c r="C31" s="29" t="s">
        <v>19</v>
      </c>
      <c r="D31" s="26">
        <v>45444</v>
      </c>
      <c r="E31" s="26" t="s">
        <v>189</v>
      </c>
      <c r="F31" s="158"/>
      <c r="G31" s="27">
        <v>0</v>
      </c>
      <c r="H31" s="27">
        <v>0</v>
      </c>
      <c r="I31" s="27">
        <v>3528119.0825678199</v>
      </c>
      <c r="J31" s="27">
        <v>0</v>
      </c>
      <c r="K31" s="27">
        <f t="shared" si="0"/>
        <v>3528119.0825678199</v>
      </c>
      <c r="L31" s="28"/>
    </row>
    <row r="32" spans="1:12" x14ac:dyDescent="0.2">
      <c r="A32" s="23" t="s">
        <v>759</v>
      </c>
      <c r="B32" s="25">
        <v>332</v>
      </c>
      <c r="C32" s="29" t="s">
        <v>18</v>
      </c>
      <c r="D32" s="26">
        <v>45748</v>
      </c>
      <c r="E32" s="26" t="s">
        <v>189</v>
      </c>
      <c r="F32" s="158"/>
      <c r="G32" s="27">
        <v>0</v>
      </c>
      <c r="H32" s="27">
        <v>0</v>
      </c>
      <c r="I32" s="27">
        <v>0</v>
      </c>
      <c r="J32" s="27">
        <v>3479932.8476810101</v>
      </c>
      <c r="K32" s="27">
        <f t="shared" si="0"/>
        <v>3479932.8476810101</v>
      </c>
      <c r="L32" s="28"/>
    </row>
    <row r="33" spans="1:12" x14ac:dyDescent="0.2">
      <c r="A33" s="23" t="s">
        <v>760</v>
      </c>
      <c r="B33" s="25">
        <v>332</v>
      </c>
      <c r="C33" s="29" t="s">
        <v>19</v>
      </c>
      <c r="D33" s="26">
        <v>44926</v>
      </c>
      <c r="E33" s="26" t="s">
        <v>189</v>
      </c>
      <c r="F33" s="158"/>
      <c r="G33" s="27">
        <v>3377482.66</v>
      </c>
      <c r="H33" s="27">
        <v>0</v>
      </c>
      <c r="I33" s="27">
        <v>0</v>
      </c>
      <c r="J33" s="27">
        <v>0</v>
      </c>
      <c r="K33" s="27">
        <f t="shared" si="0"/>
        <v>3377482.66</v>
      </c>
      <c r="L33" s="28"/>
    </row>
    <row r="34" spans="1:12" x14ac:dyDescent="0.2">
      <c r="A34" s="23" t="s">
        <v>761</v>
      </c>
      <c r="B34" s="25">
        <v>332</v>
      </c>
      <c r="C34" s="29" t="s">
        <v>18</v>
      </c>
      <c r="D34" s="26">
        <v>45748</v>
      </c>
      <c r="E34" s="26" t="s">
        <v>189</v>
      </c>
      <c r="F34" s="158"/>
      <c r="G34" s="27">
        <v>0</v>
      </c>
      <c r="H34" s="27">
        <v>0</v>
      </c>
      <c r="I34" s="27">
        <v>0</v>
      </c>
      <c r="J34" s="27">
        <v>3337124.0407130197</v>
      </c>
      <c r="K34" s="27">
        <f t="shared" si="0"/>
        <v>3337124.0407130197</v>
      </c>
      <c r="L34" s="28"/>
    </row>
    <row r="35" spans="1:12" x14ac:dyDescent="0.2">
      <c r="A35" s="23" t="s">
        <v>762</v>
      </c>
      <c r="B35" s="25">
        <v>332</v>
      </c>
      <c r="C35" s="25" t="s">
        <v>18</v>
      </c>
      <c r="D35" s="26">
        <v>44895</v>
      </c>
      <c r="E35" s="26" t="s">
        <v>189</v>
      </c>
      <c r="F35" s="158"/>
      <c r="G35" s="27">
        <v>3176947.26</v>
      </c>
      <c r="H35" s="27">
        <v>0</v>
      </c>
      <c r="I35" s="27">
        <v>0</v>
      </c>
      <c r="J35" s="27">
        <v>0</v>
      </c>
      <c r="K35" s="27">
        <f t="shared" si="0"/>
        <v>3176947.26</v>
      </c>
      <c r="L35" s="28"/>
    </row>
    <row r="36" spans="1:12" x14ac:dyDescent="0.2">
      <c r="A36" s="23" t="s">
        <v>763</v>
      </c>
      <c r="B36" s="25">
        <v>332</v>
      </c>
      <c r="C36" s="29" t="s">
        <v>18</v>
      </c>
      <c r="D36" s="26">
        <v>45596</v>
      </c>
      <c r="E36" s="26" t="s">
        <v>189</v>
      </c>
      <c r="F36" s="158"/>
      <c r="G36" s="27">
        <v>0</v>
      </c>
      <c r="H36" s="27">
        <v>0</v>
      </c>
      <c r="I36" s="27">
        <v>2981836.6643491602</v>
      </c>
      <c r="J36" s="27">
        <v>0</v>
      </c>
      <c r="K36" s="27">
        <f t="shared" si="0"/>
        <v>2981836.6643491602</v>
      </c>
      <c r="L36" s="28"/>
    </row>
    <row r="37" spans="1:12" x14ac:dyDescent="0.2">
      <c r="A37" s="23" t="s">
        <v>764</v>
      </c>
      <c r="B37" s="25">
        <v>332</v>
      </c>
      <c r="C37" s="25" t="s">
        <v>18</v>
      </c>
      <c r="D37" s="26">
        <v>45444</v>
      </c>
      <c r="E37" s="26" t="s">
        <v>189</v>
      </c>
      <c r="F37" s="158"/>
      <c r="G37" s="27">
        <v>0</v>
      </c>
      <c r="H37" s="27">
        <v>0</v>
      </c>
      <c r="I37" s="27">
        <v>2882760.4186330424</v>
      </c>
      <c r="J37" s="27">
        <v>0</v>
      </c>
      <c r="K37" s="27">
        <f t="shared" si="0"/>
        <v>2882760.4186330424</v>
      </c>
      <c r="L37" s="28"/>
    </row>
    <row r="38" spans="1:12" x14ac:dyDescent="0.2">
      <c r="A38" s="23" t="s">
        <v>765</v>
      </c>
      <c r="B38" s="25">
        <v>332</v>
      </c>
      <c r="C38" s="29" t="s">
        <v>18</v>
      </c>
      <c r="D38" s="26">
        <v>44895</v>
      </c>
      <c r="E38" s="26" t="s">
        <v>189</v>
      </c>
      <c r="F38" s="158"/>
      <c r="G38" s="27">
        <v>2782037.74</v>
      </c>
      <c r="H38" s="27">
        <v>0</v>
      </c>
      <c r="I38" s="27">
        <v>0</v>
      </c>
      <c r="J38" s="27">
        <v>0</v>
      </c>
      <c r="K38" s="27">
        <f t="shared" si="0"/>
        <v>2782037.74</v>
      </c>
      <c r="L38" s="28"/>
    </row>
    <row r="39" spans="1:12" x14ac:dyDescent="0.2">
      <c r="A39" s="23" t="s">
        <v>766</v>
      </c>
      <c r="B39" s="25">
        <v>332</v>
      </c>
      <c r="C39" s="29" t="s">
        <v>18</v>
      </c>
      <c r="D39" s="26">
        <v>45261</v>
      </c>
      <c r="E39" s="26" t="s">
        <v>189</v>
      </c>
      <c r="F39" s="158"/>
      <c r="G39" s="27">
        <v>0</v>
      </c>
      <c r="H39" s="27">
        <v>2737500</v>
      </c>
      <c r="I39" s="27">
        <v>0</v>
      </c>
      <c r="J39" s="27">
        <v>0</v>
      </c>
      <c r="K39" s="27">
        <f t="shared" si="0"/>
        <v>2737500</v>
      </c>
      <c r="L39" s="28"/>
    </row>
    <row r="40" spans="1:12" x14ac:dyDescent="0.2">
      <c r="A40" s="23" t="s">
        <v>767</v>
      </c>
      <c r="B40" s="25">
        <v>332</v>
      </c>
      <c r="C40" s="29" t="s">
        <v>19</v>
      </c>
      <c r="D40" s="26">
        <v>45261</v>
      </c>
      <c r="E40" s="26" t="s">
        <v>189</v>
      </c>
      <c r="F40" s="158"/>
      <c r="G40" s="27">
        <v>0</v>
      </c>
      <c r="H40" s="27">
        <v>2563423.1855967478</v>
      </c>
      <c r="I40" s="27">
        <v>0</v>
      </c>
      <c r="J40" s="27">
        <v>0</v>
      </c>
      <c r="K40" s="27">
        <f t="shared" si="0"/>
        <v>2563423.1855967478</v>
      </c>
      <c r="L40" s="28"/>
    </row>
    <row r="41" spans="1:12" x14ac:dyDescent="0.2">
      <c r="A41" s="23" t="s">
        <v>768</v>
      </c>
      <c r="B41" s="25">
        <v>332</v>
      </c>
      <c r="C41" s="25" t="s">
        <v>19</v>
      </c>
      <c r="D41" s="26">
        <v>44804</v>
      </c>
      <c r="E41" s="26" t="s">
        <v>189</v>
      </c>
      <c r="F41" s="158"/>
      <c r="G41" s="27">
        <v>2480394.39</v>
      </c>
      <c r="H41" s="27">
        <v>0</v>
      </c>
      <c r="I41" s="27">
        <v>0</v>
      </c>
      <c r="J41" s="27">
        <v>0</v>
      </c>
      <c r="K41" s="27">
        <f t="shared" si="0"/>
        <v>2480394.39</v>
      </c>
      <c r="L41" s="28"/>
    </row>
    <row r="42" spans="1:12" x14ac:dyDescent="0.2">
      <c r="A42" s="23" t="s">
        <v>769</v>
      </c>
      <c r="B42" s="25">
        <v>332</v>
      </c>
      <c r="C42" s="29" t="s">
        <v>18</v>
      </c>
      <c r="D42" s="26">
        <v>45689</v>
      </c>
      <c r="E42" s="26" t="s">
        <v>189</v>
      </c>
      <c r="F42" s="158"/>
      <c r="G42" s="27">
        <v>0</v>
      </c>
      <c r="H42" s="27">
        <v>0</v>
      </c>
      <c r="I42" s="27">
        <v>0</v>
      </c>
      <c r="J42" s="27">
        <v>2116610.8359696902</v>
      </c>
      <c r="K42" s="27">
        <f t="shared" si="0"/>
        <v>2116610.8359696902</v>
      </c>
      <c r="L42" s="28"/>
    </row>
    <row r="43" spans="1:12" x14ac:dyDescent="0.2">
      <c r="A43" s="23" t="s">
        <v>770</v>
      </c>
      <c r="B43" s="25">
        <v>332</v>
      </c>
      <c r="C43" s="29" t="s">
        <v>18</v>
      </c>
      <c r="D43" s="26">
        <v>45261</v>
      </c>
      <c r="E43" s="26" t="s">
        <v>189</v>
      </c>
      <c r="F43" s="158"/>
      <c r="G43" s="27">
        <v>0</v>
      </c>
      <c r="H43" s="27">
        <v>1981404.5921064257</v>
      </c>
      <c r="I43" s="27">
        <v>0</v>
      </c>
      <c r="J43" s="27">
        <v>0</v>
      </c>
      <c r="K43" s="27">
        <f t="shared" si="0"/>
        <v>1981404.5921064257</v>
      </c>
      <c r="L43" s="28"/>
    </row>
    <row r="44" spans="1:12" x14ac:dyDescent="0.2">
      <c r="A44" s="23" t="s">
        <v>771</v>
      </c>
      <c r="B44" s="25">
        <v>332</v>
      </c>
      <c r="C44" s="29" t="s">
        <v>19</v>
      </c>
      <c r="D44" s="26">
        <v>44958</v>
      </c>
      <c r="E44" s="26" t="s">
        <v>189</v>
      </c>
      <c r="F44" s="158"/>
      <c r="G44" s="27">
        <v>0</v>
      </c>
      <c r="H44" s="27">
        <v>1975136.7086636419</v>
      </c>
      <c r="I44" s="27">
        <v>0</v>
      </c>
      <c r="J44" s="27">
        <v>0</v>
      </c>
      <c r="K44" s="27">
        <f t="shared" si="0"/>
        <v>1975136.7086636419</v>
      </c>
      <c r="L44" s="28"/>
    </row>
    <row r="45" spans="1:12" x14ac:dyDescent="0.2">
      <c r="A45" s="23" t="s">
        <v>772</v>
      </c>
      <c r="B45" s="25">
        <v>332</v>
      </c>
      <c r="C45" s="25" t="s">
        <v>18</v>
      </c>
      <c r="D45" s="26">
        <v>44773</v>
      </c>
      <c r="E45" s="26" t="s">
        <v>189</v>
      </c>
      <c r="F45" s="158"/>
      <c r="G45" s="27">
        <v>1965368.64</v>
      </c>
      <c r="H45" s="27">
        <v>0</v>
      </c>
      <c r="I45" s="27">
        <v>0</v>
      </c>
      <c r="J45" s="27">
        <v>0</v>
      </c>
      <c r="K45" s="27">
        <f t="shared" si="0"/>
        <v>1965368.64</v>
      </c>
      <c r="L45" s="28"/>
    </row>
    <row r="46" spans="1:12" x14ac:dyDescent="0.2">
      <c r="A46" s="23" t="s">
        <v>773</v>
      </c>
      <c r="B46" s="25">
        <v>332</v>
      </c>
      <c r="C46" s="29" t="s">
        <v>19</v>
      </c>
      <c r="D46" s="26">
        <v>45231</v>
      </c>
      <c r="E46" s="26" t="s">
        <v>189</v>
      </c>
      <c r="F46" s="158"/>
      <c r="G46" s="27">
        <v>0</v>
      </c>
      <c r="H46" s="27">
        <v>1938285.3133199387</v>
      </c>
      <c r="I46" s="27">
        <v>0</v>
      </c>
      <c r="J46" s="27">
        <v>0</v>
      </c>
      <c r="K46" s="27">
        <f t="shared" si="0"/>
        <v>1938285.3133199387</v>
      </c>
      <c r="L46" s="28"/>
    </row>
    <row r="47" spans="1:12" x14ac:dyDescent="0.2">
      <c r="A47" s="23" t="s">
        <v>775</v>
      </c>
      <c r="B47" s="25">
        <v>332</v>
      </c>
      <c r="C47" s="29" t="s">
        <v>19</v>
      </c>
      <c r="D47" s="26">
        <v>45992</v>
      </c>
      <c r="E47" s="26" t="s">
        <v>189</v>
      </c>
      <c r="F47" s="158"/>
      <c r="G47" s="27">
        <v>0</v>
      </c>
      <c r="H47" s="27">
        <v>0</v>
      </c>
      <c r="I47" s="27">
        <v>0</v>
      </c>
      <c r="J47" s="27">
        <v>1769608.05554366</v>
      </c>
      <c r="K47" s="27">
        <f t="shared" si="0"/>
        <v>1769608.05554366</v>
      </c>
      <c r="L47" s="28"/>
    </row>
    <row r="48" spans="1:12" x14ac:dyDescent="0.2">
      <c r="A48" s="23" t="s">
        <v>776</v>
      </c>
      <c r="B48" s="25">
        <v>332</v>
      </c>
      <c r="C48" s="29" t="s">
        <v>19</v>
      </c>
      <c r="D48" s="26" t="s">
        <v>181</v>
      </c>
      <c r="E48" s="26" t="s">
        <v>209</v>
      </c>
      <c r="F48" s="158"/>
      <c r="G48" s="27">
        <v>1760477.1200000008</v>
      </c>
      <c r="H48" s="27">
        <v>0</v>
      </c>
      <c r="I48" s="27">
        <v>0</v>
      </c>
      <c r="J48" s="27">
        <v>0</v>
      </c>
      <c r="K48" s="27">
        <f t="shared" si="0"/>
        <v>1760477.1200000008</v>
      </c>
      <c r="L48" s="28"/>
    </row>
    <row r="49" spans="1:12" x14ac:dyDescent="0.2">
      <c r="A49" s="23" t="s">
        <v>777</v>
      </c>
      <c r="B49" s="25">
        <v>332</v>
      </c>
      <c r="C49" s="25" t="s">
        <v>18</v>
      </c>
      <c r="D49" s="26">
        <v>45261</v>
      </c>
      <c r="E49" s="26" t="s">
        <v>189</v>
      </c>
      <c r="F49" s="158"/>
      <c r="G49" s="27">
        <v>0</v>
      </c>
      <c r="H49" s="27">
        <v>1647007.58</v>
      </c>
      <c r="I49" s="27">
        <v>0</v>
      </c>
      <c r="J49" s="27">
        <v>0</v>
      </c>
      <c r="K49" s="27">
        <f t="shared" si="0"/>
        <v>1647007.58</v>
      </c>
      <c r="L49" s="28"/>
    </row>
    <row r="50" spans="1:12" x14ac:dyDescent="0.2">
      <c r="A50" s="23" t="s">
        <v>778</v>
      </c>
      <c r="B50" s="25">
        <v>332</v>
      </c>
      <c r="C50" s="29" t="s">
        <v>18</v>
      </c>
      <c r="D50" s="26">
        <v>45627</v>
      </c>
      <c r="E50" s="26" t="s">
        <v>189</v>
      </c>
      <c r="F50" s="158"/>
      <c r="G50" s="27">
        <v>0</v>
      </c>
      <c r="H50" s="27">
        <v>0</v>
      </c>
      <c r="I50" s="27">
        <v>1635845.4000000001</v>
      </c>
      <c r="J50" s="27">
        <v>0</v>
      </c>
      <c r="K50" s="27">
        <f t="shared" si="0"/>
        <v>1635845.4000000001</v>
      </c>
      <c r="L50" s="28"/>
    </row>
    <row r="51" spans="1:12" x14ac:dyDescent="0.2">
      <c r="A51" s="23" t="s">
        <v>779</v>
      </c>
      <c r="B51" s="25">
        <v>332</v>
      </c>
      <c r="C51" s="29" t="s">
        <v>18</v>
      </c>
      <c r="D51" s="26">
        <v>45413</v>
      </c>
      <c r="E51" s="26" t="s">
        <v>189</v>
      </c>
      <c r="F51" s="158"/>
      <c r="G51" s="27">
        <v>0</v>
      </c>
      <c r="H51" s="27">
        <v>0</v>
      </c>
      <c r="I51" s="27">
        <v>1542234.10928854</v>
      </c>
      <c r="J51" s="27">
        <v>0</v>
      </c>
      <c r="K51" s="27">
        <f t="shared" si="0"/>
        <v>1542234.10928854</v>
      </c>
      <c r="L51" s="28"/>
    </row>
    <row r="52" spans="1:12" x14ac:dyDescent="0.2">
      <c r="A52" s="23" t="s">
        <v>780</v>
      </c>
      <c r="B52" s="25">
        <v>332</v>
      </c>
      <c r="C52" s="25" t="s">
        <v>19</v>
      </c>
      <c r="D52" s="26">
        <v>45778</v>
      </c>
      <c r="E52" s="26" t="s">
        <v>189</v>
      </c>
      <c r="F52" s="158"/>
      <c r="G52" s="27">
        <v>0</v>
      </c>
      <c r="H52" s="27">
        <v>0</v>
      </c>
      <c r="I52" s="27">
        <v>0</v>
      </c>
      <c r="J52" s="27">
        <v>1526332.3633808712</v>
      </c>
      <c r="K52" s="27">
        <f t="shared" si="0"/>
        <v>1526332.3633808712</v>
      </c>
      <c r="L52" s="28"/>
    </row>
    <row r="53" spans="1:12" x14ac:dyDescent="0.2">
      <c r="A53" s="23" t="s">
        <v>781</v>
      </c>
      <c r="B53" s="25">
        <v>332</v>
      </c>
      <c r="C53" s="29" t="s">
        <v>18</v>
      </c>
      <c r="D53" s="26">
        <v>45291</v>
      </c>
      <c r="E53" s="26" t="s">
        <v>189</v>
      </c>
      <c r="F53" s="158"/>
      <c r="G53" s="27">
        <v>0</v>
      </c>
      <c r="H53" s="27">
        <v>1502376.6536898799</v>
      </c>
      <c r="I53" s="27">
        <v>0</v>
      </c>
      <c r="J53" s="27">
        <v>0</v>
      </c>
      <c r="K53" s="27">
        <f t="shared" si="0"/>
        <v>1502376.6536898799</v>
      </c>
      <c r="L53" s="28"/>
    </row>
    <row r="54" spans="1:12" x14ac:dyDescent="0.2">
      <c r="A54" s="23" t="s">
        <v>782</v>
      </c>
      <c r="B54" s="25">
        <v>332</v>
      </c>
      <c r="C54" s="29" t="s">
        <v>18</v>
      </c>
      <c r="D54" s="26">
        <v>45261</v>
      </c>
      <c r="E54" s="26" t="s">
        <v>189</v>
      </c>
      <c r="F54" s="158"/>
      <c r="G54" s="27">
        <v>0</v>
      </c>
      <c r="H54" s="27">
        <v>1472294.7987643119</v>
      </c>
      <c r="I54" s="27">
        <v>0</v>
      </c>
      <c r="J54" s="27">
        <v>0</v>
      </c>
      <c r="K54" s="27">
        <f t="shared" si="0"/>
        <v>1472294.7987643119</v>
      </c>
      <c r="L54" s="28"/>
    </row>
    <row r="55" spans="1:12" x14ac:dyDescent="0.2">
      <c r="A55" s="23" t="s">
        <v>783</v>
      </c>
      <c r="B55" s="25">
        <v>332</v>
      </c>
      <c r="C55" s="25" t="s">
        <v>18</v>
      </c>
      <c r="D55" s="26">
        <v>45231</v>
      </c>
      <c r="E55" s="26" t="s">
        <v>189</v>
      </c>
      <c r="F55" s="158"/>
      <c r="G55" s="27">
        <v>0</v>
      </c>
      <c r="H55" s="27">
        <v>1464234</v>
      </c>
      <c r="I55" s="27">
        <v>0</v>
      </c>
      <c r="J55" s="27">
        <v>0</v>
      </c>
      <c r="K55" s="27">
        <f t="shared" si="0"/>
        <v>1464234</v>
      </c>
      <c r="L55" s="28"/>
    </row>
    <row r="56" spans="1:12" x14ac:dyDescent="0.2">
      <c r="A56" s="23" t="s">
        <v>784</v>
      </c>
      <c r="B56" s="25">
        <v>332</v>
      </c>
      <c r="C56" s="25" t="s">
        <v>19</v>
      </c>
      <c r="D56" s="26">
        <v>45778</v>
      </c>
      <c r="E56" s="26" t="s">
        <v>189</v>
      </c>
      <c r="F56" s="158"/>
      <c r="G56" s="27">
        <v>0</v>
      </c>
      <c r="H56" s="27">
        <v>0</v>
      </c>
      <c r="I56" s="27">
        <v>0</v>
      </c>
      <c r="J56" s="27">
        <v>1405194.874223659</v>
      </c>
      <c r="K56" s="27">
        <f t="shared" si="0"/>
        <v>1405194.874223659</v>
      </c>
      <c r="L56" s="28"/>
    </row>
    <row r="57" spans="1:12" x14ac:dyDescent="0.2">
      <c r="A57" s="23" t="s">
        <v>785</v>
      </c>
      <c r="B57" s="25">
        <v>332</v>
      </c>
      <c r="C57" s="29" t="s">
        <v>19</v>
      </c>
      <c r="D57" s="26">
        <v>44926</v>
      </c>
      <c r="E57" s="26" t="s">
        <v>189</v>
      </c>
      <c r="F57" s="158"/>
      <c r="G57" s="27">
        <v>1342292.3699999996</v>
      </c>
      <c r="H57" s="27">
        <v>0</v>
      </c>
      <c r="I57" s="27">
        <v>0</v>
      </c>
      <c r="J57" s="27">
        <v>0</v>
      </c>
      <c r="K57" s="27">
        <f t="shared" si="0"/>
        <v>1342292.3699999996</v>
      </c>
      <c r="L57" s="28"/>
    </row>
    <row r="58" spans="1:12" x14ac:dyDescent="0.2">
      <c r="A58" s="23" t="s">
        <v>786</v>
      </c>
      <c r="B58" s="25">
        <v>332</v>
      </c>
      <c r="C58" s="29" t="s">
        <v>18</v>
      </c>
      <c r="D58" s="26">
        <v>44856</v>
      </c>
      <c r="E58" s="26" t="s">
        <v>189</v>
      </c>
      <c r="F58" s="158"/>
      <c r="G58" s="27">
        <v>1331343.51</v>
      </c>
      <c r="H58" s="27">
        <v>0</v>
      </c>
      <c r="I58" s="27">
        <v>0</v>
      </c>
      <c r="J58" s="27">
        <v>0</v>
      </c>
      <c r="K58" s="27">
        <f t="shared" si="0"/>
        <v>1331343.51</v>
      </c>
      <c r="L58" s="28"/>
    </row>
    <row r="59" spans="1:12" x14ac:dyDescent="0.2">
      <c r="A59" s="23" t="s">
        <v>787</v>
      </c>
      <c r="B59" s="25">
        <v>332</v>
      </c>
      <c r="C59" s="25" t="s">
        <v>18</v>
      </c>
      <c r="D59" s="26">
        <v>45627</v>
      </c>
      <c r="E59" s="26" t="s">
        <v>189</v>
      </c>
      <c r="F59" s="158"/>
      <c r="G59" s="27">
        <v>0</v>
      </c>
      <c r="H59" s="27">
        <v>0</v>
      </c>
      <c r="I59" s="27">
        <v>1321920</v>
      </c>
      <c r="J59" s="27">
        <v>0</v>
      </c>
      <c r="K59" s="27">
        <f t="shared" si="0"/>
        <v>1321920</v>
      </c>
      <c r="L59" s="28"/>
    </row>
    <row r="60" spans="1:12" x14ac:dyDescent="0.2">
      <c r="A60" s="23" t="s">
        <v>788</v>
      </c>
      <c r="B60" s="25">
        <v>332</v>
      </c>
      <c r="C60" s="25" t="s">
        <v>19</v>
      </c>
      <c r="D60" s="26">
        <v>45108</v>
      </c>
      <c r="E60" s="26" t="s">
        <v>189</v>
      </c>
      <c r="F60" s="158"/>
      <c r="G60" s="27">
        <v>0</v>
      </c>
      <c r="H60" s="27">
        <v>1319880.5080866001</v>
      </c>
      <c r="I60" s="27">
        <v>0</v>
      </c>
      <c r="J60" s="27">
        <v>0</v>
      </c>
      <c r="K60" s="27">
        <f t="shared" si="0"/>
        <v>1319880.5080866001</v>
      </c>
      <c r="L60" s="28"/>
    </row>
    <row r="61" spans="1:12" x14ac:dyDescent="0.2">
      <c r="A61" s="23" t="s">
        <v>789</v>
      </c>
      <c r="B61" s="25">
        <v>332</v>
      </c>
      <c r="C61" s="25" t="s">
        <v>18</v>
      </c>
      <c r="D61" s="26">
        <v>44804</v>
      </c>
      <c r="E61" s="26" t="s">
        <v>189</v>
      </c>
      <c r="F61" s="158"/>
      <c r="G61" s="27">
        <v>1310787.8</v>
      </c>
      <c r="H61" s="27">
        <v>0</v>
      </c>
      <c r="I61" s="27">
        <v>0</v>
      </c>
      <c r="J61" s="27">
        <v>0</v>
      </c>
      <c r="K61" s="27">
        <f t="shared" si="0"/>
        <v>1310787.8</v>
      </c>
      <c r="L61" s="28"/>
    </row>
    <row r="62" spans="1:12" x14ac:dyDescent="0.2">
      <c r="A62" s="23" t="s">
        <v>790</v>
      </c>
      <c r="B62" s="25">
        <v>332</v>
      </c>
      <c r="C62" s="29" t="s">
        <v>18</v>
      </c>
      <c r="D62" s="26">
        <v>45717</v>
      </c>
      <c r="E62" s="26" t="s">
        <v>189</v>
      </c>
      <c r="F62" s="158"/>
      <c r="G62" s="27">
        <v>0</v>
      </c>
      <c r="H62" s="27">
        <v>0</v>
      </c>
      <c r="I62" s="27">
        <v>0</v>
      </c>
      <c r="J62" s="27">
        <v>1281496.4481231601</v>
      </c>
      <c r="K62" s="27">
        <f t="shared" si="0"/>
        <v>1281496.4481231601</v>
      </c>
      <c r="L62" s="28"/>
    </row>
    <row r="63" spans="1:12" x14ac:dyDescent="0.2">
      <c r="A63" s="23" t="s">
        <v>791</v>
      </c>
      <c r="B63" s="25">
        <v>332</v>
      </c>
      <c r="C63" s="25" t="s">
        <v>18</v>
      </c>
      <c r="D63" s="26">
        <v>44986</v>
      </c>
      <c r="E63" s="26" t="s">
        <v>189</v>
      </c>
      <c r="F63" s="158"/>
      <c r="G63" s="27">
        <v>0</v>
      </c>
      <c r="H63" s="27">
        <v>1276678.9348432301</v>
      </c>
      <c r="I63" s="27">
        <v>0</v>
      </c>
      <c r="J63" s="27">
        <v>0</v>
      </c>
      <c r="K63" s="27">
        <f t="shared" si="0"/>
        <v>1276678.9348432301</v>
      </c>
      <c r="L63" s="28"/>
    </row>
    <row r="64" spans="1:12" x14ac:dyDescent="0.2">
      <c r="A64" s="23" t="s">
        <v>792</v>
      </c>
      <c r="B64" s="25">
        <v>332</v>
      </c>
      <c r="C64" s="25" t="s">
        <v>18</v>
      </c>
      <c r="D64" s="26">
        <v>45261</v>
      </c>
      <c r="E64" s="26" t="s">
        <v>189</v>
      </c>
      <c r="F64" s="158"/>
      <c r="G64" s="27">
        <v>0</v>
      </c>
      <c r="H64" s="27">
        <v>1248730.75817767</v>
      </c>
      <c r="I64" s="27">
        <v>0</v>
      </c>
      <c r="J64" s="27">
        <v>0</v>
      </c>
      <c r="K64" s="27">
        <f t="shared" si="0"/>
        <v>1248730.75817767</v>
      </c>
      <c r="L64" s="28"/>
    </row>
    <row r="65" spans="1:12" x14ac:dyDescent="0.2">
      <c r="A65" s="23" t="s">
        <v>793</v>
      </c>
      <c r="B65" s="25">
        <v>332</v>
      </c>
      <c r="C65" s="25" t="s">
        <v>18</v>
      </c>
      <c r="D65" s="26" t="s">
        <v>181</v>
      </c>
      <c r="E65" s="26" t="s">
        <v>209</v>
      </c>
      <c r="F65" s="158"/>
      <c r="G65" s="27">
        <v>572274.44519999949</v>
      </c>
      <c r="H65" s="27">
        <v>398260.36064868467</v>
      </c>
      <c r="I65" s="27">
        <v>25486.863458371201</v>
      </c>
      <c r="J65" s="27">
        <v>205785.58581584401</v>
      </c>
      <c r="K65" s="27">
        <f t="shared" si="0"/>
        <v>1201807.2551228995</v>
      </c>
      <c r="L65" s="28"/>
    </row>
    <row r="66" spans="1:12" x14ac:dyDescent="0.2">
      <c r="A66" s="23" t="s">
        <v>794</v>
      </c>
      <c r="B66" s="25">
        <v>332</v>
      </c>
      <c r="C66" s="25" t="s">
        <v>18</v>
      </c>
      <c r="D66" s="26">
        <v>44895</v>
      </c>
      <c r="E66" s="26" t="s">
        <v>189</v>
      </c>
      <c r="F66" s="158"/>
      <c r="G66" s="27">
        <v>1123509.5900000001</v>
      </c>
      <c r="H66" s="27">
        <v>0</v>
      </c>
      <c r="I66" s="27">
        <v>0</v>
      </c>
      <c r="J66" s="27">
        <v>0</v>
      </c>
      <c r="K66" s="27">
        <f t="shared" si="0"/>
        <v>1123509.5900000001</v>
      </c>
      <c r="L66" s="28"/>
    </row>
    <row r="67" spans="1:12" x14ac:dyDescent="0.2">
      <c r="A67" s="23" t="s">
        <v>795</v>
      </c>
      <c r="B67" s="25">
        <v>332</v>
      </c>
      <c r="C67" s="25" t="s">
        <v>18</v>
      </c>
      <c r="D67" s="26">
        <v>44910</v>
      </c>
      <c r="E67" s="26" t="s">
        <v>189</v>
      </c>
      <c r="F67" s="158"/>
      <c r="G67" s="27">
        <v>1073100</v>
      </c>
      <c r="H67" s="27">
        <v>0</v>
      </c>
      <c r="I67" s="27">
        <v>0</v>
      </c>
      <c r="J67" s="27">
        <v>0</v>
      </c>
      <c r="K67" s="27">
        <f t="shared" si="0"/>
        <v>1073100</v>
      </c>
      <c r="L67" s="28"/>
    </row>
    <row r="68" spans="1:12" x14ac:dyDescent="0.2">
      <c r="A68" s="23" t="s">
        <v>796</v>
      </c>
      <c r="B68" s="25">
        <v>332</v>
      </c>
      <c r="C68" s="25" t="s">
        <v>18</v>
      </c>
      <c r="D68" s="26">
        <v>44925</v>
      </c>
      <c r="E68" s="26" t="s">
        <v>189</v>
      </c>
      <c r="F68" s="158"/>
      <c r="G68" s="27">
        <v>1040250</v>
      </c>
      <c r="H68" s="27">
        <v>0</v>
      </c>
      <c r="I68" s="27">
        <v>0</v>
      </c>
      <c r="J68" s="27">
        <v>0</v>
      </c>
      <c r="K68" s="27">
        <f t="shared" si="0"/>
        <v>1040250</v>
      </c>
      <c r="L68" s="28"/>
    </row>
    <row r="69" spans="1:12" x14ac:dyDescent="0.2">
      <c r="A69" s="23" t="s">
        <v>797</v>
      </c>
      <c r="B69" s="25">
        <v>332</v>
      </c>
      <c r="C69" s="25" t="s">
        <v>18</v>
      </c>
      <c r="D69" s="26">
        <v>45962</v>
      </c>
      <c r="E69" s="26" t="s">
        <v>189</v>
      </c>
      <c r="F69" s="158"/>
      <c r="G69" s="27">
        <v>0</v>
      </c>
      <c r="H69" s="27">
        <v>0</v>
      </c>
      <c r="I69" s="27">
        <v>0</v>
      </c>
      <c r="J69" s="27">
        <v>1033438.0401862857</v>
      </c>
      <c r="K69" s="27">
        <f t="shared" si="0"/>
        <v>1033438.0401862857</v>
      </c>
      <c r="L69" s="28"/>
    </row>
    <row r="70" spans="1:12" x14ac:dyDescent="0.2">
      <c r="A70" s="23" t="s">
        <v>798</v>
      </c>
      <c r="B70" s="25">
        <v>332</v>
      </c>
      <c r="C70" s="25" t="s">
        <v>18</v>
      </c>
      <c r="D70" s="26">
        <v>44865</v>
      </c>
      <c r="E70" s="26" t="s">
        <v>189</v>
      </c>
      <c r="F70" s="158"/>
      <c r="G70" s="27">
        <v>1026974.0299999999</v>
      </c>
      <c r="H70" s="27">
        <v>0</v>
      </c>
      <c r="I70" s="27">
        <v>0</v>
      </c>
      <c r="J70" s="27">
        <v>0</v>
      </c>
      <c r="K70" s="27">
        <f t="shared" si="0"/>
        <v>1026974.0299999999</v>
      </c>
      <c r="L70" s="28"/>
    </row>
    <row r="71" spans="1:12" x14ac:dyDescent="0.2">
      <c r="A71" s="23" t="s">
        <v>799</v>
      </c>
      <c r="B71" s="25">
        <v>332</v>
      </c>
      <c r="C71" s="25" t="s">
        <v>19</v>
      </c>
      <c r="D71" s="26">
        <v>45627</v>
      </c>
      <c r="E71" s="26" t="s">
        <v>189</v>
      </c>
      <c r="F71" s="158"/>
      <c r="G71" s="27">
        <v>0</v>
      </c>
      <c r="H71" s="27">
        <v>0</v>
      </c>
      <c r="I71" s="27">
        <v>1024273.1233296499</v>
      </c>
      <c r="J71" s="27">
        <v>0</v>
      </c>
      <c r="K71" s="27">
        <f t="shared" si="0"/>
        <v>1024273.1233296499</v>
      </c>
      <c r="L71" s="28"/>
    </row>
    <row r="72" spans="1:12" x14ac:dyDescent="0.2">
      <c r="A72" s="23" t="s">
        <v>800</v>
      </c>
      <c r="B72" s="25">
        <v>332</v>
      </c>
      <c r="C72" s="25" t="s">
        <v>18</v>
      </c>
      <c r="D72" s="26">
        <v>45261</v>
      </c>
      <c r="E72" s="26" t="s">
        <v>189</v>
      </c>
      <c r="F72" s="158"/>
      <c r="G72" s="27">
        <v>0</v>
      </c>
      <c r="H72" s="27">
        <v>1015537.2088323615</v>
      </c>
      <c r="I72" s="27">
        <v>0</v>
      </c>
      <c r="J72" s="27">
        <v>0</v>
      </c>
      <c r="K72" s="27">
        <f t="shared" si="0"/>
        <v>1015537.2088323615</v>
      </c>
      <c r="L72" s="28"/>
    </row>
    <row r="73" spans="1:12" x14ac:dyDescent="0.2">
      <c r="A73" s="28" t="s">
        <v>208</v>
      </c>
      <c r="B73" s="25">
        <v>332</v>
      </c>
      <c r="C73" s="25" t="s">
        <v>19</v>
      </c>
      <c r="D73" s="26" t="s">
        <v>181</v>
      </c>
      <c r="E73" s="26" t="s">
        <v>189</v>
      </c>
      <c r="F73" s="158" t="str">
        <f>C73&amp;E73</f>
        <v>SG-USpecific</v>
      </c>
      <c r="G73" s="30">
        <f>SUMIF($F$84:$F$215,F73,$G$84:$G$215)</f>
        <v>1921512.96</v>
      </c>
      <c r="H73" s="30">
        <f>SUMIF($F$84:$F$215,F73,$H$84:$H$215)</f>
        <v>2556656.1667196942</v>
      </c>
      <c r="I73" s="30">
        <f>SUMIF($F$84:$F$215,F73,$I$84:$I$215)</f>
        <v>3295793.9317609314</v>
      </c>
      <c r="J73" s="30">
        <f>SUMIF($F$84:$F$215,F73,$J$84:$J$215)</f>
        <v>3849889.187757879</v>
      </c>
      <c r="K73" s="27">
        <f t="shared" ref="K73:K78" si="1">SUM(G73:J73)</f>
        <v>11623852.246238505</v>
      </c>
      <c r="L73" s="28"/>
    </row>
    <row r="74" spans="1:12" x14ac:dyDescent="0.2">
      <c r="A74" s="28" t="s">
        <v>208</v>
      </c>
      <c r="B74" s="25">
        <v>332</v>
      </c>
      <c r="C74" s="25" t="s">
        <v>19</v>
      </c>
      <c r="D74" s="26" t="s">
        <v>181</v>
      </c>
      <c r="E74" s="26" t="s">
        <v>209</v>
      </c>
      <c r="F74" s="158" t="str">
        <f>C74&amp;E74</f>
        <v>SG-UProgrammatic</v>
      </c>
      <c r="G74" s="30">
        <f>SUMIF($F$84:$F$215,F74,$G$84:$G$215)</f>
        <v>70392</v>
      </c>
      <c r="H74" s="30">
        <f>SUMIF($F$84:$F$215,F74,$H$84:$H$215)</f>
        <v>0</v>
      </c>
      <c r="I74" s="30">
        <f>SUMIF($F$84:$F$215,F74,$I$84:$I$215)</f>
        <v>0</v>
      </c>
      <c r="J74" s="30">
        <f>SUMIF($F$84:$F$215,F74,$J$84:$J$215)</f>
        <v>0</v>
      </c>
      <c r="K74" s="27">
        <f t="shared" si="1"/>
        <v>70392</v>
      </c>
      <c r="L74" s="28"/>
    </row>
    <row r="75" spans="1:12" x14ac:dyDescent="0.2">
      <c r="A75" s="28" t="s">
        <v>208</v>
      </c>
      <c r="B75" s="25">
        <v>332</v>
      </c>
      <c r="C75" s="25" t="s">
        <v>18</v>
      </c>
      <c r="D75" s="26" t="s">
        <v>181</v>
      </c>
      <c r="E75" s="26" t="s">
        <v>189</v>
      </c>
      <c r="F75" s="158" t="str">
        <f>C75&amp;E75</f>
        <v>SG-PSpecific</v>
      </c>
      <c r="G75" s="30">
        <f>SUMIF($F$84:$F$215,F75,$G$84:$G$215)</f>
        <v>8588601.8847999983</v>
      </c>
      <c r="H75" s="30">
        <f>SUMIF($F$84:$F$215,F75,$H$84:$H$215)</f>
        <v>12707776.819865812</v>
      </c>
      <c r="I75" s="30">
        <f>SUMIF($F$84:$F$215,F75,$I$84:$I$215)</f>
        <v>14324315.263261233</v>
      </c>
      <c r="J75" s="30">
        <f>SUMIF($F$84:$F$215,F75,$J$84:$J$215)</f>
        <v>3381749.120956969</v>
      </c>
      <c r="K75" s="27">
        <f t="shared" si="1"/>
        <v>39002443.088884011</v>
      </c>
      <c r="L75" s="28"/>
    </row>
    <row r="76" spans="1:12" x14ac:dyDescent="0.2">
      <c r="A76" s="28" t="s">
        <v>208</v>
      </c>
      <c r="B76" s="25">
        <v>332</v>
      </c>
      <c r="C76" s="25" t="s">
        <v>18</v>
      </c>
      <c r="D76" s="26" t="s">
        <v>181</v>
      </c>
      <c r="E76" s="26" t="s">
        <v>209</v>
      </c>
      <c r="F76" s="158" t="str">
        <f>C76&amp;E76</f>
        <v>SG-PProgrammatic</v>
      </c>
      <c r="G76" s="30">
        <f>SUMIF($F$84:$F$215,F76,$G$84:$G$215)</f>
        <v>0</v>
      </c>
      <c r="H76" s="30">
        <f>SUMIF($F$84:$F$215,F76,$H$84:$H$215)</f>
        <v>0</v>
      </c>
      <c r="I76" s="30">
        <f>SUMIF($F$84:$F$215,F76,$I$84:$I$215)</f>
        <v>0</v>
      </c>
      <c r="J76" s="30">
        <f>SUMIF($F$84:$F$215,F76,$J$84:$J$215)</f>
        <v>0</v>
      </c>
      <c r="K76" s="27">
        <f t="shared" si="1"/>
        <v>0</v>
      </c>
      <c r="L76" s="28"/>
    </row>
    <row r="77" spans="1:12" x14ac:dyDescent="0.2">
      <c r="A77" s="31" t="s">
        <v>801</v>
      </c>
      <c r="B77" s="25">
        <v>332</v>
      </c>
      <c r="C77" s="25" t="s">
        <v>19</v>
      </c>
      <c r="D77" s="26" t="s">
        <v>181</v>
      </c>
      <c r="E77" s="26" t="s">
        <v>160</v>
      </c>
      <c r="F77" s="158"/>
      <c r="G77" s="30">
        <v>-448955.054</v>
      </c>
      <c r="H77" s="30">
        <v>-897910.10800000001</v>
      </c>
      <c r="I77" s="30">
        <v>-897910.10800000001</v>
      </c>
      <c r="J77" s="30">
        <v>-897910.10800000001</v>
      </c>
      <c r="K77" s="27">
        <f t="shared" si="1"/>
        <v>-3142685.378</v>
      </c>
      <c r="L77" s="28"/>
    </row>
    <row r="78" spans="1:12" x14ac:dyDescent="0.2">
      <c r="A78" s="31" t="s">
        <v>801</v>
      </c>
      <c r="B78" s="25">
        <v>332</v>
      </c>
      <c r="C78" s="25" t="s">
        <v>18</v>
      </c>
      <c r="D78" s="26" t="s">
        <v>181</v>
      </c>
      <c r="E78" s="26" t="s">
        <v>160</v>
      </c>
      <c r="F78" s="158"/>
      <c r="G78" s="27">
        <v>-508682.31399999995</v>
      </c>
      <c r="H78" s="27">
        <v>-1017364.6279999999</v>
      </c>
      <c r="I78" s="27">
        <v>-1017364.6279999999</v>
      </c>
      <c r="J78" s="27">
        <v>-1017364.6279999999</v>
      </c>
      <c r="K78" s="59">
        <f t="shared" si="1"/>
        <v>-3560776.1979999999</v>
      </c>
      <c r="L78" s="28"/>
    </row>
    <row r="79" spans="1:12" x14ac:dyDescent="0.2">
      <c r="A79" s="23"/>
      <c r="B79" s="28"/>
      <c r="C79" s="25"/>
      <c r="D79" s="32"/>
      <c r="E79" s="32"/>
      <c r="F79" s="159"/>
      <c r="G79" s="33"/>
      <c r="H79" s="33"/>
      <c r="I79" s="33"/>
      <c r="J79" s="33"/>
      <c r="K79" s="34">
        <f>SUM(K8:K78)</f>
        <v>556773008.92541206</v>
      </c>
      <c r="L79" s="28"/>
    </row>
    <row r="80" spans="1:12" x14ac:dyDescent="0.2">
      <c r="A80" s="23"/>
      <c r="B80" s="23"/>
      <c r="C80" s="25"/>
      <c r="D80" s="35"/>
      <c r="E80" s="35"/>
      <c r="F80" s="160"/>
      <c r="G80" s="36"/>
      <c r="H80" s="36"/>
      <c r="I80" s="36"/>
      <c r="J80" s="36"/>
      <c r="K80" s="37"/>
      <c r="L80" s="35"/>
    </row>
    <row r="81" spans="1:12" x14ac:dyDescent="0.2">
      <c r="A81" s="23"/>
      <c r="B81" s="23"/>
      <c r="C81" s="25"/>
      <c r="D81" s="38"/>
      <c r="E81" s="38"/>
      <c r="F81" s="161"/>
      <c r="G81" s="36"/>
      <c r="H81" s="36"/>
      <c r="I81" s="36"/>
      <c r="J81" s="36"/>
      <c r="K81" s="36"/>
      <c r="L81" s="23"/>
    </row>
    <row r="82" spans="1:12" x14ac:dyDescent="0.2">
      <c r="A82" s="39"/>
      <c r="B82" s="23"/>
      <c r="C82" s="40"/>
      <c r="D82" s="26"/>
      <c r="E82" s="26"/>
      <c r="F82" s="158"/>
      <c r="G82" s="36"/>
      <c r="H82" s="36"/>
      <c r="I82" s="36"/>
      <c r="J82" s="36"/>
      <c r="K82" s="36"/>
      <c r="L82" s="23"/>
    </row>
    <row r="83" spans="1:12" ht="26.25" x14ac:dyDescent="0.25">
      <c r="A83" s="41" t="str">
        <f t="shared" ref="A83:D83" si="2">A7</f>
        <v>Project Description</v>
      </c>
      <c r="B83" s="41" t="str">
        <f t="shared" si="2"/>
        <v>FERC Account</v>
      </c>
      <c r="C83" s="41" t="str">
        <f t="shared" si="2"/>
        <v>Factor</v>
      </c>
      <c r="D83" s="41" t="str">
        <f t="shared" si="2"/>
        <v>In-service 
Date</v>
      </c>
      <c r="E83" s="22" t="s">
        <v>152</v>
      </c>
      <c r="F83" s="162"/>
      <c r="G83" s="41" t="str">
        <f t="shared" ref="G83:L83" si="3">G7</f>
        <v>Jul22 to Dec22 Plant Adds</v>
      </c>
      <c r="H83" s="41" t="str">
        <f t="shared" si="3"/>
        <v>CY 2023 Plant Adds</v>
      </c>
      <c r="I83" s="41" t="str">
        <f t="shared" si="3"/>
        <v>CY 2024 Plant Adds</v>
      </c>
      <c r="J83" s="41" t="str">
        <f t="shared" si="3"/>
        <v>CY 2025 Plant Adds</v>
      </c>
      <c r="K83" s="41" t="str">
        <f t="shared" si="3"/>
        <v>Jul22 to Dec25 Plant Adds</v>
      </c>
      <c r="L83" s="41" t="str">
        <f t="shared" si="3"/>
        <v>Ref.</v>
      </c>
    </row>
    <row r="84" spans="1:12" x14ac:dyDescent="0.2">
      <c r="A84" s="42" t="s">
        <v>802</v>
      </c>
      <c r="B84" s="25">
        <v>332</v>
      </c>
      <c r="C84" s="45" t="s">
        <v>18</v>
      </c>
      <c r="D84" s="46">
        <v>45078</v>
      </c>
      <c r="E84" s="26" t="s">
        <v>189</v>
      </c>
      <c r="F84" s="163" t="str">
        <f t="shared" ref="F84:F140" si="4">C84&amp;E84</f>
        <v>SG-PSpecific</v>
      </c>
      <c r="G84" s="47">
        <v>0</v>
      </c>
      <c r="H84" s="47">
        <v>986446.09</v>
      </c>
      <c r="I84" s="47">
        <v>0</v>
      </c>
      <c r="J84" s="47">
        <v>0</v>
      </c>
      <c r="K84" s="47">
        <f>SUM(G84:J84)</f>
        <v>986446.09</v>
      </c>
      <c r="L84" s="23"/>
    </row>
    <row r="85" spans="1:12" x14ac:dyDescent="0.2">
      <c r="A85" s="42" t="s">
        <v>803</v>
      </c>
      <c r="B85" s="25">
        <v>332</v>
      </c>
      <c r="C85" s="45" t="s">
        <v>18</v>
      </c>
      <c r="D85" s="46">
        <v>45261</v>
      </c>
      <c r="E85" s="26" t="s">
        <v>189</v>
      </c>
      <c r="F85" s="163" t="str">
        <f t="shared" si="4"/>
        <v>SG-PSpecific</v>
      </c>
      <c r="G85" s="47">
        <v>0</v>
      </c>
      <c r="H85" s="47">
        <v>963880.32</v>
      </c>
      <c r="I85" s="47">
        <v>0</v>
      </c>
      <c r="J85" s="47">
        <v>0</v>
      </c>
      <c r="K85" s="47">
        <f t="shared" ref="K85:K148" si="5">SUM(G85:J85)</f>
        <v>963880.32</v>
      </c>
      <c r="L85" s="23"/>
    </row>
    <row r="86" spans="1:12" x14ac:dyDescent="0.2">
      <c r="A86" s="42" t="s">
        <v>804</v>
      </c>
      <c r="B86" s="25">
        <v>332</v>
      </c>
      <c r="C86" s="45" t="s">
        <v>18</v>
      </c>
      <c r="D86" s="46">
        <v>45657</v>
      </c>
      <c r="E86" s="26" t="s">
        <v>189</v>
      </c>
      <c r="F86" s="163" t="str">
        <f t="shared" si="4"/>
        <v>SG-PSpecific</v>
      </c>
      <c r="G86" s="47">
        <v>0</v>
      </c>
      <c r="H86" s="47">
        <v>0</v>
      </c>
      <c r="I86" s="47">
        <v>954969.404410157</v>
      </c>
      <c r="J86" s="47">
        <v>0</v>
      </c>
      <c r="K86" s="47">
        <f t="shared" si="5"/>
        <v>954969.404410157</v>
      </c>
      <c r="L86" s="23"/>
    </row>
    <row r="87" spans="1:12" x14ac:dyDescent="0.2">
      <c r="A87" s="42" t="s">
        <v>805</v>
      </c>
      <c r="B87" s="25">
        <v>332</v>
      </c>
      <c r="C87" s="44" t="s">
        <v>18</v>
      </c>
      <c r="D87" s="46">
        <v>45597</v>
      </c>
      <c r="E87" s="26" t="s">
        <v>189</v>
      </c>
      <c r="F87" s="163" t="str">
        <f t="shared" si="4"/>
        <v>SG-PSpecific</v>
      </c>
      <c r="G87" s="47">
        <v>0</v>
      </c>
      <c r="H87" s="47">
        <v>0</v>
      </c>
      <c r="I87" s="47">
        <v>949365</v>
      </c>
      <c r="J87" s="47">
        <v>0</v>
      </c>
      <c r="K87" s="47">
        <f t="shared" si="5"/>
        <v>949365</v>
      </c>
      <c r="L87" s="23"/>
    </row>
    <row r="88" spans="1:12" x14ac:dyDescent="0.2">
      <c r="A88" s="42" t="s">
        <v>798</v>
      </c>
      <c r="B88" s="25">
        <v>332</v>
      </c>
      <c r="C88" s="44" t="s">
        <v>18</v>
      </c>
      <c r="D88" s="46">
        <v>44856</v>
      </c>
      <c r="E88" s="26" t="s">
        <v>189</v>
      </c>
      <c r="F88" s="163" t="str">
        <f t="shared" si="4"/>
        <v>SG-PSpecific</v>
      </c>
      <c r="G88" s="47">
        <v>922596.61</v>
      </c>
      <c r="H88" s="47">
        <v>0</v>
      </c>
      <c r="I88" s="47">
        <v>0</v>
      </c>
      <c r="J88" s="47">
        <v>0</v>
      </c>
      <c r="K88" s="47">
        <f t="shared" si="5"/>
        <v>922596.61</v>
      </c>
      <c r="L88" s="23"/>
    </row>
    <row r="89" spans="1:12" x14ac:dyDescent="0.2">
      <c r="A89" s="42" t="s">
        <v>806</v>
      </c>
      <c r="B89" s="25">
        <v>332</v>
      </c>
      <c r="C89" s="45" t="s">
        <v>19</v>
      </c>
      <c r="D89" s="46">
        <v>44958</v>
      </c>
      <c r="E89" s="26" t="s">
        <v>189</v>
      </c>
      <c r="F89" s="163" t="str">
        <f t="shared" si="4"/>
        <v>SG-USpecific</v>
      </c>
      <c r="G89" s="47">
        <v>0</v>
      </c>
      <c r="H89" s="47">
        <v>861871.73969166807</v>
      </c>
      <c r="I89" s="47">
        <v>0</v>
      </c>
      <c r="J89" s="47">
        <v>0</v>
      </c>
      <c r="K89" s="47">
        <f t="shared" si="5"/>
        <v>861871.73969166807</v>
      </c>
      <c r="L89" s="23"/>
    </row>
    <row r="90" spans="1:12" x14ac:dyDescent="0.2">
      <c r="A90" s="42" t="s">
        <v>807</v>
      </c>
      <c r="B90" s="25">
        <v>332</v>
      </c>
      <c r="C90" s="44" t="s">
        <v>18</v>
      </c>
      <c r="D90" s="46">
        <v>45597</v>
      </c>
      <c r="E90" s="26" t="s">
        <v>189</v>
      </c>
      <c r="F90" s="163" t="str">
        <f t="shared" si="4"/>
        <v>SG-PSpecific</v>
      </c>
      <c r="G90" s="47">
        <v>0</v>
      </c>
      <c r="H90" s="47">
        <v>0</v>
      </c>
      <c r="I90" s="47">
        <v>838791.9</v>
      </c>
      <c r="J90" s="47">
        <v>0</v>
      </c>
      <c r="K90" s="47">
        <f t="shared" si="5"/>
        <v>838791.9</v>
      </c>
      <c r="L90" s="23"/>
    </row>
    <row r="91" spans="1:12" x14ac:dyDescent="0.2">
      <c r="A91" s="42" t="s">
        <v>808</v>
      </c>
      <c r="B91" s="25">
        <v>332</v>
      </c>
      <c r="C91" s="45" t="s">
        <v>18</v>
      </c>
      <c r="D91" s="46">
        <v>45597</v>
      </c>
      <c r="E91" s="26" t="s">
        <v>189</v>
      </c>
      <c r="F91" s="163" t="str">
        <f t="shared" si="4"/>
        <v>SG-PSpecific</v>
      </c>
      <c r="G91" s="47">
        <v>0</v>
      </c>
      <c r="H91" s="47">
        <v>0</v>
      </c>
      <c r="I91" s="47">
        <v>837675</v>
      </c>
      <c r="J91" s="47">
        <v>0</v>
      </c>
      <c r="K91" s="47">
        <f t="shared" si="5"/>
        <v>837675</v>
      </c>
      <c r="L91" s="23"/>
    </row>
    <row r="92" spans="1:12" x14ac:dyDescent="0.2">
      <c r="A92" s="42" t="s">
        <v>809</v>
      </c>
      <c r="B92" s="25">
        <v>332</v>
      </c>
      <c r="C92" s="44" t="s">
        <v>18</v>
      </c>
      <c r="D92" s="46">
        <v>45839</v>
      </c>
      <c r="E92" s="26" t="s">
        <v>189</v>
      </c>
      <c r="F92" s="163" t="str">
        <f t="shared" si="4"/>
        <v>SG-PSpecific</v>
      </c>
      <c r="G92" s="47">
        <v>0</v>
      </c>
      <c r="H92" s="47">
        <v>0</v>
      </c>
      <c r="I92" s="47">
        <v>0</v>
      </c>
      <c r="J92" s="47">
        <v>787199.32937439752</v>
      </c>
      <c r="K92" s="47">
        <f t="shared" si="5"/>
        <v>787199.32937439752</v>
      </c>
      <c r="L92" s="23"/>
    </row>
    <row r="93" spans="1:12" x14ac:dyDescent="0.2">
      <c r="A93" s="42" t="s">
        <v>810</v>
      </c>
      <c r="B93" s="25">
        <v>332</v>
      </c>
      <c r="C93" s="44" t="s">
        <v>18</v>
      </c>
      <c r="D93" s="46">
        <v>45839</v>
      </c>
      <c r="E93" s="26" t="s">
        <v>189</v>
      </c>
      <c r="F93" s="163" t="str">
        <f t="shared" si="4"/>
        <v>SG-PSpecific</v>
      </c>
      <c r="G93" s="47">
        <v>0</v>
      </c>
      <c r="H93" s="47">
        <v>0</v>
      </c>
      <c r="I93" s="47">
        <v>0</v>
      </c>
      <c r="J93" s="47">
        <v>787199.32937439752</v>
      </c>
      <c r="K93" s="47">
        <f t="shared" si="5"/>
        <v>787199.32937439752</v>
      </c>
      <c r="L93" s="23"/>
    </row>
    <row r="94" spans="1:12" x14ac:dyDescent="0.2">
      <c r="A94" s="42" t="s">
        <v>811</v>
      </c>
      <c r="B94" s="25">
        <v>332</v>
      </c>
      <c r="C94" s="45" t="s">
        <v>18</v>
      </c>
      <c r="D94" s="46">
        <v>45839</v>
      </c>
      <c r="E94" s="26" t="s">
        <v>189</v>
      </c>
      <c r="F94" s="163" t="str">
        <f t="shared" si="4"/>
        <v>SG-PSpecific</v>
      </c>
      <c r="G94" s="47">
        <v>0</v>
      </c>
      <c r="H94" s="47">
        <v>0</v>
      </c>
      <c r="I94" s="47">
        <v>0</v>
      </c>
      <c r="J94" s="47">
        <v>787199.32937439752</v>
      </c>
      <c r="K94" s="47">
        <f t="shared" si="5"/>
        <v>787199.32937439752</v>
      </c>
      <c r="L94" s="23"/>
    </row>
    <row r="95" spans="1:12" x14ac:dyDescent="0.2">
      <c r="A95" s="42" t="s">
        <v>812</v>
      </c>
      <c r="B95" s="25">
        <v>332</v>
      </c>
      <c r="C95" s="45" t="s">
        <v>18</v>
      </c>
      <c r="D95" s="46">
        <v>45839</v>
      </c>
      <c r="E95" s="26" t="s">
        <v>189</v>
      </c>
      <c r="F95" s="163" t="str">
        <f t="shared" si="4"/>
        <v>SG-PSpecific</v>
      </c>
      <c r="G95" s="47">
        <v>0</v>
      </c>
      <c r="H95" s="47">
        <v>0</v>
      </c>
      <c r="I95" s="47">
        <v>0</v>
      </c>
      <c r="J95" s="47">
        <v>787199.32937439752</v>
      </c>
      <c r="K95" s="47">
        <f t="shared" si="5"/>
        <v>787199.32937439752</v>
      </c>
      <c r="L95" s="23"/>
    </row>
    <row r="96" spans="1:12" x14ac:dyDescent="0.2">
      <c r="A96" s="42" t="s">
        <v>813</v>
      </c>
      <c r="B96" s="25">
        <v>332</v>
      </c>
      <c r="C96" s="44" t="s">
        <v>18</v>
      </c>
      <c r="D96" s="46">
        <v>44895</v>
      </c>
      <c r="E96" s="26" t="s">
        <v>189</v>
      </c>
      <c r="F96" s="163" t="str">
        <f t="shared" si="4"/>
        <v>SG-PSpecific</v>
      </c>
      <c r="G96" s="47">
        <v>785924.04540000006</v>
      </c>
      <c r="H96" s="47">
        <v>0</v>
      </c>
      <c r="I96" s="47">
        <v>0</v>
      </c>
      <c r="J96" s="47">
        <v>0</v>
      </c>
      <c r="K96" s="47">
        <f t="shared" si="5"/>
        <v>785924.04540000006</v>
      </c>
      <c r="L96" s="23"/>
    </row>
    <row r="97" spans="1:12" x14ac:dyDescent="0.2">
      <c r="A97" s="42" t="s">
        <v>814</v>
      </c>
      <c r="B97" s="25">
        <v>332</v>
      </c>
      <c r="C97" s="45" t="s">
        <v>19</v>
      </c>
      <c r="D97" s="46">
        <v>44896</v>
      </c>
      <c r="E97" s="26" t="s">
        <v>189</v>
      </c>
      <c r="F97" s="163" t="str">
        <f t="shared" si="4"/>
        <v>SG-USpecific</v>
      </c>
      <c r="G97" s="47">
        <v>782925</v>
      </c>
      <c r="H97" s="47">
        <v>0</v>
      </c>
      <c r="I97" s="47">
        <v>0</v>
      </c>
      <c r="J97" s="47">
        <v>0</v>
      </c>
      <c r="K97" s="47">
        <f t="shared" si="5"/>
        <v>782925</v>
      </c>
      <c r="L97" s="23"/>
    </row>
    <row r="98" spans="1:12" x14ac:dyDescent="0.2">
      <c r="A98" s="42" t="s">
        <v>815</v>
      </c>
      <c r="B98" s="25">
        <v>332</v>
      </c>
      <c r="C98" s="44" t="s">
        <v>19</v>
      </c>
      <c r="D98" s="46">
        <v>45627</v>
      </c>
      <c r="E98" s="26" t="s">
        <v>189</v>
      </c>
      <c r="F98" s="163" t="str">
        <f t="shared" si="4"/>
        <v>SG-USpecific</v>
      </c>
      <c r="G98" s="47">
        <v>0</v>
      </c>
      <c r="H98" s="47">
        <v>0</v>
      </c>
      <c r="I98" s="47">
        <v>775567.33978402743</v>
      </c>
      <c r="J98" s="47">
        <v>0</v>
      </c>
      <c r="K98" s="47">
        <f t="shared" si="5"/>
        <v>775567.33978402743</v>
      </c>
      <c r="L98" s="23"/>
    </row>
    <row r="99" spans="1:12" x14ac:dyDescent="0.2">
      <c r="A99" s="42" t="s">
        <v>816</v>
      </c>
      <c r="B99" s="25">
        <v>332</v>
      </c>
      <c r="C99" s="45" t="s">
        <v>18</v>
      </c>
      <c r="D99" s="46">
        <v>44925</v>
      </c>
      <c r="E99" s="26" t="s">
        <v>189</v>
      </c>
      <c r="F99" s="163" t="str">
        <f t="shared" si="4"/>
        <v>SG-PSpecific</v>
      </c>
      <c r="G99" s="47">
        <v>774809.99</v>
      </c>
      <c r="H99" s="47">
        <v>0</v>
      </c>
      <c r="I99" s="47">
        <v>0</v>
      </c>
      <c r="J99" s="47">
        <v>0</v>
      </c>
      <c r="K99" s="47">
        <f t="shared" si="5"/>
        <v>774809.99</v>
      </c>
      <c r="L99" s="23"/>
    </row>
    <row r="100" spans="1:12" x14ac:dyDescent="0.2">
      <c r="A100" s="42" t="s">
        <v>817</v>
      </c>
      <c r="B100" s="25">
        <v>332</v>
      </c>
      <c r="C100" s="45" t="s">
        <v>18</v>
      </c>
      <c r="D100" s="46">
        <v>45261</v>
      </c>
      <c r="E100" s="26" t="s">
        <v>189</v>
      </c>
      <c r="F100" s="163" t="str">
        <f t="shared" si="4"/>
        <v>SG-PSpecific</v>
      </c>
      <c r="G100" s="47">
        <v>0</v>
      </c>
      <c r="H100" s="47">
        <v>761032.52</v>
      </c>
      <c r="I100" s="47">
        <v>0</v>
      </c>
      <c r="J100" s="47">
        <v>0</v>
      </c>
      <c r="K100" s="47">
        <f t="shared" si="5"/>
        <v>761032.52</v>
      </c>
      <c r="L100" s="23"/>
    </row>
    <row r="101" spans="1:12" x14ac:dyDescent="0.2">
      <c r="A101" s="42" t="s">
        <v>818</v>
      </c>
      <c r="B101" s="25">
        <v>332</v>
      </c>
      <c r="C101" s="45" t="s">
        <v>18</v>
      </c>
      <c r="D101" s="46">
        <v>45261</v>
      </c>
      <c r="E101" s="26" t="s">
        <v>189</v>
      </c>
      <c r="F101" s="163" t="str">
        <f t="shared" si="4"/>
        <v>SG-PSpecific</v>
      </c>
      <c r="G101" s="47">
        <v>0</v>
      </c>
      <c r="H101" s="47">
        <v>744053.15</v>
      </c>
      <c r="I101" s="47">
        <v>0</v>
      </c>
      <c r="J101" s="47">
        <v>0</v>
      </c>
      <c r="K101" s="47">
        <f t="shared" si="5"/>
        <v>744053.15</v>
      </c>
      <c r="L101" s="23"/>
    </row>
    <row r="102" spans="1:12" x14ac:dyDescent="0.2">
      <c r="A102" s="42" t="s">
        <v>819</v>
      </c>
      <c r="B102" s="25">
        <v>332</v>
      </c>
      <c r="C102" s="45" t="s">
        <v>18</v>
      </c>
      <c r="D102" s="46">
        <v>45261</v>
      </c>
      <c r="E102" s="26" t="s">
        <v>189</v>
      </c>
      <c r="F102" s="163" t="str">
        <f t="shared" si="4"/>
        <v>SG-PSpecific</v>
      </c>
      <c r="G102" s="47">
        <v>0</v>
      </c>
      <c r="H102" s="47">
        <v>743831.93</v>
      </c>
      <c r="I102" s="47">
        <v>0</v>
      </c>
      <c r="J102" s="47">
        <v>0</v>
      </c>
      <c r="K102" s="47">
        <f t="shared" si="5"/>
        <v>743831.93</v>
      </c>
      <c r="L102" s="23"/>
    </row>
    <row r="103" spans="1:12" x14ac:dyDescent="0.2">
      <c r="A103" s="42" t="s">
        <v>820</v>
      </c>
      <c r="B103" s="25">
        <v>332</v>
      </c>
      <c r="C103" s="45" t="s">
        <v>18</v>
      </c>
      <c r="D103" s="46">
        <v>45261</v>
      </c>
      <c r="E103" s="26" t="s">
        <v>189</v>
      </c>
      <c r="F103" s="163" t="str">
        <f t="shared" si="4"/>
        <v>SG-PSpecific</v>
      </c>
      <c r="G103" s="47">
        <v>0</v>
      </c>
      <c r="H103" s="47">
        <v>743831.92</v>
      </c>
      <c r="I103" s="47">
        <v>0</v>
      </c>
      <c r="J103" s="47">
        <v>0</v>
      </c>
      <c r="K103" s="47">
        <f t="shared" si="5"/>
        <v>743831.92</v>
      </c>
      <c r="L103" s="23"/>
    </row>
    <row r="104" spans="1:12" x14ac:dyDescent="0.2">
      <c r="A104" s="42" t="s">
        <v>821</v>
      </c>
      <c r="B104" s="25">
        <v>332</v>
      </c>
      <c r="C104" s="44" t="s">
        <v>19</v>
      </c>
      <c r="D104" s="46">
        <v>45870</v>
      </c>
      <c r="E104" s="26" t="s">
        <v>189</v>
      </c>
      <c r="F104" s="163" t="str">
        <f t="shared" si="4"/>
        <v>SG-USpecific</v>
      </c>
      <c r="G104" s="47">
        <v>0</v>
      </c>
      <c r="H104" s="47">
        <v>0</v>
      </c>
      <c r="I104" s="47">
        <v>0</v>
      </c>
      <c r="J104" s="47">
        <v>733857.286713699</v>
      </c>
      <c r="K104" s="47">
        <f t="shared" si="5"/>
        <v>733857.286713699</v>
      </c>
      <c r="L104" s="23"/>
    </row>
    <row r="105" spans="1:12" x14ac:dyDescent="0.2">
      <c r="A105" s="42" t="s">
        <v>822</v>
      </c>
      <c r="B105" s="25">
        <v>332</v>
      </c>
      <c r="C105" s="44" t="s">
        <v>18</v>
      </c>
      <c r="D105" s="46">
        <v>45627</v>
      </c>
      <c r="E105" s="26" t="s">
        <v>189</v>
      </c>
      <c r="F105" s="163" t="str">
        <f t="shared" si="4"/>
        <v>SG-PSpecific</v>
      </c>
      <c r="G105" s="47">
        <v>0</v>
      </c>
      <c r="H105" s="47">
        <v>0</v>
      </c>
      <c r="I105" s="47">
        <v>725985</v>
      </c>
      <c r="J105" s="47">
        <v>0</v>
      </c>
      <c r="K105" s="47">
        <f t="shared" si="5"/>
        <v>725985</v>
      </c>
      <c r="L105" s="23"/>
    </row>
    <row r="106" spans="1:12" x14ac:dyDescent="0.2">
      <c r="A106" s="42" t="s">
        <v>823</v>
      </c>
      <c r="B106" s="25">
        <v>332</v>
      </c>
      <c r="C106" s="44" t="s">
        <v>18</v>
      </c>
      <c r="D106" s="46">
        <v>45627</v>
      </c>
      <c r="E106" s="26" t="s">
        <v>189</v>
      </c>
      <c r="F106" s="163" t="str">
        <f t="shared" si="4"/>
        <v>SG-PSpecific</v>
      </c>
      <c r="G106" s="47">
        <v>0</v>
      </c>
      <c r="H106" s="47">
        <v>0</v>
      </c>
      <c r="I106" s="47">
        <v>725985</v>
      </c>
      <c r="J106" s="47">
        <v>0</v>
      </c>
      <c r="K106" s="47">
        <f t="shared" si="5"/>
        <v>725985</v>
      </c>
      <c r="L106" s="23"/>
    </row>
    <row r="107" spans="1:12" x14ac:dyDescent="0.2">
      <c r="A107" s="42" t="s">
        <v>824</v>
      </c>
      <c r="B107" s="25">
        <v>332</v>
      </c>
      <c r="C107" s="45" t="s">
        <v>19</v>
      </c>
      <c r="D107" s="46">
        <v>45200</v>
      </c>
      <c r="E107" s="26" t="s">
        <v>189</v>
      </c>
      <c r="F107" s="163" t="str">
        <f t="shared" si="4"/>
        <v>SG-USpecific</v>
      </c>
      <c r="G107" s="47">
        <v>0</v>
      </c>
      <c r="H107" s="47">
        <v>714093.26799092896</v>
      </c>
      <c r="I107" s="47">
        <v>0</v>
      </c>
      <c r="J107" s="47">
        <v>0</v>
      </c>
      <c r="K107" s="47">
        <f t="shared" si="5"/>
        <v>714093.26799092896</v>
      </c>
      <c r="L107" s="23"/>
    </row>
    <row r="108" spans="1:12" x14ac:dyDescent="0.2">
      <c r="A108" s="42" t="s">
        <v>825</v>
      </c>
      <c r="B108" s="25">
        <v>332</v>
      </c>
      <c r="C108" s="44" t="s">
        <v>18</v>
      </c>
      <c r="D108" s="46">
        <v>44925</v>
      </c>
      <c r="E108" s="26" t="s">
        <v>189</v>
      </c>
      <c r="F108" s="163" t="str">
        <f t="shared" si="4"/>
        <v>SG-PSpecific</v>
      </c>
      <c r="G108" s="47">
        <v>710068.54</v>
      </c>
      <c r="H108" s="47">
        <v>0</v>
      </c>
      <c r="I108" s="47">
        <v>0</v>
      </c>
      <c r="J108" s="47">
        <v>0</v>
      </c>
      <c r="K108" s="47">
        <f t="shared" si="5"/>
        <v>710068.54</v>
      </c>
      <c r="L108" s="23"/>
    </row>
    <row r="109" spans="1:12" x14ac:dyDescent="0.2">
      <c r="A109" s="42" t="s">
        <v>826</v>
      </c>
      <c r="B109" s="25">
        <v>332</v>
      </c>
      <c r="C109" s="45" t="s">
        <v>19</v>
      </c>
      <c r="D109" s="46">
        <v>45566</v>
      </c>
      <c r="E109" s="26" t="s">
        <v>189</v>
      </c>
      <c r="F109" s="163" t="str">
        <f t="shared" si="4"/>
        <v>SG-USpecific</v>
      </c>
      <c r="G109" s="47">
        <v>0</v>
      </c>
      <c r="H109" s="47">
        <v>0</v>
      </c>
      <c r="I109" s="47">
        <v>701708.2533882329</v>
      </c>
      <c r="J109" s="47">
        <v>0</v>
      </c>
      <c r="K109" s="47">
        <f t="shared" si="5"/>
        <v>701708.2533882329</v>
      </c>
      <c r="L109" s="23"/>
    </row>
    <row r="110" spans="1:12" x14ac:dyDescent="0.2">
      <c r="A110" s="42" t="s">
        <v>827</v>
      </c>
      <c r="B110" s="25">
        <v>332</v>
      </c>
      <c r="C110" s="44" t="s">
        <v>18</v>
      </c>
      <c r="D110" s="46">
        <v>45566</v>
      </c>
      <c r="E110" s="26" t="s">
        <v>189</v>
      </c>
      <c r="F110" s="163" t="str">
        <f t="shared" si="4"/>
        <v>SG-PSpecific</v>
      </c>
      <c r="G110" s="47">
        <v>0</v>
      </c>
      <c r="H110" s="47">
        <v>0</v>
      </c>
      <c r="I110" s="47">
        <v>690680.35641222587</v>
      </c>
      <c r="J110" s="47">
        <v>0</v>
      </c>
      <c r="K110" s="47">
        <f t="shared" si="5"/>
        <v>690680.35641222587</v>
      </c>
      <c r="L110" s="23"/>
    </row>
    <row r="111" spans="1:12" x14ac:dyDescent="0.2">
      <c r="A111" s="42" t="s">
        <v>828</v>
      </c>
      <c r="B111" s="25">
        <v>332</v>
      </c>
      <c r="C111" s="44" t="s">
        <v>18</v>
      </c>
      <c r="D111" s="46">
        <v>45536</v>
      </c>
      <c r="E111" s="26" t="s">
        <v>189</v>
      </c>
      <c r="F111" s="163" t="str">
        <f t="shared" si="4"/>
        <v>SG-PSpecific</v>
      </c>
      <c r="G111" s="47">
        <v>0</v>
      </c>
      <c r="H111" s="47">
        <v>0</v>
      </c>
      <c r="I111" s="47">
        <v>679703.44355421397</v>
      </c>
      <c r="J111" s="47">
        <v>0</v>
      </c>
      <c r="K111" s="47">
        <f t="shared" si="5"/>
        <v>679703.44355421397</v>
      </c>
      <c r="L111" s="23"/>
    </row>
    <row r="112" spans="1:12" x14ac:dyDescent="0.2">
      <c r="A112" s="42" t="s">
        <v>829</v>
      </c>
      <c r="B112" s="25">
        <v>332</v>
      </c>
      <c r="C112" s="45" t="s">
        <v>18</v>
      </c>
      <c r="D112" s="46">
        <v>45039</v>
      </c>
      <c r="E112" s="26" t="s">
        <v>189</v>
      </c>
      <c r="F112" s="163" t="str">
        <f t="shared" si="4"/>
        <v>SG-PSpecific</v>
      </c>
      <c r="G112" s="47">
        <v>0</v>
      </c>
      <c r="H112" s="47">
        <v>654904.69999999995</v>
      </c>
      <c r="I112" s="47">
        <v>0</v>
      </c>
      <c r="J112" s="47">
        <v>0</v>
      </c>
      <c r="K112" s="47">
        <f t="shared" si="5"/>
        <v>654904.69999999995</v>
      </c>
      <c r="L112" s="23"/>
    </row>
    <row r="113" spans="1:12" x14ac:dyDescent="0.2">
      <c r="A113" s="42" t="s">
        <v>830</v>
      </c>
      <c r="B113" s="25">
        <v>332</v>
      </c>
      <c r="C113" s="45" t="s">
        <v>18</v>
      </c>
      <c r="D113" s="46">
        <v>45017</v>
      </c>
      <c r="E113" s="26" t="s">
        <v>189</v>
      </c>
      <c r="F113" s="163" t="str">
        <f t="shared" si="4"/>
        <v>SG-PSpecific</v>
      </c>
      <c r="G113" s="47">
        <v>0</v>
      </c>
      <c r="H113" s="47">
        <v>636115.94000000006</v>
      </c>
      <c r="I113" s="47">
        <v>0</v>
      </c>
      <c r="J113" s="47">
        <v>0</v>
      </c>
      <c r="K113" s="47">
        <f t="shared" si="5"/>
        <v>636115.94000000006</v>
      </c>
      <c r="L113" s="23"/>
    </row>
    <row r="114" spans="1:12" x14ac:dyDescent="0.2">
      <c r="A114" s="42" t="s">
        <v>831</v>
      </c>
      <c r="B114" s="25">
        <v>332</v>
      </c>
      <c r="C114" s="44" t="s">
        <v>18</v>
      </c>
      <c r="D114" s="46">
        <v>45444</v>
      </c>
      <c r="E114" s="26" t="s">
        <v>189</v>
      </c>
      <c r="F114" s="163" t="str">
        <f t="shared" si="4"/>
        <v>SG-PSpecific</v>
      </c>
      <c r="G114" s="47">
        <v>0</v>
      </c>
      <c r="H114" s="47">
        <v>0</v>
      </c>
      <c r="I114" s="47">
        <v>635587.44381848781</v>
      </c>
      <c r="J114" s="47">
        <v>0</v>
      </c>
      <c r="K114" s="47">
        <f t="shared" si="5"/>
        <v>635587.44381848781</v>
      </c>
      <c r="L114" s="23"/>
    </row>
    <row r="115" spans="1:12" x14ac:dyDescent="0.2">
      <c r="A115" s="42" t="s">
        <v>832</v>
      </c>
      <c r="B115" s="25">
        <v>332</v>
      </c>
      <c r="C115" s="45" t="s">
        <v>18</v>
      </c>
      <c r="D115" s="46">
        <v>45231</v>
      </c>
      <c r="E115" s="26" t="s">
        <v>189</v>
      </c>
      <c r="F115" s="163" t="str">
        <f t="shared" si="4"/>
        <v>SG-PSpecific</v>
      </c>
      <c r="G115" s="47">
        <v>0</v>
      </c>
      <c r="H115" s="47">
        <v>608040</v>
      </c>
      <c r="I115" s="47">
        <v>0</v>
      </c>
      <c r="J115" s="47">
        <v>0</v>
      </c>
      <c r="K115" s="47">
        <f t="shared" si="5"/>
        <v>608040</v>
      </c>
      <c r="L115" s="23"/>
    </row>
    <row r="116" spans="1:12" x14ac:dyDescent="0.2">
      <c r="A116" s="42" t="s">
        <v>833</v>
      </c>
      <c r="B116" s="25">
        <v>332</v>
      </c>
      <c r="C116" s="44" t="s">
        <v>18</v>
      </c>
      <c r="D116" s="46">
        <v>45627</v>
      </c>
      <c r="E116" s="26" t="s">
        <v>189</v>
      </c>
      <c r="F116" s="163" t="str">
        <f t="shared" si="4"/>
        <v>SG-PSpecific</v>
      </c>
      <c r="G116" s="47">
        <v>0</v>
      </c>
      <c r="H116" s="47">
        <v>0</v>
      </c>
      <c r="I116" s="47">
        <v>605880</v>
      </c>
      <c r="J116" s="47">
        <v>0</v>
      </c>
      <c r="K116" s="47">
        <f t="shared" si="5"/>
        <v>605880</v>
      </c>
      <c r="L116" s="23"/>
    </row>
    <row r="117" spans="1:12" x14ac:dyDescent="0.2">
      <c r="A117" s="42" t="s">
        <v>834</v>
      </c>
      <c r="B117" s="25">
        <v>332</v>
      </c>
      <c r="C117" s="44" t="s">
        <v>18</v>
      </c>
      <c r="D117" s="46">
        <v>45261</v>
      </c>
      <c r="E117" s="26" t="s">
        <v>189</v>
      </c>
      <c r="F117" s="163" t="str">
        <f t="shared" si="4"/>
        <v>SG-PSpecific</v>
      </c>
      <c r="G117" s="47">
        <v>0</v>
      </c>
      <c r="H117" s="47">
        <v>583200</v>
      </c>
      <c r="I117" s="47">
        <v>0</v>
      </c>
      <c r="J117" s="47">
        <v>0</v>
      </c>
      <c r="K117" s="47">
        <f t="shared" si="5"/>
        <v>583200</v>
      </c>
      <c r="L117" s="23"/>
    </row>
    <row r="118" spans="1:12" x14ac:dyDescent="0.2">
      <c r="A118" s="42" t="s">
        <v>835</v>
      </c>
      <c r="B118" s="25">
        <v>332</v>
      </c>
      <c r="C118" s="44" t="s">
        <v>19</v>
      </c>
      <c r="D118" s="46">
        <v>45657</v>
      </c>
      <c r="E118" s="26" t="s">
        <v>189</v>
      </c>
      <c r="F118" s="163" t="str">
        <f t="shared" si="4"/>
        <v>SG-USpecific</v>
      </c>
      <c r="G118" s="47">
        <v>0</v>
      </c>
      <c r="H118" s="47">
        <v>0</v>
      </c>
      <c r="I118" s="47">
        <v>571726.88556875102</v>
      </c>
      <c r="J118" s="47">
        <v>0</v>
      </c>
      <c r="K118" s="47">
        <f t="shared" si="5"/>
        <v>571726.88556875102</v>
      </c>
      <c r="L118" s="23"/>
    </row>
    <row r="119" spans="1:12" x14ac:dyDescent="0.2">
      <c r="A119" s="42" t="s">
        <v>836</v>
      </c>
      <c r="B119" s="25">
        <v>332</v>
      </c>
      <c r="C119" s="44" t="s">
        <v>18</v>
      </c>
      <c r="D119" s="46">
        <v>45597</v>
      </c>
      <c r="E119" s="26" t="s">
        <v>189</v>
      </c>
      <c r="F119" s="163" t="str">
        <f t="shared" si="4"/>
        <v>SG-PSpecific</v>
      </c>
      <c r="G119" s="47">
        <v>0</v>
      </c>
      <c r="H119" s="47">
        <v>0</v>
      </c>
      <c r="I119" s="47">
        <v>569085.70319999999</v>
      </c>
      <c r="J119" s="47">
        <v>0</v>
      </c>
      <c r="K119" s="47">
        <f t="shared" si="5"/>
        <v>569085.70319999999</v>
      </c>
      <c r="L119" s="23"/>
    </row>
    <row r="120" spans="1:12" x14ac:dyDescent="0.2">
      <c r="A120" s="42" t="s">
        <v>837</v>
      </c>
      <c r="B120" s="25">
        <v>332</v>
      </c>
      <c r="C120" s="45" t="s">
        <v>18</v>
      </c>
      <c r="D120" s="46">
        <v>44895</v>
      </c>
      <c r="E120" s="26" t="s">
        <v>189</v>
      </c>
      <c r="F120" s="163" t="str">
        <f t="shared" si="4"/>
        <v>SG-PSpecific</v>
      </c>
      <c r="G120" s="47">
        <v>560945.9094</v>
      </c>
      <c r="H120" s="47">
        <v>0</v>
      </c>
      <c r="I120" s="47">
        <v>0</v>
      </c>
      <c r="J120" s="47">
        <v>0</v>
      </c>
      <c r="K120" s="47">
        <f t="shared" si="5"/>
        <v>560945.9094</v>
      </c>
      <c r="L120" s="23"/>
    </row>
    <row r="121" spans="1:12" x14ac:dyDescent="0.2">
      <c r="A121" s="42" t="s">
        <v>838</v>
      </c>
      <c r="B121" s="25">
        <v>332</v>
      </c>
      <c r="C121" s="45" t="s">
        <v>18</v>
      </c>
      <c r="D121" s="46">
        <v>45627</v>
      </c>
      <c r="E121" s="26" t="s">
        <v>189</v>
      </c>
      <c r="F121" s="163" t="str">
        <f t="shared" si="4"/>
        <v>SG-PSpecific</v>
      </c>
      <c r="G121" s="47">
        <v>0</v>
      </c>
      <c r="H121" s="47">
        <v>0</v>
      </c>
      <c r="I121" s="47">
        <v>558450</v>
      </c>
      <c r="J121" s="47">
        <v>0</v>
      </c>
      <c r="K121" s="47">
        <f t="shared" si="5"/>
        <v>558450</v>
      </c>
      <c r="L121" s="23"/>
    </row>
    <row r="122" spans="1:12" x14ac:dyDescent="0.2">
      <c r="A122" s="42" t="s">
        <v>839</v>
      </c>
      <c r="B122" s="25">
        <v>332</v>
      </c>
      <c r="C122" s="45" t="s">
        <v>18</v>
      </c>
      <c r="D122" s="46">
        <v>44925</v>
      </c>
      <c r="E122" s="26" t="s">
        <v>189</v>
      </c>
      <c r="F122" s="163" t="str">
        <f t="shared" si="4"/>
        <v>SG-PSpecific</v>
      </c>
      <c r="G122" s="47">
        <v>550846.31999999995</v>
      </c>
      <c r="H122" s="47">
        <v>0</v>
      </c>
      <c r="I122" s="47">
        <v>0</v>
      </c>
      <c r="J122" s="47">
        <v>0</v>
      </c>
      <c r="K122" s="47">
        <f t="shared" si="5"/>
        <v>550846.31999999995</v>
      </c>
      <c r="L122" s="23"/>
    </row>
    <row r="123" spans="1:12" x14ac:dyDescent="0.2">
      <c r="A123" s="42" t="s">
        <v>840</v>
      </c>
      <c r="B123" s="25">
        <v>332</v>
      </c>
      <c r="C123" s="44" t="s">
        <v>18</v>
      </c>
      <c r="D123" s="46">
        <v>45200</v>
      </c>
      <c r="E123" s="26" t="s">
        <v>189</v>
      </c>
      <c r="F123" s="163" t="str">
        <f t="shared" si="4"/>
        <v>SG-PSpecific</v>
      </c>
      <c r="G123" s="47">
        <v>0</v>
      </c>
      <c r="H123" s="47">
        <v>547500</v>
      </c>
      <c r="I123" s="47">
        <v>0</v>
      </c>
      <c r="J123" s="47">
        <v>0</v>
      </c>
      <c r="K123" s="47">
        <f t="shared" si="5"/>
        <v>547500</v>
      </c>
      <c r="L123" s="23"/>
    </row>
    <row r="124" spans="1:12" x14ac:dyDescent="0.2">
      <c r="A124" s="42" t="s">
        <v>841</v>
      </c>
      <c r="B124" s="25">
        <v>332</v>
      </c>
      <c r="C124" s="44" t="s">
        <v>18</v>
      </c>
      <c r="D124" s="46">
        <v>44887</v>
      </c>
      <c r="E124" s="26" t="s">
        <v>189</v>
      </c>
      <c r="F124" s="163" t="str">
        <f t="shared" si="4"/>
        <v>SG-PSpecific</v>
      </c>
      <c r="G124" s="47">
        <v>521691.50999999995</v>
      </c>
      <c r="H124" s="47">
        <v>0</v>
      </c>
      <c r="I124" s="47">
        <v>0</v>
      </c>
      <c r="J124" s="47">
        <v>0</v>
      </c>
      <c r="K124" s="47">
        <f t="shared" si="5"/>
        <v>521691.50999999995</v>
      </c>
      <c r="L124" s="23"/>
    </row>
    <row r="125" spans="1:12" x14ac:dyDescent="0.2">
      <c r="A125" s="42" t="s">
        <v>842</v>
      </c>
      <c r="B125" s="25">
        <v>332</v>
      </c>
      <c r="C125" s="45" t="s">
        <v>19</v>
      </c>
      <c r="D125" s="46">
        <v>45078</v>
      </c>
      <c r="E125" s="26" t="s">
        <v>189</v>
      </c>
      <c r="F125" s="163" t="str">
        <f t="shared" si="4"/>
        <v>SG-USpecific</v>
      </c>
      <c r="G125" s="47">
        <v>0</v>
      </c>
      <c r="H125" s="47">
        <v>504329.31217032409</v>
      </c>
      <c r="I125" s="47">
        <v>0</v>
      </c>
      <c r="J125" s="47">
        <v>0</v>
      </c>
      <c r="K125" s="47">
        <f t="shared" si="5"/>
        <v>504329.31217032409</v>
      </c>
      <c r="L125" s="23"/>
    </row>
    <row r="126" spans="1:12" x14ac:dyDescent="0.2">
      <c r="A126" s="42" t="s">
        <v>843</v>
      </c>
      <c r="B126" s="25">
        <v>332</v>
      </c>
      <c r="C126" s="45" t="s">
        <v>19</v>
      </c>
      <c r="D126" s="46">
        <v>45627</v>
      </c>
      <c r="E126" s="26" t="s">
        <v>189</v>
      </c>
      <c r="F126" s="163" t="str">
        <f t="shared" si="4"/>
        <v>SG-USpecific</v>
      </c>
      <c r="G126" s="47">
        <v>0</v>
      </c>
      <c r="H126" s="47">
        <v>0</v>
      </c>
      <c r="I126" s="47">
        <v>494270.94531230745</v>
      </c>
      <c r="J126" s="47">
        <v>0</v>
      </c>
      <c r="K126" s="47">
        <f t="shared" si="5"/>
        <v>494270.94531230745</v>
      </c>
      <c r="L126" s="23"/>
    </row>
    <row r="127" spans="1:12" x14ac:dyDescent="0.2">
      <c r="A127" s="42" t="s">
        <v>844</v>
      </c>
      <c r="B127" s="25">
        <v>332</v>
      </c>
      <c r="C127" s="45" t="s">
        <v>19</v>
      </c>
      <c r="D127" s="46">
        <v>45962</v>
      </c>
      <c r="E127" s="26" t="s">
        <v>189</v>
      </c>
      <c r="F127" s="163" t="str">
        <f t="shared" si="4"/>
        <v>SG-USpecific</v>
      </c>
      <c r="G127" s="47">
        <v>0</v>
      </c>
      <c r="H127" s="47">
        <v>0</v>
      </c>
      <c r="I127" s="47">
        <v>0</v>
      </c>
      <c r="J127" s="47">
        <v>475104.94951718918</v>
      </c>
      <c r="K127" s="47">
        <f t="shared" si="5"/>
        <v>475104.94951718918</v>
      </c>
      <c r="L127" s="23"/>
    </row>
    <row r="128" spans="1:12" x14ac:dyDescent="0.2">
      <c r="A128" s="42" t="s">
        <v>845</v>
      </c>
      <c r="B128" s="25">
        <v>332</v>
      </c>
      <c r="C128" s="45" t="s">
        <v>18</v>
      </c>
      <c r="D128" s="46">
        <v>45597</v>
      </c>
      <c r="E128" s="26" t="s">
        <v>189</v>
      </c>
      <c r="F128" s="163" t="str">
        <f t="shared" si="4"/>
        <v>SG-PSpecific</v>
      </c>
      <c r="G128" s="47">
        <v>0</v>
      </c>
      <c r="H128" s="47">
        <v>0</v>
      </c>
      <c r="I128" s="47">
        <v>459000</v>
      </c>
      <c r="J128" s="47">
        <v>0</v>
      </c>
      <c r="K128" s="47">
        <f t="shared" si="5"/>
        <v>459000</v>
      </c>
      <c r="L128" s="23"/>
    </row>
    <row r="129" spans="1:12" x14ac:dyDescent="0.2">
      <c r="A129" s="42" t="s">
        <v>846</v>
      </c>
      <c r="B129" s="25">
        <v>332</v>
      </c>
      <c r="C129" s="45" t="s">
        <v>19</v>
      </c>
      <c r="D129" s="46">
        <v>45992</v>
      </c>
      <c r="E129" s="26" t="s">
        <v>189</v>
      </c>
      <c r="F129" s="163" t="str">
        <f t="shared" si="4"/>
        <v>SG-USpecific</v>
      </c>
      <c r="G129" s="47">
        <v>0</v>
      </c>
      <c r="H129" s="47">
        <v>0</v>
      </c>
      <c r="I129" s="47">
        <v>0</v>
      </c>
      <c r="J129" s="47">
        <v>456382.70048414404</v>
      </c>
      <c r="K129" s="47">
        <f t="shared" si="5"/>
        <v>456382.70048414404</v>
      </c>
      <c r="L129" s="23"/>
    </row>
    <row r="130" spans="1:12" x14ac:dyDescent="0.2">
      <c r="A130" s="42" t="s">
        <v>847</v>
      </c>
      <c r="B130" s="25">
        <v>332</v>
      </c>
      <c r="C130" s="45" t="s">
        <v>19</v>
      </c>
      <c r="D130" s="46">
        <v>44866</v>
      </c>
      <c r="E130" s="26" t="s">
        <v>189</v>
      </c>
      <c r="F130" s="163" t="str">
        <f t="shared" si="4"/>
        <v>SG-USpecific</v>
      </c>
      <c r="G130" s="47">
        <v>446760</v>
      </c>
      <c r="H130" s="47">
        <v>0</v>
      </c>
      <c r="I130" s="47">
        <v>0</v>
      </c>
      <c r="J130" s="47">
        <v>0</v>
      </c>
      <c r="K130" s="47">
        <f t="shared" si="5"/>
        <v>446760</v>
      </c>
      <c r="L130" s="23"/>
    </row>
    <row r="131" spans="1:12" x14ac:dyDescent="0.2">
      <c r="A131" s="42" t="s">
        <v>848</v>
      </c>
      <c r="B131" s="25">
        <v>332</v>
      </c>
      <c r="C131" s="45" t="s">
        <v>18</v>
      </c>
      <c r="D131" s="46">
        <v>45627</v>
      </c>
      <c r="E131" s="26" t="s">
        <v>189</v>
      </c>
      <c r="F131" s="163" t="str">
        <f t="shared" si="4"/>
        <v>SG-PSpecific</v>
      </c>
      <c r="G131" s="47">
        <v>0</v>
      </c>
      <c r="H131" s="47">
        <v>0</v>
      </c>
      <c r="I131" s="47">
        <v>440640</v>
      </c>
      <c r="J131" s="47">
        <v>0</v>
      </c>
      <c r="K131" s="47">
        <f t="shared" si="5"/>
        <v>440640</v>
      </c>
      <c r="L131" s="23"/>
    </row>
    <row r="132" spans="1:12" x14ac:dyDescent="0.2">
      <c r="A132" s="42" t="s">
        <v>849</v>
      </c>
      <c r="B132" s="25">
        <v>332</v>
      </c>
      <c r="C132" s="45" t="s">
        <v>19</v>
      </c>
      <c r="D132" s="46">
        <v>45962</v>
      </c>
      <c r="E132" s="26" t="s">
        <v>189</v>
      </c>
      <c r="F132" s="163" t="str">
        <f t="shared" si="4"/>
        <v>SG-USpecific</v>
      </c>
      <c r="G132" s="47">
        <v>0</v>
      </c>
      <c r="H132" s="47">
        <v>0</v>
      </c>
      <c r="I132" s="47">
        <v>0</v>
      </c>
      <c r="J132" s="47">
        <v>419573.20217102423</v>
      </c>
      <c r="K132" s="47">
        <f t="shared" si="5"/>
        <v>419573.20217102423</v>
      </c>
      <c r="L132" s="23"/>
    </row>
    <row r="133" spans="1:12" x14ac:dyDescent="0.2">
      <c r="A133" s="42" t="s">
        <v>850</v>
      </c>
      <c r="B133" s="25">
        <v>332</v>
      </c>
      <c r="C133" s="44" t="s">
        <v>19</v>
      </c>
      <c r="D133" s="46">
        <v>45627</v>
      </c>
      <c r="E133" s="26" t="s">
        <v>189</v>
      </c>
      <c r="F133" s="163" t="str">
        <f t="shared" si="4"/>
        <v>SG-USpecific</v>
      </c>
      <c r="G133" s="47">
        <v>0</v>
      </c>
      <c r="H133" s="47">
        <v>0</v>
      </c>
      <c r="I133" s="47">
        <v>399469.83248453576</v>
      </c>
      <c r="J133" s="47">
        <v>0</v>
      </c>
      <c r="K133" s="47">
        <f t="shared" si="5"/>
        <v>399469.83248453576</v>
      </c>
      <c r="L133" s="23"/>
    </row>
    <row r="134" spans="1:12" x14ac:dyDescent="0.2">
      <c r="A134" s="42" t="s">
        <v>851</v>
      </c>
      <c r="B134" s="25">
        <v>332</v>
      </c>
      <c r="C134" s="45" t="s">
        <v>18</v>
      </c>
      <c r="D134" s="46">
        <v>45536</v>
      </c>
      <c r="E134" s="26" t="s">
        <v>189</v>
      </c>
      <c r="F134" s="163" t="str">
        <f t="shared" si="4"/>
        <v>SG-PSpecific</v>
      </c>
      <c r="G134" s="47">
        <v>0</v>
      </c>
      <c r="H134" s="47">
        <v>0</v>
      </c>
      <c r="I134" s="47">
        <v>396493.6754066248</v>
      </c>
      <c r="J134" s="47">
        <v>0</v>
      </c>
      <c r="K134" s="47">
        <f t="shared" si="5"/>
        <v>396493.6754066248</v>
      </c>
      <c r="L134" s="23"/>
    </row>
    <row r="135" spans="1:12" x14ac:dyDescent="0.2">
      <c r="A135" s="42" t="s">
        <v>852</v>
      </c>
      <c r="B135" s="25">
        <v>332</v>
      </c>
      <c r="C135" s="44" t="s">
        <v>18</v>
      </c>
      <c r="D135" s="46">
        <v>45017</v>
      </c>
      <c r="E135" s="26" t="s">
        <v>189</v>
      </c>
      <c r="F135" s="163" t="str">
        <f t="shared" si="4"/>
        <v>SG-PSpecific</v>
      </c>
      <c r="G135" s="47">
        <v>0</v>
      </c>
      <c r="H135" s="47">
        <v>383250</v>
      </c>
      <c r="I135" s="47">
        <v>0</v>
      </c>
      <c r="J135" s="47">
        <v>0</v>
      </c>
      <c r="K135" s="47">
        <f t="shared" si="5"/>
        <v>383250</v>
      </c>
      <c r="L135" s="23"/>
    </row>
    <row r="136" spans="1:12" x14ac:dyDescent="0.2">
      <c r="A136" s="42" t="s">
        <v>853</v>
      </c>
      <c r="B136" s="25">
        <v>332</v>
      </c>
      <c r="C136" s="45" t="s">
        <v>18</v>
      </c>
      <c r="D136" s="46">
        <v>45261</v>
      </c>
      <c r="E136" s="26" t="s">
        <v>189</v>
      </c>
      <c r="F136" s="163" t="str">
        <f t="shared" si="4"/>
        <v>SG-PSpecific</v>
      </c>
      <c r="G136" s="47">
        <v>0</v>
      </c>
      <c r="H136" s="47">
        <v>383250</v>
      </c>
      <c r="I136" s="47">
        <v>0</v>
      </c>
      <c r="J136" s="47">
        <v>0</v>
      </c>
      <c r="K136" s="47">
        <f t="shared" si="5"/>
        <v>383250</v>
      </c>
      <c r="L136" s="23"/>
    </row>
    <row r="137" spans="1:12" x14ac:dyDescent="0.2">
      <c r="A137" s="42" t="s">
        <v>854</v>
      </c>
      <c r="B137" s="25">
        <v>332</v>
      </c>
      <c r="C137" s="45" t="s">
        <v>18</v>
      </c>
      <c r="D137" s="46">
        <v>45200</v>
      </c>
      <c r="E137" s="26" t="s">
        <v>189</v>
      </c>
      <c r="F137" s="163" t="str">
        <f t="shared" si="4"/>
        <v>SG-PSpecific</v>
      </c>
      <c r="G137" s="47">
        <v>0</v>
      </c>
      <c r="H137" s="47">
        <v>355875</v>
      </c>
      <c r="I137" s="47">
        <v>0</v>
      </c>
      <c r="J137" s="47">
        <v>0</v>
      </c>
      <c r="K137" s="47">
        <f t="shared" si="5"/>
        <v>355875</v>
      </c>
      <c r="L137" s="23"/>
    </row>
    <row r="138" spans="1:12" x14ac:dyDescent="0.2">
      <c r="A138" s="42" t="s">
        <v>855</v>
      </c>
      <c r="B138" s="25">
        <v>332</v>
      </c>
      <c r="C138" s="44" t="s">
        <v>18</v>
      </c>
      <c r="D138" s="46">
        <v>45200</v>
      </c>
      <c r="E138" s="26" t="s">
        <v>189</v>
      </c>
      <c r="F138" s="163" t="str">
        <f t="shared" si="4"/>
        <v>SG-PSpecific</v>
      </c>
      <c r="G138" s="47">
        <v>0</v>
      </c>
      <c r="H138" s="47">
        <v>355875</v>
      </c>
      <c r="I138" s="47">
        <v>0</v>
      </c>
      <c r="J138" s="47">
        <v>0</v>
      </c>
      <c r="K138" s="47">
        <f t="shared" si="5"/>
        <v>355875</v>
      </c>
      <c r="L138" s="23"/>
    </row>
    <row r="139" spans="1:12" x14ac:dyDescent="0.2">
      <c r="A139" s="42" t="s">
        <v>856</v>
      </c>
      <c r="B139" s="25">
        <v>332</v>
      </c>
      <c r="C139" s="45" t="s">
        <v>18</v>
      </c>
      <c r="D139" s="46">
        <v>45261</v>
      </c>
      <c r="E139" s="26" t="s">
        <v>189</v>
      </c>
      <c r="F139" s="163" t="str">
        <f t="shared" si="4"/>
        <v>SG-PSpecific</v>
      </c>
      <c r="G139" s="47">
        <v>0</v>
      </c>
      <c r="H139" s="47">
        <v>355875</v>
      </c>
      <c r="I139" s="47">
        <v>0</v>
      </c>
      <c r="J139" s="47">
        <v>0</v>
      </c>
      <c r="K139" s="47">
        <f t="shared" si="5"/>
        <v>355875</v>
      </c>
      <c r="L139" s="23"/>
    </row>
    <row r="140" spans="1:12" x14ac:dyDescent="0.2">
      <c r="A140" s="42" t="s">
        <v>857</v>
      </c>
      <c r="B140" s="25">
        <v>332</v>
      </c>
      <c r="C140" s="45" t="s">
        <v>19</v>
      </c>
      <c r="D140" s="46">
        <v>45627</v>
      </c>
      <c r="E140" s="26" t="s">
        <v>189</v>
      </c>
      <c r="F140" s="163" t="str">
        <f t="shared" si="4"/>
        <v>SG-USpecific</v>
      </c>
      <c r="G140" s="47">
        <v>0</v>
      </c>
      <c r="H140" s="47">
        <v>0</v>
      </c>
      <c r="I140" s="47">
        <v>353050.67522307677</v>
      </c>
      <c r="J140" s="47">
        <v>0</v>
      </c>
      <c r="K140" s="47">
        <f t="shared" si="5"/>
        <v>353050.67522307677</v>
      </c>
      <c r="L140" s="23"/>
    </row>
    <row r="141" spans="1:12" x14ac:dyDescent="0.2">
      <c r="A141" s="42" t="s">
        <v>858</v>
      </c>
      <c r="B141" s="25">
        <v>332</v>
      </c>
      <c r="C141" s="45" t="s">
        <v>18</v>
      </c>
      <c r="D141" s="46">
        <v>44925</v>
      </c>
      <c r="E141" s="46" t="s">
        <v>189</v>
      </c>
      <c r="F141" s="163" t="str">
        <f>C141&amp;E141</f>
        <v>SG-PSpecific</v>
      </c>
      <c r="G141" s="47">
        <v>343254.97</v>
      </c>
      <c r="H141" s="47">
        <v>0</v>
      </c>
      <c r="I141" s="47">
        <v>0</v>
      </c>
      <c r="J141" s="47">
        <v>0</v>
      </c>
      <c r="K141" s="47">
        <f t="shared" si="5"/>
        <v>343254.97</v>
      </c>
      <c r="L141" s="23"/>
    </row>
    <row r="142" spans="1:12" x14ac:dyDescent="0.2">
      <c r="A142" s="42" t="s">
        <v>859</v>
      </c>
      <c r="B142" s="25">
        <v>332</v>
      </c>
      <c r="C142" s="45" t="s">
        <v>18</v>
      </c>
      <c r="D142" s="46">
        <v>45627</v>
      </c>
      <c r="E142" s="26" t="s">
        <v>189</v>
      </c>
      <c r="F142" s="163" t="str">
        <f t="shared" ref="F142:F205" si="6">C142&amp;E142</f>
        <v>SG-PSpecific</v>
      </c>
      <c r="G142" s="47">
        <v>0</v>
      </c>
      <c r="H142" s="47">
        <v>0</v>
      </c>
      <c r="I142" s="47">
        <v>331500</v>
      </c>
      <c r="J142" s="47">
        <v>0</v>
      </c>
      <c r="K142" s="47">
        <f t="shared" si="5"/>
        <v>331500</v>
      </c>
      <c r="L142" s="23"/>
    </row>
    <row r="143" spans="1:12" x14ac:dyDescent="0.2">
      <c r="A143" s="42" t="s">
        <v>860</v>
      </c>
      <c r="B143" s="25">
        <v>332</v>
      </c>
      <c r="C143" s="44" t="s">
        <v>18</v>
      </c>
      <c r="D143" s="46">
        <v>45627</v>
      </c>
      <c r="E143" s="26" t="s">
        <v>189</v>
      </c>
      <c r="F143" s="163" t="str">
        <f t="shared" si="6"/>
        <v>SG-PSpecific</v>
      </c>
      <c r="G143" s="47">
        <v>0</v>
      </c>
      <c r="H143" s="47">
        <v>0</v>
      </c>
      <c r="I143" s="47">
        <v>327519.96000000002</v>
      </c>
      <c r="J143" s="47">
        <v>0</v>
      </c>
      <c r="K143" s="47">
        <f t="shared" si="5"/>
        <v>327519.96000000002</v>
      </c>
      <c r="L143" s="23"/>
    </row>
    <row r="144" spans="1:12" x14ac:dyDescent="0.2">
      <c r="A144" s="42" t="s">
        <v>861</v>
      </c>
      <c r="B144" s="25">
        <v>332</v>
      </c>
      <c r="C144" s="45" t="s">
        <v>18</v>
      </c>
      <c r="D144" s="46">
        <v>44925</v>
      </c>
      <c r="E144" s="26" t="s">
        <v>189</v>
      </c>
      <c r="F144" s="163" t="str">
        <f t="shared" si="6"/>
        <v>SG-PSpecific</v>
      </c>
      <c r="G144" s="47">
        <v>320395.03000000003</v>
      </c>
      <c r="H144" s="47">
        <v>0</v>
      </c>
      <c r="I144" s="47">
        <v>0</v>
      </c>
      <c r="J144" s="47">
        <v>0</v>
      </c>
      <c r="K144" s="47">
        <f t="shared" si="5"/>
        <v>320395.03000000003</v>
      </c>
      <c r="L144" s="23"/>
    </row>
    <row r="145" spans="1:12" x14ac:dyDescent="0.2">
      <c r="A145" s="42" t="s">
        <v>862</v>
      </c>
      <c r="B145" s="25">
        <v>332</v>
      </c>
      <c r="C145" s="44" t="s">
        <v>18</v>
      </c>
      <c r="D145" s="46">
        <v>44925</v>
      </c>
      <c r="E145" s="26" t="s">
        <v>189</v>
      </c>
      <c r="F145" s="163" t="str">
        <f t="shared" si="6"/>
        <v>SG-PSpecific</v>
      </c>
      <c r="G145" s="47">
        <v>320040.07</v>
      </c>
      <c r="H145" s="47">
        <v>0</v>
      </c>
      <c r="I145" s="47">
        <v>0</v>
      </c>
      <c r="J145" s="47">
        <v>0</v>
      </c>
      <c r="K145" s="47">
        <f t="shared" si="5"/>
        <v>320040.07</v>
      </c>
      <c r="L145" s="23"/>
    </row>
    <row r="146" spans="1:12" x14ac:dyDescent="0.2">
      <c r="A146" s="42" t="s">
        <v>863</v>
      </c>
      <c r="B146" s="25">
        <v>332</v>
      </c>
      <c r="C146" s="45" t="s">
        <v>19</v>
      </c>
      <c r="D146" s="46">
        <v>45992</v>
      </c>
      <c r="E146" s="26" t="s">
        <v>189</v>
      </c>
      <c r="F146" s="163" t="str">
        <f t="shared" si="6"/>
        <v>SG-USpecific</v>
      </c>
      <c r="G146" s="47">
        <v>0</v>
      </c>
      <c r="H146" s="47">
        <v>0</v>
      </c>
      <c r="I146" s="47">
        <v>0</v>
      </c>
      <c r="J146" s="47">
        <v>309461.63298292429</v>
      </c>
      <c r="K146" s="47">
        <f t="shared" si="5"/>
        <v>309461.63298292429</v>
      </c>
      <c r="L146" s="23"/>
    </row>
    <row r="147" spans="1:12" x14ac:dyDescent="0.2">
      <c r="A147" s="42" t="s">
        <v>864</v>
      </c>
      <c r="B147" s="25">
        <v>332</v>
      </c>
      <c r="C147" s="45" t="s">
        <v>18</v>
      </c>
      <c r="D147" s="46">
        <v>44887</v>
      </c>
      <c r="E147" s="26" t="s">
        <v>189</v>
      </c>
      <c r="F147" s="163" t="str">
        <f t="shared" si="6"/>
        <v>SG-PSpecific</v>
      </c>
      <c r="G147" s="47">
        <v>306600</v>
      </c>
      <c r="H147" s="47">
        <v>0</v>
      </c>
      <c r="I147" s="47">
        <v>0</v>
      </c>
      <c r="J147" s="47">
        <v>0</v>
      </c>
      <c r="K147" s="47">
        <f t="shared" si="5"/>
        <v>306600</v>
      </c>
      <c r="L147" s="23"/>
    </row>
    <row r="148" spans="1:12" x14ac:dyDescent="0.2">
      <c r="A148" s="42" t="s">
        <v>865</v>
      </c>
      <c r="B148" s="25">
        <v>332</v>
      </c>
      <c r="C148" s="45" t="s">
        <v>18</v>
      </c>
      <c r="D148" s="46">
        <v>45078</v>
      </c>
      <c r="E148" s="26" t="s">
        <v>189</v>
      </c>
      <c r="F148" s="163" t="str">
        <f t="shared" si="6"/>
        <v>SG-PSpecific</v>
      </c>
      <c r="G148" s="47">
        <v>0</v>
      </c>
      <c r="H148" s="47">
        <v>306453.37</v>
      </c>
      <c r="I148" s="47">
        <v>0</v>
      </c>
      <c r="J148" s="47">
        <v>0</v>
      </c>
      <c r="K148" s="47">
        <f t="shared" si="5"/>
        <v>306453.37</v>
      </c>
      <c r="L148" s="23"/>
    </row>
    <row r="149" spans="1:12" x14ac:dyDescent="0.2">
      <c r="A149" s="42" t="s">
        <v>866</v>
      </c>
      <c r="B149" s="25">
        <v>332</v>
      </c>
      <c r="C149" s="45" t="s">
        <v>19</v>
      </c>
      <c r="D149" s="46">
        <v>45992</v>
      </c>
      <c r="E149" s="26" t="s">
        <v>189</v>
      </c>
      <c r="F149" s="163" t="str">
        <f t="shared" si="6"/>
        <v>SG-USpecific</v>
      </c>
      <c r="G149" s="47">
        <v>0</v>
      </c>
      <c r="H149" s="47">
        <v>0</v>
      </c>
      <c r="I149" s="47">
        <v>0</v>
      </c>
      <c r="J149" s="47">
        <v>305222.43253110343</v>
      </c>
      <c r="K149" s="47">
        <f t="shared" ref="K149:K212" si="7">SUM(G149:J149)</f>
        <v>305222.43253110343</v>
      </c>
      <c r="L149" s="23"/>
    </row>
    <row r="150" spans="1:12" x14ac:dyDescent="0.2">
      <c r="A150" s="42" t="s">
        <v>867</v>
      </c>
      <c r="B150" s="25">
        <v>332</v>
      </c>
      <c r="C150" s="45" t="s">
        <v>19</v>
      </c>
      <c r="D150" s="46">
        <v>45992</v>
      </c>
      <c r="E150" s="26" t="s">
        <v>189</v>
      </c>
      <c r="F150" s="163" t="str">
        <f t="shared" si="6"/>
        <v>SG-USpecific</v>
      </c>
      <c r="G150" s="47">
        <v>0</v>
      </c>
      <c r="H150" s="47">
        <v>0</v>
      </c>
      <c r="I150" s="47">
        <v>0</v>
      </c>
      <c r="J150" s="47">
        <v>305222.43253110343</v>
      </c>
      <c r="K150" s="47">
        <f t="shared" si="7"/>
        <v>305222.43253110343</v>
      </c>
      <c r="L150" s="23"/>
    </row>
    <row r="151" spans="1:12" x14ac:dyDescent="0.2">
      <c r="A151" s="42" t="s">
        <v>866</v>
      </c>
      <c r="B151" s="25">
        <v>332</v>
      </c>
      <c r="C151" s="44" t="s">
        <v>19</v>
      </c>
      <c r="D151" s="46">
        <v>45992</v>
      </c>
      <c r="E151" s="26" t="s">
        <v>189</v>
      </c>
      <c r="F151" s="163" t="str">
        <f t="shared" si="6"/>
        <v>SG-USpecific</v>
      </c>
      <c r="G151" s="47">
        <v>0</v>
      </c>
      <c r="H151" s="47">
        <v>0</v>
      </c>
      <c r="I151" s="47">
        <v>0</v>
      </c>
      <c r="J151" s="47">
        <v>305222.43253110343</v>
      </c>
      <c r="K151" s="47">
        <f t="shared" si="7"/>
        <v>305222.43253110343</v>
      </c>
      <c r="L151" s="23"/>
    </row>
    <row r="152" spans="1:12" x14ac:dyDescent="0.2">
      <c r="A152" s="42" t="s">
        <v>868</v>
      </c>
      <c r="B152" s="25">
        <v>332</v>
      </c>
      <c r="C152" s="45" t="s">
        <v>19</v>
      </c>
      <c r="D152" s="46">
        <v>45992</v>
      </c>
      <c r="E152" s="26" t="s">
        <v>189</v>
      </c>
      <c r="F152" s="163" t="str">
        <f t="shared" si="6"/>
        <v>SG-USpecific</v>
      </c>
      <c r="G152" s="47">
        <v>0</v>
      </c>
      <c r="H152" s="47">
        <v>0</v>
      </c>
      <c r="I152" s="47">
        <v>0</v>
      </c>
      <c r="J152" s="47">
        <v>305222.43253110343</v>
      </c>
      <c r="K152" s="47">
        <f t="shared" si="7"/>
        <v>305222.43253110343</v>
      </c>
      <c r="L152" s="23"/>
    </row>
    <row r="153" spans="1:12" x14ac:dyDescent="0.2">
      <c r="A153" s="42" t="s">
        <v>869</v>
      </c>
      <c r="B153" s="25">
        <v>332</v>
      </c>
      <c r="C153" s="45" t="s">
        <v>19</v>
      </c>
      <c r="D153" s="46">
        <v>45261</v>
      </c>
      <c r="E153" s="26" t="s">
        <v>189</v>
      </c>
      <c r="F153" s="163" t="str">
        <f t="shared" si="6"/>
        <v>SG-USpecific</v>
      </c>
      <c r="G153" s="47">
        <v>0</v>
      </c>
      <c r="H153" s="47">
        <v>285771.54895720247</v>
      </c>
      <c r="I153" s="47">
        <v>0</v>
      </c>
      <c r="J153" s="47">
        <v>0</v>
      </c>
      <c r="K153" s="47">
        <f t="shared" si="7"/>
        <v>285771.54895720247</v>
      </c>
      <c r="L153" s="23"/>
    </row>
    <row r="154" spans="1:12" x14ac:dyDescent="0.2">
      <c r="A154" s="42" t="s">
        <v>870</v>
      </c>
      <c r="B154" s="25">
        <v>332</v>
      </c>
      <c r="C154" s="44" t="s">
        <v>18</v>
      </c>
      <c r="D154" s="46">
        <v>44925</v>
      </c>
      <c r="E154" s="26" t="s">
        <v>189</v>
      </c>
      <c r="F154" s="163" t="str">
        <f t="shared" si="6"/>
        <v>SG-PSpecific</v>
      </c>
      <c r="G154" s="47">
        <v>283837.14</v>
      </c>
      <c r="H154" s="47">
        <v>0</v>
      </c>
      <c r="I154" s="47">
        <v>0</v>
      </c>
      <c r="J154" s="47">
        <v>0</v>
      </c>
      <c r="K154" s="47">
        <f t="shared" si="7"/>
        <v>283837.14</v>
      </c>
      <c r="L154" s="23"/>
    </row>
    <row r="155" spans="1:12" x14ac:dyDescent="0.2">
      <c r="A155" s="42" t="s">
        <v>871</v>
      </c>
      <c r="B155" s="25">
        <v>332</v>
      </c>
      <c r="C155" s="45" t="s">
        <v>18</v>
      </c>
      <c r="D155" s="46">
        <v>45627</v>
      </c>
      <c r="E155" s="26" t="s">
        <v>189</v>
      </c>
      <c r="F155" s="163" t="str">
        <f t="shared" si="6"/>
        <v>SG-PSpecific</v>
      </c>
      <c r="G155" s="47">
        <v>0</v>
      </c>
      <c r="H155" s="47">
        <v>0</v>
      </c>
      <c r="I155" s="47">
        <v>279225</v>
      </c>
      <c r="J155" s="47">
        <v>0</v>
      </c>
      <c r="K155" s="47">
        <f t="shared" si="7"/>
        <v>279225</v>
      </c>
      <c r="L155" s="23"/>
    </row>
    <row r="156" spans="1:12" x14ac:dyDescent="0.2">
      <c r="A156" s="42" t="s">
        <v>872</v>
      </c>
      <c r="B156" s="25">
        <v>332</v>
      </c>
      <c r="C156" s="44" t="s">
        <v>18</v>
      </c>
      <c r="D156" s="46">
        <v>44925</v>
      </c>
      <c r="E156" s="26" t="s">
        <v>189</v>
      </c>
      <c r="F156" s="163" t="str">
        <f t="shared" si="6"/>
        <v>SG-PSpecific</v>
      </c>
      <c r="G156" s="47">
        <v>276148.76</v>
      </c>
      <c r="H156" s="47">
        <v>0</v>
      </c>
      <c r="I156" s="47">
        <v>0</v>
      </c>
      <c r="J156" s="47">
        <v>0</v>
      </c>
      <c r="K156" s="47">
        <f t="shared" si="7"/>
        <v>276148.76</v>
      </c>
      <c r="L156" s="23"/>
    </row>
    <row r="157" spans="1:12" x14ac:dyDescent="0.2">
      <c r="A157" s="42" t="s">
        <v>873</v>
      </c>
      <c r="B157" s="25">
        <v>332</v>
      </c>
      <c r="C157" s="44" t="s">
        <v>18</v>
      </c>
      <c r="D157" s="46">
        <v>45627</v>
      </c>
      <c r="E157" s="26" t="s">
        <v>189</v>
      </c>
      <c r="F157" s="163" t="str">
        <f t="shared" si="6"/>
        <v>SG-PSpecific</v>
      </c>
      <c r="G157" s="47">
        <v>0</v>
      </c>
      <c r="H157" s="47">
        <v>0</v>
      </c>
      <c r="I157" s="47">
        <v>275400</v>
      </c>
      <c r="J157" s="47">
        <v>0</v>
      </c>
      <c r="K157" s="47">
        <f t="shared" si="7"/>
        <v>275400</v>
      </c>
      <c r="L157" s="23"/>
    </row>
    <row r="158" spans="1:12" x14ac:dyDescent="0.2">
      <c r="A158" s="42" t="s">
        <v>874</v>
      </c>
      <c r="B158" s="25">
        <v>332</v>
      </c>
      <c r="C158" s="45" t="s">
        <v>18</v>
      </c>
      <c r="D158" s="46">
        <v>45627</v>
      </c>
      <c r="E158" s="26" t="s">
        <v>189</v>
      </c>
      <c r="F158" s="163" t="str">
        <f t="shared" si="6"/>
        <v>SG-PSpecific</v>
      </c>
      <c r="G158" s="47">
        <v>0</v>
      </c>
      <c r="H158" s="47">
        <v>0</v>
      </c>
      <c r="I158" s="47">
        <v>275400</v>
      </c>
      <c r="J158" s="47">
        <v>0</v>
      </c>
      <c r="K158" s="47">
        <f t="shared" si="7"/>
        <v>275400</v>
      </c>
      <c r="L158" s="23"/>
    </row>
    <row r="159" spans="1:12" x14ac:dyDescent="0.2">
      <c r="A159" s="42" t="s">
        <v>875</v>
      </c>
      <c r="B159" s="25">
        <v>332</v>
      </c>
      <c r="C159" s="44" t="s">
        <v>18</v>
      </c>
      <c r="D159" s="46">
        <v>45627</v>
      </c>
      <c r="E159" s="26" t="s">
        <v>189</v>
      </c>
      <c r="F159" s="163" t="str">
        <f t="shared" si="6"/>
        <v>SG-PSpecific</v>
      </c>
      <c r="G159" s="47">
        <v>0</v>
      </c>
      <c r="H159" s="47">
        <v>0</v>
      </c>
      <c r="I159" s="47">
        <v>275400</v>
      </c>
      <c r="J159" s="47">
        <v>0</v>
      </c>
      <c r="K159" s="47">
        <f t="shared" si="7"/>
        <v>275400</v>
      </c>
      <c r="L159" s="23"/>
    </row>
    <row r="160" spans="1:12" x14ac:dyDescent="0.2">
      <c r="A160" s="42" t="s">
        <v>876</v>
      </c>
      <c r="B160" s="25">
        <v>332</v>
      </c>
      <c r="C160" s="44" t="s">
        <v>18</v>
      </c>
      <c r="D160" s="46">
        <v>45231</v>
      </c>
      <c r="E160" s="26" t="s">
        <v>189</v>
      </c>
      <c r="F160" s="163" t="str">
        <f t="shared" si="6"/>
        <v>SG-PSpecific</v>
      </c>
      <c r="G160" s="47">
        <v>0</v>
      </c>
      <c r="H160" s="47">
        <v>270000</v>
      </c>
      <c r="I160" s="47">
        <v>0</v>
      </c>
      <c r="J160" s="47">
        <v>0</v>
      </c>
      <c r="K160" s="47">
        <f t="shared" si="7"/>
        <v>270000</v>
      </c>
      <c r="L160" s="23"/>
    </row>
    <row r="161" spans="1:12" x14ac:dyDescent="0.2">
      <c r="A161" s="42" t="s">
        <v>877</v>
      </c>
      <c r="B161" s="25">
        <v>332</v>
      </c>
      <c r="C161" s="45" t="s">
        <v>18</v>
      </c>
      <c r="D161" s="46">
        <v>45261</v>
      </c>
      <c r="E161" s="26" t="s">
        <v>189</v>
      </c>
      <c r="F161" s="163" t="str">
        <f t="shared" si="6"/>
        <v>SG-PSpecific</v>
      </c>
      <c r="G161" s="47">
        <v>0</v>
      </c>
      <c r="H161" s="47">
        <v>270000</v>
      </c>
      <c r="I161" s="47">
        <v>0</v>
      </c>
      <c r="J161" s="47">
        <v>0</v>
      </c>
      <c r="K161" s="47">
        <f t="shared" si="7"/>
        <v>270000</v>
      </c>
      <c r="L161" s="23"/>
    </row>
    <row r="162" spans="1:12" x14ac:dyDescent="0.2">
      <c r="A162" s="42" t="s">
        <v>878</v>
      </c>
      <c r="B162" s="25">
        <v>332</v>
      </c>
      <c r="C162" s="45" t="s">
        <v>18</v>
      </c>
      <c r="D162" s="46">
        <v>45261</v>
      </c>
      <c r="E162" s="26" t="s">
        <v>189</v>
      </c>
      <c r="F162" s="163" t="str">
        <f t="shared" si="6"/>
        <v>SG-PSpecific</v>
      </c>
      <c r="G162" s="47">
        <v>0</v>
      </c>
      <c r="H162" s="47">
        <v>267972.87986581138</v>
      </c>
      <c r="I162" s="47">
        <v>0</v>
      </c>
      <c r="J162" s="47">
        <v>0</v>
      </c>
      <c r="K162" s="47">
        <f t="shared" si="7"/>
        <v>267972.87986581138</v>
      </c>
      <c r="L162" s="23"/>
    </row>
    <row r="163" spans="1:12" x14ac:dyDescent="0.2">
      <c r="A163" s="42" t="s">
        <v>879</v>
      </c>
      <c r="B163" s="25">
        <v>332</v>
      </c>
      <c r="C163" s="45" t="s">
        <v>18</v>
      </c>
      <c r="D163" s="46">
        <v>45597</v>
      </c>
      <c r="E163" s="26" t="s">
        <v>189</v>
      </c>
      <c r="F163" s="163" t="str">
        <f t="shared" si="6"/>
        <v>SG-PSpecific</v>
      </c>
      <c r="G163" s="47">
        <v>0</v>
      </c>
      <c r="H163" s="47">
        <v>0</v>
      </c>
      <c r="I163" s="47">
        <v>267393</v>
      </c>
      <c r="J163" s="47">
        <v>0</v>
      </c>
      <c r="K163" s="47">
        <f t="shared" si="7"/>
        <v>267393</v>
      </c>
      <c r="L163" s="23"/>
    </row>
    <row r="164" spans="1:12" x14ac:dyDescent="0.2">
      <c r="A164" s="42" t="s">
        <v>880</v>
      </c>
      <c r="B164" s="25">
        <v>332</v>
      </c>
      <c r="C164" s="45" t="s">
        <v>19</v>
      </c>
      <c r="D164" s="46">
        <v>44896</v>
      </c>
      <c r="E164" s="26" t="s">
        <v>189</v>
      </c>
      <c r="F164" s="163" t="str">
        <f t="shared" si="6"/>
        <v>SG-USpecific</v>
      </c>
      <c r="G164" s="47">
        <v>264660.43</v>
      </c>
      <c r="H164" s="47">
        <v>0</v>
      </c>
      <c r="I164" s="47">
        <v>0</v>
      </c>
      <c r="J164" s="47">
        <v>0</v>
      </c>
      <c r="K164" s="47">
        <f t="shared" si="7"/>
        <v>264660.43</v>
      </c>
      <c r="L164" s="23"/>
    </row>
    <row r="165" spans="1:12" x14ac:dyDescent="0.2">
      <c r="A165" s="42" t="s">
        <v>881</v>
      </c>
      <c r="B165" s="25">
        <v>332</v>
      </c>
      <c r="C165" s="45" t="s">
        <v>19</v>
      </c>
      <c r="D165" s="46">
        <v>44896</v>
      </c>
      <c r="E165" s="26" t="s">
        <v>189</v>
      </c>
      <c r="F165" s="163" t="str">
        <f t="shared" si="6"/>
        <v>SG-USpecific</v>
      </c>
      <c r="G165" s="47">
        <v>264659.09000000003</v>
      </c>
      <c r="H165" s="47">
        <v>0</v>
      </c>
      <c r="I165" s="47">
        <v>0</v>
      </c>
      <c r="J165" s="47">
        <v>0</v>
      </c>
      <c r="K165" s="47">
        <f t="shared" si="7"/>
        <v>264659.09000000003</v>
      </c>
      <c r="L165" s="23"/>
    </row>
    <row r="166" spans="1:12" x14ac:dyDescent="0.2">
      <c r="A166" s="42" t="s">
        <v>882</v>
      </c>
      <c r="B166" s="25">
        <v>332</v>
      </c>
      <c r="C166" s="44" t="s">
        <v>18</v>
      </c>
      <c r="D166" s="46">
        <v>45627</v>
      </c>
      <c r="E166" s="26" t="s">
        <v>189</v>
      </c>
      <c r="F166" s="163" t="str">
        <f t="shared" si="6"/>
        <v>SG-PSpecific</v>
      </c>
      <c r="G166" s="47">
        <v>0</v>
      </c>
      <c r="H166" s="47">
        <v>0</v>
      </c>
      <c r="I166" s="47">
        <v>262471.5</v>
      </c>
      <c r="J166" s="47">
        <v>0</v>
      </c>
      <c r="K166" s="47">
        <f t="shared" si="7"/>
        <v>262471.5</v>
      </c>
      <c r="L166" s="23"/>
    </row>
    <row r="167" spans="1:12" x14ac:dyDescent="0.2">
      <c r="A167" s="42" t="s">
        <v>883</v>
      </c>
      <c r="B167" s="25">
        <v>332</v>
      </c>
      <c r="C167" s="45" t="s">
        <v>18</v>
      </c>
      <c r="D167" s="46">
        <v>45231</v>
      </c>
      <c r="E167" s="26" t="s">
        <v>189</v>
      </c>
      <c r="F167" s="163" t="str">
        <f t="shared" si="6"/>
        <v>SG-PSpecific</v>
      </c>
      <c r="G167" s="47">
        <v>0</v>
      </c>
      <c r="H167" s="47">
        <v>262150</v>
      </c>
      <c r="I167" s="47">
        <v>0</v>
      </c>
      <c r="J167" s="47">
        <v>0</v>
      </c>
      <c r="K167" s="47">
        <f t="shared" si="7"/>
        <v>262150</v>
      </c>
      <c r="L167" s="23"/>
    </row>
    <row r="168" spans="1:12" x14ac:dyDescent="0.2">
      <c r="A168" s="42" t="s">
        <v>884</v>
      </c>
      <c r="B168" s="25">
        <v>332</v>
      </c>
      <c r="C168" s="44" t="s">
        <v>18</v>
      </c>
      <c r="D168" s="46">
        <v>45261</v>
      </c>
      <c r="E168" s="26" t="s">
        <v>189</v>
      </c>
      <c r="F168" s="163" t="str">
        <f t="shared" si="6"/>
        <v>SG-PSpecific</v>
      </c>
      <c r="G168" s="47">
        <v>0</v>
      </c>
      <c r="H168" s="47">
        <v>260000</v>
      </c>
      <c r="I168" s="47">
        <v>0</v>
      </c>
      <c r="J168" s="47">
        <v>0</v>
      </c>
      <c r="K168" s="47">
        <f t="shared" si="7"/>
        <v>260000</v>
      </c>
      <c r="L168" s="23"/>
    </row>
    <row r="169" spans="1:12" x14ac:dyDescent="0.2">
      <c r="A169" s="42" t="s">
        <v>885</v>
      </c>
      <c r="B169" s="25">
        <v>332</v>
      </c>
      <c r="C169" s="45" t="s">
        <v>18</v>
      </c>
      <c r="D169" s="46">
        <v>44856</v>
      </c>
      <c r="E169" s="26" t="s">
        <v>189</v>
      </c>
      <c r="F169" s="163" t="str">
        <f t="shared" si="6"/>
        <v>SG-PSpecific</v>
      </c>
      <c r="G169" s="47">
        <v>246531.33</v>
      </c>
      <c r="H169" s="47">
        <v>0</v>
      </c>
      <c r="I169" s="47">
        <v>0</v>
      </c>
      <c r="J169" s="47">
        <v>0</v>
      </c>
      <c r="K169" s="47">
        <f t="shared" si="7"/>
        <v>246531.33</v>
      </c>
      <c r="L169" s="23"/>
    </row>
    <row r="170" spans="1:12" x14ac:dyDescent="0.2">
      <c r="A170" s="42" t="s">
        <v>886</v>
      </c>
      <c r="B170" s="25">
        <v>332</v>
      </c>
      <c r="C170" s="45" t="s">
        <v>18</v>
      </c>
      <c r="D170" s="46">
        <v>45261</v>
      </c>
      <c r="E170" s="26" t="s">
        <v>189</v>
      </c>
      <c r="F170" s="163" t="str">
        <f t="shared" si="6"/>
        <v>SG-PSpecific</v>
      </c>
      <c r="G170" s="47">
        <v>0</v>
      </c>
      <c r="H170" s="47">
        <v>246375</v>
      </c>
      <c r="I170" s="47">
        <v>0</v>
      </c>
      <c r="J170" s="47">
        <v>0</v>
      </c>
      <c r="K170" s="47">
        <f t="shared" si="7"/>
        <v>246375</v>
      </c>
      <c r="L170" s="23"/>
    </row>
    <row r="171" spans="1:12" x14ac:dyDescent="0.2">
      <c r="A171" s="42" t="s">
        <v>887</v>
      </c>
      <c r="B171" s="25">
        <v>332</v>
      </c>
      <c r="C171" s="44" t="s">
        <v>18</v>
      </c>
      <c r="D171" s="46">
        <v>45627</v>
      </c>
      <c r="E171" s="26" t="s">
        <v>189</v>
      </c>
      <c r="F171" s="163" t="str">
        <f t="shared" si="6"/>
        <v>SG-PSpecific</v>
      </c>
      <c r="G171" s="47">
        <v>0</v>
      </c>
      <c r="H171" s="47">
        <v>0</v>
      </c>
      <c r="I171" s="47">
        <v>231336</v>
      </c>
      <c r="J171" s="47">
        <v>0</v>
      </c>
      <c r="K171" s="47">
        <f t="shared" si="7"/>
        <v>231336</v>
      </c>
      <c r="L171" s="23"/>
    </row>
    <row r="172" spans="1:12" x14ac:dyDescent="0.2">
      <c r="A172" s="42" t="s">
        <v>888</v>
      </c>
      <c r="B172" s="25">
        <v>332</v>
      </c>
      <c r="C172" s="44" t="s">
        <v>18</v>
      </c>
      <c r="D172" s="46">
        <v>45566</v>
      </c>
      <c r="E172" s="26" t="s">
        <v>189</v>
      </c>
      <c r="F172" s="163" t="str">
        <f t="shared" si="6"/>
        <v>SG-PSpecific</v>
      </c>
      <c r="G172" s="47">
        <v>0</v>
      </c>
      <c r="H172" s="47">
        <v>0</v>
      </c>
      <c r="I172" s="47">
        <v>230226.78547074198</v>
      </c>
      <c r="J172" s="47">
        <v>0</v>
      </c>
      <c r="K172" s="47">
        <f t="shared" si="7"/>
        <v>230226.78547074198</v>
      </c>
      <c r="L172" s="23"/>
    </row>
    <row r="173" spans="1:12" x14ac:dyDescent="0.2">
      <c r="A173" s="42" t="s">
        <v>889</v>
      </c>
      <c r="B173" s="25">
        <v>332</v>
      </c>
      <c r="C173" s="45" t="s">
        <v>18</v>
      </c>
      <c r="D173" s="46">
        <v>45536</v>
      </c>
      <c r="E173" s="26" t="s">
        <v>189</v>
      </c>
      <c r="F173" s="163" t="str">
        <f t="shared" si="6"/>
        <v>SG-PSpecific</v>
      </c>
      <c r="G173" s="47">
        <v>0</v>
      </c>
      <c r="H173" s="47">
        <v>0</v>
      </c>
      <c r="I173" s="47">
        <v>226567.8145180713</v>
      </c>
      <c r="J173" s="47">
        <v>0</v>
      </c>
      <c r="K173" s="47">
        <f t="shared" si="7"/>
        <v>226567.8145180713</v>
      </c>
      <c r="L173" s="23"/>
    </row>
    <row r="174" spans="1:12" x14ac:dyDescent="0.2">
      <c r="A174" s="42" t="s">
        <v>890</v>
      </c>
      <c r="B174" s="25">
        <v>332</v>
      </c>
      <c r="C174" s="45" t="s">
        <v>18</v>
      </c>
      <c r="D174" s="46">
        <v>45627</v>
      </c>
      <c r="E174" s="26" t="s">
        <v>189</v>
      </c>
      <c r="F174" s="163" t="str">
        <f t="shared" si="6"/>
        <v>SG-PSpecific</v>
      </c>
      <c r="G174" s="47">
        <v>0</v>
      </c>
      <c r="H174" s="47">
        <v>0</v>
      </c>
      <c r="I174" s="47">
        <v>223380</v>
      </c>
      <c r="J174" s="47">
        <v>0</v>
      </c>
      <c r="K174" s="47">
        <f t="shared" si="7"/>
        <v>223380</v>
      </c>
      <c r="L174" s="23"/>
    </row>
    <row r="175" spans="1:12" x14ac:dyDescent="0.2">
      <c r="A175" s="42" t="s">
        <v>891</v>
      </c>
      <c r="B175" s="25">
        <v>332</v>
      </c>
      <c r="C175" s="44" t="s">
        <v>18</v>
      </c>
      <c r="D175" s="46">
        <v>44925</v>
      </c>
      <c r="E175" s="26" t="s">
        <v>189</v>
      </c>
      <c r="F175" s="163" t="str">
        <f t="shared" si="6"/>
        <v>SG-PSpecific</v>
      </c>
      <c r="G175" s="47">
        <v>220255.21000000002</v>
      </c>
      <c r="H175" s="47">
        <v>0</v>
      </c>
      <c r="I175" s="47">
        <v>0</v>
      </c>
      <c r="J175" s="47">
        <v>0</v>
      </c>
      <c r="K175" s="47">
        <f t="shared" si="7"/>
        <v>220255.21000000002</v>
      </c>
      <c r="L175" s="23"/>
    </row>
    <row r="176" spans="1:12" x14ac:dyDescent="0.2">
      <c r="A176" s="42" t="s">
        <v>892</v>
      </c>
      <c r="B176" s="25">
        <v>332</v>
      </c>
      <c r="C176" s="44" t="s">
        <v>18</v>
      </c>
      <c r="D176" s="46">
        <v>44925</v>
      </c>
      <c r="E176" s="26" t="s">
        <v>189</v>
      </c>
      <c r="F176" s="163" t="str">
        <f t="shared" si="6"/>
        <v>SG-PSpecific</v>
      </c>
      <c r="G176" s="47">
        <v>219000</v>
      </c>
      <c r="H176" s="47">
        <v>0</v>
      </c>
      <c r="I176" s="47">
        <v>0</v>
      </c>
      <c r="J176" s="47">
        <v>0</v>
      </c>
      <c r="K176" s="47">
        <f t="shared" si="7"/>
        <v>219000</v>
      </c>
      <c r="L176" s="23"/>
    </row>
    <row r="177" spans="1:12" x14ac:dyDescent="0.2">
      <c r="A177" s="42" t="s">
        <v>893</v>
      </c>
      <c r="B177" s="25">
        <v>332</v>
      </c>
      <c r="C177" s="45" t="s">
        <v>18</v>
      </c>
      <c r="D177" s="46">
        <v>45627</v>
      </c>
      <c r="E177" s="26" t="s">
        <v>189</v>
      </c>
      <c r="F177" s="163" t="str">
        <f t="shared" si="6"/>
        <v>SG-PSpecific</v>
      </c>
      <c r="G177" s="47">
        <v>0</v>
      </c>
      <c r="H177" s="47">
        <v>0</v>
      </c>
      <c r="I177" s="47">
        <v>212211</v>
      </c>
      <c r="J177" s="47">
        <v>0</v>
      </c>
      <c r="K177" s="47">
        <f t="shared" si="7"/>
        <v>212211</v>
      </c>
      <c r="L177" s="23"/>
    </row>
    <row r="178" spans="1:12" x14ac:dyDescent="0.2">
      <c r="A178" s="42" t="s">
        <v>894</v>
      </c>
      <c r="B178" s="25">
        <v>332</v>
      </c>
      <c r="C178" s="45" t="s">
        <v>18</v>
      </c>
      <c r="D178" s="46">
        <v>45627</v>
      </c>
      <c r="E178" s="26" t="s">
        <v>189</v>
      </c>
      <c r="F178" s="163" t="str">
        <f t="shared" si="6"/>
        <v>SG-PSpecific</v>
      </c>
      <c r="G178" s="47">
        <v>0</v>
      </c>
      <c r="H178" s="47">
        <v>0</v>
      </c>
      <c r="I178" s="47">
        <v>212211</v>
      </c>
      <c r="J178" s="47">
        <v>0</v>
      </c>
      <c r="K178" s="47">
        <f t="shared" si="7"/>
        <v>212211</v>
      </c>
      <c r="L178" s="23"/>
    </row>
    <row r="179" spans="1:12" x14ac:dyDescent="0.2">
      <c r="A179" s="42" t="s">
        <v>895</v>
      </c>
      <c r="B179" s="25">
        <v>332</v>
      </c>
      <c r="C179" s="45" t="s">
        <v>18</v>
      </c>
      <c r="D179" s="46">
        <v>44925</v>
      </c>
      <c r="E179" s="26" t="s">
        <v>189</v>
      </c>
      <c r="F179" s="163" t="str">
        <f t="shared" si="6"/>
        <v>SG-PSpecific</v>
      </c>
      <c r="G179" s="47">
        <v>195290.65000000002</v>
      </c>
      <c r="H179" s="47">
        <v>0</v>
      </c>
      <c r="I179" s="47">
        <v>0</v>
      </c>
      <c r="J179" s="47">
        <v>0</v>
      </c>
      <c r="K179" s="47">
        <f t="shared" si="7"/>
        <v>195290.65000000002</v>
      </c>
      <c r="L179" s="23"/>
    </row>
    <row r="180" spans="1:12" x14ac:dyDescent="0.2">
      <c r="A180" s="42" t="s">
        <v>896</v>
      </c>
      <c r="B180" s="25">
        <v>332</v>
      </c>
      <c r="C180" s="44" t="s">
        <v>18</v>
      </c>
      <c r="D180" s="46">
        <v>44925</v>
      </c>
      <c r="E180" s="26" t="s">
        <v>189</v>
      </c>
      <c r="F180" s="163" t="str">
        <f t="shared" si="6"/>
        <v>SG-PSpecific</v>
      </c>
      <c r="G180" s="47">
        <v>189411.72</v>
      </c>
      <c r="H180" s="47">
        <v>0</v>
      </c>
      <c r="I180" s="47">
        <v>0</v>
      </c>
      <c r="J180" s="47">
        <v>0</v>
      </c>
      <c r="K180" s="47">
        <f t="shared" si="7"/>
        <v>189411.72</v>
      </c>
      <c r="L180" s="23"/>
    </row>
    <row r="181" spans="1:12" x14ac:dyDescent="0.2">
      <c r="A181" s="42" t="s">
        <v>897</v>
      </c>
      <c r="B181" s="25">
        <v>332</v>
      </c>
      <c r="C181" s="45" t="s">
        <v>19</v>
      </c>
      <c r="D181" s="46">
        <v>45962</v>
      </c>
      <c r="E181" s="26" t="s">
        <v>189</v>
      </c>
      <c r="F181" s="163" t="str">
        <f t="shared" si="6"/>
        <v>SG-USpecific</v>
      </c>
      <c r="G181" s="47">
        <v>0</v>
      </c>
      <c r="H181" s="47">
        <v>0</v>
      </c>
      <c r="I181" s="47">
        <v>0</v>
      </c>
      <c r="J181" s="47">
        <v>185105.82448721657</v>
      </c>
      <c r="K181" s="47">
        <f t="shared" si="7"/>
        <v>185105.82448721657</v>
      </c>
      <c r="L181" s="23"/>
    </row>
    <row r="182" spans="1:12" x14ac:dyDescent="0.2">
      <c r="A182" s="42" t="s">
        <v>898</v>
      </c>
      <c r="B182" s="25">
        <v>332</v>
      </c>
      <c r="C182" s="45" t="s">
        <v>18</v>
      </c>
      <c r="D182" s="46">
        <v>44925</v>
      </c>
      <c r="E182" s="26" t="s">
        <v>189</v>
      </c>
      <c r="F182" s="163" t="str">
        <f t="shared" si="6"/>
        <v>SG-PSpecific</v>
      </c>
      <c r="G182" s="47">
        <v>175200</v>
      </c>
      <c r="H182" s="47">
        <v>0</v>
      </c>
      <c r="I182" s="47">
        <v>0</v>
      </c>
      <c r="J182" s="47">
        <v>0</v>
      </c>
      <c r="K182" s="47">
        <f t="shared" si="7"/>
        <v>175200</v>
      </c>
      <c r="L182" s="23"/>
    </row>
    <row r="183" spans="1:12" x14ac:dyDescent="0.2">
      <c r="A183" s="42" t="s">
        <v>899</v>
      </c>
      <c r="B183" s="25">
        <v>332</v>
      </c>
      <c r="C183" s="44" t="s">
        <v>18</v>
      </c>
      <c r="D183" s="46">
        <v>45261</v>
      </c>
      <c r="E183" s="26" t="s">
        <v>189</v>
      </c>
      <c r="F183" s="163" t="str">
        <f t="shared" si="6"/>
        <v>SG-PSpecific</v>
      </c>
      <c r="G183" s="47">
        <v>0</v>
      </c>
      <c r="H183" s="47">
        <v>171039</v>
      </c>
      <c r="I183" s="47">
        <v>0</v>
      </c>
      <c r="J183" s="47">
        <v>0</v>
      </c>
      <c r="K183" s="47">
        <f t="shared" si="7"/>
        <v>171039</v>
      </c>
      <c r="L183" s="23"/>
    </row>
    <row r="184" spans="1:12" x14ac:dyDescent="0.2">
      <c r="A184" s="42" t="s">
        <v>900</v>
      </c>
      <c r="B184" s="25">
        <v>332</v>
      </c>
      <c r="C184" s="45" t="s">
        <v>18</v>
      </c>
      <c r="D184" s="46">
        <v>45261</v>
      </c>
      <c r="E184" s="26" t="s">
        <v>189</v>
      </c>
      <c r="F184" s="163" t="str">
        <f t="shared" si="6"/>
        <v>SG-PSpecific</v>
      </c>
      <c r="G184" s="47">
        <v>0</v>
      </c>
      <c r="H184" s="47">
        <v>164250</v>
      </c>
      <c r="I184" s="47">
        <v>0</v>
      </c>
      <c r="J184" s="47">
        <v>0</v>
      </c>
      <c r="K184" s="47">
        <f t="shared" si="7"/>
        <v>164250</v>
      </c>
      <c r="L184" s="23"/>
    </row>
    <row r="185" spans="1:12" x14ac:dyDescent="0.2">
      <c r="A185" s="42" t="s">
        <v>901</v>
      </c>
      <c r="B185" s="25">
        <v>332</v>
      </c>
      <c r="C185" s="45" t="s">
        <v>19</v>
      </c>
      <c r="D185" s="46">
        <v>44866</v>
      </c>
      <c r="E185" s="26" t="s">
        <v>189</v>
      </c>
      <c r="F185" s="163" t="str">
        <f t="shared" si="6"/>
        <v>SG-USpecific</v>
      </c>
      <c r="G185" s="47">
        <v>162508.44</v>
      </c>
      <c r="H185" s="47">
        <v>0</v>
      </c>
      <c r="I185" s="47">
        <v>0</v>
      </c>
      <c r="J185" s="47">
        <v>0</v>
      </c>
      <c r="K185" s="47">
        <f t="shared" si="7"/>
        <v>162508.44</v>
      </c>
      <c r="L185" s="23"/>
    </row>
    <row r="186" spans="1:12" x14ac:dyDescent="0.2">
      <c r="A186" s="42" t="s">
        <v>902</v>
      </c>
      <c r="B186" s="25">
        <v>332</v>
      </c>
      <c r="C186" s="45" t="s">
        <v>18</v>
      </c>
      <c r="D186" s="46">
        <v>44925</v>
      </c>
      <c r="E186" s="26" t="s">
        <v>189</v>
      </c>
      <c r="F186" s="163" t="str">
        <f t="shared" si="6"/>
        <v>SG-PSpecific</v>
      </c>
      <c r="G186" s="47">
        <v>162000</v>
      </c>
      <c r="H186" s="47">
        <v>0</v>
      </c>
      <c r="I186" s="47">
        <v>0</v>
      </c>
      <c r="J186" s="47">
        <v>0</v>
      </c>
      <c r="K186" s="47">
        <f t="shared" si="7"/>
        <v>162000</v>
      </c>
      <c r="L186" s="23"/>
    </row>
    <row r="187" spans="1:12" x14ac:dyDescent="0.2">
      <c r="A187" s="42" t="s">
        <v>903</v>
      </c>
      <c r="B187" s="25">
        <v>332</v>
      </c>
      <c r="C187" s="44" t="s">
        <v>18</v>
      </c>
      <c r="D187" s="46">
        <v>44856</v>
      </c>
      <c r="E187" s="26" t="s">
        <v>189</v>
      </c>
      <c r="F187" s="163" t="str">
        <f t="shared" si="6"/>
        <v>SG-PSpecific</v>
      </c>
      <c r="G187" s="47">
        <v>151320.18</v>
      </c>
      <c r="H187" s="47">
        <v>0</v>
      </c>
      <c r="I187" s="47">
        <v>0</v>
      </c>
      <c r="J187" s="47">
        <v>0</v>
      </c>
      <c r="K187" s="47">
        <f t="shared" si="7"/>
        <v>151320.18</v>
      </c>
      <c r="L187" s="23"/>
    </row>
    <row r="188" spans="1:12" x14ac:dyDescent="0.2">
      <c r="A188" s="42" t="s">
        <v>904</v>
      </c>
      <c r="B188" s="25">
        <v>332</v>
      </c>
      <c r="C188" s="44" t="s">
        <v>18</v>
      </c>
      <c r="D188" s="46">
        <v>45870</v>
      </c>
      <c r="E188" s="26" t="s">
        <v>189</v>
      </c>
      <c r="F188" s="163" t="str">
        <f t="shared" si="6"/>
        <v>SG-PSpecific</v>
      </c>
      <c r="G188" s="47">
        <v>0</v>
      </c>
      <c r="H188" s="47">
        <v>0</v>
      </c>
      <c r="I188" s="47">
        <v>0</v>
      </c>
      <c r="J188" s="47">
        <v>145760.13222926698</v>
      </c>
      <c r="K188" s="47">
        <f t="shared" si="7"/>
        <v>145760.13222926698</v>
      </c>
      <c r="L188" s="23"/>
    </row>
    <row r="189" spans="1:12" x14ac:dyDescent="0.2">
      <c r="A189" s="42" t="s">
        <v>905</v>
      </c>
      <c r="B189" s="25">
        <v>332</v>
      </c>
      <c r="C189" s="45" t="s">
        <v>18</v>
      </c>
      <c r="D189" s="46">
        <v>45261</v>
      </c>
      <c r="E189" s="26" t="s">
        <v>189</v>
      </c>
      <c r="F189" s="163" t="str">
        <f t="shared" si="6"/>
        <v>SG-PSpecific</v>
      </c>
      <c r="G189" s="47">
        <v>0</v>
      </c>
      <c r="H189" s="47">
        <v>129600</v>
      </c>
      <c r="I189" s="47">
        <v>0</v>
      </c>
      <c r="J189" s="47">
        <v>0</v>
      </c>
      <c r="K189" s="47">
        <f t="shared" si="7"/>
        <v>129600</v>
      </c>
      <c r="L189" s="23"/>
    </row>
    <row r="190" spans="1:12" x14ac:dyDescent="0.2">
      <c r="A190" s="42" t="s">
        <v>906</v>
      </c>
      <c r="B190" s="25">
        <v>332</v>
      </c>
      <c r="C190" s="44" t="s">
        <v>18</v>
      </c>
      <c r="D190" s="46">
        <v>44925</v>
      </c>
      <c r="E190" s="26" t="s">
        <v>189</v>
      </c>
      <c r="F190" s="163" t="str">
        <f t="shared" si="6"/>
        <v>SG-PSpecific</v>
      </c>
      <c r="G190" s="47">
        <v>126979.79000000001</v>
      </c>
      <c r="H190" s="47">
        <v>0</v>
      </c>
      <c r="I190" s="47">
        <v>0</v>
      </c>
      <c r="J190" s="47">
        <v>0</v>
      </c>
      <c r="K190" s="47">
        <f t="shared" si="7"/>
        <v>126979.79000000001</v>
      </c>
      <c r="L190" s="23"/>
    </row>
    <row r="191" spans="1:12" x14ac:dyDescent="0.2">
      <c r="A191" s="42" t="s">
        <v>907</v>
      </c>
      <c r="B191" s="25">
        <v>332</v>
      </c>
      <c r="C191" s="45" t="s">
        <v>18</v>
      </c>
      <c r="D191" s="46">
        <v>44925</v>
      </c>
      <c r="E191" s="26" t="s">
        <v>189</v>
      </c>
      <c r="F191" s="163" t="str">
        <f t="shared" si="6"/>
        <v>SG-PSpecific</v>
      </c>
      <c r="G191" s="47">
        <v>124801.48999999999</v>
      </c>
      <c r="H191" s="47">
        <v>0</v>
      </c>
      <c r="I191" s="47">
        <v>0</v>
      </c>
      <c r="J191" s="47">
        <v>0</v>
      </c>
      <c r="K191" s="47">
        <f t="shared" si="7"/>
        <v>124801.48999999999</v>
      </c>
      <c r="L191" s="23"/>
    </row>
    <row r="192" spans="1:12" x14ac:dyDescent="0.2">
      <c r="A192" s="42" t="s">
        <v>908</v>
      </c>
      <c r="B192" s="25">
        <v>332</v>
      </c>
      <c r="C192" s="45" t="s">
        <v>19</v>
      </c>
      <c r="D192" s="46">
        <v>45078</v>
      </c>
      <c r="E192" s="26" t="s">
        <v>189</v>
      </c>
      <c r="F192" s="163" t="str">
        <f t="shared" si="6"/>
        <v>SG-USpecific</v>
      </c>
      <c r="G192" s="47">
        <v>0</v>
      </c>
      <c r="H192" s="47">
        <v>121322.10319297896</v>
      </c>
      <c r="I192" s="47">
        <v>0</v>
      </c>
      <c r="J192" s="47">
        <v>0</v>
      </c>
      <c r="K192" s="47">
        <f t="shared" si="7"/>
        <v>121322.10319297896</v>
      </c>
      <c r="L192" s="23"/>
    </row>
    <row r="193" spans="1:12" x14ac:dyDescent="0.2">
      <c r="A193" s="42" t="s">
        <v>909</v>
      </c>
      <c r="B193" s="25">
        <v>332</v>
      </c>
      <c r="C193" s="45" t="s">
        <v>18</v>
      </c>
      <c r="D193" s="46">
        <v>45627</v>
      </c>
      <c r="E193" s="26" t="s">
        <v>189</v>
      </c>
      <c r="F193" s="163" t="str">
        <f t="shared" si="6"/>
        <v>SG-PSpecific</v>
      </c>
      <c r="G193" s="47">
        <v>0</v>
      </c>
      <c r="H193" s="47">
        <v>0</v>
      </c>
      <c r="I193" s="47">
        <v>110160</v>
      </c>
      <c r="J193" s="47">
        <v>0</v>
      </c>
      <c r="K193" s="47">
        <f t="shared" si="7"/>
        <v>110160</v>
      </c>
      <c r="L193" s="23"/>
    </row>
    <row r="194" spans="1:12" x14ac:dyDescent="0.2">
      <c r="A194" s="42" t="s">
        <v>910</v>
      </c>
      <c r="B194" s="25">
        <v>332</v>
      </c>
      <c r="C194" s="44" t="s">
        <v>18</v>
      </c>
      <c r="D194" s="46">
        <v>44856</v>
      </c>
      <c r="E194" s="26" t="s">
        <v>189</v>
      </c>
      <c r="F194" s="163" t="str">
        <f t="shared" si="6"/>
        <v>SG-PSpecific</v>
      </c>
      <c r="G194" s="47">
        <v>100652.62</v>
      </c>
      <c r="H194" s="47">
        <v>0</v>
      </c>
      <c r="I194" s="47">
        <v>0</v>
      </c>
      <c r="J194" s="47">
        <v>0</v>
      </c>
      <c r="K194" s="47">
        <f t="shared" si="7"/>
        <v>100652.62</v>
      </c>
      <c r="L194" s="23"/>
    </row>
    <row r="195" spans="1:12" x14ac:dyDescent="0.2">
      <c r="A195" s="42" t="s">
        <v>911</v>
      </c>
      <c r="B195" s="25">
        <v>332</v>
      </c>
      <c r="C195" s="45" t="s">
        <v>18</v>
      </c>
      <c r="D195" s="46">
        <v>45261</v>
      </c>
      <c r="E195" s="26" t="s">
        <v>189</v>
      </c>
      <c r="F195" s="163" t="str">
        <f t="shared" si="6"/>
        <v>SG-PSpecific</v>
      </c>
      <c r="G195" s="47">
        <v>0</v>
      </c>
      <c r="H195" s="47">
        <v>95265</v>
      </c>
      <c r="I195" s="47">
        <v>0</v>
      </c>
      <c r="J195" s="47">
        <v>0</v>
      </c>
      <c r="K195" s="47">
        <f t="shared" si="7"/>
        <v>95265</v>
      </c>
      <c r="L195" s="23"/>
    </row>
    <row r="196" spans="1:12" x14ac:dyDescent="0.2">
      <c r="A196" s="42" t="s">
        <v>912</v>
      </c>
      <c r="B196" s="25">
        <v>332</v>
      </c>
      <c r="C196" s="44" t="s">
        <v>18</v>
      </c>
      <c r="D196" s="46">
        <v>45261</v>
      </c>
      <c r="E196" s="26" t="s">
        <v>189</v>
      </c>
      <c r="F196" s="163" t="str">
        <f t="shared" si="6"/>
        <v>SG-PSpecific</v>
      </c>
      <c r="G196" s="47">
        <v>0</v>
      </c>
      <c r="H196" s="47">
        <v>93075</v>
      </c>
      <c r="I196" s="47">
        <v>0</v>
      </c>
      <c r="J196" s="47">
        <v>0</v>
      </c>
      <c r="K196" s="47">
        <f t="shared" si="7"/>
        <v>93075</v>
      </c>
      <c r="L196" s="23"/>
    </row>
    <row r="197" spans="1:12" x14ac:dyDescent="0.2">
      <c r="A197" s="42" t="s">
        <v>913</v>
      </c>
      <c r="B197" s="25">
        <v>332</v>
      </c>
      <c r="C197" s="44" t="s">
        <v>18</v>
      </c>
      <c r="D197" s="46">
        <v>45261</v>
      </c>
      <c r="E197" s="26" t="s">
        <v>189</v>
      </c>
      <c r="F197" s="163" t="str">
        <f t="shared" si="6"/>
        <v>SG-PSpecific</v>
      </c>
      <c r="G197" s="47">
        <v>0</v>
      </c>
      <c r="H197" s="47">
        <v>93075</v>
      </c>
      <c r="I197" s="47">
        <v>0</v>
      </c>
      <c r="J197" s="47">
        <v>0</v>
      </c>
      <c r="K197" s="47">
        <f t="shared" si="7"/>
        <v>93075</v>
      </c>
      <c r="L197" s="23"/>
    </row>
    <row r="198" spans="1:12" x14ac:dyDescent="0.2">
      <c r="A198" s="42" t="s">
        <v>914</v>
      </c>
      <c r="B198" s="25">
        <v>332</v>
      </c>
      <c r="C198" s="45" t="s">
        <v>18</v>
      </c>
      <c r="D198" s="46">
        <v>45261</v>
      </c>
      <c r="E198" s="26" t="s">
        <v>189</v>
      </c>
      <c r="F198" s="163" t="str">
        <f t="shared" si="6"/>
        <v>SG-PSpecific</v>
      </c>
      <c r="G198" s="47">
        <v>0</v>
      </c>
      <c r="H198" s="47">
        <v>91980</v>
      </c>
      <c r="I198" s="47">
        <v>0</v>
      </c>
      <c r="J198" s="47">
        <v>0</v>
      </c>
      <c r="K198" s="47">
        <f t="shared" si="7"/>
        <v>91980</v>
      </c>
      <c r="L198" s="23"/>
    </row>
    <row r="199" spans="1:12" x14ac:dyDescent="0.2">
      <c r="A199" s="42" t="s">
        <v>915</v>
      </c>
      <c r="B199" s="25">
        <v>332</v>
      </c>
      <c r="C199" s="45" t="s">
        <v>18</v>
      </c>
      <c r="D199" s="46">
        <v>45261</v>
      </c>
      <c r="E199" s="26" t="s">
        <v>189</v>
      </c>
      <c r="F199" s="163" t="str">
        <f t="shared" si="6"/>
        <v>SG-PSpecific</v>
      </c>
      <c r="G199" s="47">
        <v>0</v>
      </c>
      <c r="H199" s="47">
        <v>91980</v>
      </c>
      <c r="I199" s="47">
        <v>0</v>
      </c>
      <c r="J199" s="47">
        <v>0</v>
      </c>
      <c r="K199" s="47">
        <f t="shared" si="7"/>
        <v>91980</v>
      </c>
      <c r="L199" s="23"/>
    </row>
    <row r="200" spans="1:12" x14ac:dyDescent="0.2">
      <c r="A200" s="42" t="s">
        <v>916</v>
      </c>
      <c r="B200" s="25">
        <v>332</v>
      </c>
      <c r="C200" s="44" t="s">
        <v>18</v>
      </c>
      <c r="D200" s="46">
        <v>45627</v>
      </c>
      <c r="E200" s="26" t="s">
        <v>189</v>
      </c>
      <c r="F200" s="163" t="str">
        <f t="shared" si="6"/>
        <v>SG-PSpecific</v>
      </c>
      <c r="G200" s="47">
        <v>0</v>
      </c>
      <c r="H200" s="47">
        <v>0</v>
      </c>
      <c r="I200" s="47">
        <v>88128</v>
      </c>
      <c r="J200" s="47">
        <v>0</v>
      </c>
      <c r="K200" s="47">
        <f t="shared" si="7"/>
        <v>88128</v>
      </c>
      <c r="L200" s="23"/>
    </row>
    <row r="201" spans="1:12" x14ac:dyDescent="0.2">
      <c r="A201" s="42" t="s">
        <v>917</v>
      </c>
      <c r="B201" s="25">
        <v>332</v>
      </c>
      <c r="C201" s="45" t="s">
        <v>18</v>
      </c>
      <c r="D201" s="46">
        <v>45261</v>
      </c>
      <c r="E201" s="26" t="s">
        <v>189</v>
      </c>
      <c r="F201" s="163" t="str">
        <f t="shared" si="6"/>
        <v>SG-PSpecific</v>
      </c>
      <c r="G201" s="47">
        <v>0</v>
      </c>
      <c r="H201" s="47">
        <v>87600</v>
      </c>
      <c r="I201" s="47">
        <v>0</v>
      </c>
      <c r="J201" s="47">
        <v>0</v>
      </c>
      <c r="K201" s="47">
        <f t="shared" si="7"/>
        <v>87600</v>
      </c>
      <c r="L201" s="23"/>
    </row>
    <row r="202" spans="1:12" x14ac:dyDescent="0.2">
      <c r="A202" s="42" t="s">
        <v>918</v>
      </c>
      <c r="B202" s="25">
        <v>332</v>
      </c>
      <c r="C202" s="45" t="s">
        <v>18</v>
      </c>
      <c r="D202" s="46">
        <v>45809</v>
      </c>
      <c r="E202" s="26" t="s">
        <v>189</v>
      </c>
      <c r="F202" s="163" t="str">
        <f t="shared" si="6"/>
        <v>SG-PSpecific</v>
      </c>
      <c r="G202" s="47">
        <v>0</v>
      </c>
      <c r="H202" s="47">
        <v>0</v>
      </c>
      <c r="I202" s="47">
        <v>0</v>
      </c>
      <c r="J202" s="47">
        <v>87191.671230111591</v>
      </c>
      <c r="K202" s="47">
        <f t="shared" si="7"/>
        <v>87191.671230111591</v>
      </c>
      <c r="L202" s="23"/>
    </row>
    <row r="203" spans="1:12" x14ac:dyDescent="0.2">
      <c r="A203" s="42" t="s">
        <v>919</v>
      </c>
      <c r="B203" s="25">
        <v>332</v>
      </c>
      <c r="C203" s="45" t="s">
        <v>18</v>
      </c>
      <c r="D203" s="46">
        <v>45627</v>
      </c>
      <c r="E203" s="26" t="s">
        <v>189</v>
      </c>
      <c r="F203" s="163" t="str">
        <f t="shared" si="6"/>
        <v>SG-PSpecific</v>
      </c>
      <c r="G203" s="47">
        <v>0</v>
      </c>
      <c r="H203" s="47">
        <v>0</v>
      </c>
      <c r="I203" s="47">
        <v>83767.5</v>
      </c>
      <c r="J203" s="47">
        <v>0</v>
      </c>
      <c r="K203" s="47">
        <f t="shared" si="7"/>
        <v>83767.5</v>
      </c>
      <c r="L203" s="23"/>
    </row>
    <row r="204" spans="1:12" x14ac:dyDescent="0.2">
      <c r="A204" s="42" t="s">
        <v>920</v>
      </c>
      <c r="B204" s="25">
        <v>332</v>
      </c>
      <c r="C204" s="44" t="s">
        <v>18</v>
      </c>
      <c r="D204" s="46">
        <v>45383</v>
      </c>
      <c r="E204" s="26" t="s">
        <v>189</v>
      </c>
      <c r="F204" s="163" t="str">
        <f t="shared" si="6"/>
        <v>SG-PSpecific</v>
      </c>
      <c r="G204" s="47">
        <v>0</v>
      </c>
      <c r="H204" s="47">
        <v>0</v>
      </c>
      <c r="I204" s="47">
        <v>80124.116470707755</v>
      </c>
      <c r="J204" s="47">
        <v>0</v>
      </c>
      <c r="K204" s="47">
        <f t="shared" si="7"/>
        <v>80124.116470707755</v>
      </c>
      <c r="L204" s="23"/>
    </row>
    <row r="205" spans="1:12" x14ac:dyDescent="0.2">
      <c r="A205" s="42" t="s">
        <v>921</v>
      </c>
      <c r="B205" s="25">
        <v>332</v>
      </c>
      <c r="C205" s="45" t="s">
        <v>18</v>
      </c>
      <c r="D205" s="46">
        <v>45627</v>
      </c>
      <c r="E205" s="26" t="s">
        <v>189</v>
      </c>
      <c r="F205" s="163" t="str">
        <f t="shared" si="6"/>
        <v>SG-PSpecific</v>
      </c>
      <c r="G205" s="47">
        <v>0</v>
      </c>
      <c r="H205" s="47">
        <v>0</v>
      </c>
      <c r="I205" s="47">
        <v>71704.98</v>
      </c>
      <c r="J205" s="47">
        <v>0</v>
      </c>
      <c r="K205" s="47">
        <f t="shared" si="7"/>
        <v>71704.98</v>
      </c>
      <c r="L205" s="23"/>
    </row>
    <row r="206" spans="1:12" x14ac:dyDescent="0.2">
      <c r="A206" s="42" t="s">
        <v>774</v>
      </c>
      <c r="B206" s="25">
        <v>332</v>
      </c>
      <c r="C206" s="44" t="s">
        <v>19</v>
      </c>
      <c r="D206" s="46" t="s">
        <v>922</v>
      </c>
      <c r="E206" s="26" t="s">
        <v>209</v>
      </c>
      <c r="F206" s="163" t="str">
        <f t="shared" ref="F206:F212" si="8">C206&amp;E206</f>
        <v>SG-UProgrammatic</v>
      </c>
      <c r="G206" s="47">
        <v>70392</v>
      </c>
      <c r="H206" s="47">
        <v>0</v>
      </c>
      <c r="I206" s="47">
        <v>0</v>
      </c>
      <c r="J206" s="47">
        <v>0</v>
      </c>
      <c r="K206" s="47">
        <f t="shared" si="7"/>
        <v>70392</v>
      </c>
      <c r="L206" s="23"/>
    </row>
    <row r="207" spans="1:12" x14ac:dyDescent="0.2">
      <c r="A207" s="42" t="s">
        <v>923</v>
      </c>
      <c r="B207" s="25">
        <v>332</v>
      </c>
      <c r="C207" s="45" t="s">
        <v>19</v>
      </c>
      <c r="D207" s="46">
        <v>45231</v>
      </c>
      <c r="E207" s="26" t="s">
        <v>189</v>
      </c>
      <c r="F207" s="163" t="str">
        <f t="shared" si="8"/>
        <v>SG-USpecific</v>
      </c>
      <c r="G207" s="47">
        <v>0</v>
      </c>
      <c r="H207" s="47">
        <v>69268.194716591388</v>
      </c>
      <c r="I207" s="47">
        <v>0</v>
      </c>
      <c r="J207" s="47">
        <v>0</v>
      </c>
      <c r="K207" s="47">
        <f t="shared" si="7"/>
        <v>69268.194716591388</v>
      </c>
      <c r="L207" s="23"/>
    </row>
    <row r="208" spans="1:12" x14ac:dyDescent="0.2">
      <c r="A208" s="42" t="s">
        <v>924</v>
      </c>
      <c r="B208" s="25">
        <v>332</v>
      </c>
      <c r="C208" s="45" t="s">
        <v>18</v>
      </c>
      <c r="D208" s="46">
        <v>45627</v>
      </c>
      <c r="E208" s="26" t="s">
        <v>189</v>
      </c>
      <c r="F208" s="163" t="str">
        <f t="shared" si="8"/>
        <v>SG-PSpecific</v>
      </c>
      <c r="G208" s="47">
        <v>0</v>
      </c>
      <c r="H208" s="47">
        <v>0</v>
      </c>
      <c r="I208" s="47">
        <v>67071.12</v>
      </c>
      <c r="J208" s="47">
        <v>0</v>
      </c>
      <c r="K208" s="47">
        <f t="shared" si="7"/>
        <v>67071.12</v>
      </c>
      <c r="L208" s="23"/>
    </row>
    <row r="209" spans="1:12" x14ac:dyDescent="0.2">
      <c r="A209" s="42" t="s">
        <v>925</v>
      </c>
      <c r="B209" s="25">
        <v>332</v>
      </c>
      <c r="C209" s="45" t="s">
        <v>18</v>
      </c>
      <c r="D209" s="46">
        <v>45627</v>
      </c>
      <c r="E209" s="26" t="s">
        <v>189</v>
      </c>
      <c r="F209" s="163" t="str">
        <f t="shared" si="8"/>
        <v>SG-PSpecific</v>
      </c>
      <c r="G209" s="47">
        <v>0</v>
      </c>
      <c r="H209" s="47">
        <v>0</v>
      </c>
      <c r="I209" s="47">
        <v>54570</v>
      </c>
      <c r="J209" s="47">
        <v>0</v>
      </c>
      <c r="K209" s="47">
        <f t="shared" si="7"/>
        <v>54570</v>
      </c>
      <c r="L209" s="23"/>
    </row>
    <row r="210" spans="1:12" x14ac:dyDescent="0.2">
      <c r="A210" s="42" t="s">
        <v>926</v>
      </c>
      <c r="B210" s="25">
        <v>332</v>
      </c>
      <c r="C210" s="45" t="s">
        <v>19</v>
      </c>
      <c r="D210" s="46">
        <v>45992</v>
      </c>
      <c r="E210" s="26" t="s">
        <v>189</v>
      </c>
      <c r="F210" s="163" t="str">
        <f t="shared" si="8"/>
        <v>SG-USpecific</v>
      </c>
      <c r="G210" s="47">
        <v>0</v>
      </c>
      <c r="H210" s="47">
        <v>0</v>
      </c>
      <c r="I210" s="47">
        <v>0</v>
      </c>
      <c r="J210" s="47">
        <v>49513.86127726789</v>
      </c>
      <c r="K210" s="47">
        <f t="shared" si="7"/>
        <v>49513.86127726789</v>
      </c>
      <c r="L210" s="23"/>
    </row>
    <row r="211" spans="1:12" x14ac:dyDescent="0.2">
      <c r="A211" s="42" t="s">
        <v>927</v>
      </c>
      <c r="B211" s="25">
        <v>332</v>
      </c>
      <c r="C211" s="44" t="s">
        <v>18</v>
      </c>
      <c r="D211" s="46">
        <v>45627</v>
      </c>
      <c r="E211" s="26" t="s">
        <v>189</v>
      </c>
      <c r="F211" s="163" t="str">
        <f t="shared" si="8"/>
        <v>SG-PSpecific</v>
      </c>
      <c r="G211" s="47">
        <v>0</v>
      </c>
      <c r="H211" s="47">
        <v>0</v>
      </c>
      <c r="I211" s="47">
        <v>44676</v>
      </c>
      <c r="J211" s="47">
        <v>0</v>
      </c>
      <c r="K211" s="47">
        <f t="shared" si="7"/>
        <v>44676</v>
      </c>
      <c r="L211" s="23"/>
    </row>
    <row r="212" spans="1:12" x14ac:dyDescent="0.2">
      <c r="A212" s="42" t="s">
        <v>928</v>
      </c>
      <c r="B212" s="25">
        <v>332</v>
      </c>
      <c r="C212" s="44" t="s">
        <v>18</v>
      </c>
      <c r="D212" s="46">
        <v>45627</v>
      </c>
      <c r="E212" s="26" t="s">
        <v>189</v>
      </c>
      <c r="F212" s="163" t="str">
        <f t="shared" si="8"/>
        <v>SG-PSpecific</v>
      </c>
      <c r="G212" s="47">
        <v>0</v>
      </c>
      <c r="H212" s="47">
        <v>0</v>
      </c>
      <c r="I212" s="47">
        <v>25579.56</v>
      </c>
      <c r="J212" s="47">
        <v>0</v>
      </c>
      <c r="K212" s="47">
        <f t="shared" si="7"/>
        <v>25579.56</v>
      </c>
      <c r="L212" s="23"/>
    </row>
    <row r="213" spans="1:12" x14ac:dyDescent="0.2">
      <c r="A213" s="42"/>
      <c r="B213" s="25"/>
      <c r="C213" s="45"/>
      <c r="D213" s="46"/>
      <c r="E213" s="26"/>
      <c r="F213" s="163"/>
      <c r="G213" s="47"/>
      <c r="H213" s="47"/>
      <c r="I213" s="47"/>
      <c r="J213" s="47"/>
      <c r="K213" s="47"/>
      <c r="L213" s="23"/>
    </row>
    <row r="214" spans="1:12" x14ac:dyDescent="0.2">
      <c r="A214" s="42"/>
      <c r="B214" s="25"/>
      <c r="C214" s="45"/>
      <c r="D214" s="46"/>
      <c r="E214" s="26"/>
      <c r="F214" s="163"/>
      <c r="G214" s="47"/>
      <c r="H214" s="47"/>
      <c r="I214" s="47"/>
      <c r="J214" s="47"/>
      <c r="K214" s="47"/>
      <c r="L214" s="23"/>
    </row>
    <row r="215" spans="1:12" x14ac:dyDescent="0.2">
      <c r="A215" s="42"/>
      <c r="B215" s="25"/>
      <c r="C215" s="45"/>
      <c r="D215" s="46"/>
      <c r="E215" s="26"/>
      <c r="F215" s="163"/>
      <c r="G215" s="47"/>
      <c r="H215" s="47"/>
      <c r="I215" s="47"/>
      <c r="J215" s="47"/>
      <c r="K215" s="47"/>
      <c r="L215" s="23"/>
    </row>
    <row r="216" spans="1:12" x14ac:dyDescent="0.2">
      <c r="A216" s="42"/>
      <c r="B216" s="25"/>
      <c r="C216" s="44"/>
      <c r="D216" s="46"/>
      <c r="E216" s="26"/>
      <c r="F216" s="163"/>
      <c r="G216" s="47"/>
      <c r="H216" s="47"/>
      <c r="I216" s="47"/>
      <c r="J216" s="47"/>
      <c r="K216" s="47"/>
      <c r="L216" s="23"/>
    </row>
    <row r="217" spans="1:12" x14ac:dyDescent="0.2">
      <c r="A217" s="42"/>
      <c r="B217" s="43"/>
      <c r="C217" s="44"/>
      <c r="D217" s="46"/>
      <c r="E217" s="26"/>
      <c r="F217" s="158"/>
      <c r="G217" s="47"/>
      <c r="H217" s="47"/>
      <c r="I217" s="47"/>
      <c r="J217" s="47"/>
      <c r="K217" s="47"/>
      <c r="L217" s="23"/>
    </row>
    <row r="218" spans="1:12" x14ac:dyDescent="0.2">
      <c r="A218" s="42"/>
      <c r="B218" s="43"/>
      <c r="C218" s="44"/>
      <c r="D218" s="46"/>
      <c r="E218" s="26"/>
      <c r="F218" s="158"/>
      <c r="G218" s="47"/>
      <c r="H218" s="47"/>
      <c r="I218" s="47"/>
      <c r="J218" s="47"/>
      <c r="K218" s="47"/>
      <c r="L218" s="23"/>
    </row>
    <row r="219" spans="1:12" x14ac:dyDescent="0.2">
      <c r="A219" s="42"/>
      <c r="B219" s="43"/>
      <c r="C219" s="45"/>
      <c r="D219" s="46"/>
      <c r="E219" s="26"/>
      <c r="F219" s="158"/>
      <c r="G219" s="47"/>
      <c r="H219" s="47"/>
      <c r="I219" s="47"/>
      <c r="J219" s="47"/>
      <c r="K219" s="47"/>
      <c r="L219" s="23"/>
    </row>
    <row r="220" spans="1:12" x14ac:dyDescent="0.2">
      <c r="A220" s="42"/>
      <c r="B220" s="43"/>
      <c r="C220" s="44"/>
      <c r="D220" s="46"/>
      <c r="E220" s="26"/>
      <c r="F220" s="158"/>
      <c r="G220" s="47"/>
      <c r="H220" s="47"/>
      <c r="I220" s="47"/>
      <c r="J220" s="47"/>
      <c r="K220" s="47"/>
      <c r="L220" s="23"/>
    </row>
    <row r="221" spans="1:12" x14ac:dyDescent="0.2">
      <c r="A221" s="42"/>
      <c r="B221" s="43"/>
      <c r="C221" s="44"/>
      <c r="D221" s="46"/>
      <c r="E221" s="26"/>
      <c r="F221" s="158"/>
      <c r="G221" s="47"/>
      <c r="H221" s="47"/>
      <c r="I221" s="47"/>
      <c r="J221" s="47"/>
      <c r="K221" s="47"/>
      <c r="L221" s="23"/>
    </row>
    <row r="222" spans="1:12" x14ac:dyDescent="0.2">
      <c r="A222" s="42"/>
      <c r="B222" s="43"/>
      <c r="C222" s="45"/>
      <c r="D222" s="46"/>
      <c r="E222" s="26"/>
      <c r="F222" s="158"/>
      <c r="G222" s="47"/>
      <c r="H222" s="47"/>
      <c r="I222" s="47"/>
      <c r="J222" s="47"/>
      <c r="K222" s="47"/>
      <c r="L222" s="23"/>
    </row>
    <row r="223" spans="1:12" x14ac:dyDescent="0.2">
      <c r="A223" s="42"/>
      <c r="B223" s="43"/>
      <c r="C223" s="45"/>
      <c r="D223" s="46"/>
      <c r="E223" s="26"/>
      <c r="F223" s="158"/>
      <c r="G223" s="47"/>
      <c r="H223" s="47"/>
      <c r="I223" s="47"/>
      <c r="J223" s="47"/>
      <c r="K223" s="47"/>
      <c r="L223" s="23"/>
    </row>
    <row r="224" spans="1:12" x14ac:dyDescent="0.2">
      <c r="A224" s="42"/>
      <c r="B224" s="43"/>
      <c r="C224" s="45"/>
      <c r="D224" s="46"/>
      <c r="E224" s="26"/>
      <c r="F224" s="158"/>
      <c r="G224" s="47"/>
      <c r="H224" s="47"/>
      <c r="I224" s="47"/>
      <c r="J224" s="47"/>
      <c r="K224" s="47"/>
      <c r="L224" s="23"/>
    </row>
    <row r="225" spans="1:12" x14ac:dyDescent="0.2">
      <c r="A225" s="42"/>
      <c r="B225" s="43"/>
      <c r="C225" s="45"/>
      <c r="D225" s="46"/>
      <c r="E225" s="26"/>
      <c r="F225" s="158"/>
      <c r="G225" s="47"/>
      <c r="H225" s="47"/>
      <c r="I225" s="47"/>
      <c r="J225" s="47"/>
      <c r="K225" s="47"/>
      <c r="L225" s="23"/>
    </row>
    <row r="226" spans="1:12" x14ac:dyDescent="0.2">
      <c r="A226" s="42"/>
      <c r="B226" s="43"/>
      <c r="C226" s="45"/>
      <c r="D226" s="46"/>
      <c r="E226" s="26"/>
      <c r="F226" s="158"/>
      <c r="G226" s="47"/>
      <c r="H226" s="47"/>
      <c r="I226" s="47"/>
      <c r="J226" s="47"/>
      <c r="K226" s="47"/>
      <c r="L226" s="23"/>
    </row>
    <row r="227" spans="1:12" x14ac:dyDescent="0.2">
      <c r="A227" s="42"/>
      <c r="B227" s="43"/>
      <c r="C227" s="45"/>
      <c r="D227" s="46"/>
      <c r="E227" s="26"/>
      <c r="F227" s="158"/>
      <c r="G227" s="47"/>
      <c r="H227" s="47"/>
      <c r="I227" s="47"/>
      <c r="J227" s="47"/>
      <c r="K227" s="47"/>
      <c r="L227" s="23"/>
    </row>
    <row r="228" spans="1:12" x14ac:dyDescent="0.2">
      <c r="A228" s="42"/>
      <c r="B228" s="43"/>
      <c r="C228" s="45"/>
      <c r="D228" s="46"/>
      <c r="E228" s="26"/>
      <c r="F228" s="158"/>
      <c r="G228" s="47"/>
      <c r="H228" s="47"/>
      <c r="I228" s="47"/>
      <c r="J228" s="47"/>
      <c r="K228" s="47"/>
      <c r="L228" s="23"/>
    </row>
    <row r="229" spans="1:12" x14ac:dyDescent="0.2">
      <c r="A229" s="42"/>
      <c r="B229" s="43"/>
      <c r="C229" s="44"/>
      <c r="D229" s="46"/>
      <c r="E229" s="26"/>
      <c r="F229" s="158"/>
      <c r="G229" s="47"/>
      <c r="H229" s="47"/>
      <c r="I229" s="47"/>
      <c r="J229" s="47"/>
      <c r="K229" s="47"/>
      <c r="L229" s="23"/>
    </row>
    <row r="230" spans="1:12" x14ac:dyDescent="0.2">
      <c r="A230" s="42"/>
      <c r="B230" s="43"/>
      <c r="C230" s="45"/>
      <c r="D230" s="46"/>
      <c r="E230" s="26"/>
      <c r="F230" s="158"/>
      <c r="G230" s="47"/>
      <c r="H230" s="47"/>
      <c r="I230" s="47"/>
      <c r="J230" s="47"/>
      <c r="K230" s="47"/>
      <c r="L230" s="23"/>
    </row>
    <row r="231" spans="1:12" x14ac:dyDescent="0.2">
      <c r="A231" s="42"/>
      <c r="B231" s="43"/>
      <c r="C231" s="45"/>
      <c r="D231" s="46"/>
      <c r="E231" s="26"/>
      <c r="F231" s="158"/>
      <c r="G231" s="47"/>
      <c r="H231" s="47"/>
      <c r="I231" s="47"/>
      <c r="J231" s="47"/>
      <c r="K231" s="47"/>
      <c r="L231" s="23"/>
    </row>
    <row r="232" spans="1:12" x14ac:dyDescent="0.2">
      <c r="A232" s="42"/>
      <c r="B232" s="43"/>
      <c r="C232" s="45"/>
      <c r="D232" s="46"/>
      <c r="E232" s="26"/>
      <c r="F232" s="158"/>
      <c r="G232" s="47"/>
      <c r="H232" s="47"/>
      <c r="I232" s="47"/>
      <c r="J232" s="47"/>
      <c r="K232" s="47"/>
      <c r="L232" s="23"/>
    </row>
    <row r="233" spans="1:12" x14ac:dyDescent="0.2">
      <c r="A233" s="42"/>
      <c r="B233" s="43"/>
      <c r="C233" s="45"/>
      <c r="D233" s="46"/>
      <c r="E233" s="26"/>
      <c r="F233" s="158"/>
      <c r="G233" s="47"/>
      <c r="H233" s="47"/>
      <c r="I233" s="47"/>
      <c r="J233" s="47"/>
      <c r="K233" s="47"/>
      <c r="L233" s="23"/>
    </row>
    <row r="234" spans="1:12" x14ac:dyDescent="0.2">
      <c r="A234" s="42"/>
      <c r="B234" s="43"/>
      <c r="C234" s="45"/>
      <c r="D234" s="46"/>
      <c r="E234" s="26"/>
      <c r="F234" s="158"/>
      <c r="G234" s="47"/>
      <c r="H234" s="47"/>
      <c r="I234" s="47"/>
      <c r="J234" s="47"/>
      <c r="K234" s="47"/>
      <c r="L234" s="23"/>
    </row>
    <row r="235" spans="1:12" x14ac:dyDescent="0.2">
      <c r="A235" s="42"/>
      <c r="B235" s="43"/>
      <c r="C235" s="44"/>
      <c r="D235" s="46"/>
      <c r="E235" s="26"/>
      <c r="F235" s="158"/>
      <c r="G235" s="47"/>
      <c r="H235" s="47"/>
      <c r="I235" s="47"/>
      <c r="J235" s="47"/>
      <c r="K235" s="47"/>
      <c r="L235" s="23"/>
    </row>
    <row r="236" spans="1:12" x14ac:dyDescent="0.2">
      <c r="A236" s="42"/>
      <c r="B236" s="43"/>
      <c r="C236" s="44"/>
      <c r="D236" s="46"/>
      <c r="E236" s="26"/>
      <c r="F236" s="158"/>
      <c r="G236" s="47"/>
      <c r="H236" s="47"/>
      <c r="I236" s="47"/>
      <c r="J236" s="47"/>
      <c r="K236" s="47"/>
      <c r="L236" s="23"/>
    </row>
    <row r="237" spans="1:12" x14ac:dyDescent="0.2">
      <c r="A237" s="42"/>
      <c r="B237" s="43"/>
      <c r="C237" s="44"/>
      <c r="D237" s="46"/>
      <c r="E237" s="26"/>
      <c r="F237" s="158"/>
      <c r="G237" s="47"/>
      <c r="H237" s="47"/>
      <c r="I237" s="47"/>
      <c r="J237" s="47"/>
      <c r="K237" s="47"/>
      <c r="L237" s="23"/>
    </row>
    <row r="238" spans="1:12" x14ac:dyDescent="0.2">
      <c r="A238" s="42"/>
      <c r="B238" s="43"/>
      <c r="C238" s="45"/>
      <c r="D238" s="46"/>
      <c r="E238" s="26"/>
      <c r="F238" s="158"/>
      <c r="G238" s="47"/>
      <c r="H238" s="47"/>
      <c r="I238" s="47"/>
      <c r="J238" s="47"/>
      <c r="K238" s="47"/>
      <c r="L238" s="23"/>
    </row>
    <row r="239" spans="1:12" x14ac:dyDescent="0.2">
      <c r="A239" s="42"/>
      <c r="B239" s="43"/>
      <c r="C239" s="45"/>
      <c r="D239" s="46"/>
      <c r="E239" s="26"/>
      <c r="F239" s="158"/>
      <c r="G239" s="47"/>
      <c r="H239" s="47"/>
      <c r="I239" s="47"/>
      <c r="J239" s="47"/>
      <c r="K239" s="47"/>
      <c r="L239" s="23"/>
    </row>
    <row r="240" spans="1:12" x14ac:dyDescent="0.2">
      <c r="A240" s="42"/>
      <c r="B240" s="43"/>
      <c r="C240" s="44"/>
      <c r="D240" s="46"/>
      <c r="E240" s="26"/>
      <c r="F240" s="158"/>
      <c r="G240" s="47"/>
      <c r="H240" s="47"/>
      <c r="I240" s="47"/>
      <c r="J240" s="47"/>
      <c r="K240" s="47"/>
      <c r="L240" s="23"/>
    </row>
    <row r="241" spans="1:12" x14ac:dyDescent="0.2">
      <c r="A241" s="42"/>
      <c r="B241" s="43"/>
      <c r="C241" s="45"/>
      <c r="D241" s="46"/>
      <c r="E241" s="26"/>
      <c r="F241" s="158"/>
      <c r="G241" s="47"/>
      <c r="H241" s="47"/>
      <c r="I241" s="47"/>
      <c r="J241" s="47"/>
      <c r="K241" s="47"/>
      <c r="L241" s="23"/>
    </row>
    <row r="242" spans="1:12" x14ac:dyDescent="0.2">
      <c r="A242" s="42"/>
      <c r="B242" s="43"/>
      <c r="C242" s="45"/>
      <c r="D242" s="46"/>
      <c r="E242" s="26"/>
      <c r="F242" s="158"/>
      <c r="G242" s="47"/>
      <c r="H242" s="47"/>
      <c r="I242" s="47"/>
      <c r="J242" s="47"/>
      <c r="K242" s="47"/>
      <c r="L242" s="23"/>
    </row>
    <row r="243" spans="1:12" x14ac:dyDescent="0.2">
      <c r="A243" s="42"/>
      <c r="B243" s="43"/>
      <c r="C243" s="45"/>
      <c r="D243" s="46"/>
      <c r="E243" s="26"/>
      <c r="F243" s="158"/>
      <c r="G243" s="47"/>
      <c r="H243" s="47"/>
      <c r="I243" s="47"/>
      <c r="J243" s="47"/>
      <c r="K243" s="47"/>
      <c r="L243" s="23"/>
    </row>
    <row r="244" spans="1:12" x14ac:dyDescent="0.2">
      <c r="A244" s="42"/>
      <c r="B244" s="43"/>
      <c r="C244" s="44"/>
      <c r="D244" s="46"/>
      <c r="E244" s="26"/>
      <c r="F244" s="158"/>
      <c r="G244" s="47"/>
      <c r="H244" s="47"/>
      <c r="I244" s="47"/>
      <c r="J244" s="47"/>
      <c r="K244" s="47"/>
      <c r="L244" s="23"/>
    </row>
    <row r="245" spans="1:12" x14ac:dyDescent="0.2">
      <c r="A245" s="42"/>
      <c r="B245" s="43"/>
      <c r="C245" s="45"/>
      <c r="D245" s="46"/>
      <c r="E245" s="26"/>
      <c r="F245" s="158"/>
      <c r="G245" s="47"/>
      <c r="H245" s="47"/>
      <c r="I245" s="47"/>
      <c r="J245" s="47"/>
      <c r="K245" s="47"/>
      <c r="L245" s="23"/>
    </row>
    <row r="246" spans="1:12" x14ac:dyDescent="0.2">
      <c r="A246" s="42"/>
      <c r="B246" s="43"/>
      <c r="C246" s="45"/>
      <c r="D246" s="46"/>
      <c r="E246" s="26"/>
      <c r="F246" s="158"/>
      <c r="G246" s="47"/>
      <c r="H246" s="47"/>
      <c r="I246" s="47"/>
      <c r="J246" s="47"/>
      <c r="K246" s="47"/>
      <c r="L246" s="23"/>
    </row>
    <row r="247" spans="1:12" x14ac:dyDescent="0.2">
      <c r="A247" s="42"/>
      <c r="B247" s="43"/>
      <c r="C247" s="44"/>
      <c r="D247" s="46"/>
      <c r="E247" s="26"/>
      <c r="F247" s="158"/>
      <c r="G247" s="47"/>
      <c r="H247" s="47"/>
      <c r="I247" s="47"/>
      <c r="J247" s="47"/>
      <c r="K247" s="47"/>
      <c r="L247" s="23"/>
    </row>
    <row r="248" spans="1:12" x14ac:dyDescent="0.2">
      <c r="A248" s="42"/>
      <c r="B248" s="43"/>
      <c r="C248" s="45"/>
      <c r="D248" s="46"/>
      <c r="E248" s="26"/>
      <c r="F248" s="158"/>
      <c r="G248" s="47"/>
      <c r="H248" s="47"/>
      <c r="I248" s="47"/>
      <c r="J248" s="47"/>
      <c r="K248" s="47"/>
      <c r="L248" s="23"/>
    </row>
    <row r="249" spans="1:12" x14ac:dyDescent="0.2">
      <c r="A249" s="42"/>
      <c r="B249" s="43"/>
      <c r="C249" s="45"/>
      <c r="D249" s="46"/>
      <c r="E249" s="26"/>
      <c r="F249" s="158"/>
      <c r="G249" s="47"/>
      <c r="H249" s="47"/>
      <c r="I249" s="47"/>
      <c r="J249" s="47"/>
      <c r="K249" s="47"/>
      <c r="L249" s="23"/>
    </row>
    <row r="250" spans="1:12" x14ac:dyDescent="0.2">
      <c r="A250" s="42"/>
      <c r="B250" s="43"/>
      <c r="C250" s="45"/>
      <c r="D250" s="46"/>
      <c r="E250" s="26"/>
      <c r="F250" s="158"/>
      <c r="G250" s="47"/>
      <c r="H250" s="47"/>
      <c r="I250" s="47"/>
      <c r="J250" s="47"/>
      <c r="K250" s="47"/>
      <c r="L250" s="23"/>
    </row>
    <row r="251" spans="1:12" x14ac:dyDescent="0.2">
      <c r="A251" s="42"/>
      <c r="B251" s="43"/>
      <c r="C251" s="45"/>
      <c r="D251" s="46"/>
      <c r="E251" s="26"/>
      <c r="F251" s="158"/>
      <c r="G251" s="47"/>
      <c r="H251" s="47"/>
      <c r="I251" s="47"/>
      <c r="J251" s="47"/>
      <c r="K251" s="47"/>
      <c r="L251" s="23"/>
    </row>
    <row r="252" spans="1:12" x14ac:dyDescent="0.2">
      <c r="A252" s="42"/>
      <c r="B252" s="43"/>
      <c r="C252" s="44"/>
      <c r="D252" s="46"/>
      <c r="E252" s="26"/>
      <c r="F252" s="158"/>
      <c r="G252" s="47"/>
      <c r="H252" s="47"/>
      <c r="I252" s="47"/>
      <c r="J252" s="47"/>
      <c r="K252" s="47"/>
      <c r="L252" s="23"/>
    </row>
    <row r="253" spans="1:12" x14ac:dyDescent="0.2">
      <c r="A253" s="42"/>
      <c r="B253" s="43"/>
      <c r="C253" s="44"/>
      <c r="D253" s="46"/>
      <c r="E253" s="26"/>
      <c r="F253" s="158"/>
      <c r="G253" s="47"/>
      <c r="H253" s="47"/>
      <c r="I253" s="47"/>
      <c r="J253" s="47"/>
      <c r="K253" s="47"/>
      <c r="L253" s="23"/>
    </row>
    <row r="254" spans="1:12" x14ac:dyDescent="0.2">
      <c r="A254" s="42"/>
      <c r="B254" s="43"/>
      <c r="C254" s="45"/>
      <c r="D254" s="46"/>
      <c r="E254" s="26"/>
      <c r="F254" s="158"/>
      <c r="G254" s="47"/>
      <c r="H254" s="47"/>
      <c r="I254" s="47"/>
      <c r="J254" s="47"/>
      <c r="K254" s="47"/>
      <c r="L254" s="23"/>
    </row>
    <row r="255" spans="1:12" x14ac:dyDescent="0.2">
      <c r="A255" s="42"/>
      <c r="B255" s="43"/>
      <c r="C255" s="44"/>
      <c r="D255" s="46"/>
      <c r="E255" s="26"/>
      <c r="F255" s="158"/>
      <c r="G255" s="47"/>
      <c r="H255" s="47"/>
      <c r="I255" s="47"/>
      <c r="J255" s="47"/>
      <c r="K255" s="47"/>
      <c r="L255" s="23"/>
    </row>
    <row r="256" spans="1:12" x14ac:dyDescent="0.2">
      <c r="A256" s="42"/>
      <c r="B256" s="43"/>
      <c r="C256" s="45"/>
      <c r="D256" s="46"/>
      <c r="E256" s="26"/>
      <c r="F256" s="158"/>
      <c r="G256" s="47"/>
      <c r="H256" s="47"/>
      <c r="I256" s="47"/>
      <c r="J256" s="47"/>
      <c r="K256" s="47"/>
      <c r="L256" s="23"/>
    </row>
    <row r="257" spans="1:12" x14ac:dyDescent="0.2">
      <c r="A257" s="42"/>
      <c r="B257" s="43"/>
      <c r="C257" s="45"/>
      <c r="D257" s="46"/>
      <c r="E257" s="26"/>
      <c r="F257" s="158"/>
      <c r="G257" s="47"/>
      <c r="H257" s="47"/>
      <c r="I257" s="47"/>
      <c r="J257" s="47"/>
      <c r="K257" s="47"/>
      <c r="L257" s="23"/>
    </row>
    <row r="258" spans="1:12" x14ac:dyDescent="0.2">
      <c r="A258" s="42"/>
      <c r="B258" s="43"/>
      <c r="C258" s="45"/>
      <c r="D258" s="46"/>
      <c r="E258" s="26"/>
      <c r="F258" s="158"/>
      <c r="G258" s="47"/>
      <c r="H258" s="47"/>
      <c r="I258" s="47"/>
      <c r="J258" s="47"/>
      <c r="K258" s="47"/>
      <c r="L258" s="23"/>
    </row>
    <row r="259" spans="1:12" x14ac:dyDescent="0.2">
      <c r="A259" s="42"/>
      <c r="B259" s="43"/>
      <c r="C259" s="45"/>
      <c r="D259" s="46"/>
      <c r="E259" s="26"/>
      <c r="F259" s="158"/>
      <c r="G259" s="47"/>
      <c r="H259" s="47"/>
      <c r="I259" s="47"/>
      <c r="J259" s="47"/>
      <c r="K259" s="47"/>
      <c r="L259" s="23"/>
    </row>
    <row r="260" spans="1:12" x14ac:dyDescent="0.2">
      <c r="A260" s="42"/>
      <c r="B260" s="43"/>
      <c r="C260" s="45"/>
      <c r="D260" s="46"/>
      <c r="E260" s="26"/>
      <c r="F260" s="158"/>
      <c r="G260" s="47"/>
      <c r="H260" s="47"/>
      <c r="I260" s="47"/>
      <c r="J260" s="47"/>
      <c r="K260" s="47"/>
      <c r="L260" s="23"/>
    </row>
    <row r="261" spans="1:12" x14ac:dyDescent="0.2">
      <c r="A261" s="42"/>
      <c r="B261" s="43"/>
      <c r="C261" s="45"/>
      <c r="D261" s="46"/>
      <c r="E261" s="26"/>
      <c r="F261" s="158"/>
      <c r="G261" s="47"/>
      <c r="H261" s="47"/>
      <c r="I261" s="47"/>
      <c r="J261" s="47"/>
      <c r="K261" s="47"/>
      <c r="L261" s="23"/>
    </row>
    <row r="262" spans="1:12" x14ac:dyDescent="0.2">
      <c r="A262" s="42"/>
      <c r="B262" s="43"/>
      <c r="C262" s="44"/>
      <c r="D262" s="46"/>
      <c r="E262" s="26"/>
      <c r="F262" s="158"/>
      <c r="G262" s="47"/>
      <c r="H262" s="47"/>
      <c r="I262" s="47"/>
      <c r="J262" s="47"/>
      <c r="K262" s="47"/>
      <c r="L262" s="23"/>
    </row>
    <row r="263" spans="1:12" x14ac:dyDescent="0.2">
      <c r="A263" s="42"/>
      <c r="B263" s="43"/>
      <c r="C263" s="45"/>
      <c r="D263" s="46"/>
      <c r="E263" s="26"/>
      <c r="F263" s="158"/>
      <c r="G263" s="47"/>
      <c r="H263" s="47"/>
      <c r="I263" s="47"/>
      <c r="J263" s="47"/>
      <c r="K263" s="47"/>
      <c r="L263" s="23"/>
    </row>
    <row r="264" spans="1:12" x14ac:dyDescent="0.2">
      <c r="A264" s="42"/>
      <c r="B264" s="43"/>
      <c r="C264" s="44"/>
      <c r="D264" s="46"/>
      <c r="E264" s="26"/>
      <c r="F264" s="158"/>
      <c r="G264" s="47"/>
      <c r="H264" s="47"/>
      <c r="I264" s="47"/>
      <c r="J264" s="47"/>
      <c r="K264" s="47"/>
      <c r="L264" s="23"/>
    </row>
    <row r="265" spans="1:12" x14ac:dyDescent="0.2">
      <c r="A265" s="42"/>
      <c r="B265" s="43"/>
      <c r="C265" s="44"/>
      <c r="D265" s="46"/>
      <c r="E265" s="26"/>
      <c r="F265" s="158"/>
      <c r="G265" s="47"/>
      <c r="H265" s="47"/>
      <c r="I265" s="47"/>
      <c r="J265" s="47"/>
      <c r="K265" s="47"/>
      <c r="L265" s="23"/>
    </row>
    <row r="266" spans="1:12" x14ac:dyDescent="0.2">
      <c r="A266" s="42"/>
      <c r="B266" s="43"/>
      <c r="C266" s="45"/>
      <c r="D266" s="46"/>
      <c r="E266" s="26"/>
      <c r="F266" s="158"/>
      <c r="G266" s="47"/>
      <c r="H266" s="47"/>
      <c r="I266" s="47"/>
      <c r="J266" s="47"/>
      <c r="K266" s="47"/>
      <c r="L266" s="23"/>
    </row>
    <row r="267" spans="1:12" x14ac:dyDescent="0.2">
      <c r="A267" s="42"/>
      <c r="B267" s="43"/>
      <c r="C267" s="45"/>
      <c r="D267" s="46"/>
      <c r="E267" s="26"/>
      <c r="F267" s="158"/>
      <c r="G267" s="47"/>
      <c r="H267" s="47"/>
      <c r="I267" s="47"/>
      <c r="J267" s="47"/>
      <c r="K267" s="47"/>
      <c r="L267" s="23"/>
    </row>
    <row r="268" spans="1:12" x14ac:dyDescent="0.2">
      <c r="A268" s="42"/>
      <c r="B268" s="43"/>
      <c r="C268" s="45"/>
      <c r="D268" s="46"/>
      <c r="E268" s="26"/>
      <c r="F268" s="158"/>
      <c r="G268" s="47"/>
      <c r="H268" s="47"/>
      <c r="I268" s="47"/>
      <c r="J268" s="47"/>
      <c r="K268" s="47"/>
      <c r="L268" s="23"/>
    </row>
    <row r="269" spans="1:12" x14ac:dyDescent="0.2">
      <c r="A269" s="42"/>
      <c r="B269" s="43"/>
      <c r="C269" s="45"/>
      <c r="D269" s="46"/>
      <c r="E269" s="26"/>
      <c r="F269" s="158"/>
      <c r="G269" s="47"/>
      <c r="H269" s="47"/>
      <c r="I269" s="47"/>
      <c r="J269" s="47"/>
      <c r="K269" s="47"/>
      <c r="L269" s="23"/>
    </row>
    <row r="270" spans="1:12" x14ac:dyDescent="0.2">
      <c r="A270" s="42"/>
      <c r="B270" s="43"/>
      <c r="C270" s="45"/>
      <c r="D270" s="46"/>
      <c r="E270" s="26"/>
      <c r="F270" s="158"/>
      <c r="G270" s="47"/>
      <c r="H270" s="47"/>
      <c r="I270" s="47"/>
      <c r="J270" s="47"/>
      <c r="K270" s="47"/>
      <c r="L270" s="23"/>
    </row>
    <row r="271" spans="1:12" x14ac:dyDescent="0.2">
      <c r="A271" s="42"/>
      <c r="B271" s="43"/>
      <c r="C271" s="44"/>
      <c r="D271" s="46"/>
      <c r="E271" s="26"/>
      <c r="F271" s="158"/>
      <c r="G271" s="47"/>
      <c r="H271" s="47"/>
      <c r="I271" s="47"/>
      <c r="J271" s="47"/>
      <c r="K271" s="47"/>
      <c r="L271" s="23"/>
    </row>
    <row r="272" spans="1:12" x14ac:dyDescent="0.2">
      <c r="A272" s="42"/>
      <c r="B272" s="43"/>
      <c r="C272" s="44"/>
      <c r="D272" s="46"/>
      <c r="E272" s="26"/>
      <c r="F272" s="158"/>
      <c r="G272" s="47"/>
      <c r="H272" s="47"/>
      <c r="I272" s="47"/>
      <c r="J272" s="47"/>
      <c r="K272" s="47"/>
      <c r="L272" s="23"/>
    </row>
    <row r="273" spans="1:12" x14ac:dyDescent="0.2">
      <c r="A273" s="42"/>
      <c r="B273" s="43"/>
      <c r="C273" s="45"/>
      <c r="D273" s="46"/>
      <c r="E273" s="26"/>
      <c r="F273" s="158"/>
      <c r="G273" s="47"/>
      <c r="H273" s="47"/>
      <c r="I273" s="47"/>
      <c r="J273" s="47"/>
      <c r="K273" s="47"/>
      <c r="L273" s="23"/>
    </row>
    <row r="274" spans="1:12" x14ac:dyDescent="0.2">
      <c r="A274" s="42"/>
      <c r="B274" s="43"/>
      <c r="C274" s="45"/>
      <c r="D274" s="46"/>
      <c r="E274" s="26"/>
      <c r="F274" s="158"/>
      <c r="G274" s="47"/>
      <c r="H274" s="47"/>
      <c r="I274" s="47"/>
      <c r="J274" s="47"/>
      <c r="K274" s="47"/>
      <c r="L274" s="23"/>
    </row>
    <row r="275" spans="1:12" x14ac:dyDescent="0.2">
      <c r="A275" s="42"/>
      <c r="B275" s="43"/>
      <c r="C275" s="45"/>
      <c r="D275" s="46"/>
      <c r="E275" s="26"/>
      <c r="F275" s="158"/>
      <c r="G275" s="47"/>
      <c r="H275" s="47"/>
      <c r="I275" s="47"/>
      <c r="J275" s="47"/>
      <c r="K275" s="47"/>
      <c r="L275" s="23"/>
    </row>
    <row r="276" spans="1:12" x14ac:dyDescent="0.2">
      <c r="A276" s="42"/>
      <c r="B276" s="43"/>
      <c r="C276" s="45"/>
      <c r="D276" s="46"/>
      <c r="E276" s="26"/>
      <c r="F276" s="158"/>
      <c r="G276" s="47"/>
      <c r="H276" s="47"/>
      <c r="I276" s="47"/>
      <c r="J276" s="47"/>
      <c r="K276" s="47"/>
      <c r="L276" s="23"/>
    </row>
    <row r="277" spans="1:12" x14ac:dyDescent="0.2">
      <c r="A277" s="42"/>
      <c r="B277" s="43"/>
      <c r="C277" s="44"/>
      <c r="D277" s="46"/>
      <c r="E277" s="26"/>
      <c r="F277" s="158"/>
      <c r="G277" s="47"/>
      <c r="H277" s="47"/>
      <c r="I277" s="47"/>
      <c r="J277" s="47"/>
      <c r="K277" s="47"/>
      <c r="L277" s="23"/>
    </row>
    <row r="278" spans="1:12" x14ac:dyDescent="0.2">
      <c r="A278" s="42"/>
      <c r="B278" s="43"/>
      <c r="C278" s="45"/>
      <c r="D278" s="46"/>
      <c r="E278" s="26"/>
      <c r="F278" s="158"/>
      <c r="G278" s="47"/>
      <c r="H278" s="47"/>
      <c r="I278" s="47"/>
      <c r="J278" s="47"/>
      <c r="K278" s="47"/>
      <c r="L278" s="23"/>
    </row>
    <row r="279" spans="1:12" x14ac:dyDescent="0.2">
      <c r="A279" s="42"/>
      <c r="B279" s="43"/>
      <c r="C279" s="45"/>
      <c r="D279" s="46"/>
      <c r="E279" s="26"/>
      <c r="F279" s="158"/>
      <c r="G279" s="47"/>
      <c r="H279" s="47"/>
      <c r="I279" s="47"/>
      <c r="J279" s="47"/>
      <c r="K279" s="47"/>
      <c r="L279" s="23"/>
    </row>
    <row r="280" spans="1:12" x14ac:dyDescent="0.2">
      <c r="A280" s="42"/>
      <c r="B280" s="43"/>
      <c r="C280" s="45"/>
      <c r="D280" s="46"/>
      <c r="E280" s="26"/>
      <c r="F280" s="158"/>
      <c r="G280" s="47"/>
      <c r="H280" s="47"/>
      <c r="I280" s="47"/>
      <c r="J280" s="47"/>
      <c r="K280" s="47"/>
      <c r="L280" s="23"/>
    </row>
    <row r="281" spans="1:12" x14ac:dyDescent="0.2">
      <c r="A281" s="42"/>
      <c r="B281" s="43"/>
      <c r="C281" s="45"/>
      <c r="D281" s="46"/>
      <c r="E281" s="26"/>
      <c r="F281" s="158"/>
      <c r="G281" s="47"/>
      <c r="H281" s="47"/>
      <c r="I281" s="47"/>
      <c r="J281" s="47"/>
      <c r="K281" s="47"/>
      <c r="L281" s="23"/>
    </row>
    <row r="282" spans="1:12" x14ac:dyDescent="0.2">
      <c r="A282" s="42"/>
      <c r="B282" s="43"/>
      <c r="C282" s="44"/>
      <c r="D282" s="46"/>
      <c r="E282" s="26"/>
      <c r="F282" s="158"/>
      <c r="G282" s="47"/>
      <c r="H282" s="47"/>
      <c r="I282" s="47"/>
      <c r="J282" s="47"/>
      <c r="K282" s="47"/>
      <c r="L282" s="23"/>
    </row>
    <row r="283" spans="1:12" x14ac:dyDescent="0.2">
      <c r="A283" s="42"/>
      <c r="B283" s="43"/>
      <c r="C283" s="45"/>
      <c r="D283" s="46"/>
      <c r="E283" s="26"/>
      <c r="F283" s="158"/>
      <c r="G283" s="47"/>
      <c r="H283" s="47"/>
      <c r="I283" s="47"/>
      <c r="J283" s="47"/>
      <c r="K283" s="47"/>
      <c r="L283" s="23"/>
    </row>
    <row r="284" spans="1:12" x14ac:dyDescent="0.2">
      <c r="A284" s="42"/>
      <c r="B284" s="43"/>
      <c r="C284" s="44"/>
      <c r="D284" s="46"/>
      <c r="E284" s="26"/>
      <c r="F284" s="158"/>
      <c r="G284" s="47"/>
      <c r="H284" s="47"/>
      <c r="I284" s="47"/>
      <c r="J284" s="47"/>
      <c r="K284" s="47"/>
      <c r="L284" s="23"/>
    </row>
    <row r="285" spans="1:12" x14ac:dyDescent="0.2">
      <c r="A285" s="42"/>
      <c r="B285" s="43"/>
      <c r="C285" s="44"/>
      <c r="D285" s="46"/>
      <c r="E285" s="26"/>
      <c r="F285" s="158"/>
      <c r="G285" s="47"/>
      <c r="H285" s="47"/>
      <c r="I285" s="47"/>
      <c r="J285" s="47"/>
      <c r="K285" s="47"/>
      <c r="L285" s="23"/>
    </row>
    <row r="286" spans="1:12" x14ac:dyDescent="0.2">
      <c r="A286" s="42"/>
      <c r="B286" s="43"/>
      <c r="C286" s="45"/>
      <c r="D286" s="46"/>
      <c r="E286" s="26"/>
      <c r="F286" s="158"/>
      <c r="G286" s="47"/>
      <c r="H286" s="47"/>
      <c r="I286" s="47"/>
      <c r="J286" s="47"/>
      <c r="K286" s="47"/>
      <c r="L286" s="23"/>
    </row>
    <row r="287" spans="1:12" x14ac:dyDescent="0.2">
      <c r="A287" s="42"/>
      <c r="B287" s="43"/>
      <c r="C287" s="44"/>
      <c r="D287" s="46"/>
      <c r="E287" s="46"/>
      <c r="F287" s="163"/>
      <c r="G287" s="47"/>
      <c r="H287" s="47"/>
      <c r="I287" s="47"/>
      <c r="J287" s="47"/>
      <c r="K287" s="47"/>
      <c r="L287" s="23"/>
    </row>
    <row r="288" spans="1:12" x14ac:dyDescent="0.2">
      <c r="A288" s="42"/>
      <c r="B288" s="43"/>
      <c r="C288" s="45"/>
      <c r="D288" s="46"/>
      <c r="E288" s="26"/>
      <c r="F288" s="158"/>
      <c r="G288" s="47"/>
      <c r="H288" s="47"/>
      <c r="I288" s="47"/>
      <c r="J288" s="47"/>
      <c r="K288" s="47"/>
      <c r="L288" s="23"/>
    </row>
    <row r="289" spans="1:12" x14ac:dyDescent="0.2">
      <c r="A289" s="42"/>
      <c r="B289" s="43"/>
      <c r="C289" s="45"/>
      <c r="D289" s="46"/>
      <c r="E289" s="26"/>
      <c r="F289" s="158"/>
      <c r="G289" s="47"/>
      <c r="H289" s="47"/>
      <c r="I289" s="47"/>
      <c r="J289" s="47"/>
      <c r="K289" s="47"/>
      <c r="L289" s="23"/>
    </row>
    <row r="290" spans="1:12" x14ac:dyDescent="0.2">
      <c r="A290" s="42"/>
      <c r="B290" s="43"/>
      <c r="C290" s="45"/>
      <c r="D290" s="46"/>
      <c r="E290" s="26"/>
      <c r="F290" s="158"/>
      <c r="G290" s="47"/>
      <c r="H290" s="47"/>
      <c r="I290" s="47"/>
      <c r="J290" s="47"/>
      <c r="K290" s="47"/>
      <c r="L290" s="23"/>
    </row>
    <row r="291" spans="1:12" x14ac:dyDescent="0.2">
      <c r="A291" s="42"/>
      <c r="B291" s="43"/>
      <c r="C291" s="45"/>
      <c r="D291" s="46"/>
      <c r="E291" s="26"/>
      <c r="F291" s="158"/>
      <c r="G291" s="47"/>
      <c r="H291" s="47"/>
      <c r="I291" s="47"/>
      <c r="J291" s="47"/>
      <c r="K291" s="47"/>
      <c r="L291" s="23"/>
    </row>
    <row r="292" spans="1:12" x14ac:dyDescent="0.2">
      <c r="A292" s="42"/>
      <c r="B292" s="43"/>
      <c r="C292" s="44"/>
      <c r="D292" s="46"/>
      <c r="E292" s="26"/>
      <c r="F292" s="158"/>
      <c r="G292" s="47"/>
      <c r="H292" s="47"/>
      <c r="I292" s="47"/>
      <c r="J292" s="47"/>
      <c r="K292" s="47"/>
      <c r="L292" s="23"/>
    </row>
    <row r="293" spans="1:12" x14ac:dyDescent="0.2">
      <c r="A293" s="42"/>
      <c r="B293" s="43"/>
      <c r="C293" s="45"/>
      <c r="D293" s="46"/>
      <c r="E293" s="26"/>
      <c r="F293" s="158"/>
      <c r="G293" s="47"/>
      <c r="H293" s="47"/>
      <c r="I293" s="47"/>
      <c r="J293" s="47"/>
      <c r="K293" s="47"/>
      <c r="L293" s="23"/>
    </row>
    <row r="294" spans="1:12" x14ac:dyDescent="0.2">
      <c r="A294" s="42"/>
      <c r="B294" s="43"/>
      <c r="C294" s="45"/>
      <c r="D294" s="46"/>
      <c r="E294" s="26"/>
      <c r="F294" s="158"/>
      <c r="G294" s="47"/>
      <c r="H294" s="47"/>
      <c r="I294" s="47"/>
      <c r="J294" s="47"/>
      <c r="K294" s="47"/>
      <c r="L294" s="23"/>
    </row>
    <row r="295" spans="1:12" x14ac:dyDescent="0.2">
      <c r="A295" s="42"/>
      <c r="B295" s="43"/>
      <c r="C295" s="44"/>
      <c r="D295" s="46"/>
      <c r="E295" s="26"/>
      <c r="F295" s="158"/>
      <c r="G295" s="47"/>
      <c r="H295" s="47"/>
      <c r="I295" s="47"/>
      <c r="J295" s="47"/>
      <c r="K295" s="47"/>
      <c r="L295" s="23"/>
    </row>
    <row r="296" spans="1:12" x14ac:dyDescent="0.2">
      <c r="A296" s="42"/>
      <c r="B296" s="43"/>
      <c r="C296" s="45"/>
      <c r="D296" s="46"/>
      <c r="E296" s="26"/>
      <c r="F296" s="158"/>
      <c r="G296" s="47"/>
      <c r="H296" s="47"/>
      <c r="I296" s="47"/>
      <c r="J296" s="47"/>
      <c r="K296" s="47"/>
      <c r="L296" s="23"/>
    </row>
    <row r="297" spans="1:12" x14ac:dyDescent="0.2">
      <c r="A297" s="42"/>
      <c r="B297" s="43"/>
      <c r="C297" s="45"/>
      <c r="D297" s="46"/>
      <c r="E297" s="26"/>
      <c r="F297" s="158"/>
      <c r="G297" s="47"/>
      <c r="H297" s="47"/>
      <c r="I297" s="47"/>
      <c r="J297" s="47"/>
      <c r="K297" s="47"/>
      <c r="L297" s="23"/>
    </row>
    <row r="298" spans="1:12" x14ac:dyDescent="0.2">
      <c r="A298" s="42"/>
      <c r="B298" s="43"/>
      <c r="C298" s="45"/>
      <c r="D298" s="46"/>
      <c r="E298" s="26"/>
      <c r="F298" s="158"/>
      <c r="G298" s="47"/>
      <c r="H298" s="47"/>
      <c r="I298" s="47"/>
      <c r="J298" s="47"/>
      <c r="K298" s="47"/>
      <c r="L298" s="23"/>
    </row>
    <row r="299" spans="1:12" x14ac:dyDescent="0.2">
      <c r="A299" s="42"/>
      <c r="B299" s="43"/>
      <c r="C299" s="45"/>
      <c r="D299" s="46"/>
      <c r="E299" s="26"/>
      <c r="F299" s="158"/>
      <c r="G299" s="47"/>
      <c r="H299" s="47"/>
      <c r="I299" s="47"/>
      <c r="J299" s="47"/>
      <c r="K299" s="47"/>
      <c r="L299" s="23"/>
    </row>
    <row r="300" spans="1:12" x14ac:dyDescent="0.2">
      <c r="A300" s="42"/>
      <c r="B300" s="43"/>
      <c r="C300" s="45"/>
      <c r="D300" s="46"/>
      <c r="E300" s="26"/>
      <c r="F300" s="158"/>
      <c r="G300" s="47"/>
      <c r="H300" s="47"/>
      <c r="I300" s="47"/>
      <c r="J300" s="47"/>
      <c r="K300" s="47"/>
      <c r="L300" s="23"/>
    </row>
    <row r="301" spans="1:12" x14ac:dyDescent="0.2">
      <c r="A301" s="42"/>
      <c r="B301" s="43"/>
      <c r="C301" s="45"/>
      <c r="D301" s="46"/>
      <c r="E301" s="26"/>
      <c r="F301" s="158"/>
      <c r="G301" s="47"/>
      <c r="H301" s="47"/>
      <c r="I301" s="47"/>
      <c r="J301" s="47"/>
      <c r="K301" s="47"/>
      <c r="L301" s="23"/>
    </row>
    <row r="302" spans="1:12" x14ac:dyDescent="0.2">
      <c r="A302" s="42"/>
      <c r="B302" s="43"/>
      <c r="C302" s="45"/>
      <c r="D302" s="46"/>
      <c r="E302" s="26"/>
      <c r="F302" s="158"/>
      <c r="G302" s="47"/>
      <c r="H302" s="47"/>
      <c r="I302" s="47"/>
      <c r="J302" s="47"/>
      <c r="K302" s="47"/>
      <c r="L302" s="23"/>
    </row>
    <row r="303" spans="1:12" x14ac:dyDescent="0.2">
      <c r="A303" s="42"/>
      <c r="B303" s="43"/>
      <c r="C303" s="44"/>
      <c r="D303" s="46"/>
      <c r="E303" s="26"/>
      <c r="F303" s="158"/>
      <c r="G303" s="47"/>
      <c r="H303" s="47"/>
      <c r="I303" s="47"/>
      <c r="J303" s="47"/>
      <c r="K303" s="47"/>
      <c r="L303" s="23"/>
    </row>
    <row r="304" spans="1:12" x14ac:dyDescent="0.2">
      <c r="A304" s="42"/>
      <c r="B304" s="43"/>
      <c r="C304" s="44"/>
      <c r="D304" s="46"/>
      <c r="E304" s="26"/>
      <c r="F304" s="158"/>
      <c r="G304" s="47"/>
      <c r="H304" s="47"/>
      <c r="I304" s="47"/>
      <c r="J304" s="47"/>
      <c r="K304" s="47"/>
      <c r="L304" s="23"/>
    </row>
    <row r="305" spans="1:12" x14ac:dyDescent="0.2">
      <c r="A305" s="42"/>
      <c r="B305" s="43"/>
      <c r="C305" s="45"/>
      <c r="D305" s="46"/>
      <c r="E305" s="26"/>
      <c r="F305" s="158"/>
      <c r="G305" s="47"/>
      <c r="H305" s="47"/>
      <c r="I305" s="47"/>
      <c r="J305" s="47"/>
      <c r="K305" s="47"/>
      <c r="L305" s="23"/>
    </row>
    <row r="306" spans="1:12" x14ac:dyDescent="0.2">
      <c r="A306" s="42"/>
      <c r="B306" s="43"/>
      <c r="C306" s="45"/>
      <c r="D306" s="46"/>
      <c r="E306" s="26"/>
      <c r="F306" s="158"/>
      <c r="G306" s="47"/>
      <c r="H306" s="47"/>
      <c r="I306" s="47"/>
      <c r="J306" s="47"/>
      <c r="K306" s="47"/>
      <c r="L306" s="23"/>
    </row>
    <row r="307" spans="1:12" x14ac:dyDescent="0.2">
      <c r="A307" s="42"/>
      <c r="B307" s="43"/>
      <c r="C307" s="45"/>
      <c r="D307" s="46"/>
      <c r="E307" s="26"/>
      <c r="F307" s="158"/>
      <c r="G307" s="47"/>
      <c r="H307" s="47"/>
      <c r="I307" s="47"/>
      <c r="J307" s="47"/>
      <c r="K307" s="47"/>
      <c r="L307" s="23"/>
    </row>
    <row r="308" spans="1:12" x14ac:dyDescent="0.2">
      <c r="A308" s="42"/>
      <c r="B308" s="43"/>
      <c r="C308" s="45"/>
      <c r="D308" s="46"/>
      <c r="E308" s="26"/>
      <c r="F308" s="158"/>
      <c r="G308" s="47"/>
      <c r="H308" s="47"/>
      <c r="I308" s="47"/>
      <c r="J308" s="47"/>
      <c r="K308" s="47"/>
      <c r="L308" s="23"/>
    </row>
    <row r="309" spans="1:12" x14ac:dyDescent="0.2">
      <c r="A309" s="42"/>
      <c r="B309" s="43"/>
      <c r="C309" s="45"/>
      <c r="D309" s="46"/>
      <c r="E309" s="26"/>
      <c r="F309" s="158"/>
      <c r="G309" s="47"/>
      <c r="H309" s="47"/>
      <c r="I309" s="47"/>
      <c r="J309" s="47"/>
      <c r="K309" s="47"/>
      <c r="L309" s="23"/>
    </row>
    <row r="310" spans="1:12" x14ac:dyDescent="0.2">
      <c r="A310" s="42"/>
      <c r="B310" s="43"/>
      <c r="C310" s="45"/>
      <c r="D310" s="46"/>
      <c r="E310" s="26"/>
      <c r="F310" s="158"/>
      <c r="G310" s="47"/>
      <c r="H310" s="47"/>
      <c r="I310" s="47"/>
      <c r="J310" s="47"/>
      <c r="K310" s="47"/>
      <c r="L310" s="23"/>
    </row>
    <row r="311" spans="1:12" x14ac:dyDescent="0.2">
      <c r="A311" s="42"/>
      <c r="B311" s="43"/>
      <c r="C311" s="45"/>
      <c r="D311" s="46"/>
      <c r="E311" s="26"/>
      <c r="F311" s="158"/>
      <c r="G311" s="47"/>
      <c r="H311" s="47"/>
      <c r="I311" s="47"/>
      <c r="J311" s="47"/>
      <c r="K311" s="47"/>
      <c r="L311" s="23"/>
    </row>
    <row r="312" spans="1:12" x14ac:dyDescent="0.2">
      <c r="A312" s="42"/>
      <c r="B312" s="43"/>
      <c r="C312" s="45"/>
      <c r="D312" s="46"/>
      <c r="E312" s="26"/>
      <c r="F312" s="158"/>
      <c r="G312" s="47"/>
      <c r="H312" s="47"/>
      <c r="I312" s="47"/>
      <c r="J312" s="47"/>
      <c r="K312" s="47"/>
      <c r="L312" s="23"/>
    </row>
    <row r="313" spans="1:12" x14ac:dyDescent="0.2">
      <c r="A313" s="42"/>
      <c r="B313" s="43"/>
      <c r="C313" s="45"/>
      <c r="D313" s="46"/>
      <c r="E313" s="26"/>
      <c r="F313" s="158"/>
      <c r="G313" s="47"/>
      <c r="H313" s="47"/>
      <c r="I313" s="47"/>
      <c r="J313" s="47"/>
      <c r="K313" s="47"/>
      <c r="L313" s="23"/>
    </row>
    <row r="314" spans="1:12" x14ac:dyDescent="0.2">
      <c r="A314" s="42"/>
      <c r="B314" s="43"/>
      <c r="C314" s="44"/>
      <c r="D314" s="46"/>
      <c r="E314" s="26"/>
      <c r="F314" s="158"/>
      <c r="G314" s="47"/>
      <c r="H314" s="47"/>
      <c r="I314" s="47"/>
      <c r="J314" s="47"/>
      <c r="K314" s="47"/>
      <c r="L314" s="23"/>
    </row>
    <row r="315" spans="1:12" x14ac:dyDescent="0.2">
      <c r="A315" s="42"/>
      <c r="B315" s="43"/>
      <c r="C315" s="45"/>
      <c r="D315" s="46"/>
      <c r="E315" s="26"/>
      <c r="F315" s="158"/>
      <c r="G315" s="47"/>
      <c r="H315" s="47"/>
      <c r="I315" s="47"/>
      <c r="J315" s="47"/>
      <c r="K315" s="47"/>
      <c r="L315" s="23"/>
    </row>
    <row r="316" spans="1:12" x14ac:dyDescent="0.2">
      <c r="A316" s="42"/>
      <c r="B316" s="43"/>
      <c r="C316" s="45"/>
      <c r="D316" s="46"/>
      <c r="E316" s="26"/>
      <c r="F316" s="158"/>
      <c r="G316" s="47"/>
      <c r="H316" s="47"/>
      <c r="I316" s="47"/>
      <c r="J316" s="47"/>
      <c r="K316" s="47"/>
      <c r="L316" s="23"/>
    </row>
    <row r="317" spans="1:12" x14ac:dyDescent="0.2">
      <c r="A317" s="42"/>
      <c r="B317" s="43"/>
      <c r="C317" s="44"/>
      <c r="D317" s="46"/>
      <c r="E317" s="26"/>
      <c r="F317" s="158"/>
      <c r="G317" s="47"/>
      <c r="H317" s="47"/>
      <c r="I317" s="47"/>
      <c r="J317" s="47"/>
      <c r="K317" s="47"/>
      <c r="L317" s="23"/>
    </row>
    <row r="318" spans="1:12" x14ac:dyDescent="0.2">
      <c r="A318" s="42"/>
      <c r="B318" s="43"/>
      <c r="C318" s="45"/>
      <c r="D318" s="46"/>
      <c r="E318" s="26"/>
      <c r="F318" s="158"/>
      <c r="G318" s="47"/>
      <c r="H318" s="47"/>
      <c r="I318" s="47"/>
      <c r="J318" s="47"/>
      <c r="K318" s="47"/>
      <c r="L318" s="23"/>
    </row>
    <row r="319" spans="1:12" x14ac:dyDescent="0.2">
      <c r="A319" s="42"/>
      <c r="B319" s="43"/>
      <c r="C319" s="45"/>
      <c r="D319" s="46"/>
      <c r="E319" s="26"/>
      <c r="F319" s="158"/>
      <c r="G319" s="47"/>
      <c r="H319" s="47"/>
      <c r="I319" s="47"/>
      <c r="J319" s="47"/>
      <c r="K319" s="47"/>
      <c r="L319" s="23"/>
    </row>
    <row r="320" spans="1:12" x14ac:dyDescent="0.2">
      <c r="A320" s="42"/>
      <c r="B320" s="43"/>
      <c r="C320" s="45"/>
      <c r="D320" s="46"/>
      <c r="E320" s="26"/>
      <c r="F320" s="158"/>
      <c r="G320" s="47"/>
      <c r="H320" s="47"/>
      <c r="I320" s="47"/>
      <c r="J320" s="47"/>
      <c r="K320" s="47"/>
      <c r="L320" s="23"/>
    </row>
    <row r="321" spans="1:12" x14ac:dyDescent="0.2">
      <c r="A321" s="42"/>
      <c r="B321" s="43"/>
      <c r="C321" s="45"/>
      <c r="D321" s="46"/>
      <c r="E321" s="26"/>
      <c r="F321" s="158"/>
      <c r="G321" s="47"/>
      <c r="H321" s="47"/>
      <c r="I321" s="47"/>
      <c r="J321" s="47"/>
      <c r="K321" s="47"/>
      <c r="L321" s="23"/>
    </row>
    <row r="322" spans="1:12" x14ac:dyDescent="0.2">
      <c r="A322" s="42"/>
      <c r="B322" s="43"/>
      <c r="C322" s="45"/>
      <c r="D322" s="46"/>
      <c r="E322" s="26"/>
      <c r="F322" s="158"/>
      <c r="G322" s="47"/>
      <c r="H322" s="47"/>
      <c r="I322" s="47"/>
      <c r="J322" s="47"/>
      <c r="K322" s="47"/>
      <c r="L322" s="23"/>
    </row>
    <row r="323" spans="1:12" x14ac:dyDescent="0.2">
      <c r="A323" s="42"/>
      <c r="B323" s="43"/>
      <c r="C323" s="45"/>
      <c r="D323" s="46"/>
      <c r="E323" s="26"/>
      <c r="F323" s="158"/>
      <c r="G323" s="47"/>
      <c r="H323" s="47"/>
      <c r="I323" s="47"/>
      <c r="J323" s="47"/>
      <c r="K323" s="47"/>
      <c r="L323" s="23"/>
    </row>
    <row r="324" spans="1:12" x14ac:dyDescent="0.2">
      <c r="A324" s="42"/>
      <c r="B324" s="43"/>
      <c r="C324" s="44"/>
      <c r="D324" s="46"/>
      <c r="E324" s="26"/>
      <c r="F324" s="158"/>
      <c r="G324" s="47"/>
      <c r="H324" s="47"/>
      <c r="I324" s="47"/>
      <c r="J324" s="47"/>
      <c r="K324" s="47"/>
      <c r="L324" s="23"/>
    </row>
    <row r="325" spans="1:12" x14ac:dyDescent="0.2">
      <c r="A325" s="42"/>
      <c r="B325" s="43"/>
      <c r="C325" s="45"/>
      <c r="D325" s="46"/>
      <c r="E325" s="26"/>
      <c r="F325" s="158"/>
      <c r="G325" s="47"/>
      <c r="H325" s="47"/>
      <c r="I325" s="47"/>
      <c r="J325" s="47"/>
      <c r="K325" s="47"/>
      <c r="L325" s="23"/>
    </row>
    <row r="326" spans="1:12" x14ac:dyDescent="0.2">
      <c r="A326" s="42"/>
      <c r="B326" s="43"/>
      <c r="C326" s="45"/>
      <c r="D326" s="46"/>
      <c r="E326" s="26"/>
      <c r="F326" s="158"/>
      <c r="G326" s="47"/>
      <c r="H326" s="47"/>
      <c r="I326" s="47"/>
      <c r="J326" s="47"/>
      <c r="K326" s="47"/>
      <c r="L326" s="23"/>
    </row>
    <row r="327" spans="1:12" x14ac:dyDescent="0.2">
      <c r="A327" s="42"/>
      <c r="B327" s="43"/>
      <c r="C327" s="44"/>
      <c r="D327" s="46"/>
      <c r="E327" s="26"/>
      <c r="F327" s="158"/>
      <c r="G327" s="47"/>
      <c r="H327" s="47"/>
      <c r="I327" s="47"/>
      <c r="J327" s="47"/>
      <c r="K327" s="47"/>
      <c r="L327" s="23"/>
    </row>
    <row r="328" spans="1:12" x14ac:dyDescent="0.2">
      <c r="A328" s="42"/>
      <c r="B328" s="43"/>
      <c r="C328" s="44"/>
      <c r="D328" s="46"/>
      <c r="E328" s="26"/>
      <c r="F328" s="158"/>
      <c r="G328" s="47"/>
      <c r="H328" s="47"/>
      <c r="I328" s="47"/>
      <c r="J328" s="47"/>
      <c r="K328" s="47"/>
      <c r="L328" s="23"/>
    </row>
    <row r="329" spans="1:12" x14ac:dyDescent="0.2">
      <c r="A329" s="42"/>
      <c r="B329" s="43"/>
      <c r="C329" s="45"/>
      <c r="D329" s="46"/>
      <c r="E329" s="26"/>
      <c r="F329" s="158"/>
      <c r="G329" s="47"/>
      <c r="H329" s="47"/>
      <c r="I329" s="47"/>
      <c r="J329" s="47"/>
      <c r="K329" s="47"/>
      <c r="L329" s="23"/>
    </row>
    <row r="330" spans="1:12" x14ac:dyDescent="0.2">
      <c r="A330" s="42"/>
      <c r="B330" s="43"/>
      <c r="C330" s="45"/>
      <c r="D330" s="46"/>
      <c r="E330" s="26"/>
      <c r="F330" s="158"/>
      <c r="G330" s="47"/>
      <c r="H330" s="47"/>
      <c r="I330" s="47"/>
      <c r="J330" s="47"/>
      <c r="K330" s="47"/>
      <c r="L330" s="23"/>
    </row>
    <row r="331" spans="1:12" x14ac:dyDescent="0.2">
      <c r="A331" s="42"/>
      <c r="B331" s="43"/>
      <c r="C331" s="45"/>
      <c r="D331" s="46"/>
      <c r="E331" s="26"/>
      <c r="F331" s="158"/>
      <c r="G331" s="47"/>
      <c r="H331" s="47"/>
      <c r="I331" s="47"/>
      <c r="J331" s="47"/>
      <c r="K331" s="47"/>
      <c r="L331" s="23"/>
    </row>
    <row r="332" spans="1:12" x14ac:dyDescent="0.2">
      <c r="A332" s="42"/>
      <c r="B332" s="43"/>
      <c r="C332" s="45"/>
      <c r="D332" s="46"/>
      <c r="E332" s="26"/>
      <c r="F332" s="158"/>
      <c r="G332" s="47"/>
      <c r="H332" s="47"/>
      <c r="I332" s="47"/>
      <c r="J332" s="47"/>
      <c r="K332" s="47"/>
      <c r="L332" s="23"/>
    </row>
    <row r="333" spans="1:12" x14ac:dyDescent="0.2">
      <c r="A333" s="42"/>
      <c r="B333" s="43"/>
      <c r="C333" s="44"/>
      <c r="D333" s="46"/>
      <c r="E333" s="26"/>
      <c r="F333" s="158"/>
      <c r="G333" s="47"/>
      <c r="H333" s="47"/>
      <c r="I333" s="47"/>
      <c r="J333" s="47"/>
      <c r="K333" s="47"/>
      <c r="L333" s="23"/>
    </row>
    <row r="334" spans="1:12" x14ac:dyDescent="0.2">
      <c r="A334" s="42"/>
      <c r="B334" s="43"/>
      <c r="C334" s="45"/>
      <c r="D334" s="46"/>
      <c r="E334" s="26"/>
      <c r="F334" s="158"/>
      <c r="G334" s="47"/>
      <c r="H334" s="47"/>
      <c r="I334" s="47"/>
      <c r="J334" s="47"/>
      <c r="K334" s="47"/>
      <c r="L334" s="23"/>
    </row>
    <row r="335" spans="1:12" x14ac:dyDescent="0.2">
      <c r="A335" s="42"/>
      <c r="B335" s="43"/>
      <c r="C335" s="45"/>
      <c r="D335" s="46"/>
      <c r="E335" s="26"/>
      <c r="F335" s="158"/>
      <c r="G335" s="47"/>
      <c r="H335" s="47"/>
      <c r="I335" s="47"/>
      <c r="J335" s="47"/>
      <c r="K335" s="47"/>
      <c r="L335" s="23"/>
    </row>
    <row r="336" spans="1:12" x14ac:dyDescent="0.2">
      <c r="A336" s="42"/>
      <c r="B336" s="43"/>
      <c r="C336" s="45"/>
      <c r="D336" s="46"/>
      <c r="E336" s="26"/>
      <c r="F336" s="158"/>
      <c r="G336" s="47"/>
      <c r="H336" s="47"/>
      <c r="I336" s="47"/>
      <c r="J336" s="47"/>
      <c r="K336" s="47"/>
      <c r="L336" s="23"/>
    </row>
    <row r="337" spans="1:12" x14ac:dyDescent="0.2">
      <c r="A337" s="42"/>
      <c r="B337" s="43"/>
      <c r="C337" s="45"/>
      <c r="D337" s="46"/>
      <c r="E337" s="26"/>
      <c r="F337" s="158"/>
      <c r="G337" s="47"/>
      <c r="H337" s="47"/>
      <c r="I337" s="47"/>
      <c r="J337" s="47"/>
      <c r="K337" s="47"/>
      <c r="L337" s="23"/>
    </row>
    <row r="338" spans="1:12" x14ac:dyDescent="0.2">
      <c r="A338" s="42"/>
      <c r="B338" s="43"/>
      <c r="C338" s="44"/>
      <c r="D338" s="46"/>
      <c r="E338" s="26"/>
      <c r="F338" s="158"/>
      <c r="G338" s="47"/>
      <c r="H338" s="47"/>
      <c r="I338" s="47"/>
      <c r="J338" s="47"/>
      <c r="K338" s="47"/>
      <c r="L338" s="23"/>
    </row>
    <row r="339" spans="1:12" x14ac:dyDescent="0.2">
      <c r="A339" s="42"/>
      <c r="B339" s="43"/>
      <c r="C339" s="45"/>
      <c r="D339" s="46"/>
      <c r="E339" s="26"/>
      <c r="F339" s="158"/>
      <c r="G339" s="47"/>
      <c r="H339" s="47"/>
      <c r="I339" s="47"/>
      <c r="J339" s="47"/>
      <c r="K339" s="47"/>
      <c r="L339" s="23"/>
    </row>
    <row r="340" spans="1:12" x14ac:dyDescent="0.2">
      <c r="A340" s="42"/>
      <c r="B340" s="43"/>
      <c r="C340" s="44"/>
      <c r="D340" s="46"/>
      <c r="E340" s="26"/>
      <c r="F340" s="158"/>
      <c r="G340" s="47"/>
      <c r="H340" s="47"/>
      <c r="I340" s="47"/>
      <c r="J340" s="47"/>
      <c r="K340" s="47"/>
      <c r="L340" s="23"/>
    </row>
    <row r="341" spans="1:12" x14ac:dyDescent="0.2">
      <c r="A341" s="42"/>
      <c r="B341" s="43"/>
      <c r="C341" s="44"/>
      <c r="D341" s="46"/>
      <c r="E341" s="26"/>
      <c r="F341" s="158"/>
      <c r="G341" s="47"/>
      <c r="H341" s="47"/>
      <c r="I341" s="47"/>
      <c r="J341" s="47"/>
      <c r="K341" s="47"/>
      <c r="L341" s="23"/>
    </row>
    <row r="342" spans="1:12" x14ac:dyDescent="0.2">
      <c r="A342" s="42"/>
      <c r="B342" s="43"/>
      <c r="C342" s="45"/>
      <c r="D342" s="46"/>
      <c r="E342" s="26"/>
      <c r="F342" s="158"/>
      <c r="G342" s="47"/>
      <c r="H342" s="47"/>
      <c r="I342" s="47"/>
      <c r="J342" s="47"/>
      <c r="K342" s="47"/>
      <c r="L342" s="23"/>
    </row>
    <row r="343" spans="1:12" x14ac:dyDescent="0.2">
      <c r="A343" s="42"/>
      <c r="B343" s="43"/>
      <c r="C343" s="45"/>
      <c r="D343" s="46"/>
      <c r="E343" s="26"/>
      <c r="F343" s="158"/>
      <c r="G343" s="47"/>
      <c r="H343" s="47"/>
      <c r="I343" s="47"/>
      <c r="J343" s="47"/>
      <c r="K343" s="47"/>
      <c r="L343" s="23"/>
    </row>
    <row r="344" spans="1:12" x14ac:dyDescent="0.2">
      <c r="A344" s="42"/>
      <c r="B344" s="43"/>
      <c r="C344" s="45"/>
      <c r="D344" s="46"/>
      <c r="E344" s="26"/>
      <c r="F344" s="158"/>
      <c r="G344" s="47"/>
      <c r="H344" s="47"/>
      <c r="I344" s="47"/>
      <c r="J344" s="47"/>
      <c r="K344" s="47"/>
      <c r="L344" s="23"/>
    </row>
    <row r="345" spans="1:12" x14ac:dyDescent="0.2">
      <c r="A345" s="42"/>
      <c r="B345" s="43"/>
      <c r="C345" s="45"/>
      <c r="D345" s="46"/>
      <c r="E345" s="26"/>
      <c r="F345" s="158"/>
      <c r="G345" s="47"/>
      <c r="H345" s="47"/>
      <c r="I345" s="47"/>
      <c r="J345" s="47"/>
      <c r="K345" s="47"/>
      <c r="L345" s="23"/>
    </row>
    <row r="346" spans="1:12" x14ac:dyDescent="0.2">
      <c r="A346" s="42"/>
      <c r="B346" s="43"/>
      <c r="C346" s="44"/>
      <c r="D346" s="46"/>
      <c r="E346" s="26"/>
      <c r="F346" s="158"/>
      <c r="G346" s="47"/>
      <c r="H346" s="47"/>
      <c r="I346" s="47"/>
      <c r="J346" s="47"/>
      <c r="K346" s="47"/>
      <c r="L346" s="23"/>
    </row>
    <row r="347" spans="1:12" x14ac:dyDescent="0.2">
      <c r="A347" s="42"/>
      <c r="B347" s="43"/>
      <c r="C347" s="45"/>
      <c r="D347" s="46"/>
      <c r="E347" s="26"/>
      <c r="F347" s="158"/>
      <c r="G347" s="47"/>
      <c r="H347" s="47"/>
      <c r="I347" s="47"/>
      <c r="J347" s="47"/>
      <c r="K347" s="47"/>
      <c r="L347" s="23"/>
    </row>
    <row r="348" spans="1:12" x14ac:dyDescent="0.2">
      <c r="A348" s="42"/>
      <c r="B348" s="43"/>
      <c r="C348" s="45"/>
      <c r="D348" s="46"/>
      <c r="E348" s="26"/>
      <c r="F348" s="158"/>
      <c r="G348" s="47"/>
      <c r="H348" s="47"/>
      <c r="I348" s="47"/>
      <c r="J348" s="47"/>
      <c r="K348" s="47"/>
      <c r="L348" s="23"/>
    </row>
    <row r="349" spans="1:12" x14ac:dyDescent="0.2">
      <c r="A349" s="42"/>
      <c r="B349" s="43"/>
      <c r="C349" s="45"/>
      <c r="D349" s="46"/>
      <c r="E349" s="26"/>
      <c r="F349" s="158"/>
      <c r="G349" s="47"/>
      <c r="H349" s="47"/>
      <c r="I349" s="47"/>
      <c r="J349" s="47"/>
      <c r="K349" s="47"/>
      <c r="L349" s="23"/>
    </row>
    <row r="350" spans="1:12" x14ac:dyDescent="0.2">
      <c r="A350" s="42"/>
      <c r="B350" s="43"/>
      <c r="C350" s="44"/>
      <c r="D350" s="46"/>
      <c r="E350" s="26"/>
      <c r="F350" s="158"/>
      <c r="G350" s="47"/>
      <c r="H350" s="47"/>
      <c r="I350" s="47"/>
      <c r="J350" s="47"/>
      <c r="K350" s="47"/>
      <c r="L350" s="23"/>
    </row>
    <row r="351" spans="1:12" x14ac:dyDescent="0.2">
      <c r="A351" s="42"/>
      <c r="B351" s="43"/>
      <c r="C351" s="45"/>
      <c r="D351" s="46"/>
      <c r="E351" s="26"/>
      <c r="F351" s="158"/>
      <c r="G351" s="47"/>
      <c r="H351" s="47"/>
      <c r="I351" s="47"/>
      <c r="J351" s="47"/>
      <c r="K351" s="47"/>
      <c r="L351" s="23"/>
    </row>
    <row r="352" spans="1:12" x14ac:dyDescent="0.2">
      <c r="A352" s="42"/>
      <c r="B352" s="43"/>
      <c r="C352" s="45"/>
      <c r="D352" s="46"/>
      <c r="E352" s="26"/>
      <c r="F352" s="158"/>
      <c r="G352" s="47"/>
      <c r="H352" s="47"/>
      <c r="I352" s="47"/>
      <c r="J352" s="47"/>
      <c r="K352" s="47"/>
      <c r="L352" s="23"/>
    </row>
    <row r="353" spans="1:12" x14ac:dyDescent="0.2">
      <c r="A353" s="42"/>
      <c r="B353" s="43"/>
      <c r="C353" s="45"/>
      <c r="D353" s="46"/>
      <c r="E353" s="26"/>
      <c r="F353" s="158"/>
      <c r="G353" s="47"/>
      <c r="H353" s="47"/>
      <c r="I353" s="47"/>
      <c r="J353" s="47"/>
      <c r="K353" s="47"/>
      <c r="L353" s="23"/>
    </row>
    <row r="354" spans="1:12" x14ac:dyDescent="0.2">
      <c r="A354" s="42"/>
      <c r="B354" s="43"/>
      <c r="C354" s="45"/>
      <c r="D354" s="46"/>
      <c r="E354" s="26"/>
      <c r="F354" s="158"/>
      <c r="G354" s="47"/>
      <c r="H354" s="47"/>
      <c r="I354" s="47"/>
      <c r="J354" s="47"/>
      <c r="K354" s="47"/>
      <c r="L354" s="23"/>
    </row>
    <row r="355" spans="1:12" x14ac:dyDescent="0.2">
      <c r="A355" s="42"/>
      <c r="B355" s="43"/>
      <c r="C355" s="44"/>
      <c r="D355" s="46"/>
      <c r="E355" s="26"/>
      <c r="F355" s="158"/>
      <c r="G355" s="47"/>
      <c r="H355" s="47"/>
      <c r="I355" s="47"/>
      <c r="J355" s="47"/>
      <c r="K355" s="47"/>
      <c r="L355" s="23"/>
    </row>
    <row r="356" spans="1:12" x14ac:dyDescent="0.2">
      <c r="A356" s="42"/>
      <c r="B356" s="43"/>
      <c r="C356" s="45"/>
      <c r="D356" s="46"/>
      <c r="E356" s="26"/>
      <c r="F356" s="158"/>
      <c r="G356" s="47"/>
      <c r="H356" s="47"/>
      <c r="I356" s="47"/>
      <c r="J356" s="47"/>
      <c r="K356" s="47"/>
      <c r="L356" s="23"/>
    </row>
    <row r="357" spans="1:12" x14ac:dyDescent="0.2">
      <c r="A357" s="42"/>
      <c r="B357" s="43"/>
      <c r="C357" s="44"/>
      <c r="D357" s="46"/>
      <c r="E357" s="26"/>
      <c r="F357" s="158"/>
      <c r="G357" s="47"/>
      <c r="H357" s="47"/>
      <c r="I357" s="47"/>
      <c r="J357" s="47"/>
      <c r="K357" s="47"/>
      <c r="L357" s="23"/>
    </row>
    <row r="358" spans="1:12" x14ac:dyDescent="0.2">
      <c r="A358" s="42"/>
      <c r="B358" s="43"/>
      <c r="C358" s="45"/>
      <c r="D358" s="46"/>
      <c r="E358" s="26"/>
      <c r="F358" s="158"/>
      <c r="G358" s="47"/>
      <c r="H358" s="47"/>
      <c r="I358" s="47"/>
      <c r="J358" s="47"/>
      <c r="K358" s="47"/>
      <c r="L358" s="23"/>
    </row>
    <row r="359" spans="1:12" x14ac:dyDescent="0.2">
      <c r="A359" s="42"/>
      <c r="B359" s="43"/>
      <c r="C359" s="45"/>
      <c r="D359" s="46"/>
      <c r="E359" s="26"/>
      <c r="F359" s="158"/>
      <c r="G359" s="47"/>
      <c r="H359" s="47"/>
      <c r="I359" s="47"/>
      <c r="J359" s="47"/>
      <c r="K359" s="47"/>
      <c r="L359" s="23"/>
    </row>
    <row r="360" spans="1:12" x14ac:dyDescent="0.2">
      <c r="A360" s="42"/>
      <c r="B360" s="43"/>
      <c r="C360" s="45"/>
      <c r="D360" s="46"/>
      <c r="E360" s="26"/>
      <c r="F360" s="158"/>
      <c r="G360" s="47"/>
      <c r="H360" s="47"/>
      <c r="I360" s="47"/>
      <c r="J360" s="47"/>
      <c r="K360" s="47"/>
      <c r="L360" s="23"/>
    </row>
    <row r="361" spans="1:12" x14ac:dyDescent="0.2">
      <c r="A361" s="42"/>
      <c r="B361" s="43"/>
      <c r="C361" s="45"/>
      <c r="D361" s="46"/>
      <c r="E361" s="26"/>
      <c r="F361" s="158"/>
      <c r="G361" s="47"/>
      <c r="H361" s="47"/>
      <c r="I361" s="47"/>
      <c r="J361" s="47"/>
      <c r="K361" s="47"/>
      <c r="L361" s="23"/>
    </row>
    <row r="362" spans="1:12" x14ac:dyDescent="0.2">
      <c r="A362" s="42"/>
      <c r="B362" s="43"/>
      <c r="C362" s="44"/>
      <c r="D362" s="46"/>
      <c r="E362" s="26"/>
      <c r="F362" s="163"/>
      <c r="G362" s="47"/>
      <c r="H362" s="47"/>
      <c r="I362" s="47"/>
      <c r="J362" s="47"/>
      <c r="K362" s="47"/>
      <c r="L362" s="23"/>
    </row>
    <row r="363" spans="1:12" x14ac:dyDescent="0.2">
      <c r="A363" s="42"/>
      <c r="B363" s="43"/>
      <c r="C363" s="45"/>
      <c r="D363" s="46"/>
      <c r="E363" s="26"/>
      <c r="F363" s="163"/>
      <c r="G363" s="47"/>
      <c r="H363" s="47"/>
      <c r="I363" s="47"/>
      <c r="J363" s="47"/>
      <c r="K363" s="47"/>
      <c r="L363" s="23"/>
    </row>
    <row r="364" spans="1:12" x14ac:dyDescent="0.2">
      <c r="A364" s="42"/>
      <c r="B364" s="43"/>
      <c r="C364" s="45"/>
      <c r="D364" s="46"/>
      <c r="E364" s="26"/>
      <c r="F364" s="158"/>
      <c r="G364" s="47"/>
      <c r="H364" s="47"/>
      <c r="I364" s="47"/>
      <c r="J364" s="47"/>
      <c r="K364" s="47"/>
      <c r="L364" s="23"/>
    </row>
    <row r="365" spans="1:12" x14ac:dyDescent="0.2">
      <c r="A365" s="42"/>
      <c r="B365" s="43"/>
      <c r="C365" s="45"/>
      <c r="D365" s="46"/>
      <c r="E365" s="26"/>
      <c r="F365" s="158"/>
      <c r="G365" s="47"/>
      <c r="H365" s="47"/>
      <c r="I365" s="47"/>
      <c r="J365" s="47"/>
      <c r="K365" s="47"/>
      <c r="L365" s="23"/>
    </row>
    <row r="366" spans="1:12" x14ac:dyDescent="0.2">
      <c r="A366" s="42"/>
      <c r="B366" s="43"/>
      <c r="C366" s="45"/>
      <c r="D366" s="46"/>
      <c r="E366" s="26"/>
      <c r="F366" s="158"/>
      <c r="G366" s="47"/>
      <c r="H366" s="47"/>
      <c r="I366" s="47"/>
      <c r="J366" s="47"/>
      <c r="K366" s="47"/>
      <c r="L366" s="23"/>
    </row>
    <row r="367" spans="1:12" x14ac:dyDescent="0.2">
      <c r="A367" s="42"/>
      <c r="B367" s="43"/>
      <c r="C367" s="45"/>
      <c r="D367" s="46"/>
      <c r="E367" s="26"/>
      <c r="F367" s="158"/>
      <c r="G367" s="47"/>
      <c r="H367" s="47"/>
      <c r="I367" s="47"/>
      <c r="J367" s="47"/>
      <c r="K367" s="47"/>
      <c r="L367" s="23"/>
    </row>
    <row r="368" spans="1:12" x14ac:dyDescent="0.2">
      <c r="A368" s="42"/>
      <c r="B368" s="43"/>
      <c r="C368" s="45"/>
      <c r="D368" s="46"/>
      <c r="E368" s="26"/>
      <c r="F368" s="158"/>
      <c r="G368" s="47"/>
      <c r="H368" s="47"/>
      <c r="I368" s="47"/>
      <c r="J368" s="47"/>
      <c r="K368" s="47"/>
      <c r="L368" s="23"/>
    </row>
    <row r="369" spans="1:12" x14ac:dyDescent="0.2">
      <c r="A369" s="42"/>
      <c r="B369" s="43"/>
      <c r="C369" s="45"/>
      <c r="D369" s="46"/>
      <c r="E369" s="26"/>
      <c r="F369" s="163"/>
      <c r="G369" s="47"/>
      <c r="H369" s="47"/>
      <c r="I369" s="47"/>
      <c r="J369" s="47"/>
      <c r="K369" s="47"/>
      <c r="L369" s="23"/>
    </row>
    <row r="370" spans="1:12" x14ac:dyDescent="0.2">
      <c r="A370" s="42"/>
      <c r="B370" s="43"/>
      <c r="C370" s="45"/>
      <c r="D370" s="46"/>
      <c r="E370" s="26"/>
      <c r="F370" s="158"/>
      <c r="G370" s="47"/>
      <c r="H370" s="47"/>
      <c r="I370" s="47"/>
      <c r="J370" s="47"/>
      <c r="K370" s="47"/>
      <c r="L370" s="23"/>
    </row>
    <row r="371" spans="1:12" x14ac:dyDescent="0.2">
      <c r="A371" s="42"/>
      <c r="B371" s="43"/>
      <c r="C371" s="45"/>
      <c r="D371" s="46"/>
      <c r="E371" s="26"/>
      <c r="F371" s="158"/>
      <c r="G371" s="47"/>
      <c r="H371" s="47"/>
      <c r="I371" s="47"/>
      <c r="J371" s="47"/>
      <c r="K371" s="47"/>
      <c r="L371" s="23"/>
    </row>
    <row r="372" spans="1:12" x14ac:dyDescent="0.2">
      <c r="A372" s="42"/>
      <c r="B372" s="43"/>
      <c r="C372" s="45"/>
      <c r="D372" s="46"/>
      <c r="E372" s="26"/>
      <c r="F372" s="158"/>
      <c r="G372" s="47"/>
      <c r="H372" s="47"/>
      <c r="I372" s="47"/>
      <c r="J372" s="47"/>
      <c r="K372" s="47"/>
      <c r="L372" s="23"/>
    </row>
    <row r="373" spans="1:12" x14ac:dyDescent="0.2">
      <c r="A373" s="42"/>
      <c r="B373" s="43"/>
      <c r="C373" s="45"/>
      <c r="D373" s="46"/>
      <c r="E373" s="26"/>
      <c r="F373" s="158"/>
      <c r="G373" s="47"/>
      <c r="H373" s="47"/>
      <c r="I373" s="47"/>
      <c r="J373" s="47"/>
      <c r="K373" s="47"/>
      <c r="L373" s="23"/>
    </row>
    <row r="374" spans="1:12" x14ac:dyDescent="0.2">
      <c r="A374" s="42"/>
      <c r="B374" s="43"/>
      <c r="C374" s="45"/>
      <c r="D374" s="46"/>
      <c r="E374" s="26"/>
      <c r="F374" s="158"/>
      <c r="G374" s="47"/>
      <c r="H374" s="47"/>
      <c r="I374" s="47"/>
      <c r="J374" s="47"/>
      <c r="K374" s="47"/>
      <c r="L374" s="23"/>
    </row>
    <row r="375" spans="1:12" x14ac:dyDescent="0.2">
      <c r="A375" s="42"/>
      <c r="B375" s="43"/>
      <c r="C375" s="45"/>
      <c r="D375" s="46"/>
      <c r="E375" s="26"/>
      <c r="F375" s="158"/>
      <c r="G375" s="47"/>
      <c r="H375" s="47"/>
      <c r="I375" s="47"/>
      <c r="J375" s="47"/>
      <c r="K375" s="47"/>
      <c r="L375" s="23"/>
    </row>
    <row r="376" spans="1:12" x14ac:dyDescent="0.2">
      <c r="A376" s="42"/>
      <c r="B376" s="43"/>
      <c r="C376" s="45"/>
      <c r="D376" s="46"/>
      <c r="E376" s="26"/>
      <c r="F376" s="158"/>
      <c r="G376" s="47"/>
      <c r="H376" s="47"/>
      <c r="I376" s="47"/>
      <c r="J376" s="47"/>
      <c r="K376" s="47"/>
      <c r="L376" s="23"/>
    </row>
    <row r="377" spans="1:12" x14ac:dyDescent="0.2">
      <c r="A377" s="42"/>
      <c r="B377" s="43"/>
      <c r="C377" s="45"/>
      <c r="D377" s="46"/>
      <c r="E377" s="26"/>
      <c r="F377" s="158"/>
      <c r="G377" s="47"/>
      <c r="H377" s="47"/>
      <c r="I377" s="47"/>
      <c r="J377" s="47"/>
      <c r="K377" s="47"/>
      <c r="L377" s="23"/>
    </row>
    <row r="378" spans="1:12" x14ac:dyDescent="0.2">
      <c r="A378" s="42"/>
      <c r="B378" s="43"/>
      <c r="C378" s="45"/>
      <c r="D378" s="46"/>
      <c r="E378" s="26"/>
      <c r="F378" s="158"/>
      <c r="G378" s="47"/>
      <c r="H378" s="47"/>
      <c r="I378" s="47"/>
      <c r="J378" s="47"/>
      <c r="K378" s="47"/>
      <c r="L378" s="23"/>
    </row>
    <row r="379" spans="1:12" x14ac:dyDescent="0.2">
      <c r="A379" s="42"/>
      <c r="B379" s="43"/>
      <c r="C379" s="45"/>
      <c r="D379" s="46"/>
      <c r="E379" s="46"/>
      <c r="F379" s="163"/>
      <c r="G379" s="47"/>
      <c r="H379" s="47"/>
      <c r="I379" s="47"/>
      <c r="J379" s="47"/>
      <c r="K379" s="47"/>
      <c r="L379" s="23"/>
    </row>
    <row r="380" spans="1:12" x14ac:dyDescent="0.2">
      <c r="A380" s="42"/>
      <c r="B380" s="43"/>
      <c r="C380" s="45"/>
      <c r="D380" s="46"/>
      <c r="E380" s="26"/>
      <c r="F380" s="158"/>
      <c r="G380" s="47"/>
      <c r="H380" s="47"/>
      <c r="I380" s="47"/>
      <c r="J380" s="47"/>
      <c r="K380" s="47"/>
      <c r="L380" s="23"/>
    </row>
    <row r="381" spans="1:12" x14ac:dyDescent="0.2">
      <c r="A381" s="42"/>
      <c r="B381" s="43"/>
      <c r="C381" s="45"/>
      <c r="D381" s="46"/>
      <c r="E381" s="26"/>
      <c r="F381" s="158"/>
      <c r="G381" s="47"/>
      <c r="H381" s="47"/>
      <c r="I381" s="47"/>
      <c r="J381" s="47"/>
      <c r="K381" s="47"/>
      <c r="L381" s="23"/>
    </row>
    <row r="382" spans="1:12" x14ac:dyDescent="0.2">
      <c r="A382" s="42"/>
      <c r="B382" s="43"/>
      <c r="C382" s="45"/>
      <c r="D382" s="46"/>
      <c r="E382" s="26"/>
      <c r="F382" s="158"/>
      <c r="G382" s="47"/>
      <c r="H382" s="47"/>
      <c r="I382" s="47"/>
      <c r="J382" s="47"/>
      <c r="K382" s="47"/>
      <c r="L382" s="23"/>
    </row>
    <row r="383" spans="1:12" x14ac:dyDescent="0.2">
      <c r="A383" s="42"/>
      <c r="B383" s="43"/>
      <c r="C383" s="45"/>
      <c r="D383" s="46"/>
      <c r="E383" s="26"/>
      <c r="F383" s="158"/>
      <c r="G383" s="47"/>
      <c r="H383" s="47"/>
      <c r="I383" s="47"/>
      <c r="J383" s="47"/>
      <c r="K383" s="47"/>
      <c r="L383" s="23"/>
    </row>
    <row r="384" spans="1:12" x14ac:dyDescent="0.2">
      <c r="A384" s="42"/>
      <c r="B384" s="43"/>
      <c r="C384" s="45"/>
      <c r="D384" s="46"/>
      <c r="E384" s="26"/>
      <c r="F384" s="158"/>
      <c r="G384" s="47"/>
      <c r="H384" s="47"/>
      <c r="I384" s="47"/>
      <c r="J384" s="47"/>
      <c r="K384" s="47"/>
      <c r="L384" s="23"/>
    </row>
    <row r="385" spans="1:12" x14ac:dyDescent="0.2">
      <c r="A385" s="42"/>
      <c r="B385" s="43"/>
      <c r="C385" s="45"/>
      <c r="D385" s="46"/>
      <c r="E385" s="26"/>
      <c r="F385" s="158"/>
      <c r="G385" s="47"/>
      <c r="H385" s="47"/>
      <c r="I385" s="47"/>
      <c r="J385" s="47"/>
      <c r="K385" s="47"/>
      <c r="L385" s="23"/>
    </row>
    <row r="386" spans="1:12" x14ac:dyDescent="0.2">
      <c r="A386" s="42"/>
      <c r="B386" s="43"/>
      <c r="C386" s="45"/>
      <c r="D386" s="46"/>
      <c r="E386" s="26"/>
      <c r="F386" s="158"/>
      <c r="G386" s="47"/>
      <c r="H386" s="47"/>
      <c r="I386" s="47"/>
      <c r="J386" s="47"/>
      <c r="K386" s="47"/>
      <c r="L386" s="23"/>
    </row>
    <row r="387" spans="1:12" x14ac:dyDescent="0.2">
      <c r="A387" s="42"/>
      <c r="B387" s="43"/>
      <c r="C387" s="45"/>
      <c r="D387" s="46"/>
      <c r="E387" s="26"/>
      <c r="F387" s="158"/>
      <c r="G387" s="47"/>
      <c r="H387" s="47"/>
      <c r="I387" s="47"/>
      <c r="J387" s="47"/>
      <c r="K387" s="47"/>
      <c r="L387" s="23"/>
    </row>
    <row r="388" spans="1:12" x14ac:dyDescent="0.2">
      <c r="A388" s="42"/>
      <c r="B388" s="43"/>
      <c r="C388" s="44"/>
      <c r="D388" s="46"/>
      <c r="E388" s="26"/>
      <c r="F388" s="158"/>
      <c r="G388" s="47"/>
      <c r="H388" s="47"/>
      <c r="I388" s="47"/>
      <c r="J388" s="47"/>
      <c r="K388" s="47"/>
      <c r="L388" s="23"/>
    </row>
    <row r="389" spans="1:12" x14ac:dyDescent="0.2">
      <c r="A389" s="42"/>
      <c r="B389" s="43"/>
      <c r="C389" s="45"/>
      <c r="D389" s="46"/>
      <c r="E389" s="26"/>
      <c r="F389" s="158"/>
      <c r="G389" s="47"/>
      <c r="H389" s="47"/>
      <c r="I389" s="47"/>
      <c r="J389" s="47"/>
      <c r="K389" s="47"/>
      <c r="L389" s="23"/>
    </row>
    <row r="390" spans="1:12" x14ac:dyDescent="0.2">
      <c r="A390" s="42"/>
      <c r="B390" s="43"/>
      <c r="C390" s="44"/>
      <c r="D390" s="46"/>
      <c r="E390" s="26"/>
      <c r="F390" s="158"/>
      <c r="G390" s="47"/>
      <c r="H390" s="47"/>
      <c r="I390" s="47"/>
      <c r="J390" s="47"/>
      <c r="K390" s="47"/>
      <c r="L390" s="23"/>
    </row>
    <row r="391" spans="1:12" x14ac:dyDescent="0.2">
      <c r="A391" s="42"/>
      <c r="B391" s="43"/>
      <c r="C391" s="44"/>
      <c r="D391" s="46"/>
      <c r="E391" s="26"/>
      <c r="F391" s="158"/>
      <c r="G391" s="47"/>
      <c r="H391" s="47"/>
      <c r="I391" s="47"/>
      <c r="J391" s="47"/>
      <c r="K391" s="47"/>
      <c r="L391" s="23"/>
    </row>
    <row r="392" spans="1:12" x14ac:dyDescent="0.2">
      <c r="A392" s="42"/>
      <c r="B392" s="43"/>
      <c r="C392" s="45"/>
      <c r="D392" s="46"/>
      <c r="E392" s="26"/>
      <c r="F392" s="158"/>
      <c r="G392" s="47"/>
      <c r="H392" s="47"/>
      <c r="I392" s="47"/>
      <c r="J392" s="47"/>
      <c r="K392" s="47"/>
      <c r="L392" s="23"/>
    </row>
    <row r="393" spans="1:12" x14ac:dyDescent="0.2">
      <c r="A393" s="42"/>
      <c r="B393" s="43"/>
      <c r="C393" s="45"/>
      <c r="D393" s="46"/>
      <c r="E393" s="26"/>
      <c r="F393" s="158"/>
      <c r="G393" s="47"/>
      <c r="H393" s="47"/>
      <c r="I393" s="47"/>
      <c r="J393" s="47"/>
      <c r="K393" s="47"/>
      <c r="L393" s="23"/>
    </row>
    <row r="394" spans="1:12" x14ac:dyDescent="0.2">
      <c r="A394" s="42"/>
      <c r="B394" s="43"/>
      <c r="C394" s="45"/>
      <c r="D394" s="46"/>
      <c r="E394" s="26"/>
      <c r="F394" s="158"/>
      <c r="G394" s="47"/>
      <c r="H394" s="47"/>
      <c r="I394" s="47"/>
      <c r="J394" s="47"/>
      <c r="K394" s="47"/>
      <c r="L394" s="23"/>
    </row>
    <row r="395" spans="1:12" x14ac:dyDescent="0.2">
      <c r="A395" s="42"/>
      <c r="B395" s="43"/>
      <c r="C395" s="45"/>
      <c r="D395" s="46"/>
      <c r="E395" s="26"/>
      <c r="F395" s="158"/>
      <c r="G395" s="47"/>
      <c r="H395" s="47"/>
      <c r="I395" s="47"/>
      <c r="J395" s="47"/>
      <c r="K395" s="47"/>
      <c r="L395" s="23"/>
    </row>
    <row r="396" spans="1:12" x14ac:dyDescent="0.2">
      <c r="A396" s="42"/>
      <c r="B396" s="43"/>
      <c r="C396" s="45"/>
      <c r="D396" s="46"/>
      <c r="E396" s="26"/>
      <c r="F396" s="158"/>
      <c r="G396" s="47"/>
      <c r="H396" s="47"/>
      <c r="I396" s="47"/>
      <c r="J396" s="47"/>
      <c r="K396" s="47"/>
      <c r="L396" s="23"/>
    </row>
    <row r="397" spans="1:12" x14ac:dyDescent="0.2">
      <c r="A397" s="42"/>
      <c r="B397" s="43"/>
      <c r="C397" s="44"/>
      <c r="D397" s="46"/>
      <c r="E397" s="26"/>
      <c r="F397" s="158"/>
      <c r="G397" s="47"/>
      <c r="H397" s="47"/>
      <c r="I397" s="47"/>
      <c r="J397" s="47"/>
      <c r="K397" s="47"/>
      <c r="L397" s="23"/>
    </row>
    <row r="398" spans="1:12" x14ac:dyDescent="0.2">
      <c r="A398" s="42"/>
      <c r="B398" s="43"/>
      <c r="C398" s="44"/>
      <c r="D398" s="46"/>
      <c r="E398" s="26"/>
      <c r="F398" s="158"/>
      <c r="G398" s="47"/>
      <c r="H398" s="47"/>
      <c r="I398" s="47"/>
      <c r="J398" s="47"/>
      <c r="K398" s="47"/>
      <c r="L398" s="23"/>
    </row>
    <row r="399" spans="1:12" x14ac:dyDescent="0.2">
      <c r="A399" s="42"/>
      <c r="B399" s="43"/>
      <c r="C399" s="45"/>
      <c r="D399" s="46"/>
      <c r="E399" s="26"/>
      <c r="F399" s="158"/>
      <c r="G399" s="47"/>
      <c r="H399" s="47"/>
      <c r="I399" s="47"/>
      <c r="J399" s="47"/>
      <c r="K399" s="47"/>
      <c r="L399" s="23"/>
    </row>
    <row r="400" spans="1:12" x14ac:dyDescent="0.2">
      <c r="A400" s="42"/>
      <c r="B400" s="43"/>
      <c r="C400" s="45"/>
      <c r="D400" s="46"/>
      <c r="E400" s="26"/>
      <c r="F400" s="158"/>
      <c r="G400" s="47"/>
      <c r="H400" s="47"/>
      <c r="I400" s="47"/>
      <c r="J400" s="47"/>
      <c r="K400" s="47"/>
      <c r="L400" s="23"/>
    </row>
    <row r="401" spans="1:12" x14ac:dyDescent="0.2">
      <c r="A401" s="42"/>
      <c r="B401" s="43"/>
      <c r="C401" s="45"/>
      <c r="D401" s="46"/>
      <c r="E401" s="26"/>
      <c r="F401" s="158"/>
      <c r="G401" s="47"/>
      <c r="H401" s="47"/>
      <c r="I401" s="47"/>
      <c r="J401" s="47"/>
      <c r="K401" s="47"/>
      <c r="L401" s="23"/>
    </row>
    <row r="402" spans="1:12" x14ac:dyDescent="0.2">
      <c r="A402" s="42"/>
      <c r="B402" s="43"/>
      <c r="C402" s="45"/>
      <c r="D402" s="46"/>
      <c r="E402" s="26"/>
      <c r="F402" s="158"/>
      <c r="G402" s="47"/>
      <c r="H402" s="47"/>
      <c r="I402" s="47"/>
      <c r="J402" s="47"/>
      <c r="K402" s="47"/>
      <c r="L402" s="23"/>
    </row>
    <row r="403" spans="1:12" x14ac:dyDescent="0.2">
      <c r="A403" s="42"/>
      <c r="B403" s="43"/>
      <c r="C403" s="45"/>
      <c r="D403" s="46"/>
      <c r="E403" s="26"/>
      <c r="F403" s="158"/>
      <c r="G403" s="47"/>
      <c r="H403" s="47"/>
      <c r="I403" s="47"/>
      <c r="J403" s="47"/>
      <c r="K403" s="47"/>
      <c r="L403" s="23"/>
    </row>
    <row r="404" spans="1:12" x14ac:dyDescent="0.2">
      <c r="A404" s="42"/>
      <c r="B404" s="43"/>
      <c r="C404" s="44"/>
      <c r="D404" s="46"/>
      <c r="E404" s="26"/>
      <c r="F404" s="158"/>
      <c r="G404" s="47"/>
      <c r="H404" s="47"/>
      <c r="I404" s="47"/>
      <c r="J404" s="47"/>
      <c r="K404" s="47"/>
      <c r="L404" s="23"/>
    </row>
    <row r="405" spans="1:12" x14ac:dyDescent="0.2">
      <c r="A405" s="42"/>
      <c r="B405" s="43"/>
      <c r="C405" s="45"/>
      <c r="D405" s="46"/>
      <c r="E405" s="26"/>
      <c r="F405" s="158"/>
      <c r="G405" s="47"/>
      <c r="H405" s="47"/>
      <c r="I405" s="47"/>
      <c r="J405" s="47"/>
      <c r="K405" s="47"/>
      <c r="L405" s="23"/>
    </row>
    <row r="406" spans="1:12" x14ac:dyDescent="0.2">
      <c r="A406" s="42"/>
      <c r="B406" s="43"/>
      <c r="C406" s="44"/>
      <c r="D406" s="46"/>
      <c r="E406" s="46"/>
      <c r="F406" s="163"/>
      <c r="G406" s="47"/>
      <c r="H406" s="47"/>
      <c r="I406" s="47"/>
      <c r="J406" s="47"/>
      <c r="K406" s="47"/>
      <c r="L406" s="23"/>
    </row>
    <row r="407" spans="1:12" x14ac:dyDescent="0.2">
      <c r="A407" s="42"/>
      <c r="B407" s="43"/>
      <c r="C407" s="45"/>
      <c r="D407" s="46"/>
      <c r="E407" s="26"/>
      <c r="F407" s="158"/>
      <c r="G407" s="47"/>
      <c r="H407" s="47"/>
      <c r="I407" s="47"/>
      <c r="J407" s="47"/>
      <c r="K407" s="47"/>
      <c r="L407" s="23"/>
    </row>
    <row r="408" spans="1:12" x14ac:dyDescent="0.2">
      <c r="A408" s="42"/>
      <c r="B408" s="43"/>
      <c r="C408" s="45"/>
      <c r="D408" s="46"/>
      <c r="E408" s="26"/>
      <c r="F408" s="158"/>
      <c r="G408" s="47"/>
      <c r="H408" s="47"/>
      <c r="I408" s="47"/>
      <c r="J408" s="47"/>
      <c r="K408" s="47"/>
      <c r="L408" s="23"/>
    </row>
    <row r="409" spans="1:12" x14ac:dyDescent="0.2">
      <c r="A409" s="42"/>
      <c r="B409" s="43"/>
      <c r="C409" s="45"/>
      <c r="D409" s="46"/>
      <c r="E409" s="26"/>
      <c r="F409" s="158"/>
      <c r="G409" s="47"/>
      <c r="H409" s="47"/>
      <c r="I409" s="47"/>
      <c r="J409" s="47"/>
      <c r="K409" s="47"/>
      <c r="L409" s="23"/>
    </row>
    <row r="410" spans="1:12" x14ac:dyDescent="0.2">
      <c r="A410" s="42"/>
      <c r="B410" s="43"/>
      <c r="C410" s="44"/>
      <c r="D410" s="46"/>
      <c r="E410" s="26"/>
      <c r="F410" s="158"/>
      <c r="G410" s="47"/>
      <c r="H410" s="47"/>
      <c r="I410" s="47"/>
      <c r="J410" s="47"/>
      <c r="K410" s="47"/>
      <c r="L410" s="23"/>
    </row>
    <row r="411" spans="1:12" x14ac:dyDescent="0.2">
      <c r="A411" s="42"/>
      <c r="B411" s="43"/>
      <c r="C411" s="44"/>
      <c r="D411" s="46"/>
      <c r="E411" s="26"/>
      <c r="F411" s="158"/>
      <c r="G411" s="47"/>
      <c r="H411" s="47"/>
      <c r="I411" s="47"/>
      <c r="J411" s="47"/>
      <c r="K411" s="47"/>
      <c r="L411" s="23"/>
    </row>
    <row r="412" spans="1:12" x14ac:dyDescent="0.2">
      <c r="A412" s="42"/>
      <c r="B412" s="43"/>
      <c r="C412" s="45"/>
      <c r="D412" s="46"/>
      <c r="E412" s="26"/>
      <c r="F412" s="158"/>
      <c r="G412" s="47"/>
      <c r="H412" s="47"/>
      <c r="I412" s="47"/>
      <c r="J412" s="47"/>
      <c r="K412" s="47"/>
      <c r="L412" s="23"/>
    </row>
    <row r="413" spans="1:12" x14ac:dyDescent="0.2">
      <c r="A413" s="42"/>
      <c r="B413" s="43"/>
      <c r="C413" s="45"/>
      <c r="D413" s="46"/>
      <c r="E413" s="26"/>
      <c r="F413" s="158"/>
      <c r="G413" s="47"/>
      <c r="H413" s="47"/>
      <c r="I413" s="47"/>
      <c r="J413" s="47"/>
      <c r="K413" s="47"/>
      <c r="L413" s="23"/>
    </row>
    <row r="414" spans="1:12" x14ac:dyDescent="0.2">
      <c r="A414" s="42"/>
      <c r="B414" s="43"/>
      <c r="C414" s="45"/>
      <c r="D414" s="46"/>
      <c r="E414" s="26"/>
      <c r="F414" s="158"/>
      <c r="G414" s="47"/>
      <c r="H414" s="47"/>
      <c r="I414" s="47"/>
      <c r="J414" s="47"/>
      <c r="K414" s="47"/>
      <c r="L414" s="23"/>
    </row>
    <row r="415" spans="1:12" x14ac:dyDescent="0.2">
      <c r="A415" s="42"/>
      <c r="B415" s="43"/>
      <c r="C415" s="44"/>
      <c r="D415" s="46"/>
      <c r="E415" s="26"/>
      <c r="F415" s="158"/>
      <c r="G415" s="47"/>
      <c r="H415" s="47"/>
      <c r="I415" s="47"/>
      <c r="J415" s="47"/>
      <c r="K415" s="47"/>
      <c r="L415" s="23"/>
    </row>
    <row r="416" spans="1:12" x14ac:dyDescent="0.2">
      <c r="A416" s="42"/>
      <c r="B416" s="43"/>
      <c r="C416" s="44"/>
      <c r="D416" s="46"/>
      <c r="E416" s="26"/>
      <c r="F416" s="158"/>
      <c r="G416" s="47"/>
      <c r="H416" s="47"/>
      <c r="I416" s="47"/>
      <c r="J416" s="47"/>
      <c r="K416" s="47"/>
      <c r="L416" s="23"/>
    </row>
    <row r="417" spans="1:12" x14ac:dyDescent="0.2">
      <c r="A417" s="42"/>
      <c r="B417" s="43"/>
      <c r="C417" s="44"/>
      <c r="D417" s="46"/>
      <c r="E417" s="26"/>
      <c r="F417" s="158"/>
      <c r="G417" s="47"/>
      <c r="H417" s="47"/>
      <c r="I417" s="47"/>
      <c r="J417" s="47"/>
      <c r="K417" s="47"/>
      <c r="L417" s="23"/>
    </row>
    <row r="418" spans="1:12" x14ac:dyDescent="0.2">
      <c r="A418" s="42"/>
      <c r="B418" s="43"/>
      <c r="C418" s="44"/>
      <c r="D418" s="46"/>
      <c r="E418" s="26"/>
      <c r="F418" s="158"/>
      <c r="G418" s="47"/>
      <c r="H418" s="47"/>
      <c r="I418" s="47"/>
      <c r="J418" s="47"/>
      <c r="K418" s="47"/>
      <c r="L418" s="23"/>
    </row>
    <row r="419" spans="1:12" x14ac:dyDescent="0.2">
      <c r="A419" s="42"/>
      <c r="B419" s="43"/>
      <c r="C419" s="45"/>
      <c r="D419" s="46"/>
      <c r="E419" s="26"/>
      <c r="F419" s="158"/>
      <c r="G419" s="47"/>
      <c r="H419" s="47"/>
      <c r="I419" s="47"/>
      <c r="J419" s="47"/>
      <c r="K419" s="47"/>
      <c r="L419" s="23"/>
    </row>
    <row r="420" spans="1:12" x14ac:dyDescent="0.2">
      <c r="A420" s="42"/>
      <c r="B420" s="43"/>
      <c r="C420" s="45"/>
      <c r="D420" s="46"/>
      <c r="E420" s="26"/>
      <c r="F420" s="158"/>
      <c r="G420" s="47"/>
      <c r="H420" s="47"/>
      <c r="I420" s="47"/>
      <c r="J420" s="47"/>
      <c r="K420" s="47"/>
      <c r="L420" s="23"/>
    </row>
    <row r="421" spans="1:12" x14ac:dyDescent="0.2">
      <c r="A421" s="42"/>
      <c r="B421" s="43"/>
      <c r="C421" s="45"/>
      <c r="D421" s="46"/>
      <c r="E421" s="26"/>
      <c r="F421" s="158"/>
      <c r="G421" s="47"/>
      <c r="H421" s="47"/>
      <c r="I421" s="47"/>
      <c r="J421" s="47"/>
      <c r="K421" s="47"/>
      <c r="L421" s="23"/>
    </row>
    <row r="422" spans="1:12" x14ac:dyDescent="0.2">
      <c r="A422" s="42"/>
      <c r="B422" s="43"/>
      <c r="C422" s="45"/>
      <c r="D422" s="46"/>
      <c r="E422" s="26"/>
      <c r="F422" s="158"/>
      <c r="G422" s="47"/>
      <c r="H422" s="47"/>
      <c r="I422" s="47"/>
      <c r="J422" s="47"/>
      <c r="K422" s="47"/>
      <c r="L422" s="23"/>
    </row>
    <row r="423" spans="1:12" x14ac:dyDescent="0.2">
      <c r="A423" s="42"/>
      <c r="B423" s="43"/>
      <c r="C423" s="45"/>
      <c r="D423" s="46"/>
      <c r="E423" s="26"/>
      <c r="F423" s="158"/>
      <c r="G423" s="47"/>
      <c r="H423" s="47"/>
      <c r="I423" s="47"/>
      <c r="J423" s="47"/>
      <c r="K423" s="47"/>
      <c r="L423" s="23"/>
    </row>
    <row r="424" spans="1:12" x14ac:dyDescent="0.2">
      <c r="A424" s="42"/>
      <c r="B424" s="43"/>
      <c r="C424" s="45"/>
      <c r="D424" s="46"/>
      <c r="E424" s="26"/>
      <c r="F424" s="158"/>
      <c r="G424" s="47"/>
      <c r="H424" s="47"/>
      <c r="I424" s="47"/>
      <c r="J424" s="47"/>
      <c r="K424" s="47"/>
      <c r="L424" s="23"/>
    </row>
    <row r="425" spans="1:12" x14ac:dyDescent="0.2">
      <c r="A425" s="42"/>
      <c r="B425" s="43"/>
      <c r="C425" s="45"/>
      <c r="D425" s="46"/>
      <c r="E425" s="26"/>
      <c r="F425" s="158"/>
      <c r="G425" s="47"/>
      <c r="H425" s="47"/>
      <c r="I425" s="47"/>
      <c r="J425" s="47"/>
      <c r="K425" s="47"/>
      <c r="L425" s="23"/>
    </row>
    <row r="426" spans="1:12" x14ac:dyDescent="0.2">
      <c r="A426" s="42"/>
      <c r="B426" s="43"/>
      <c r="C426" s="45"/>
      <c r="D426" s="46"/>
      <c r="E426" s="26"/>
      <c r="F426" s="158"/>
      <c r="G426" s="47"/>
      <c r="H426" s="47"/>
      <c r="I426" s="47"/>
      <c r="J426" s="47"/>
      <c r="K426" s="47"/>
      <c r="L426" s="23"/>
    </row>
    <row r="427" spans="1:12" x14ac:dyDescent="0.2">
      <c r="A427" s="42"/>
      <c r="B427" s="43"/>
      <c r="C427" s="45"/>
      <c r="D427" s="46"/>
      <c r="E427" s="26"/>
      <c r="F427" s="158"/>
      <c r="G427" s="47"/>
      <c r="H427" s="47"/>
      <c r="I427" s="47"/>
      <c r="J427" s="47"/>
      <c r="K427" s="47"/>
      <c r="L427" s="23"/>
    </row>
    <row r="428" spans="1:12" x14ac:dyDescent="0.2">
      <c r="A428" s="42"/>
      <c r="B428" s="43"/>
      <c r="C428" s="45"/>
      <c r="D428" s="46"/>
      <c r="E428" s="26"/>
      <c r="F428" s="158"/>
      <c r="G428" s="47"/>
      <c r="H428" s="47"/>
      <c r="I428" s="47"/>
      <c r="J428" s="47"/>
      <c r="K428" s="47"/>
      <c r="L428" s="23"/>
    </row>
    <row r="429" spans="1:12" x14ac:dyDescent="0.2">
      <c r="A429" s="42"/>
      <c r="B429" s="43"/>
      <c r="C429" s="45"/>
      <c r="D429" s="46"/>
      <c r="E429" s="26"/>
      <c r="F429" s="158"/>
      <c r="G429" s="47"/>
      <c r="H429" s="47"/>
      <c r="I429" s="47"/>
      <c r="J429" s="47"/>
      <c r="K429" s="47"/>
      <c r="L429" s="23"/>
    </row>
    <row r="430" spans="1:12" x14ac:dyDescent="0.2">
      <c r="A430" s="42"/>
      <c r="B430" s="43"/>
      <c r="C430" s="45"/>
      <c r="D430" s="46"/>
      <c r="E430" s="26"/>
      <c r="F430" s="158"/>
      <c r="G430" s="47"/>
      <c r="H430" s="47"/>
      <c r="I430" s="47"/>
      <c r="J430" s="47"/>
      <c r="K430" s="47"/>
      <c r="L430" s="23"/>
    </row>
    <row r="431" spans="1:12" x14ac:dyDescent="0.2">
      <c r="A431" s="42"/>
      <c r="B431" s="43"/>
      <c r="C431" s="45"/>
      <c r="D431" s="46"/>
      <c r="E431" s="46"/>
      <c r="F431" s="163"/>
      <c r="G431" s="47"/>
      <c r="H431" s="47"/>
      <c r="I431" s="47"/>
      <c r="J431" s="47"/>
      <c r="K431" s="47"/>
      <c r="L431" s="23"/>
    </row>
    <row r="432" spans="1:12" x14ac:dyDescent="0.2">
      <c r="A432" s="42"/>
      <c r="B432" s="43"/>
      <c r="C432" s="45"/>
      <c r="D432" s="46"/>
      <c r="E432" s="26"/>
      <c r="F432" s="158"/>
      <c r="G432" s="47"/>
      <c r="H432" s="47"/>
      <c r="I432" s="47"/>
      <c r="J432" s="47"/>
      <c r="K432" s="47"/>
      <c r="L432" s="23"/>
    </row>
    <row r="433" spans="1:12" x14ac:dyDescent="0.2">
      <c r="A433" s="42"/>
      <c r="B433" s="43"/>
      <c r="C433" s="45"/>
      <c r="D433" s="46"/>
      <c r="E433" s="26"/>
      <c r="F433" s="158"/>
      <c r="G433" s="47"/>
      <c r="H433" s="47"/>
      <c r="I433" s="47"/>
      <c r="J433" s="47"/>
      <c r="K433" s="47"/>
      <c r="L433" s="23"/>
    </row>
    <row r="434" spans="1:12" x14ac:dyDescent="0.2">
      <c r="A434" s="42"/>
      <c r="B434" s="43"/>
      <c r="C434" s="44"/>
      <c r="D434" s="46"/>
      <c r="E434" s="26"/>
      <c r="F434" s="158"/>
      <c r="G434" s="47"/>
      <c r="H434" s="47"/>
      <c r="I434" s="47"/>
      <c r="J434" s="47"/>
      <c r="K434" s="47"/>
      <c r="L434" s="23"/>
    </row>
    <row r="435" spans="1:12" x14ac:dyDescent="0.2">
      <c r="A435" s="42"/>
      <c r="B435" s="43"/>
      <c r="C435" s="45"/>
      <c r="D435" s="46"/>
      <c r="E435" s="26"/>
      <c r="F435" s="158"/>
      <c r="G435" s="47"/>
      <c r="H435" s="47"/>
      <c r="I435" s="47"/>
      <c r="J435" s="47"/>
      <c r="K435" s="47"/>
      <c r="L435" s="23"/>
    </row>
    <row r="436" spans="1:12" x14ac:dyDescent="0.2">
      <c r="A436" s="42"/>
      <c r="B436" s="43"/>
      <c r="C436" s="45"/>
      <c r="D436" s="46"/>
      <c r="E436" s="26"/>
      <c r="F436" s="158"/>
      <c r="G436" s="47"/>
      <c r="H436" s="47"/>
      <c r="I436" s="47"/>
      <c r="J436" s="47"/>
      <c r="K436" s="47"/>
      <c r="L436" s="23"/>
    </row>
    <row r="437" spans="1:12" x14ac:dyDescent="0.2">
      <c r="A437" s="42"/>
      <c r="B437" s="43"/>
      <c r="C437" s="45"/>
      <c r="D437" s="46"/>
      <c r="E437" s="26"/>
      <c r="F437" s="158"/>
      <c r="G437" s="47"/>
      <c r="H437" s="47"/>
      <c r="I437" s="47"/>
      <c r="J437" s="47"/>
      <c r="K437" s="47"/>
      <c r="L437" s="23"/>
    </row>
    <row r="438" spans="1:12" x14ac:dyDescent="0.2">
      <c r="A438" s="42"/>
      <c r="B438" s="43"/>
      <c r="C438" s="45"/>
      <c r="D438" s="46"/>
      <c r="E438" s="26"/>
      <c r="F438" s="158"/>
      <c r="G438" s="47"/>
      <c r="H438" s="47"/>
      <c r="I438" s="47"/>
      <c r="J438" s="47"/>
      <c r="K438" s="47"/>
      <c r="L438" s="23"/>
    </row>
    <row r="439" spans="1:12" x14ac:dyDescent="0.2">
      <c r="A439" s="42"/>
      <c r="B439" s="43"/>
      <c r="C439" s="45"/>
      <c r="D439" s="46"/>
      <c r="E439" s="26"/>
      <c r="F439" s="158"/>
      <c r="G439" s="47"/>
      <c r="H439" s="47"/>
      <c r="I439" s="47"/>
      <c r="J439" s="47"/>
      <c r="K439" s="47"/>
      <c r="L439" s="23"/>
    </row>
    <row r="440" spans="1:12" x14ac:dyDescent="0.2">
      <c r="A440" s="42"/>
      <c r="B440" s="43"/>
      <c r="C440" s="45"/>
      <c r="D440" s="46"/>
      <c r="E440" s="26"/>
      <c r="F440" s="158"/>
      <c r="G440" s="47"/>
      <c r="H440" s="47"/>
      <c r="I440" s="47"/>
      <c r="J440" s="47"/>
      <c r="K440" s="47"/>
      <c r="L440" s="23"/>
    </row>
    <row r="441" spans="1:12" x14ac:dyDescent="0.2">
      <c r="A441" s="42"/>
      <c r="B441" s="43"/>
      <c r="C441" s="45"/>
      <c r="D441" s="46"/>
      <c r="E441" s="26"/>
      <c r="F441" s="158"/>
      <c r="G441" s="47"/>
      <c r="H441" s="47"/>
      <c r="I441" s="47"/>
      <c r="J441" s="47"/>
      <c r="K441" s="47"/>
      <c r="L441" s="23"/>
    </row>
    <row r="442" spans="1:12" x14ac:dyDescent="0.2">
      <c r="A442" s="42"/>
      <c r="B442" s="43"/>
      <c r="C442" s="44"/>
      <c r="D442" s="46"/>
      <c r="E442" s="26"/>
      <c r="F442" s="158"/>
      <c r="G442" s="47"/>
      <c r="H442" s="47"/>
      <c r="I442" s="47"/>
      <c r="J442" s="47"/>
      <c r="K442" s="47"/>
      <c r="L442" s="23"/>
    </row>
    <row r="443" spans="1:12" x14ac:dyDescent="0.2">
      <c r="A443" s="42"/>
      <c r="B443" s="43"/>
      <c r="C443" s="44"/>
      <c r="D443" s="46"/>
      <c r="E443" s="26"/>
      <c r="F443" s="158"/>
      <c r="G443" s="47"/>
      <c r="H443" s="47"/>
      <c r="I443" s="47"/>
      <c r="J443" s="47"/>
      <c r="K443" s="47"/>
      <c r="L443" s="23"/>
    </row>
    <row r="444" spans="1:12" x14ac:dyDescent="0.2">
      <c r="A444" s="42"/>
      <c r="B444" s="43"/>
      <c r="C444" s="44"/>
      <c r="D444" s="46"/>
      <c r="E444" s="26"/>
      <c r="F444" s="158"/>
      <c r="G444" s="47"/>
      <c r="H444" s="47"/>
      <c r="I444" s="47"/>
      <c r="J444" s="47"/>
      <c r="K444" s="47"/>
      <c r="L444" s="23"/>
    </row>
    <row r="445" spans="1:12" x14ac:dyDescent="0.2">
      <c r="A445" s="42"/>
      <c r="B445" s="43"/>
      <c r="C445" s="44"/>
      <c r="D445" s="46"/>
      <c r="E445" s="26"/>
      <c r="F445" s="158"/>
      <c r="G445" s="47"/>
      <c r="H445" s="47"/>
      <c r="I445" s="47"/>
      <c r="J445" s="47"/>
      <c r="K445" s="47"/>
      <c r="L445" s="23"/>
    </row>
    <row r="446" spans="1:12" x14ac:dyDescent="0.2">
      <c r="A446" s="42"/>
      <c r="B446" s="43"/>
      <c r="C446" s="45"/>
      <c r="D446" s="46"/>
      <c r="E446" s="26"/>
      <c r="F446" s="158"/>
      <c r="G446" s="47"/>
      <c r="H446" s="47"/>
      <c r="I446" s="47"/>
      <c r="J446" s="47"/>
      <c r="K446" s="47"/>
      <c r="L446" s="23"/>
    </row>
    <row r="447" spans="1:12" x14ac:dyDescent="0.2">
      <c r="A447" s="42"/>
      <c r="B447" s="43"/>
      <c r="C447" s="45"/>
      <c r="D447" s="46"/>
      <c r="E447" s="26"/>
      <c r="F447" s="158"/>
      <c r="G447" s="47"/>
      <c r="H447" s="47"/>
      <c r="I447" s="47"/>
      <c r="J447" s="47"/>
      <c r="K447" s="47"/>
      <c r="L447" s="23"/>
    </row>
    <row r="448" spans="1:12" x14ac:dyDescent="0.2">
      <c r="A448" s="42"/>
      <c r="B448" s="43"/>
      <c r="C448" s="45"/>
      <c r="D448" s="46"/>
      <c r="E448" s="26"/>
      <c r="F448" s="158"/>
      <c r="G448" s="47"/>
      <c r="H448" s="47"/>
      <c r="I448" s="47"/>
      <c r="J448" s="47"/>
      <c r="K448" s="47"/>
      <c r="L448" s="23"/>
    </row>
    <row r="449" spans="1:12" x14ac:dyDescent="0.2">
      <c r="A449" s="42"/>
      <c r="B449" s="43"/>
      <c r="C449" s="45"/>
      <c r="D449" s="46"/>
      <c r="E449" s="26"/>
      <c r="F449" s="158"/>
      <c r="G449" s="47"/>
      <c r="H449" s="47"/>
      <c r="I449" s="47"/>
      <c r="J449" s="47"/>
      <c r="K449" s="47"/>
      <c r="L449" s="23"/>
    </row>
    <row r="450" spans="1:12" x14ac:dyDescent="0.2">
      <c r="A450" s="42"/>
      <c r="B450" s="43"/>
      <c r="C450" s="45"/>
      <c r="D450" s="46"/>
      <c r="E450" s="26"/>
      <c r="F450" s="158"/>
      <c r="G450" s="47"/>
      <c r="H450" s="47"/>
      <c r="I450" s="47"/>
      <c r="J450" s="47"/>
      <c r="K450" s="47"/>
      <c r="L450" s="23"/>
    </row>
    <row r="451" spans="1:12" x14ac:dyDescent="0.2">
      <c r="A451" s="42"/>
      <c r="B451" s="43"/>
      <c r="C451" s="45"/>
      <c r="D451" s="46"/>
      <c r="E451" s="26"/>
      <c r="F451" s="158"/>
      <c r="G451" s="47"/>
      <c r="H451" s="47"/>
      <c r="I451" s="47"/>
      <c r="J451" s="47"/>
      <c r="K451" s="47"/>
      <c r="L451" s="23"/>
    </row>
    <row r="452" spans="1:12" x14ac:dyDescent="0.2">
      <c r="A452" s="42"/>
      <c r="B452" s="43"/>
      <c r="C452" s="44"/>
      <c r="D452" s="46"/>
      <c r="E452" s="26"/>
      <c r="F452" s="158"/>
      <c r="G452" s="47"/>
      <c r="H452" s="47"/>
      <c r="I452" s="47"/>
      <c r="J452" s="47"/>
      <c r="K452" s="47"/>
      <c r="L452" s="23"/>
    </row>
    <row r="453" spans="1:12" x14ac:dyDescent="0.2">
      <c r="A453" s="42"/>
      <c r="B453" s="43"/>
      <c r="C453" s="45"/>
      <c r="D453" s="46"/>
      <c r="E453" s="26"/>
      <c r="F453" s="158"/>
      <c r="G453" s="47"/>
      <c r="H453" s="47"/>
      <c r="I453" s="47"/>
      <c r="J453" s="47"/>
      <c r="K453" s="47"/>
      <c r="L453" s="23"/>
    </row>
    <row r="454" spans="1:12" x14ac:dyDescent="0.2">
      <c r="A454" s="42"/>
      <c r="B454" s="43"/>
      <c r="C454" s="45"/>
      <c r="D454" s="46"/>
      <c r="E454" s="26"/>
      <c r="F454" s="158"/>
      <c r="G454" s="47"/>
      <c r="H454" s="47"/>
      <c r="I454" s="47"/>
      <c r="J454" s="47"/>
      <c r="K454" s="47"/>
      <c r="L454" s="23"/>
    </row>
    <row r="455" spans="1:12" x14ac:dyDescent="0.2">
      <c r="A455" s="42"/>
      <c r="B455" s="43"/>
      <c r="C455" s="45"/>
      <c r="D455" s="46"/>
      <c r="E455" s="26"/>
      <c r="F455" s="158"/>
      <c r="G455" s="47"/>
      <c r="H455" s="47"/>
      <c r="I455" s="47"/>
      <c r="J455" s="47"/>
      <c r="K455" s="47"/>
      <c r="L455" s="23"/>
    </row>
    <row r="456" spans="1:12" x14ac:dyDescent="0.2">
      <c r="A456" s="42"/>
      <c r="B456" s="43"/>
      <c r="C456" s="45"/>
      <c r="D456" s="46"/>
      <c r="E456" s="26"/>
      <c r="F456" s="158"/>
      <c r="G456" s="47"/>
      <c r="H456" s="47"/>
      <c r="I456" s="47"/>
      <c r="J456" s="47"/>
      <c r="K456" s="47"/>
      <c r="L456" s="23"/>
    </row>
    <row r="457" spans="1:12" x14ac:dyDescent="0.2">
      <c r="A457" s="42"/>
      <c r="B457" s="43"/>
      <c r="C457" s="44"/>
      <c r="D457" s="46"/>
      <c r="E457" s="26"/>
      <c r="F457" s="158"/>
      <c r="G457" s="47"/>
      <c r="H457" s="47"/>
      <c r="I457" s="47"/>
      <c r="J457" s="47"/>
      <c r="K457" s="47"/>
      <c r="L457" s="23"/>
    </row>
    <row r="458" spans="1:12" x14ac:dyDescent="0.2">
      <c r="A458" s="42"/>
      <c r="B458" s="43"/>
      <c r="C458" s="45"/>
      <c r="D458" s="46"/>
      <c r="E458" s="26"/>
      <c r="F458" s="158"/>
      <c r="G458" s="47"/>
      <c r="H458" s="47"/>
      <c r="I458" s="47"/>
      <c r="J458" s="47"/>
      <c r="K458" s="47"/>
      <c r="L458" s="23"/>
    </row>
    <row r="459" spans="1:12" x14ac:dyDescent="0.2">
      <c r="A459" s="42"/>
      <c r="B459" s="43"/>
      <c r="C459" s="45"/>
      <c r="D459" s="46"/>
      <c r="E459" s="26"/>
      <c r="F459" s="158"/>
      <c r="G459" s="47"/>
      <c r="H459" s="47"/>
      <c r="I459" s="47"/>
      <c r="J459" s="47"/>
      <c r="K459" s="47"/>
      <c r="L459" s="23"/>
    </row>
    <row r="460" spans="1:12" x14ac:dyDescent="0.2">
      <c r="A460" s="42"/>
      <c r="B460" s="43"/>
      <c r="C460" s="45"/>
      <c r="D460" s="46"/>
      <c r="E460" s="26"/>
      <c r="F460" s="158"/>
      <c r="G460" s="47"/>
      <c r="H460" s="47"/>
      <c r="I460" s="47"/>
      <c r="J460" s="47"/>
      <c r="K460" s="47"/>
      <c r="L460" s="23"/>
    </row>
    <row r="461" spans="1:12" x14ac:dyDescent="0.2">
      <c r="A461" s="42"/>
      <c r="B461" s="43"/>
      <c r="C461" s="44"/>
      <c r="D461" s="46"/>
      <c r="E461" s="26"/>
      <c r="F461" s="158"/>
      <c r="G461" s="47"/>
      <c r="H461" s="47"/>
      <c r="I461" s="47"/>
      <c r="J461" s="47"/>
      <c r="K461" s="47"/>
      <c r="L461" s="23"/>
    </row>
    <row r="462" spans="1:12" x14ac:dyDescent="0.2">
      <c r="A462" s="42"/>
      <c r="B462" s="43"/>
      <c r="C462" s="45"/>
      <c r="D462" s="46"/>
      <c r="E462" s="26"/>
      <c r="F462" s="158"/>
      <c r="G462" s="47"/>
      <c r="H462" s="47"/>
      <c r="I462" s="47"/>
      <c r="J462" s="47"/>
      <c r="K462" s="47"/>
      <c r="L462" s="23"/>
    </row>
    <row r="463" spans="1:12" x14ac:dyDescent="0.2">
      <c r="A463" s="42"/>
      <c r="B463" s="43"/>
      <c r="C463" s="45"/>
      <c r="D463" s="46"/>
      <c r="E463" s="26"/>
      <c r="F463" s="158"/>
      <c r="G463" s="47"/>
      <c r="H463" s="47"/>
      <c r="I463" s="47"/>
      <c r="J463" s="47"/>
      <c r="K463" s="47"/>
      <c r="L463" s="23"/>
    </row>
    <row r="464" spans="1:12" x14ac:dyDescent="0.2">
      <c r="A464" s="42"/>
      <c r="B464" s="43"/>
      <c r="C464" s="44"/>
      <c r="D464" s="46"/>
      <c r="E464" s="26"/>
      <c r="F464" s="158"/>
      <c r="G464" s="47"/>
      <c r="H464" s="47"/>
      <c r="I464" s="47"/>
      <c r="J464" s="47"/>
      <c r="K464" s="47"/>
      <c r="L464" s="23"/>
    </row>
    <row r="465" spans="1:12" x14ac:dyDescent="0.2">
      <c r="A465" s="42"/>
      <c r="B465" s="43"/>
      <c r="C465" s="44"/>
      <c r="D465" s="46"/>
      <c r="E465" s="26"/>
      <c r="F465" s="158"/>
      <c r="G465" s="47"/>
      <c r="H465" s="47"/>
      <c r="I465" s="47"/>
      <c r="J465" s="47"/>
      <c r="K465" s="47"/>
      <c r="L465" s="23"/>
    </row>
    <row r="466" spans="1:12" x14ac:dyDescent="0.2">
      <c r="A466" s="42"/>
      <c r="B466" s="43"/>
      <c r="C466" s="44"/>
      <c r="D466" s="46"/>
      <c r="E466" s="26"/>
      <c r="F466" s="158"/>
      <c r="G466" s="47"/>
      <c r="H466" s="47"/>
      <c r="I466" s="47"/>
      <c r="J466" s="47"/>
      <c r="K466" s="47"/>
      <c r="L466" s="23"/>
    </row>
    <row r="467" spans="1:12" x14ac:dyDescent="0.2">
      <c r="A467" s="42"/>
      <c r="B467" s="43"/>
      <c r="C467" s="44"/>
      <c r="D467" s="46"/>
      <c r="E467" s="26"/>
      <c r="F467" s="158"/>
      <c r="G467" s="47"/>
      <c r="H467" s="47"/>
      <c r="I467" s="47"/>
      <c r="J467" s="47"/>
      <c r="K467" s="47"/>
      <c r="L467" s="23"/>
    </row>
    <row r="468" spans="1:12" x14ac:dyDescent="0.2">
      <c r="A468" s="42"/>
      <c r="B468" s="43"/>
      <c r="C468" s="45"/>
      <c r="D468" s="46"/>
      <c r="E468" s="26"/>
      <c r="F468" s="158"/>
      <c r="G468" s="47"/>
      <c r="H468" s="47"/>
      <c r="I468" s="47"/>
      <c r="J468" s="47"/>
      <c r="K468" s="47"/>
      <c r="L468" s="23"/>
    </row>
    <row r="469" spans="1:12" x14ac:dyDescent="0.2">
      <c r="A469" s="42"/>
      <c r="B469" s="43"/>
      <c r="C469" s="45"/>
      <c r="D469" s="46"/>
      <c r="E469" s="26"/>
      <c r="F469" s="158"/>
      <c r="G469" s="47"/>
      <c r="H469" s="47"/>
      <c r="I469" s="47"/>
      <c r="J469" s="47"/>
      <c r="K469" s="47"/>
      <c r="L469" s="23"/>
    </row>
    <row r="470" spans="1:12" x14ac:dyDescent="0.2">
      <c r="A470" s="42"/>
      <c r="B470" s="43"/>
      <c r="C470" s="45"/>
      <c r="D470" s="46"/>
      <c r="E470" s="26"/>
      <c r="F470" s="158"/>
      <c r="G470" s="47"/>
      <c r="H470" s="47"/>
      <c r="I470" s="47"/>
      <c r="J470" s="47"/>
      <c r="K470" s="47"/>
      <c r="L470" s="23"/>
    </row>
    <row r="471" spans="1:12" x14ac:dyDescent="0.2">
      <c r="A471" s="42"/>
      <c r="B471" s="43"/>
      <c r="C471" s="45"/>
      <c r="D471" s="46"/>
      <c r="E471" s="26"/>
      <c r="F471" s="158"/>
      <c r="G471" s="47"/>
      <c r="H471" s="47"/>
      <c r="I471" s="47"/>
      <c r="J471" s="47"/>
      <c r="K471" s="47"/>
      <c r="L471" s="23"/>
    </row>
    <row r="472" spans="1:12" x14ac:dyDescent="0.2">
      <c r="A472" s="42"/>
      <c r="B472" s="43"/>
      <c r="C472" s="45"/>
      <c r="D472" s="46"/>
      <c r="E472" s="26"/>
      <c r="F472" s="158"/>
      <c r="G472" s="47"/>
      <c r="H472" s="47"/>
      <c r="I472" s="47"/>
      <c r="J472" s="47"/>
      <c r="K472" s="47"/>
      <c r="L472" s="23"/>
    </row>
    <row r="473" spans="1:12" x14ac:dyDescent="0.2">
      <c r="A473" s="42"/>
      <c r="B473" s="43"/>
      <c r="C473" s="45"/>
      <c r="D473" s="46"/>
      <c r="E473" s="26"/>
      <c r="F473" s="158"/>
      <c r="G473" s="47"/>
      <c r="H473" s="47"/>
      <c r="I473" s="47"/>
      <c r="J473" s="47"/>
      <c r="K473" s="47"/>
      <c r="L473" s="23"/>
    </row>
    <row r="474" spans="1:12" x14ac:dyDescent="0.2">
      <c r="A474" s="42"/>
      <c r="B474" s="43"/>
      <c r="C474" s="45"/>
      <c r="D474" s="46"/>
      <c r="E474" s="26"/>
      <c r="F474" s="158"/>
      <c r="G474" s="47"/>
      <c r="H474" s="47"/>
      <c r="I474" s="47"/>
      <c r="J474" s="47"/>
      <c r="K474" s="47"/>
      <c r="L474" s="23"/>
    </row>
    <row r="475" spans="1:12" x14ac:dyDescent="0.2">
      <c r="A475" s="42"/>
      <c r="B475" s="43"/>
      <c r="C475" s="44"/>
      <c r="D475" s="46"/>
      <c r="E475" s="26"/>
      <c r="F475" s="158"/>
      <c r="G475" s="47"/>
      <c r="H475" s="47"/>
      <c r="I475" s="47"/>
      <c r="J475" s="47"/>
      <c r="K475" s="47"/>
      <c r="L475" s="23"/>
    </row>
    <row r="476" spans="1:12" x14ac:dyDescent="0.2">
      <c r="A476" s="42"/>
      <c r="B476" s="43"/>
      <c r="C476" s="44"/>
      <c r="D476" s="46"/>
      <c r="E476" s="26"/>
      <c r="F476" s="158"/>
      <c r="G476" s="47"/>
      <c r="H476" s="47"/>
      <c r="I476" s="47"/>
      <c r="J476" s="47"/>
      <c r="K476" s="47"/>
      <c r="L476" s="23"/>
    </row>
    <row r="477" spans="1:12" x14ac:dyDescent="0.2">
      <c r="A477" s="42"/>
      <c r="B477" s="43"/>
      <c r="C477" s="45"/>
      <c r="D477" s="46"/>
      <c r="E477" s="26"/>
      <c r="F477" s="158"/>
      <c r="G477" s="47"/>
      <c r="H477" s="47"/>
      <c r="I477" s="47"/>
      <c r="J477" s="47"/>
      <c r="K477" s="47"/>
      <c r="L477" s="23"/>
    </row>
    <row r="478" spans="1:12" x14ac:dyDescent="0.2">
      <c r="A478" s="42"/>
      <c r="B478" s="43"/>
      <c r="C478" s="45"/>
      <c r="D478" s="46"/>
      <c r="E478" s="26"/>
      <c r="F478" s="158"/>
      <c r="G478" s="47"/>
      <c r="H478" s="47"/>
      <c r="I478" s="47"/>
      <c r="J478" s="47"/>
      <c r="K478" s="47"/>
      <c r="L478" s="23"/>
    </row>
    <row r="479" spans="1:12" x14ac:dyDescent="0.2">
      <c r="A479" s="42"/>
      <c r="B479" s="43"/>
      <c r="C479" s="45"/>
      <c r="D479" s="46"/>
      <c r="E479" s="26"/>
      <c r="F479" s="158"/>
      <c r="G479" s="47"/>
      <c r="H479" s="47"/>
      <c r="I479" s="47"/>
      <c r="J479" s="47"/>
      <c r="K479" s="47"/>
      <c r="L479" s="23"/>
    </row>
    <row r="480" spans="1:12" x14ac:dyDescent="0.2">
      <c r="A480" s="42"/>
      <c r="B480" s="43"/>
      <c r="C480" s="45"/>
      <c r="D480" s="46"/>
      <c r="E480" s="26"/>
      <c r="F480" s="158"/>
      <c r="G480" s="47"/>
      <c r="H480" s="47"/>
      <c r="I480" s="47"/>
      <c r="J480" s="47"/>
      <c r="K480" s="47"/>
      <c r="L480" s="23"/>
    </row>
    <row r="481" spans="1:12" x14ac:dyDescent="0.2">
      <c r="A481" s="42"/>
      <c r="B481" s="43"/>
      <c r="C481" s="45"/>
      <c r="D481" s="46"/>
      <c r="E481" s="26"/>
      <c r="F481" s="158"/>
      <c r="G481" s="47"/>
      <c r="H481" s="47"/>
      <c r="I481" s="47"/>
      <c r="J481" s="47"/>
      <c r="K481" s="47"/>
      <c r="L481" s="23"/>
    </row>
    <row r="482" spans="1:12" x14ac:dyDescent="0.2">
      <c r="A482" s="42"/>
      <c r="B482" s="43"/>
      <c r="C482" s="45"/>
      <c r="D482" s="46"/>
      <c r="E482" s="26"/>
      <c r="F482" s="158"/>
      <c r="G482" s="47"/>
      <c r="H482" s="47"/>
      <c r="I482" s="47"/>
      <c r="J482" s="47"/>
      <c r="K482" s="47"/>
      <c r="L482" s="23"/>
    </row>
    <row r="483" spans="1:12" x14ac:dyDescent="0.2">
      <c r="A483" s="42"/>
      <c r="B483" s="43"/>
      <c r="C483" s="44"/>
      <c r="D483" s="46"/>
      <c r="E483" s="26"/>
      <c r="F483" s="158"/>
      <c r="G483" s="47"/>
      <c r="H483" s="47"/>
      <c r="I483" s="47"/>
      <c r="J483" s="47"/>
      <c r="K483" s="47"/>
      <c r="L483" s="23"/>
    </row>
    <row r="484" spans="1:12" x14ac:dyDescent="0.2">
      <c r="A484" s="42"/>
      <c r="B484" s="43"/>
      <c r="C484" s="45"/>
      <c r="D484" s="46"/>
      <c r="E484" s="26"/>
      <c r="F484" s="158"/>
      <c r="G484" s="47"/>
      <c r="H484" s="47"/>
      <c r="I484" s="47"/>
      <c r="J484" s="47"/>
      <c r="K484" s="47"/>
      <c r="L484" s="23"/>
    </row>
    <row r="485" spans="1:12" x14ac:dyDescent="0.2">
      <c r="A485" s="42"/>
      <c r="B485" s="43"/>
      <c r="C485" s="45"/>
      <c r="D485" s="46"/>
      <c r="E485" s="26"/>
      <c r="F485" s="158"/>
      <c r="G485" s="47"/>
      <c r="H485" s="47"/>
      <c r="I485" s="47"/>
      <c r="J485" s="47"/>
      <c r="K485" s="47"/>
      <c r="L485" s="23"/>
    </row>
    <row r="486" spans="1:12" x14ac:dyDescent="0.2">
      <c r="A486" s="42"/>
      <c r="B486" s="43"/>
      <c r="C486" s="45"/>
      <c r="D486" s="46"/>
      <c r="E486" s="26"/>
      <c r="F486" s="158"/>
      <c r="G486" s="47"/>
      <c r="H486" s="47"/>
      <c r="I486" s="47"/>
      <c r="J486" s="47"/>
      <c r="K486" s="47"/>
      <c r="L486" s="23"/>
    </row>
    <row r="487" spans="1:12" x14ac:dyDescent="0.2">
      <c r="A487" s="42"/>
      <c r="B487" s="43"/>
      <c r="C487" s="44"/>
      <c r="D487" s="46"/>
      <c r="E487" s="26"/>
      <c r="F487" s="158"/>
      <c r="G487" s="47"/>
      <c r="H487" s="47"/>
      <c r="I487" s="47"/>
      <c r="J487" s="47"/>
      <c r="K487" s="47"/>
      <c r="L487" s="23"/>
    </row>
    <row r="488" spans="1:12" x14ac:dyDescent="0.2">
      <c r="A488" s="42"/>
      <c r="B488" s="43"/>
      <c r="C488" s="44"/>
      <c r="D488" s="46"/>
      <c r="E488" s="26"/>
      <c r="F488" s="158"/>
      <c r="G488" s="47"/>
      <c r="H488" s="47"/>
      <c r="I488" s="47"/>
      <c r="J488" s="47"/>
      <c r="K488" s="47"/>
      <c r="L488" s="23"/>
    </row>
    <row r="489" spans="1:12" x14ac:dyDescent="0.2">
      <c r="A489" s="42"/>
      <c r="B489" s="43"/>
      <c r="C489" s="44"/>
      <c r="D489" s="46"/>
      <c r="E489" s="26"/>
      <c r="F489" s="158"/>
      <c r="G489" s="47"/>
      <c r="H489" s="47"/>
      <c r="I489" s="47"/>
      <c r="J489" s="47"/>
      <c r="K489" s="47"/>
      <c r="L489" s="23"/>
    </row>
    <row r="490" spans="1:12" x14ac:dyDescent="0.2">
      <c r="A490" s="42"/>
      <c r="B490" s="43"/>
      <c r="C490" s="45"/>
      <c r="D490" s="46"/>
      <c r="E490" s="26"/>
      <c r="F490" s="158"/>
      <c r="G490" s="47"/>
      <c r="H490" s="47"/>
      <c r="I490" s="47"/>
      <c r="J490" s="47"/>
      <c r="K490" s="47"/>
      <c r="L490" s="23"/>
    </row>
    <row r="491" spans="1:12" x14ac:dyDescent="0.2">
      <c r="A491" s="42"/>
      <c r="B491" s="43"/>
      <c r="C491" s="45"/>
      <c r="D491" s="46"/>
      <c r="E491" s="26"/>
      <c r="F491" s="158"/>
      <c r="G491" s="47"/>
      <c r="H491" s="47"/>
      <c r="I491" s="47"/>
      <c r="J491" s="47"/>
      <c r="K491" s="47"/>
      <c r="L491" s="23"/>
    </row>
    <row r="492" spans="1:12" x14ac:dyDescent="0.2">
      <c r="A492" s="42"/>
      <c r="B492" s="43"/>
      <c r="C492" s="45"/>
      <c r="D492" s="46"/>
      <c r="E492" s="26"/>
      <c r="F492" s="158"/>
      <c r="G492" s="47"/>
      <c r="H492" s="47"/>
      <c r="I492" s="47"/>
      <c r="J492" s="47"/>
      <c r="K492" s="47"/>
      <c r="L492" s="23"/>
    </row>
    <row r="493" spans="1:12" x14ac:dyDescent="0.2">
      <c r="A493" s="42"/>
      <c r="B493" s="43"/>
      <c r="C493" s="45"/>
      <c r="D493" s="46"/>
      <c r="E493" s="26"/>
      <c r="F493" s="158"/>
      <c r="G493" s="47"/>
      <c r="H493" s="47"/>
      <c r="I493" s="47"/>
      <c r="J493" s="47"/>
      <c r="K493" s="47"/>
      <c r="L493" s="23"/>
    </row>
    <row r="494" spans="1:12" x14ac:dyDescent="0.2">
      <c r="A494" s="42"/>
      <c r="B494" s="43"/>
      <c r="C494" s="45"/>
      <c r="D494" s="46"/>
      <c r="E494" s="26"/>
      <c r="F494" s="158"/>
      <c r="G494" s="47"/>
      <c r="H494" s="47"/>
      <c r="I494" s="47"/>
      <c r="J494" s="47"/>
      <c r="K494" s="47"/>
      <c r="L494" s="23"/>
    </row>
    <row r="495" spans="1:12" x14ac:dyDescent="0.2">
      <c r="A495" s="42"/>
      <c r="B495" s="43"/>
      <c r="C495" s="45"/>
      <c r="D495" s="46"/>
      <c r="E495" s="26"/>
      <c r="F495" s="158"/>
      <c r="G495" s="47"/>
      <c r="H495" s="47"/>
      <c r="I495" s="47"/>
      <c r="J495" s="47"/>
      <c r="K495" s="47"/>
      <c r="L495" s="23"/>
    </row>
    <row r="496" spans="1:12" x14ac:dyDescent="0.2">
      <c r="A496" s="42"/>
      <c r="B496" s="43"/>
      <c r="C496" s="45"/>
      <c r="D496" s="46"/>
      <c r="E496" s="26"/>
      <c r="F496" s="158"/>
      <c r="G496" s="47"/>
      <c r="H496" s="47"/>
      <c r="I496" s="47"/>
      <c r="J496" s="47"/>
      <c r="K496" s="47"/>
      <c r="L496" s="23"/>
    </row>
    <row r="497" spans="1:12" x14ac:dyDescent="0.2">
      <c r="A497" s="42"/>
      <c r="B497" s="43"/>
      <c r="C497" s="45"/>
      <c r="D497" s="46"/>
      <c r="E497" s="26"/>
      <c r="F497" s="158"/>
      <c r="G497" s="47"/>
      <c r="H497" s="47"/>
      <c r="I497" s="47"/>
      <c r="J497" s="47"/>
      <c r="K497" s="47"/>
      <c r="L497" s="23"/>
    </row>
    <row r="498" spans="1:12" x14ac:dyDescent="0.2">
      <c r="A498" s="42"/>
      <c r="B498" s="43"/>
      <c r="C498" s="45"/>
      <c r="D498" s="46"/>
      <c r="E498" s="26"/>
      <c r="F498" s="158"/>
      <c r="G498" s="47"/>
      <c r="H498" s="47"/>
      <c r="I498" s="47"/>
      <c r="J498" s="47"/>
      <c r="K498" s="47"/>
      <c r="L498" s="23"/>
    </row>
    <row r="499" spans="1:12" x14ac:dyDescent="0.2">
      <c r="A499" s="42"/>
      <c r="B499" s="43"/>
      <c r="C499" s="45"/>
      <c r="D499" s="46"/>
      <c r="E499" s="26"/>
      <c r="F499" s="158"/>
      <c r="G499" s="47"/>
      <c r="H499" s="47"/>
      <c r="I499" s="47"/>
      <c r="J499" s="47"/>
      <c r="K499" s="47"/>
      <c r="L499" s="23"/>
    </row>
    <row r="500" spans="1:12" x14ac:dyDescent="0.2">
      <c r="A500" s="42"/>
      <c r="B500" s="43"/>
      <c r="C500" s="45"/>
      <c r="D500" s="46"/>
      <c r="E500" s="26"/>
      <c r="F500" s="158"/>
      <c r="G500" s="47"/>
      <c r="H500" s="47"/>
      <c r="I500" s="47"/>
      <c r="J500" s="47"/>
      <c r="K500" s="47"/>
      <c r="L500" s="23"/>
    </row>
    <row r="501" spans="1:12" x14ac:dyDescent="0.2">
      <c r="A501" s="42"/>
      <c r="B501" s="43"/>
      <c r="C501" s="45"/>
      <c r="D501" s="46"/>
      <c r="E501" s="26"/>
      <c r="F501" s="158"/>
      <c r="G501" s="47"/>
      <c r="H501" s="47"/>
      <c r="I501" s="47"/>
      <c r="J501" s="47"/>
      <c r="K501" s="47"/>
      <c r="L501" s="23"/>
    </row>
    <row r="502" spans="1:12" x14ac:dyDescent="0.2">
      <c r="A502" s="42"/>
      <c r="B502" s="43"/>
      <c r="C502" s="45"/>
      <c r="D502" s="46"/>
      <c r="E502" s="26"/>
      <c r="F502" s="158"/>
      <c r="G502" s="47"/>
      <c r="H502" s="47"/>
      <c r="I502" s="47"/>
      <c r="J502" s="47"/>
      <c r="K502" s="47"/>
      <c r="L502" s="23"/>
    </row>
    <row r="503" spans="1:12" x14ac:dyDescent="0.2">
      <c r="A503" s="42"/>
      <c r="B503" s="43"/>
      <c r="C503" s="44"/>
      <c r="D503" s="46"/>
      <c r="E503" s="26"/>
      <c r="F503" s="158"/>
      <c r="G503" s="47"/>
      <c r="H503" s="47"/>
      <c r="I503" s="47"/>
      <c r="J503" s="47"/>
      <c r="K503" s="47"/>
      <c r="L503" s="23"/>
    </row>
    <row r="504" spans="1:12" x14ac:dyDescent="0.2">
      <c r="A504" s="42"/>
      <c r="B504" s="43"/>
      <c r="C504" s="45"/>
      <c r="D504" s="46"/>
      <c r="E504" s="26"/>
      <c r="F504" s="158"/>
      <c r="G504" s="47"/>
      <c r="H504" s="47"/>
      <c r="I504" s="47"/>
      <c r="J504" s="47"/>
      <c r="K504" s="47"/>
      <c r="L504" s="23"/>
    </row>
    <row r="505" spans="1:12" x14ac:dyDescent="0.2">
      <c r="A505" s="42"/>
      <c r="B505" s="43"/>
      <c r="C505" s="44"/>
      <c r="D505" s="46"/>
      <c r="E505" s="26"/>
      <c r="F505" s="158"/>
      <c r="G505" s="47"/>
      <c r="H505" s="47"/>
      <c r="I505" s="47"/>
      <c r="J505" s="47"/>
      <c r="K505" s="47"/>
      <c r="L505" s="23"/>
    </row>
    <row r="506" spans="1:12" x14ac:dyDescent="0.2">
      <c r="A506" s="42"/>
      <c r="B506" s="43"/>
      <c r="C506" s="45"/>
      <c r="D506" s="46"/>
      <c r="E506" s="26"/>
      <c r="F506" s="158"/>
      <c r="G506" s="47"/>
      <c r="H506" s="47"/>
      <c r="I506" s="47"/>
      <c r="J506" s="47"/>
      <c r="K506" s="47"/>
      <c r="L506" s="23"/>
    </row>
    <row r="507" spans="1:12" x14ac:dyDescent="0.2">
      <c r="A507" s="42"/>
      <c r="B507" s="43"/>
      <c r="C507" s="45"/>
      <c r="D507" s="46"/>
      <c r="E507" s="26"/>
      <c r="F507" s="158"/>
      <c r="G507" s="47"/>
      <c r="H507" s="47"/>
      <c r="I507" s="47"/>
      <c r="J507" s="47"/>
      <c r="K507" s="47"/>
      <c r="L507" s="23"/>
    </row>
    <row r="508" spans="1:12" x14ac:dyDescent="0.2">
      <c r="A508" s="42"/>
      <c r="B508" s="43"/>
      <c r="C508" s="45"/>
      <c r="D508" s="46"/>
      <c r="E508" s="26"/>
      <c r="F508" s="158"/>
      <c r="G508" s="47"/>
      <c r="H508" s="47"/>
      <c r="I508" s="47"/>
      <c r="J508" s="47"/>
      <c r="K508" s="47"/>
      <c r="L508" s="23"/>
    </row>
    <row r="509" spans="1:12" x14ac:dyDescent="0.2">
      <c r="A509" s="42"/>
      <c r="B509" s="43"/>
      <c r="C509" s="45"/>
      <c r="D509" s="46"/>
      <c r="E509" s="26"/>
      <c r="F509" s="158"/>
      <c r="G509" s="47"/>
      <c r="H509" s="47"/>
      <c r="I509" s="47"/>
      <c r="J509" s="47"/>
      <c r="K509" s="47"/>
      <c r="L509" s="23"/>
    </row>
    <row r="510" spans="1:12" x14ac:dyDescent="0.2">
      <c r="A510" s="42"/>
      <c r="B510" s="43"/>
      <c r="C510" s="44"/>
      <c r="D510" s="46"/>
      <c r="E510" s="26"/>
      <c r="F510" s="158"/>
      <c r="G510" s="47"/>
      <c r="H510" s="47"/>
      <c r="I510" s="47"/>
      <c r="J510" s="47"/>
      <c r="K510" s="47"/>
      <c r="L510" s="23"/>
    </row>
    <row r="511" spans="1:12" x14ac:dyDescent="0.2">
      <c r="A511" s="42"/>
      <c r="B511" s="43"/>
      <c r="C511" s="45"/>
      <c r="D511" s="46"/>
      <c r="E511" s="46"/>
      <c r="F511" s="163"/>
      <c r="G511" s="47"/>
      <c r="H511" s="47"/>
      <c r="I511" s="47"/>
      <c r="J511" s="47"/>
      <c r="K511" s="47"/>
      <c r="L511" s="23"/>
    </row>
    <row r="512" spans="1:12" x14ac:dyDescent="0.2">
      <c r="A512" s="42"/>
      <c r="B512" s="43"/>
      <c r="C512" s="45"/>
      <c r="D512" s="46"/>
      <c r="E512" s="26"/>
      <c r="F512" s="158"/>
      <c r="G512" s="47"/>
      <c r="H512" s="47"/>
      <c r="I512" s="47"/>
      <c r="J512" s="47"/>
      <c r="K512" s="47"/>
      <c r="L512" s="23"/>
    </row>
    <row r="513" spans="1:12" x14ac:dyDescent="0.2">
      <c r="A513" s="42"/>
      <c r="B513" s="43"/>
      <c r="C513" s="45"/>
      <c r="D513" s="46"/>
      <c r="E513" s="26"/>
      <c r="F513" s="158"/>
      <c r="G513" s="47"/>
      <c r="H513" s="47"/>
      <c r="I513" s="47"/>
      <c r="J513" s="47"/>
      <c r="K513" s="47"/>
      <c r="L513" s="23"/>
    </row>
    <row r="514" spans="1:12" x14ac:dyDescent="0.2">
      <c r="A514" s="42"/>
      <c r="B514" s="43"/>
      <c r="C514" s="45"/>
      <c r="D514" s="46"/>
      <c r="E514" s="26"/>
      <c r="F514" s="158"/>
      <c r="G514" s="47"/>
      <c r="H514" s="47"/>
      <c r="I514" s="47"/>
      <c r="J514" s="47"/>
      <c r="K514" s="47"/>
      <c r="L514" s="23"/>
    </row>
    <row r="515" spans="1:12" x14ac:dyDescent="0.2">
      <c r="A515" s="42"/>
      <c r="B515" s="43"/>
      <c r="C515" s="45"/>
      <c r="D515" s="46"/>
      <c r="E515" s="26"/>
      <c r="F515" s="158"/>
      <c r="G515" s="47"/>
      <c r="H515" s="47"/>
      <c r="I515" s="47"/>
      <c r="J515" s="47"/>
      <c r="K515" s="47"/>
      <c r="L515" s="23"/>
    </row>
    <row r="516" spans="1:12" x14ac:dyDescent="0.2">
      <c r="A516" s="42"/>
      <c r="B516" s="43"/>
      <c r="C516" s="45"/>
      <c r="D516" s="46"/>
      <c r="E516" s="26"/>
      <c r="F516" s="158"/>
      <c r="G516" s="47"/>
      <c r="H516" s="47"/>
      <c r="I516" s="47"/>
      <c r="J516" s="47"/>
      <c r="K516" s="47"/>
      <c r="L516" s="23"/>
    </row>
    <row r="517" spans="1:12" x14ac:dyDescent="0.2">
      <c r="A517" s="42"/>
      <c r="B517" s="43"/>
      <c r="C517" s="44"/>
      <c r="D517" s="46"/>
      <c r="E517" s="26"/>
      <c r="F517" s="158"/>
      <c r="G517" s="47"/>
      <c r="H517" s="47"/>
      <c r="I517" s="47"/>
      <c r="J517" s="47"/>
      <c r="K517" s="47"/>
      <c r="L517" s="23"/>
    </row>
    <row r="518" spans="1:12" x14ac:dyDescent="0.2">
      <c r="A518" s="42"/>
      <c r="B518" s="43"/>
      <c r="C518" s="45"/>
      <c r="D518" s="46"/>
      <c r="E518" s="26"/>
      <c r="F518" s="158"/>
      <c r="G518" s="47"/>
      <c r="H518" s="47"/>
      <c r="I518" s="47"/>
      <c r="J518" s="47"/>
      <c r="K518" s="47"/>
      <c r="L518" s="23"/>
    </row>
    <row r="519" spans="1:12" x14ac:dyDescent="0.2">
      <c r="A519" s="42"/>
      <c r="B519" s="43"/>
      <c r="C519" s="45"/>
      <c r="D519" s="46"/>
      <c r="E519" s="26"/>
      <c r="F519" s="158"/>
      <c r="G519" s="47"/>
      <c r="H519" s="47"/>
      <c r="I519" s="47"/>
      <c r="J519" s="47"/>
      <c r="K519" s="47"/>
      <c r="L519" s="23"/>
    </row>
    <row r="520" spans="1:12" x14ac:dyDescent="0.2">
      <c r="A520" s="42"/>
      <c r="B520" s="43"/>
      <c r="C520" s="45"/>
      <c r="D520" s="46"/>
      <c r="E520" s="26"/>
      <c r="F520" s="158"/>
      <c r="G520" s="47"/>
      <c r="H520" s="47"/>
      <c r="I520" s="47"/>
      <c r="J520" s="47"/>
      <c r="K520" s="47"/>
      <c r="L520" s="23"/>
    </row>
    <row r="521" spans="1:12" x14ac:dyDescent="0.2">
      <c r="A521" s="42"/>
      <c r="B521" s="43"/>
      <c r="C521" s="44"/>
      <c r="D521" s="46"/>
      <c r="E521" s="26"/>
      <c r="F521" s="158"/>
      <c r="G521" s="47"/>
      <c r="H521" s="47"/>
      <c r="I521" s="47"/>
      <c r="J521" s="47"/>
      <c r="K521" s="47"/>
      <c r="L521" s="23"/>
    </row>
    <row r="522" spans="1:12" x14ac:dyDescent="0.2">
      <c r="A522" s="42"/>
      <c r="B522" s="43"/>
      <c r="C522" s="45"/>
      <c r="D522" s="46"/>
      <c r="E522" s="26"/>
      <c r="F522" s="158"/>
      <c r="G522" s="47"/>
      <c r="H522" s="47"/>
      <c r="I522" s="47"/>
      <c r="J522" s="47"/>
      <c r="K522" s="47"/>
      <c r="L522" s="23"/>
    </row>
    <row r="523" spans="1:12" x14ac:dyDescent="0.2">
      <c r="A523" s="42"/>
      <c r="B523" s="43"/>
      <c r="C523" s="45"/>
      <c r="D523" s="46"/>
      <c r="E523" s="26"/>
      <c r="F523" s="158"/>
      <c r="G523" s="47"/>
      <c r="H523" s="47"/>
      <c r="I523" s="47"/>
      <c r="J523" s="47"/>
      <c r="K523" s="47"/>
      <c r="L523" s="23"/>
    </row>
    <row r="524" spans="1:12" x14ac:dyDescent="0.2">
      <c r="A524" s="42"/>
      <c r="B524" s="43"/>
      <c r="C524" s="45"/>
      <c r="D524" s="46"/>
      <c r="E524" s="26"/>
      <c r="F524" s="158"/>
      <c r="G524" s="47"/>
      <c r="H524" s="47"/>
      <c r="I524" s="47"/>
      <c r="J524" s="47"/>
      <c r="K524" s="47"/>
      <c r="L524" s="23"/>
    </row>
    <row r="525" spans="1:12" x14ac:dyDescent="0.2">
      <c r="A525" s="42"/>
      <c r="B525" s="43"/>
      <c r="C525" s="45"/>
      <c r="D525" s="46"/>
      <c r="E525" s="26"/>
      <c r="F525" s="158"/>
      <c r="G525" s="47"/>
      <c r="H525" s="47"/>
      <c r="I525" s="47"/>
      <c r="J525" s="47"/>
      <c r="K525" s="47"/>
      <c r="L525" s="23"/>
    </row>
    <row r="526" spans="1:12" x14ac:dyDescent="0.2">
      <c r="A526" s="42"/>
      <c r="B526" s="43"/>
      <c r="C526" s="45"/>
      <c r="D526" s="46"/>
      <c r="E526" s="26"/>
      <c r="F526" s="158"/>
      <c r="G526" s="47"/>
      <c r="H526" s="47"/>
      <c r="I526" s="47"/>
      <c r="J526" s="47"/>
      <c r="K526" s="47"/>
      <c r="L526" s="23"/>
    </row>
    <row r="527" spans="1:12" x14ac:dyDescent="0.2">
      <c r="A527" s="42"/>
      <c r="B527" s="43"/>
      <c r="C527" s="44"/>
      <c r="D527" s="46"/>
      <c r="E527" s="26"/>
      <c r="F527" s="158"/>
      <c r="G527" s="47"/>
      <c r="H527" s="47"/>
      <c r="I527" s="47"/>
      <c r="J527" s="47"/>
      <c r="K527" s="47"/>
      <c r="L527" s="23"/>
    </row>
    <row r="528" spans="1:12" x14ac:dyDescent="0.2">
      <c r="A528" s="42"/>
      <c r="B528" s="43"/>
      <c r="C528" s="45"/>
      <c r="D528" s="46"/>
      <c r="E528" s="26"/>
      <c r="F528" s="158"/>
      <c r="G528" s="47"/>
      <c r="H528" s="47"/>
      <c r="I528" s="47"/>
      <c r="J528" s="47"/>
      <c r="K528" s="47"/>
      <c r="L528" s="23"/>
    </row>
    <row r="529" spans="1:12" x14ac:dyDescent="0.2">
      <c r="A529" s="42"/>
      <c r="B529" s="43"/>
      <c r="C529" s="45"/>
      <c r="D529" s="46"/>
      <c r="E529" s="26"/>
      <c r="F529" s="158"/>
      <c r="G529" s="47"/>
      <c r="H529" s="47"/>
      <c r="I529" s="47"/>
      <c r="J529" s="47"/>
      <c r="K529" s="47"/>
      <c r="L529" s="23"/>
    </row>
    <row r="530" spans="1:12" x14ac:dyDescent="0.2">
      <c r="A530" s="42"/>
      <c r="B530" s="43"/>
      <c r="C530" s="45"/>
      <c r="D530" s="46"/>
      <c r="E530" s="26"/>
      <c r="F530" s="158"/>
      <c r="G530" s="47"/>
      <c r="H530" s="47"/>
      <c r="I530" s="47"/>
      <c r="J530" s="47"/>
      <c r="K530" s="47"/>
      <c r="L530" s="23"/>
    </row>
    <row r="531" spans="1:12" x14ac:dyDescent="0.2">
      <c r="A531" s="42"/>
      <c r="B531" s="43"/>
      <c r="C531" s="45"/>
      <c r="D531" s="46"/>
      <c r="E531" s="26"/>
      <c r="F531" s="158"/>
      <c r="G531" s="47"/>
      <c r="H531" s="47"/>
      <c r="I531" s="47"/>
      <c r="J531" s="47"/>
      <c r="K531" s="47"/>
      <c r="L531" s="23"/>
    </row>
    <row r="532" spans="1:12" x14ac:dyDescent="0.2">
      <c r="A532" s="42"/>
      <c r="B532" s="43"/>
      <c r="C532" s="44"/>
      <c r="D532" s="46"/>
      <c r="E532" s="26"/>
      <c r="F532" s="158"/>
      <c r="G532" s="47"/>
      <c r="H532" s="47"/>
      <c r="I532" s="47"/>
      <c r="J532" s="47"/>
      <c r="K532" s="47"/>
      <c r="L532" s="23"/>
    </row>
    <row r="533" spans="1:12" x14ac:dyDescent="0.2">
      <c r="A533" s="42"/>
      <c r="B533" s="43"/>
      <c r="C533" s="45"/>
      <c r="D533" s="46"/>
      <c r="E533" s="26"/>
      <c r="F533" s="158"/>
      <c r="G533" s="47"/>
      <c r="H533" s="47"/>
      <c r="I533" s="47"/>
      <c r="J533" s="47"/>
      <c r="K533" s="47"/>
      <c r="L533" s="23"/>
    </row>
    <row r="534" spans="1:12" x14ac:dyDescent="0.2">
      <c r="A534" s="42"/>
      <c r="B534" s="43"/>
      <c r="C534" s="45"/>
      <c r="D534" s="46"/>
      <c r="E534" s="26"/>
      <c r="F534" s="158"/>
      <c r="G534" s="47"/>
      <c r="H534" s="47"/>
      <c r="I534" s="47"/>
      <c r="J534" s="47"/>
      <c r="K534" s="47"/>
      <c r="L534" s="23"/>
    </row>
    <row r="535" spans="1:12" x14ac:dyDescent="0.2">
      <c r="A535" s="42"/>
      <c r="B535" s="43"/>
      <c r="C535" s="45"/>
      <c r="D535" s="46"/>
      <c r="E535" s="26"/>
      <c r="F535" s="158"/>
      <c r="G535" s="47"/>
      <c r="H535" s="47"/>
      <c r="I535" s="47"/>
      <c r="J535" s="47"/>
      <c r="K535" s="47"/>
      <c r="L535" s="23"/>
    </row>
    <row r="536" spans="1:12" x14ac:dyDescent="0.2">
      <c r="A536" s="42"/>
      <c r="B536" s="43"/>
      <c r="C536" s="45"/>
      <c r="D536" s="46"/>
      <c r="E536" s="26"/>
      <c r="F536" s="158"/>
      <c r="G536" s="47"/>
      <c r="H536" s="47"/>
      <c r="I536" s="47"/>
      <c r="J536" s="47"/>
      <c r="K536" s="47"/>
      <c r="L536" s="23"/>
    </row>
    <row r="537" spans="1:12" x14ac:dyDescent="0.2">
      <c r="A537" s="42"/>
      <c r="B537" s="43"/>
      <c r="C537" s="44"/>
      <c r="D537" s="46"/>
      <c r="E537" s="26"/>
      <c r="F537" s="158"/>
      <c r="G537" s="47"/>
      <c r="H537" s="47"/>
      <c r="I537" s="47"/>
      <c r="J537" s="47"/>
      <c r="K537" s="47"/>
      <c r="L537" s="23"/>
    </row>
    <row r="538" spans="1:12" x14ac:dyDescent="0.2">
      <c r="A538" s="42"/>
      <c r="B538" s="43"/>
      <c r="C538" s="45"/>
      <c r="D538" s="46"/>
      <c r="E538" s="26"/>
      <c r="F538" s="158"/>
      <c r="G538" s="47"/>
      <c r="H538" s="47"/>
      <c r="I538" s="47"/>
      <c r="J538" s="47"/>
      <c r="K538" s="47"/>
      <c r="L538" s="23"/>
    </row>
    <row r="539" spans="1:12" x14ac:dyDescent="0.2">
      <c r="A539" s="42"/>
      <c r="B539" s="43"/>
      <c r="C539" s="45"/>
      <c r="D539" s="46"/>
      <c r="E539" s="26"/>
      <c r="F539" s="158"/>
      <c r="G539" s="47"/>
      <c r="H539" s="47"/>
      <c r="I539" s="47"/>
      <c r="J539" s="47"/>
      <c r="K539" s="47"/>
      <c r="L539" s="23"/>
    </row>
    <row r="540" spans="1:12" x14ac:dyDescent="0.2">
      <c r="A540" s="42"/>
      <c r="B540" s="43"/>
      <c r="C540" s="45"/>
      <c r="D540" s="46"/>
      <c r="E540" s="26"/>
      <c r="F540" s="158"/>
      <c r="G540" s="47"/>
      <c r="H540" s="47"/>
      <c r="I540" s="47"/>
      <c r="J540" s="47"/>
      <c r="K540" s="47"/>
      <c r="L540" s="23"/>
    </row>
    <row r="541" spans="1:12" x14ac:dyDescent="0.2">
      <c r="A541" s="42"/>
      <c r="B541" s="43"/>
      <c r="C541" s="45"/>
      <c r="D541" s="46"/>
      <c r="E541" s="26"/>
      <c r="F541" s="158"/>
      <c r="G541" s="47"/>
      <c r="H541" s="47"/>
      <c r="I541" s="47"/>
      <c r="J541" s="47"/>
      <c r="K541" s="47"/>
      <c r="L541" s="23"/>
    </row>
    <row r="542" spans="1:12" x14ac:dyDescent="0.2">
      <c r="A542" s="42"/>
      <c r="B542" s="43"/>
      <c r="C542" s="45"/>
      <c r="D542" s="46"/>
      <c r="E542" s="26"/>
      <c r="F542" s="158"/>
      <c r="G542" s="47"/>
      <c r="H542" s="47"/>
      <c r="I542" s="47"/>
      <c r="J542" s="47"/>
      <c r="K542" s="47"/>
      <c r="L542" s="23"/>
    </row>
    <row r="543" spans="1:12" x14ac:dyDescent="0.2">
      <c r="A543" s="42"/>
      <c r="B543" s="43"/>
      <c r="C543" s="45"/>
      <c r="D543" s="46"/>
      <c r="E543" s="46"/>
      <c r="F543" s="163"/>
      <c r="G543" s="47"/>
      <c r="H543" s="47"/>
      <c r="I543" s="47"/>
      <c r="J543" s="47"/>
      <c r="K543" s="47"/>
      <c r="L543" s="23"/>
    </row>
    <row r="544" spans="1:12" x14ac:dyDescent="0.2">
      <c r="A544" s="42"/>
      <c r="B544" s="43"/>
      <c r="C544" s="45"/>
      <c r="D544" s="46"/>
      <c r="E544" s="26"/>
      <c r="F544" s="158"/>
      <c r="G544" s="47"/>
      <c r="H544" s="47"/>
      <c r="I544" s="47"/>
      <c r="J544" s="47"/>
      <c r="K544" s="47"/>
      <c r="L544" s="23"/>
    </row>
    <row r="545" spans="1:12" x14ac:dyDescent="0.2">
      <c r="A545" s="42"/>
      <c r="B545" s="43"/>
      <c r="C545" s="45"/>
      <c r="D545" s="46"/>
      <c r="E545" s="26"/>
      <c r="F545" s="158"/>
      <c r="G545" s="47"/>
      <c r="H545" s="47"/>
      <c r="I545" s="47"/>
      <c r="J545" s="47"/>
      <c r="K545" s="47"/>
      <c r="L545" s="23"/>
    </row>
    <row r="546" spans="1:12" x14ac:dyDescent="0.2">
      <c r="A546" s="42"/>
      <c r="B546" s="43"/>
      <c r="C546" s="45"/>
      <c r="D546" s="46"/>
      <c r="E546" s="26"/>
      <c r="F546" s="158"/>
      <c r="G546" s="47"/>
      <c r="H546" s="47"/>
      <c r="I546" s="47"/>
      <c r="J546" s="47"/>
      <c r="K546" s="47"/>
      <c r="L546" s="23"/>
    </row>
    <row r="547" spans="1:12" x14ac:dyDescent="0.2">
      <c r="A547" s="42"/>
      <c r="B547" s="43"/>
      <c r="C547" s="44"/>
      <c r="D547" s="46"/>
      <c r="E547" s="26"/>
      <c r="F547" s="158"/>
      <c r="G547" s="47"/>
      <c r="H547" s="47"/>
      <c r="I547" s="47"/>
      <c r="J547" s="47"/>
      <c r="K547" s="47"/>
      <c r="L547" s="23"/>
    </row>
    <row r="548" spans="1:12" x14ac:dyDescent="0.2">
      <c r="A548" s="42"/>
      <c r="B548" s="43"/>
      <c r="C548" s="44"/>
      <c r="D548" s="46"/>
      <c r="E548" s="26"/>
      <c r="F548" s="158"/>
      <c r="G548" s="47"/>
      <c r="H548" s="47"/>
      <c r="I548" s="47"/>
      <c r="J548" s="47"/>
      <c r="K548" s="47"/>
      <c r="L548" s="23"/>
    </row>
    <row r="549" spans="1:12" x14ac:dyDescent="0.2">
      <c r="A549" s="42"/>
      <c r="B549" s="43"/>
      <c r="C549" s="45"/>
      <c r="D549" s="46"/>
      <c r="E549" s="26"/>
      <c r="F549" s="158"/>
      <c r="G549" s="47"/>
      <c r="H549" s="47"/>
      <c r="I549" s="47"/>
      <c r="J549" s="47"/>
      <c r="K549" s="47"/>
      <c r="L549" s="23"/>
    </row>
    <row r="550" spans="1:12" x14ac:dyDescent="0.2">
      <c r="A550" s="42"/>
      <c r="B550" s="43"/>
      <c r="C550" s="44"/>
      <c r="D550" s="46"/>
      <c r="E550" s="26"/>
      <c r="F550" s="158"/>
      <c r="G550" s="47"/>
      <c r="H550" s="47"/>
      <c r="I550" s="47"/>
      <c r="J550" s="47"/>
      <c r="K550" s="47"/>
      <c r="L550" s="23"/>
    </row>
    <row r="551" spans="1:12" x14ac:dyDescent="0.2">
      <c r="A551" s="42"/>
      <c r="B551" s="43"/>
      <c r="C551" s="44"/>
      <c r="D551" s="46"/>
      <c r="E551" s="26"/>
      <c r="F551" s="158"/>
      <c r="G551" s="47"/>
      <c r="H551" s="47"/>
      <c r="I551" s="47"/>
      <c r="J551" s="47"/>
      <c r="K551" s="47"/>
      <c r="L551" s="23"/>
    </row>
    <row r="552" spans="1:12" x14ac:dyDescent="0.2">
      <c r="A552" s="42"/>
      <c r="B552" s="43"/>
      <c r="C552" s="45"/>
      <c r="D552" s="46"/>
      <c r="E552" s="26"/>
      <c r="F552" s="158"/>
      <c r="G552" s="47"/>
      <c r="H552" s="47"/>
      <c r="I552" s="47"/>
      <c r="J552" s="47"/>
      <c r="K552" s="47"/>
      <c r="L552" s="23"/>
    </row>
    <row r="553" spans="1:12" x14ac:dyDescent="0.2">
      <c r="A553" s="42"/>
      <c r="B553" s="43"/>
      <c r="C553" s="44"/>
      <c r="D553" s="46"/>
      <c r="E553" s="26"/>
      <c r="F553" s="158"/>
      <c r="G553" s="47"/>
      <c r="H553" s="47"/>
      <c r="I553" s="47"/>
      <c r="J553" s="47"/>
      <c r="K553" s="47"/>
      <c r="L553" s="23"/>
    </row>
    <row r="554" spans="1:12" x14ac:dyDescent="0.2">
      <c r="A554" s="42"/>
      <c r="B554" s="43"/>
      <c r="C554" s="44"/>
      <c r="D554" s="46"/>
      <c r="E554" s="26"/>
      <c r="F554" s="158"/>
      <c r="G554" s="47"/>
      <c r="H554" s="47"/>
      <c r="I554" s="47"/>
      <c r="J554" s="47"/>
      <c r="K554" s="47"/>
      <c r="L554" s="23"/>
    </row>
    <row r="555" spans="1:12" x14ac:dyDescent="0.2">
      <c r="A555" s="42"/>
      <c r="B555" s="43"/>
      <c r="C555" s="45"/>
      <c r="D555" s="46"/>
      <c r="E555" s="26"/>
      <c r="F555" s="158"/>
      <c r="G555" s="47"/>
      <c r="H555" s="47"/>
      <c r="I555" s="47"/>
      <c r="J555" s="47"/>
      <c r="K555" s="47"/>
      <c r="L555" s="23"/>
    </row>
    <row r="556" spans="1:12" x14ac:dyDescent="0.2">
      <c r="A556" s="42"/>
      <c r="B556" s="43"/>
      <c r="C556" s="45"/>
      <c r="D556" s="46"/>
      <c r="E556" s="26"/>
      <c r="F556" s="158"/>
      <c r="G556" s="47"/>
      <c r="H556" s="47"/>
      <c r="I556" s="47"/>
      <c r="J556" s="47"/>
      <c r="K556" s="47"/>
      <c r="L556" s="23"/>
    </row>
    <row r="557" spans="1:12" x14ac:dyDescent="0.2">
      <c r="A557" s="42"/>
      <c r="B557" s="43"/>
      <c r="C557" s="45"/>
      <c r="D557" s="46"/>
      <c r="E557" s="26"/>
      <c r="F557" s="158"/>
      <c r="G557" s="47"/>
      <c r="H557" s="47"/>
      <c r="I557" s="47"/>
      <c r="J557" s="47"/>
      <c r="K557" s="47"/>
      <c r="L557" s="23"/>
    </row>
    <row r="558" spans="1:12" x14ac:dyDescent="0.2">
      <c r="A558" s="42"/>
      <c r="B558" s="43"/>
      <c r="C558" s="45"/>
      <c r="D558" s="46"/>
      <c r="E558" s="26"/>
      <c r="F558" s="158"/>
      <c r="G558" s="47"/>
      <c r="H558" s="47"/>
      <c r="I558" s="47"/>
      <c r="J558" s="47"/>
      <c r="K558" s="47"/>
      <c r="L558" s="23"/>
    </row>
    <row r="559" spans="1:12" x14ac:dyDescent="0.2">
      <c r="A559" s="42"/>
      <c r="B559" s="43"/>
      <c r="C559" s="44"/>
      <c r="D559" s="46"/>
      <c r="E559" s="26"/>
      <c r="F559" s="158"/>
      <c r="G559" s="47"/>
      <c r="H559" s="47"/>
      <c r="I559" s="47"/>
      <c r="J559" s="47"/>
      <c r="K559" s="47"/>
      <c r="L559" s="23"/>
    </row>
    <row r="560" spans="1:12" x14ac:dyDescent="0.2">
      <c r="A560" s="42"/>
      <c r="B560" s="43"/>
      <c r="C560" s="45"/>
      <c r="D560" s="46"/>
      <c r="E560" s="26"/>
      <c r="F560" s="158"/>
      <c r="G560" s="47"/>
      <c r="H560" s="47"/>
      <c r="I560" s="47"/>
      <c r="J560" s="47"/>
      <c r="K560" s="47"/>
      <c r="L560" s="23"/>
    </row>
    <row r="561" spans="1:12" x14ac:dyDescent="0.2">
      <c r="A561" s="42"/>
      <c r="B561" s="43"/>
      <c r="C561" s="45"/>
      <c r="D561" s="46"/>
      <c r="E561" s="26"/>
      <c r="F561" s="158"/>
      <c r="G561" s="47"/>
      <c r="H561" s="47"/>
      <c r="I561" s="47"/>
      <c r="J561" s="47"/>
      <c r="K561" s="47"/>
      <c r="L561" s="23"/>
    </row>
    <row r="562" spans="1:12" x14ac:dyDescent="0.2">
      <c r="A562" s="42"/>
      <c r="B562" s="43"/>
      <c r="C562" s="45"/>
      <c r="D562" s="46"/>
      <c r="E562" s="26"/>
      <c r="F562" s="158"/>
      <c r="G562" s="47"/>
      <c r="H562" s="47"/>
      <c r="I562" s="47"/>
      <c r="J562" s="47"/>
      <c r="K562" s="47"/>
      <c r="L562" s="23"/>
    </row>
    <row r="563" spans="1:12" x14ac:dyDescent="0.2">
      <c r="A563" s="42"/>
      <c r="B563" s="43"/>
      <c r="C563" s="45"/>
      <c r="D563" s="46"/>
      <c r="E563" s="26"/>
      <c r="F563" s="158"/>
      <c r="G563" s="47"/>
      <c r="H563" s="47"/>
      <c r="I563" s="47"/>
      <c r="J563" s="47"/>
      <c r="K563" s="47"/>
      <c r="L563" s="23"/>
    </row>
    <row r="564" spans="1:12" x14ac:dyDescent="0.2">
      <c r="A564" s="42"/>
      <c r="B564" s="43"/>
      <c r="C564" s="45"/>
      <c r="D564" s="46"/>
      <c r="E564" s="26"/>
      <c r="F564" s="158"/>
      <c r="G564" s="47"/>
      <c r="H564" s="47"/>
      <c r="I564" s="47"/>
      <c r="J564" s="47"/>
      <c r="K564" s="47"/>
      <c r="L564" s="23"/>
    </row>
    <row r="565" spans="1:12" x14ac:dyDescent="0.2">
      <c r="A565" s="42"/>
      <c r="B565" s="43"/>
      <c r="C565" s="44"/>
      <c r="D565" s="46"/>
      <c r="E565" s="26"/>
      <c r="F565" s="158"/>
      <c r="G565" s="47"/>
      <c r="H565" s="47"/>
      <c r="I565" s="47"/>
      <c r="J565" s="47"/>
      <c r="K565" s="47"/>
      <c r="L565" s="23"/>
    </row>
    <row r="566" spans="1:12" x14ac:dyDescent="0.2">
      <c r="A566" s="42"/>
      <c r="B566" s="43"/>
      <c r="C566" s="45"/>
      <c r="D566" s="46"/>
      <c r="E566" s="26"/>
      <c r="F566" s="158"/>
      <c r="G566" s="47"/>
      <c r="H566" s="47"/>
      <c r="I566" s="47"/>
      <c r="J566" s="47"/>
      <c r="K566" s="47"/>
      <c r="L566" s="23"/>
    </row>
    <row r="567" spans="1:12" x14ac:dyDescent="0.2">
      <c r="A567" s="42"/>
      <c r="B567" s="43"/>
      <c r="C567" s="45"/>
      <c r="D567" s="46"/>
      <c r="E567" s="26"/>
      <c r="F567" s="158"/>
      <c r="G567" s="47"/>
      <c r="H567" s="47"/>
      <c r="I567" s="47"/>
      <c r="J567" s="47"/>
      <c r="K567" s="47"/>
      <c r="L567" s="23"/>
    </row>
    <row r="568" spans="1:12" x14ac:dyDescent="0.2">
      <c r="A568" s="42"/>
      <c r="B568" s="43"/>
      <c r="C568" s="44"/>
      <c r="D568" s="46"/>
      <c r="E568" s="26"/>
      <c r="F568" s="158"/>
      <c r="G568" s="47"/>
      <c r="H568" s="47"/>
      <c r="I568" s="47"/>
      <c r="J568" s="47"/>
      <c r="K568" s="47"/>
      <c r="L568" s="23"/>
    </row>
    <row r="569" spans="1:12" x14ac:dyDescent="0.2">
      <c r="A569" s="42"/>
      <c r="B569" s="43"/>
      <c r="C569" s="45"/>
      <c r="D569" s="46"/>
      <c r="E569" s="26"/>
      <c r="F569" s="158"/>
      <c r="G569" s="47"/>
      <c r="H569" s="47"/>
      <c r="I569" s="47"/>
      <c r="J569" s="47"/>
      <c r="K569" s="47"/>
      <c r="L569" s="23"/>
    </row>
    <row r="570" spans="1:12" x14ac:dyDescent="0.2">
      <c r="A570" s="42"/>
      <c r="B570" s="43"/>
      <c r="C570" s="45"/>
      <c r="D570" s="46"/>
      <c r="E570" s="26"/>
      <c r="F570" s="158"/>
      <c r="G570" s="47"/>
      <c r="H570" s="47"/>
      <c r="I570" s="47"/>
      <c r="J570" s="47"/>
      <c r="K570" s="47"/>
      <c r="L570" s="23"/>
    </row>
    <row r="571" spans="1:12" x14ac:dyDescent="0.2">
      <c r="A571" s="42"/>
      <c r="B571" s="43"/>
      <c r="C571" s="45"/>
      <c r="D571" s="46"/>
      <c r="E571" s="26"/>
      <c r="F571" s="158"/>
      <c r="G571" s="47"/>
      <c r="H571" s="47"/>
      <c r="I571" s="47"/>
      <c r="J571" s="47"/>
      <c r="K571" s="47"/>
      <c r="L571" s="23"/>
    </row>
    <row r="572" spans="1:12" x14ac:dyDescent="0.2">
      <c r="A572" s="42"/>
      <c r="B572" s="43"/>
      <c r="C572" s="45"/>
      <c r="D572" s="46"/>
      <c r="E572" s="26"/>
      <c r="F572" s="158"/>
      <c r="G572" s="47"/>
      <c r="H572" s="47"/>
      <c r="I572" s="47"/>
      <c r="J572" s="47"/>
      <c r="K572" s="47"/>
      <c r="L572" s="23"/>
    </row>
    <row r="573" spans="1:12" x14ac:dyDescent="0.2">
      <c r="A573" s="42"/>
      <c r="B573" s="43"/>
      <c r="C573" s="44"/>
      <c r="D573" s="46"/>
      <c r="E573" s="26"/>
      <c r="F573" s="158"/>
      <c r="G573" s="47"/>
      <c r="H573" s="47"/>
      <c r="I573" s="47"/>
      <c r="J573" s="47"/>
      <c r="K573" s="47"/>
      <c r="L573" s="23"/>
    </row>
    <row r="574" spans="1:12" x14ac:dyDescent="0.2">
      <c r="A574" s="42"/>
      <c r="B574" s="43"/>
      <c r="C574" s="45"/>
      <c r="D574" s="46"/>
      <c r="E574" s="26"/>
      <c r="F574" s="158"/>
      <c r="G574" s="47"/>
      <c r="H574" s="47"/>
      <c r="I574" s="47"/>
      <c r="J574" s="47"/>
      <c r="K574" s="47"/>
      <c r="L574" s="23"/>
    </row>
    <row r="575" spans="1:12" x14ac:dyDescent="0.2">
      <c r="A575" s="42"/>
      <c r="B575" s="43"/>
      <c r="C575" s="44"/>
      <c r="D575" s="46"/>
      <c r="E575" s="26"/>
      <c r="F575" s="158"/>
      <c r="G575" s="47"/>
      <c r="H575" s="47"/>
      <c r="I575" s="47"/>
      <c r="J575" s="47"/>
      <c r="K575" s="47"/>
      <c r="L575" s="23"/>
    </row>
    <row r="576" spans="1:12" x14ac:dyDescent="0.2">
      <c r="A576" s="42"/>
      <c r="B576" s="43"/>
      <c r="C576" s="45"/>
      <c r="D576" s="46"/>
      <c r="E576" s="26"/>
      <c r="F576" s="158"/>
      <c r="G576" s="47"/>
      <c r="H576" s="47"/>
      <c r="I576" s="47"/>
      <c r="J576" s="47"/>
      <c r="K576" s="47"/>
      <c r="L576" s="23"/>
    </row>
    <row r="577" spans="1:12" x14ac:dyDescent="0.2">
      <c r="A577" s="42"/>
      <c r="B577" s="43"/>
      <c r="C577" s="44"/>
      <c r="D577" s="46"/>
      <c r="E577" s="26"/>
      <c r="F577" s="158"/>
      <c r="G577" s="47"/>
      <c r="H577" s="47"/>
      <c r="I577" s="47"/>
      <c r="J577" s="47"/>
      <c r="K577" s="47"/>
      <c r="L577" s="23"/>
    </row>
    <row r="578" spans="1:12" x14ac:dyDescent="0.2">
      <c r="A578" s="42"/>
      <c r="B578" s="43"/>
      <c r="C578" s="45"/>
      <c r="D578" s="46"/>
      <c r="E578" s="26"/>
      <c r="F578" s="158"/>
      <c r="G578" s="47"/>
      <c r="H578" s="47"/>
      <c r="I578" s="47"/>
      <c r="J578" s="47"/>
      <c r="K578" s="47"/>
      <c r="L578" s="23"/>
    </row>
    <row r="579" spans="1:12" x14ac:dyDescent="0.2">
      <c r="A579" s="42"/>
      <c r="B579" s="43"/>
      <c r="C579" s="44"/>
      <c r="D579" s="46"/>
      <c r="E579" s="26"/>
      <c r="F579" s="158"/>
      <c r="G579" s="47"/>
      <c r="H579" s="47"/>
      <c r="I579" s="47"/>
      <c r="J579" s="47"/>
      <c r="K579" s="47"/>
      <c r="L579" s="23"/>
    </row>
    <row r="580" spans="1:12" x14ac:dyDescent="0.2">
      <c r="A580" s="42"/>
      <c r="B580" s="43"/>
      <c r="C580" s="45"/>
      <c r="D580" s="46"/>
      <c r="E580" s="26"/>
      <c r="F580" s="158"/>
      <c r="G580" s="47"/>
      <c r="H580" s="47"/>
      <c r="I580" s="47"/>
      <c r="J580" s="47"/>
      <c r="K580" s="47"/>
      <c r="L580" s="23"/>
    </row>
    <row r="581" spans="1:12" x14ac:dyDescent="0.2">
      <c r="A581" s="42"/>
      <c r="B581" s="43"/>
      <c r="C581" s="45"/>
      <c r="D581" s="46"/>
      <c r="E581" s="26"/>
      <c r="F581" s="158"/>
      <c r="G581" s="47"/>
      <c r="H581" s="47"/>
      <c r="I581" s="47"/>
      <c r="J581" s="47"/>
      <c r="K581" s="47"/>
      <c r="L581" s="23"/>
    </row>
    <row r="582" spans="1:12" x14ac:dyDescent="0.2">
      <c r="A582" s="42"/>
      <c r="B582" s="43"/>
      <c r="C582" s="45"/>
      <c r="D582" s="46"/>
      <c r="E582" s="26"/>
      <c r="F582" s="158"/>
      <c r="G582" s="47"/>
      <c r="H582" s="47"/>
      <c r="I582" s="47"/>
      <c r="J582" s="47"/>
      <c r="K582" s="47"/>
      <c r="L582" s="23"/>
    </row>
    <row r="583" spans="1:12" x14ac:dyDescent="0.2">
      <c r="A583" s="42"/>
      <c r="B583" s="43"/>
      <c r="C583" s="45"/>
      <c r="D583" s="46"/>
      <c r="E583" s="26"/>
      <c r="F583" s="158"/>
      <c r="G583" s="47"/>
      <c r="H583" s="47"/>
      <c r="I583" s="47"/>
      <c r="J583" s="47"/>
      <c r="K583" s="47"/>
      <c r="L583" s="23"/>
    </row>
    <row r="584" spans="1:12" x14ac:dyDescent="0.2">
      <c r="A584" s="42"/>
      <c r="B584" s="43"/>
      <c r="C584" s="45"/>
      <c r="D584" s="46"/>
      <c r="E584" s="26"/>
      <c r="F584" s="158"/>
      <c r="G584" s="47"/>
      <c r="H584" s="47"/>
      <c r="I584" s="47"/>
      <c r="J584" s="47"/>
      <c r="K584" s="47"/>
      <c r="L584" s="23"/>
    </row>
    <row r="585" spans="1:12" x14ac:dyDescent="0.2">
      <c r="A585" s="42"/>
      <c r="B585" s="43"/>
      <c r="C585" s="45"/>
      <c r="D585" s="46"/>
      <c r="E585" s="26"/>
      <c r="F585" s="158"/>
      <c r="G585" s="47"/>
      <c r="H585" s="47"/>
      <c r="I585" s="47"/>
      <c r="J585" s="47"/>
      <c r="K585" s="47"/>
      <c r="L585" s="23"/>
    </row>
    <row r="586" spans="1:12" x14ac:dyDescent="0.2">
      <c r="A586" s="42"/>
      <c r="B586" s="43"/>
      <c r="C586" s="45"/>
      <c r="D586" s="46"/>
      <c r="E586" s="26"/>
      <c r="F586" s="158"/>
      <c r="G586" s="47"/>
      <c r="H586" s="47"/>
      <c r="I586" s="47"/>
      <c r="J586" s="47"/>
      <c r="K586" s="47"/>
      <c r="L586" s="23"/>
    </row>
    <row r="587" spans="1:12" x14ac:dyDescent="0.2">
      <c r="A587" s="42"/>
      <c r="B587" s="43"/>
      <c r="C587" s="45"/>
      <c r="D587" s="46"/>
      <c r="E587" s="26"/>
      <c r="F587" s="158"/>
      <c r="G587" s="47"/>
      <c r="H587" s="47"/>
      <c r="I587" s="47"/>
      <c r="J587" s="47"/>
      <c r="K587" s="47"/>
      <c r="L587" s="23"/>
    </row>
    <row r="588" spans="1:12" x14ac:dyDescent="0.2">
      <c r="A588" s="42"/>
      <c r="B588" s="43"/>
      <c r="C588" s="45"/>
      <c r="D588" s="46"/>
      <c r="E588" s="26"/>
      <c r="F588" s="158"/>
      <c r="G588" s="47"/>
      <c r="H588" s="47"/>
      <c r="I588" s="47"/>
      <c r="J588" s="47"/>
      <c r="K588" s="47"/>
      <c r="L588" s="23"/>
    </row>
    <row r="589" spans="1:12" x14ac:dyDescent="0.2">
      <c r="A589" s="42"/>
      <c r="B589" s="43"/>
      <c r="C589" s="44"/>
      <c r="D589" s="46"/>
      <c r="E589" s="26"/>
      <c r="F589" s="158"/>
      <c r="G589" s="47"/>
      <c r="H589" s="47"/>
      <c r="I589" s="47"/>
      <c r="J589" s="47"/>
      <c r="K589" s="47"/>
      <c r="L589" s="23"/>
    </row>
    <row r="590" spans="1:12" x14ac:dyDescent="0.2">
      <c r="A590" s="42"/>
      <c r="B590" s="43"/>
      <c r="C590" s="44"/>
      <c r="D590" s="46"/>
      <c r="E590" s="26"/>
      <c r="F590" s="158"/>
      <c r="G590" s="47"/>
      <c r="H590" s="47"/>
      <c r="I590" s="47"/>
      <c r="J590" s="47"/>
      <c r="K590" s="47"/>
      <c r="L590" s="23"/>
    </row>
    <row r="591" spans="1:12" x14ac:dyDescent="0.2">
      <c r="A591" s="42"/>
      <c r="B591" s="43"/>
      <c r="C591" s="45"/>
      <c r="D591" s="46"/>
      <c r="E591" s="26"/>
      <c r="F591" s="158"/>
      <c r="G591" s="47"/>
      <c r="H591" s="47"/>
      <c r="I591" s="47"/>
      <c r="J591" s="47"/>
      <c r="K591" s="47"/>
      <c r="L591" s="23"/>
    </row>
    <row r="592" spans="1:12" x14ac:dyDescent="0.2">
      <c r="A592" s="42"/>
      <c r="B592" s="43"/>
      <c r="C592" s="45"/>
      <c r="D592" s="46"/>
      <c r="E592" s="26"/>
      <c r="F592" s="158"/>
      <c r="G592" s="47"/>
      <c r="H592" s="47"/>
      <c r="I592" s="47"/>
      <c r="J592" s="47"/>
      <c r="K592" s="47"/>
      <c r="L592" s="23"/>
    </row>
    <row r="593" spans="1:12" x14ac:dyDescent="0.2">
      <c r="A593" s="42"/>
      <c r="B593" s="43"/>
      <c r="C593" s="45"/>
      <c r="D593" s="46"/>
      <c r="E593" s="26"/>
      <c r="F593" s="158"/>
      <c r="G593" s="47"/>
      <c r="H593" s="47"/>
      <c r="I593" s="47"/>
      <c r="J593" s="47"/>
      <c r="K593" s="47"/>
      <c r="L593" s="23"/>
    </row>
    <row r="594" spans="1:12" x14ac:dyDescent="0.2">
      <c r="A594" s="42"/>
      <c r="B594" s="43"/>
      <c r="C594" s="45"/>
      <c r="D594" s="46"/>
      <c r="E594" s="26"/>
      <c r="F594" s="158"/>
      <c r="G594" s="47"/>
      <c r="H594" s="47"/>
      <c r="I594" s="47"/>
      <c r="J594" s="47"/>
      <c r="K594" s="47"/>
      <c r="L594" s="23"/>
    </row>
    <row r="595" spans="1:12" x14ac:dyDescent="0.2">
      <c r="A595" s="42"/>
      <c r="B595" s="43"/>
      <c r="C595" s="44"/>
      <c r="D595" s="46"/>
      <c r="E595" s="26"/>
      <c r="F595" s="158"/>
      <c r="G595" s="47"/>
      <c r="H595" s="47"/>
      <c r="I595" s="47"/>
      <c r="J595" s="47"/>
      <c r="K595" s="47"/>
      <c r="L595" s="23"/>
    </row>
    <row r="596" spans="1:12" x14ac:dyDescent="0.2">
      <c r="A596" s="42"/>
      <c r="B596" s="43"/>
      <c r="C596" s="45"/>
      <c r="D596" s="46"/>
      <c r="E596" s="26"/>
      <c r="F596" s="163"/>
      <c r="G596" s="47"/>
      <c r="H596" s="47"/>
      <c r="I596" s="47"/>
      <c r="J596" s="47"/>
      <c r="K596" s="47"/>
      <c r="L596" s="23"/>
    </row>
    <row r="597" spans="1:12" x14ac:dyDescent="0.2">
      <c r="A597" s="42"/>
      <c r="B597" s="43"/>
      <c r="C597" s="45"/>
      <c r="D597" s="46"/>
      <c r="E597" s="26"/>
      <c r="F597" s="158"/>
      <c r="G597" s="47"/>
      <c r="H597" s="47"/>
      <c r="I597" s="47"/>
      <c r="J597" s="47"/>
      <c r="K597" s="47"/>
      <c r="L597" s="23"/>
    </row>
    <row r="598" spans="1:12" x14ac:dyDescent="0.2">
      <c r="A598" s="42"/>
      <c r="B598" s="43"/>
      <c r="C598" s="45"/>
      <c r="D598" s="46"/>
      <c r="E598" s="26"/>
      <c r="F598" s="158"/>
      <c r="G598" s="47"/>
      <c r="H598" s="47"/>
      <c r="I598" s="47"/>
      <c r="J598" s="47"/>
      <c r="K598" s="47"/>
      <c r="L598" s="23"/>
    </row>
    <row r="599" spans="1:12" x14ac:dyDescent="0.2">
      <c r="A599" s="42"/>
      <c r="B599" s="43"/>
      <c r="C599" s="44"/>
      <c r="D599" s="46"/>
      <c r="E599" s="26"/>
      <c r="F599" s="158"/>
      <c r="G599" s="47"/>
      <c r="H599" s="47"/>
      <c r="I599" s="47"/>
      <c r="J599" s="47"/>
      <c r="K599" s="47"/>
      <c r="L599" s="23"/>
    </row>
    <row r="600" spans="1:12" x14ac:dyDescent="0.2">
      <c r="A600" s="42"/>
      <c r="B600" s="43"/>
      <c r="C600" s="44"/>
      <c r="D600" s="46"/>
      <c r="E600" s="26"/>
      <c r="F600" s="158"/>
      <c r="G600" s="47"/>
      <c r="H600" s="47"/>
      <c r="I600" s="47"/>
      <c r="J600" s="47"/>
      <c r="K600" s="47"/>
      <c r="L600" s="23"/>
    </row>
    <row r="601" spans="1:12" x14ac:dyDescent="0.2">
      <c r="A601" s="42"/>
      <c r="B601" s="43"/>
      <c r="C601" s="45"/>
      <c r="D601" s="46"/>
      <c r="E601" s="26"/>
      <c r="F601" s="158"/>
      <c r="G601" s="47"/>
      <c r="H601" s="47"/>
      <c r="I601" s="47"/>
      <c r="J601" s="47"/>
      <c r="K601" s="47"/>
      <c r="L601" s="23"/>
    </row>
    <row r="602" spans="1:12" x14ac:dyDescent="0.2">
      <c r="A602" s="42"/>
      <c r="B602" s="43"/>
      <c r="C602" s="45"/>
      <c r="D602" s="46"/>
      <c r="E602" s="26"/>
      <c r="F602" s="158"/>
      <c r="G602" s="47"/>
      <c r="H602" s="47"/>
      <c r="I602" s="47"/>
      <c r="J602" s="47"/>
      <c r="K602" s="47"/>
      <c r="L602" s="23"/>
    </row>
    <row r="603" spans="1:12" x14ac:dyDescent="0.2">
      <c r="A603" s="42"/>
      <c r="B603" s="43"/>
      <c r="C603" s="45"/>
      <c r="D603" s="46"/>
      <c r="E603" s="26"/>
      <c r="F603" s="158"/>
      <c r="G603" s="47"/>
      <c r="H603" s="47"/>
      <c r="I603" s="47"/>
      <c r="J603" s="47"/>
      <c r="K603" s="47"/>
      <c r="L603" s="23"/>
    </row>
    <row r="604" spans="1:12" x14ac:dyDescent="0.2">
      <c r="A604" s="42"/>
      <c r="B604" s="43"/>
      <c r="C604" s="45"/>
      <c r="D604" s="46"/>
      <c r="E604" s="26"/>
      <c r="F604" s="158"/>
      <c r="G604" s="47"/>
      <c r="H604" s="47"/>
      <c r="I604" s="47"/>
      <c r="J604" s="47"/>
      <c r="K604" s="47"/>
      <c r="L604" s="23"/>
    </row>
    <row r="605" spans="1:12" x14ac:dyDescent="0.2">
      <c r="A605" s="42"/>
      <c r="B605" s="43"/>
      <c r="C605" s="44"/>
      <c r="D605" s="46"/>
      <c r="E605" s="26"/>
      <c r="F605" s="158"/>
      <c r="G605" s="47"/>
      <c r="H605" s="47"/>
      <c r="I605" s="47"/>
      <c r="J605" s="47"/>
      <c r="K605" s="47"/>
      <c r="L605" s="23"/>
    </row>
    <row r="606" spans="1:12" x14ac:dyDescent="0.2">
      <c r="A606" s="42"/>
      <c r="B606" s="43"/>
      <c r="C606" s="45"/>
      <c r="D606" s="46"/>
      <c r="E606" s="26"/>
      <c r="F606" s="158"/>
      <c r="G606" s="47"/>
      <c r="H606" s="47"/>
      <c r="I606" s="47"/>
      <c r="J606" s="47"/>
      <c r="K606" s="47"/>
      <c r="L606" s="23"/>
    </row>
    <row r="607" spans="1:12" x14ac:dyDescent="0.2">
      <c r="A607" s="24"/>
      <c r="B607" s="48"/>
      <c r="C607" s="49"/>
      <c r="D607" s="50"/>
      <c r="E607" s="26"/>
      <c r="F607" s="158"/>
      <c r="G607" s="47"/>
      <c r="H607" s="47"/>
      <c r="I607" s="47"/>
      <c r="J607" s="47"/>
      <c r="K607" s="47"/>
      <c r="L607" s="23"/>
    </row>
    <row r="608" spans="1:12" x14ac:dyDescent="0.2">
      <c r="A608" s="51"/>
      <c r="B608" s="52"/>
      <c r="C608" s="53"/>
      <c r="D608" s="54"/>
      <c r="E608" s="54"/>
      <c r="F608" s="164"/>
      <c r="G608" s="47"/>
      <c r="H608" s="47"/>
      <c r="I608" s="47"/>
      <c r="J608" s="47"/>
      <c r="K608" s="47"/>
      <c r="L608" s="23"/>
    </row>
    <row r="609" spans="1:12" x14ac:dyDescent="0.2">
      <c r="A609" s="51"/>
      <c r="B609" s="52"/>
      <c r="C609" s="53"/>
      <c r="D609" s="54"/>
      <c r="E609" s="54"/>
      <c r="F609" s="164"/>
      <c r="G609" s="55"/>
      <c r="H609" s="55"/>
      <c r="I609" s="55"/>
      <c r="J609" s="55"/>
      <c r="K609" s="55"/>
      <c r="L609" s="23"/>
    </row>
    <row r="610" spans="1:12" x14ac:dyDescent="0.2">
      <c r="A610" s="24"/>
      <c r="B610" s="48"/>
      <c r="C610" s="49"/>
      <c r="D610" s="50"/>
      <c r="E610" s="50"/>
      <c r="F610" s="165"/>
      <c r="G610" s="56"/>
      <c r="H610" s="56"/>
      <c r="I610" s="56"/>
      <c r="J610" s="56"/>
      <c r="K610" s="56"/>
      <c r="L610" s="23"/>
    </row>
    <row r="611" spans="1:12" x14ac:dyDescent="0.2">
      <c r="A611" s="51"/>
      <c r="B611" s="52"/>
      <c r="C611" s="53"/>
      <c r="D611" s="54"/>
      <c r="E611" s="54"/>
      <c r="F611" s="164"/>
      <c r="G611" s="55"/>
      <c r="H611" s="55"/>
      <c r="I611" s="55"/>
      <c r="J611" s="55"/>
      <c r="K611" s="55"/>
      <c r="L611" s="23"/>
    </row>
    <row r="612" spans="1:12" x14ac:dyDescent="0.2">
      <c r="A612" s="24"/>
      <c r="B612" s="48"/>
      <c r="C612" s="57"/>
      <c r="D612" s="50"/>
      <c r="E612" s="50"/>
      <c r="F612" s="165"/>
      <c r="G612" s="56"/>
      <c r="H612" s="56"/>
      <c r="I612" s="56"/>
      <c r="J612" s="56"/>
      <c r="K612" s="56"/>
      <c r="L612" s="23"/>
    </row>
    <row r="613" spans="1:12" x14ac:dyDescent="0.2">
      <c r="A613" s="51"/>
      <c r="B613" s="52"/>
      <c r="C613" s="53"/>
      <c r="D613" s="54"/>
      <c r="E613" s="54"/>
      <c r="F613" s="164"/>
      <c r="G613" s="55"/>
      <c r="H613" s="55"/>
      <c r="I613" s="55"/>
      <c r="J613" s="55"/>
      <c r="K613" s="55"/>
      <c r="L613" s="23"/>
    </row>
    <row r="614" spans="1:12" x14ac:dyDescent="0.2">
      <c r="A614" s="24"/>
      <c r="B614" s="48"/>
      <c r="C614" s="49"/>
      <c r="D614" s="50"/>
      <c r="E614" s="50"/>
      <c r="F614" s="165"/>
      <c r="G614" s="56"/>
      <c r="H614" s="56"/>
      <c r="I614" s="56"/>
      <c r="J614" s="56"/>
      <c r="K614" s="56"/>
      <c r="L614" s="23"/>
    </row>
    <row r="615" spans="1:12" x14ac:dyDescent="0.2">
      <c r="A615" s="24"/>
      <c r="B615" s="48"/>
      <c r="C615" s="49"/>
      <c r="D615" s="50"/>
      <c r="E615" s="50"/>
      <c r="F615" s="165"/>
      <c r="G615" s="56"/>
      <c r="H615" s="56"/>
      <c r="I615" s="56"/>
      <c r="J615" s="56"/>
      <c r="K615" s="56"/>
      <c r="L615" s="23"/>
    </row>
    <row r="616" spans="1:12" x14ac:dyDescent="0.2">
      <c r="A616" s="24"/>
      <c r="B616" s="48"/>
      <c r="C616" s="49"/>
      <c r="D616" s="50"/>
      <c r="E616" s="50"/>
      <c r="F616" s="165"/>
      <c r="G616" s="56"/>
      <c r="H616" s="56"/>
      <c r="I616" s="56"/>
      <c r="J616" s="56"/>
      <c r="K616" s="56"/>
      <c r="L616" s="23"/>
    </row>
    <row r="617" spans="1:12" x14ac:dyDescent="0.2">
      <c r="A617" s="24"/>
      <c r="B617" s="48"/>
      <c r="C617" s="49"/>
      <c r="D617" s="50"/>
      <c r="E617" s="50"/>
      <c r="F617" s="165"/>
      <c r="G617" s="56"/>
      <c r="H617" s="56"/>
      <c r="I617" s="56"/>
      <c r="J617" s="56"/>
      <c r="K617" s="56"/>
      <c r="L617" s="23"/>
    </row>
    <row r="618" spans="1:12" x14ac:dyDescent="0.2">
      <c r="A618" s="24"/>
      <c r="B618" s="48"/>
      <c r="C618" s="49"/>
      <c r="D618" s="50"/>
      <c r="E618" s="50"/>
      <c r="F618" s="165"/>
      <c r="G618" s="56"/>
      <c r="H618" s="56"/>
      <c r="I618" s="56"/>
      <c r="J618" s="56"/>
      <c r="K618" s="56"/>
      <c r="L618" s="23"/>
    </row>
    <row r="619" spans="1:12" x14ac:dyDescent="0.2">
      <c r="A619" s="51"/>
      <c r="B619" s="52"/>
      <c r="C619" s="53"/>
      <c r="D619" s="54"/>
      <c r="E619" s="54"/>
      <c r="F619" s="164"/>
      <c r="G619" s="55"/>
      <c r="H619" s="55"/>
      <c r="I619" s="55"/>
      <c r="J619" s="55"/>
      <c r="K619" s="55"/>
      <c r="L619" s="23"/>
    </row>
    <row r="620" spans="1:12" x14ac:dyDescent="0.2">
      <c r="A620" s="24"/>
      <c r="B620" s="48"/>
      <c r="C620" s="57"/>
      <c r="D620" s="50"/>
      <c r="E620" s="50"/>
      <c r="F620" s="165"/>
      <c r="G620" s="56"/>
      <c r="H620" s="56"/>
      <c r="I620" s="56"/>
      <c r="J620" s="56"/>
      <c r="K620" s="56"/>
      <c r="L620" s="23"/>
    </row>
    <row r="621" spans="1:12" x14ac:dyDescent="0.2">
      <c r="A621" s="24"/>
      <c r="B621" s="48"/>
      <c r="C621" s="49"/>
      <c r="D621" s="50"/>
      <c r="E621" s="50"/>
      <c r="F621" s="165"/>
      <c r="G621" s="56"/>
      <c r="H621" s="56"/>
      <c r="I621" s="56"/>
      <c r="J621" s="56"/>
      <c r="K621" s="56"/>
      <c r="L621" s="23"/>
    </row>
    <row r="622" spans="1:12" x14ac:dyDescent="0.2">
      <c r="A622" s="24"/>
      <c r="B622" s="48"/>
      <c r="C622" s="49"/>
      <c r="D622" s="50"/>
      <c r="E622" s="50"/>
      <c r="F622" s="165"/>
      <c r="G622" s="56"/>
      <c r="H622" s="56"/>
      <c r="I622" s="56"/>
      <c r="J622" s="56"/>
      <c r="K622" s="56"/>
      <c r="L622" s="23"/>
    </row>
    <row r="623" spans="1:12" x14ac:dyDescent="0.2">
      <c r="A623" s="24"/>
      <c r="B623" s="48"/>
      <c r="C623" s="49"/>
      <c r="D623" s="50"/>
      <c r="E623" s="50"/>
      <c r="F623" s="165"/>
      <c r="G623" s="56"/>
      <c r="H623" s="56"/>
      <c r="I623" s="56"/>
      <c r="J623" s="56"/>
      <c r="K623" s="56"/>
      <c r="L623" s="23"/>
    </row>
    <row r="624" spans="1:12" x14ac:dyDescent="0.2">
      <c r="A624" s="24"/>
      <c r="B624" s="48"/>
      <c r="C624" s="49"/>
      <c r="D624" s="50"/>
      <c r="E624" s="50"/>
      <c r="F624" s="165"/>
      <c r="G624" s="56"/>
      <c r="H624" s="56"/>
      <c r="I624" s="56"/>
      <c r="J624" s="56"/>
      <c r="K624" s="56"/>
      <c r="L624" s="23"/>
    </row>
    <row r="625" spans="1:12" x14ac:dyDescent="0.2">
      <c r="A625" s="51"/>
      <c r="B625" s="52"/>
      <c r="C625" s="53"/>
      <c r="D625" s="54"/>
      <c r="E625" s="54"/>
      <c r="F625" s="164"/>
      <c r="G625" s="55"/>
      <c r="H625" s="55"/>
      <c r="I625" s="55"/>
      <c r="J625" s="55"/>
      <c r="K625" s="55"/>
      <c r="L625" s="23"/>
    </row>
    <row r="626" spans="1:12" x14ac:dyDescent="0.2">
      <c r="A626" s="51"/>
      <c r="B626" s="52"/>
      <c r="C626" s="53"/>
      <c r="D626" s="54"/>
      <c r="E626" s="54"/>
      <c r="F626" s="164"/>
      <c r="G626" s="55"/>
      <c r="H626" s="55"/>
      <c r="I626" s="55"/>
      <c r="J626" s="55"/>
      <c r="K626" s="55"/>
      <c r="L626" s="23"/>
    </row>
    <row r="627" spans="1:12" x14ac:dyDescent="0.2">
      <c r="A627" s="24"/>
      <c r="B627" s="48"/>
      <c r="C627" s="57"/>
      <c r="D627" s="50"/>
      <c r="E627" s="50"/>
      <c r="F627" s="165"/>
      <c r="G627" s="56"/>
      <c r="H627" s="56"/>
      <c r="I627" s="56"/>
      <c r="J627" s="56"/>
      <c r="K627" s="56"/>
      <c r="L627" s="23"/>
    </row>
    <row r="628" spans="1:12" x14ac:dyDescent="0.2">
      <c r="A628" s="24"/>
      <c r="B628" s="48"/>
      <c r="C628" s="49"/>
      <c r="D628" s="50"/>
      <c r="E628" s="50"/>
      <c r="F628" s="165"/>
      <c r="G628" s="56"/>
      <c r="H628" s="56"/>
      <c r="I628" s="56"/>
      <c r="J628" s="56"/>
      <c r="K628" s="56"/>
      <c r="L628" s="23"/>
    </row>
    <row r="629" spans="1:12" x14ac:dyDescent="0.2">
      <c r="A629" s="24"/>
      <c r="B629" s="48"/>
      <c r="C629" s="49"/>
      <c r="D629" s="50"/>
      <c r="E629" s="50"/>
      <c r="F629" s="165"/>
      <c r="G629" s="56"/>
      <c r="H629" s="56"/>
      <c r="I629" s="56"/>
      <c r="J629" s="56"/>
      <c r="K629" s="56"/>
      <c r="L629" s="23"/>
    </row>
    <row r="630" spans="1:12" x14ac:dyDescent="0.2">
      <c r="A630" s="24"/>
      <c r="B630" s="48"/>
      <c r="C630" s="49"/>
      <c r="D630" s="50"/>
      <c r="E630" s="50"/>
      <c r="F630" s="165"/>
      <c r="G630" s="56"/>
      <c r="H630" s="56"/>
      <c r="I630" s="56"/>
      <c r="J630" s="56"/>
      <c r="K630" s="56"/>
      <c r="L630" s="23"/>
    </row>
    <row r="631" spans="1:12" x14ac:dyDescent="0.2">
      <c r="A631" s="24"/>
      <c r="B631" s="48"/>
      <c r="C631" s="49"/>
      <c r="D631" s="50"/>
      <c r="E631" s="50"/>
      <c r="F631" s="165"/>
      <c r="G631" s="56"/>
      <c r="H631" s="56"/>
      <c r="I631" s="56"/>
      <c r="J631" s="56"/>
      <c r="K631" s="56"/>
      <c r="L631" s="23"/>
    </row>
    <row r="632" spans="1:12" x14ac:dyDescent="0.2">
      <c r="A632" s="24"/>
      <c r="B632" s="48"/>
      <c r="C632" s="57"/>
      <c r="D632" s="50"/>
      <c r="E632" s="50"/>
      <c r="F632" s="165"/>
      <c r="G632" s="56"/>
      <c r="H632" s="56"/>
      <c r="I632" s="56"/>
      <c r="J632" s="56"/>
      <c r="K632" s="56"/>
      <c r="L632" s="23"/>
    </row>
    <row r="633" spans="1:12" x14ac:dyDescent="0.2">
      <c r="A633" s="24"/>
      <c r="B633" s="48"/>
      <c r="C633" s="49"/>
      <c r="D633" s="50"/>
      <c r="E633" s="50"/>
      <c r="F633" s="165"/>
      <c r="G633" s="56"/>
      <c r="H633" s="56"/>
      <c r="I633" s="56"/>
      <c r="J633" s="56"/>
      <c r="K633" s="56"/>
      <c r="L633" s="23"/>
    </row>
    <row r="634" spans="1:12" x14ac:dyDescent="0.2">
      <c r="A634" s="24"/>
      <c r="B634" s="48"/>
      <c r="C634" s="49"/>
      <c r="D634" s="50"/>
      <c r="E634" s="50"/>
      <c r="F634" s="165"/>
      <c r="G634" s="56"/>
      <c r="H634" s="56"/>
      <c r="I634" s="56"/>
      <c r="J634" s="56"/>
      <c r="K634" s="56"/>
      <c r="L634" s="23"/>
    </row>
    <row r="635" spans="1:12" x14ac:dyDescent="0.2">
      <c r="A635" s="51"/>
      <c r="B635" s="52"/>
      <c r="C635" s="53"/>
      <c r="D635" s="54"/>
      <c r="E635" s="54"/>
      <c r="F635" s="164"/>
      <c r="G635" s="55"/>
      <c r="H635" s="55"/>
      <c r="I635" s="55"/>
      <c r="J635" s="55"/>
      <c r="K635" s="55"/>
      <c r="L635" s="23"/>
    </row>
    <row r="636" spans="1:12" x14ac:dyDescent="0.2">
      <c r="A636" s="51"/>
      <c r="B636" s="52"/>
      <c r="C636" s="53"/>
      <c r="D636" s="54"/>
      <c r="E636" s="54"/>
      <c r="F636" s="164"/>
      <c r="G636" s="55"/>
      <c r="H636" s="55"/>
      <c r="I636" s="55"/>
      <c r="J636" s="55"/>
      <c r="K636" s="55"/>
      <c r="L636" s="23"/>
    </row>
    <row r="637" spans="1:12" x14ac:dyDescent="0.2">
      <c r="A637" s="51"/>
      <c r="B637" s="52"/>
      <c r="C637" s="53"/>
      <c r="D637" s="54"/>
      <c r="E637" s="54"/>
      <c r="F637" s="164"/>
      <c r="G637" s="55"/>
      <c r="H637" s="55"/>
      <c r="I637" s="55"/>
      <c r="J637" s="55"/>
      <c r="K637" s="55"/>
      <c r="L637" s="23"/>
    </row>
    <row r="638" spans="1:12" x14ac:dyDescent="0.2">
      <c r="A638" s="51"/>
      <c r="B638" s="52"/>
      <c r="C638" s="53"/>
      <c r="D638" s="54"/>
      <c r="E638" s="54"/>
      <c r="F638" s="164"/>
      <c r="G638" s="55"/>
      <c r="H638" s="55"/>
      <c r="I638" s="55"/>
      <c r="J638" s="55"/>
      <c r="K638" s="55"/>
      <c r="L638" s="23"/>
    </row>
    <row r="639" spans="1:12" x14ac:dyDescent="0.2">
      <c r="A639" s="51"/>
      <c r="B639" s="52"/>
      <c r="C639" s="58"/>
      <c r="D639" s="54"/>
      <c r="E639" s="54"/>
      <c r="F639" s="164"/>
      <c r="G639" s="55"/>
      <c r="H639" s="55"/>
      <c r="I639" s="55"/>
      <c r="J639" s="55"/>
      <c r="K639" s="55"/>
      <c r="L639" s="23"/>
    </row>
    <row r="640" spans="1:12" x14ac:dyDescent="0.2">
      <c r="A640" s="24"/>
      <c r="B640" s="48"/>
      <c r="C640" s="49"/>
      <c r="D640" s="50"/>
      <c r="E640" s="50"/>
      <c r="F640" s="165"/>
      <c r="G640" s="56"/>
      <c r="H640" s="56"/>
      <c r="I640" s="56"/>
      <c r="J640" s="56"/>
      <c r="K640" s="56"/>
      <c r="L640" s="23"/>
    </row>
    <row r="641" spans="1:12" x14ac:dyDescent="0.2">
      <c r="A641" s="24"/>
      <c r="B641" s="48"/>
      <c r="C641" s="49"/>
      <c r="D641" s="50"/>
      <c r="E641" s="50"/>
      <c r="F641" s="165"/>
      <c r="G641" s="56"/>
      <c r="H641" s="56"/>
      <c r="I641" s="56"/>
      <c r="J641" s="56"/>
      <c r="K641" s="56"/>
      <c r="L641" s="23"/>
    </row>
    <row r="642" spans="1:12" x14ac:dyDescent="0.2">
      <c r="A642" s="51"/>
      <c r="B642" s="52"/>
      <c r="C642" s="53"/>
      <c r="D642" s="54"/>
      <c r="E642" s="54"/>
      <c r="F642" s="164"/>
      <c r="G642" s="55"/>
      <c r="H642" s="55"/>
      <c r="I642" s="55"/>
      <c r="J642" s="55"/>
      <c r="K642" s="55"/>
      <c r="L642" s="23"/>
    </row>
    <row r="643" spans="1:12" x14ac:dyDescent="0.2">
      <c r="A643" s="24"/>
      <c r="B643" s="48"/>
      <c r="C643" s="49"/>
      <c r="D643" s="50"/>
      <c r="E643" s="50"/>
      <c r="F643" s="165"/>
      <c r="G643" s="56"/>
      <c r="H643" s="56"/>
      <c r="I643" s="56"/>
      <c r="J643" s="56"/>
      <c r="K643" s="56"/>
      <c r="L643" s="23"/>
    </row>
    <row r="644" spans="1:12" x14ac:dyDescent="0.2">
      <c r="A644" s="51"/>
      <c r="B644" s="52"/>
      <c r="C644" s="58"/>
      <c r="D644" s="54"/>
      <c r="E644" s="54"/>
      <c r="F644" s="164"/>
      <c r="G644" s="55"/>
      <c r="H644" s="55"/>
      <c r="I644" s="55"/>
      <c r="J644" s="55"/>
      <c r="K644" s="55"/>
      <c r="L644" s="23"/>
    </row>
    <row r="645" spans="1:12" x14ac:dyDescent="0.2">
      <c r="A645" s="51"/>
      <c r="B645" s="52"/>
      <c r="C645" s="53"/>
      <c r="D645" s="54"/>
      <c r="E645" s="54"/>
      <c r="F645" s="164"/>
      <c r="G645" s="55"/>
      <c r="H645" s="55"/>
      <c r="I645" s="55"/>
      <c r="J645" s="55"/>
      <c r="K645" s="55"/>
      <c r="L645" s="23"/>
    </row>
    <row r="646" spans="1:12" x14ac:dyDescent="0.2">
      <c r="A646" s="51"/>
      <c r="B646" s="52"/>
      <c r="C646" s="53"/>
      <c r="D646" s="54"/>
      <c r="E646" s="54"/>
      <c r="F646" s="164"/>
      <c r="G646" s="55"/>
      <c r="H646" s="55"/>
      <c r="I646" s="55"/>
      <c r="J646" s="55"/>
      <c r="K646" s="55"/>
      <c r="L646" s="23"/>
    </row>
    <row r="647" spans="1:12" x14ac:dyDescent="0.2">
      <c r="A647" s="51"/>
      <c r="B647" s="52"/>
      <c r="C647" s="58"/>
      <c r="D647" s="54"/>
      <c r="E647" s="54"/>
      <c r="F647" s="164"/>
      <c r="G647" s="55"/>
      <c r="H647" s="55"/>
      <c r="I647" s="55"/>
      <c r="J647" s="55"/>
      <c r="K647" s="55"/>
      <c r="L647" s="23"/>
    </row>
    <row r="648" spans="1:12" x14ac:dyDescent="0.2">
      <c r="A648" s="51"/>
      <c r="B648" s="52"/>
      <c r="C648" s="53"/>
      <c r="D648" s="54"/>
      <c r="E648" s="54"/>
      <c r="F648" s="164"/>
      <c r="G648" s="55"/>
      <c r="H648" s="55"/>
      <c r="I648" s="55"/>
      <c r="J648" s="55"/>
      <c r="K648" s="55"/>
      <c r="L648" s="23"/>
    </row>
    <row r="649" spans="1:12" x14ac:dyDescent="0.2">
      <c r="A649" s="51"/>
      <c r="B649" s="52"/>
      <c r="C649" s="53"/>
      <c r="D649" s="54"/>
      <c r="E649" s="54"/>
      <c r="F649" s="164"/>
      <c r="G649" s="55"/>
      <c r="H649" s="55"/>
      <c r="I649" s="55"/>
      <c r="J649" s="55"/>
      <c r="K649" s="55"/>
      <c r="L649" s="23"/>
    </row>
    <row r="650" spans="1:12" x14ac:dyDescent="0.2">
      <c r="A650" s="51"/>
      <c r="B650" s="52"/>
      <c r="C650" s="53"/>
      <c r="D650" s="54"/>
      <c r="E650" s="54"/>
      <c r="F650" s="164"/>
      <c r="G650" s="55"/>
      <c r="H650" s="55"/>
      <c r="I650" s="55"/>
      <c r="J650" s="55"/>
      <c r="K650" s="55"/>
      <c r="L650" s="23"/>
    </row>
    <row r="651" spans="1:12" x14ac:dyDescent="0.2">
      <c r="A651" s="24"/>
      <c r="B651" s="48"/>
      <c r="C651" s="57"/>
      <c r="D651" s="50"/>
      <c r="E651" s="50"/>
      <c r="F651" s="165"/>
      <c r="G651" s="56"/>
      <c r="H651" s="56"/>
      <c r="I651" s="56"/>
      <c r="J651" s="56"/>
      <c r="K651" s="56"/>
      <c r="L651" s="23"/>
    </row>
    <row r="652" spans="1:12" x14ac:dyDescent="0.2">
      <c r="A652" s="51"/>
      <c r="B652" s="52"/>
      <c r="C652" s="53"/>
      <c r="D652" s="54"/>
      <c r="E652" s="54"/>
      <c r="F652" s="164"/>
      <c r="G652" s="55"/>
      <c r="H652" s="55"/>
      <c r="I652" s="55"/>
      <c r="J652" s="55"/>
      <c r="K652" s="55"/>
      <c r="L652" s="23"/>
    </row>
    <row r="653" spans="1:12" x14ac:dyDescent="0.2">
      <c r="A653" s="24"/>
      <c r="B653" s="48"/>
      <c r="C653" s="49"/>
      <c r="D653" s="50"/>
      <c r="E653" s="50"/>
      <c r="F653" s="165"/>
      <c r="G653" s="56"/>
      <c r="H653" s="56"/>
      <c r="I653" s="56"/>
      <c r="J653" s="56"/>
      <c r="K653" s="56"/>
      <c r="L653" s="23"/>
    </row>
    <row r="654" spans="1:12" x14ac:dyDescent="0.2">
      <c r="A654" s="51"/>
      <c r="B654" s="52"/>
      <c r="C654" s="53"/>
      <c r="D654" s="54"/>
      <c r="E654" s="54"/>
      <c r="F654" s="164"/>
      <c r="G654" s="55"/>
      <c r="H654" s="55"/>
      <c r="I654" s="55"/>
      <c r="J654" s="55"/>
      <c r="K654" s="55"/>
      <c r="L654" s="23"/>
    </row>
    <row r="655" spans="1:12" x14ac:dyDescent="0.2">
      <c r="A655" s="51"/>
      <c r="B655" s="52"/>
      <c r="C655" s="53"/>
      <c r="D655" s="54"/>
      <c r="E655" s="54"/>
      <c r="F655" s="164"/>
      <c r="G655" s="55"/>
      <c r="H655" s="55"/>
      <c r="I655" s="55"/>
      <c r="J655" s="55"/>
      <c r="K655" s="55"/>
      <c r="L655" s="23"/>
    </row>
    <row r="656" spans="1:12" x14ac:dyDescent="0.2">
      <c r="A656" s="24"/>
      <c r="B656" s="48"/>
      <c r="C656" s="57"/>
      <c r="D656" s="50"/>
      <c r="E656" s="50"/>
      <c r="F656" s="165"/>
      <c r="G656" s="56"/>
      <c r="H656" s="56"/>
      <c r="I656" s="56"/>
      <c r="J656" s="56"/>
      <c r="K656" s="56"/>
      <c r="L656" s="23"/>
    </row>
    <row r="657" spans="1:12" x14ac:dyDescent="0.2">
      <c r="A657" s="51"/>
      <c r="B657" s="52"/>
      <c r="C657" s="53"/>
      <c r="D657" s="54"/>
      <c r="E657" s="54"/>
      <c r="F657" s="164"/>
      <c r="G657" s="55"/>
      <c r="H657" s="55"/>
      <c r="I657" s="55"/>
      <c r="J657" s="55"/>
      <c r="K657" s="55"/>
      <c r="L657" s="23"/>
    </row>
    <row r="658" spans="1:12" x14ac:dyDescent="0.2">
      <c r="A658" s="24"/>
      <c r="B658" s="48"/>
      <c r="C658" s="49"/>
      <c r="D658" s="50"/>
      <c r="E658" s="50"/>
      <c r="F658" s="165"/>
      <c r="G658" s="56"/>
      <c r="H658" s="56"/>
      <c r="I658" s="56"/>
      <c r="J658" s="56"/>
      <c r="K658" s="56"/>
      <c r="L658" s="23"/>
    </row>
    <row r="659" spans="1:12" x14ac:dyDescent="0.2">
      <c r="A659" s="24"/>
      <c r="B659" s="48"/>
      <c r="C659" s="49"/>
      <c r="D659" s="50"/>
      <c r="E659" s="50"/>
      <c r="F659" s="165"/>
      <c r="G659" s="56"/>
      <c r="H659" s="56"/>
      <c r="I659" s="56"/>
      <c r="J659" s="56"/>
      <c r="K659" s="56"/>
      <c r="L659" s="23"/>
    </row>
    <row r="660" spans="1:12" x14ac:dyDescent="0.2">
      <c r="A660" s="24"/>
      <c r="B660" s="48"/>
      <c r="C660" s="57"/>
      <c r="D660" s="50"/>
      <c r="E660" s="50"/>
      <c r="F660" s="165"/>
      <c r="G660" s="56"/>
      <c r="H660" s="56"/>
      <c r="I660" s="56"/>
      <c r="J660" s="56"/>
      <c r="K660" s="56"/>
      <c r="L660" s="23"/>
    </row>
    <row r="661" spans="1:12" x14ac:dyDescent="0.2">
      <c r="A661" s="24"/>
      <c r="B661" s="48"/>
      <c r="C661" s="49"/>
      <c r="D661" s="50"/>
      <c r="E661" s="50"/>
      <c r="F661" s="165"/>
      <c r="G661" s="56"/>
      <c r="H661" s="56"/>
      <c r="I661" s="56"/>
      <c r="J661" s="56"/>
      <c r="K661" s="56"/>
      <c r="L661" s="23"/>
    </row>
    <row r="662" spans="1:12" x14ac:dyDescent="0.2">
      <c r="A662" s="24"/>
      <c r="B662" s="48"/>
      <c r="C662" s="57"/>
      <c r="D662" s="50"/>
      <c r="E662" s="50"/>
      <c r="F662" s="165"/>
      <c r="G662" s="56"/>
      <c r="H662" s="56"/>
      <c r="I662" s="56"/>
      <c r="J662" s="56"/>
      <c r="K662" s="56"/>
      <c r="L662" s="23"/>
    </row>
    <row r="663" spans="1:12" x14ac:dyDescent="0.2">
      <c r="A663" s="24"/>
      <c r="B663" s="48"/>
      <c r="C663" s="49"/>
      <c r="D663" s="50"/>
      <c r="E663" s="50"/>
      <c r="F663" s="165"/>
      <c r="G663" s="56"/>
      <c r="H663" s="56"/>
      <c r="I663" s="56"/>
      <c r="J663" s="56"/>
      <c r="K663" s="56"/>
      <c r="L663" s="23"/>
    </row>
    <row r="664" spans="1:12" x14ac:dyDescent="0.2">
      <c r="A664" s="24"/>
      <c r="B664" s="48"/>
      <c r="C664" s="57"/>
      <c r="D664" s="50"/>
      <c r="E664" s="50"/>
      <c r="F664" s="165"/>
      <c r="G664" s="56"/>
      <c r="H664" s="56"/>
      <c r="I664" s="56"/>
      <c r="J664" s="56"/>
      <c r="K664" s="56"/>
      <c r="L664" s="23"/>
    </row>
    <row r="665" spans="1:12" x14ac:dyDescent="0.2">
      <c r="A665" s="24"/>
      <c r="B665" s="48"/>
      <c r="C665" s="57"/>
      <c r="D665" s="50"/>
      <c r="E665" s="50"/>
      <c r="F665" s="165"/>
      <c r="G665" s="56"/>
      <c r="H665" s="56"/>
      <c r="I665" s="56"/>
      <c r="J665" s="56"/>
      <c r="K665" s="56"/>
      <c r="L665" s="23"/>
    </row>
    <row r="666" spans="1:12" x14ac:dyDescent="0.2">
      <c r="A666" s="24"/>
      <c r="B666" s="48"/>
      <c r="C666" s="49"/>
      <c r="D666" s="50"/>
      <c r="E666" s="50"/>
      <c r="F666" s="165"/>
      <c r="G666" s="56"/>
      <c r="H666" s="56"/>
      <c r="I666" s="56"/>
      <c r="J666" s="56"/>
      <c r="K666" s="56"/>
      <c r="L666" s="23"/>
    </row>
    <row r="667" spans="1:12" x14ac:dyDescent="0.2">
      <c r="A667" s="24"/>
      <c r="B667" s="48"/>
      <c r="C667" s="57"/>
      <c r="D667" s="50"/>
      <c r="E667" s="50"/>
      <c r="F667" s="165"/>
      <c r="G667" s="56"/>
      <c r="H667" s="56"/>
      <c r="I667" s="56"/>
      <c r="J667" s="56"/>
      <c r="K667" s="56"/>
      <c r="L667" s="23"/>
    </row>
    <row r="668" spans="1:12" x14ac:dyDescent="0.2">
      <c r="A668" s="24"/>
      <c r="B668" s="48"/>
      <c r="C668" s="49"/>
      <c r="D668" s="50"/>
      <c r="E668" s="50"/>
      <c r="F668" s="165"/>
      <c r="G668" s="56"/>
      <c r="H668" s="56"/>
      <c r="I668" s="56"/>
      <c r="J668" s="56"/>
      <c r="K668" s="56"/>
      <c r="L668" s="23"/>
    </row>
    <row r="669" spans="1:12" x14ac:dyDescent="0.2">
      <c r="A669" s="51"/>
      <c r="B669" s="52"/>
      <c r="C669" s="58"/>
      <c r="D669" s="54"/>
      <c r="E669" s="54"/>
      <c r="F669" s="164"/>
      <c r="G669" s="55"/>
      <c r="H669" s="55"/>
      <c r="I669" s="55"/>
      <c r="J669" s="55"/>
      <c r="K669" s="55"/>
      <c r="L669" s="23"/>
    </row>
    <row r="670" spans="1:12" x14ac:dyDescent="0.2">
      <c r="A670" s="24"/>
      <c r="B670" s="48"/>
      <c r="C670" s="49"/>
      <c r="D670" s="50"/>
      <c r="E670" s="50"/>
      <c r="F670" s="165"/>
      <c r="G670" s="56"/>
      <c r="H670" s="56"/>
      <c r="I670" s="56"/>
      <c r="J670" s="56"/>
      <c r="K670" s="56"/>
      <c r="L670" s="23"/>
    </row>
    <row r="671" spans="1:12" x14ac:dyDescent="0.2">
      <c r="A671" s="24"/>
      <c r="B671" s="48"/>
      <c r="C671" s="49"/>
      <c r="D671" s="50"/>
      <c r="E671" s="50"/>
      <c r="F671" s="165"/>
      <c r="G671" s="56"/>
      <c r="H671" s="56"/>
      <c r="I671" s="56"/>
      <c r="J671" s="56"/>
      <c r="K671" s="56"/>
      <c r="L671" s="23"/>
    </row>
    <row r="672" spans="1:12" x14ac:dyDescent="0.2">
      <c r="A672" s="24"/>
      <c r="B672" s="48"/>
      <c r="C672" s="57"/>
      <c r="D672" s="50"/>
      <c r="E672" s="50"/>
      <c r="F672" s="165"/>
      <c r="G672" s="56"/>
      <c r="H672" s="56"/>
      <c r="I672" s="56"/>
      <c r="J672" s="56"/>
      <c r="K672" s="56"/>
      <c r="L672" s="23"/>
    </row>
    <row r="673" spans="1:12" x14ac:dyDescent="0.2">
      <c r="A673" s="24"/>
      <c r="B673" s="48"/>
      <c r="C673" s="49"/>
      <c r="D673" s="50"/>
      <c r="E673" s="50"/>
      <c r="F673" s="165"/>
      <c r="G673" s="56"/>
      <c r="H673" s="56"/>
      <c r="I673" s="56"/>
      <c r="J673" s="56"/>
      <c r="K673" s="56"/>
      <c r="L673" s="23"/>
    </row>
    <row r="674" spans="1:12" x14ac:dyDescent="0.2">
      <c r="A674" s="24"/>
      <c r="B674" s="48"/>
      <c r="C674" s="49"/>
      <c r="D674" s="50"/>
      <c r="E674" s="50"/>
      <c r="F674" s="165"/>
      <c r="G674" s="56"/>
      <c r="H674" s="56"/>
      <c r="I674" s="56"/>
      <c r="J674" s="56"/>
      <c r="K674" s="56"/>
      <c r="L674" s="23"/>
    </row>
    <row r="675" spans="1:12" x14ac:dyDescent="0.2">
      <c r="A675" s="24"/>
      <c r="B675" s="48"/>
      <c r="C675" s="49"/>
      <c r="D675" s="50"/>
      <c r="E675" s="50"/>
      <c r="F675" s="165"/>
      <c r="G675" s="56"/>
      <c r="H675" s="56"/>
      <c r="I675" s="56"/>
      <c r="J675" s="56"/>
      <c r="K675" s="56"/>
      <c r="L675" s="23"/>
    </row>
    <row r="676" spans="1:12" x14ac:dyDescent="0.2">
      <c r="A676" s="24"/>
      <c r="B676" s="48"/>
      <c r="C676" s="49"/>
      <c r="D676" s="50"/>
      <c r="E676" s="50"/>
      <c r="F676" s="165"/>
      <c r="G676" s="56"/>
      <c r="H676" s="56"/>
      <c r="I676" s="56"/>
      <c r="J676" s="56"/>
      <c r="K676" s="56"/>
      <c r="L676" s="23"/>
    </row>
    <row r="677" spans="1:12" x14ac:dyDescent="0.2">
      <c r="A677" s="24"/>
      <c r="B677" s="48"/>
      <c r="C677" s="49"/>
      <c r="D677" s="50"/>
      <c r="E677" s="50"/>
      <c r="F677" s="165"/>
      <c r="G677" s="56"/>
      <c r="H677" s="56"/>
      <c r="I677" s="56"/>
      <c r="J677" s="56"/>
      <c r="K677" s="56"/>
      <c r="L677" s="23"/>
    </row>
    <row r="678" spans="1:12" x14ac:dyDescent="0.2">
      <c r="A678" s="51"/>
      <c r="B678" s="52"/>
      <c r="C678" s="53"/>
      <c r="D678" s="54"/>
      <c r="E678" s="54"/>
      <c r="F678" s="164"/>
      <c r="G678" s="55"/>
      <c r="H678" s="55"/>
      <c r="I678" s="55"/>
      <c r="J678" s="55"/>
      <c r="K678" s="55"/>
      <c r="L678" s="23"/>
    </row>
    <row r="679" spans="1:12" x14ac:dyDescent="0.2">
      <c r="A679" s="24"/>
      <c r="B679" s="48"/>
      <c r="C679" s="49"/>
      <c r="D679" s="50"/>
      <c r="E679" s="50"/>
      <c r="F679" s="165"/>
      <c r="G679" s="56"/>
      <c r="H679" s="56"/>
      <c r="I679" s="56"/>
      <c r="J679" s="56"/>
      <c r="K679" s="56"/>
      <c r="L679" s="23"/>
    </row>
    <row r="680" spans="1:12" x14ac:dyDescent="0.2">
      <c r="A680" s="24"/>
      <c r="B680" s="48"/>
      <c r="C680" s="49"/>
      <c r="D680" s="50"/>
      <c r="E680" s="50"/>
      <c r="F680" s="165"/>
      <c r="G680" s="56"/>
      <c r="H680" s="56"/>
      <c r="I680" s="56"/>
      <c r="J680" s="56"/>
      <c r="K680" s="56"/>
      <c r="L680" s="23"/>
    </row>
    <row r="681" spans="1:12" x14ac:dyDescent="0.2">
      <c r="A681" s="24"/>
      <c r="B681" s="48"/>
      <c r="C681" s="57"/>
      <c r="D681" s="50"/>
      <c r="E681" s="50"/>
      <c r="F681" s="165"/>
      <c r="G681" s="56"/>
      <c r="H681" s="56"/>
      <c r="I681" s="56"/>
      <c r="J681" s="56"/>
      <c r="K681" s="56"/>
      <c r="L681" s="23"/>
    </row>
    <row r="682" spans="1:12" x14ac:dyDescent="0.2">
      <c r="A682" s="24"/>
      <c r="B682" s="48"/>
      <c r="C682" s="49"/>
      <c r="D682" s="50"/>
      <c r="E682" s="50"/>
      <c r="F682" s="165"/>
      <c r="G682" s="56"/>
      <c r="H682" s="56"/>
      <c r="I682" s="56"/>
      <c r="J682" s="56"/>
      <c r="K682" s="56"/>
      <c r="L682" s="23"/>
    </row>
    <row r="683" spans="1:12" x14ac:dyDescent="0.2">
      <c r="A683" s="51"/>
      <c r="B683" s="52"/>
      <c r="C683" s="53"/>
      <c r="D683" s="54"/>
      <c r="E683" s="54"/>
      <c r="F683" s="164"/>
      <c r="G683" s="55"/>
      <c r="H683" s="55"/>
      <c r="I683" s="55"/>
      <c r="J683" s="55"/>
      <c r="K683" s="55"/>
      <c r="L683" s="23"/>
    </row>
    <row r="684" spans="1:12" x14ac:dyDescent="0.2">
      <c r="A684" s="51"/>
      <c r="B684" s="52"/>
      <c r="C684" s="53"/>
      <c r="D684" s="54"/>
      <c r="E684" s="54"/>
      <c r="F684" s="164"/>
      <c r="G684" s="55"/>
      <c r="H684" s="55"/>
      <c r="I684" s="55"/>
      <c r="J684" s="55"/>
      <c r="K684" s="55"/>
      <c r="L684" s="23"/>
    </row>
    <row r="685" spans="1:12" x14ac:dyDescent="0.2">
      <c r="A685" s="24"/>
      <c r="B685" s="48"/>
      <c r="C685" s="49"/>
      <c r="D685" s="50"/>
      <c r="E685" s="50"/>
      <c r="F685" s="165"/>
      <c r="G685" s="56"/>
      <c r="H685" s="56"/>
      <c r="I685" s="56"/>
      <c r="J685" s="56"/>
      <c r="K685" s="56"/>
      <c r="L685" s="23"/>
    </row>
    <row r="686" spans="1:12" x14ac:dyDescent="0.2">
      <c r="A686" s="24"/>
      <c r="B686" s="48"/>
      <c r="C686" s="49"/>
      <c r="D686" s="50"/>
      <c r="E686" s="50"/>
      <c r="F686" s="165"/>
      <c r="G686" s="56"/>
      <c r="H686" s="56"/>
      <c r="I686" s="56"/>
      <c r="J686" s="56"/>
      <c r="K686" s="56"/>
      <c r="L686" s="23"/>
    </row>
    <row r="687" spans="1:12" x14ac:dyDescent="0.2">
      <c r="A687" s="24"/>
      <c r="B687" s="48"/>
      <c r="C687" s="49"/>
      <c r="D687" s="50"/>
      <c r="E687" s="50"/>
      <c r="F687" s="165"/>
      <c r="G687" s="56"/>
      <c r="H687" s="56"/>
      <c r="I687" s="56"/>
      <c r="J687" s="56"/>
      <c r="K687" s="56"/>
      <c r="L687" s="23"/>
    </row>
    <row r="688" spans="1:12" x14ac:dyDescent="0.2">
      <c r="A688" s="24"/>
      <c r="B688" s="48"/>
      <c r="C688" s="49"/>
      <c r="D688" s="50"/>
      <c r="E688" s="50"/>
      <c r="F688" s="165"/>
      <c r="G688" s="56"/>
      <c r="H688" s="56"/>
      <c r="I688" s="56"/>
      <c r="J688" s="56"/>
      <c r="K688" s="56"/>
      <c r="L688" s="23"/>
    </row>
    <row r="689" spans="1:12" x14ac:dyDescent="0.2">
      <c r="A689" s="24"/>
      <c r="B689" s="48"/>
      <c r="C689" s="57"/>
      <c r="D689" s="50"/>
      <c r="E689" s="50"/>
      <c r="F689" s="165"/>
      <c r="G689" s="56"/>
      <c r="H689" s="56"/>
      <c r="I689" s="56"/>
      <c r="J689" s="56"/>
      <c r="K689" s="56"/>
      <c r="L689" s="23"/>
    </row>
    <row r="690" spans="1:12" x14ac:dyDescent="0.2">
      <c r="A690" s="24"/>
      <c r="B690" s="48"/>
      <c r="C690" s="49"/>
      <c r="D690" s="50"/>
      <c r="E690" s="50"/>
      <c r="F690" s="165"/>
      <c r="G690" s="56"/>
      <c r="H690" s="56"/>
      <c r="I690" s="56"/>
      <c r="J690" s="56"/>
      <c r="K690" s="56"/>
      <c r="L690" s="23"/>
    </row>
    <row r="691" spans="1:12" x14ac:dyDescent="0.2">
      <c r="A691" s="24"/>
      <c r="B691" s="48"/>
      <c r="C691" s="49"/>
      <c r="D691" s="50"/>
      <c r="E691" s="50"/>
      <c r="F691" s="165"/>
      <c r="G691" s="56"/>
      <c r="H691" s="56"/>
      <c r="I691" s="56"/>
      <c r="J691" s="56"/>
      <c r="K691" s="56"/>
      <c r="L691" s="23"/>
    </row>
    <row r="692" spans="1:12" x14ac:dyDescent="0.2">
      <c r="A692" s="24"/>
      <c r="B692" s="48"/>
      <c r="C692" s="49"/>
      <c r="D692" s="50"/>
      <c r="E692" s="50"/>
      <c r="F692" s="165"/>
      <c r="G692" s="56"/>
      <c r="H692" s="56"/>
      <c r="I692" s="56"/>
      <c r="J692" s="56"/>
      <c r="K692" s="56"/>
      <c r="L692" s="23"/>
    </row>
    <row r="693" spans="1:12" x14ac:dyDescent="0.2">
      <c r="A693" s="24"/>
      <c r="B693" s="48"/>
      <c r="C693" s="49"/>
      <c r="D693" s="50"/>
      <c r="E693" s="50"/>
      <c r="F693" s="165"/>
      <c r="G693" s="56"/>
      <c r="H693" s="56"/>
      <c r="I693" s="56"/>
      <c r="J693" s="56"/>
      <c r="K693" s="56"/>
      <c r="L693" s="23"/>
    </row>
    <row r="694" spans="1:12" x14ac:dyDescent="0.2">
      <c r="A694" s="24"/>
      <c r="B694" s="48"/>
      <c r="C694" s="49"/>
      <c r="D694" s="50"/>
      <c r="E694" s="50"/>
      <c r="F694" s="165"/>
      <c r="G694" s="56"/>
      <c r="H694" s="56"/>
      <c r="I694" s="56"/>
      <c r="J694" s="56"/>
      <c r="K694" s="56"/>
      <c r="L694" s="23"/>
    </row>
    <row r="695" spans="1:12" x14ac:dyDescent="0.2">
      <c r="A695" s="24"/>
      <c r="B695" s="48"/>
      <c r="C695" s="49"/>
      <c r="D695" s="50"/>
      <c r="E695" s="50"/>
      <c r="F695" s="165"/>
      <c r="G695" s="56"/>
      <c r="H695" s="56"/>
      <c r="I695" s="56"/>
      <c r="J695" s="56"/>
      <c r="K695" s="56"/>
      <c r="L695" s="23"/>
    </row>
    <row r="696" spans="1:12" x14ac:dyDescent="0.2">
      <c r="A696" s="24"/>
      <c r="B696" s="48"/>
      <c r="C696" s="57"/>
      <c r="D696" s="50"/>
      <c r="E696" s="50"/>
      <c r="F696" s="165"/>
      <c r="G696" s="56"/>
      <c r="H696" s="56"/>
      <c r="I696" s="56"/>
      <c r="J696" s="56"/>
      <c r="K696" s="56"/>
      <c r="L696" s="23"/>
    </row>
    <row r="697" spans="1:12" x14ac:dyDescent="0.2">
      <c r="A697" s="24"/>
      <c r="B697" s="48"/>
      <c r="C697" s="49"/>
      <c r="D697" s="50"/>
      <c r="E697" s="50"/>
      <c r="F697" s="165"/>
      <c r="G697" s="56"/>
      <c r="H697" s="56"/>
      <c r="I697" s="56"/>
      <c r="J697" s="56"/>
      <c r="K697" s="56"/>
      <c r="L697" s="23"/>
    </row>
    <row r="698" spans="1:12" x14ac:dyDescent="0.2">
      <c r="A698" s="24"/>
      <c r="B698" s="48"/>
      <c r="C698" s="49"/>
      <c r="D698" s="50"/>
      <c r="E698" s="50"/>
      <c r="F698" s="165"/>
      <c r="G698" s="56"/>
      <c r="H698" s="56"/>
      <c r="I698" s="56"/>
      <c r="J698" s="56"/>
      <c r="K698" s="56"/>
      <c r="L698" s="23"/>
    </row>
    <row r="699" spans="1:12" x14ac:dyDescent="0.2">
      <c r="A699" s="24"/>
      <c r="B699" s="48"/>
      <c r="C699" s="57"/>
      <c r="D699" s="50"/>
      <c r="E699" s="50"/>
      <c r="F699" s="165"/>
      <c r="G699" s="56"/>
      <c r="H699" s="56"/>
      <c r="I699" s="56"/>
      <c r="J699" s="56"/>
      <c r="K699" s="56"/>
      <c r="L699" s="23"/>
    </row>
    <row r="700" spans="1:12" x14ac:dyDescent="0.2">
      <c r="A700" s="24"/>
      <c r="B700" s="48"/>
      <c r="C700" s="49"/>
      <c r="D700" s="50"/>
      <c r="E700" s="50"/>
      <c r="F700" s="165"/>
      <c r="G700" s="56"/>
      <c r="H700" s="56"/>
      <c r="I700" s="56"/>
      <c r="J700" s="56"/>
      <c r="K700" s="56"/>
      <c r="L700" s="23"/>
    </row>
    <row r="701" spans="1:12" x14ac:dyDescent="0.2">
      <c r="A701" s="24"/>
      <c r="B701" s="48"/>
      <c r="C701" s="49"/>
      <c r="D701" s="50"/>
      <c r="E701" s="50"/>
      <c r="F701" s="165"/>
      <c r="G701" s="56"/>
      <c r="H701" s="56"/>
      <c r="I701" s="56"/>
      <c r="J701" s="56"/>
      <c r="K701" s="56"/>
      <c r="L701" s="23"/>
    </row>
    <row r="702" spans="1:12" x14ac:dyDescent="0.2">
      <c r="A702" s="24"/>
      <c r="B702" s="48"/>
      <c r="C702" s="57"/>
      <c r="D702" s="50"/>
      <c r="E702" s="50"/>
      <c r="F702" s="165"/>
      <c r="G702" s="56"/>
      <c r="H702" s="56"/>
      <c r="I702" s="56"/>
      <c r="J702" s="56"/>
      <c r="K702" s="56"/>
      <c r="L702" s="23"/>
    </row>
    <row r="703" spans="1:12" x14ac:dyDescent="0.2">
      <c r="A703" s="24"/>
      <c r="B703" s="48"/>
      <c r="C703" s="49"/>
      <c r="D703" s="50"/>
      <c r="E703" s="50"/>
      <c r="F703" s="165"/>
      <c r="G703" s="56"/>
      <c r="H703" s="56"/>
      <c r="I703" s="56"/>
      <c r="J703" s="56"/>
      <c r="K703" s="56"/>
      <c r="L703" s="23"/>
    </row>
    <row r="704" spans="1:12" x14ac:dyDescent="0.2">
      <c r="A704" s="24"/>
      <c r="B704" s="48"/>
      <c r="C704" s="49"/>
      <c r="D704" s="50"/>
      <c r="E704" s="50"/>
      <c r="F704" s="165"/>
      <c r="G704" s="56"/>
      <c r="H704" s="56"/>
      <c r="I704" s="56"/>
      <c r="J704" s="56"/>
      <c r="K704" s="56"/>
      <c r="L704" s="23"/>
    </row>
    <row r="705" spans="1:12" x14ac:dyDescent="0.2">
      <c r="A705" s="24"/>
      <c r="B705" s="48"/>
      <c r="C705" s="49"/>
      <c r="D705" s="50"/>
      <c r="E705" s="50"/>
      <c r="F705" s="165"/>
      <c r="G705" s="56"/>
      <c r="H705" s="56"/>
      <c r="I705" s="56"/>
      <c r="J705" s="56"/>
      <c r="K705" s="56"/>
      <c r="L705" s="23"/>
    </row>
    <row r="706" spans="1:12" x14ac:dyDescent="0.2">
      <c r="A706" s="24"/>
      <c r="B706" s="48"/>
      <c r="C706" s="49"/>
      <c r="D706" s="50"/>
      <c r="E706" s="50"/>
      <c r="F706" s="165"/>
      <c r="G706" s="56"/>
      <c r="H706" s="56"/>
      <c r="I706" s="56"/>
      <c r="J706" s="56"/>
      <c r="K706" s="56"/>
      <c r="L706" s="23"/>
    </row>
    <row r="707" spans="1:12" x14ac:dyDescent="0.2">
      <c r="A707" s="24"/>
      <c r="B707" s="48"/>
      <c r="C707" s="49"/>
      <c r="D707" s="50"/>
      <c r="E707" s="50"/>
      <c r="F707" s="165"/>
      <c r="G707" s="56"/>
      <c r="H707" s="56"/>
      <c r="I707" s="56"/>
      <c r="J707" s="56"/>
      <c r="K707" s="56"/>
      <c r="L707" s="23"/>
    </row>
    <row r="708" spans="1:12" x14ac:dyDescent="0.2">
      <c r="A708" s="24"/>
      <c r="B708" s="48"/>
      <c r="C708" s="49"/>
      <c r="D708" s="50"/>
      <c r="E708" s="50"/>
      <c r="F708" s="165"/>
      <c r="G708" s="56"/>
      <c r="H708" s="56"/>
      <c r="I708" s="56"/>
      <c r="J708" s="56"/>
      <c r="K708" s="56"/>
      <c r="L708" s="23"/>
    </row>
    <row r="709" spans="1:12" x14ac:dyDescent="0.2">
      <c r="A709" s="51"/>
      <c r="B709" s="52"/>
      <c r="C709" s="53"/>
      <c r="D709" s="54"/>
      <c r="E709" s="54"/>
      <c r="F709" s="164"/>
      <c r="G709" s="55"/>
      <c r="H709" s="55"/>
      <c r="I709" s="55"/>
      <c r="J709" s="55"/>
      <c r="K709" s="55"/>
      <c r="L709" s="23"/>
    </row>
    <row r="710" spans="1:12" x14ac:dyDescent="0.2">
      <c r="A710" s="24"/>
      <c r="B710" s="48"/>
      <c r="C710" s="57"/>
      <c r="D710" s="50"/>
      <c r="E710" s="50"/>
      <c r="F710" s="165"/>
      <c r="G710" s="56"/>
      <c r="H710" s="56"/>
      <c r="I710" s="56"/>
      <c r="J710" s="56"/>
      <c r="K710" s="56"/>
      <c r="L710" s="23"/>
    </row>
    <row r="711" spans="1:12" x14ac:dyDescent="0.2">
      <c r="A711" s="24"/>
      <c r="B711" s="48"/>
      <c r="C711" s="49"/>
      <c r="D711" s="50"/>
      <c r="E711" s="50"/>
      <c r="F711" s="165"/>
      <c r="G711" s="56"/>
      <c r="H711" s="56"/>
      <c r="I711" s="56"/>
      <c r="J711" s="56"/>
      <c r="K711" s="56"/>
      <c r="L711" s="23"/>
    </row>
    <row r="712" spans="1:12" x14ac:dyDescent="0.2">
      <c r="A712" s="24"/>
      <c r="B712" s="48"/>
      <c r="C712" s="49"/>
      <c r="D712" s="50"/>
      <c r="E712" s="50"/>
      <c r="F712" s="165"/>
      <c r="G712" s="56"/>
      <c r="H712" s="56"/>
      <c r="I712" s="56"/>
      <c r="J712" s="56"/>
      <c r="K712" s="56"/>
      <c r="L712" s="23"/>
    </row>
    <row r="713" spans="1:12" x14ac:dyDescent="0.2">
      <c r="A713" s="24"/>
      <c r="B713" s="48"/>
      <c r="C713" s="49"/>
      <c r="D713" s="50"/>
      <c r="E713" s="50"/>
      <c r="F713" s="165"/>
      <c r="G713" s="56"/>
      <c r="H713" s="56"/>
      <c r="I713" s="56"/>
      <c r="J713" s="56"/>
      <c r="K713" s="56"/>
      <c r="L713" s="23"/>
    </row>
    <row r="714" spans="1:12" x14ac:dyDescent="0.2">
      <c r="A714" s="51"/>
      <c r="B714" s="52"/>
      <c r="C714" s="53"/>
      <c r="D714" s="54"/>
      <c r="E714" s="54"/>
      <c r="F714" s="164"/>
      <c r="G714" s="55"/>
      <c r="H714" s="55"/>
      <c r="I714" s="55"/>
      <c r="J714" s="55"/>
      <c r="K714" s="55"/>
      <c r="L714" s="23"/>
    </row>
    <row r="715" spans="1:12" x14ac:dyDescent="0.2">
      <c r="A715" s="24"/>
      <c r="B715" s="48"/>
      <c r="C715" s="49"/>
      <c r="D715" s="50"/>
      <c r="E715" s="50"/>
      <c r="F715" s="165"/>
      <c r="G715" s="56"/>
      <c r="H715" s="56"/>
      <c r="I715" s="56"/>
      <c r="J715" s="56"/>
      <c r="K715" s="56"/>
      <c r="L715" s="23"/>
    </row>
    <row r="716" spans="1:12" x14ac:dyDescent="0.2">
      <c r="A716" s="24"/>
      <c r="B716" s="48"/>
      <c r="C716" s="49"/>
      <c r="D716" s="50"/>
      <c r="E716" s="50"/>
      <c r="F716" s="165"/>
      <c r="G716" s="56"/>
      <c r="H716" s="56"/>
      <c r="I716" s="56"/>
      <c r="J716" s="56"/>
      <c r="K716" s="56"/>
      <c r="L716" s="23"/>
    </row>
    <row r="717" spans="1:12" x14ac:dyDescent="0.2">
      <c r="A717" s="24"/>
      <c r="B717" s="48"/>
      <c r="C717" s="49"/>
      <c r="D717" s="50"/>
      <c r="E717" s="50"/>
      <c r="F717" s="165"/>
      <c r="G717" s="56"/>
      <c r="H717" s="56"/>
      <c r="I717" s="56"/>
      <c r="J717" s="56"/>
      <c r="K717" s="56"/>
      <c r="L717" s="23"/>
    </row>
  </sheetData>
  <pageMargins left="1" right="0.7" top="0.75" bottom="0.75" header="0.3" footer="0.3"/>
  <pageSetup scale="59" firstPageNumber="34" orientation="landscape" useFirstPageNumber="1" r:id="rId1"/>
  <headerFooter>
    <oddFooter>&amp;CPage 8.4.&amp;P</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C4047-9600-4BB2-98B8-875F7FB4F5A5}">
  <dimension ref="A1:O685"/>
  <sheetViews>
    <sheetView view="pageBreakPreview" zoomScale="80" zoomScaleNormal="80" zoomScaleSheetLayoutView="80" workbookViewId="0">
      <pane xSplit="1" ySplit="7" topLeftCell="B8" activePane="bottomRight" state="frozen"/>
      <selection pane="topRight"/>
      <selection pane="bottomLeft"/>
      <selection pane="bottomRight"/>
    </sheetView>
  </sheetViews>
  <sheetFormatPr defaultRowHeight="12.75" customHeight="1" x14ac:dyDescent="0.2"/>
  <cols>
    <col min="1" max="1" width="48.85546875" bestFit="1" customWidth="1"/>
    <col min="2" max="2" width="13.7109375" bestFit="1" customWidth="1"/>
    <col min="4" max="4" width="14" bestFit="1" customWidth="1"/>
    <col min="5" max="5" width="14" customWidth="1"/>
    <col min="6" max="6" width="18.140625"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1784</v>
      </c>
      <c r="B4" s="19"/>
      <c r="C4" s="19"/>
      <c r="D4" s="19"/>
      <c r="E4" s="19"/>
      <c r="F4" s="156"/>
      <c r="G4" s="19"/>
      <c r="H4" s="19"/>
      <c r="I4" s="19"/>
      <c r="J4" s="19"/>
      <c r="K4" s="19"/>
      <c r="L4" s="19"/>
      <c r="M4" s="15"/>
    </row>
    <row r="5" spans="1:15" ht="15" x14ac:dyDescent="0.25">
      <c r="A5" s="19"/>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929</v>
      </c>
      <c r="B8" s="25">
        <v>343</v>
      </c>
      <c r="C8" s="25" t="s">
        <v>21</v>
      </c>
      <c r="D8" s="26">
        <v>45260</v>
      </c>
      <c r="E8" s="26" t="s">
        <v>189</v>
      </c>
      <c r="F8" s="158"/>
      <c r="G8" s="27">
        <v>0</v>
      </c>
      <c r="H8" s="27">
        <v>81578585.680000007</v>
      </c>
      <c r="I8" s="27">
        <v>319600</v>
      </c>
      <c r="J8" s="27">
        <v>0</v>
      </c>
      <c r="K8" s="27">
        <f>SUM(G8:J8)</f>
        <v>81898185.680000007</v>
      </c>
      <c r="L8" s="25" t="s">
        <v>930</v>
      </c>
      <c r="M8" s="14"/>
      <c r="N8" s="21"/>
      <c r="O8" s="15"/>
    </row>
    <row r="9" spans="1:15" x14ac:dyDescent="0.2">
      <c r="A9" s="23" t="s">
        <v>931</v>
      </c>
      <c r="B9" s="25">
        <v>343</v>
      </c>
      <c r="C9" s="29" t="s">
        <v>21</v>
      </c>
      <c r="D9" s="26" t="s">
        <v>181</v>
      </c>
      <c r="E9" s="26" t="s">
        <v>209</v>
      </c>
      <c r="F9" s="158"/>
      <c r="G9" s="27">
        <v>1727608.06</v>
      </c>
      <c r="H9" s="27">
        <v>1002028.0304000203</v>
      </c>
      <c r="I9" s="27">
        <v>9407656.4882725216</v>
      </c>
      <c r="J9" s="27">
        <v>20354587.690456286</v>
      </c>
      <c r="K9" s="27">
        <f t="shared" ref="K9:K52" si="0">SUM(G9:J9)</f>
        <v>32491880.269128829</v>
      </c>
      <c r="L9" s="28"/>
      <c r="M9" s="11"/>
    </row>
    <row r="10" spans="1:15" x14ac:dyDescent="0.2">
      <c r="A10" s="23" t="s">
        <v>932</v>
      </c>
      <c r="B10" s="25">
        <v>343</v>
      </c>
      <c r="C10" s="29" t="s">
        <v>14</v>
      </c>
      <c r="D10" s="26">
        <v>45747</v>
      </c>
      <c r="E10" s="26" t="s">
        <v>160</v>
      </c>
      <c r="F10" s="158"/>
      <c r="G10" s="27">
        <v>0</v>
      </c>
      <c r="H10" s="27">
        <v>0</v>
      </c>
      <c r="I10" s="27">
        <v>0</v>
      </c>
      <c r="J10" s="27">
        <v>19219039.916799821</v>
      </c>
      <c r="K10" s="27">
        <f t="shared" si="0"/>
        <v>19219039.916799821</v>
      </c>
      <c r="L10" s="28"/>
    </row>
    <row r="11" spans="1:15" x14ac:dyDescent="0.2">
      <c r="A11" s="23" t="s">
        <v>933</v>
      </c>
      <c r="B11" s="25">
        <v>343</v>
      </c>
      <c r="C11" s="29" t="s">
        <v>14</v>
      </c>
      <c r="D11" s="26">
        <v>45747</v>
      </c>
      <c r="E11" s="26" t="s">
        <v>160</v>
      </c>
      <c r="F11" s="158"/>
      <c r="G11" s="27">
        <v>0</v>
      </c>
      <c r="H11" s="27">
        <v>0</v>
      </c>
      <c r="I11" s="27">
        <v>0</v>
      </c>
      <c r="J11" s="27">
        <v>19219039.916799799</v>
      </c>
      <c r="K11" s="27">
        <f t="shared" si="0"/>
        <v>19219039.916799799</v>
      </c>
      <c r="L11" s="28"/>
    </row>
    <row r="12" spans="1:15" x14ac:dyDescent="0.2">
      <c r="A12" s="23" t="s">
        <v>934</v>
      </c>
      <c r="B12" s="25">
        <v>343</v>
      </c>
      <c r="C12" s="29" t="s">
        <v>14</v>
      </c>
      <c r="D12" s="26">
        <v>45229</v>
      </c>
      <c r="E12" s="26" t="s">
        <v>160</v>
      </c>
      <c r="F12" s="158"/>
      <c r="G12" s="27">
        <v>0</v>
      </c>
      <c r="H12" s="27">
        <v>17331361</v>
      </c>
      <c r="I12" s="27">
        <v>0</v>
      </c>
      <c r="J12" s="27">
        <v>0</v>
      </c>
      <c r="K12" s="27">
        <f t="shared" si="0"/>
        <v>17331361</v>
      </c>
      <c r="L12" s="28"/>
    </row>
    <row r="13" spans="1:15" x14ac:dyDescent="0.2">
      <c r="A13" s="23" t="s">
        <v>935</v>
      </c>
      <c r="B13" s="25">
        <v>343</v>
      </c>
      <c r="C13" s="29" t="s">
        <v>14</v>
      </c>
      <c r="D13" s="26">
        <v>45229</v>
      </c>
      <c r="E13" s="26" t="s">
        <v>160</v>
      </c>
      <c r="F13" s="158"/>
      <c r="G13" s="27">
        <v>0</v>
      </c>
      <c r="H13" s="27">
        <v>17331361</v>
      </c>
      <c r="I13" s="27">
        <v>0</v>
      </c>
      <c r="J13" s="27">
        <v>0</v>
      </c>
      <c r="K13" s="27">
        <f t="shared" si="0"/>
        <v>17331361</v>
      </c>
      <c r="L13" s="28"/>
    </row>
    <row r="14" spans="1:15" x14ac:dyDescent="0.2">
      <c r="A14" s="23" t="s">
        <v>936</v>
      </c>
      <c r="B14" s="25">
        <v>343</v>
      </c>
      <c r="C14" s="29" t="s">
        <v>14</v>
      </c>
      <c r="D14" s="26">
        <v>45777</v>
      </c>
      <c r="E14" s="26" t="s">
        <v>160</v>
      </c>
      <c r="F14" s="158"/>
      <c r="G14" s="27">
        <v>0</v>
      </c>
      <c r="H14" s="27">
        <v>0</v>
      </c>
      <c r="I14" s="27">
        <v>0</v>
      </c>
      <c r="J14" s="27">
        <v>14881661.48159986</v>
      </c>
      <c r="K14" s="27">
        <f t="shared" si="0"/>
        <v>14881661.48159986</v>
      </c>
      <c r="L14" s="28"/>
    </row>
    <row r="15" spans="1:15" x14ac:dyDescent="0.2">
      <c r="A15" s="23" t="s">
        <v>937</v>
      </c>
      <c r="B15" s="25">
        <v>343</v>
      </c>
      <c r="C15" s="29" t="s">
        <v>14</v>
      </c>
      <c r="D15" s="26">
        <v>45777</v>
      </c>
      <c r="E15" s="26" t="s">
        <v>160</v>
      </c>
      <c r="F15" s="158"/>
      <c r="G15" s="27">
        <v>0</v>
      </c>
      <c r="H15" s="27">
        <v>0</v>
      </c>
      <c r="I15" s="27">
        <v>0</v>
      </c>
      <c r="J15" s="27">
        <v>14881661.48159986</v>
      </c>
      <c r="K15" s="27">
        <f t="shared" si="0"/>
        <v>14881661.48159986</v>
      </c>
      <c r="L15" s="28"/>
    </row>
    <row r="16" spans="1:15" x14ac:dyDescent="0.2">
      <c r="A16" s="23" t="s">
        <v>938</v>
      </c>
      <c r="B16" s="25">
        <v>343</v>
      </c>
      <c r="C16" s="29" t="s">
        <v>14</v>
      </c>
      <c r="D16" s="26">
        <v>45412</v>
      </c>
      <c r="E16" s="26" t="s">
        <v>160</v>
      </c>
      <c r="F16" s="158"/>
      <c r="G16" s="27">
        <v>0</v>
      </c>
      <c r="H16" s="27">
        <v>0</v>
      </c>
      <c r="I16" s="27">
        <v>14518006.559999859</v>
      </c>
      <c r="J16" s="27">
        <v>0</v>
      </c>
      <c r="K16" s="27">
        <f t="shared" si="0"/>
        <v>14518006.559999859</v>
      </c>
      <c r="L16" s="28"/>
    </row>
    <row r="17" spans="1:12" x14ac:dyDescent="0.2">
      <c r="A17" s="23" t="s">
        <v>939</v>
      </c>
      <c r="B17" s="25">
        <v>343</v>
      </c>
      <c r="C17" s="29" t="s">
        <v>14</v>
      </c>
      <c r="D17" s="26">
        <v>45412</v>
      </c>
      <c r="E17" s="26" t="s">
        <v>160</v>
      </c>
      <c r="F17" s="158"/>
      <c r="G17" s="27">
        <v>0</v>
      </c>
      <c r="H17" s="27">
        <v>0</v>
      </c>
      <c r="I17" s="27">
        <v>14518006.559999859</v>
      </c>
      <c r="J17" s="27">
        <v>0</v>
      </c>
      <c r="K17" s="27">
        <f t="shared" si="0"/>
        <v>14518006.559999859</v>
      </c>
      <c r="L17" s="28"/>
    </row>
    <row r="18" spans="1:12" x14ac:dyDescent="0.2">
      <c r="A18" s="23" t="s">
        <v>940</v>
      </c>
      <c r="B18" s="25">
        <v>343</v>
      </c>
      <c r="C18" s="29" t="s">
        <v>14</v>
      </c>
      <c r="D18" s="26">
        <v>45747</v>
      </c>
      <c r="E18" s="26" t="s">
        <v>160</v>
      </c>
      <c r="F18" s="158"/>
      <c r="G18" s="27">
        <v>0</v>
      </c>
      <c r="H18" s="27">
        <v>0</v>
      </c>
      <c r="I18" s="27">
        <v>0</v>
      </c>
      <c r="J18" s="27">
        <v>12097463.134199895</v>
      </c>
      <c r="K18" s="27">
        <f t="shared" si="0"/>
        <v>12097463.134199895</v>
      </c>
      <c r="L18" s="28"/>
    </row>
    <row r="19" spans="1:12" x14ac:dyDescent="0.2">
      <c r="A19" s="23" t="s">
        <v>941</v>
      </c>
      <c r="B19" s="25">
        <v>343</v>
      </c>
      <c r="C19" s="29" t="s">
        <v>14</v>
      </c>
      <c r="D19" s="26">
        <v>45746</v>
      </c>
      <c r="E19" s="26" t="s">
        <v>160</v>
      </c>
      <c r="F19" s="158"/>
      <c r="G19" s="27">
        <v>0</v>
      </c>
      <c r="H19" s="27">
        <v>0</v>
      </c>
      <c r="I19" s="27">
        <v>0</v>
      </c>
      <c r="J19" s="27">
        <v>12097463.134199895</v>
      </c>
      <c r="K19" s="27">
        <f t="shared" si="0"/>
        <v>12097463.134199895</v>
      </c>
      <c r="L19" s="28"/>
    </row>
    <row r="20" spans="1:12" x14ac:dyDescent="0.2">
      <c r="A20" s="23" t="s">
        <v>942</v>
      </c>
      <c r="B20" s="25">
        <v>343</v>
      </c>
      <c r="C20" s="29" t="s">
        <v>21</v>
      </c>
      <c r="D20" s="26" t="s">
        <v>181</v>
      </c>
      <c r="E20" s="26" t="s">
        <v>209</v>
      </c>
      <c r="F20" s="158"/>
      <c r="G20" s="27">
        <v>0</v>
      </c>
      <c r="H20" s="27">
        <v>1505152</v>
      </c>
      <c r="I20" s="27">
        <v>2583328.2088972311</v>
      </c>
      <c r="J20" s="27">
        <v>3503605.251113032</v>
      </c>
      <c r="K20" s="27">
        <f t="shared" si="0"/>
        <v>7592085.4600102631</v>
      </c>
      <c r="L20" s="28"/>
    </row>
    <row r="21" spans="1:12" x14ac:dyDescent="0.2">
      <c r="A21" s="23" t="s">
        <v>943</v>
      </c>
      <c r="B21" s="25">
        <v>343</v>
      </c>
      <c r="C21" s="29" t="s">
        <v>21</v>
      </c>
      <c r="D21" s="26" t="s">
        <v>181</v>
      </c>
      <c r="E21" s="26" t="s">
        <v>209</v>
      </c>
      <c r="F21" s="158"/>
      <c r="G21" s="27">
        <v>0</v>
      </c>
      <c r="H21" s="27">
        <v>1459504</v>
      </c>
      <c r="I21" s="27">
        <v>2504982.2479679668</v>
      </c>
      <c r="J21" s="27">
        <v>3397350.0022371761</v>
      </c>
      <c r="K21" s="27">
        <f t="shared" si="0"/>
        <v>7361836.2502051424</v>
      </c>
      <c r="L21" s="28"/>
    </row>
    <row r="22" spans="1:12" x14ac:dyDescent="0.2">
      <c r="A22" s="23" t="s">
        <v>944</v>
      </c>
      <c r="B22" s="25">
        <v>343</v>
      </c>
      <c r="C22" s="29" t="s">
        <v>21</v>
      </c>
      <c r="D22" s="26" t="s">
        <v>181</v>
      </c>
      <c r="E22" s="26" t="s">
        <v>209</v>
      </c>
      <c r="F22" s="158"/>
      <c r="G22" s="27">
        <v>0</v>
      </c>
      <c r="H22" s="27">
        <v>1459504</v>
      </c>
      <c r="I22" s="27">
        <v>2504982.2479679668</v>
      </c>
      <c r="J22" s="27">
        <v>3397350.0022371761</v>
      </c>
      <c r="K22" s="27">
        <f t="shared" si="0"/>
        <v>7361836.2502051424</v>
      </c>
      <c r="L22" s="28"/>
    </row>
    <row r="23" spans="1:12" x14ac:dyDescent="0.2">
      <c r="A23" s="23" t="s">
        <v>945</v>
      </c>
      <c r="B23" s="25">
        <v>343</v>
      </c>
      <c r="C23" s="29" t="s">
        <v>21</v>
      </c>
      <c r="D23" s="26" t="s">
        <v>181</v>
      </c>
      <c r="E23" s="26" t="s">
        <v>209</v>
      </c>
      <c r="F23" s="158"/>
      <c r="G23" s="27">
        <v>0</v>
      </c>
      <c r="H23" s="27">
        <v>1210452</v>
      </c>
      <c r="I23" s="27">
        <v>2077526.5563371109</v>
      </c>
      <c r="J23" s="27">
        <v>2817617.734717208</v>
      </c>
      <c r="K23" s="27">
        <f t="shared" si="0"/>
        <v>6105596.2910543187</v>
      </c>
      <c r="L23" s="28"/>
    </row>
    <row r="24" spans="1:12" x14ac:dyDescent="0.2">
      <c r="A24" s="23" t="s">
        <v>946</v>
      </c>
      <c r="B24" s="25">
        <v>343</v>
      </c>
      <c r="C24" s="29" t="s">
        <v>21</v>
      </c>
      <c r="D24" s="26" t="s">
        <v>181</v>
      </c>
      <c r="E24" s="26" t="s">
        <v>209</v>
      </c>
      <c r="F24" s="158"/>
      <c r="G24" s="27">
        <v>0</v>
      </c>
      <c r="H24" s="27">
        <v>1121348</v>
      </c>
      <c r="I24" s="27">
        <v>1819957.751270107</v>
      </c>
      <c r="J24" s="27">
        <v>2501697.520483532</v>
      </c>
      <c r="K24" s="27">
        <f t="shared" si="0"/>
        <v>5443003.271753639</v>
      </c>
      <c r="L24" s="28"/>
    </row>
    <row r="25" spans="1:12" x14ac:dyDescent="0.2">
      <c r="A25" s="23" t="s">
        <v>947</v>
      </c>
      <c r="B25" s="25">
        <v>343</v>
      </c>
      <c r="C25" s="29" t="s">
        <v>21</v>
      </c>
      <c r="D25" s="26" t="s">
        <v>181</v>
      </c>
      <c r="E25" s="26" t="s">
        <v>209</v>
      </c>
      <c r="F25" s="158"/>
      <c r="G25" s="27">
        <v>1310503.3899999999</v>
      </c>
      <c r="H25" s="27">
        <v>574372.66625052504</v>
      </c>
      <c r="I25" s="27">
        <v>378967.75905087398</v>
      </c>
      <c r="J25" s="27">
        <v>2739760.9613199402</v>
      </c>
      <c r="K25" s="27">
        <f t="shared" si="0"/>
        <v>5003604.7766213389</v>
      </c>
      <c r="L25" s="28"/>
    </row>
    <row r="26" spans="1:12" x14ac:dyDescent="0.2">
      <c r="A26" s="23" t="s">
        <v>948</v>
      </c>
      <c r="B26" s="25">
        <v>343</v>
      </c>
      <c r="C26" s="29" t="s">
        <v>21</v>
      </c>
      <c r="D26" s="26" t="s">
        <v>181</v>
      </c>
      <c r="E26" s="26" t="s">
        <v>209</v>
      </c>
      <c r="F26" s="158"/>
      <c r="G26" s="27">
        <v>0</v>
      </c>
      <c r="H26" s="27">
        <v>984056</v>
      </c>
      <c r="I26" s="27">
        <v>1597129.849335568</v>
      </c>
      <c r="J26" s="27">
        <v>2195399.3464367157</v>
      </c>
      <c r="K26" s="27">
        <f t="shared" si="0"/>
        <v>4776585.1957722837</v>
      </c>
      <c r="L26" s="28"/>
    </row>
    <row r="27" spans="1:12" x14ac:dyDescent="0.2">
      <c r="A27" s="23" t="s">
        <v>949</v>
      </c>
      <c r="B27" s="25">
        <v>343</v>
      </c>
      <c r="C27" s="29" t="s">
        <v>13</v>
      </c>
      <c r="D27" s="26">
        <v>44926</v>
      </c>
      <c r="E27" s="26" t="s">
        <v>189</v>
      </c>
      <c r="F27" s="158"/>
      <c r="G27" s="27">
        <v>4670914</v>
      </c>
      <c r="H27" s="27">
        <v>0</v>
      </c>
      <c r="I27" s="27">
        <v>0</v>
      </c>
      <c r="J27" s="27">
        <v>0</v>
      </c>
      <c r="K27" s="27">
        <f t="shared" si="0"/>
        <v>4670914</v>
      </c>
      <c r="L27" s="28"/>
    </row>
    <row r="28" spans="1:12" x14ac:dyDescent="0.2">
      <c r="A28" s="23" t="s">
        <v>950</v>
      </c>
      <c r="B28" s="25">
        <v>343</v>
      </c>
      <c r="C28" s="29" t="s">
        <v>21</v>
      </c>
      <c r="D28" s="26" t="s">
        <v>181</v>
      </c>
      <c r="E28" s="26" t="s">
        <v>209</v>
      </c>
      <c r="F28" s="158"/>
      <c r="G28" s="27">
        <v>81528</v>
      </c>
      <c r="H28" s="27">
        <v>877672</v>
      </c>
      <c r="I28" s="27">
        <v>1424466.9789858428</v>
      </c>
      <c r="J28" s="27">
        <v>1958058.7858829759</v>
      </c>
      <c r="K28" s="27">
        <f t="shared" si="0"/>
        <v>4341725.7648688182</v>
      </c>
      <c r="L28" s="28"/>
    </row>
    <row r="29" spans="1:12" x14ac:dyDescent="0.2">
      <c r="A29" s="23" t="s">
        <v>951</v>
      </c>
      <c r="B29" s="25">
        <v>343</v>
      </c>
      <c r="C29" s="29" t="s">
        <v>21</v>
      </c>
      <c r="D29" s="26" t="s">
        <v>181</v>
      </c>
      <c r="E29" s="26" t="s">
        <v>209</v>
      </c>
      <c r="F29" s="158"/>
      <c r="G29" s="27">
        <v>0</v>
      </c>
      <c r="H29" s="27">
        <v>877672</v>
      </c>
      <c r="I29" s="27">
        <v>1424466.9789858428</v>
      </c>
      <c r="J29" s="27">
        <v>1958058.7858829759</v>
      </c>
      <c r="K29" s="27">
        <f t="shared" si="0"/>
        <v>4260197.7648688182</v>
      </c>
      <c r="L29" s="28"/>
    </row>
    <row r="30" spans="1:12" x14ac:dyDescent="0.2">
      <c r="A30" s="23" t="s">
        <v>952</v>
      </c>
      <c r="B30" s="25">
        <v>343</v>
      </c>
      <c r="C30" s="29" t="s">
        <v>21</v>
      </c>
      <c r="D30" s="26" t="s">
        <v>181</v>
      </c>
      <c r="E30" s="26" t="s">
        <v>209</v>
      </c>
      <c r="F30" s="158"/>
      <c r="G30" s="27">
        <v>0</v>
      </c>
      <c r="H30" s="27">
        <v>857544</v>
      </c>
      <c r="I30" s="27">
        <v>1391801.0830941792</v>
      </c>
      <c r="J30" s="27">
        <v>1913157.6651897398</v>
      </c>
      <c r="K30" s="27">
        <f t="shared" si="0"/>
        <v>4162502.7482839189</v>
      </c>
      <c r="L30" s="28"/>
    </row>
    <row r="31" spans="1:12" x14ac:dyDescent="0.2">
      <c r="A31" s="23" t="s">
        <v>953</v>
      </c>
      <c r="B31" s="25">
        <v>343</v>
      </c>
      <c r="C31" s="29" t="s">
        <v>21</v>
      </c>
      <c r="D31" s="26" t="s">
        <v>181</v>
      </c>
      <c r="E31" s="26" t="s">
        <v>209</v>
      </c>
      <c r="F31" s="158"/>
      <c r="G31" s="27">
        <v>0</v>
      </c>
      <c r="H31" s="27">
        <v>832384</v>
      </c>
      <c r="I31" s="27">
        <v>1350968.4701725401</v>
      </c>
      <c r="J31" s="27">
        <v>1857030.734705908</v>
      </c>
      <c r="K31" s="27">
        <f t="shared" si="0"/>
        <v>4040383.2048784485</v>
      </c>
      <c r="L31" s="28"/>
    </row>
    <row r="32" spans="1:12" x14ac:dyDescent="0.2">
      <c r="A32" s="23" t="s">
        <v>954</v>
      </c>
      <c r="B32" s="25">
        <v>343</v>
      </c>
      <c r="C32" s="29" t="s">
        <v>21</v>
      </c>
      <c r="D32" s="26" t="s">
        <v>181</v>
      </c>
      <c r="E32" s="26" t="s">
        <v>209</v>
      </c>
      <c r="F32" s="158"/>
      <c r="G32" s="27">
        <v>27356</v>
      </c>
      <c r="H32" s="27">
        <v>793428</v>
      </c>
      <c r="I32" s="27">
        <v>1287736.691339772</v>
      </c>
      <c r="J32" s="27">
        <v>1770109.805269928</v>
      </c>
      <c r="K32" s="27">
        <f t="shared" si="0"/>
        <v>3878630.4966096999</v>
      </c>
      <c r="L32" s="28"/>
    </row>
    <row r="33" spans="1:12" x14ac:dyDescent="0.2">
      <c r="A33" s="23" t="s">
        <v>955</v>
      </c>
      <c r="B33" s="25">
        <v>343</v>
      </c>
      <c r="C33" s="29" t="s">
        <v>21</v>
      </c>
      <c r="D33" s="26" t="s">
        <v>181</v>
      </c>
      <c r="E33" s="26" t="s">
        <v>209</v>
      </c>
      <c r="F33" s="158"/>
      <c r="G33" s="27">
        <v>939.33</v>
      </c>
      <c r="H33" s="27">
        <v>743252</v>
      </c>
      <c r="I33" s="27">
        <v>1206304.8002687839</v>
      </c>
      <c r="J33" s="27">
        <v>1658177.5379227959</v>
      </c>
      <c r="K33" s="27">
        <f t="shared" si="0"/>
        <v>3608673.6681915796</v>
      </c>
      <c r="L33" s="28"/>
    </row>
    <row r="34" spans="1:12" x14ac:dyDescent="0.2">
      <c r="A34" s="23" t="s">
        <v>956</v>
      </c>
      <c r="B34" s="25">
        <v>343</v>
      </c>
      <c r="C34" s="29" t="s">
        <v>13</v>
      </c>
      <c r="D34" s="26">
        <v>45260</v>
      </c>
      <c r="E34" s="26" t="s">
        <v>189</v>
      </c>
      <c r="F34" s="158"/>
      <c r="G34" s="27">
        <v>0</v>
      </c>
      <c r="H34" s="27">
        <v>3379695</v>
      </c>
      <c r="I34" s="27">
        <v>0</v>
      </c>
      <c r="J34" s="27">
        <v>0</v>
      </c>
      <c r="K34" s="27">
        <f t="shared" si="0"/>
        <v>3379695</v>
      </c>
      <c r="L34" s="28"/>
    </row>
    <row r="35" spans="1:12" x14ac:dyDescent="0.2">
      <c r="A35" s="23" t="s">
        <v>957</v>
      </c>
      <c r="B35" s="25">
        <v>343</v>
      </c>
      <c r="C35" s="25" t="s">
        <v>13</v>
      </c>
      <c r="D35" s="26">
        <v>45991</v>
      </c>
      <c r="E35" s="26" t="s">
        <v>189</v>
      </c>
      <c r="F35" s="158"/>
      <c r="G35" s="27">
        <v>0</v>
      </c>
      <c r="H35" s="27">
        <v>0</v>
      </c>
      <c r="I35" s="27">
        <v>0</v>
      </c>
      <c r="J35" s="27">
        <v>2787732.2083999738</v>
      </c>
      <c r="K35" s="27">
        <f t="shared" si="0"/>
        <v>2787732.2083999738</v>
      </c>
      <c r="L35" s="28"/>
    </row>
    <row r="36" spans="1:12" x14ac:dyDescent="0.2">
      <c r="A36" s="23" t="s">
        <v>958</v>
      </c>
      <c r="B36" s="25">
        <v>343</v>
      </c>
      <c r="C36" s="29" t="s">
        <v>21</v>
      </c>
      <c r="D36" s="26" t="s">
        <v>181</v>
      </c>
      <c r="E36" s="26" t="s">
        <v>209</v>
      </c>
      <c r="F36" s="158"/>
      <c r="G36" s="27">
        <v>0</v>
      </c>
      <c r="H36" s="27">
        <v>560676</v>
      </c>
      <c r="I36" s="27">
        <v>909978.38952094398</v>
      </c>
      <c r="J36" s="27">
        <v>1250847.2213394721</v>
      </c>
      <c r="K36" s="27">
        <f t="shared" si="0"/>
        <v>2721501.6108604162</v>
      </c>
      <c r="L36" s="28"/>
    </row>
    <row r="37" spans="1:12" x14ac:dyDescent="0.2">
      <c r="A37" s="23" t="s">
        <v>959</v>
      </c>
      <c r="B37" s="25">
        <v>343</v>
      </c>
      <c r="C37" s="25" t="s">
        <v>14</v>
      </c>
      <c r="D37" s="26">
        <v>45747</v>
      </c>
      <c r="E37" s="26" t="s">
        <v>160</v>
      </c>
      <c r="F37" s="158"/>
      <c r="G37" s="27">
        <v>0</v>
      </c>
      <c r="H37" s="27">
        <v>0</v>
      </c>
      <c r="I37" s="27">
        <v>0</v>
      </c>
      <c r="J37" s="27">
        <v>2123669.9055999801</v>
      </c>
      <c r="K37" s="27">
        <f t="shared" si="0"/>
        <v>2123669.9055999801</v>
      </c>
      <c r="L37" s="28"/>
    </row>
    <row r="38" spans="1:12" x14ac:dyDescent="0.2">
      <c r="A38" s="23" t="s">
        <v>960</v>
      </c>
      <c r="B38" s="25">
        <v>343</v>
      </c>
      <c r="C38" s="29" t="s">
        <v>14</v>
      </c>
      <c r="D38" s="26">
        <v>45229</v>
      </c>
      <c r="E38" s="26" t="s">
        <v>160</v>
      </c>
      <c r="F38" s="158"/>
      <c r="G38" s="27">
        <v>0</v>
      </c>
      <c r="H38" s="27">
        <v>2117208</v>
      </c>
      <c r="I38" s="27">
        <v>0</v>
      </c>
      <c r="J38" s="27">
        <v>0</v>
      </c>
      <c r="K38" s="27">
        <f t="shared" si="0"/>
        <v>2117208</v>
      </c>
      <c r="L38" s="28"/>
    </row>
    <row r="39" spans="1:12" x14ac:dyDescent="0.2">
      <c r="A39" s="23" t="s">
        <v>961</v>
      </c>
      <c r="B39" s="25">
        <v>343</v>
      </c>
      <c r="C39" s="29" t="s">
        <v>14</v>
      </c>
      <c r="D39" s="26">
        <v>45229</v>
      </c>
      <c r="E39" s="26" t="s">
        <v>160</v>
      </c>
      <c r="F39" s="158"/>
      <c r="G39" s="27">
        <v>0</v>
      </c>
      <c r="H39" s="27">
        <v>2117208</v>
      </c>
      <c r="I39" s="27">
        <v>0</v>
      </c>
      <c r="J39" s="27">
        <v>0</v>
      </c>
      <c r="K39" s="27">
        <f t="shared" si="0"/>
        <v>2117208</v>
      </c>
      <c r="L39" s="28"/>
    </row>
    <row r="40" spans="1:12" x14ac:dyDescent="0.2">
      <c r="A40" s="23" t="s">
        <v>962</v>
      </c>
      <c r="B40" s="25">
        <v>343</v>
      </c>
      <c r="C40" s="29" t="s">
        <v>14</v>
      </c>
      <c r="D40" s="26">
        <v>45229</v>
      </c>
      <c r="E40" s="26" t="s">
        <v>160</v>
      </c>
      <c r="F40" s="158"/>
      <c r="G40" s="27">
        <v>0</v>
      </c>
      <c r="H40" s="27">
        <v>2117208</v>
      </c>
      <c r="I40" s="27">
        <v>0</v>
      </c>
      <c r="J40" s="27">
        <v>0</v>
      </c>
      <c r="K40" s="27">
        <f t="shared" si="0"/>
        <v>2117208</v>
      </c>
      <c r="L40" s="28"/>
    </row>
    <row r="41" spans="1:12" x14ac:dyDescent="0.2">
      <c r="A41" s="23" t="s">
        <v>963</v>
      </c>
      <c r="B41" s="25">
        <v>343</v>
      </c>
      <c r="C41" s="25" t="s">
        <v>14</v>
      </c>
      <c r="D41" s="26">
        <v>45229</v>
      </c>
      <c r="E41" s="26" t="s">
        <v>160</v>
      </c>
      <c r="F41" s="158"/>
      <c r="G41" s="27">
        <v>0</v>
      </c>
      <c r="H41" s="27">
        <v>2117208</v>
      </c>
      <c r="I41" s="27">
        <v>0</v>
      </c>
      <c r="J41" s="27">
        <v>0</v>
      </c>
      <c r="K41" s="27">
        <f t="shared" si="0"/>
        <v>2117208</v>
      </c>
      <c r="L41" s="28"/>
    </row>
    <row r="42" spans="1:12" x14ac:dyDescent="0.2">
      <c r="A42" s="23" t="s">
        <v>964</v>
      </c>
      <c r="B42" s="25">
        <v>343</v>
      </c>
      <c r="C42" s="29" t="s">
        <v>21</v>
      </c>
      <c r="D42" s="26" t="s">
        <v>181</v>
      </c>
      <c r="E42" s="26" t="s">
        <v>209</v>
      </c>
      <c r="F42" s="158"/>
      <c r="G42" s="27">
        <v>0</v>
      </c>
      <c r="H42" s="27">
        <v>345032</v>
      </c>
      <c r="I42" s="27">
        <v>559986.92560401501</v>
      </c>
      <c r="J42" s="27">
        <v>769751.4211139679</v>
      </c>
      <c r="K42" s="27">
        <f t="shared" si="0"/>
        <v>1674770.346717983</v>
      </c>
      <c r="L42" s="28"/>
    </row>
    <row r="43" spans="1:12" x14ac:dyDescent="0.2">
      <c r="A43" s="23" t="s">
        <v>965</v>
      </c>
      <c r="B43" s="25">
        <v>343</v>
      </c>
      <c r="C43" s="29" t="s">
        <v>21</v>
      </c>
      <c r="D43" s="26" t="s">
        <v>181</v>
      </c>
      <c r="E43" s="26" t="s">
        <v>209</v>
      </c>
      <c r="F43" s="158"/>
      <c r="G43" s="27">
        <v>0</v>
      </c>
      <c r="H43" s="27">
        <v>330656</v>
      </c>
      <c r="I43" s="27">
        <v>536654.42060374399</v>
      </c>
      <c r="J43" s="27">
        <v>737677.99698483595</v>
      </c>
      <c r="K43" s="27">
        <f t="shared" si="0"/>
        <v>1604988.4175885799</v>
      </c>
      <c r="L43" s="28"/>
    </row>
    <row r="44" spans="1:12" x14ac:dyDescent="0.2">
      <c r="A44" s="23" t="s">
        <v>966</v>
      </c>
      <c r="B44" s="25">
        <v>343</v>
      </c>
      <c r="C44" s="29" t="s">
        <v>21</v>
      </c>
      <c r="D44" s="26" t="s">
        <v>181</v>
      </c>
      <c r="E44" s="26" t="s">
        <v>209</v>
      </c>
      <c r="F44" s="158"/>
      <c r="G44" s="27">
        <v>0</v>
      </c>
      <c r="H44" s="27">
        <v>252664</v>
      </c>
      <c r="I44" s="27">
        <v>410074.19555206702</v>
      </c>
      <c r="J44" s="27">
        <v>563681.8209703255</v>
      </c>
      <c r="K44" s="27">
        <f t="shared" si="0"/>
        <v>1226420.0165223926</v>
      </c>
      <c r="L44" s="28"/>
    </row>
    <row r="45" spans="1:12" x14ac:dyDescent="0.2">
      <c r="A45" s="28" t="s">
        <v>208</v>
      </c>
      <c r="B45" s="25">
        <v>343</v>
      </c>
      <c r="C45" s="25" t="s">
        <v>14</v>
      </c>
      <c r="D45" s="26" t="s">
        <v>181</v>
      </c>
      <c r="E45" s="26" t="s">
        <v>160</v>
      </c>
      <c r="F45" s="158" t="str">
        <f>C45&amp;E45</f>
        <v>CAGEN/A</v>
      </c>
      <c r="G45" s="30">
        <f>SUMIF($F$58:$F$200,F45,$G$58:$G$200)</f>
        <v>827227.1399999999</v>
      </c>
      <c r="H45" s="30">
        <f>SUMIF($F$58:$F$200,F45,$H$58:$H$200)</f>
        <v>6259992.8799999999</v>
      </c>
      <c r="I45" s="30">
        <f>SUMIF($F$58:$F$200,F45,$I$58:$I$200)</f>
        <v>1653013.0099999839</v>
      </c>
      <c r="J45" s="30">
        <f>SUMIF($F$58:$F$200,F45,$J$58:$J$200)</f>
        <v>7313981.6497999262</v>
      </c>
      <c r="K45" s="27">
        <f t="shared" si="0"/>
        <v>16054214.679799909</v>
      </c>
      <c r="L45" s="28"/>
    </row>
    <row r="46" spans="1:12" x14ac:dyDescent="0.2">
      <c r="A46" s="28" t="s">
        <v>208</v>
      </c>
      <c r="B46" s="25">
        <v>343</v>
      </c>
      <c r="C46" s="25" t="s">
        <v>13</v>
      </c>
      <c r="D46" s="26" t="s">
        <v>181</v>
      </c>
      <c r="E46" s="26" t="s">
        <v>209</v>
      </c>
      <c r="F46" s="158" t="str">
        <f>C46&amp;E46</f>
        <v>CAGWProgrammatic</v>
      </c>
      <c r="G46" s="30">
        <f>SUMIF($F$58:$F$200,F46,$G$58:$G$200)</f>
        <v>248841.14</v>
      </c>
      <c r="H46" s="30">
        <f>SUMIF($F$58:$F$200,F46,$H$58:$H$200)</f>
        <v>289233</v>
      </c>
      <c r="I46" s="30">
        <f>SUMIF($F$58:$F$200,F46,$I$58:$I$200)</f>
        <v>299217.05999999709</v>
      </c>
      <c r="J46" s="30">
        <f>SUMIF($F$58:$F$200,F46,$J$58:$J$200)</f>
        <v>306712.01159999706</v>
      </c>
      <c r="K46" s="27">
        <f t="shared" si="0"/>
        <v>1144003.2115999942</v>
      </c>
      <c r="L46" s="28"/>
    </row>
    <row r="47" spans="1:12" x14ac:dyDescent="0.2">
      <c r="A47" s="28" t="s">
        <v>208</v>
      </c>
      <c r="B47" s="25">
        <v>343</v>
      </c>
      <c r="C47" s="25" t="s">
        <v>13</v>
      </c>
      <c r="D47" s="26" t="s">
        <v>181</v>
      </c>
      <c r="E47" s="26" t="s">
        <v>189</v>
      </c>
      <c r="F47" s="158" t="str">
        <f>C47&amp;E47</f>
        <v>CAGWSpecific</v>
      </c>
      <c r="G47" s="30">
        <f>SUMIF($F$58:$F$200,F47,$G$58:$G$200)</f>
        <v>2324690.06</v>
      </c>
      <c r="H47" s="30">
        <f>SUMIF($F$58:$F$200,F47,$H$58:$H$200)</f>
        <v>1184167.9100000001</v>
      </c>
      <c r="I47" s="30">
        <f>SUMIF($F$58:$F$200,F47,$I$58:$I$200)</f>
        <v>1659284.6799999839</v>
      </c>
      <c r="J47" s="30">
        <f>SUMIF($F$58:$F$200,F47,$J$58:$J$200)</f>
        <v>2404249.8113999777</v>
      </c>
      <c r="K47" s="27">
        <f t="shared" si="0"/>
        <v>7572392.4613999613</v>
      </c>
      <c r="L47" s="28"/>
    </row>
    <row r="48" spans="1:12" x14ac:dyDescent="0.2">
      <c r="A48" s="28" t="s">
        <v>208</v>
      </c>
      <c r="B48" s="25">
        <v>343</v>
      </c>
      <c r="C48" s="25" t="s">
        <v>21</v>
      </c>
      <c r="D48" s="26" t="s">
        <v>181</v>
      </c>
      <c r="E48" s="26" t="s">
        <v>209</v>
      </c>
      <c r="F48" s="158" t="str">
        <f>C48&amp;E48</f>
        <v>SG-WProgrammatic</v>
      </c>
      <c r="G48" s="30">
        <f>SUMIF($F$58:$F$200,F48,$G$58:$G$200)</f>
        <v>0</v>
      </c>
      <c r="H48" s="30">
        <f>SUMIF($F$58:$F$200,F48,$H$58:$H$200)</f>
        <v>276430</v>
      </c>
      <c r="I48" s="30">
        <f>SUMIF($F$58:$F$200,F48,$I$58:$I$200)</f>
        <v>830679.74361861008</v>
      </c>
      <c r="J48" s="30">
        <f>SUMIF($F$58:$F$200,F48,$J$58:$J$200)</f>
        <v>1329220.2815211569</v>
      </c>
      <c r="K48" s="27">
        <f t="shared" si="0"/>
        <v>2436330.0251397667</v>
      </c>
      <c r="L48" s="28"/>
    </row>
    <row r="49" spans="1:12" x14ac:dyDescent="0.2">
      <c r="A49" s="31" t="s">
        <v>967</v>
      </c>
      <c r="B49" s="25">
        <v>343</v>
      </c>
      <c r="C49" s="25" t="s">
        <v>21</v>
      </c>
      <c r="D49" s="26" t="s">
        <v>181</v>
      </c>
      <c r="E49" s="26" t="s">
        <v>189</v>
      </c>
      <c r="F49" s="158" t="str">
        <f>C49&amp;E49</f>
        <v>SG-WSpecific</v>
      </c>
      <c r="G49" s="30">
        <f>SUMIF($F$58:$F$200,F49,$G$58:$G$200)</f>
        <v>173000</v>
      </c>
      <c r="H49" s="30">
        <f>SUMIF($F$58:$F$200,F49,$H$58:$H$200)</f>
        <v>0</v>
      </c>
      <c r="I49" s="30">
        <f>SUMIF($F$58:$F$200,F49,$I$58:$I$200)</f>
        <v>0</v>
      </c>
      <c r="J49" s="30">
        <f>SUMIF($F$58:$F$200,F49,$J$58:$J$200)</f>
        <v>0</v>
      </c>
      <c r="K49" s="27">
        <f t="shared" si="0"/>
        <v>173000</v>
      </c>
      <c r="L49" s="28"/>
    </row>
    <row r="50" spans="1:12" x14ac:dyDescent="0.2">
      <c r="A50" s="31" t="s">
        <v>967</v>
      </c>
      <c r="B50" s="25">
        <v>343</v>
      </c>
      <c r="C50" s="25" t="s">
        <v>13</v>
      </c>
      <c r="D50" s="26" t="s">
        <v>181</v>
      </c>
      <c r="E50" s="26" t="s">
        <v>160</v>
      </c>
      <c r="F50" s="158"/>
      <c r="G50" s="30">
        <v>-13961.119000000002</v>
      </c>
      <c r="H50" s="30">
        <v>-27922.238000000008</v>
      </c>
      <c r="I50" s="30">
        <v>-27922.238000000008</v>
      </c>
      <c r="J50" s="30">
        <v>-27922.238000000008</v>
      </c>
      <c r="K50" s="27">
        <f t="shared" si="0"/>
        <v>-97727.833000000028</v>
      </c>
      <c r="L50" s="28"/>
    </row>
    <row r="51" spans="1:12" x14ac:dyDescent="0.2">
      <c r="A51" s="31" t="s">
        <v>967</v>
      </c>
      <c r="B51" s="25">
        <v>343</v>
      </c>
      <c r="C51" s="25" t="s">
        <v>21</v>
      </c>
      <c r="D51" s="26" t="s">
        <v>181</v>
      </c>
      <c r="E51" s="26" t="s">
        <v>160</v>
      </c>
      <c r="F51" s="158"/>
      <c r="G51" s="30">
        <v>-289412.98799999995</v>
      </c>
      <c r="H51" s="30">
        <v>-578825.97600000002</v>
      </c>
      <c r="I51" s="30">
        <v>-578825.97600000002</v>
      </c>
      <c r="J51" s="30">
        <v>-578825.97600000002</v>
      </c>
      <c r="K51" s="27">
        <f t="shared" si="0"/>
        <v>-2025890.916</v>
      </c>
      <c r="L51" s="28"/>
    </row>
    <row r="52" spans="1:12" x14ac:dyDescent="0.2">
      <c r="A52" s="31" t="s">
        <v>967</v>
      </c>
      <c r="B52" s="25">
        <v>343</v>
      </c>
      <c r="C52" s="25" t="s">
        <v>14</v>
      </c>
      <c r="D52" s="26" t="s">
        <v>181</v>
      </c>
      <c r="E52" s="26" t="s">
        <v>160</v>
      </c>
      <c r="F52" s="158"/>
      <c r="G52" s="27">
        <v>-636924.90099999984</v>
      </c>
      <c r="H52" s="27">
        <v>-1273849.8019999994</v>
      </c>
      <c r="I52" s="27">
        <v>-1273849.8019999994</v>
      </c>
      <c r="J52" s="27">
        <v>-1273849.8019999994</v>
      </c>
      <c r="K52" s="59">
        <f t="shared" si="0"/>
        <v>-4458474.3069999982</v>
      </c>
      <c r="L52" s="28"/>
    </row>
    <row r="53" spans="1:12" x14ac:dyDescent="0.2">
      <c r="A53" s="23"/>
      <c r="B53" s="28"/>
      <c r="C53" s="25"/>
      <c r="D53" s="32"/>
      <c r="E53" s="32"/>
      <c r="F53" s="159"/>
      <c r="G53" s="33"/>
      <c r="H53" s="33"/>
      <c r="I53" s="33"/>
      <c r="J53" s="33"/>
      <c r="K53" s="33">
        <f>SUM(K8:K52)</f>
        <v>387878162.10527992</v>
      </c>
      <c r="L53" s="28"/>
    </row>
    <row r="54" spans="1:12" x14ac:dyDescent="0.2">
      <c r="A54" s="23"/>
      <c r="B54" s="23"/>
      <c r="C54" s="25"/>
      <c r="D54" s="35"/>
      <c r="E54" s="35"/>
      <c r="F54" s="160"/>
      <c r="G54" s="36"/>
      <c r="H54" s="36"/>
      <c r="I54" s="36"/>
      <c r="J54" s="36"/>
      <c r="K54" s="37"/>
      <c r="L54" s="35"/>
    </row>
    <row r="55" spans="1:12" x14ac:dyDescent="0.2">
      <c r="A55" s="23"/>
      <c r="B55" s="23"/>
      <c r="C55" s="25"/>
      <c r="D55" s="38"/>
      <c r="E55" s="38"/>
      <c r="F55" s="161"/>
      <c r="G55" s="36"/>
      <c r="H55" s="36"/>
      <c r="I55" s="36"/>
      <c r="J55" s="36"/>
      <c r="K55" s="36"/>
      <c r="L55" s="23"/>
    </row>
    <row r="56" spans="1:12" x14ac:dyDescent="0.2">
      <c r="A56" s="39"/>
      <c r="B56" s="23"/>
      <c r="C56" s="40"/>
      <c r="D56" s="26"/>
      <c r="E56" s="26"/>
      <c r="F56" s="158"/>
      <c r="G56" s="36"/>
      <c r="H56" s="36"/>
      <c r="I56" s="36"/>
      <c r="J56" s="36"/>
      <c r="K56" s="36"/>
      <c r="L56" s="23"/>
    </row>
    <row r="57" spans="1:12" ht="26.25" x14ac:dyDescent="0.25">
      <c r="A57" s="41" t="str">
        <f t="shared" ref="A57:D57" si="1">A7</f>
        <v>Project Description</v>
      </c>
      <c r="B57" s="41" t="str">
        <f t="shared" si="1"/>
        <v>FERC Account</v>
      </c>
      <c r="C57" s="41" t="str">
        <f t="shared" si="1"/>
        <v>Factor</v>
      </c>
      <c r="D57" s="41" t="str">
        <f t="shared" si="1"/>
        <v>In-service 
Date</v>
      </c>
      <c r="E57" s="22" t="s">
        <v>152</v>
      </c>
      <c r="F57" s="162"/>
      <c r="G57" s="41" t="str">
        <f t="shared" ref="G57:L57" si="2">G7</f>
        <v>Jul22 to Dec22 Plant Adds</v>
      </c>
      <c r="H57" s="41" t="str">
        <f t="shared" si="2"/>
        <v>CY 2023 Plant Adds</v>
      </c>
      <c r="I57" s="41" t="str">
        <f t="shared" si="2"/>
        <v>CY 2024 Plant Adds</v>
      </c>
      <c r="J57" s="41" t="str">
        <f t="shared" si="2"/>
        <v>CY 2025 Plant Adds</v>
      </c>
      <c r="K57" s="41" t="str">
        <f t="shared" si="2"/>
        <v>Jul22 to Dec25 Plant Adds</v>
      </c>
      <c r="L57" s="41" t="str">
        <f t="shared" si="2"/>
        <v>Ref.</v>
      </c>
    </row>
    <row r="58" spans="1:12" x14ac:dyDescent="0.2">
      <c r="A58" s="42" t="s">
        <v>968</v>
      </c>
      <c r="B58" s="25">
        <v>343</v>
      </c>
      <c r="C58" s="45" t="s">
        <v>13</v>
      </c>
      <c r="D58" s="46">
        <v>45473</v>
      </c>
      <c r="E58" s="26" t="s">
        <v>189</v>
      </c>
      <c r="F58" s="163" t="str">
        <f t="shared" ref="F58:F114" si="3">C58&amp;E58</f>
        <v>CAGWSpecific</v>
      </c>
      <c r="G58" s="47">
        <v>0</v>
      </c>
      <c r="H58" s="47">
        <v>0</v>
      </c>
      <c r="I58" s="47">
        <v>991267.87999999046</v>
      </c>
      <c r="J58" s="47">
        <v>0</v>
      </c>
      <c r="K58" s="47">
        <f>SUM(G58:J58)</f>
        <v>991267.87999999046</v>
      </c>
      <c r="L58" s="23"/>
    </row>
    <row r="59" spans="1:12" x14ac:dyDescent="0.2">
      <c r="A59" s="42" t="s">
        <v>969</v>
      </c>
      <c r="B59" s="25">
        <v>343</v>
      </c>
      <c r="C59" s="45" t="s">
        <v>21</v>
      </c>
      <c r="D59" s="46" t="s">
        <v>922</v>
      </c>
      <c r="E59" s="26" t="s">
        <v>209</v>
      </c>
      <c r="F59" s="163" t="str">
        <f t="shared" si="3"/>
        <v>SG-WProgrammatic</v>
      </c>
      <c r="G59" s="47">
        <v>0</v>
      </c>
      <c r="H59" s="47">
        <v>103554</v>
      </c>
      <c r="I59" s="47">
        <v>426642.47999999888</v>
      </c>
      <c r="J59" s="47">
        <v>437329.25279999658</v>
      </c>
      <c r="K59" s="47">
        <f t="shared" ref="K59:K122" si="4">SUM(G59:J59)</f>
        <v>967525.73279999546</v>
      </c>
      <c r="L59" s="23"/>
    </row>
    <row r="60" spans="1:12" x14ac:dyDescent="0.2">
      <c r="A60" s="42" t="s">
        <v>970</v>
      </c>
      <c r="B60" s="25">
        <v>343</v>
      </c>
      <c r="C60" s="45" t="s">
        <v>13</v>
      </c>
      <c r="D60" s="46">
        <v>44926</v>
      </c>
      <c r="E60" s="26" t="s">
        <v>189</v>
      </c>
      <c r="F60" s="163" t="str">
        <f t="shared" si="3"/>
        <v>CAGWSpecific</v>
      </c>
      <c r="G60" s="47">
        <v>900030</v>
      </c>
      <c r="H60" s="47">
        <v>0</v>
      </c>
      <c r="I60" s="47">
        <v>0</v>
      </c>
      <c r="J60" s="47">
        <v>0</v>
      </c>
      <c r="K60" s="47">
        <f t="shared" si="4"/>
        <v>900030</v>
      </c>
      <c r="L60" s="23"/>
    </row>
    <row r="61" spans="1:12" x14ac:dyDescent="0.2">
      <c r="A61" s="42" t="s">
        <v>971</v>
      </c>
      <c r="B61" s="25">
        <v>343</v>
      </c>
      <c r="C61" s="44" t="s">
        <v>21</v>
      </c>
      <c r="D61" s="46" t="s">
        <v>922</v>
      </c>
      <c r="E61" s="26" t="s">
        <v>209</v>
      </c>
      <c r="F61" s="163" t="str">
        <f t="shared" si="3"/>
        <v>SG-WProgrammatic</v>
      </c>
      <c r="G61" s="47">
        <v>0</v>
      </c>
      <c r="H61" s="47">
        <v>172876</v>
      </c>
      <c r="I61" s="47">
        <v>280576.31361861154</v>
      </c>
      <c r="J61" s="47">
        <v>385677.16072116524</v>
      </c>
      <c r="K61" s="47">
        <f t="shared" si="4"/>
        <v>839129.47433977679</v>
      </c>
      <c r="L61" s="23"/>
    </row>
    <row r="62" spans="1:12" x14ac:dyDescent="0.2">
      <c r="A62" s="42" t="s">
        <v>972</v>
      </c>
      <c r="B62" s="25">
        <v>343</v>
      </c>
      <c r="C62" s="44" t="s">
        <v>14</v>
      </c>
      <c r="D62" s="46">
        <v>45747</v>
      </c>
      <c r="E62" s="26" t="s">
        <v>160</v>
      </c>
      <c r="F62" s="163" t="str">
        <f t="shared" si="3"/>
        <v>CAGEN/A</v>
      </c>
      <c r="G62" s="47">
        <v>0</v>
      </c>
      <c r="H62" s="47">
        <v>0</v>
      </c>
      <c r="I62" s="47">
        <v>0</v>
      </c>
      <c r="J62" s="47">
        <v>825872.09919999226</v>
      </c>
      <c r="K62" s="47">
        <f t="shared" si="4"/>
        <v>825872.09919999226</v>
      </c>
      <c r="L62" s="23"/>
    </row>
    <row r="63" spans="1:12" x14ac:dyDescent="0.2">
      <c r="A63" s="42" t="s">
        <v>973</v>
      </c>
      <c r="B63" s="25">
        <v>343</v>
      </c>
      <c r="C63" s="45" t="s">
        <v>14</v>
      </c>
      <c r="D63" s="46">
        <v>45291</v>
      </c>
      <c r="E63" s="26" t="s">
        <v>160</v>
      </c>
      <c r="F63" s="163" t="str">
        <f t="shared" si="3"/>
        <v>CAGEN/A</v>
      </c>
      <c r="G63" s="47">
        <v>0</v>
      </c>
      <c r="H63" s="47">
        <v>817446.99999999988</v>
      </c>
      <c r="I63" s="47">
        <v>0</v>
      </c>
      <c r="J63" s="47">
        <v>0</v>
      </c>
      <c r="K63" s="47">
        <f t="shared" si="4"/>
        <v>817446.99999999988</v>
      </c>
      <c r="L63" s="23"/>
    </row>
    <row r="64" spans="1:12" x14ac:dyDescent="0.2">
      <c r="A64" s="42" t="s">
        <v>974</v>
      </c>
      <c r="B64" s="25">
        <v>343</v>
      </c>
      <c r="C64" s="44" t="s">
        <v>14</v>
      </c>
      <c r="D64" s="46">
        <v>45229</v>
      </c>
      <c r="E64" s="26" t="s">
        <v>160</v>
      </c>
      <c r="F64" s="163" t="str">
        <f t="shared" si="3"/>
        <v>CAGEN/A</v>
      </c>
      <c r="G64" s="47">
        <v>0</v>
      </c>
      <c r="H64" s="47">
        <v>695674</v>
      </c>
      <c r="I64" s="47">
        <v>0</v>
      </c>
      <c r="J64" s="47">
        <v>0</v>
      </c>
      <c r="K64" s="47">
        <f t="shared" si="4"/>
        <v>695674</v>
      </c>
      <c r="L64" s="23"/>
    </row>
    <row r="65" spans="1:12" x14ac:dyDescent="0.2">
      <c r="A65" s="42" t="s">
        <v>975</v>
      </c>
      <c r="B65" s="25">
        <v>343</v>
      </c>
      <c r="C65" s="45" t="s">
        <v>14</v>
      </c>
      <c r="D65" s="46">
        <v>45229</v>
      </c>
      <c r="E65" s="26" t="s">
        <v>160</v>
      </c>
      <c r="F65" s="163" t="str">
        <f t="shared" si="3"/>
        <v>CAGEN/A</v>
      </c>
      <c r="G65" s="47">
        <v>0</v>
      </c>
      <c r="H65" s="47">
        <v>695674</v>
      </c>
      <c r="I65" s="47">
        <v>0</v>
      </c>
      <c r="J65" s="47">
        <v>0</v>
      </c>
      <c r="K65" s="47">
        <f t="shared" si="4"/>
        <v>695674</v>
      </c>
      <c r="L65" s="23"/>
    </row>
    <row r="66" spans="1:12" x14ac:dyDescent="0.2">
      <c r="A66" s="42" t="s">
        <v>976</v>
      </c>
      <c r="B66" s="25">
        <v>343</v>
      </c>
      <c r="C66" s="44" t="s">
        <v>14</v>
      </c>
      <c r="D66" s="46">
        <v>45746</v>
      </c>
      <c r="E66" s="26" t="s">
        <v>160</v>
      </c>
      <c r="F66" s="163" t="str">
        <f t="shared" si="3"/>
        <v>CAGEN/A</v>
      </c>
      <c r="G66" s="47">
        <v>0</v>
      </c>
      <c r="H66" s="47">
        <v>0</v>
      </c>
      <c r="I66" s="47">
        <v>0</v>
      </c>
      <c r="J66" s="47">
        <v>654134.61539999384</v>
      </c>
      <c r="K66" s="47">
        <f t="shared" si="4"/>
        <v>654134.61539999384</v>
      </c>
      <c r="L66" s="23"/>
    </row>
    <row r="67" spans="1:12" x14ac:dyDescent="0.2">
      <c r="A67" s="42" t="s">
        <v>977</v>
      </c>
      <c r="B67" s="25">
        <v>343</v>
      </c>
      <c r="C67" s="44" t="s">
        <v>13</v>
      </c>
      <c r="D67" s="46">
        <v>44804</v>
      </c>
      <c r="E67" s="26" t="s">
        <v>189</v>
      </c>
      <c r="F67" s="163" t="str">
        <f t="shared" si="3"/>
        <v>CAGWSpecific</v>
      </c>
      <c r="G67" s="47">
        <v>644091</v>
      </c>
      <c r="H67" s="47">
        <v>0</v>
      </c>
      <c r="I67" s="47">
        <v>0</v>
      </c>
      <c r="J67" s="47">
        <v>0</v>
      </c>
      <c r="K67" s="47">
        <f t="shared" si="4"/>
        <v>644091</v>
      </c>
      <c r="L67" s="23"/>
    </row>
    <row r="68" spans="1:12" x14ac:dyDescent="0.2">
      <c r="A68" s="42" t="s">
        <v>978</v>
      </c>
      <c r="B68" s="25">
        <v>343</v>
      </c>
      <c r="C68" s="45" t="s">
        <v>14</v>
      </c>
      <c r="D68" s="46">
        <v>45291</v>
      </c>
      <c r="E68" s="26" t="s">
        <v>160</v>
      </c>
      <c r="F68" s="163" t="str">
        <f t="shared" si="3"/>
        <v>CAGEN/A</v>
      </c>
      <c r="G68" s="47">
        <v>0</v>
      </c>
      <c r="H68" s="47">
        <v>639301</v>
      </c>
      <c r="I68" s="47">
        <v>0</v>
      </c>
      <c r="J68" s="47">
        <v>0</v>
      </c>
      <c r="K68" s="47">
        <f t="shared" si="4"/>
        <v>639301</v>
      </c>
      <c r="L68" s="23"/>
    </row>
    <row r="69" spans="1:12" x14ac:dyDescent="0.2">
      <c r="A69" s="42" t="s">
        <v>979</v>
      </c>
      <c r="B69" s="25">
        <v>343</v>
      </c>
      <c r="C69" s="45" t="s">
        <v>14</v>
      </c>
      <c r="D69" s="46">
        <v>45413</v>
      </c>
      <c r="E69" s="26" t="s">
        <v>160</v>
      </c>
      <c r="F69" s="163" t="str">
        <f t="shared" si="3"/>
        <v>CAGEN/A</v>
      </c>
      <c r="G69" s="47">
        <v>0</v>
      </c>
      <c r="H69" s="47">
        <v>0</v>
      </c>
      <c r="I69" s="47">
        <v>629823.36999999394</v>
      </c>
      <c r="J69" s="47">
        <v>0</v>
      </c>
      <c r="K69" s="47">
        <f t="shared" si="4"/>
        <v>629823.36999999394</v>
      </c>
      <c r="L69" s="23"/>
    </row>
    <row r="70" spans="1:12" x14ac:dyDescent="0.2">
      <c r="A70" s="42" t="s">
        <v>980</v>
      </c>
      <c r="B70" s="25">
        <v>343</v>
      </c>
      <c r="C70" s="44" t="s">
        <v>21</v>
      </c>
      <c r="D70" s="46" t="s">
        <v>922</v>
      </c>
      <c r="E70" s="26" t="s">
        <v>209</v>
      </c>
      <c r="F70" s="163" t="str">
        <f t="shared" si="3"/>
        <v>SG-WProgrammatic</v>
      </c>
      <c r="G70" s="47">
        <v>0</v>
      </c>
      <c r="H70" s="47">
        <v>0</v>
      </c>
      <c r="I70" s="47">
        <v>123460.94999999969</v>
      </c>
      <c r="J70" s="47">
        <v>506213.86799999519</v>
      </c>
      <c r="K70" s="47">
        <f t="shared" si="4"/>
        <v>629674.81799999485</v>
      </c>
      <c r="L70" s="23"/>
    </row>
    <row r="71" spans="1:12" x14ac:dyDescent="0.2">
      <c r="A71" s="42" t="s">
        <v>981</v>
      </c>
      <c r="B71" s="25">
        <v>343</v>
      </c>
      <c r="C71" s="45" t="s">
        <v>13</v>
      </c>
      <c r="D71" s="46">
        <v>45838</v>
      </c>
      <c r="E71" s="26" t="s">
        <v>189</v>
      </c>
      <c r="F71" s="163" t="str">
        <f t="shared" si="3"/>
        <v>CAGWSpecific</v>
      </c>
      <c r="G71" s="47">
        <v>0</v>
      </c>
      <c r="H71" s="47">
        <v>0</v>
      </c>
      <c r="I71" s="47">
        <v>0</v>
      </c>
      <c r="J71" s="47">
        <v>619413.57659999421</v>
      </c>
      <c r="K71" s="47">
        <f t="shared" si="4"/>
        <v>619413.57659999421</v>
      </c>
      <c r="L71" s="23"/>
    </row>
    <row r="72" spans="1:12" x14ac:dyDescent="0.2">
      <c r="A72" s="42" t="s">
        <v>982</v>
      </c>
      <c r="B72" s="25">
        <v>343</v>
      </c>
      <c r="C72" s="44" t="s">
        <v>14</v>
      </c>
      <c r="D72" s="46">
        <v>45747</v>
      </c>
      <c r="E72" s="26" t="s">
        <v>160</v>
      </c>
      <c r="F72" s="163" t="str">
        <f t="shared" si="3"/>
        <v>CAGEN/A</v>
      </c>
      <c r="G72" s="47">
        <v>0</v>
      </c>
      <c r="H72" s="47">
        <v>0</v>
      </c>
      <c r="I72" s="47">
        <v>0</v>
      </c>
      <c r="J72" s="47">
        <v>618697.74419999414</v>
      </c>
      <c r="K72" s="47">
        <f t="shared" si="4"/>
        <v>618697.74419999414</v>
      </c>
      <c r="L72" s="23"/>
    </row>
    <row r="73" spans="1:12" x14ac:dyDescent="0.2">
      <c r="A73" s="42" t="s">
        <v>983</v>
      </c>
      <c r="B73" s="25">
        <v>343</v>
      </c>
      <c r="C73" s="45" t="s">
        <v>14</v>
      </c>
      <c r="D73" s="46">
        <v>45746</v>
      </c>
      <c r="E73" s="26" t="s">
        <v>160</v>
      </c>
      <c r="F73" s="163" t="str">
        <f t="shared" si="3"/>
        <v>CAGEN/A</v>
      </c>
      <c r="G73" s="47">
        <v>0</v>
      </c>
      <c r="H73" s="47">
        <v>0</v>
      </c>
      <c r="I73" s="47">
        <v>0</v>
      </c>
      <c r="J73" s="47">
        <v>618697.74419999414</v>
      </c>
      <c r="K73" s="47">
        <f t="shared" si="4"/>
        <v>618697.74419999414</v>
      </c>
      <c r="L73" s="23"/>
    </row>
    <row r="74" spans="1:12" x14ac:dyDescent="0.2">
      <c r="A74" s="42" t="s">
        <v>984</v>
      </c>
      <c r="B74" s="25">
        <v>343</v>
      </c>
      <c r="C74" s="45" t="s">
        <v>14</v>
      </c>
      <c r="D74" s="46">
        <v>45777</v>
      </c>
      <c r="E74" s="26" t="s">
        <v>160</v>
      </c>
      <c r="F74" s="163" t="str">
        <f t="shared" si="3"/>
        <v>CAGEN/A</v>
      </c>
      <c r="G74" s="47">
        <v>0</v>
      </c>
      <c r="H74" s="47">
        <v>0</v>
      </c>
      <c r="I74" s="47">
        <v>0</v>
      </c>
      <c r="J74" s="47">
        <v>613696.4195999942</v>
      </c>
      <c r="K74" s="47">
        <f t="shared" si="4"/>
        <v>613696.4195999942</v>
      </c>
      <c r="L74" s="23"/>
    </row>
    <row r="75" spans="1:12" x14ac:dyDescent="0.2">
      <c r="A75" s="42" t="s">
        <v>985</v>
      </c>
      <c r="B75" s="25">
        <v>343</v>
      </c>
      <c r="C75" s="45" t="s">
        <v>14</v>
      </c>
      <c r="D75" s="46">
        <v>45747</v>
      </c>
      <c r="E75" s="26" t="s">
        <v>160</v>
      </c>
      <c r="F75" s="163" t="str">
        <f t="shared" si="3"/>
        <v>CAGEN/A</v>
      </c>
      <c r="G75" s="47">
        <v>0</v>
      </c>
      <c r="H75" s="47">
        <v>0</v>
      </c>
      <c r="I75" s="47">
        <v>0</v>
      </c>
      <c r="J75" s="47">
        <v>480185.23059999547</v>
      </c>
      <c r="K75" s="47">
        <f t="shared" si="4"/>
        <v>480185.23059999547</v>
      </c>
      <c r="L75" s="23"/>
    </row>
    <row r="76" spans="1:12" x14ac:dyDescent="0.2">
      <c r="A76" s="42" t="s">
        <v>986</v>
      </c>
      <c r="B76" s="25">
        <v>343</v>
      </c>
      <c r="C76" s="45" t="s">
        <v>13</v>
      </c>
      <c r="D76" s="46">
        <v>45809</v>
      </c>
      <c r="E76" s="26" t="s">
        <v>189</v>
      </c>
      <c r="F76" s="163" t="str">
        <f t="shared" si="3"/>
        <v>CAGWSpecific</v>
      </c>
      <c r="G76" s="47">
        <v>0</v>
      </c>
      <c r="H76" s="47">
        <v>0</v>
      </c>
      <c r="I76" s="47">
        <v>0</v>
      </c>
      <c r="J76" s="47">
        <v>449694.78239999578</v>
      </c>
      <c r="K76" s="47">
        <f t="shared" si="4"/>
        <v>449694.78239999578</v>
      </c>
      <c r="L76" s="23"/>
    </row>
    <row r="77" spans="1:12" x14ac:dyDescent="0.2">
      <c r="A77" s="42" t="s">
        <v>987</v>
      </c>
      <c r="B77" s="25">
        <v>343</v>
      </c>
      <c r="C77" s="45" t="s">
        <v>14</v>
      </c>
      <c r="D77" s="46">
        <v>45777</v>
      </c>
      <c r="E77" s="26" t="s">
        <v>160</v>
      </c>
      <c r="F77" s="163" t="str">
        <f t="shared" si="3"/>
        <v>CAGEN/A</v>
      </c>
      <c r="G77" s="47">
        <v>0</v>
      </c>
      <c r="H77" s="47">
        <v>0</v>
      </c>
      <c r="I77" s="47">
        <v>0</v>
      </c>
      <c r="J77" s="47">
        <v>425822.088599996</v>
      </c>
      <c r="K77" s="47">
        <f t="shared" si="4"/>
        <v>425822.088599996</v>
      </c>
      <c r="L77" s="23"/>
    </row>
    <row r="78" spans="1:12" x14ac:dyDescent="0.2">
      <c r="A78" s="42" t="s">
        <v>988</v>
      </c>
      <c r="B78" s="25">
        <v>343</v>
      </c>
      <c r="C78" s="44" t="s">
        <v>14</v>
      </c>
      <c r="D78" s="46">
        <v>45777</v>
      </c>
      <c r="E78" s="26" t="s">
        <v>160</v>
      </c>
      <c r="F78" s="163" t="str">
        <f t="shared" si="3"/>
        <v>CAGEN/A</v>
      </c>
      <c r="G78" s="47">
        <v>0</v>
      </c>
      <c r="H78" s="47">
        <v>0</v>
      </c>
      <c r="I78" s="47">
        <v>0</v>
      </c>
      <c r="J78" s="47">
        <v>425822.088599996</v>
      </c>
      <c r="K78" s="47">
        <f t="shared" si="4"/>
        <v>425822.088599996</v>
      </c>
      <c r="L78" s="23"/>
    </row>
    <row r="79" spans="1:12" x14ac:dyDescent="0.2">
      <c r="A79" s="42" t="s">
        <v>989</v>
      </c>
      <c r="B79" s="25">
        <v>343</v>
      </c>
      <c r="C79" s="44" t="s">
        <v>14</v>
      </c>
      <c r="D79" s="46">
        <v>45777</v>
      </c>
      <c r="E79" s="26" t="s">
        <v>160</v>
      </c>
      <c r="F79" s="163" t="str">
        <f t="shared" si="3"/>
        <v>CAGEN/A</v>
      </c>
      <c r="G79" s="47">
        <v>0</v>
      </c>
      <c r="H79" s="47">
        <v>0</v>
      </c>
      <c r="I79" s="47">
        <v>0</v>
      </c>
      <c r="J79" s="47">
        <v>425822.088599996</v>
      </c>
      <c r="K79" s="47">
        <f t="shared" si="4"/>
        <v>425822.088599996</v>
      </c>
      <c r="L79" s="23"/>
    </row>
    <row r="80" spans="1:12" x14ac:dyDescent="0.2">
      <c r="A80" s="42" t="s">
        <v>990</v>
      </c>
      <c r="B80" s="25">
        <v>343</v>
      </c>
      <c r="C80" s="44" t="s">
        <v>14</v>
      </c>
      <c r="D80" s="46">
        <v>45291</v>
      </c>
      <c r="E80" s="26" t="s">
        <v>160</v>
      </c>
      <c r="F80" s="163" t="str">
        <f t="shared" si="3"/>
        <v>CAGEN/A</v>
      </c>
      <c r="G80" s="47">
        <v>0</v>
      </c>
      <c r="H80" s="47">
        <v>355612</v>
      </c>
      <c r="I80" s="47">
        <v>0</v>
      </c>
      <c r="J80" s="47">
        <v>0</v>
      </c>
      <c r="K80" s="47">
        <f t="shared" si="4"/>
        <v>355612</v>
      </c>
      <c r="L80" s="23"/>
    </row>
    <row r="81" spans="1:12" x14ac:dyDescent="0.2">
      <c r="A81" s="42" t="s">
        <v>991</v>
      </c>
      <c r="B81" s="25">
        <v>343</v>
      </c>
      <c r="C81" s="45" t="s">
        <v>13</v>
      </c>
      <c r="D81" s="46">
        <v>46019</v>
      </c>
      <c r="E81" s="26" t="s">
        <v>189</v>
      </c>
      <c r="F81" s="163" t="str">
        <f t="shared" si="3"/>
        <v>CAGWSpecific</v>
      </c>
      <c r="G81" s="47">
        <v>0</v>
      </c>
      <c r="H81" s="47">
        <v>0</v>
      </c>
      <c r="I81" s="47">
        <v>0</v>
      </c>
      <c r="J81" s="47">
        <v>342374.82399999676</v>
      </c>
      <c r="K81" s="47">
        <f t="shared" si="4"/>
        <v>342374.82399999676</v>
      </c>
      <c r="L81" s="23"/>
    </row>
    <row r="82" spans="1:12" x14ac:dyDescent="0.2">
      <c r="A82" s="42" t="s">
        <v>992</v>
      </c>
      <c r="B82" s="25">
        <v>343</v>
      </c>
      <c r="C82" s="44" t="s">
        <v>13</v>
      </c>
      <c r="D82" s="46">
        <v>46019</v>
      </c>
      <c r="E82" s="26" t="s">
        <v>189</v>
      </c>
      <c r="F82" s="163" t="str">
        <f t="shared" si="3"/>
        <v>CAGWSpecific</v>
      </c>
      <c r="G82" s="47">
        <v>0</v>
      </c>
      <c r="H82" s="47">
        <v>0</v>
      </c>
      <c r="I82" s="47">
        <v>0</v>
      </c>
      <c r="J82" s="47">
        <v>342374.82399999676</v>
      </c>
      <c r="K82" s="47">
        <f t="shared" si="4"/>
        <v>342374.82399999676</v>
      </c>
      <c r="L82" s="23"/>
    </row>
    <row r="83" spans="1:12" x14ac:dyDescent="0.2">
      <c r="A83" s="42" t="s">
        <v>993</v>
      </c>
      <c r="B83" s="25">
        <v>343</v>
      </c>
      <c r="C83" s="45" t="s">
        <v>13</v>
      </c>
      <c r="D83" s="46">
        <v>45653</v>
      </c>
      <c r="E83" s="26" t="s">
        <v>189</v>
      </c>
      <c r="F83" s="163" t="str">
        <f t="shared" si="3"/>
        <v>CAGWSpecific</v>
      </c>
      <c r="G83" s="47">
        <v>0</v>
      </c>
      <c r="H83" s="47">
        <v>0</v>
      </c>
      <c r="I83" s="47">
        <v>334008.39999999676</v>
      </c>
      <c r="J83" s="47">
        <v>0</v>
      </c>
      <c r="K83" s="47">
        <f t="shared" si="4"/>
        <v>334008.39999999676</v>
      </c>
      <c r="L83" s="23"/>
    </row>
    <row r="84" spans="1:12" x14ac:dyDescent="0.2">
      <c r="A84" s="42" t="s">
        <v>994</v>
      </c>
      <c r="B84" s="25">
        <v>343</v>
      </c>
      <c r="C84" s="44" t="s">
        <v>13</v>
      </c>
      <c r="D84" s="46">
        <v>45653</v>
      </c>
      <c r="E84" s="26" t="s">
        <v>189</v>
      </c>
      <c r="F84" s="163" t="str">
        <f t="shared" si="3"/>
        <v>CAGWSpecific</v>
      </c>
      <c r="G84" s="47">
        <v>0</v>
      </c>
      <c r="H84" s="47">
        <v>0</v>
      </c>
      <c r="I84" s="47">
        <v>334008.39999999676</v>
      </c>
      <c r="J84" s="47">
        <v>0</v>
      </c>
      <c r="K84" s="47">
        <f t="shared" si="4"/>
        <v>334008.39999999676</v>
      </c>
      <c r="L84" s="23"/>
    </row>
    <row r="85" spans="1:12" x14ac:dyDescent="0.2">
      <c r="A85" s="42" t="s">
        <v>995</v>
      </c>
      <c r="B85" s="25">
        <v>343</v>
      </c>
      <c r="C85" s="44" t="s">
        <v>13</v>
      </c>
      <c r="D85" s="46">
        <v>45291</v>
      </c>
      <c r="E85" s="26" t="s">
        <v>189</v>
      </c>
      <c r="F85" s="163" t="str">
        <f t="shared" si="3"/>
        <v>CAGWSpecific</v>
      </c>
      <c r="G85" s="47">
        <v>0</v>
      </c>
      <c r="H85" s="47">
        <v>325096.00000000012</v>
      </c>
      <c r="I85" s="47">
        <v>0</v>
      </c>
      <c r="J85" s="47">
        <v>0</v>
      </c>
      <c r="K85" s="47">
        <f t="shared" si="4"/>
        <v>325096.00000000012</v>
      </c>
      <c r="L85" s="23"/>
    </row>
    <row r="86" spans="1:12" x14ac:dyDescent="0.2">
      <c r="A86" s="42" t="s">
        <v>996</v>
      </c>
      <c r="B86" s="25">
        <v>343</v>
      </c>
      <c r="C86" s="45" t="s">
        <v>13</v>
      </c>
      <c r="D86" s="46">
        <v>45291</v>
      </c>
      <c r="E86" s="26" t="s">
        <v>189</v>
      </c>
      <c r="F86" s="163" t="str">
        <f t="shared" si="3"/>
        <v>CAGWSpecific</v>
      </c>
      <c r="G86" s="47">
        <v>0</v>
      </c>
      <c r="H86" s="47">
        <v>325096.00000000012</v>
      </c>
      <c r="I86" s="47">
        <v>0</v>
      </c>
      <c r="J86" s="47">
        <v>0</v>
      </c>
      <c r="K86" s="47">
        <f t="shared" si="4"/>
        <v>325096.00000000012</v>
      </c>
      <c r="L86" s="23"/>
    </row>
    <row r="87" spans="1:12" x14ac:dyDescent="0.2">
      <c r="A87" s="42" t="s">
        <v>997</v>
      </c>
      <c r="B87" s="25">
        <v>343</v>
      </c>
      <c r="C87" s="45" t="s">
        <v>13</v>
      </c>
      <c r="D87" s="46">
        <v>44926</v>
      </c>
      <c r="E87" s="26" t="s">
        <v>189</v>
      </c>
      <c r="F87" s="163" t="str">
        <f t="shared" si="3"/>
        <v>CAGWSpecific</v>
      </c>
      <c r="G87" s="47">
        <v>324404</v>
      </c>
      <c r="H87" s="47">
        <v>0</v>
      </c>
      <c r="I87" s="47">
        <v>0</v>
      </c>
      <c r="J87" s="47">
        <v>0</v>
      </c>
      <c r="K87" s="47">
        <f t="shared" si="4"/>
        <v>324404</v>
      </c>
      <c r="L87" s="23"/>
    </row>
    <row r="88" spans="1:12" x14ac:dyDescent="0.2">
      <c r="A88" s="42" t="s">
        <v>998</v>
      </c>
      <c r="B88" s="25">
        <v>343</v>
      </c>
      <c r="C88" s="44" t="s">
        <v>13</v>
      </c>
      <c r="D88" s="46">
        <v>44926</v>
      </c>
      <c r="E88" s="26" t="s">
        <v>189</v>
      </c>
      <c r="F88" s="163" t="str">
        <f t="shared" si="3"/>
        <v>CAGWSpecific</v>
      </c>
      <c r="G88" s="47">
        <v>324404</v>
      </c>
      <c r="H88" s="47">
        <v>0</v>
      </c>
      <c r="I88" s="47">
        <v>0</v>
      </c>
      <c r="J88" s="47">
        <v>0</v>
      </c>
      <c r="K88" s="47">
        <f t="shared" si="4"/>
        <v>324404</v>
      </c>
      <c r="L88" s="23"/>
    </row>
    <row r="89" spans="1:12" x14ac:dyDescent="0.2">
      <c r="A89" s="42" t="s">
        <v>999</v>
      </c>
      <c r="B89" s="25">
        <v>343</v>
      </c>
      <c r="C89" s="45" t="s">
        <v>14</v>
      </c>
      <c r="D89" s="46">
        <v>45229</v>
      </c>
      <c r="E89" s="26" t="s">
        <v>160</v>
      </c>
      <c r="F89" s="163" t="str">
        <f t="shared" si="3"/>
        <v>CAGEN/A</v>
      </c>
      <c r="G89" s="47">
        <v>0</v>
      </c>
      <c r="H89" s="47">
        <v>290631</v>
      </c>
      <c r="I89" s="47">
        <v>0</v>
      </c>
      <c r="J89" s="47">
        <v>0</v>
      </c>
      <c r="K89" s="47">
        <f t="shared" si="4"/>
        <v>290631</v>
      </c>
      <c r="L89" s="23"/>
    </row>
    <row r="90" spans="1:12" x14ac:dyDescent="0.2">
      <c r="A90" s="42" t="s">
        <v>1000</v>
      </c>
      <c r="B90" s="25">
        <v>343</v>
      </c>
      <c r="C90" s="44" t="s">
        <v>14</v>
      </c>
      <c r="D90" s="46">
        <v>45291</v>
      </c>
      <c r="E90" s="26" t="s">
        <v>160</v>
      </c>
      <c r="F90" s="163" t="str">
        <f t="shared" si="3"/>
        <v>CAGEN/A</v>
      </c>
      <c r="G90" s="47">
        <v>0</v>
      </c>
      <c r="H90" s="47">
        <v>253197.00000000006</v>
      </c>
      <c r="I90" s="47">
        <v>0</v>
      </c>
      <c r="J90" s="47">
        <v>0</v>
      </c>
      <c r="K90" s="47">
        <f t="shared" si="4"/>
        <v>253197.00000000006</v>
      </c>
      <c r="L90" s="23"/>
    </row>
    <row r="91" spans="1:12" x14ac:dyDescent="0.2">
      <c r="A91" s="42" t="s">
        <v>1001</v>
      </c>
      <c r="B91" s="25">
        <v>343</v>
      </c>
      <c r="C91" s="44" t="s">
        <v>13</v>
      </c>
      <c r="D91" s="46">
        <v>45777</v>
      </c>
      <c r="E91" s="26" t="s">
        <v>189</v>
      </c>
      <c r="F91" s="163" t="str">
        <f t="shared" si="3"/>
        <v>CAGWSpecific</v>
      </c>
      <c r="G91" s="47">
        <v>0</v>
      </c>
      <c r="H91" s="47">
        <v>0</v>
      </c>
      <c r="I91" s="47">
        <v>0</v>
      </c>
      <c r="J91" s="47">
        <v>228413.88359999785</v>
      </c>
      <c r="K91" s="47">
        <f t="shared" si="4"/>
        <v>228413.88359999785</v>
      </c>
      <c r="L91" s="23"/>
    </row>
    <row r="92" spans="1:12" x14ac:dyDescent="0.2">
      <c r="A92" s="42" t="s">
        <v>1002</v>
      </c>
      <c r="B92" s="25">
        <v>343</v>
      </c>
      <c r="C92" s="44" t="s">
        <v>13</v>
      </c>
      <c r="D92" s="46">
        <v>45777</v>
      </c>
      <c r="E92" s="26" t="s">
        <v>189</v>
      </c>
      <c r="F92" s="163" t="str">
        <f t="shared" si="3"/>
        <v>CAGWSpecific</v>
      </c>
      <c r="G92" s="47">
        <v>0</v>
      </c>
      <c r="H92" s="47">
        <v>0</v>
      </c>
      <c r="I92" s="47">
        <v>0</v>
      </c>
      <c r="J92" s="47">
        <v>228413.88359999785</v>
      </c>
      <c r="K92" s="47">
        <f t="shared" si="4"/>
        <v>228413.88359999785</v>
      </c>
      <c r="L92" s="23"/>
    </row>
    <row r="93" spans="1:12" x14ac:dyDescent="0.2">
      <c r="A93" s="42" t="s">
        <v>1003</v>
      </c>
      <c r="B93" s="25">
        <v>343</v>
      </c>
      <c r="C93" s="44" t="s">
        <v>13</v>
      </c>
      <c r="D93" s="46">
        <v>45076</v>
      </c>
      <c r="E93" s="26" t="s">
        <v>189</v>
      </c>
      <c r="F93" s="163" t="str">
        <f t="shared" si="3"/>
        <v>CAGWSpecific</v>
      </c>
      <c r="G93" s="47">
        <v>0</v>
      </c>
      <c r="H93" s="47">
        <v>215473.57000000004</v>
      </c>
      <c r="I93" s="47">
        <v>0</v>
      </c>
      <c r="J93" s="47">
        <v>0</v>
      </c>
      <c r="K93" s="47">
        <f t="shared" si="4"/>
        <v>215473.57000000004</v>
      </c>
      <c r="L93" s="23"/>
    </row>
    <row r="94" spans="1:12" x14ac:dyDescent="0.2">
      <c r="A94" s="42" t="s">
        <v>1004</v>
      </c>
      <c r="B94" s="25">
        <v>343</v>
      </c>
      <c r="C94" s="45" t="s">
        <v>13</v>
      </c>
      <c r="D94" s="46">
        <v>45078</v>
      </c>
      <c r="E94" s="26" t="s">
        <v>189</v>
      </c>
      <c r="F94" s="163" t="str">
        <f t="shared" si="3"/>
        <v>CAGWSpecific</v>
      </c>
      <c r="G94" s="47">
        <v>0</v>
      </c>
      <c r="H94" s="47">
        <v>191667</v>
      </c>
      <c r="I94" s="47">
        <v>0</v>
      </c>
      <c r="J94" s="47">
        <v>0</v>
      </c>
      <c r="K94" s="47">
        <f t="shared" si="4"/>
        <v>191667</v>
      </c>
      <c r="L94" s="23"/>
    </row>
    <row r="95" spans="1:12" x14ac:dyDescent="0.2">
      <c r="A95" s="42" t="s">
        <v>1005</v>
      </c>
      <c r="B95" s="25">
        <v>343</v>
      </c>
      <c r="C95" s="45" t="s">
        <v>14</v>
      </c>
      <c r="D95" s="46">
        <v>45777</v>
      </c>
      <c r="E95" s="26" t="s">
        <v>160</v>
      </c>
      <c r="F95" s="163" t="str">
        <f t="shared" si="3"/>
        <v>CAGEN/A</v>
      </c>
      <c r="G95" s="47">
        <v>0</v>
      </c>
      <c r="H95" s="47">
        <v>0</v>
      </c>
      <c r="I95" s="47">
        <v>0</v>
      </c>
      <c r="J95" s="47">
        <v>188262.86539999823</v>
      </c>
      <c r="K95" s="47">
        <f t="shared" si="4"/>
        <v>188262.86539999823</v>
      </c>
      <c r="L95" s="23"/>
    </row>
    <row r="96" spans="1:12" x14ac:dyDescent="0.2">
      <c r="A96" s="42" t="s">
        <v>1006</v>
      </c>
      <c r="B96" s="25">
        <v>343</v>
      </c>
      <c r="C96" s="45" t="s">
        <v>14</v>
      </c>
      <c r="D96" s="46">
        <v>45504</v>
      </c>
      <c r="E96" s="26" t="s">
        <v>160</v>
      </c>
      <c r="F96" s="163" t="str">
        <f t="shared" si="3"/>
        <v>CAGEN/A</v>
      </c>
      <c r="G96" s="47">
        <v>0</v>
      </c>
      <c r="H96" s="47">
        <v>0</v>
      </c>
      <c r="I96" s="47">
        <v>185016.83999999822</v>
      </c>
      <c r="J96" s="47">
        <v>0</v>
      </c>
      <c r="K96" s="47">
        <f t="shared" si="4"/>
        <v>185016.83999999822</v>
      </c>
      <c r="L96" s="23"/>
    </row>
    <row r="97" spans="1:12" x14ac:dyDescent="0.2">
      <c r="A97" s="42" t="s">
        <v>1007</v>
      </c>
      <c r="B97" s="25">
        <v>343</v>
      </c>
      <c r="C97" s="44" t="s">
        <v>14</v>
      </c>
      <c r="D97" s="46">
        <v>45046</v>
      </c>
      <c r="E97" s="26" t="s">
        <v>160</v>
      </c>
      <c r="F97" s="163" t="str">
        <f t="shared" si="3"/>
        <v>CAGEN/A</v>
      </c>
      <c r="G97" s="47">
        <v>0</v>
      </c>
      <c r="H97" s="47">
        <v>178313</v>
      </c>
      <c r="I97" s="47">
        <v>0</v>
      </c>
      <c r="J97" s="47">
        <v>0</v>
      </c>
      <c r="K97" s="47">
        <f t="shared" si="4"/>
        <v>178313</v>
      </c>
      <c r="L97" s="23"/>
    </row>
    <row r="98" spans="1:12" x14ac:dyDescent="0.2">
      <c r="A98" s="42" t="s">
        <v>1008</v>
      </c>
      <c r="B98" s="25">
        <v>343</v>
      </c>
      <c r="C98" s="44" t="s">
        <v>21</v>
      </c>
      <c r="D98" s="46" t="s">
        <v>922</v>
      </c>
      <c r="E98" s="26" t="s">
        <v>189</v>
      </c>
      <c r="F98" s="163" t="str">
        <f t="shared" si="3"/>
        <v>SG-WSpecific</v>
      </c>
      <c r="G98" s="47">
        <v>173000</v>
      </c>
      <c r="H98" s="47">
        <v>0</v>
      </c>
      <c r="I98" s="47">
        <v>0</v>
      </c>
      <c r="J98" s="47">
        <v>0</v>
      </c>
      <c r="K98" s="47">
        <f t="shared" si="4"/>
        <v>173000</v>
      </c>
      <c r="L98" s="23"/>
    </row>
    <row r="99" spans="1:12" x14ac:dyDescent="0.2">
      <c r="A99" s="42" t="s">
        <v>1009</v>
      </c>
      <c r="B99" s="25">
        <v>343</v>
      </c>
      <c r="C99" s="45" t="s">
        <v>14</v>
      </c>
      <c r="D99" s="46">
        <v>46022</v>
      </c>
      <c r="E99" s="26" t="s">
        <v>160</v>
      </c>
      <c r="F99" s="163" t="str">
        <f t="shared" si="3"/>
        <v>CAGEN/A</v>
      </c>
      <c r="G99" s="47">
        <v>0</v>
      </c>
      <c r="H99" s="47">
        <v>0</v>
      </c>
      <c r="I99" s="47">
        <v>0</v>
      </c>
      <c r="J99" s="47">
        <v>157517.96939999852</v>
      </c>
      <c r="K99" s="47">
        <f t="shared" si="4"/>
        <v>157517.96939999852</v>
      </c>
      <c r="L99" s="23"/>
    </row>
    <row r="100" spans="1:12" x14ac:dyDescent="0.2">
      <c r="A100" s="42" t="s">
        <v>1010</v>
      </c>
      <c r="B100" s="25">
        <v>343</v>
      </c>
      <c r="C100" s="45" t="s">
        <v>14</v>
      </c>
      <c r="D100" s="46" t="s">
        <v>181</v>
      </c>
      <c r="E100" s="26" t="s">
        <v>160</v>
      </c>
      <c r="F100" s="163" t="str">
        <f t="shared" si="3"/>
        <v>CAGEN/A</v>
      </c>
      <c r="G100" s="47">
        <v>0</v>
      </c>
      <c r="H100" s="47">
        <v>0</v>
      </c>
      <c r="I100" s="47">
        <v>0</v>
      </c>
      <c r="J100" s="47">
        <v>156065.18859999857</v>
      </c>
      <c r="K100" s="47">
        <f t="shared" si="4"/>
        <v>156065.18859999857</v>
      </c>
      <c r="L100" s="23"/>
    </row>
    <row r="101" spans="1:12" x14ac:dyDescent="0.2">
      <c r="A101" s="42" t="s">
        <v>1011</v>
      </c>
      <c r="B101" s="25">
        <v>343</v>
      </c>
      <c r="C101" s="45" t="s">
        <v>14</v>
      </c>
      <c r="D101" s="46" t="s">
        <v>181</v>
      </c>
      <c r="E101" s="26" t="s">
        <v>160</v>
      </c>
      <c r="F101" s="163" t="str">
        <f t="shared" si="3"/>
        <v>CAGEN/A</v>
      </c>
      <c r="G101" s="47">
        <v>0</v>
      </c>
      <c r="H101" s="47">
        <v>0</v>
      </c>
      <c r="I101" s="47">
        <v>152251.50999999853</v>
      </c>
      <c r="J101" s="47">
        <v>0</v>
      </c>
      <c r="K101" s="47">
        <f t="shared" si="4"/>
        <v>152251.50999999853</v>
      </c>
      <c r="L101" s="23"/>
    </row>
    <row r="102" spans="1:12" x14ac:dyDescent="0.2">
      <c r="A102" s="42" t="s">
        <v>1012</v>
      </c>
      <c r="B102" s="25">
        <v>343</v>
      </c>
      <c r="C102" s="45" t="s">
        <v>14</v>
      </c>
      <c r="D102" s="46" t="s">
        <v>181</v>
      </c>
      <c r="E102" s="26" t="s">
        <v>160</v>
      </c>
      <c r="F102" s="163" t="str">
        <f t="shared" si="3"/>
        <v>CAGEN/A</v>
      </c>
      <c r="G102" s="47">
        <v>0</v>
      </c>
      <c r="H102" s="47">
        <v>147817</v>
      </c>
      <c r="I102" s="47">
        <v>0</v>
      </c>
      <c r="J102" s="47">
        <v>0</v>
      </c>
      <c r="K102" s="47">
        <f t="shared" si="4"/>
        <v>147817</v>
      </c>
      <c r="L102" s="23"/>
    </row>
    <row r="103" spans="1:12" x14ac:dyDescent="0.2">
      <c r="A103" s="42" t="s">
        <v>1013</v>
      </c>
      <c r="B103" s="25">
        <v>343</v>
      </c>
      <c r="C103" s="45" t="s">
        <v>14</v>
      </c>
      <c r="D103" s="46" t="s">
        <v>181</v>
      </c>
      <c r="E103" s="26" t="s">
        <v>160</v>
      </c>
      <c r="F103" s="163" t="str">
        <f t="shared" si="3"/>
        <v>CAGEN/A</v>
      </c>
      <c r="G103" s="47">
        <v>0</v>
      </c>
      <c r="H103" s="47">
        <v>0</v>
      </c>
      <c r="I103" s="47">
        <v>0</v>
      </c>
      <c r="J103" s="47">
        <v>144059.68679999869</v>
      </c>
      <c r="K103" s="47">
        <f t="shared" si="4"/>
        <v>144059.68679999869</v>
      </c>
      <c r="L103" s="23"/>
    </row>
    <row r="104" spans="1:12" x14ac:dyDescent="0.2">
      <c r="A104" s="42" t="s">
        <v>1014</v>
      </c>
      <c r="B104" s="25">
        <v>343</v>
      </c>
      <c r="C104" s="45" t="s">
        <v>14</v>
      </c>
      <c r="D104" s="46">
        <v>45961</v>
      </c>
      <c r="E104" s="26" t="s">
        <v>160</v>
      </c>
      <c r="F104" s="163" t="str">
        <f t="shared" si="3"/>
        <v>CAGEN/A</v>
      </c>
      <c r="G104" s="47">
        <v>0</v>
      </c>
      <c r="H104" s="47">
        <v>0</v>
      </c>
      <c r="I104" s="47">
        <v>0</v>
      </c>
      <c r="J104" s="47">
        <v>141869.95759999866</v>
      </c>
      <c r="K104" s="47">
        <f t="shared" si="4"/>
        <v>141869.95759999866</v>
      </c>
      <c r="L104" s="23"/>
    </row>
    <row r="105" spans="1:12" x14ac:dyDescent="0.2">
      <c r="A105" s="42" t="s">
        <v>1015</v>
      </c>
      <c r="B105" s="25">
        <v>343</v>
      </c>
      <c r="C105" s="45" t="s">
        <v>14</v>
      </c>
      <c r="D105" s="46" t="s">
        <v>181</v>
      </c>
      <c r="E105" s="26" t="s">
        <v>160</v>
      </c>
      <c r="F105" s="163" t="str">
        <f t="shared" si="3"/>
        <v>CAGEN/A</v>
      </c>
      <c r="G105" s="47">
        <v>0</v>
      </c>
      <c r="H105" s="47">
        <v>0</v>
      </c>
      <c r="I105" s="47">
        <v>140539.37999999864</v>
      </c>
      <c r="J105" s="47">
        <v>0</v>
      </c>
      <c r="K105" s="47">
        <f t="shared" si="4"/>
        <v>140539.37999999864</v>
      </c>
      <c r="L105" s="23"/>
    </row>
    <row r="106" spans="1:12" x14ac:dyDescent="0.2">
      <c r="A106" s="42" t="s">
        <v>1016</v>
      </c>
      <c r="B106" s="25">
        <v>343</v>
      </c>
      <c r="C106" s="45" t="s">
        <v>14</v>
      </c>
      <c r="D106" s="46" t="s">
        <v>181</v>
      </c>
      <c r="E106" s="26" t="s">
        <v>160</v>
      </c>
      <c r="F106" s="163" t="str">
        <f t="shared" si="3"/>
        <v>CAGEN/A</v>
      </c>
      <c r="G106" s="47">
        <v>0</v>
      </c>
      <c r="H106" s="47">
        <v>136446</v>
      </c>
      <c r="I106" s="47">
        <v>0</v>
      </c>
      <c r="J106" s="47">
        <v>0</v>
      </c>
      <c r="K106" s="47">
        <f t="shared" si="4"/>
        <v>136446</v>
      </c>
      <c r="L106" s="23"/>
    </row>
    <row r="107" spans="1:12" x14ac:dyDescent="0.2">
      <c r="A107" s="42" t="s">
        <v>1017</v>
      </c>
      <c r="B107" s="25">
        <v>343</v>
      </c>
      <c r="C107" s="44" t="s">
        <v>14</v>
      </c>
      <c r="D107" s="46">
        <v>45747</v>
      </c>
      <c r="E107" s="26" t="s">
        <v>160</v>
      </c>
      <c r="F107" s="163" t="str">
        <f t="shared" si="3"/>
        <v>CAGEN/A</v>
      </c>
      <c r="G107" s="47">
        <v>0</v>
      </c>
      <c r="H107" s="47">
        <v>0</v>
      </c>
      <c r="I107" s="47">
        <v>0</v>
      </c>
      <c r="J107" s="47">
        <v>125439.59799999882</v>
      </c>
      <c r="K107" s="47">
        <f t="shared" si="4"/>
        <v>125439.59799999882</v>
      </c>
      <c r="L107" s="23"/>
    </row>
    <row r="108" spans="1:12" x14ac:dyDescent="0.2">
      <c r="A108" s="42" t="s">
        <v>1018</v>
      </c>
      <c r="B108" s="25">
        <v>343</v>
      </c>
      <c r="C108" s="45" t="s">
        <v>14</v>
      </c>
      <c r="D108" s="46">
        <v>45747</v>
      </c>
      <c r="E108" s="26" t="s">
        <v>160</v>
      </c>
      <c r="F108" s="163" t="str">
        <f t="shared" si="3"/>
        <v>CAGEN/A</v>
      </c>
      <c r="G108" s="47">
        <v>0</v>
      </c>
      <c r="H108" s="47">
        <v>0</v>
      </c>
      <c r="I108" s="47">
        <v>0</v>
      </c>
      <c r="J108" s="47">
        <v>125439.59799999882</v>
      </c>
      <c r="K108" s="47">
        <f t="shared" si="4"/>
        <v>125439.59799999882</v>
      </c>
      <c r="L108" s="23"/>
    </row>
    <row r="109" spans="1:12" x14ac:dyDescent="0.2">
      <c r="A109" s="42" t="s">
        <v>1019</v>
      </c>
      <c r="B109" s="25">
        <v>343</v>
      </c>
      <c r="C109" s="44" t="s">
        <v>13</v>
      </c>
      <c r="D109" s="46">
        <v>45809</v>
      </c>
      <c r="E109" s="26" t="s">
        <v>189</v>
      </c>
      <c r="F109" s="163" t="str">
        <f t="shared" si="3"/>
        <v>CAGWSpecific</v>
      </c>
      <c r="G109" s="47">
        <v>0</v>
      </c>
      <c r="H109" s="47">
        <v>0</v>
      </c>
      <c r="I109" s="47">
        <v>0</v>
      </c>
      <c r="J109" s="47">
        <v>123754.54119999884</v>
      </c>
      <c r="K109" s="47">
        <f t="shared" si="4"/>
        <v>123754.54119999884</v>
      </c>
      <c r="L109" s="23"/>
    </row>
    <row r="110" spans="1:12" x14ac:dyDescent="0.2">
      <c r="A110" s="42" t="s">
        <v>1020</v>
      </c>
      <c r="B110" s="25">
        <v>343</v>
      </c>
      <c r="C110" s="45" t="s">
        <v>14</v>
      </c>
      <c r="D110" s="46">
        <v>45808</v>
      </c>
      <c r="E110" s="26" t="s">
        <v>160</v>
      </c>
      <c r="F110" s="163" t="str">
        <f t="shared" si="3"/>
        <v>CAGEN/A</v>
      </c>
      <c r="G110" s="47">
        <v>0</v>
      </c>
      <c r="H110" s="47">
        <v>0</v>
      </c>
      <c r="I110" s="47">
        <v>0</v>
      </c>
      <c r="J110" s="47">
        <v>123013.36959999884</v>
      </c>
      <c r="K110" s="47">
        <f t="shared" si="4"/>
        <v>123013.36959999884</v>
      </c>
      <c r="L110" s="23"/>
    </row>
    <row r="111" spans="1:12" x14ac:dyDescent="0.2">
      <c r="A111" s="42" t="s">
        <v>1021</v>
      </c>
      <c r="B111" s="25">
        <v>343</v>
      </c>
      <c r="C111" s="45" t="s">
        <v>14</v>
      </c>
      <c r="D111" s="46">
        <v>45015</v>
      </c>
      <c r="E111" s="26" t="s">
        <v>160</v>
      </c>
      <c r="F111" s="163" t="str">
        <f t="shared" si="3"/>
        <v>CAGEN/A</v>
      </c>
      <c r="G111" s="47">
        <v>0</v>
      </c>
      <c r="H111" s="47">
        <v>120179.88</v>
      </c>
      <c r="I111" s="47">
        <v>0</v>
      </c>
      <c r="J111" s="47">
        <v>0</v>
      </c>
      <c r="K111" s="47">
        <f t="shared" si="4"/>
        <v>120179.88</v>
      </c>
      <c r="L111" s="23"/>
    </row>
    <row r="112" spans="1:12" x14ac:dyDescent="0.2">
      <c r="A112" s="42" t="s">
        <v>1022</v>
      </c>
      <c r="B112" s="25">
        <v>343</v>
      </c>
      <c r="C112" s="44" t="s">
        <v>14</v>
      </c>
      <c r="D112" s="46">
        <v>45229</v>
      </c>
      <c r="E112" s="26" t="s">
        <v>160</v>
      </c>
      <c r="F112" s="163" t="str">
        <f t="shared" si="3"/>
        <v>CAGEN/A</v>
      </c>
      <c r="G112" s="47">
        <v>0</v>
      </c>
      <c r="H112" s="47">
        <v>118810</v>
      </c>
      <c r="I112" s="47">
        <v>0</v>
      </c>
      <c r="J112" s="47">
        <v>0</v>
      </c>
      <c r="K112" s="47">
        <f t="shared" si="4"/>
        <v>118810</v>
      </c>
      <c r="L112" s="23"/>
    </row>
    <row r="113" spans="1:12" x14ac:dyDescent="0.2">
      <c r="A113" s="42" t="s">
        <v>1023</v>
      </c>
      <c r="B113" s="25">
        <v>343</v>
      </c>
      <c r="C113" s="45" t="s">
        <v>14</v>
      </c>
      <c r="D113" s="46">
        <v>45229</v>
      </c>
      <c r="E113" s="26" t="s">
        <v>160</v>
      </c>
      <c r="F113" s="163" t="str">
        <f t="shared" si="3"/>
        <v>CAGEN/A</v>
      </c>
      <c r="G113" s="47">
        <v>0</v>
      </c>
      <c r="H113" s="47">
        <v>118810</v>
      </c>
      <c r="I113" s="47">
        <v>0</v>
      </c>
      <c r="J113" s="47">
        <v>0</v>
      </c>
      <c r="K113" s="47">
        <f t="shared" si="4"/>
        <v>118810</v>
      </c>
      <c r="L113" s="23"/>
    </row>
    <row r="114" spans="1:12" x14ac:dyDescent="0.2">
      <c r="A114" s="42" t="s">
        <v>1024</v>
      </c>
      <c r="B114" s="25">
        <v>343</v>
      </c>
      <c r="C114" s="45" t="s">
        <v>14</v>
      </c>
      <c r="D114" s="46">
        <v>45746</v>
      </c>
      <c r="E114" s="26" t="s">
        <v>160</v>
      </c>
      <c r="F114" s="163" t="str">
        <f t="shared" si="3"/>
        <v>CAGEN/A</v>
      </c>
      <c r="G114" s="47">
        <v>0</v>
      </c>
      <c r="H114" s="47">
        <v>0</v>
      </c>
      <c r="I114" s="47">
        <v>0</v>
      </c>
      <c r="J114" s="47">
        <v>115807.53459999891</v>
      </c>
      <c r="K114" s="47">
        <f t="shared" si="4"/>
        <v>115807.53459999891</v>
      </c>
      <c r="L114" s="23"/>
    </row>
    <row r="115" spans="1:12" x14ac:dyDescent="0.2">
      <c r="A115" s="42" t="s">
        <v>1025</v>
      </c>
      <c r="B115" s="25">
        <v>343</v>
      </c>
      <c r="C115" s="45" t="s">
        <v>14</v>
      </c>
      <c r="D115" s="46">
        <v>45746</v>
      </c>
      <c r="E115" s="26" t="s">
        <v>160</v>
      </c>
      <c r="F115" s="163" t="str">
        <f>C115&amp;E115</f>
        <v>CAGEN/A</v>
      </c>
      <c r="G115" s="47">
        <v>0</v>
      </c>
      <c r="H115" s="47">
        <v>0</v>
      </c>
      <c r="I115" s="47">
        <v>0</v>
      </c>
      <c r="J115" s="47">
        <v>115807.53459999891</v>
      </c>
      <c r="K115" s="47">
        <f t="shared" si="4"/>
        <v>115807.53459999891</v>
      </c>
      <c r="L115" s="23"/>
    </row>
    <row r="116" spans="1:12" x14ac:dyDescent="0.2">
      <c r="A116" s="42" t="s">
        <v>1026</v>
      </c>
      <c r="B116" s="25">
        <v>343</v>
      </c>
      <c r="C116" s="45" t="s">
        <v>14</v>
      </c>
      <c r="D116" s="46" t="s">
        <v>181</v>
      </c>
      <c r="E116" s="26" t="s">
        <v>160</v>
      </c>
      <c r="F116" s="163" t="str">
        <f t="shared" ref="F116:F179" si="5">C116&amp;E116</f>
        <v>CAGEN/A</v>
      </c>
      <c r="G116" s="47">
        <v>0</v>
      </c>
      <c r="H116" s="47">
        <v>0</v>
      </c>
      <c r="I116" s="47">
        <v>0</v>
      </c>
      <c r="J116" s="47">
        <v>114045.40439999894</v>
      </c>
      <c r="K116" s="47">
        <f t="shared" si="4"/>
        <v>114045.40439999894</v>
      </c>
      <c r="L116" s="23"/>
    </row>
    <row r="117" spans="1:12" x14ac:dyDescent="0.2">
      <c r="A117" s="42" t="s">
        <v>1027</v>
      </c>
      <c r="B117" s="25">
        <v>343</v>
      </c>
      <c r="C117" s="44" t="s">
        <v>14</v>
      </c>
      <c r="D117" s="46" t="s">
        <v>181</v>
      </c>
      <c r="E117" s="26" t="s">
        <v>160</v>
      </c>
      <c r="F117" s="163" t="str">
        <f t="shared" si="5"/>
        <v>CAGEN/A</v>
      </c>
      <c r="G117" s="47">
        <v>0</v>
      </c>
      <c r="H117" s="47">
        <v>0</v>
      </c>
      <c r="I117" s="47">
        <v>111258.53999999892</v>
      </c>
      <c r="J117" s="47">
        <v>0</v>
      </c>
      <c r="K117" s="47">
        <f t="shared" si="4"/>
        <v>111258.53999999892</v>
      </c>
      <c r="L117" s="23"/>
    </row>
    <row r="118" spans="1:12" x14ac:dyDescent="0.2">
      <c r="A118" s="42" t="s">
        <v>1028</v>
      </c>
      <c r="B118" s="25">
        <v>343</v>
      </c>
      <c r="C118" s="45" t="s">
        <v>14</v>
      </c>
      <c r="D118" s="46">
        <v>45229</v>
      </c>
      <c r="E118" s="26" t="s">
        <v>160</v>
      </c>
      <c r="F118" s="163" t="str">
        <f t="shared" si="5"/>
        <v>CAGEN/A</v>
      </c>
      <c r="G118" s="47">
        <v>0</v>
      </c>
      <c r="H118" s="47">
        <v>109687</v>
      </c>
      <c r="I118" s="47">
        <v>0</v>
      </c>
      <c r="J118" s="47">
        <v>0</v>
      </c>
      <c r="K118" s="47">
        <f t="shared" si="4"/>
        <v>109687</v>
      </c>
      <c r="L118" s="23"/>
    </row>
    <row r="119" spans="1:12" x14ac:dyDescent="0.2">
      <c r="A119" s="42" t="s">
        <v>1029</v>
      </c>
      <c r="B119" s="25">
        <v>343</v>
      </c>
      <c r="C119" s="44" t="s">
        <v>14</v>
      </c>
      <c r="D119" s="46">
        <v>45229</v>
      </c>
      <c r="E119" s="26" t="s">
        <v>160</v>
      </c>
      <c r="F119" s="163" t="str">
        <f t="shared" si="5"/>
        <v>CAGEN/A</v>
      </c>
      <c r="G119" s="47">
        <v>0</v>
      </c>
      <c r="H119" s="47">
        <v>109687</v>
      </c>
      <c r="I119" s="47">
        <v>0</v>
      </c>
      <c r="J119" s="47">
        <v>0</v>
      </c>
      <c r="K119" s="47">
        <f t="shared" si="4"/>
        <v>109687</v>
      </c>
      <c r="L119" s="23"/>
    </row>
    <row r="120" spans="1:12" x14ac:dyDescent="0.2">
      <c r="A120" s="42" t="s">
        <v>1030</v>
      </c>
      <c r="B120" s="25">
        <v>343</v>
      </c>
      <c r="C120" s="45" t="s">
        <v>14</v>
      </c>
      <c r="D120" s="46">
        <v>44834</v>
      </c>
      <c r="E120" s="26" t="s">
        <v>160</v>
      </c>
      <c r="F120" s="163" t="str">
        <f t="shared" si="5"/>
        <v>CAGEN/A</v>
      </c>
      <c r="G120" s="47">
        <v>109337.76999999999</v>
      </c>
      <c r="H120" s="47">
        <v>0</v>
      </c>
      <c r="I120" s="47">
        <v>0</v>
      </c>
      <c r="J120" s="47">
        <v>0</v>
      </c>
      <c r="K120" s="47">
        <f t="shared" si="4"/>
        <v>109337.76999999999</v>
      </c>
      <c r="L120" s="23"/>
    </row>
    <row r="121" spans="1:12" x14ac:dyDescent="0.2">
      <c r="A121" s="42" t="s">
        <v>1031</v>
      </c>
      <c r="B121" s="25">
        <v>343</v>
      </c>
      <c r="C121" s="45" t="s">
        <v>14</v>
      </c>
      <c r="D121" s="46" t="s">
        <v>181</v>
      </c>
      <c r="E121" s="26" t="s">
        <v>160</v>
      </c>
      <c r="F121" s="163" t="str">
        <f t="shared" si="5"/>
        <v>CAGEN/A</v>
      </c>
      <c r="G121" s="47">
        <v>0</v>
      </c>
      <c r="H121" s="47">
        <v>108018</v>
      </c>
      <c r="I121" s="47">
        <v>0</v>
      </c>
      <c r="J121" s="47">
        <v>0</v>
      </c>
      <c r="K121" s="47">
        <f t="shared" si="4"/>
        <v>108018</v>
      </c>
      <c r="L121" s="23"/>
    </row>
    <row r="122" spans="1:12" x14ac:dyDescent="0.2">
      <c r="A122" s="42" t="s">
        <v>1032</v>
      </c>
      <c r="B122" s="25">
        <v>343</v>
      </c>
      <c r="C122" s="45" t="s">
        <v>14</v>
      </c>
      <c r="D122" s="46" t="s">
        <v>181</v>
      </c>
      <c r="E122" s="26" t="s">
        <v>160</v>
      </c>
      <c r="F122" s="163" t="str">
        <f t="shared" si="5"/>
        <v>CAGEN/A</v>
      </c>
      <c r="G122" s="47">
        <v>105555.8</v>
      </c>
      <c r="H122" s="47">
        <v>0</v>
      </c>
      <c r="I122" s="47">
        <v>0</v>
      </c>
      <c r="J122" s="47">
        <v>0</v>
      </c>
      <c r="K122" s="47">
        <f t="shared" si="4"/>
        <v>105555.8</v>
      </c>
      <c r="L122" s="23"/>
    </row>
    <row r="123" spans="1:12" x14ac:dyDescent="0.2">
      <c r="A123" s="42" t="s">
        <v>1033</v>
      </c>
      <c r="B123" s="25">
        <v>343</v>
      </c>
      <c r="C123" s="45" t="s">
        <v>14</v>
      </c>
      <c r="D123" s="46" t="s">
        <v>181</v>
      </c>
      <c r="E123" s="26" t="s">
        <v>160</v>
      </c>
      <c r="F123" s="163" t="str">
        <f t="shared" si="5"/>
        <v>CAGEN/A</v>
      </c>
      <c r="G123" s="47">
        <v>105555.8</v>
      </c>
      <c r="H123" s="47">
        <v>0</v>
      </c>
      <c r="I123" s="47">
        <v>0</v>
      </c>
      <c r="J123" s="47">
        <v>0</v>
      </c>
      <c r="K123" s="47">
        <f t="shared" ref="K123:K186" si="6">SUM(G123:J123)</f>
        <v>105555.8</v>
      </c>
      <c r="L123" s="23"/>
    </row>
    <row r="124" spans="1:12" x14ac:dyDescent="0.2">
      <c r="A124" s="42" t="s">
        <v>1034</v>
      </c>
      <c r="B124" s="25">
        <v>343</v>
      </c>
      <c r="C124" s="45" t="s">
        <v>14</v>
      </c>
      <c r="D124" s="46">
        <v>44865</v>
      </c>
      <c r="E124" s="26" t="s">
        <v>160</v>
      </c>
      <c r="F124" s="163" t="str">
        <f t="shared" si="5"/>
        <v>CAGEN/A</v>
      </c>
      <c r="G124" s="47">
        <v>103574</v>
      </c>
      <c r="H124" s="47">
        <v>0</v>
      </c>
      <c r="I124" s="47">
        <v>0</v>
      </c>
      <c r="J124" s="47">
        <v>0</v>
      </c>
      <c r="K124" s="47">
        <f t="shared" si="6"/>
        <v>103574</v>
      </c>
      <c r="L124" s="23"/>
    </row>
    <row r="125" spans="1:12" x14ac:dyDescent="0.2">
      <c r="A125" s="42" t="s">
        <v>1035</v>
      </c>
      <c r="B125" s="25">
        <v>343</v>
      </c>
      <c r="C125" s="44" t="s">
        <v>14</v>
      </c>
      <c r="D125" s="46" t="s">
        <v>181</v>
      </c>
      <c r="E125" s="26" t="s">
        <v>160</v>
      </c>
      <c r="F125" s="163" t="str">
        <f t="shared" si="5"/>
        <v>CAGEN/A</v>
      </c>
      <c r="G125" s="47">
        <v>103175</v>
      </c>
      <c r="H125" s="47">
        <v>0</v>
      </c>
      <c r="I125" s="47">
        <v>0</v>
      </c>
      <c r="J125" s="47">
        <v>0</v>
      </c>
      <c r="K125" s="47">
        <f t="shared" si="6"/>
        <v>103175</v>
      </c>
      <c r="L125" s="23"/>
    </row>
    <row r="126" spans="1:12" x14ac:dyDescent="0.2">
      <c r="A126" s="42" t="s">
        <v>1036</v>
      </c>
      <c r="B126" s="25">
        <v>343</v>
      </c>
      <c r="C126" s="45" t="s">
        <v>13</v>
      </c>
      <c r="D126" s="46">
        <v>44864</v>
      </c>
      <c r="E126" s="26" t="s">
        <v>189</v>
      </c>
      <c r="F126" s="163" t="str">
        <f t="shared" si="5"/>
        <v>CAGWSpecific</v>
      </c>
      <c r="G126" s="47">
        <v>98109</v>
      </c>
      <c r="H126" s="47">
        <v>0</v>
      </c>
      <c r="I126" s="47">
        <v>0</v>
      </c>
      <c r="J126" s="47">
        <v>0</v>
      </c>
      <c r="K126" s="47">
        <f t="shared" si="6"/>
        <v>98109</v>
      </c>
      <c r="L126" s="23"/>
    </row>
    <row r="127" spans="1:12" x14ac:dyDescent="0.2">
      <c r="A127" s="42" t="s">
        <v>1037</v>
      </c>
      <c r="B127" s="25">
        <v>343</v>
      </c>
      <c r="C127" s="45" t="s">
        <v>14</v>
      </c>
      <c r="D127" s="46">
        <v>45291</v>
      </c>
      <c r="E127" s="26" t="s">
        <v>160</v>
      </c>
      <c r="F127" s="163" t="str">
        <f t="shared" si="5"/>
        <v>CAGEN/A</v>
      </c>
      <c r="G127" s="47">
        <v>0</v>
      </c>
      <c r="H127" s="47">
        <v>97828</v>
      </c>
      <c r="I127" s="47">
        <v>0</v>
      </c>
      <c r="J127" s="47">
        <v>0</v>
      </c>
      <c r="K127" s="47">
        <f t="shared" si="6"/>
        <v>97828</v>
      </c>
      <c r="L127" s="23"/>
    </row>
    <row r="128" spans="1:12" x14ac:dyDescent="0.2">
      <c r="A128" s="42" t="s">
        <v>1038</v>
      </c>
      <c r="B128" s="25">
        <v>343</v>
      </c>
      <c r="C128" s="44" t="s">
        <v>14</v>
      </c>
      <c r="D128" s="46">
        <v>45291</v>
      </c>
      <c r="E128" s="26" t="s">
        <v>160</v>
      </c>
      <c r="F128" s="163" t="str">
        <f t="shared" si="5"/>
        <v>CAGEN/A</v>
      </c>
      <c r="G128" s="47">
        <v>0</v>
      </c>
      <c r="H128" s="47">
        <v>97828</v>
      </c>
      <c r="I128" s="47">
        <v>0</v>
      </c>
      <c r="J128" s="47">
        <v>0</v>
      </c>
      <c r="K128" s="47">
        <f t="shared" si="6"/>
        <v>97828</v>
      </c>
      <c r="L128" s="23"/>
    </row>
    <row r="129" spans="1:12" x14ac:dyDescent="0.2">
      <c r="A129" s="42" t="s">
        <v>1039</v>
      </c>
      <c r="B129" s="25">
        <v>343</v>
      </c>
      <c r="C129" s="45" t="s">
        <v>13</v>
      </c>
      <c r="D129" s="46" t="s">
        <v>181</v>
      </c>
      <c r="E129" s="26" t="s">
        <v>209</v>
      </c>
      <c r="F129" s="163" t="str">
        <f t="shared" si="5"/>
        <v>CAGWProgrammatic</v>
      </c>
      <c r="G129" s="47">
        <v>0</v>
      </c>
      <c r="H129" s="47">
        <v>0</v>
      </c>
      <c r="I129" s="47">
        <v>0</v>
      </c>
      <c r="J129" s="47">
        <v>97426.056599999065</v>
      </c>
      <c r="K129" s="47">
        <f t="shared" si="6"/>
        <v>97426.056599999065</v>
      </c>
      <c r="L129" s="23"/>
    </row>
    <row r="130" spans="1:12" x14ac:dyDescent="0.2">
      <c r="A130" s="42" t="s">
        <v>1040</v>
      </c>
      <c r="B130" s="25">
        <v>343</v>
      </c>
      <c r="C130" s="44" t="s">
        <v>13</v>
      </c>
      <c r="D130" s="46" t="s">
        <v>181</v>
      </c>
      <c r="E130" s="26" t="s">
        <v>209</v>
      </c>
      <c r="F130" s="163" t="str">
        <f t="shared" si="5"/>
        <v>CAGWProgrammatic</v>
      </c>
      <c r="G130" s="47">
        <v>0</v>
      </c>
      <c r="H130" s="47">
        <v>0</v>
      </c>
      <c r="I130" s="47">
        <v>0</v>
      </c>
      <c r="J130" s="47">
        <v>97426.056599999065</v>
      </c>
      <c r="K130" s="47">
        <f t="shared" si="6"/>
        <v>97426.056599999065</v>
      </c>
      <c r="L130" s="23"/>
    </row>
    <row r="131" spans="1:12" x14ac:dyDescent="0.2">
      <c r="A131" s="42" t="s">
        <v>1041</v>
      </c>
      <c r="B131" s="25">
        <v>343</v>
      </c>
      <c r="C131" s="44" t="s">
        <v>13</v>
      </c>
      <c r="D131" s="46" t="s">
        <v>181</v>
      </c>
      <c r="E131" s="26" t="s">
        <v>209</v>
      </c>
      <c r="F131" s="163" t="str">
        <f t="shared" si="5"/>
        <v>CAGWProgrammatic</v>
      </c>
      <c r="G131" s="47">
        <v>0</v>
      </c>
      <c r="H131" s="47">
        <v>0</v>
      </c>
      <c r="I131" s="47">
        <v>0</v>
      </c>
      <c r="J131" s="47">
        <v>97426.056599999065</v>
      </c>
      <c r="K131" s="47">
        <f t="shared" si="6"/>
        <v>97426.056599999065</v>
      </c>
      <c r="L131" s="23"/>
    </row>
    <row r="132" spans="1:12" x14ac:dyDescent="0.2">
      <c r="A132" s="42" t="s">
        <v>1042</v>
      </c>
      <c r="B132" s="25">
        <v>343</v>
      </c>
      <c r="C132" s="45" t="s">
        <v>13</v>
      </c>
      <c r="D132" s="46" t="s">
        <v>181</v>
      </c>
      <c r="E132" s="26" t="s">
        <v>209</v>
      </c>
      <c r="F132" s="163" t="str">
        <f t="shared" si="5"/>
        <v>CAGWProgrammatic</v>
      </c>
      <c r="G132" s="47">
        <v>0</v>
      </c>
      <c r="H132" s="47">
        <v>0</v>
      </c>
      <c r="I132" s="47">
        <v>95045.309999999066</v>
      </c>
      <c r="J132" s="47">
        <v>0</v>
      </c>
      <c r="K132" s="47">
        <f t="shared" si="6"/>
        <v>95045.309999999066</v>
      </c>
      <c r="L132" s="23"/>
    </row>
    <row r="133" spans="1:12" x14ac:dyDescent="0.2">
      <c r="A133" s="42" t="s">
        <v>1043</v>
      </c>
      <c r="B133" s="25">
        <v>343</v>
      </c>
      <c r="C133" s="44" t="s">
        <v>13</v>
      </c>
      <c r="D133" s="46" t="s">
        <v>181</v>
      </c>
      <c r="E133" s="26" t="s">
        <v>209</v>
      </c>
      <c r="F133" s="163" t="str">
        <f t="shared" si="5"/>
        <v>CAGWProgrammatic</v>
      </c>
      <c r="G133" s="47">
        <v>0</v>
      </c>
      <c r="H133" s="47">
        <v>0</v>
      </c>
      <c r="I133" s="47">
        <v>95045.309999999066</v>
      </c>
      <c r="J133" s="47">
        <v>0</v>
      </c>
      <c r="K133" s="47">
        <f t="shared" si="6"/>
        <v>95045.309999999066</v>
      </c>
      <c r="L133" s="23"/>
    </row>
    <row r="134" spans="1:12" x14ac:dyDescent="0.2">
      <c r="A134" s="42" t="s">
        <v>1044</v>
      </c>
      <c r="B134" s="25">
        <v>343</v>
      </c>
      <c r="C134" s="44" t="s">
        <v>13</v>
      </c>
      <c r="D134" s="46" t="s">
        <v>181</v>
      </c>
      <c r="E134" s="26" t="s">
        <v>209</v>
      </c>
      <c r="F134" s="163" t="str">
        <f t="shared" si="5"/>
        <v>CAGWProgrammatic</v>
      </c>
      <c r="G134" s="47">
        <v>0</v>
      </c>
      <c r="H134" s="47">
        <v>0</v>
      </c>
      <c r="I134" s="47">
        <v>95045.309999999066</v>
      </c>
      <c r="J134" s="47">
        <v>0</v>
      </c>
      <c r="K134" s="47">
        <f t="shared" si="6"/>
        <v>95045.309999999066</v>
      </c>
      <c r="L134" s="23"/>
    </row>
    <row r="135" spans="1:12" x14ac:dyDescent="0.2">
      <c r="A135" s="42" t="s">
        <v>1045</v>
      </c>
      <c r="B135" s="25">
        <v>343</v>
      </c>
      <c r="C135" s="45" t="s">
        <v>13</v>
      </c>
      <c r="D135" s="46" t="s">
        <v>181</v>
      </c>
      <c r="E135" s="26" t="s">
        <v>209</v>
      </c>
      <c r="F135" s="163" t="str">
        <f t="shared" si="5"/>
        <v>CAGWProgrammatic</v>
      </c>
      <c r="G135" s="47">
        <v>0</v>
      </c>
      <c r="H135" s="47">
        <v>92277</v>
      </c>
      <c r="I135" s="47">
        <v>0</v>
      </c>
      <c r="J135" s="47">
        <v>0</v>
      </c>
      <c r="K135" s="47">
        <f t="shared" si="6"/>
        <v>92277</v>
      </c>
      <c r="L135" s="23"/>
    </row>
    <row r="136" spans="1:12" x14ac:dyDescent="0.2">
      <c r="A136" s="42" t="s">
        <v>1046</v>
      </c>
      <c r="B136" s="25">
        <v>343</v>
      </c>
      <c r="C136" s="45" t="s">
        <v>13</v>
      </c>
      <c r="D136" s="46" t="s">
        <v>181</v>
      </c>
      <c r="E136" s="26" t="s">
        <v>209</v>
      </c>
      <c r="F136" s="163" t="str">
        <f t="shared" si="5"/>
        <v>CAGWProgrammatic</v>
      </c>
      <c r="G136" s="47">
        <v>0</v>
      </c>
      <c r="H136" s="47">
        <v>91835</v>
      </c>
      <c r="I136" s="47">
        <v>0</v>
      </c>
      <c r="J136" s="47">
        <v>0</v>
      </c>
      <c r="K136" s="47">
        <f t="shared" si="6"/>
        <v>91835</v>
      </c>
      <c r="L136" s="23"/>
    </row>
    <row r="137" spans="1:12" x14ac:dyDescent="0.2">
      <c r="A137" s="42" t="s">
        <v>1047</v>
      </c>
      <c r="B137" s="25">
        <v>343</v>
      </c>
      <c r="C137" s="45" t="s">
        <v>13</v>
      </c>
      <c r="D137" s="46" t="s">
        <v>181</v>
      </c>
      <c r="E137" s="26" t="s">
        <v>209</v>
      </c>
      <c r="F137" s="163" t="str">
        <f t="shared" si="5"/>
        <v>CAGWProgrammatic</v>
      </c>
      <c r="G137" s="47">
        <v>0</v>
      </c>
      <c r="H137" s="47">
        <v>91614</v>
      </c>
      <c r="I137" s="47">
        <v>0</v>
      </c>
      <c r="J137" s="47">
        <v>0</v>
      </c>
      <c r="K137" s="47">
        <f t="shared" si="6"/>
        <v>91614</v>
      </c>
      <c r="L137" s="23"/>
    </row>
    <row r="138" spans="1:12" x14ac:dyDescent="0.2">
      <c r="A138" s="42" t="s">
        <v>1048</v>
      </c>
      <c r="B138" s="25">
        <v>343</v>
      </c>
      <c r="C138" s="45" t="s">
        <v>14</v>
      </c>
      <c r="D138" s="46">
        <v>44834</v>
      </c>
      <c r="E138" s="26" t="s">
        <v>160</v>
      </c>
      <c r="F138" s="163" t="str">
        <f t="shared" si="5"/>
        <v>CAGEN/A</v>
      </c>
      <c r="G138" s="47">
        <v>90312.99</v>
      </c>
      <c r="H138" s="47">
        <v>0</v>
      </c>
      <c r="I138" s="47">
        <v>0</v>
      </c>
      <c r="J138" s="47">
        <v>0</v>
      </c>
      <c r="K138" s="47">
        <f t="shared" si="6"/>
        <v>90312.99</v>
      </c>
      <c r="L138" s="23"/>
    </row>
    <row r="139" spans="1:12" x14ac:dyDescent="0.2">
      <c r="A139" s="42" t="s">
        <v>1049</v>
      </c>
      <c r="B139" s="25">
        <v>343</v>
      </c>
      <c r="C139" s="45" t="s">
        <v>14</v>
      </c>
      <c r="D139" s="46">
        <v>45061</v>
      </c>
      <c r="E139" s="26" t="s">
        <v>160</v>
      </c>
      <c r="F139" s="163" t="str">
        <f t="shared" si="5"/>
        <v>CAGEN/A</v>
      </c>
      <c r="G139" s="47">
        <v>0</v>
      </c>
      <c r="H139" s="47">
        <v>88292</v>
      </c>
      <c r="I139" s="47">
        <v>0</v>
      </c>
      <c r="J139" s="47">
        <v>0</v>
      </c>
      <c r="K139" s="47">
        <f t="shared" si="6"/>
        <v>88292</v>
      </c>
      <c r="L139" s="23"/>
    </row>
    <row r="140" spans="1:12" x14ac:dyDescent="0.2">
      <c r="A140" s="42" t="s">
        <v>1050</v>
      </c>
      <c r="B140" s="25">
        <v>343</v>
      </c>
      <c r="C140" s="44" t="s">
        <v>13</v>
      </c>
      <c r="D140" s="46" t="s">
        <v>181</v>
      </c>
      <c r="E140" s="26" t="s">
        <v>209</v>
      </c>
      <c r="F140" s="163" t="str">
        <f t="shared" si="5"/>
        <v>CAGWProgrammatic</v>
      </c>
      <c r="G140" s="47">
        <v>88057</v>
      </c>
      <c r="H140" s="47">
        <v>0</v>
      </c>
      <c r="I140" s="47">
        <v>0</v>
      </c>
      <c r="J140" s="47">
        <v>0</v>
      </c>
      <c r="K140" s="47">
        <f t="shared" si="6"/>
        <v>88057</v>
      </c>
      <c r="L140" s="23"/>
    </row>
    <row r="141" spans="1:12" x14ac:dyDescent="0.2">
      <c r="A141" s="42" t="s">
        <v>1051</v>
      </c>
      <c r="B141" s="25">
        <v>343</v>
      </c>
      <c r="C141" s="45" t="s">
        <v>13</v>
      </c>
      <c r="D141" s="46" t="s">
        <v>181</v>
      </c>
      <c r="E141" s="26" t="s">
        <v>209</v>
      </c>
      <c r="F141" s="163" t="str">
        <f t="shared" si="5"/>
        <v>CAGWProgrammatic</v>
      </c>
      <c r="G141" s="47">
        <v>88057</v>
      </c>
      <c r="H141" s="47">
        <v>0</v>
      </c>
      <c r="I141" s="47">
        <v>0</v>
      </c>
      <c r="J141" s="47">
        <v>0</v>
      </c>
      <c r="K141" s="47">
        <f t="shared" si="6"/>
        <v>88057</v>
      </c>
      <c r="L141" s="23"/>
    </row>
    <row r="142" spans="1:12" x14ac:dyDescent="0.2">
      <c r="A142" s="42" t="s">
        <v>1052</v>
      </c>
      <c r="B142" s="25">
        <v>343</v>
      </c>
      <c r="C142" s="44" t="s">
        <v>14</v>
      </c>
      <c r="D142" s="46">
        <v>45746</v>
      </c>
      <c r="E142" s="26" t="s">
        <v>160</v>
      </c>
      <c r="F142" s="163" t="str">
        <f t="shared" si="5"/>
        <v>CAGEN/A</v>
      </c>
      <c r="G142" s="47">
        <v>0</v>
      </c>
      <c r="H142" s="47">
        <v>0</v>
      </c>
      <c r="I142" s="47">
        <v>0</v>
      </c>
      <c r="J142" s="47">
        <v>87178.461799999175</v>
      </c>
      <c r="K142" s="47">
        <f t="shared" si="6"/>
        <v>87178.461799999175</v>
      </c>
      <c r="L142" s="23"/>
    </row>
    <row r="143" spans="1:12" x14ac:dyDescent="0.2">
      <c r="A143" s="42" t="s">
        <v>1053</v>
      </c>
      <c r="B143" s="25">
        <v>343</v>
      </c>
      <c r="C143" s="45" t="s">
        <v>14</v>
      </c>
      <c r="D143" s="46">
        <v>45746</v>
      </c>
      <c r="E143" s="26" t="s">
        <v>160</v>
      </c>
      <c r="F143" s="163" t="str">
        <f t="shared" si="5"/>
        <v>CAGEN/A</v>
      </c>
      <c r="G143" s="47">
        <v>0</v>
      </c>
      <c r="H143" s="47">
        <v>0</v>
      </c>
      <c r="I143" s="47">
        <v>0</v>
      </c>
      <c r="J143" s="47">
        <v>87178.461799999175</v>
      </c>
      <c r="K143" s="47">
        <f t="shared" si="6"/>
        <v>87178.461799999175</v>
      </c>
      <c r="L143" s="23"/>
    </row>
    <row r="144" spans="1:12" x14ac:dyDescent="0.2">
      <c r="A144" s="42" t="s">
        <v>1054</v>
      </c>
      <c r="B144" s="25">
        <v>343</v>
      </c>
      <c r="C144" s="45" t="s">
        <v>14</v>
      </c>
      <c r="D144" s="46">
        <v>45230</v>
      </c>
      <c r="E144" s="26" t="s">
        <v>160</v>
      </c>
      <c r="F144" s="163" t="str">
        <f t="shared" si="5"/>
        <v>CAGEN/A</v>
      </c>
      <c r="G144" s="47">
        <v>0</v>
      </c>
      <c r="H144" s="47">
        <v>82571</v>
      </c>
      <c r="I144" s="47">
        <v>0</v>
      </c>
      <c r="J144" s="47">
        <v>0</v>
      </c>
      <c r="K144" s="47">
        <f t="shared" si="6"/>
        <v>82571</v>
      </c>
      <c r="L144" s="23"/>
    </row>
    <row r="145" spans="1:12" x14ac:dyDescent="0.2">
      <c r="A145" s="42" t="s">
        <v>1055</v>
      </c>
      <c r="B145" s="25">
        <v>343</v>
      </c>
      <c r="C145" s="44" t="s">
        <v>14</v>
      </c>
      <c r="D145" s="46">
        <v>45230</v>
      </c>
      <c r="E145" s="26" t="s">
        <v>160</v>
      </c>
      <c r="F145" s="163" t="str">
        <f t="shared" si="5"/>
        <v>CAGEN/A</v>
      </c>
      <c r="G145" s="47">
        <v>0</v>
      </c>
      <c r="H145" s="47">
        <v>82571</v>
      </c>
      <c r="I145" s="47">
        <v>0</v>
      </c>
      <c r="J145" s="47">
        <v>0</v>
      </c>
      <c r="K145" s="47">
        <f t="shared" si="6"/>
        <v>82571</v>
      </c>
      <c r="L145" s="23"/>
    </row>
    <row r="146" spans="1:12" x14ac:dyDescent="0.2">
      <c r="A146" s="42" t="s">
        <v>1056</v>
      </c>
      <c r="B146" s="25">
        <v>343</v>
      </c>
      <c r="C146" s="44" t="s">
        <v>14</v>
      </c>
      <c r="D146" s="46">
        <v>45230</v>
      </c>
      <c r="E146" s="26" t="s">
        <v>160</v>
      </c>
      <c r="F146" s="163" t="str">
        <f t="shared" si="5"/>
        <v>CAGEN/A</v>
      </c>
      <c r="G146" s="47">
        <v>0</v>
      </c>
      <c r="H146" s="47">
        <v>79041.999999999985</v>
      </c>
      <c r="I146" s="47">
        <v>0</v>
      </c>
      <c r="J146" s="47">
        <v>0</v>
      </c>
      <c r="K146" s="47">
        <f t="shared" si="6"/>
        <v>79041.999999999985</v>
      </c>
      <c r="L146" s="23"/>
    </row>
    <row r="147" spans="1:12" x14ac:dyDescent="0.2">
      <c r="A147" s="42" t="s">
        <v>1057</v>
      </c>
      <c r="B147" s="25">
        <v>343</v>
      </c>
      <c r="C147" s="45" t="s">
        <v>14</v>
      </c>
      <c r="D147" s="46">
        <v>45046</v>
      </c>
      <c r="E147" s="26" t="s">
        <v>160</v>
      </c>
      <c r="F147" s="163" t="str">
        <f t="shared" si="5"/>
        <v>CAGEN/A</v>
      </c>
      <c r="G147" s="47">
        <v>0</v>
      </c>
      <c r="H147" s="47">
        <v>78138</v>
      </c>
      <c r="I147" s="47">
        <v>0</v>
      </c>
      <c r="J147" s="47">
        <v>0</v>
      </c>
      <c r="K147" s="47">
        <f t="shared" si="6"/>
        <v>78138</v>
      </c>
      <c r="L147" s="23"/>
    </row>
    <row r="148" spans="1:12" x14ac:dyDescent="0.2">
      <c r="A148" s="42" t="s">
        <v>1058</v>
      </c>
      <c r="B148" s="25">
        <v>343</v>
      </c>
      <c r="C148" s="45" t="s">
        <v>14</v>
      </c>
      <c r="D148" s="46">
        <v>45046</v>
      </c>
      <c r="E148" s="26" t="s">
        <v>160</v>
      </c>
      <c r="F148" s="163" t="str">
        <f t="shared" si="5"/>
        <v>CAGEN/A</v>
      </c>
      <c r="G148" s="47">
        <v>0</v>
      </c>
      <c r="H148" s="47">
        <v>78138</v>
      </c>
      <c r="I148" s="47">
        <v>0</v>
      </c>
      <c r="J148" s="47">
        <v>0</v>
      </c>
      <c r="K148" s="47">
        <f t="shared" si="6"/>
        <v>78138</v>
      </c>
      <c r="L148" s="23"/>
    </row>
    <row r="149" spans="1:12" x14ac:dyDescent="0.2">
      <c r="A149" s="42" t="s">
        <v>1059</v>
      </c>
      <c r="B149" s="25">
        <v>343</v>
      </c>
      <c r="C149" s="44" t="s">
        <v>14</v>
      </c>
      <c r="D149" s="46">
        <v>45046</v>
      </c>
      <c r="E149" s="26" t="s">
        <v>160</v>
      </c>
      <c r="F149" s="163" t="str">
        <f t="shared" si="5"/>
        <v>CAGEN/A</v>
      </c>
      <c r="G149" s="47">
        <v>0</v>
      </c>
      <c r="H149" s="47">
        <v>78138</v>
      </c>
      <c r="I149" s="47">
        <v>0</v>
      </c>
      <c r="J149" s="47">
        <v>0</v>
      </c>
      <c r="K149" s="47">
        <f t="shared" si="6"/>
        <v>78138</v>
      </c>
      <c r="L149" s="23"/>
    </row>
    <row r="150" spans="1:12" x14ac:dyDescent="0.2">
      <c r="A150" s="42" t="s">
        <v>1060</v>
      </c>
      <c r="B150" s="25">
        <v>343</v>
      </c>
      <c r="C150" s="44" t="s">
        <v>14</v>
      </c>
      <c r="D150" s="46">
        <v>45657</v>
      </c>
      <c r="E150" s="26" t="s">
        <v>160</v>
      </c>
      <c r="F150" s="163" t="str">
        <f t="shared" si="5"/>
        <v>CAGEN/A</v>
      </c>
      <c r="G150" s="47">
        <v>0</v>
      </c>
      <c r="H150" s="47">
        <v>0</v>
      </c>
      <c r="I150" s="47">
        <v>73909.709999999279</v>
      </c>
      <c r="J150" s="47">
        <v>0</v>
      </c>
      <c r="K150" s="47">
        <f t="shared" si="6"/>
        <v>73909.709999999279</v>
      </c>
      <c r="L150" s="23"/>
    </row>
    <row r="151" spans="1:12" x14ac:dyDescent="0.2">
      <c r="A151" s="42" t="s">
        <v>1061</v>
      </c>
      <c r="B151" s="25">
        <v>343</v>
      </c>
      <c r="C151" s="45" t="s">
        <v>14</v>
      </c>
      <c r="D151" s="46">
        <v>45747</v>
      </c>
      <c r="E151" s="26" t="s">
        <v>160</v>
      </c>
      <c r="F151" s="163" t="str">
        <f t="shared" si="5"/>
        <v>CAGEN/A</v>
      </c>
      <c r="G151" s="47">
        <v>0</v>
      </c>
      <c r="H151" s="47">
        <v>0</v>
      </c>
      <c r="I151" s="47">
        <v>0</v>
      </c>
      <c r="J151" s="47">
        <v>70769.218199999334</v>
      </c>
      <c r="K151" s="47">
        <f t="shared" si="6"/>
        <v>70769.218199999334</v>
      </c>
      <c r="L151" s="23"/>
    </row>
    <row r="152" spans="1:12" x14ac:dyDescent="0.2">
      <c r="A152" s="42" t="s">
        <v>1062</v>
      </c>
      <c r="B152" s="25">
        <v>343</v>
      </c>
      <c r="C152" s="45" t="s">
        <v>14</v>
      </c>
      <c r="D152" s="46">
        <v>45747</v>
      </c>
      <c r="E152" s="26" t="s">
        <v>160</v>
      </c>
      <c r="F152" s="163" t="str">
        <f t="shared" si="5"/>
        <v>CAGEN/A</v>
      </c>
      <c r="G152" s="47">
        <v>0</v>
      </c>
      <c r="H152" s="47">
        <v>0</v>
      </c>
      <c r="I152" s="47">
        <v>0</v>
      </c>
      <c r="J152" s="47">
        <v>70769.218199999334</v>
      </c>
      <c r="K152" s="47">
        <f t="shared" si="6"/>
        <v>70769.218199999334</v>
      </c>
      <c r="L152" s="23"/>
    </row>
    <row r="153" spans="1:12" x14ac:dyDescent="0.2">
      <c r="A153" s="42" t="s">
        <v>1063</v>
      </c>
      <c r="B153" s="25">
        <v>343</v>
      </c>
      <c r="C153" s="45" t="s">
        <v>14</v>
      </c>
      <c r="D153" s="46" t="s">
        <v>181</v>
      </c>
      <c r="E153" s="26" t="s">
        <v>160</v>
      </c>
      <c r="F153" s="163" t="str">
        <f t="shared" si="5"/>
        <v>CAGEN/A</v>
      </c>
      <c r="G153" s="47">
        <v>0</v>
      </c>
      <c r="H153" s="47">
        <v>0</v>
      </c>
      <c r="I153" s="47">
        <v>0</v>
      </c>
      <c r="J153" s="47">
        <v>70147.35199999933</v>
      </c>
      <c r="K153" s="47">
        <f t="shared" si="6"/>
        <v>70147.35199999933</v>
      </c>
      <c r="L153" s="23"/>
    </row>
    <row r="154" spans="1:12" x14ac:dyDescent="0.2">
      <c r="A154" s="42" t="s">
        <v>1064</v>
      </c>
      <c r="B154" s="25">
        <v>343</v>
      </c>
      <c r="C154" s="44" t="s">
        <v>13</v>
      </c>
      <c r="D154" s="46">
        <v>45777</v>
      </c>
      <c r="E154" s="26" t="s">
        <v>189</v>
      </c>
      <c r="F154" s="163" t="str">
        <f t="shared" si="5"/>
        <v>CAGWSpecific</v>
      </c>
      <c r="G154" s="47">
        <v>0</v>
      </c>
      <c r="H154" s="47">
        <v>0</v>
      </c>
      <c r="I154" s="47">
        <v>0</v>
      </c>
      <c r="J154" s="47">
        <v>69809.495999999344</v>
      </c>
      <c r="K154" s="47">
        <f t="shared" si="6"/>
        <v>69809.495999999344</v>
      </c>
      <c r="L154" s="23"/>
    </row>
    <row r="155" spans="1:12" x14ac:dyDescent="0.2">
      <c r="A155" s="42" t="s">
        <v>1065</v>
      </c>
      <c r="B155" s="25">
        <v>343</v>
      </c>
      <c r="C155" s="45" t="s">
        <v>14</v>
      </c>
      <c r="D155" s="46" t="s">
        <v>181</v>
      </c>
      <c r="E155" s="26" t="s">
        <v>160</v>
      </c>
      <c r="F155" s="163" t="str">
        <f t="shared" si="5"/>
        <v>CAGEN/A</v>
      </c>
      <c r="G155" s="47">
        <v>0</v>
      </c>
      <c r="H155" s="47">
        <v>0</v>
      </c>
      <c r="I155" s="47">
        <v>0</v>
      </c>
      <c r="J155" s="47">
        <v>69226.694399999353</v>
      </c>
      <c r="K155" s="47">
        <f t="shared" si="6"/>
        <v>69226.694399999353</v>
      </c>
      <c r="L155" s="23"/>
    </row>
    <row r="156" spans="1:12" x14ac:dyDescent="0.2">
      <c r="A156" s="42" t="s">
        <v>1066</v>
      </c>
      <c r="B156" s="25">
        <v>343</v>
      </c>
      <c r="C156" s="45" t="s">
        <v>14</v>
      </c>
      <c r="D156" s="46" t="s">
        <v>181</v>
      </c>
      <c r="E156" s="26" t="s">
        <v>160</v>
      </c>
      <c r="F156" s="163" t="str">
        <f t="shared" si="5"/>
        <v>CAGEN/A</v>
      </c>
      <c r="G156" s="47">
        <v>0</v>
      </c>
      <c r="H156" s="47">
        <v>0</v>
      </c>
      <c r="I156" s="47">
        <v>68433.199999999342</v>
      </c>
      <c r="J156" s="47">
        <v>0</v>
      </c>
      <c r="K156" s="47">
        <f t="shared" si="6"/>
        <v>68433.199999999342</v>
      </c>
      <c r="L156" s="23"/>
    </row>
    <row r="157" spans="1:12" x14ac:dyDescent="0.2">
      <c r="A157" s="42" t="s">
        <v>1067</v>
      </c>
      <c r="B157" s="25">
        <v>343</v>
      </c>
      <c r="C157" s="44" t="s">
        <v>14</v>
      </c>
      <c r="D157" s="46" t="s">
        <v>181</v>
      </c>
      <c r="E157" s="26" t="s">
        <v>160</v>
      </c>
      <c r="F157" s="163" t="str">
        <f t="shared" si="5"/>
        <v>CAGEN/A</v>
      </c>
      <c r="G157" s="47">
        <v>0</v>
      </c>
      <c r="H157" s="47">
        <v>0</v>
      </c>
      <c r="I157" s="47">
        <v>67535.039999999353</v>
      </c>
      <c r="J157" s="47">
        <v>0</v>
      </c>
      <c r="K157" s="47">
        <f t="shared" si="6"/>
        <v>67535.039999999353</v>
      </c>
      <c r="L157" s="23"/>
    </row>
    <row r="158" spans="1:12" x14ac:dyDescent="0.2">
      <c r="A158" s="42" t="s">
        <v>1068</v>
      </c>
      <c r="B158" s="25">
        <v>343</v>
      </c>
      <c r="C158" s="45" t="s">
        <v>14</v>
      </c>
      <c r="D158" s="46">
        <v>45229</v>
      </c>
      <c r="E158" s="26" t="s">
        <v>160</v>
      </c>
      <c r="F158" s="163" t="str">
        <f t="shared" si="5"/>
        <v>CAGEN/A</v>
      </c>
      <c r="G158" s="47">
        <v>0</v>
      </c>
      <c r="H158" s="47">
        <v>67029</v>
      </c>
      <c r="I158" s="47">
        <v>0</v>
      </c>
      <c r="J158" s="47">
        <v>0</v>
      </c>
      <c r="K158" s="47">
        <f t="shared" si="6"/>
        <v>67029</v>
      </c>
      <c r="L158" s="23"/>
    </row>
    <row r="159" spans="1:12" x14ac:dyDescent="0.2">
      <c r="A159" s="42" t="s">
        <v>1069</v>
      </c>
      <c r="B159" s="25">
        <v>343</v>
      </c>
      <c r="C159" s="45" t="s">
        <v>14</v>
      </c>
      <c r="D159" s="46">
        <v>45229</v>
      </c>
      <c r="E159" s="26" t="s">
        <v>160</v>
      </c>
      <c r="F159" s="163" t="str">
        <f t="shared" si="5"/>
        <v>CAGEN/A</v>
      </c>
      <c r="G159" s="47">
        <v>0</v>
      </c>
      <c r="H159" s="47">
        <v>67029</v>
      </c>
      <c r="I159" s="47">
        <v>0</v>
      </c>
      <c r="J159" s="47">
        <v>0</v>
      </c>
      <c r="K159" s="47">
        <f t="shared" si="6"/>
        <v>67029</v>
      </c>
      <c r="L159" s="23"/>
    </row>
    <row r="160" spans="1:12" x14ac:dyDescent="0.2">
      <c r="A160" s="42" t="s">
        <v>1070</v>
      </c>
      <c r="B160" s="25">
        <v>343</v>
      </c>
      <c r="C160" s="45" t="s">
        <v>14</v>
      </c>
      <c r="D160" s="46" t="s">
        <v>181</v>
      </c>
      <c r="E160" s="26" t="s">
        <v>160</v>
      </c>
      <c r="F160" s="163" t="str">
        <f t="shared" si="5"/>
        <v>CAGEN/A</v>
      </c>
      <c r="G160" s="47">
        <v>0</v>
      </c>
      <c r="H160" s="47">
        <v>66439.999999999985</v>
      </c>
      <c r="I160" s="47">
        <v>0</v>
      </c>
      <c r="J160" s="47">
        <v>0</v>
      </c>
      <c r="K160" s="47">
        <f t="shared" si="6"/>
        <v>66439.999999999985</v>
      </c>
      <c r="L160" s="23"/>
    </row>
    <row r="161" spans="1:12" x14ac:dyDescent="0.2">
      <c r="A161" s="42" t="s">
        <v>1071</v>
      </c>
      <c r="B161" s="25">
        <v>343</v>
      </c>
      <c r="C161" s="44" t="s">
        <v>14</v>
      </c>
      <c r="D161" s="46" t="s">
        <v>181</v>
      </c>
      <c r="E161" s="26" t="s">
        <v>160</v>
      </c>
      <c r="F161" s="163" t="str">
        <f t="shared" si="5"/>
        <v>CAGEN/A</v>
      </c>
      <c r="G161" s="47">
        <v>0</v>
      </c>
      <c r="H161" s="47">
        <v>65568</v>
      </c>
      <c r="I161" s="47">
        <v>0</v>
      </c>
      <c r="J161" s="47">
        <v>0</v>
      </c>
      <c r="K161" s="47">
        <f t="shared" si="6"/>
        <v>65568</v>
      </c>
      <c r="L161" s="23"/>
    </row>
    <row r="162" spans="1:12" x14ac:dyDescent="0.2">
      <c r="A162" s="42" t="s">
        <v>1072</v>
      </c>
      <c r="B162" s="25">
        <v>343</v>
      </c>
      <c r="C162" s="44" t="s">
        <v>14</v>
      </c>
      <c r="D162" s="46">
        <v>45015</v>
      </c>
      <c r="E162" s="26" t="s">
        <v>160</v>
      </c>
      <c r="F162" s="163" t="str">
        <f t="shared" si="5"/>
        <v>CAGEN/A</v>
      </c>
      <c r="G162" s="47">
        <v>0</v>
      </c>
      <c r="H162" s="47">
        <v>63516</v>
      </c>
      <c r="I162" s="47">
        <v>0</v>
      </c>
      <c r="J162" s="47">
        <v>0</v>
      </c>
      <c r="K162" s="47">
        <f t="shared" si="6"/>
        <v>63516</v>
      </c>
      <c r="L162" s="23"/>
    </row>
    <row r="163" spans="1:12" x14ac:dyDescent="0.2">
      <c r="A163" s="42" t="s">
        <v>1073</v>
      </c>
      <c r="B163" s="25">
        <v>343</v>
      </c>
      <c r="C163" s="45" t="s">
        <v>13</v>
      </c>
      <c r="D163" s="46" t="s">
        <v>181</v>
      </c>
      <c r="E163" s="26" t="s">
        <v>209</v>
      </c>
      <c r="F163" s="163" t="str">
        <f t="shared" si="5"/>
        <v>CAGWProgrammatic</v>
      </c>
      <c r="G163" s="47">
        <v>59681.14</v>
      </c>
      <c r="H163" s="47">
        <v>0</v>
      </c>
      <c r="I163" s="47">
        <v>0</v>
      </c>
      <c r="J163" s="47">
        <v>0</v>
      </c>
      <c r="K163" s="47">
        <f t="shared" si="6"/>
        <v>59681.14</v>
      </c>
      <c r="L163" s="23"/>
    </row>
    <row r="164" spans="1:12" x14ac:dyDescent="0.2">
      <c r="A164" s="42" t="s">
        <v>1074</v>
      </c>
      <c r="B164" s="25">
        <v>343</v>
      </c>
      <c r="C164" s="44" t="s">
        <v>13</v>
      </c>
      <c r="D164" s="46">
        <v>45107</v>
      </c>
      <c r="E164" s="26" t="s">
        <v>189</v>
      </c>
      <c r="F164" s="163" t="str">
        <f t="shared" si="5"/>
        <v>CAGWSpecific</v>
      </c>
      <c r="G164" s="47">
        <v>0</v>
      </c>
      <c r="H164" s="47">
        <v>58565</v>
      </c>
      <c r="I164" s="47">
        <v>0</v>
      </c>
      <c r="J164" s="47">
        <v>0</v>
      </c>
      <c r="K164" s="47">
        <f t="shared" si="6"/>
        <v>58565</v>
      </c>
      <c r="L164" s="23"/>
    </row>
    <row r="165" spans="1:12" x14ac:dyDescent="0.2">
      <c r="A165" s="42" t="s">
        <v>1075</v>
      </c>
      <c r="B165" s="25">
        <v>343</v>
      </c>
      <c r="C165" s="45" t="s">
        <v>14</v>
      </c>
      <c r="D165" s="46" t="s">
        <v>181</v>
      </c>
      <c r="E165" s="26" t="s">
        <v>160</v>
      </c>
      <c r="F165" s="163" t="str">
        <f t="shared" si="5"/>
        <v>CAGEN/A</v>
      </c>
      <c r="G165" s="47">
        <v>0</v>
      </c>
      <c r="H165" s="47">
        <v>0</v>
      </c>
      <c r="I165" s="47">
        <v>0</v>
      </c>
      <c r="J165" s="47">
        <v>58232.648999999459</v>
      </c>
      <c r="K165" s="47">
        <f t="shared" si="6"/>
        <v>58232.648999999459</v>
      </c>
      <c r="L165" s="23"/>
    </row>
    <row r="166" spans="1:12" x14ac:dyDescent="0.2">
      <c r="A166" s="42" t="s">
        <v>1076</v>
      </c>
      <c r="B166" s="25">
        <v>343</v>
      </c>
      <c r="C166" s="45" t="s">
        <v>14</v>
      </c>
      <c r="D166" s="46" t="s">
        <v>181</v>
      </c>
      <c r="E166" s="26" t="s">
        <v>160</v>
      </c>
      <c r="F166" s="163" t="str">
        <f t="shared" si="5"/>
        <v>CAGEN/A</v>
      </c>
      <c r="G166" s="47">
        <v>0</v>
      </c>
      <c r="H166" s="47">
        <v>0</v>
      </c>
      <c r="I166" s="47">
        <v>56809.649999999448</v>
      </c>
      <c r="J166" s="47">
        <v>0</v>
      </c>
      <c r="K166" s="47">
        <f t="shared" si="6"/>
        <v>56809.649999999448</v>
      </c>
      <c r="L166" s="23"/>
    </row>
    <row r="167" spans="1:12" x14ac:dyDescent="0.2">
      <c r="A167" s="42" t="s">
        <v>1077</v>
      </c>
      <c r="B167" s="25">
        <v>343</v>
      </c>
      <c r="C167" s="45" t="s">
        <v>14</v>
      </c>
      <c r="D167" s="46" t="s">
        <v>181</v>
      </c>
      <c r="E167" s="26" t="s">
        <v>160</v>
      </c>
      <c r="F167" s="163" t="str">
        <f t="shared" si="5"/>
        <v>CAGEN/A</v>
      </c>
      <c r="G167" s="47">
        <v>0</v>
      </c>
      <c r="H167" s="47">
        <v>55155</v>
      </c>
      <c r="I167" s="47">
        <v>0</v>
      </c>
      <c r="J167" s="47">
        <v>0</v>
      </c>
      <c r="K167" s="47">
        <f t="shared" si="6"/>
        <v>55155</v>
      </c>
      <c r="L167" s="23"/>
    </row>
    <row r="168" spans="1:12" x14ac:dyDescent="0.2">
      <c r="A168" s="42" t="s">
        <v>1078</v>
      </c>
      <c r="B168" s="25">
        <v>343</v>
      </c>
      <c r="C168" s="44" t="s">
        <v>14</v>
      </c>
      <c r="D168" s="46">
        <v>45046</v>
      </c>
      <c r="E168" s="26" t="s">
        <v>160</v>
      </c>
      <c r="F168" s="163" t="str">
        <f t="shared" si="5"/>
        <v>CAGEN/A</v>
      </c>
      <c r="G168" s="47">
        <v>0</v>
      </c>
      <c r="H168" s="47">
        <v>54847</v>
      </c>
      <c r="I168" s="47">
        <v>0</v>
      </c>
      <c r="J168" s="47">
        <v>0</v>
      </c>
      <c r="K168" s="47">
        <f t="shared" si="6"/>
        <v>54847</v>
      </c>
      <c r="L168" s="23"/>
    </row>
    <row r="169" spans="1:12" x14ac:dyDescent="0.2">
      <c r="A169" s="42" t="s">
        <v>1079</v>
      </c>
      <c r="B169" s="25">
        <v>343</v>
      </c>
      <c r="C169" s="45" t="s">
        <v>14</v>
      </c>
      <c r="D169" s="46" t="s">
        <v>181</v>
      </c>
      <c r="E169" s="26" t="s">
        <v>160</v>
      </c>
      <c r="F169" s="163" t="str">
        <f t="shared" si="5"/>
        <v>CAGEN/A</v>
      </c>
      <c r="G169" s="47">
        <v>0</v>
      </c>
      <c r="H169" s="47">
        <v>0</v>
      </c>
      <c r="I169" s="47">
        <v>0</v>
      </c>
      <c r="J169" s="47">
        <v>54750.620599999493</v>
      </c>
      <c r="K169" s="47">
        <f t="shared" si="6"/>
        <v>54750.620599999493</v>
      </c>
      <c r="L169" s="23"/>
    </row>
    <row r="170" spans="1:12" x14ac:dyDescent="0.2">
      <c r="A170" s="42" t="s">
        <v>1080</v>
      </c>
      <c r="B170" s="25">
        <v>343</v>
      </c>
      <c r="C170" s="44" t="s">
        <v>14</v>
      </c>
      <c r="D170" s="46" t="s">
        <v>181</v>
      </c>
      <c r="E170" s="26" t="s">
        <v>160</v>
      </c>
      <c r="F170" s="163" t="str">
        <f t="shared" si="5"/>
        <v>CAGEN/A</v>
      </c>
      <c r="G170" s="47">
        <v>0</v>
      </c>
      <c r="H170" s="47">
        <v>0</v>
      </c>
      <c r="I170" s="47">
        <v>53412.709999999475</v>
      </c>
      <c r="J170" s="47">
        <v>0</v>
      </c>
      <c r="K170" s="47">
        <f t="shared" si="6"/>
        <v>53412.709999999475</v>
      </c>
      <c r="L170" s="23"/>
    </row>
    <row r="171" spans="1:12" x14ac:dyDescent="0.2">
      <c r="A171" s="42" t="s">
        <v>1081</v>
      </c>
      <c r="B171" s="25">
        <v>343</v>
      </c>
      <c r="C171" s="44" t="s">
        <v>13</v>
      </c>
      <c r="D171" s="46">
        <v>44711</v>
      </c>
      <c r="E171" s="26" t="s">
        <v>189</v>
      </c>
      <c r="F171" s="163" t="str">
        <f t="shared" si="5"/>
        <v>CAGWSpecific</v>
      </c>
      <c r="G171" s="47">
        <v>32487.040000000037</v>
      </c>
      <c r="H171" s="47">
        <v>20652.319999999832</v>
      </c>
      <c r="I171" s="47">
        <v>0</v>
      </c>
      <c r="J171" s="47">
        <v>0</v>
      </c>
      <c r="K171" s="47">
        <f t="shared" si="6"/>
        <v>53139.35999999987</v>
      </c>
      <c r="L171" s="23"/>
    </row>
    <row r="172" spans="1:12" x14ac:dyDescent="0.2">
      <c r="A172" s="42" t="s">
        <v>1082</v>
      </c>
      <c r="B172" s="25">
        <v>343</v>
      </c>
      <c r="C172" s="45" t="s">
        <v>14</v>
      </c>
      <c r="D172" s="46" t="s">
        <v>181</v>
      </c>
      <c r="E172" s="26" t="s">
        <v>160</v>
      </c>
      <c r="F172" s="163" t="str">
        <f t="shared" si="5"/>
        <v>CAGEN/A</v>
      </c>
      <c r="G172" s="47">
        <v>52782</v>
      </c>
      <c r="H172" s="47">
        <v>0</v>
      </c>
      <c r="I172" s="47">
        <v>0</v>
      </c>
      <c r="J172" s="47">
        <v>0</v>
      </c>
      <c r="K172" s="47">
        <f t="shared" si="6"/>
        <v>52782</v>
      </c>
      <c r="L172" s="23"/>
    </row>
    <row r="173" spans="1:12" x14ac:dyDescent="0.2">
      <c r="A173" s="42" t="s">
        <v>1083</v>
      </c>
      <c r="B173" s="25">
        <v>343</v>
      </c>
      <c r="C173" s="45" t="s">
        <v>14</v>
      </c>
      <c r="D173" s="46" t="s">
        <v>181</v>
      </c>
      <c r="E173" s="26" t="s">
        <v>160</v>
      </c>
      <c r="F173" s="163" t="str">
        <f t="shared" si="5"/>
        <v>CAGEN/A</v>
      </c>
      <c r="G173" s="47">
        <v>0</v>
      </c>
      <c r="H173" s="47">
        <v>51856.999999999985</v>
      </c>
      <c r="I173" s="47">
        <v>0</v>
      </c>
      <c r="J173" s="47">
        <v>0</v>
      </c>
      <c r="K173" s="47">
        <f t="shared" si="6"/>
        <v>51856.999999999985</v>
      </c>
      <c r="L173" s="23"/>
    </row>
    <row r="174" spans="1:12" x14ac:dyDescent="0.2">
      <c r="A174" s="42" t="s">
        <v>1084</v>
      </c>
      <c r="B174" s="25">
        <v>343</v>
      </c>
      <c r="C174" s="44" t="s">
        <v>14</v>
      </c>
      <c r="D174" s="46" t="s">
        <v>181</v>
      </c>
      <c r="E174" s="26" t="s">
        <v>160</v>
      </c>
      <c r="F174" s="163" t="str">
        <f t="shared" si="5"/>
        <v>CAGEN/A</v>
      </c>
      <c r="G174" s="47">
        <v>0</v>
      </c>
      <c r="H174" s="47">
        <v>0</v>
      </c>
      <c r="I174" s="47">
        <v>0</v>
      </c>
      <c r="J174" s="47">
        <v>49587.758599999528</v>
      </c>
      <c r="K174" s="47">
        <f t="shared" si="6"/>
        <v>49587.758599999528</v>
      </c>
      <c r="L174" s="23"/>
    </row>
    <row r="175" spans="1:12" x14ac:dyDescent="0.2">
      <c r="A175" s="42" t="s">
        <v>1085</v>
      </c>
      <c r="B175" s="25">
        <v>343</v>
      </c>
      <c r="C175" s="45" t="s">
        <v>14</v>
      </c>
      <c r="D175" s="46" t="s">
        <v>181</v>
      </c>
      <c r="E175" s="26" t="s">
        <v>160</v>
      </c>
      <c r="F175" s="163" t="str">
        <f t="shared" si="5"/>
        <v>CAGEN/A</v>
      </c>
      <c r="G175" s="47">
        <v>0</v>
      </c>
      <c r="H175" s="47">
        <v>0</v>
      </c>
      <c r="I175" s="47">
        <v>48376.009999999515</v>
      </c>
      <c r="J175" s="47">
        <v>0</v>
      </c>
      <c r="K175" s="47">
        <f t="shared" si="6"/>
        <v>48376.009999999515</v>
      </c>
      <c r="L175" s="23"/>
    </row>
    <row r="176" spans="1:12" x14ac:dyDescent="0.2">
      <c r="A176" s="42" t="s">
        <v>1086</v>
      </c>
      <c r="B176" s="25">
        <v>343</v>
      </c>
      <c r="C176" s="45" t="s">
        <v>13</v>
      </c>
      <c r="D176" s="46">
        <v>45138</v>
      </c>
      <c r="E176" s="26" t="s">
        <v>189</v>
      </c>
      <c r="F176" s="163" t="str">
        <f t="shared" si="5"/>
        <v>CAGWSpecific</v>
      </c>
      <c r="G176" s="47">
        <v>0</v>
      </c>
      <c r="H176" s="47">
        <v>47229</v>
      </c>
      <c r="I176" s="47">
        <v>0</v>
      </c>
      <c r="J176" s="47">
        <v>0</v>
      </c>
      <c r="K176" s="47">
        <f t="shared" si="6"/>
        <v>47229</v>
      </c>
      <c r="L176" s="23"/>
    </row>
    <row r="177" spans="1:12" x14ac:dyDescent="0.2">
      <c r="A177" s="42" t="s">
        <v>1087</v>
      </c>
      <c r="B177" s="25">
        <v>343</v>
      </c>
      <c r="C177" s="45" t="s">
        <v>14</v>
      </c>
      <c r="D177" s="46" t="s">
        <v>181</v>
      </c>
      <c r="E177" s="26" t="s">
        <v>160</v>
      </c>
      <c r="F177" s="163" t="str">
        <f t="shared" si="5"/>
        <v>CAGEN/A</v>
      </c>
      <c r="G177" s="47">
        <v>0</v>
      </c>
      <c r="H177" s="47">
        <v>46966.999999999985</v>
      </c>
      <c r="I177" s="47">
        <v>0</v>
      </c>
      <c r="J177" s="47">
        <v>0</v>
      </c>
      <c r="K177" s="47">
        <f t="shared" si="6"/>
        <v>46966.999999999985</v>
      </c>
      <c r="L177" s="23"/>
    </row>
    <row r="178" spans="1:12" x14ac:dyDescent="0.2">
      <c r="A178" s="42" t="s">
        <v>1088</v>
      </c>
      <c r="B178" s="25">
        <v>343</v>
      </c>
      <c r="C178" s="44" t="s">
        <v>14</v>
      </c>
      <c r="D178" s="46" t="s">
        <v>181</v>
      </c>
      <c r="E178" s="26" t="s">
        <v>160</v>
      </c>
      <c r="F178" s="163" t="str">
        <f t="shared" si="5"/>
        <v>CAGEN/A</v>
      </c>
      <c r="G178" s="47">
        <v>45097.4</v>
      </c>
      <c r="H178" s="47">
        <v>0</v>
      </c>
      <c r="I178" s="47">
        <v>0</v>
      </c>
      <c r="J178" s="47">
        <v>0</v>
      </c>
      <c r="K178" s="47">
        <f t="shared" si="6"/>
        <v>45097.4</v>
      </c>
      <c r="L178" s="23"/>
    </row>
    <row r="179" spans="1:12" x14ac:dyDescent="0.2">
      <c r="A179" s="42" t="s">
        <v>1089</v>
      </c>
      <c r="B179" s="25">
        <v>343</v>
      </c>
      <c r="C179" s="45" t="s">
        <v>14</v>
      </c>
      <c r="D179" s="46" t="s">
        <v>181</v>
      </c>
      <c r="E179" s="26" t="s">
        <v>160</v>
      </c>
      <c r="F179" s="163" t="str">
        <f t="shared" si="5"/>
        <v>CAGEN/A</v>
      </c>
      <c r="G179" s="47">
        <v>38244.86</v>
      </c>
      <c r="H179" s="47">
        <v>0</v>
      </c>
      <c r="I179" s="47">
        <v>0</v>
      </c>
      <c r="J179" s="47">
        <v>0</v>
      </c>
      <c r="K179" s="47">
        <f t="shared" si="6"/>
        <v>38244.86</v>
      </c>
      <c r="L179" s="23"/>
    </row>
    <row r="180" spans="1:12" x14ac:dyDescent="0.2">
      <c r="A180" s="42" t="s">
        <v>1090</v>
      </c>
      <c r="B180" s="25">
        <v>343</v>
      </c>
      <c r="C180" s="44" t="s">
        <v>14</v>
      </c>
      <c r="D180" s="46">
        <v>45809</v>
      </c>
      <c r="E180" s="26" t="s">
        <v>160</v>
      </c>
      <c r="F180" s="163" t="str">
        <f t="shared" ref="F180:F200" si="7">C180&amp;E180</f>
        <v>CAGEN/A</v>
      </c>
      <c r="G180" s="47">
        <v>0</v>
      </c>
      <c r="H180" s="47">
        <v>0</v>
      </c>
      <c r="I180" s="47">
        <v>0</v>
      </c>
      <c r="J180" s="47">
        <v>37233.842799999649</v>
      </c>
      <c r="K180" s="47">
        <f t="shared" si="6"/>
        <v>37233.842799999649</v>
      </c>
      <c r="L180" s="23"/>
    </row>
    <row r="181" spans="1:12" x14ac:dyDescent="0.2">
      <c r="A181" s="42" t="s">
        <v>1091</v>
      </c>
      <c r="B181" s="25">
        <v>343</v>
      </c>
      <c r="C181" s="45" t="s">
        <v>14</v>
      </c>
      <c r="D181" s="46">
        <v>45444</v>
      </c>
      <c r="E181" s="26" t="s">
        <v>160</v>
      </c>
      <c r="F181" s="163" t="str">
        <f t="shared" si="7"/>
        <v>CAGEN/A</v>
      </c>
      <c r="G181" s="47">
        <v>0</v>
      </c>
      <c r="H181" s="47">
        <v>0</v>
      </c>
      <c r="I181" s="47">
        <v>36323.979999999647</v>
      </c>
      <c r="J181" s="47">
        <v>0</v>
      </c>
      <c r="K181" s="47">
        <f t="shared" si="6"/>
        <v>36323.979999999647</v>
      </c>
      <c r="L181" s="23"/>
    </row>
    <row r="182" spans="1:12" x14ac:dyDescent="0.2">
      <c r="A182" s="42" t="s">
        <v>1092</v>
      </c>
      <c r="B182" s="25">
        <v>343</v>
      </c>
      <c r="C182" s="45" t="s">
        <v>14</v>
      </c>
      <c r="D182" s="46">
        <v>45078</v>
      </c>
      <c r="E182" s="26" t="s">
        <v>160</v>
      </c>
      <c r="F182" s="163" t="str">
        <f t="shared" si="7"/>
        <v>CAGEN/A</v>
      </c>
      <c r="G182" s="47">
        <v>0</v>
      </c>
      <c r="H182" s="47">
        <v>35266</v>
      </c>
      <c r="I182" s="47">
        <v>0</v>
      </c>
      <c r="J182" s="47">
        <v>0</v>
      </c>
      <c r="K182" s="47">
        <f t="shared" si="6"/>
        <v>35266</v>
      </c>
      <c r="L182" s="23"/>
    </row>
    <row r="183" spans="1:12" x14ac:dyDescent="0.2">
      <c r="A183" s="42" t="s">
        <v>1093</v>
      </c>
      <c r="B183" s="25">
        <v>343</v>
      </c>
      <c r="C183" s="45" t="s">
        <v>14</v>
      </c>
      <c r="D183" s="46">
        <v>45747</v>
      </c>
      <c r="E183" s="26" t="s">
        <v>160</v>
      </c>
      <c r="F183" s="163" t="str">
        <f t="shared" si="7"/>
        <v>CAGEN/A</v>
      </c>
      <c r="G183" s="47">
        <v>0</v>
      </c>
      <c r="H183" s="47">
        <v>0</v>
      </c>
      <c r="I183" s="47">
        <v>0</v>
      </c>
      <c r="J183" s="47">
        <v>32770.976199999692</v>
      </c>
      <c r="K183" s="47">
        <f t="shared" si="6"/>
        <v>32770.976199999692</v>
      </c>
      <c r="L183" s="23"/>
    </row>
    <row r="184" spans="1:12" x14ac:dyDescent="0.2">
      <c r="A184" s="42" t="s">
        <v>1094</v>
      </c>
      <c r="B184" s="25">
        <v>343</v>
      </c>
      <c r="C184" s="45" t="s">
        <v>14</v>
      </c>
      <c r="D184" s="46" t="s">
        <v>181</v>
      </c>
      <c r="E184" s="26" t="s">
        <v>160</v>
      </c>
      <c r="F184" s="163" t="str">
        <f t="shared" si="7"/>
        <v>CAGEN/A</v>
      </c>
      <c r="G184" s="47">
        <v>27795.71</v>
      </c>
      <c r="H184" s="47">
        <v>0</v>
      </c>
      <c r="I184" s="47">
        <v>0</v>
      </c>
      <c r="J184" s="47">
        <v>0</v>
      </c>
      <c r="K184" s="47">
        <f t="shared" si="6"/>
        <v>27795.71</v>
      </c>
      <c r="L184" s="23"/>
    </row>
    <row r="185" spans="1:12" x14ac:dyDescent="0.2">
      <c r="A185" s="42" t="s">
        <v>1095</v>
      </c>
      <c r="B185" s="25">
        <v>343</v>
      </c>
      <c r="C185" s="44" t="s">
        <v>14</v>
      </c>
      <c r="D185" s="46" t="s">
        <v>181</v>
      </c>
      <c r="E185" s="26" t="s">
        <v>160</v>
      </c>
      <c r="F185" s="163" t="str">
        <f t="shared" si="7"/>
        <v>CAGEN/A</v>
      </c>
      <c r="G185" s="47">
        <v>26381.230000000003</v>
      </c>
      <c r="H185" s="47">
        <v>0</v>
      </c>
      <c r="I185" s="47">
        <v>0</v>
      </c>
      <c r="J185" s="47">
        <v>0</v>
      </c>
      <c r="K185" s="47">
        <f t="shared" si="6"/>
        <v>26381.230000000003</v>
      </c>
      <c r="L185" s="23"/>
    </row>
    <row r="186" spans="1:12" x14ac:dyDescent="0.2">
      <c r="A186" s="42" t="s">
        <v>1096</v>
      </c>
      <c r="B186" s="25">
        <v>343</v>
      </c>
      <c r="C186" s="44" t="s">
        <v>14</v>
      </c>
      <c r="D186" s="46" t="s">
        <v>181</v>
      </c>
      <c r="E186" s="26" t="s">
        <v>160</v>
      </c>
      <c r="F186" s="163" t="str">
        <f t="shared" si="7"/>
        <v>CAGEN/A</v>
      </c>
      <c r="G186" s="47">
        <v>0</v>
      </c>
      <c r="H186" s="47">
        <v>0</v>
      </c>
      <c r="I186" s="47">
        <v>0</v>
      </c>
      <c r="J186" s="47">
        <v>24009.947799999776</v>
      </c>
      <c r="K186" s="47">
        <f t="shared" si="6"/>
        <v>24009.947799999776</v>
      </c>
      <c r="L186" s="23"/>
    </row>
    <row r="187" spans="1:12" x14ac:dyDescent="0.2">
      <c r="A187" s="42" t="s">
        <v>1097</v>
      </c>
      <c r="B187" s="25">
        <v>343</v>
      </c>
      <c r="C187" s="45" t="s">
        <v>14</v>
      </c>
      <c r="D187" s="46" t="s">
        <v>181</v>
      </c>
      <c r="E187" s="26" t="s">
        <v>160</v>
      </c>
      <c r="F187" s="163" t="str">
        <f t="shared" si="7"/>
        <v>CAGEN/A</v>
      </c>
      <c r="G187" s="47">
        <v>0</v>
      </c>
      <c r="H187" s="47">
        <v>0</v>
      </c>
      <c r="I187" s="47">
        <v>23423.229999999774</v>
      </c>
      <c r="J187" s="47">
        <v>0</v>
      </c>
      <c r="K187" s="47">
        <f t="shared" ref="K187:K200" si="8">SUM(G187:J187)</f>
        <v>23423.229999999774</v>
      </c>
      <c r="L187" s="23"/>
    </row>
    <row r="188" spans="1:12" x14ac:dyDescent="0.2">
      <c r="A188" s="42" t="s">
        <v>1098</v>
      </c>
      <c r="B188" s="25">
        <v>343</v>
      </c>
      <c r="C188" s="45" t="s">
        <v>14</v>
      </c>
      <c r="D188" s="46" t="s">
        <v>181</v>
      </c>
      <c r="E188" s="26" t="s">
        <v>160</v>
      </c>
      <c r="F188" s="163" t="str">
        <f t="shared" si="7"/>
        <v>CAGEN/A</v>
      </c>
      <c r="G188" s="47">
        <v>0</v>
      </c>
      <c r="H188" s="47">
        <v>22741.000000000004</v>
      </c>
      <c r="I188" s="47">
        <v>0</v>
      </c>
      <c r="J188" s="47">
        <v>0</v>
      </c>
      <c r="K188" s="47">
        <f t="shared" si="8"/>
        <v>22741.000000000004</v>
      </c>
      <c r="L188" s="23"/>
    </row>
    <row r="189" spans="1:12" x14ac:dyDescent="0.2">
      <c r="A189" s="42" t="s">
        <v>1099</v>
      </c>
      <c r="B189" s="25">
        <v>343</v>
      </c>
      <c r="C189" s="45" t="s">
        <v>13</v>
      </c>
      <c r="D189" s="46" t="s">
        <v>181</v>
      </c>
      <c r="E189" s="26" t="s">
        <v>209</v>
      </c>
      <c r="F189" s="163" t="str">
        <f t="shared" si="7"/>
        <v>CAGWProgrammatic</v>
      </c>
      <c r="G189" s="47">
        <v>0</v>
      </c>
      <c r="H189" s="47">
        <v>0</v>
      </c>
      <c r="I189" s="47">
        <v>0</v>
      </c>
      <c r="J189" s="47">
        <v>14433.841799999864</v>
      </c>
      <c r="K189" s="47">
        <f t="shared" si="8"/>
        <v>14433.841799999864</v>
      </c>
      <c r="L189" s="23"/>
    </row>
    <row r="190" spans="1:12" x14ac:dyDescent="0.2">
      <c r="A190" s="42" t="s">
        <v>1100</v>
      </c>
      <c r="B190" s="25">
        <v>343</v>
      </c>
      <c r="C190" s="44" t="s">
        <v>13</v>
      </c>
      <c r="D190" s="46" t="s">
        <v>181</v>
      </c>
      <c r="E190" s="26" t="s">
        <v>209</v>
      </c>
      <c r="F190" s="163" t="str">
        <f t="shared" si="7"/>
        <v>CAGWProgrammatic</v>
      </c>
      <c r="G190" s="47">
        <v>0</v>
      </c>
      <c r="H190" s="47">
        <v>0</v>
      </c>
      <c r="I190" s="47">
        <v>14081.129999999865</v>
      </c>
      <c r="J190" s="47">
        <v>0</v>
      </c>
      <c r="K190" s="47">
        <f t="shared" si="8"/>
        <v>14081.129999999865</v>
      </c>
      <c r="L190" s="23"/>
    </row>
    <row r="191" spans="1:12" x14ac:dyDescent="0.2">
      <c r="A191" s="42" t="s">
        <v>1101</v>
      </c>
      <c r="B191" s="25">
        <v>343</v>
      </c>
      <c r="C191" s="44" t="s">
        <v>14</v>
      </c>
      <c r="D191" s="46" t="s">
        <v>181</v>
      </c>
      <c r="E191" s="26" t="s">
        <v>160</v>
      </c>
      <c r="F191" s="163" t="str">
        <f t="shared" si="7"/>
        <v>CAGEN/A</v>
      </c>
      <c r="G191" s="47">
        <v>13932.579999999998</v>
      </c>
      <c r="H191" s="47">
        <v>0</v>
      </c>
      <c r="I191" s="47">
        <v>0</v>
      </c>
      <c r="J191" s="47">
        <v>0</v>
      </c>
      <c r="K191" s="47">
        <f t="shared" si="8"/>
        <v>13932.579999999998</v>
      </c>
      <c r="L191" s="23"/>
    </row>
    <row r="192" spans="1:12" x14ac:dyDescent="0.2">
      <c r="A192" s="42" t="s">
        <v>1102</v>
      </c>
      <c r="B192" s="25">
        <v>343</v>
      </c>
      <c r="C192" s="44" t="s">
        <v>13</v>
      </c>
      <c r="D192" s="46" t="s">
        <v>181</v>
      </c>
      <c r="E192" s="26" t="s">
        <v>209</v>
      </c>
      <c r="F192" s="163" t="str">
        <f t="shared" si="7"/>
        <v>CAGWProgrammatic</v>
      </c>
      <c r="G192" s="47">
        <v>0</v>
      </c>
      <c r="H192" s="47">
        <v>13507</v>
      </c>
      <c r="I192" s="47">
        <v>0</v>
      </c>
      <c r="J192" s="47">
        <v>0</v>
      </c>
      <c r="K192" s="47">
        <f t="shared" si="8"/>
        <v>13507</v>
      </c>
      <c r="L192" s="23"/>
    </row>
    <row r="193" spans="1:12" x14ac:dyDescent="0.2">
      <c r="A193" s="42" t="s">
        <v>1103</v>
      </c>
      <c r="B193" s="25">
        <v>343</v>
      </c>
      <c r="C193" s="45" t="s">
        <v>13</v>
      </c>
      <c r="D193" s="46" t="s">
        <v>181</v>
      </c>
      <c r="E193" s="26" t="s">
        <v>209</v>
      </c>
      <c r="F193" s="163" t="str">
        <f t="shared" si="7"/>
        <v>CAGWProgrammatic</v>
      </c>
      <c r="G193" s="47">
        <v>13046</v>
      </c>
      <c r="H193" s="47">
        <v>0</v>
      </c>
      <c r="I193" s="47">
        <v>0</v>
      </c>
      <c r="J193" s="47">
        <v>0</v>
      </c>
      <c r="K193" s="47">
        <f t="shared" si="8"/>
        <v>13046</v>
      </c>
      <c r="L193" s="23"/>
    </row>
    <row r="194" spans="1:12" x14ac:dyDescent="0.2">
      <c r="A194" s="42" t="s">
        <v>1104</v>
      </c>
      <c r="B194" s="25">
        <v>343</v>
      </c>
      <c r="C194" s="44" t="s">
        <v>14</v>
      </c>
      <c r="D194" s="46" t="s">
        <v>181</v>
      </c>
      <c r="E194" s="26" t="s">
        <v>160</v>
      </c>
      <c r="F194" s="163" t="str">
        <f t="shared" si="7"/>
        <v>CAGEN/A</v>
      </c>
      <c r="G194" s="47">
        <v>0</v>
      </c>
      <c r="H194" s="47">
        <v>0</v>
      </c>
      <c r="I194" s="47">
        <v>0</v>
      </c>
      <c r="J194" s="47">
        <v>6047.622399999942</v>
      </c>
      <c r="K194" s="47">
        <f t="shared" si="8"/>
        <v>6047.622399999942</v>
      </c>
      <c r="L194" s="23"/>
    </row>
    <row r="195" spans="1:12" x14ac:dyDescent="0.2">
      <c r="A195" s="42" t="s">
        <v>1105</v>
      </c>
      <c r="B195" s="25">
        <v>343</v>
      </c>
      <c r="C195" s="44" t="s">
        <v>14</v>
      </c>
      <c r="D195" s="46" t="s">
        <v>181</v>
      </c>
      <c r="E195" s="26" t="s">
        <v>160</v>
      </c>
      <c r="F195" s="163" t="str">
        <f t="shared" si="7"/>
        <v>CAGEN/A</v>
      </c>
      <c r="G195" s="47">
        <v>0</v>
      </c>
      <c r="H195" s="47">
        <v>0</v>
      </c>
      <c r="I195" s="47">
        <v>5899.8399999999419</v>
      </c>
      <c r="J195" s="47">
        <v>0</v>
      </c>
      <c r="K195" s="47">
        <f t="shared" si="8"/>
        <v>5899.8399999999419</v>
      </c>
      <c r="L195" s="23"/>
    </row>
    <row r="196" spans="1:12" x14ac:dyDescent="0.2">
      <c r="A196" s="42" t="s">
        <v>1106</v>
      </c>
      <c r="B196" s="25">
        <v>343</v>
      </c>
      <c r="C196" s="45" t="s">
        <v>14</v>
      </c>
      <c r="D196" s="46" t="s">
        <v>181</v>
      </c>
      <c r="E196" s="26" t="s">
        <v>160</v>
      </c>
      <c r="F196" s="163" t="str">
        <f t="shared" si="7"/>
        <v>CAGEN/A</v>
      </c>
      <c r="G196" s="47">
        <v>0</v>
      </c>
      <c r="H196" s="47">
        <v>5728</v>
      </c>
      <c r="I196" s="47">
        <v>0</v>
      </c>
      <c r="J196" s="47">
        <v>0</v>
      </c>
      <c r="K196" s="47">
        <f t="shared" si="8"/>
        <v>5728</v>
      </c>
      <c r="L196" s="23"/>
    </row>
    <row r="197" spans="1:12" x14ac:dyDescent="0.2">
      <c r="A197" s="42" t="s">
        <v>1107</v>
      </c>
      <c r="B197" s="25">
        <v>343</v>
      </c>
      <c r="C197" s="45" t="s">
        <v>14</v>
      </c>
      <c r="D197" s="46" t="s">
        <v>181</v>
      </c>
      <c r="E197" s="26" t="s">
        <v>160</v>
      </c>
      <c r="F197" s="163" t="str">
        <f t="shared" si="7"/>
        <v>CAGEN/A</v>
      </c>
      <c r="G197" s="47">
        <v>5482</v>
      </c>
      <c r="H197" s="47">
        <v>0</v>
      </c>
      <c r="I197" s="47">
        <v>0</v>
      </c>
      <c r="J197" s="47">
        <v>0</v>
      </c>
      <c r="K197" s="47">
        <f t="shared" si="8"/>
        <v>5482</v>
      </c>
      <c r="L197" s="23"/>
    </row>
    <row r="198" spans="1:12" x14ac:dyDescent="0.2">
      <c r="A198" s="42" t="s">
        <v>1108</v>
      </c>
      <c r="B198" s="25">
        <v>343</v>
      </c>
      <c r="C198" s="45" t="s">
        <v>13</v>
      </c>
      <c r="D198" s="46">
        <v>44711</v>
      </c>
      <c r="E198" s="26" t="s">
        <v>189</v>
      </c>
      <c r="F198" s="163" t="str">
        <f t="shared" si="7"/>
        <v>CAGWSpecific</v>
      </c>
      <c r="G198" s="47">
        <v>1155.1800000000003</v>
      </c>
      <c r="H198" s="47">
        <v>389.0199999999968</v>
      </c>
      <c r="I198" s="47">
        <v>0</v>
      </c>
      <c r="J198" s="47">
        <v>0</v>
      </c>
      <c r="K198" s="47">
        <f t="shared" si="8"/>
        <v>1544.1999999999971</v>
      </c>
      <c r="L198" s="23"/>
    </row>
    <row r="199" spans="1:12" x14ac:dyDescent="0.2">
      <c r="A199" s="42" t="s">
        <v>1109</v>
      </c>
      <c r="B199" s="25">
        <v>343</v>
      </c>
      <c r="C199" s="45" t="s">
        <v>13</v>
      </c>
      <c r="D199" s="46">
        <v>44711</v>
      </c>
      <c r="E199" s="26" t="s">
        <v>189</v>
      </c>
      <c r="F199" s="163" t="str">
        <f t="shared" si="7"/>
        <v>CAGWSpecific</v>
      </c>
      <c r="G199" s="47">
        <v>4.9599999999991269</v>
      </c>
      <c r="H199" s="47">
        <v>0</v>
      </c>
      <c r="I199" s="47">
        <v>0</v>
      </c>
      <c r="J199" s="47">
        <v>0</v>
      </c>
      <c r="K199" s="47">
        <f t="shared" si="8"/>
        <v>4.9599999999991269</v>
      </c>
      <c r="L199" s="23"/>
    </row>
    <row r="200" spans="1:12" x14ac:dyDescent="0.2">
      <c r="A200" s="42" t="s">
        <v>1110</v>
      </c>
      <c r="B200" s="25">
        <v>343</v>
      </c>
      <c r="C200" s="45" t="s">
        <v>13</v>
      </c>
      <c r="D200" s="46">
        <v>44711</v>
      </c>
      <c r="E200" s="26" t="s">
        <v>189</v>
      </c>
      <c r="F200" s="163" t="str">
        <f t="shared" si="7"/>
        <v>CAGWSpecific</v>
      </c>
      <c r="G200" s="47">
        <v>4.8800000000010186</v>
      </c>
      <c r="H200" s="47">
        <v>0</v>
      </c>
      <c r="I200" s="47">
        <v>0</v>
      </c>
      <c r="J200" s="47">
        <v>0</v>
      </c>
      <c r="K200" s="47">
        <f t="shared" si="8"/>
        <v>4.8800000000010186</v>
      </c>
      <c r="L200" s="23"/>
    </row>
    <row r="201" spans="1:12" x14ac:dyDescent="0.2">
      <c r="A201" s="42"/>
      <c r="B201" s="25"/>
      <c r="C201" s="45"/>
      <c r="D201" s="46"/>
      <c r="E201" s="26"/>
      <c r="F201" s="158"/>
      <c r="G201" s="47"/>
      <c r="H201" s="47"/>
      <c r="I201" s="47"/>
      <c r="J201" s="47"/>
      <c r="K201" s="47"/>
      <c r="L201" s="23"/>
    </row>
    <row r="202" spans="1:12" x14ac:dyDescent="0.2">
      <c r="A202" s="42"/>
      <c r="B202" s="25"/>
      <c r="C202" s="45"/>
      <c r="D202" s="46"/>
      <c r="E202" s="26"/>
      <c r="F202" s="158"/>
      <c r="G202" s="47"/>
      <c r="H202" s="47"/>
      <c r="I202" s="47"/>
      <c r="J202" s="47"/>
      <c r="K202" s="47"/>
      <c r="L202" s="23"/>
    </row>
    <row r="203" spans="1:12" x14ac:dyDescent="0.2">
      <c r="A203" s="42"/>
      <c r="B203" s="25"/>
      <c r="C203" s="44"/>
      <c r="D203" s="46"/>
      <c r="E203" s="26"/>
      <c r="F203" s="163"/>
      <c r="G203" s="47"/>
      <c r="H203" s="47"/>
      <c r="I203" s="47"/>
      <c r="J203" s="47"/>
      <c r="K203" s="47"/>
      <c r="L203" s="23"/>
    </row>
    <row r="204" spans="1:12" x14ac:dyDescent="0.2">
      <c r="A204" s="42"/>
      <c r="B204" s="43"/>
      <c r="C204" s="44"/>
      <c r="D204" s="46"/>
      <c r="E204" s="26"/>
      <c r="F204" s="158"/>
      <c r="G204" s="47"/>
      <c r="H204" s="47"/>
      <c r="I204" s="47"/>
      <c r="J204" s="47"/>
      <c r="K204" s="47"/>
      <c r="L204" s="23"/>
    </row>
    <row r="205" spans="1:12" x14ac:dyDescent="0.2">
      <c r="A205" s="42"/>
      <c r="B205" s="43"/>
      <c r="C205" s="44"/>
      <c r="D205" s="46"/>
      <c r="E205" s="26"/>
      <c r="F205" s="158"/>
      <c r="G205" s="47"/>
      <c r="H205" s="47"/>
      <c r="I205" s="47"/>
      <c r="J205" s="47"/>
      <c r="K205" s="47"/>
      <c r="L205" s="23"/>
    </row>
    <row r="206" spans="1:12" x14ac:dyDescent="0.2">
      <c r="A206" s="42"/>
      <c r="B206" s="43"/>
      <c r="C206" s="45"/>
      <c r="D206" s="46"/>
      <c r="E206" s="26"/>
      <c r="F206" s="158"/>
      <c r="G206" s="47"/>
      <c r="H206" s="47"/>
      <c r="I206" s="47"/>
      <c r="J206" s="47"/>
      <c r="K206" s="47"/>
      <c r="L206" s="23"/>
    </row>
    <row r="207" spans="1:12" x14ac:dyDescent="0.2">
      <c r="A207" s="42"/>
      <c r="B207" s="43"/>
      <c r="C207" s="45"/>
      <c r="D207" s="46"/>
      <c r="E207" s="26"/>
      <c r="F207" s="158"/>
      <c r="G207" s="47"/>
      <c r="H207" s="47"/>
      <c r="I207" s="47"/>
      <c r="J207" s="47"/>
      <c r="K207" s="47"/>
      <c r="L207" s="23"/>
    </row>
    <row r="208" spans="1:12" x14ac:dyDescent="0.2">
      <c r="A208" s="42"/>
      <c r="B208" s="43"/>
      <c r="C208" s="44"/>
      <c r="D208" s="46"/>
      <c r="E208" s="26"/>
      <c r="F208" s="158"/>
      <c r="G208" s="47"/>
      <c r="H208" s="47"/>
      <c r="I208" s="47"/>
      <c r="J208" s="47"/>
      <c r="K208" s="47"/>
      <c r="L208" s="23"/>
    </row>
    <row r="209" spans="1:12" x14ac:dyDescent="0.2">
      <c r="A209" s="42"/>
      <c r="B209" s="43"/>
      <c r="C209" s="45"/>
      <c r="D209" s="46"/>
      <c r="E209" s="26"/>
      <c r="F209" s="158"/>
      <c r="G209" s="47"/>
      <c r="H209" s="47"/>
      <c r="I209" s="47"/>
      <c r="J209" s="47"/>
      <c r="K209" s="47"/>
      <c r="L209" s="23"/>
    </row>
    <row r="210" spans="1:12" x14ac:dyDescent="0.2">
      <c r="A210" s="42"/>
      <c r="B210" s="43"/>
      <c r="C210" s="45"/>
      <c r="D210" s="46"/>
      <c r="E210" s="26"/>
      <c r="F210" s="158"/>
      <c r="G210" s="47"/>
      <c r="H210" s="47"/>
      <c r="I210" s="47"/>
      <c r="J210" s="47"/>
      <c r="K210" s="47"/>
      <c r="L210" s="23"/>
    </row>
    <row r="211" spans="1:12" x14ac:dyDescent="0.2">
      <c r="A211" s="42"/>
      <c r="B211" s="43"/>
      <c r="C211" s="45"/>
      <c r="D211" s="46"/>
      <c r="E211" s="26"/>
      <c r="F211" s="158"/>
      <c r="G211" s="47"/>
      <c r="H211" s="47"/>
      <c r="I211" s="47"/>
      <c r="J211" s="47"/>
      <c r="K211" s="47"/>
      <c r="L211" s="23"/>
    </row>
    <row r="212" spans="1:12" x14ac:dyDescent="0.2">
      <c r="A212" s="42"/>
      <c r="B212" s="43"/>
      <c r="C212" s="44"/>
      <c r="D212" s="46"/>
      <c r="E212" s="26"/>
      <c r="F212" s="158"/>
      <c r="G212" s="47"/>
      <c r="H212" s="47"/>
      <c r="I212" s="47"/>
      <c r="J212" s="47"/>
      <c r="K212" s="47"/>
      <c r="L212" s="23"/>
    </row>
    <row r="213" spans="1:12" x14ac:dyDescent="0.2">
      <c r="A213" s="42"/>
      <c r="B213" s="43"/>
      <c r="C213" s="45"/>
      <c r="D213" s="46"/>
      <c r="E213" s="26"/>
      <c r="F213" s="158"/>
      <c r="G213" s="47"/>
      <c r="H213" s="47"/>
      <c r="I213" s="47"/>
      <c r="J213" s="47"/>
      <c r="K213" s="47"/>
      <c r="L213" s="23"/>
    </row>
    <row r="214" spans="1:12" x14ac:dyDescent="0.2">
      <c r="A214" s="42"/>
      <c r="B214" s="43"/>
      <c r="C214" s="45"/>
      <c r="D214" s="46"/>
      <c r="E214" s="26"/>
      <c r="F214" s="158"/>
      <c r="G214" s="47"/>
      <c r="H214" s="47"/>
      <c r="I214" s="47"/>
      <c r="J214" s="47"/>
      <c r="K214" s="47"/>
      <c r="L214" s="23"/>
    </row>
    <row r="215" spans="1:12" x14ac:dyDescent="0.2">
      <c r="A215" s="42"/>
      <c r="B215" s="43"/>
      <c r="C215" s="44"/>
      <c r="D215" s="46"/>
      <c r="E215" s="26"/>
      <c r="F215" s="158"/>
      <c r="G215" s="47"/>
      <c r="H215" s="47"/>
      <c r="I215" s="47"/>
      <c r="J215" s="47"/>
      <c r="K215" s="47"/>
      <c r="L215" s="23"/>
    </row>
    <row r="216" spans="1:12" x14ac:dyDescent="0.2">
      <c r="A216" s="42"/>
      <c r="B216" s="43"/>
      <c r="C216" s="45"/>
      <c r="D216" s="46"/>
      <c r="E216" s="26"/>
      <c r="F216" s="158"/>
      <c r="G216" s="47"/>
      <c r="H216" s="47"/>
      <c r="I216" s="47"/>
      <c r="J216" s="47"/>
      <c r="K216" s="47"/>
      <c r="L216" s="23"/>
    </row>
    <row r="217" spans="1:12" x14ac:dyDescent="0.2">
      <c r="A217" s="42"/>
      <c r="B217" s="43"/>
      <c r="C217" s="45"/>
      <c r="D217" s="46"/>
      <c r="E217" s="26"/>
      <c r="F217" s="158"/>
      <c r="G217" s="47"/>
      <c r="H217" s="47"/>
      <c r="I217" s="47"/>
      <c r="J217" s="47"/>
      <c r="K217" s="47"/>
      <c r="L217" s="23"/>
    </row>
    <row r="218" spans="1:12" x14ac:dyDescent="0.2">
      <c r="A218" s="42"/>
      <c r="B218" s="43"/>
      <c r="C218" s="45"/>
      <c r="D218" s="46"/>
      <c r="E218" s="26"/>
      <c r="F218" s="158"/>
      <c r="G218" s="47"/>
      <c r="H218" s="47"/>
      <c r="I218" s="47"/>
      <c r="J218" s="47"/>
      <c r="K218" s="47"/>
      <c r="L218" s="23"/>
    </row>
    <row r="219" spans="1:12" x14ac:dyDescent="0.2">
      <c r="A219" s="42"/>
      <c r="B219" s="43"/>
      <c r="C219" s="45"/>
      <c r="D219" s="46"/>
      <c r="E219" s="26"/>
      <c r="F219" s="158"/>
      <c r="G219" s="47"/>
      <c r="H219" s="47"/>
      <c r="I219" s="47"/>
      <c r="J219" s="47"/>
      <c r="K219" s="47"/>
      <c r="L219" s="23"/>
    </row>
    <row r="220" spans="1:12" x14ac:dyDescent="0.2">
      <c r="A220" s="42"/>
      <c r="B220" s="43"/>
      <c r="C220" s="44"/>
      <c r="D220" s="46"/>
      <c r="E220" s="26"/>
      <c r="F220" s="158"/>
      <c r="G220" s="47"/>
      <c r="H220" s="47"/>
      <c r="I220" s="47"/>
      <c r="J220" s="47"/>
      <c r="K220" s="47"/>
      <c r="L220" s="23"/>
    </row>
    <row r="221" spans="1:12" x14ac:dyDescent="0.2">
      <c r="A221" s="42"/>
      <c r="B221" s="43"/>
      <c r="C221" s="44"/>
      <c r="D221" s="46"/>
      <c r="E221" s="26"/>
      <c r="F221" s="158"/>
      <c r="G221" s="47"/>
      <c r="H221" s="47"/>
      <c r="I221" s="47"/>
      <c r="J221" s="47"/>
      <c r="K221" s="47"/>
      <c r="L221" s="23"/>
    </row>
    <row r="222" spans="1:12" x14ac:dyDescent="0.2">
      <c r="A222" s="42"/>
      <c r="B222" s="43"/>
      <c r="C222" s="45"/>
      <c r="D222" s="46"/>
      <c r="E222" s="26"/>
      <c r="F222" s="158"/>
      <c r="G222" s="47"/>
      <c r="H222" s="47"/>
      <c r="I222" s="47"/>
      <c r="J222" s="47"/>
      <c r="K222" s="47"/>
      <c r="L222" s="23"/>
    </row>
    <row r="223" spans="1:12" x14ac:dyDescent="0.2">
      <c r="A223" s="42"/>
      <c r="B223" s="43"/>
      <c r="C223" s="44"/>
      <c r="D223" s="46"/>
      <c r="E223" s="26"/>
      <c r="F223" s="158"/>
      <c r="G223" s="47"/>
      <c r="H223" s="47"/>
      <c r="I223" s="47"/>
      <c r="J223" s="47"/>
      <c r="K223" s="47"/>
      <c r="L223" s="23"/>
    </row>
    <row r="224" spans="1:12" x14ac:dyDescent="0.2">
      <c r="A224" s="42"/>
      <c r="B224" s="43"/>
      <c r="C224" s="45"/>
      <c r="D224" s="46"/>
      <c r="E224" s="26"/>
      <c r="F224" s="158"/>
      <c r="G224" s="47"/>
      <c r="H224" s="47"/>
      <c r="I224" s="47"/>
      <c r="J224" s="47"/>
      <c r="K224" s="47"/>
      <c r="L224" s="23"/>
    </row>
    <row r="225" spans="1:12" x14ac:dyDescent="0.2">
      <c r="A225" s="42"/>
      <c r="B225" s="43"/>
      <c r="C225" s="45"/>
      <c r="D225" s="46"/>
      <c r="E225" s="26"/>
      <c r="F225" s="158"/>
      <c r="G225" s="47"/>
      <c r="H225" s="47"/>
      <c r="I225" s="47"/>
      <c r="J225" s="47"/>
      <c r="K225" s="47"/>
      <c r="L225" s="23"/>
    </row>
    <row r="226" spans="1:12" x14ac:dyDescent="0.2">
      <c r="A226" s="42"/>
      <c r="B226" s="43"/>
      <c r="C226" s="45"/>
      <c r="D226" s="46"/>
      <c r="E226" s="26"/>
      <c r="F226" s="158"/>
      <c r="G226" s="47"/>
      <c r="H226" s="47"/>
      <c r="I226" s="47"/>
      <c r="J226" s="47"/>
      <c r="K226" s="47"/>
      <c r="L226" s="23"/>
    </row>
    <row r="227" spans="1:12" x14ac:dyDescent="0.2">
      <c r="A227" s="42"/>
      <c r="B227" s="43"/>
      <c r="C227" s="45"/>
      <c r="D227" s="46"/>
      <c r="E227" s="26"/>
      <c r="F227" s="158"/>
      <c r="G227" s="47"/>
      <c r="H227" s="47"/>
      <c r="I227" s="47"/>
      <c r="J227" s="47"/>
      <c r="K227" s="47"/>
      <c r="L227" s="23"/>
    </row>
    <row r="228" spans="1:12" x14ac:dyDescent="0.2">
      <c r="A228" s="42"/>
      <c r="B228" s="43"/>
      <c r="C228" s="45"/>
      <c r="D228" s="46"/>
      <c r="E228" s="26"/>
      <c r="F228" s="158"/>
      <c r="G228" s="47"/>
      <c r="H228" s="47"/>
      <c r="I228" s="47"/>
      <c r="J228" s="47"/>
      <c r="K228" s="47"/>
      <c r="L228" s="23"/>
    </row>
    <row r="229" spans="1:12" x14ac:dyDescent="0.2">
      <c r="A229" s="42"/>
      <c r="B229" s="43"/>
      <c r="C229" s="45"/>
      <c r="D229" s="46"/>
      <c r="E229" s="26"/>
      <c r="F229" s="158"/>
      <c r="G229" s="47"/>
      <c r="H229" s="47"/>
      <c r="I229" s="47"/>
      <c r="J229" s="47"/>
      <c r="K229" s="47"/>
      <c r="L229" s="23"/>
    </row>
    <row r="230" spans="1:12" x14ac:dyDescent="0.2">
      <c r="A230" s="42"/>
      <c r="B230" s="43"/>
      <c r="C230" s="44"/>
      <c r="D230" s="46"/>
      <c r="E230" s="26"/>
      <c r="F230" s="158"/>
      <c r="G230" s="47"/>
      <c r="H230" s="47"/>
      <c r="I230" s="47"/>
      <c r="J230" s="47"/>
      <c r="K230" s="47"/>
      <c r="L230" s="23"/>
    </row>
    <row r="231" spans="1:12" x14ac:dyDescent="0.2">
      <c r="A231" s="42"/>
      <c r="B231" s="43"/>
      <c r="C231" s="45"/>
      <c r="D231" s="46"/>
      <c r="E231" s="26"/>
      <c r="F231" s="158"/>
      <c r="G231" s="47"/>
      <c r="H231" s="47"/>
      <c r="I231" s="47"/>
      <c r="J231" s="47"/>
      <c r="K231" s="47"/>
      <c r="L231" s="23"/>
    </row>
    <row r="232" spans="1:12" x14ac:dyDescent="0.2">
      <c r="A232" s="42"/>
      <c r="B232" s="43"/>
      <c r="C232" s="44"/>
      <c r="D232" s="46"/>
      <c r="E232" s="26"/>
      <c r="F232" s="158"/>
      <c r="G232" s="47"/>
      <c r="H232" s="47"/>
      <c r="I232" s="47"/>
      <c r="J232" s="47"/>
      <c r="K232" s="47"/>
      <c r="L232" s="23"/>
    </row>
    <row r="233" spans="1:12" x14ac:dyDescent="0.2">
      <c r="A233" s="42"/>
      <c r="B233" s="43"/>
      <c r="C233" s="44"/>
      <c r="D233" s="46"/>
      <c r="E233" s="26"/>
      <c r="F233" s="158"/>
      <c r="G233" s="47"/>
      <c r="H233" s="47"/>
      <c r="I233" s="47"/>
      <c r="J233" s="47"/>
      <c r="K233" s="47"/>
      <c r="L233" s="23"/>
    </row>
    <row r="234" spans="1:12" x14ac:dyDescent="0.2">
      <c r="A234" s="42"/>
      <c r="B234" s="43"/>
      <c r="C234" s="45"/>
      <c r="D234" s="46"/>
      <c r="E234" s="26"/>
      <c r="F234" s="158"/>
      <c r="G234" s="47"/>
      <c r="H234" s="47"/>
      <c r="I234" s="47"/>
      <c r="J234" s="47"/>
      <c r="K234" s="47"/>
      <c r="L234" s="23"/>
    </row>
    <row r="235" spans="1:12" x14ac:dyDescent="0.2">
      <c r="A235" s="42"/>
      <c r="B235" s="43"/>
      <c r="C235" s="45"/>
      <c r="D235" s="46"/>
      <c r="E235" s="26"/>
      <c r="F235" s="158"/>
      <c r="G235" s="47"/>
      <c r="H235" s="47"/>
      <c r="I235" s="47"/>
      <c r="J235" s="47"/>
      <c r="K235" s="47"/>
      <c r="L235" s="23"/>
    </row>
    <row r="236" spans="1:12" x14ac:dyDescent="0.2">
      <c r="A236" s="42"/>
      <c r="B236" s="43"/>
      <c r="C236" s="45"/>
      <c r="D236" s="46"/>
      <c r="E236" s="26"/>
      <c r="F236" s="158"/>
      <c r="G236" s="47"/>
      <c r="H236" s="47"/>
      <c r="I236" s="47"/>
      <c r="J236" s="47"/>
      <c r="K236" s="47"/>
      <c r="L236" s="23"/>
    </row>
    <row r="237" spans="1:12" x14ac:dyDescent="0.2">
      <c r="A237" s="42"/>
      <c r="B237" s="43"/>
      <c r="C237" s="45"/>
      <c r="D237" s="46"/>
      <c r="E237" s="26"/>
      <c r="F237" s="158"/>
      <c r="G237" s="47"/>
      <c r="H237" s="47"/>
      <c r="I237" s="47"/>
      <c r="J237" s="47"/>
      <c r="K237" s="47"/>
      <c r="L237" s="23"/>
    </row>
    <row r="238" spans="1:12" x14ac:dyDescent="0.2">
      <c r="A238" s="42"/>
      <c r="B238" s="43"/>
      <c r="C238" s="45"/>
      <c r="D238" s="46"/>
      <c r="E238" s="26"/>
      <c r="F238" s="158"/>
      <c r="G238" s="47"/>
      <c r="H238" s="47"/>
      <c r="I238" s="47"/>
      <c r="J238" s="47"/>
      <c r="K238" s="47"/>
      <c r="L238" s="23"/>
    </row>
    <row r="239" spans="1:12" x14ac:dyDescent="0.2">
      <c r="A239" s="42"/>
      <c r="B239" s="43"/>
      <c r="C239" s="44"/>
      <c r="D239" s="46"/>
      <c r="E239" s="26"/>
      <c r="F239" s="158"/>
      <c r="G239" s="47"/>
      <c r="H239" s="47"/>
      <c r="I239" s="47"/>
      <c r="J239" s="47"/>
      <c r="K239" s="47"/>
      <c r="L239" s="23"/>
    </row>
    <row r="240" spans="1:12" x14ac:dyDescent="0.2">
      <c r="A240" s="42"/>
      <c r="B240" s="43"/>
      <c r="C240" s="44"/>
      <c r="D240" s="46"/>
      <c r="E240" s="26"/>
      <c r="F240" s="158"/>
      <c r="G240" s="47"/>
      <c r="H240" s="47"/>
      <c r="I240" s="47"/>
      <c r="J240" s="47"/>
      <c r="K240" s="47"/>
      <c r="L240" s="23"/>
    </row>
    <row r="241" spans="1:12" x14ac:dyDescent="0.2">
      <c r="A241" s="42"/>
      <c r="B241" s="43"/>
      <c r="C241" s="45"/>
      <c r="D241" s="46"/>
      <c r="E241" s="26"/>
      <c r="F241" s="158"/>
      <c r="G241" s="47"/>
      <c r="H241" s="47"/>
      <c r="I241" s="47"/>
      <c r="J241" s="47"/>
      <c r="K241" s="47"/>
      <c r="L241" s="23"/>
    </row>
    <row r="242" spans="1:12" x14ac:dyDescent="0.2">
      <c r="A242" s="42"/>
      <c r="B242" s="43"/>
      <c r="C242" s="45"/>
      <c r="D242" s="46"/>
      <c r="E242" s="26"/>
      <c r="F242" s="158"/>
      <c r="G242" s="47"/>
      <c r="H242" s="47"/>
      <c r="I242" s="47"/>
      <c r="J242" s="47"/>
      <c r="K242" s="47"/>
      <c r="L242" s="23"/>
    </row>
    <row r="243" spans="1:12" x14ac:dyDescent="0.2">
      <c r="A243" s="42"/>
      <c r="B243" s="43"/>
      <c r="C243" s="45"/>
      <c r="D243" s="46"/>
      <c r="E243" s="26"/>
      <c r="F243" s="158"/>
      <c r="G243" s="47"/>
      <c r="H243" s="47"/>
      <c r="I243" s="47"/>
      <c r="J243" s="47"/>
      <c r="K243" s="47"/>
      <c r="L243" s="23"/>
    </row>
    <row r="244" spans="1:12" x14ac:dyDescent="0.2">
      <c r="A244" s="42"/>
      <c r="B244" s="43"/>
      <c r="C244" s="45"/>
      <c r="D244" s="46"/>
      <c r="E244" s="26"/>
      <c r="F244" s="158"/>
      <c r="G244" s="47"/>
      <c r="H244" s="47"/>
      <c r="I244" s="47"/>
      <c r="J244" s="47"/>
      <c r="K244" s="47"/>
      <c r="L244" s="23"/>
    </row>
    <row r="245" spans="1:12" x14ac:dyDescent="0.2">
      <c r="A245" s="42"/>
      <c r="B245" s="43"/>
      <c r="C245" s="44"/>
      <c r="D245" s="46"/>
      <c r="E245" s="26"/>
      <c r="F245" s="158"/>
      <c r="G245" s="47"/>
      <c r="H245" s="47"/>
      <c r="I245" s="47"/>
      <c r="J245" s="47"/>
      <c r="K245" s="47"/>
      <c r="L245" s="23"/>
    </row>
    <row r="246" spans="1:12" x14ac:dyDescent="0.2">
      <c r="A246" s="42"/>
      <c r="B246" s="43"/>
      <c r="C246" s="45"/>
      <c r="D246" s="46"/>
      <c r="E246" s="26"/>
      <c r="F246" s="158"/>
      <c r="G246" s="47"/>
      <c r="H246" s="47"/>
      <c r="I246" s="47"/>
      <c r="J246" s="47"/>
      <c r="K246" s="47"/>
      <c r="L246" s="23"/>
    </row>
    <row r="247" spans="1:12" x14ac:dyDescent="0.2">
      <c r="A247" s="42"/>
      <c r="B247" s="43"/>
      <c r="C247" s="45"/>
      <c r="D247" s="46"/>
      <c r="E247" s="26"/>
      <c r="F247" s="158"/>
      <c r="G247" s="47"/>
      <c r="H247" s="47"/>
      <c r="I247" s="47"/>
      <c r="J247" s="47"/>
      <c r="K247" s="47"/>
      <c r="L247" s="23"/>
    </row>
    <row r="248" spans="1:12" x14ac:dyDescent="0.2">
      <c r="A248" s="42"/>
      <c r="B248" s="43"/>
      <c r="C248" s="45"/>
      <c r="D248" s="46"/>
      <c r="E248" s="26"/>
      <c r="F248" s="158"/>
      <c r="G248" s="47"/>
      <c r="H248" s="47"/>
      <c r="I248" s="47"/>
      <c r="J248" s="47"/>
      <c r="K248" s="47"/>
      <c r="L248" s="23"/>
    </row>
    <row r="249" spans="1:12" x14ac:dyDescent="0.2">
      <c r="A249" s="42"/>
      <c r="B249" s="43"/>
      <c r="C249" s="45"/>
      <c r="D249" s="46"/>
      <c r="E249" s="26"/>
      <c r="F249" s="158"/>
      <c r="G249" s="47"/>
      <c r="H249" s="47"/>
      <c r="I249" s="47"/>
      <c r="J249" s="47"/>
      <c r="K249" s="47"/>
      <c r="L249" s="23"/>
    </row>
    <row r="250" spans="1:12" x14ac:dyDescent="0.2">
      <c r="A250" s="42"/>
      <c r="B250" s="43"/>
      <c r="C250" s="44"/>
      <c r="D250" s="46"/>
      <c r="E250" s="26"/>
      <c r="F250" s="158"/>
      <c r="G250" s="47"/>
      <c r="H250" s="47"/>
      <c r="I250" s="47"/>
      <c r="J250" s="47"/>
      <c r="K250" s="47"/>
      <c r="L250" s="23"/>
    </row>
    <row r="251" spans="1:12" x14ac:dyDescent="0.2">
      <c r="A251" s="42"/>
      <c r="B251" s="43"/>
      <c r="C251" s="45"/>
      <c r="D251" s="46"/>
      <c r="E251" s="26"/>
      <c r="F251" s="158"/>
      <c r="G251" s="47"/>
      <c r="H251" s="47"/>
      <c r="I251" s="47"/>
      <c r="J251" s="47"/>
      <c r="K251" s="47"/>
      <c r="L251" s="23"/>
    </row>
    <row r="252" spans="1:12" x14ac:dyDescent="0.2">
      <c r="A252" s="42"/>
      <c r="B252" s="43"/>
      <c r="C252" s="44"/>
      <c r="D252" s="46"/>
      <c r="E252" s="26"/>
      <c r="F252" s="158"/>
      <c r="G252" s="47"/>
      <c r="H252" s="47"/>
      <c r="I252" s="47"/>
      <c r="J252" s="47"/>
      <c r="K252" s="47"/>
      <c r="L252" s="23"/>
    </row>
    <row r="253" spans="1:12" x14ac:dyDescent="0.2">
      <c r="A253" s="42"/>
      <c r="B253" s="43"/>
      <c r="C253" s="44"/>
      <c r="D253" s="46"/>
      <c r="E253" s="26"/>
      <c r="F253" s="158"/>
      <c r="G253" s="47"/>
      <c r="H253" s="47"/>
      <c r="I253" s="47"/>
      <c r="J253" s="47"/>
      <c r="K253" s="47"/>
      <c r="L253" s="23"/>
    </row>
    <row r="254" spans="1:12" x14ac:dyDescent="0.2">
      <c r="A254" s="42"/>
      <c r="B254" s="43"/>
      <c r="C254" s="45"/>
      <c r="D254" s="46"/>
      <c r="E254" s="26"/>
      <c r="F254" s="158"/>
      <c r="G254" s="47"/>
      <c r="H254" s="47"/>
      <c r="I254" s="47"/>
      <c r="J254" s="47"/>
      <c r="K254" s="47"/>
      <c r="L254" s="23"/>
    </row>
    <row r="255" spans="1:12" x14ac:dyDescent="0.2">
      <c r="A255" s="42"/>
      <c r="B255" s="43"/>
      <c r="C255" s="44"/>
      <c r="D255" s="46"/>
      <c r="E255" s="46"/>
      <c r="F255" s="163"/>
      <c r="G255" s="47"/>
      <c r="H255" s="47"/>
      <c r="I255" s="47"/>
      <c r="J255" s="47"/>
      <c r="K255" s="47"/>
      <c r="L255" s="23"/>
    </row>
    <row r="256" spans="1:12" x14ac:dyDescent="0.2">
      <c r="A256" s="42"/>
      <c r="B256" s="43"/>
      <c r="C256" s="45"/>
      <c r="D256" s="46"/>
      <c r="E256" s="26"/>
      <c r="F256" s="158"/>
      <c r="G256" s="47"/>
      <c r="H256" s="47"/>
      <c r="I256" s="47"/>
      <c r="J256" s="47"/>
      <c r="K256" s="47"/>
      <c r="L256" s="23"/>
    </row>
    <row r="257" spans="1:12" x14ac:dyDescent="0.2">
      <c r="A257" s="42"/>
      <c r="B257" s="43"/>
      <c r="C257" s="45"/>
      <c r="D257" s="46"/>
      <c r="E257" s="26"/>
      <c r="F257" s="158"/>
      <c r="G257" s="47"/>
      <c r="H257" s="47"/>
      <c r="I257" s="47"/>
      <c r="J257" s="47"/>
      <c r="K257" s="47"/>
      <c r="L257" s="23"/>
    </row>
    <row r="258" spans="1:12" x14ac:dyDescent="0.2">
      <c r="A258" s="42"/>
      <c r="B258" s="43"/>
      <c r="C258" s="45"/>
      <c r="D258" s="46"/>
      <c r="E258" s="26"/>
      <c r="F258" s="158"/>
      <c r="G258" s="47"/>
      <c r="H258" s="47"/>
      <c r="I258" s="47"/>
      <c r="J258" s="47"/>
      <c r="K258" s="47"/>
      <c r="L258" s="23"/>
    </row>
    <row r="259" spans="1:12" x14ac:dyDescent="0.2">
      <c r="A259" s="42"/>
      <c r="B259" s="43"/>
      <c r="C259" s="45"/>
      <c r="D259" s="46"/>
      <c r="E259" s="26"/>
      <c r="F259" s="158"/>
      <c r="G259" s="47"/>
      <c r="H259" s="47"/>
      <c r="I259" s="47"/>
      <c r="J259" s="47"/>
      <c r="K259" s="47"/>
      <c r="L259" s="23"/>
    </row>
    <row r="260" spans="1:12" x14ac:dyDescent="0.2">
      <c r="A260" s="42"/>
      <c r="B260" s="43"/>
      <c r="C260" s="44"/>
      <c r="D260" s="46"/>
      <c r="E260" s="26"/>
      <c r="F260" s="158"/>
      <c r="G260" s="47"/>
      <c r="H260" s="47"/>
      <c r="I260" s="47"/>
      <c r="J260" s="47"/>
      <c r="K260" s="47"/>
      <c r="L260" s="23"/>
    </row>
    <row r="261" spans="1:12" x14ac:dyDescent="0.2">
      <c r="A261" s="42"/>
      <c r="B261" s="43"/>
      <c r="C261" s="45"/>
      <c r="D261" s="46"/>
      <c r="E261" s="26"/>
      <c r="F261" s="158"/>
      <c r="G261" s="47"/>
      <c r="H261" s="47"/>
      <c r="I261" s="47"/>
      <c r="J261" s="47"/>
      <c r="K261" s="47"/>
      <c r="L261" s="23"/>
    </row>
    <row r="262" spans="1:12" x14ac:dyDescent="0.2">
      <c r="A262" s="42"/>
      <c r="B262" s="43"/>
      <c r="C262" s="45"/>
      <c r="D262" s="46"/>
      <c r="E262" s="26"/>
      <c r="F262" s="158"/>
      <c r="G262" s="47"/>
      <c r="H262" s="47"/>
      <c r="I262" s="47"/>
      <c r="J262" s="47"/>
      <c r="K262" s="47"/>
      <c r="L262" s="23"/>
    </row>
    <row r="263" spans="1:12" x14ac:dyDescent="0.2">
      <c r="A263" s="42"/>
      <c r="B263" s="43"/>
      <c r="C263" s="44"/>
      <c r="D263" s="46"/>
      <c r="E263" s="26"/>
      <c r="F263" s="158"/>
      <c r="G263" s="47"/>
      <c r="H263" s="47"/>
      <c r="I263" s="47"/>
      <c r="J263" s="47"/>
      <c r="K263" s="47"/>
      <c r="L263" s="23"/>
    </row>
    <row r="264" spans="1:12" x14ac:dyDescent="0.2">
      <c r="A264" s="42"/>
      <c r="B264" s="43"/>
      <c r="C264" s="45"/>
      <c r="D264" s="46"/>
      <c r="E264" s="26"/>
      <c r="F264" s="158"/>
      <c r="G264" s="47"/>
      <c r="H264" s="47"/>
      <c r="I264" s="47"/>
      <c r="J264" s="47"/>
      <c r="K264" s="47"/>
      <c r="L264" s="23"/>
    </row>
    <row r="265" spans="1:12" x14ac:dyDescent="0.2">
      <c r="A265" s="42"/>
      <c r="B265" s="43"/>
      <c r="C265" s="45"/>
      <c r="D265" s="46"/>
      <c r="E265" s="26"/>
      <c r="F265" s="158"/>
      <c r="G265" s="47"/>
      <c r="H265" s="47"/>
      <c r="I265" s="47"/>
      <c r="J265" s="47"/>
      <c r="K265" s="47"/>
      <c r="L265" s="23"/>
    </row>
    <row r="266" spans="1:12" x14ac:dyDescent="0.2">
      <c r="A266" s="42"/>
      <c r="B266" s="43"/>
      <c r="C266" s="45"/>
      <c r="D266" s="46"/>
      <c r="E266" s="26"/>
      <c r="F266" s="158"/>
      <c r="G266" s="47"/>
      <c r="H266" s="47"/>
      <c r="I266" s="47"/>
      <c r="J266" s="47"/>
      <c r="K266" s="47"/>
      <c r="L266" s="23"/>
    </row>
    <row r="267" spans="1:12" x14ac:dyDescent="0.2">
      <c r="A267" s="42"/>
      <c r="B267" s="43"/>
      <c r="C267" s="45"/>
      <c r="D267" s="46"/>
      <c r="E267" s="26"/>
      <c r="F267" s="158"/>
      <c r="G267" s="47"/>
      <c r="H267" s="47"/>
      <c r="I267" s="47"/>
      <c r="J267" s="47"/>
      <c r="K267" s="47"/>
      <c r="L267" s="23"/>
    </row>
    <row r="268" spans="1:12" x14ac:dyDescent="0.2">
      <c r="A268" s="42"/>
      <c r="B268" s="43"/>
      <c r="C268" s="45"/>
      <c r="D268" s="46"/>
      <c r="E268" s="26"/>
      <c r="F268" s="158"/>
      <c r="G268" s="47"/>
      <c r="H268" s="47"/>
      <c r="I268" s="47"/>
      <c r="J268" s="47"/>
      <c r="K268" s="47"/>
      <c r="L268" s="23"/>
    </row>
    <row r="269" spans="1:12" x14ac:dyDescent="0.2">
      <c r="A269" s="42"/>
      <c r="B269" s="43"/>
      <c r="C269" s="45"/>
      <c r="D269" s="46"/>
      <c r="E269" s="26"/>
      <c r="F269" s="158"/>
      <c r="G269" s="47"/>
      <c r="H269" s="47"/>
      <c r="I269" s="47"/>
      <c r="J269" s="47"/>
      <c r="K269" s="47"/>
      <c r="L269" s="23"/>
    </row>
    <row r="270" spans="1:12" x14ac:dyDescent="0.2">
      <c r="A270" s="42"/>
      <c r="B270" s="43"/>
      <c r="C270" s="45"/>
      <c r="D270" s="46"/>
      <c r="E270" s="26"/>
      <c r="F270" s="158"/>
      <c r="G270" s="47"/>
      <c r="H270" s="47"/>
      <c r="I270" s="47"/>
      <c r="J270" s="47"/>
      <c r="K270" s="47"/>
      <c r="L270" s="23"/>
    </row>
    <row r="271" spans="1:12" x14ac:dyDescent="0.2">
      <c r="A271" s="42"/>
      <c r="B271" s="43"/>
      <c r="C271" s="44"/>
      <c r="D271" s="46"/>
      <c r="E271" s="26"/>
      <c r="F271" s="158"/>
      <c r="G271" s="47"/>
      <c r="H271" s="47"/>
      <c r="I271" s="47"/>
      <c r="J271" s="47"/>
      <c r="K271" s="47"/>
      <c r="L271" s="23"/>
    </row>
    <row r="272" spans="1:12" x14ac:dyDescent="0.2">
      <c r="A272" s="42"/>
      <c r="B272" s="43"/>
      <c r="C272" s="44"/>
      <c r="D272" s="46"/>
      <c r="E272" s="26"/>
      <c r="F272" s="158"/>
      <c r="G272" s="47"/>
      <c r="H272" s="47"/>
      <c r="I272" s="47"/>
      <c r="J272" s="47"/>
      <c r="K272" s="47"/>
      <c r="L272" s="23"/>
    </row>
    <row r="273" spans="1:12" x14ac:dyDescent="0.2">
      <c r="A273" s="42"/>
      <c r="B273" s="43"/>
      <c r="C273" s="45"/>
      <c r="D273" s="46"/>
      <c r="E273" s="26"/>
      <c r="F273" s="158"/>
      <c r="G273" s="47"/>
      <c r="H273" s="47"/>
      <c r="I273" s="47"/>
      <c r="J273" s="47"/>
      <c r="K273" s="47"/>
      <c r="L273" s="23"/>
    </row>
    <row r="274" spans="1:12" x14ac:dyDescent="0.2">
      <c r="A274" s="42"/>
      <c r="B274" s="43"/>
      <c r="C274" s="45"/>
      <c r="D274" s="46"/>
      <c r="E274" s="26"/>
      <c r="F274" s="158"/>
      <c r="G274" s="47"/>
      <c r="H274" s="47"/>
      <c r="I274" s="47"/>
      <c r="J274" s="47"/>
      <c r="K274" s="47"/>
      <c r="L274" s="23"/>
    </row>
    <row r="275" spans="1:12" x14ac:dyDescent="0.2">
      <c r="A275" s="42"/>
      <c r="B275" s="43"/>
      <c r="C275" s="45"/>
      <c r="D275" s="46"/>
      <c r="E275" s="26"/>
      <c r="F275" s="158"/>
      <c r="G275" s="47"/>
      <c r="H275" s="47"/>
      <c r="I275" s="47"/>
      <c r="J275" s="47"/>
      <c r="K275" s="47"/>
      <c r="L275" s="23"/>
    </row>
    <row r="276" spans="1:12" x14ac:dyDescent="0.2">
      <c r="A276" s="42"/>
      <c r="B276" s="43"/>
      <c r="C276" s="45"/>
      <c r="D276" s="46"/>
      <c r="E276" s="26"/>
      <c r="F276" s="158"/>
      <c r="G276" s="47"/>
      <c r="H276" s="47"/>
      <c r="I276" s="47"/>
      <c r="J276" s="47"/>
      <c r="K276" s="47"/>
      <c r="L276" s="23"/>
    </row>
    <row r="277" spans="1:12" x14ac:dyDescent="0.2">
      <c r="A277" s="42"/>
      <c r="B277" s="43"/>
      <c r="C277" s="45"/>
      <c r="D277" s="46"/>
      <c r="E277" s="26"/>
      <c r="F277" s="158"/>
      <c r="G277" s="47"/>
      <c r="H277" s="47"/>
      <c r="I277" s="47"/>
      <c r="J277" s="47"/>
      <c r="K277" s="47"/>
      <c r="L277" s="23"/>
    </row>
    <row r="278" spans="1:12" x14ac:dyDescent="0.2">
      <c r="A278" s="42"/>
      <c r="B278" s="43"/>
      <c r="C278" s="45"/>
      <c r="D278" s="46"/>
      <c r="E278" s="26"/>
      <c r="F278" s="158"/>
      <c r="G278" s="47"/>
      <c r="H278" s="47"/>
      <c r="I278" s="47"/>
      <c r="J278" s="47"/>
      <c r="K278" s="47"/>
      <c r="L278" s="23"/>
    </row>
    <row r="279" spans="1:12" x14ac:dyDescent="0.2">
      <c r="A279" s="42"/>
      <c r="B279" s="43"/>
      <c r="C279" s="45"/>
      <c r="D279" s="46"/>
      <c r="E279" s="26"/>
      <c r="F279" s="158"/>
      <c r="G279" s="47"/>
      <c r="H279" s="47"/>
      <c r="I279" s="47"/>
      <c r="J279" s="47"/>
      <c r="K279" s="47"/>
      <c r="L279" s="23"/>
    </row>
    <row r="280" spans="1:12" x14ac:dyDescent="0.2">
      <c r="A280" s="42"/>
      <c r="B280" s="43"/>
      <c r="C280" s="45"/>
      <c r="D280" s="46"/>
      <c r="E280" s="26"/>
      <c r="F280" s="158"/>
      <c r="G280" s="47"/>
      <c r="H280" s="47"/>
      <c r="I280" s="47"/>
      <c r="J280" s="47"/>
      <c r="K280" s="47"/>
      <c r="L280" s="23"/>
    </row>
    <row r="281" spans="1:12" x14ac:dyDescent="0.2">
      <c r="A281" s="42"/>
      <c r="B281" s="43"/>
      <c r="C281" s="45"/>
      <c r="D281" s="46"/>
      <c r="E281" s="26"/>
      <c r="F281" s="158"/>
      <c r="G281" s="47"/>
      <c r="H281" s="47"/>
      <c r="I281" s="47"/>
      <c r="J281" s="47"/>
      <c r="K281" s="47"/>
      <c r="L281" s="23"/>
    </row>
    <row r="282" spans="1:12" x14ac:dyDescent="0.2">
      <c r="A282" s="42"/>
      <c r="B282" s="43"/>
      <c r="C282" s="44"/>
      <c r="D282" s="46"/>
      <c r="E282" s="26"/>
      <c r="F282" s="158"/>
      <c r="G282" s="47"/>
      <c r="H282" s="47"/>
      <c r="I282" s="47"/>
      <c r="J282" s="47"/>
      <c r="K282" s="47"/>
      <c r="L282" s="23"/>
    </row>
    <row r="283" spans="1:12" x14ac:dyDescent="0.2">
      <c r="A283" s="42"/>
      <c r="B283" s="43"/>
      <c r="C283" s="45"/>
      <c r="D283" s="46"/>
      <c r="E283" s="26"/>
      <c r="F283" s="158"/>
      <c r="G283" s="47"/>
      <c r="H283" s="47"/>
      <c r="I283" s="47"/>
      <c r="J283" s="47"/>
      <c r="K283" s="47"/>
      <c r="L283" s="23"/>
    </row>
    <row r="284" spans="1:12" x14ac:dyDescent="0.2">
      <c r="A284" s="42"/>
      <c r="B284" s="43"/>
      <c r="C284" s="45"/>
      <c r="D284" s="46"/>
      <c r="E284" s="26"/>
      <c r="F284" s="158"/>
      <c r="G284" s="47"/>
      <c r="H284" s="47"/>
      <c r="I284" s="47"/>
      <c r="J284" s="47"/>
      <c r="K284" s="47"/>
      <c r="L284" s="23"/>
    </row>
    <row r="285" spans="1:12" x14ac:dyDescent="0.2">
      <c r="A285" s="42"/>
      <c r="B285" s="43"/>
      <c r="C285" s="44"/>
      <c r="D285" s="46"/>
      <c r="E285" s="26"/>
      <c r="F285" s="158"/>
      <c r="G285" s="47"/>
      <c r="H285" s="47"/>
      <c r="I285" s="47"/>
      <c r="J285" s="47"/>
      <c r="K285" s="47"/>
      <c r="L285" s="23"/>
    </row>
    <row r="286" spans="1:12" x14ac:dyDescent="0.2">
      <c r="A286" s="42"/>
      <c r="B286" s="43"/>
      <c r="C286" s="45"/>
      <c r="D286" s="46"/>
      <c r="E286" s="26"/>
      <c r="F286" s="158"/>
      <c r="G286" s="47"/>
      <c r="H286" s="47"/>
      <c r="I286" s="47"/>
      <c r="J286" s="47"/>
      <c r="K286" s="47"/>
      <c r="L286" s="23"/>
    </row>
    <row r="287" spans="1:12" x14ac:dyDescent="0.2">
      <c r="A287" s="42"/>
      <c r="B287" s="43"/>
      <c r="C287" s="45"/>
      <c r="D287" s="46"/>
      <c r="E287" s="26"/>
      <c r="F287" s="158"/>
      <c r="G287" s="47"/>
      <c r="H287" s="47"/>
      <c r="I287" s="47"/>
      <c r="J287" s="47"/>
      <c r="K287" s="47"/>
      <c r="L287" s="23"/>
    </row>
    <row r="288" spans="1:12" x14ac:dyDescent="0.2">
      <c r="A288" s="42"/>
      <c r="B288" s="43"/>
      <c r="C288" s="45"/>
      <c r="D288" s="46"/>
      <c r="E288" s="26"/>
      <c r="F288" s="158"/>
      <c r="G288" s="47"/>
      <c r="H288" s="47"/>
      <c r="I288" s="47"/>
      <c r="J288" s="47"/>
      <c r="K288" s="47"/>
      <c r="L288" s="23"/>
    </row>
    <row r="289" spans="1:12" x14ac:dyDescent="0.2">
      <c r="A289" s="42"/>
      <c r="B289" s="43"/>
      <c r="C289" s="45"/>
      <c r="D289" s="46"/>
      <c r="E289" s="26"/>
      <c r="F289" s="158"/>
      <c r="G289" s="47"/>
      <c r="H289" s="47"/>
      <c r="I289" s="47"/>
      <c r="J289" s="47"/>
      <c r="K289" s="47"/>
      <c r="L289" s="23"/>
    </row>
    <row r="290" spans="1:12" x14ac:dyDescent="0.2">
      <c r="A290" s="42"/>
      <c r="B290" s="43"/>
      <c r="C290" s="45"/>
      <c r="D290" s="46"/>
      <c r="E290" s="26"/>
      <c r="F290" s="158"/>
      <c r="G290" s="47"/>
      <c r="H290" s="47"/>
      <c r="I290" s="47"/>
      <c r="J290" s="47"/>
      <c r="K290" s="47"/>
      <c r="L290" s="23"/>
    </row>
    <row r="291" spans="1:12" x14ac:dyDescent="0.2">
      <c r="A291" s="42"/>
      <c r="B291" s="43"/>
      <c r="C291" s="45"/>
      <c r="D291" s="46"/>
      <c r="E291" s="26"/>
      <c r="F291" s="158"/>
      <c r="G291" s="47"/>
      <c r="H291" s="47"/>
      <c r="I291" s="47"/>
      <c r="J291" s="47"/>
      <c r="K291" s="47"/>
      <c r="L291" s="23"/>
    </row>
    <row r="292" spans="1:12" x14ac:dyDescent="0.2">
      <c r="A292" s="42"/>
      <c r="B292" s="43"/>
      <c r="C292" s="44"/>
      <c r="D292" s="46"/>
      <c r="E292" s="26"/>
      <c r="F292" s="158"/>
      <c r="G292" s="47"/>
      <c r="H292" s="47"/>
      <c r="I292" s="47"/>
      <c r="J292" s="47"/>
      <c r="K292" s="47"/>
      <c r="L292" s="23"/>
    </row>
    <row r="293" spans="1:12" x14ac:dyDescent="0.2">
      <c r="A293" s="42"/>
      <c r="B293" s="43"/>
      <c r="C293" s="45"/>
      <c r="D293" s="46"/>
      <c r="E293" s="26"/>
      <c r="F293" s="158"/>
      <c r="G293" s="47"/>
      <c r="H293" s="47"/>
      <c r="I293" s="47"/>
      <c r="J293" s="47"/>
      <c r="K293" s="47"/>
      <c r="L293" s="23"/>
    </row>
    <row r="294" spans="1:12" x14ac:dyDescent="0.2">
      <c r="A294" s="42"/>
      <c r="B294" s="43"/>
      <c r="C294" s="45"/>
      <c r="D294" s="46"/>
      <c r="E294" s="26"/>
      <c r="F294" s="158"/>
      <c r="G294" s="47"/>
      <c r="H294" s="47"/>
      <c r="I294" s="47"/>
      <c r="J294" s="47"/>
      <c r="K294" s="47"/>
      <c r="L294" s="23"/>
    </row>
    <row r="295" spans="1:12" x14ac:dyDescent="0.2">
      <c r="A295" s="42"/>
      <c r="B295" s="43"/>
      <c r="C295" s="44"/>
      <c r="D295" s="46"/>
      <c r="E295" s="26"/>
      <c r="F295" s="158"/>
      <c r="G295" s="47"/>
      <c r="H295" s="47"/>
      <c r="I295" s="47"/>
      <c r="J295" s="47"/>
      <c r="K295" s="47"/>
      <c r="L295" s="23"/>
    </row>
    <row r="296" spans="1:12" x14ac:dyDescent="0.2">
      <c r="A296" s="42"/>
      <c r="B296" s="43"/>
      <c r="C296" s="44"/>
      <c r="D296" s="46"/>
      <c r="E296" s="26"/>
      <c r="F296" s="158"/>
      <c r="G296" s="47"/>
      <c r="H296" s="47"/>
      <c r="I296" s="47"/>
      <c r="J296" s="47"/>
      <c r="K296" s="47"/>
      <c r="L296" s="23"/>
    </row>
    <row r="297" spans="1:12" x14ac:dyDescent="0.2">
      <c r="A297" s="42"/>
      <c r="B297" s="43"/>
      <c r="C297" s="45"/>
      <c r="D297" s="46"/>
      <c r="E297" s="26"/>
      <c r="F297" s="158"/>
      <c r="G297" s="47"/>
      <c r="H297" s="47"/>
      <c r="I297" s="47"/>
      <c r="J297" s="47"/>
      <c r="K297" s="47"/>
      <c r="L297" s="23"/>
    </row>
    <row r="298" spans="1:12" x14ac:dyDescent="0.2">
      <c r="A298" s="42"/>
      <c r="B298" s="43"/>
      <c r="C298" s="45"/>
      <c r="D298" s="46"/>
      <c r="E298" s="26"/>
      <c r="F298" s="158"/>
      <c r="G298" s="47"/>
      <c r="H298" s="47"/>
      <c r="I298" s="47"/>
      <c r="J298" s="47"/>
      <c r="K298" s="47"/>
      <c r="L298" s="23"/>
    </row>
    <row r="299" spans="1:12" x14ac:dyDescent="0.2">
      <c r="A299" s="42"/>
      <c r="B299" s="43"/>
      <c r="C299" s="45"/>
      <c r="D299" s="46"/>
      <c r="E299" s="26"/>
      <c r="F299" s="158"/>
      <c r="G299" s="47"/>
      <c r="H299" s="47"/>
      <c r="I299" s="47"/>
      <c r="J299" s="47"/>
      <c r="K299" s="47"/>
      <c r="L299" s="23"/>
    </row>
    <row r="300" spans="1:12" x14ac:dyDescent="0.2">
      <c r="A300" s="42"/>
      <c r="B300" s="43"/>
      <c r="C300" s="45"/>
      <c r="D300" s="46"/>
      <c r="E300" s="26"/>
      <c r="F300" s="158"/>
      <c r="G300" s="47"/>
      <c r="H300" s="47"/>
      <c r="I300" s="47"/>
      <c r="J300" s="47"/>
      <c r="K300" s="47"/>
      <c r="L300" s="23"/>
    </row>
    <row r="301" spans="1:12" x14ac:dyDescent="0.2">
      <c r="A301" s="42"/>
      <c r="B301" s="43"/>
      <c r="C301" s="44"/>
      <c r="D301" s="46"/>
      <c r="E301" s="26"/>
      <c r="F301" s="158"/>
      <c r="G301" s="47"/>
      <c r="H301" s="47"/>
      <c r="I301" s="47"/>
      <c r="J301" s="47"/>
      <c r="K301" s="47"/>
      <c r="L301" s="23"/>
    </row>
    <row r="302" spans="1:12" x14ac:dyDescent="0.2">
      <c r="A302" s="42"/>
      <c r="B302" s="43"/>
      <c r="C302" s="45"/>
      <c r="D302" s="46"/>
      <c r="E302" s="26"/>
      <c r="F302" s="158"/>
      <c r="G302" s="47"/>
      <c r="H302" s="47"/>
      <c r="I302" s="47"/>
      <c r="J302" s="47"/>
      <c r="K302" s="47"/>
      <c r="L302" s="23"/>
    </row>
    <row r="303" spans="1:12" x14ac:dyDescent="0.2">
      <c r="A303" s="42"/>
      <c r="B303" s="43"/>
      <c r="C303" s="45"/>
      <c r="D303" s="46"/>
      <c r="E303" s="26"/>
      <c r="F303" s="158"/>
      <c r="G303" s="47"/>
      <c r="H303" s="47"/>
      <c r="I303" s="47"/>
      <c r="J303" s="47"/>
      <c r="K303" s="47"/>
      <c r="L303" s="23"/>
    </row>
    <row r="304" spans="1:12" x14ac:dyDescent="0.2">
      <c r="A304" s="42"/>
      <c r="B304" s="43"/>
      <c r="C304" s="45"/>
      <c r="D304" s="46"/>
      <c r="E304" s="26"/>
      <c r="F304" s="158"/>
      <c r="G304" s="47"/>
      <c r="H304" s="47"/>
      <c r="I304" s="47"/>
      <c r="J304" s="47"/>
      <c r="K304" s="47"/>
      <c r="L304" s="23"/>
    </row>
    <row r="305" spans="1:12" x14ac:dyDescent="0.2">
      <c r="A305" s="42"/>
      <c r="B305" s="43"/>
      <c r="C305" s="45"/>
      <c r="D305" s="46"/>
      <c r="E305" s="26"/>
      <c r="F305" s="158"/>
      <c r="G305" s="47"/>
      <c r="H305" s="47"/>
      <c r="I305" s="47"/>
      <c r="J305" s="47"/>
      <c r="K305" s="47"/>
      <c r="L305" s="23"/>
    </row>
    <row r="306" spans="1:12" x14ac:dyDescent="0.2">
      <c r="A306" s="42"/>
      <c r="B306" s="43"/>
      <c r="C306" s="44"/>
      <c r="D306" s="46"/>
      <c r="E306" s="26"/>
      <c r="F306" s="158"/>
      <c r="G306" s="47"/>
      <c r="H306" s="47"/>
      <c r="I306" s="47"/>
      <c r="J306" s="47"/>
      <c r="K306" s="47"/>
      <c r="L306" s="23"/>
    </row>
    <row r="307" spans="1:12" x14ac:dyDescent="0.2">
      <c r="A307" s="42"/>
      <c r="B307" s="43"/>
      <c r="C307" s="45"/>
      <c r="D307" s="46"/>
      <c r="E307" s="26"/>
      <c r="F307" s="158"/>
      <c r="G307" s="47"/>
      <c r="H307" s="47"/>
      <c r="I307" s="47"/>
      <c r="J307" s="47"/>
      <c r="K307" s="47"/>
      <c r="L307" s="23"/>
    </row>
    <row r="308" spans="1:12" x14ac:dyDescent="0.2">
      <c r="A308" s="42"/>
      <c r="B308" s="43"/>
      <c r="C308" s="44"/>
      <c r="D308" s="46"/>
      <c r="E308" s="26"/>
      <c r="F308" s="158"/>
      <c r="G308" s="47"/>
      <c r="H308" s="47"/>
      <c r="I308" s="47"/>
      <c r="J308" s="47"/>
      <c r="K308" s="47"/>
      <c r="L308" s="23"/>
    </row>
    <row r="309" spans="1:12" x14ac:dyDescent="0.2">
      <c r="A309" s="42"/>
      <c r="B309" s="43"/>
      <c r="C309" s="44"/>
      <c r="D309" s="46"/>
      <c r="E309" s="26"/>
      <c r="F309" s="158"/>
      <c r="G309" s="47"/>
      <c r="H309" s="47"/>
      <c r="I309" s="47"/>
      <c r="J309" s="47"/>
      <c r="K309" s="47"/>
      <c r="L309" s="23"/>
    </row>
    <row r="310" spans="1:12" x14ac:dyDescent="0.2">
      <c r="A310" s="42"/>
      <c r="B310" s="43"/>
      <c r="C310" s="45"/>
      <c r="D310" s="46"/>
      <c r="E310" s="26"/>
      <c r="F310" s="158"/>
      <c r="G310" s="47"/>
      <c r="H310" s="47"/>
      <c r="I310" s="47"/>
      <c r="J310" s="47"/>
      <c r="K310" s="47"/>
      <c r="L310" s="23"/>
    </row>
    <row r="311" spans="1:12" x14ac:dyDescent="0.2">
      <c r="A311" s="42"/>
      <c r="B311" s="43"/>
      <c r="C311" s="45"/>
      <c r="D311" s="46"/>
      <c r="E311" s="26"/>
      <c r="F311" s="158"/>
      <c r="G311" s="47"/>
      <c r="H311" s="47"/>
      <c r="I311" s="47"/>
      <c r="J311" s="47"/>
      <c r="K311" s="47"/>
      <c r="L311" s="23"/>
    </row>
    <row r="312" spans="1:12" x14ac:dyDescent="0.2">
      <c r="A312" s="42"/>
      <c r="B312" s="43"/>
      <c r="C312" s="45"/>
      <c r="D312" s="46"/>
      <c r="E312" s="26"/>
      <c r="F312" s="158"/>
      <c r="G312" s="47"/>
      <c r="H312" s="47"/>
      <c r="I312" s="47"/>
      <c r="J312" s="47"/>
      <c r="K312" s="47"/>
      <c r="L312" s="23"/>
    </row>
    <row r="313" spans="1:12" x14ac:dyDescent="0.2">
      <c r="A313" s="42"/>
      <c r="B313" s="43"/>
      <c r="C313" s="45"/>
      <c r="D313" s="46"/>
      <c r="E313" s="26"/>
      <c r="F313" s="158"/>
      <c r="G313" s="47"/>
      <c r="H313" s="47"/>
      <c r="I313" s="47"/>
      <c r="J313" s="47"/>
      <c r="K313" s="47"/>
      <c r="L313" s="23"/>
    </row>
    <row r="314" spans="1:12" x14ac:dyDescent="0.2">
      <c r="A314" s="42"/>
      <c r="B314" s="43"/>
      <c r="C314" s="44"/>
      <c r="D314" s="46"/>
      <c r="E314" s="26"/>
      <c r="F314" s="158"/>
      <c r="G314" s="47"/>
      <c r="H314" s="47"/>
      <c r="I314" s="47"/>
      <c r="J314" s="47"/>
      <c r="K314" s="47"/>
      <c r="L314" s="23"/>
    </row>
    <row r="315" spans="1:12" x14ac:dyDescent="0.2">
      <c r="A315" s="42"/>
      <c r="B315" s="43"/>
      <c r="C315" s="45"/>
      <c r="D315" s="46"/>
      <c r="E315" s="26"/>
      <c r="F315" s="158"/>
      <c r="G315" s="47"/>
      <c r="H315" s="47"/>
      <c r="I315" s="47"/>
      <c r="J315" s="47"/>
      <c r="K315" s="47"/>
      <c r="L315" s="23"/>
    </row>
    <row r="316" spans="1:12" x14ac:dyDescent="0.2">
      <c r="A316" s="42"/>
      <c r="B316" s="43"/>
      <c r="C316" s="45"/>
      <c r="D316" s="46"/>
      <c r="E316" s="26"/>
      <c r="F316" s="158"/>
      <c r="G316" s="47"/>
      <c r="H316" s="47"/>
      <c r="I316" s="47"/>
      <c r="J316" s="47"/>
      <c r="K316" s="47"/>
      <c r="L316" s="23"/>
    </row>
    <row r="317" spans="1:12" x14ac:dyDescent="0.2">
      <c r="A317" s="42"/>
      <c r="B317" s="43"/>
      <c r="C317" s="45"/>
      <c r="D317" s="46"/>
      <c r="E317" s="26"/>
      <c r="F317" s="158"/>
      <c r="G317" s="47"/>
      <c r="H317" s="47"/>
      <c r="I317" s="47"/>
      <c r="J317" s="47"/>
      <c r="K317" s="47"/>
      <c r="L317" s="23"/>
    </row>
    <row r="318" spans="1:12" x14ac:dyDescent="0.2">
      <c r="A318" s="42"/>
      <c r="B318" s="43"/>
      <c r="C318" s="44"/>
      <c r="D318" s="46"/>
      <c r="E318" s="26"/>
      <c r="F318" s="158"/>
      <c r="G318" s="47"/>
      <c r="H318" s="47"/>
      <c r="I318" s="47"/>
      <c r="J318" s="47"/>
      <c r="K318" s="47"/>
      <c r="L318" s="23"/>
    </row>
    <row r="319" spans="1:12" x14ac:dyDescent="0.2">
      <c r="A319" s="42"/>
      <c r="B319" s="43"/>
      <c r="C319" s="45"/>
      <c r="D319" s="46"/>
      <c r="E319" s="26"/>
      <c r="F319" s="158"/>
      <c r="G319" s="47"/>
      <c r="H319" s="47"/>
      <c r="I319" s="47"/>
      <c r="J319" s="47"/>
      <c r="K319" s="47"/>
      <c r="L319" s="23"/>
    </row>
    <row r="320" spans="1:12" x14ac:dyDescent="0.2">
      <c r="A320" s="42"/>
      <c r="B320" s="43"/>
      <c r="C320" s="45"/>
      <c r="D320" s="46"/>
      <c r="E320" s="26"/>
      <c r="F320" s="158"/>
      <c r="G320" s="47"/>
      <c r="H320" s="47"/>
      <c r="I320" s="47"/>
      <c r="J320" s="47"/>
      <c r="K320" s="47"/>
      <c r="L320" s="23"/>
    </row>
    <row r="321" spans="1:12" x14ac:dyDescent="0.2">
      <c r="A321" s="42"/>
      <c r="B321" s="43"/>
      <c r="C321" s="45"/>
      <c r="D321" s="46"/>
      <c r="E321" s="26"/>
      <c r="F321" s="158"/>
      <c r="G321" s="47"/>
      <c r="H321" s="47"/>
      <c r="I321" s="47"/>
      <c r="J321" s="47"/>
      <c r="K321" s="47"/>
      <c r="L321" s="23"/>
    </row>
    <row r="322" spans="1:12" x14ac:dyDescent="0.2">
      <c r="A322" s="42"/>
      <c r="B322" s="43"/>
      <c r="C322" s="45"/>
      <c r="D322" s="46"/>
      <c r="E322" s="26"/>
      <c r="F322" s="158"/>
      <c r="G322" s="47"/>
      <c r="H322" s="47"/>
      <c r="I322" s="47"/>
      <c r="J322" s="47"/>
      <c r="K322" s="47"/>
      <c r="L322" s="23"/>
    </row>
    <row r="323" spans="1:12" x14ac:dyDescent="0.2">
      <c r="A323" s="42"/>
      <c r="B323" s="43"/>
      <c r="C323" s="44"/>
      <c r="D323" s="46"/>
      <c r="E323" s="26"/>
      <c r="F323" s="158"/>
      <c r="G323" s="47"/>
      <c r="H323" s="47"/>
      <c r="I323" s="47"/>
      <c r="J323" s="47"/>
      <c r="K323" s="47"/>
      <c r="L323" s="23"/>
    </row>
    <row r="324" spans="1:12" x14ac:dyDescent="0.2">
      <c r="A324" s="42"/>
      <c r="B324" s="43"/>
      <c r="C324" s="45"/>
      <c r="D324" s="46"/>
      <c r="E324" s="26"/>
      <c r="F324" s="158"/>
      <c r="G324" s="47"/>
      <c r="H324" s="47"/>
      <c r="I324" s="47"/>
      <c r="J324" s="47"/>
      <c r="K324" s="47"/>
      <c r="L324" s="23"/>
    </row>
    <row r="325" spans="1:12" x14ac:dyDescent="0.2">
      <c r="A325" s="42"/>
      <c r="B325" s="43"/>
      <c r="C325" s="44"/>
      <c r="D325" s="46"/>
      <c r="E325" s="26"/>
      <c r="F325" s="158"/>
      <c r="G325" s="47"/>
      <c r="H325" s="47"/>
      <c r="I325" s="47"/>
      <c r="J325" s="47"/>
      <c r="K325" s="47"/>
      <c r="L325" s="23"/>
    </row>
    <row r="326" spans="1:12" x14ac:dyDescent="0.2">
      <c r="A326" s="42"/>
      <c r="B326" s="43"/>
      <c r="C326" s="45"/>
      <c r="D326" s="46"/>
      <c r="E326" s="26"/>
      <c r="F326" s="158"/>
      <c r="G326" s="47"/>
      <c r="H326" s="47"/>
      <c r="I326" s="47"/>
      <c r="J326" s="47"/>
      <c r="K326" s="47"/>
      <c r="L326" s="23"/>
    </row>
    <row r="327" spans="1:12" x14ac:dyDescent="0.2">
      <c r="A327" s="42"/>
      <c r="B327" s="43"/>
      <c r="C327" s="45"/>
      <c r="D327" s="46"/>
      <c r="E327" s="26"/>
      <c r="F327" s="158"/>
      <c r="G327" s="47"/>
      <c r="H327" s="47"/>
      <c r="I327" s="47"/>
      <c r="J327" s="47"/>
      <c r="K327" s="47"/>
      <c r="L327" s="23"/>
    </row>
    <row r="328" spans="1:12" x14ac:dyDescent="0.2">
      <c r="A328" s="42"/>
      <c r="B328" s="43"/>
      <c r="C328" s="45"/>
      <c r="D328" s="46"/>
      <c r="E328" s="26"/>
      <c r="F328" s="158"/>
      <c r="G328" s="47"/>
      <c r="H328" s="47"/>
      <c r="I328" s="47"/>
      <c r="J328" s="47"/>
      <c r="K328" s="47"/>
      <c r="L328" s="23"/>
    </row>
    <row r="329" spans="1:12" x14ac:dyDescent="0.2">
      <c r="A329" s="42"/>
      <c r="B329" s="43"/>
      <c r="C329" s="45"/>
      <c r="D329" s="46"/>
      <c r="E329" s="26"/>
      <c r="F329" s="158"/>
      <c r="G329" s="47"/>
      <c r="H329" s="47"/>
      <c r="I329" s="47"/>
      <c r="J329" s="47"/>
      <c r="K329" s="47"/>
      <c r="L329" s="23"/>
    </row>
    <row r="330" spans="1:12" x14ac:dyDescent="0.2">
      <c r="A330" s="42"/>
      <c r="B330" s="43"/>
      <c r="C330" s="44"/>
      <c r="D330" s="46"/>
      <c r="E330" s="26"/>
      <c r="F330" s="163"/>
      <c r="G330" s="47"/>
      <c r="H330" s="47"/>
      <c r="I330" s="47"/>
      <c r="J330" s="47"/>
      <c r="K330" s="47"/>
      <c r="L330" s="23"/>
    </row>
    <row r="331" spans="1:12" x14ac:dyDescent="0.2">
      <c r="A331" s="42"/>
      <c r="B331" s="43"/>
      <c r="C331" s="45"/>
      <c r="D331" s="46"/>
      <c r="E331" s="26"/>
      <c r="F331" s="163"/>
      <c r="G331" s="47"/>
      <c r="H331" s="47"/>
      <c r="I331" s="47"/>
      <c r="J331" s="47"/>
      <c r="K331" s="47"/>
      <c r="L331" s="23"/>
    </row>
    <row r="332" spans="1:12" x14ac:dyDescent="0.2">
      <c r="A332" s="42"/>
      <c r="B332" s="43"/>
      <c r="C332" s="45"/>
      <c r="D332" s="46"/>
      <c r="E332" s="26"/>
      <c r="F332" s="158"/>
      <c r="G332" s="47"/>
      <c r="H332" s="47"/>
      <c r="I332" s="47"/>
      <c r="J332" s="47"/>
      <c r="K332" s="47"/>
      <c r="L332" s="23"/>
    </row>
    <row r="333" spans="1:12" x14ac:dyDescent="0.2">
      <c r="A333" s="42"/>
      <c r="B333" s="43"/>
      <c r="C333" s="45"/>
      <c r="D333" s="46"/>
      <c r="E333" s="26"/>
      <c r="F333" s="158"/>
      <c r="G333" s="47"/>
      <c r="H333" s="47"/>
      <c r="I333" s="47"/>
      <c r="J333" s="47"/>
      <c r="K333" s="47"/>
      <c r="L333" s="23"/>
    </row>
    <row r="334" spans="1:12" x14ac:dyDescent="0.2">
      <c r="A334" s="42"/>
      <c r="B334" s="43"/>
      <c r="C334" s="45"/>
      <c r="D334" s="46"/>
      <c r="E334" s="26"/>
      <c r="F334" s="158"/>
      <c r="G334" s="47"/>
      <c r="H334" s="47"/>
      <c r="I334" s="47"/>
      <c r="J334" s="47"/>
      <c r="K334" s="47"/>
      <c r="L334" s="23"/>
    </row>
    <row r="335" spans="1:12" x14ac:dyDescent="0.2">
      <c r="A335" s="42"/>
      <c r="B335" s="43"/>
      <c r="C335" s="45"/>
      <c r="D335" s="46"/>
      <c r="E335" s="26"/>
      <c r="F335" s="158"/>
      <c r="G335" s="47"/>
      <c r="H335" s="47"/>
      <c r="I335" s="47"/>
      <c r="J335" s="47"/>
      <c r="K335" s="47"/>
      <c r="L335" s="23"/>
    </row>
    <row r="336" spans="1:12" x14ac:dyDescent="0.2">
      <c r="A336" s="42"/>
      <c r="B336" s="43"/>
      <c r="C336" s="45"/>
      <c r="D336" s="46"/>
      <c r="E336" s="26"/>
      <c r="F336" s="158"/>
      <c r="G336" s="47"/>
      <c r="H336" s="47"/>
      <c r="I336" s="47"/>
      <c r="J336" s="47"/>
      <c r="K336" s="47"/>
      <c r="L336" s="23"/>
    </row>
    <row r="337" spans="1:12" x14ac:dyDescent="0.2">
      <c r="A337" s="42"/>
      <c r="B337" s="43"/>
      <c r="C337" s="45"/>
      <c r="D337" s="46"/>
      <c r="E337" s="26"/>
      <c r="F337" s="163"/>
      <c r="G337" s="47"/>
      <c r="H337" s="47"/>
      <c r="I337" s="47"/>
      <c r="J337" s="47"/>
      <c r="K337" s="47"/>
      <c r="L337" s="23"/>
    </row>
    <row r="338" spans="1:12" x14ac:dyDescent="0.2">
      <c r="A338" s="42"/>
      <c r="B338" s="43"/>
      <c r="C338" s="45"/>
      <c r="D338" s="46"/>
      <c r="E338" s="26"/>
      <c r="F338" s="158"/>
      <c r="G338" s="47"/>
      <c r="H338" s="47"/>
      <c r="I338" s="47"/>
      <c r="J338" s="47"/>
      <c r="K338" s="47"/>
      <c r="L338" s="23"/>
    </row>
    <row r="339" spans="1:12" x14ac:dyDescent="0.2">
      <c r="A339" s="42"/>
      <c r="B339" s="43"/>
      <c r="C339" s="45"/>
      <c r="D339" s="46"/>
      <c r="E339" s="26"/>
      <c r="F339" s="158"/>
      <c r="G339" s="47"/>
      <c r="H339" s="47"/>
      <c r="I339" s="47"/>
      <c r="J339" s="47"/>
      <c r="K339" s="47"/>
      <c r="L339" s="23"/>
    </row>
    <row r="340" spans="1:12" x14ac:dyDescent="0.2">
      <c r="A340" s="42"/>
      <c r="B340" s="43"/>
      <c r="C340" s="45"/>
      <c r="D340" s="46"/>
      <c r="E340" s="26"/>
      <c r="F340" s="158"/>
      <c r="G340" s="47"/>
      <c r="H340" s="47"/>
      <c r="I340" s="47"/>
      <c r="J340" s="47"/>
      <c r="K340" s="47"/>
      <c r="L340" s="23"/>
    </row>
    <row r="341" spans="1:12" x14ac:dyDescent="0.2">
      <c r="A341" s="42"/>
      <c r="B341" s="43"/>
      <c r="C341" s="45"/>
      <c r="D341" s="46"/>
      <c r="E341" s="26"/>
      <c r="F341" s="158"/>
      <c r="G341" s="47"/>
      <c r="H341" s="47"/>
      <c r="I341" s="47"/>
      <c r="J341" s="47"/>
      <c r="K341" s="47"/>
      <c r="L341" s="23"/>
    </row>
    <row r="342" spans="1:12" x14ac:dyDescent="0.2">
      <c r="A342" s="42"/>
      <c r="B342" s="43"/>
      <c r="C342" s="45"/>
      <c r="D342" s="46"/>
      <c r="E342" s="26"/>
      <c r="F342" s="158"/>
      <c r="G342" s="47"/>
      <c r="H342" s="47"/>
      <c r="I342" s="47"/>
      <c r="J342" s="47"/>
      <c r="K342" s="47"/>
      <c r="L342" s="23"/>
    </row>
    <row r="343" spans="1:12" x14ac:dyDescent="0.2">
      <c r="A343" s="42"/>
      <c r="B343" s="43"/>
      <c r="C343" s="45"/>
      <c r="D343" s="46"/>
      <c r="E343" s="26"/>
      <c r="F343" s="158"/>
      <c r="G343" s="47"/>
      <c r="H343" s="47"/>
      <c r="I343" s="47"/>
      <c r="J343" s="47"/>
      <c r="K343" s="47"/>
      <c r="L343" s="23"/>
    </row>
    <row r="344" spans="1:12" x14ac:dyDescent="0.2">
      <c r="A344" s="42"/>
      <c r="B344" s="43"/>
      <c r="C344" s="45"/>
      <c r="D344" s="46"/>
      <c r="E344" s="26"/>
      <c r="F344" s="158"/>
      <c r="G344" s="47"/>
      <c r="H344" s="47"/>
      <c r="I344" s="47"/>
      <c r="J344" s="47"/>
      <c r="K344" s="47"/>
      <c r="L344" s="23"/>
    </row>
    <row r="345" spans="1:12" x14ac:dyDescent="0.2">
      <c r="A345" s="42"/>
      <c r="B345" s="43"/>
      <c r="C345" s="45"/>
      <c r="D345" s="46"/>
      <c r="E345" s="26"/>
      <c r="F345" s="158"/>
      <c r="G345" s="47"/>
      <c r="H345" s="47"/>
      <c r="I345" s="47"/>
      <c r="J345" s="47"/>
      <c r="K345" s="47"/>
      <c r="L345" s="23"/>
    </row>
    <row r="346" spans="1:12" x14ac:dyDescent="0.2">
      <c r="A346" s="42"/>
      <c r="B346" s="43"/>
      <c r="C346" s="45"/>
      <c r="D346" s="46"/>
      <c r="E346" s="26"/>
      <c r="F346" s="158"/>
      <c r="G346" s="47"/>
      <c r="H346" s="47"/>
      <c r="I346" s="47"/>
      <c r="J346" s="47"/>
      <c r="K346" s="47"/>
      <c r="L346" s="23"/>
    </row>
    <row r="347" spans="1:12" x14ac:dyDescent="0.2">
      <c r="A347" s="42"/>
      <c r="B347" s="43"/>
      <c r="C347" s="45"/>
      <c r="D347" s="46"/>
      <c r="E347" s="46"/>
      <c r="F347" s="163"/>
      <c r="G347" s="47"/>
      <c r="H347" s="47"/>
      <c r="I347" s="47"/>
      <c r="J347" s="47"/>
      <c r="K347" s="47"/>
      <c r="L347" s="23"/>
    </row>
    <row r="348" spans="1:12" x14ac:dyDescent="0.2">
      <c r="A348" s="42"/>
      <c r="B348" s="43"/>
      <c r="C348" s="45"/>
      <c r="D348" s="46"/>
      <c r="E348" s="26"/>
      <c r="F348" s="158"/>
      <c r="G348" s="47"/>
      <c r="H348" s="47"/>
      <c r="I348" s="47"/>
      <c r="J348" s="47"/>
      <c r="K348" s="47"/>
      <c r="L348" s="23"/>
    </row>
    <row r="349" spans="1:12" x14ac:dyDescent="0.2">
      <c r="A349" s="42"/>
      <c r="B349" s="43"/>
      <c r="C349" s="45"/>
      <c r="D349" s="46"/>
      <c r="E349" s="26"/>
      <c r="F349" s="158"/>
      <c r="G349" s="47"/>
      <c r="H349" s="47"/>
      <c r="I349" s="47"/>
      <c r="J349" s="47"/>
      <c r="K349" s="47"/>
      <c r="L349" s="23"/>
    </row>
    <row r="350" spans="1:12" x14ac:dyDescent="0.2">
      <c r="A350" s="42"/>
      <c r="B350" s="43"/>
      <c r="C350" s="45"/>
      <c r="D350" s="46"/>
      <c r="E350" s="26"/>
      <c r="F350" s="158"/>
      <c r="G350" s="47"/>
      <c r="H350" s="47"/>
      <c r="I350" s="47"/>
      <c r="J350" s="47"/>
      <c r="K350" s="47"/>
      <c r="L350" s="23"/>
    </row>
    <row r="351" spans="1:12" x14ac:dyDescent="0.2">
      <c r="A351" s="42"/>
      <c r="B351" s="43"/>
      <c r="C351" s="45"/>
      <c r="D351" s="46"/>
      <c r="E351" s="26"/>
      <c r="F351" s="158"/>
      <c r="G351" s="47"/>
      <c r="H351" s="47"/>
      <c r="I351" s="47"/>
      <c r="J351" s="47"/>
      <c r="K351" s="47"/>
      <c r="L351" s="23"/>
    </row>
    <row r="352" spans="1:12" x14ac:dyDescent="0.2">
      <c r="A352" s="42"/>
      <c r="B352" s="43"/>
      <c r="C352" s="45"/>
      <c r="D352" s="46"/>
      <c r="E352" s="26"/>
      <c r="F352" s="158"/>
      <c r="G352" s="47"/>
      <c r="H352" s="47"/>
      <c r="I352" s="47"/>
      <c r="J352" s="47"/>
      <c r="K352" s="47"/>
      <c r="L352" s="23"/>
    </row>
    <row r="353" spans="1:12" x14ac:dyDescent="0.2">
      <c r="A353" s="42"/>
      <c r="B353" s="43"/>
      <c r="C353" s="45"/>
      <c r="D353" s="46"/>
      <c r="E353" s="26"/>
      <c r="F353" s="158"/>
      <c r="G353" s="47"/>
      <c r="H353" s="47"/>
      <c r="I353" s="47"/>
      <c r="J353" s="47"/>
      <c r="K353" s="47"/>
      <c r="L353" s="23"/>
    </row>
    <row r="354" spans="1:12" x14ac:dyDescent="0.2">
      <c r="A354" s="42"/>
      <c r="B354" s="43"/>
      <c r="C354" s="45"/>
      <c r="D354" s="46"/>
      <c r="E354" s="26"/>
      <c r="F354" s="158"/>
      <c r="G354" s="47"/>
      <c r="H354" s="47"/>
      <c r="I354" s="47"/>
      <c r="J354" s="47"/>
      <c r="K354" s="47"/>
      <c r="L354" s="23"/>
    </row>
    <row r="355" spans="1:12" x14ac:dyDescent="0.2">
      <c r="A355" s="42"/>
      <c r="B355" s="43"/>
      <c r="C355" s="45"/>
      <c r="D355" s="46"/>
      <c r="E355" s="26"/>
      <c r="F355" s="158"/>
      <c r="G355" s="47"/>
      <c r="H355" s="47"/>
      <c r="I355" s="47"/>
      <c r="J355" s="47"/>
      <c r="K355" s="47"/>
      <c r="L355" s="23"/>
    </row>
    <row r="356" spans="1:12" x14ac:dyDescent="0.2">
      <c r="A356" s="42"/>
      <c r="B356" s="43"/>
      <c r="C356" s="44"/>
      <c r="D356" s="46"/>
      <c r="E356" s="26"/>
      <c r="F356" s="158"/>
      <c r="G356" s="47"/>
      <c r="H356" s="47"/>
      <c r="I356" s="47"/>
      <c r="J356" s="47"/>
      <c r="K356" s="47"/>
      <c r="L356" s="23"/>
    </row>
    <row r="357" spans="1:12" x14ac:dyDescent="0.2">
      <c r="A357" s="42"/>
      <c r="B357" s="43"/>
      <c r="C357" s="45"/>
      <c r="D357" s="46"/>
      <c r="E357" s="26"/>
      <c r="F357" s="158"/>
      <c r="G357" s="47"/>
      <c r="H357" s="47"/>
      <c r="I357" s="47"/>
      <c r="J357" s="47"/>
      <c r="K357" s="47"/>
      <c r="L357" s="23"/>
    </row>
    <row r="358" spans="1:12" x14ac:dyDescent="0.2">
      <c r="A358" s="42"/>
      <c r="B358" s="43"/>
      <c r="C358" s="44"/>
      <c r="D358" s="46"/>
      <c r="E358" s="26"/>
      <c r="F358" s="158"/>
      <c r="G358" s="47"/>
      <c r="H358" s="47"/>
      <c r="I358" s="47"/>
      <c r="J358" s="47"/>
      <c r="K358" s="47"/>
      <c r="L358" s="23"/>
    </row>
    <row r="359" spans="1:12" x14ac:dyDescent="0.2">
      <c r="A359" s="42"/>
      <c r="B359" s="43"/>
      <c r="C359" s="44"/>
      <c r="D359" s="46"/>
      <c r="E359" s="26"/>
      <c r="F359" s="158"/>
      <c r="G359" s="47"/>
      <c r="H359" s="47"/>
      <c r="I359" s="47"/>
      <c r="J359" s="47"/>
      <c r="K359" s="47"/>
      <c r="L359" s="23"/>
    </row>
    <row r="360" spans="1:12" x14ac:dyDescent="0.2">
      <c r="A360" s="42"/>
      <c r="B360" s="43"/>
      <c r="C360" s="45"/>
      <c r="D360" s="46"/>
      <c r="E360" s="26"/>
      <c r="F360" s="158"/>
      <c r="G360" s="47"/>
      <c r="H360" s="47"/>
      <c r="I360" s="47"/>
      <c r="J360" s="47"/>
      <c r="K360" s="47"/>
      <c r="L360" s="23"/>
    </row>
    <row r="361" spans="1:12" x14ac:dyDescent="0.2">
      <c r="A361" s="42"/>
      <c r="B361" s="43"/>
      <c r="C361" s="45"/>
      <c r="D361" s="46"/>
      <c r="E361" s="26"/>
      <c r="F361" s="158"/>
      <c r="G361" s="47"/>
      <c r="H361" s="47"/>
      <c r="I361" s="47"/>
      <c r="J361" s="47"/>
      <c r="K361" s="47"/>
      <c r="L361" s="23"/>
    </row>
    <row r="362" spans="1:12" x14ac:dyDescent="0.2">
      <c r="A362" s="42"/>
      <c r="B362" s="43"/>
      <c r="C362" s="45"/>
      <c r="D362" s="46"/>
      <c r="E362" s="26"/>
      <c r="F362" s="158"/>
      <c r="G362" s="47"/>
      <c r="H362" s="47"/>
      <c r="I362" s="47"/>
      <c r="J362" s="47"/>
      <c r="K362" s="47"/>
      <c r="L362" s="23"/>
    </row>
    <row r="363" spans="1:12" x14ac:dyDescent="0.2">
      <c r="A363" s="42"/>
      <c r="B363" s="43"/>
      <c r="C363" s="45"/>
      <c r="D363" s="46"/>
      <c r="E363" s="26"/>
      <c r="F363" s="158"/>
      <c r="G363" s="47"/>
      <c r="H363" s="47"/>
      <c r="I363" s="47"/>
      <c r="J363" s="47"/>
      <c r="K363" s="47"/>
      <c r="L363" s="23"/>
    </row>
    <row r="364" spans="1:12" x14ac:dyDescent="0.2">
      <c r="A364" s="42"/>
      <c r="B364" s="43"/>
      <c r="C364" s="45"/>
      <c r="D364" s="46"/>
      <c r="E364" s="26"/>
      <c r="F364" s="158"/>
      <c r="G364" s="47"/>
      <c r="H364" s="47"/>
      <c r="I364" s="47"/>
      <c r="J364" s="47"/>
      <c r="K364" s="47"/>
      <c r="L364" s="23"/>
    </row>
    <row r="365" spans="1:12" x14ac:dyDescent="0.2">
      <c r="A365" s="42"/>
      <c r="B365" s="43"/>
      <c r="C365" s="44"/>
      <c r="D365" s="46"/>
      <c r="E365" s="26"/>
      <c r="F365" s="158"/>
      <c r="G365" s="47"/>
      <c r="H365" s="47"/>
      <c r="I365" s="47"/>
      <c r="J365" s="47"/>
      <c r="K365" s="47"/>
      <c r="L365" s="23"/>
    </row>
    <row r="366" spans="1:12" x14ac:dyDescent="0.2">
      <c r="A366" s="42"/>
      <c r="B366" s="43"/>
      <c r="C366" s="44"/>
      <c r="D366" s="46"/>
      <c r="E366" s="26"/>
      <c r="F366" s="158"/>
      <c r="G366" s="47"/>
      <c r="H366" s="47"/>
      <c r="I366" s="47"/>
      <c r="J366" s="47"/>
      <c r="K366" s="47"/>
      <c r="L366" s="23"/>
    </row>
    <row r="367" spans="1:12" x14ac:dyDescent="0.2">
      <c r="A367" s="42"/>
      <c r="B367" s="43"/>
      <c r="C367" s="45"/>
      <c r="D367" s="46"/>
      <c r="E367" s="26"/>
      <c r="F367" s="158"/>
      <c r="G367" s="47"/>
      <c r="H367" s="47"/>
      <c r="I367" s="47"/>
      <c r="J367" s="47"/>
      <c r="K367" s="47"/>
      <c r="L367" s="23"/>
    </row>
    <row r="368" spans="1:12" x14ac:dyDescent="0.2">
      <c r="A368" s="42"/>
      <c r="B368" s="43"/>
      <c r="C368" s="45"/>
      <c r="D368" s="46"/>
      <c r="E368" s="26"/>
      <c r="F368" s="158"/>
      <c r="G368" s="47"/>
      <c r="H368" s="47"/>
      <c r="I368" s="47"/>
      <c r="J368" s="47"/>
      <c r="K368" s="47"/>
      <c r="L368" s="23"/>
    </row>
    <row r="369" spans="1:12" x14ac:dyDescent="0.2">
      <c r="A369" s="42"/>
      <c r="B369" s="43"/>
      <c r="C369" s="45"/>
      <c r="D369" s="46"/>
      <c r="E369" s="26"/>
      <c r="F369" s="158"/>
      <c r="G369" s="47"/>
      <c r="H369" s="47"/>
      <c r="I369" s="47"/>
      <c r="J369" s="47"/>
      <c r="K369" s="47"/>
      <c r="L369" s="23"/>
    </row>
    <row r="370" spans="1:12" x14ac:dyDescent="0.2">
      <c r="A370" s="42"/>
      <c r="B370" s="43"/>
      <c r="C370" s="45"/>
      <c r="D370" s="46"/>
      <c r="E370" s="26"/>
      <c r="F370" s="158"/>
      <c r="G370" s="47"/>
      <c r="H370" s="47"/>
      <c r="I370" s="47"/>
      <c r="J370" s="47"/>
      <c r="K370" s="47"/>
      <c r="L370" s="23"/>
    </row>
    <row r="371" spans="1:12" x14ac:dyDescent="0.2">
      <c r="A371" s="42"/>
      <c r="B371" s="43"/>
      <c r="C371" s="45"/>
      <c r="D371" s="46"/>
      <c r="E371" s="26"/>
      <c r="F371" s="158"/>
      <c r="G371" s="47"/>
      <c r="H371" s="47"/>
      <c r="I371" s="47"/>
      <c r="J371" s="47"/>
      <c r="K371" s="47"/>
      <c r="L371" s="23"/>
    </row>
    <row r="372" spans="1:12" x14ac:dyDescent="0.2">
      <c r="A372" s="42"/>
      <c r="B372" s="43"/>
      <c r="C372" s="44"/>
      <c r="D372" s="46"/>
      <c r="E372" s="26"/>
      <c r="F372" s="158"/>
      <c r="G372" s="47"/>
      <c r="H372" s="47"/>
      <c r="I372" s="47"/>
      <c r="J372" s="47"/>
      <c r="K372" s="47"/>
      <c r="L372" s="23"/>
    </row>
    <row r="373" spans="1:12" x14ac:dyDescent="0.2">
      <c r="A373" s="42"/>
      <c r="B373" s="43"/>
      <c r="C373" s="45"/>
      <c r="D373" s="46"/>
      <c r="E373" s="26"/>
      <c r="F373" s="158"/>
      <c r="G373" s="47"/>
      <c r="H373" s="47"/>
      <c r="I373" s="47"/>
      <c r="J373" s="47"/>
      <c r="K373" s="47"/>
      <c r="L373" s="23"/>
    </row>
    <row r="374" spans="1:12" x14ac:dyDescent="0.2">
      <c r="A374" s="42"/>
      <c r="B374" s="43"/>
      <c r="C374" s="44"/>
      <c r="D374" s="46"/>
      <c r="E374" s="46"/>
      <c r="F374" s="163"/>
      <c r="G374" s="47"/>
      <c r="H374" s="47"/>
      <c r="I374" s="47"/>
      <c r="J374" s="47"/>
      <c r="K374" s="47"/>
      <c r="L374" s="23"/>
    </row>
    <row r="375" spans="1:12" x14ac:dyDescent="0.2">
      <c r="A375" s="42"/>
      <c r="B375" s="43"/>
      <c r="C375" s="45"/>
      <c r="D375" s="46"/>
      <c r="E375" s="26"/>
      <c r="F375" s="158"/>
      <c r="G375" s="47"/>
      <c r="H375" s="47"/>
      <c r="I375" s="47"/>
      <c r="J375" s="47"/>
      <c r="K375" s="47"/>
      <c r="L375" s="23"/>
    </row>
    <row r="376" spans="1:12" x14ac:dyDescent="0.2">
      <c r="A376" s="42"/>
      <c r="B376" s="43"/>
      <c r="C376" s="45"/>
      <c r="D376" s="46"/>
      <c r="E376" s="26"/>
      <c r="F376" s="158"/>
      <c r="G376" s="47"/>
      <c r="H376" s="47"/>
      <c r="I376" s="47"/>
      <c r="J376" s="47"/>
      <c r="K376" s="47"/>
      <c r="L376" s="23"/>
    </row>
    <row r="377" spans="1:12" x14ac:dyDescent="0.2">
      <c r="A377" s="42"/>
      <c r="B377" s="43"/>
      <c r="C377" s="45"/>
      <c r="D377" s="46"/>
      <c r="E377" s="26"/>
      <c r="F377" s="158"/>
      <c r="G377" s="47"/>
      <c r="H377" s="47"/>
      <c r="I377" s="47"/>
      <c r="J377" s="47"/>
      <c r="K377" s="47"/>
      <c r="L377" s="23"/>
    </row>
    <row r="378" spans="1:12" x14ac:dyDescent="0.2">
      <c r="A378" s="42"/>
      <c r="B378" s="43"/>
      <c r="C378" s="44"/>
      <c r="D378" s="46"/>
      <c r="E378" s="26"/>
      <c r="F378" s="158"/>
      <c r="G378" s="47"/>
      <c r="H378" s="47"/>
      <c r="I378" s="47"/>
      <c r="J378" s="47"/>
      <c r="K378" s="47"/>
      <c r="L378" s="23"/>
    </row>
    <row r="379" spans="1:12" x14ac:dyDescent="0.2">
      <c r="A379" s="42"/>
      <c r="B379" s="43"/>
      <c r="C379" s="44"/>
      <c r="D379" s="46"/>
      <c r="E379" s="26"/>
      <c r="F379" s="158"/>
      <c r="G379" s="47"/>
      <c r="H379" s="47"/>
      <c r="I379" s="47"/>
      <c r="J379" s="47"/>
      <c r="K379" s="47"/>
      <c r="L379" s="23"/>
    </row>
    <row r="380" spans="1:12" x14ac:dyDescent="0.2">
      <c r="A380" s="42"/>
      <c r="B380" s="43"/>
      <c r="C380" s="45"/>
      <c r="D380" s="46"/>
      <c r="E380" s="26"/>
      <c r="F380" s="158"/>
      <c r="G380" s="47"/>
      <c r="H380" s="47"/>
      <c r="I380" s="47"/>
      <c r="J380" s="47"/>
      <c r="K380" s="47"/>
      <c r="L380" s="23"/>
    </row>
    <row r="381" spans="1:12" x14ac:dyDescent="0.2">
      <c r="A381" s="42"/>
      <c r="B381" s="43"/>
      <c r="C381" s="45"/>
      <c r="D381" s="46"/>
      <c r="E381" s="26"/>
      <c r="F381" s="158"/>
      <c r="G381" s="47"/>
      <c r="H381" s="47"/>
      <c r="I381" s="47"/>
      <c r="J381" s="47"/>
      <c r="K381" s="47"/>
      <c r="L381" s="23"/>
    </row>
    <row r="382" spans="1:12" x14ac:dyDescent="0.2">
      <c r="A382" s="42"/>
      <c r="B382" s="43"/>
      <c r="C382" s="45"/>
      <c r="D382" s="46"/>
      <c r="E382" s="26"/>
      <c r="F382" s="158"/>
      <c r="G382" s="47"/>
      <c r="H382" s="47"/>
      <c r="I382" s="47"/>
      <c r="J382" s="47"/>
      <c r="K382" s="47"/>
      <c r="L382" s="23"/>
    </row>
    <row r="383" spans="1:12" x14ac:dyDescent="0.2">
      <c r="A383" s="42"/>
      <c r="B383" s="43"/>
      <c r="C383" s="44"/>
      <c r="D383" s="46"/>
      <c r="E383" s="26"/>
      <c r="F383" s="158"/>
      <c r="G383" s="47"/>
      <c r="H383" s="47"/>
      <c r="I383" s="47"/>
      <c r="J383" s="47"/>
      <c r="K383" s="47"/>
      <c r="L383" s="23"/>
    </row>
    <row r="384" spans="1:12" x14ac:dyDescent="0.2">
      <c r="A384" s="42"/>
      <c r="B384" s="43"/>
      <c r="C384" s="44"/>
      <c r="D384" s="46"/>
      <c r="E384" s="26"/>
      <c r="F384" s="158"/>
      <c r="G384" s="47"/>
      <c r="H384" s="47"/>
      <c r="I384" s="47"/>
      <c r="J384" s="47"/>
      <c r="K384" s="47"/>
      <c r="L384" s="23"/>
    </row>
    <row r="385" spans="1:12" x14ac:dyDescent="0.2">
      <c r="A385" s="42"/>
      <c r="B385" s="43"/>
      <c r="C385" s="44"/>
      <c r="D385" s="46"/>
      <c r="E385" s="26"/>
      <c r="F385" s="158"/>
      <c r="G385" s="47"/>
      <c r="H385" s="47"/>
      <c r="I385" s="47"/>
      <c r="J385" s="47"/>
      <c r="K385" s="47"/>
      <c r="L385" s="23"/>
    </row>
    <row r="386" spans="1:12" x14ac:dyDescent="0.2">
      <c r="A386" s="42"/>
      <c r="B386" s="43"/>
      <c r="C386" s="44"/>
      <c r="D386" s="46"/>
      <c r="E386" s="26"/>
      <c r="F386" s="158"/>
      <c r="G386" s="47"/>
      <c r="H386" s="47"/>
      <c r="I386" s="47"/>
      <c r="J386" s="47"/>
      <c r="K386" s="47"/>
      <c r="L386" s="23"/>
    </row>
    <row r="387" spans="1:12" x14ac:dyDescent="0.2">
      <c r="A387" s="42"/>
      <c r="B387" s="43"/>
      <c r="C387" s="45"/>
      <c r="D387" s="46"/>
      <c r="E387" s="26"/>
      <c r="F387" s="158"/>
      <c r="G387" s="47"/>
      <c r="H387" s="47"/>
      <c r="I387" s="47"/>
      <c r="J387" s="47"/>
      <c r="K387" s="47"/>
      <c r="L387" s="23"/>
    </row>
    <row r="388" spans="1:12" x14ac:dyDescent="0.2">
      <c r="A388" s="42"/>
      <c r="B388" s="43"/>
      <c r="C388" s="45"/>
      <c r="D388" s="46"/>
      <c r="E388" s="26"/>
      <c r="F388" s="158"/>
      <c r="G388" s="47"/>
      <c r="H388" s="47"/>
      <c r="I388" s="47"/>
      <c r="J388" s="47"/>
      <c r="K388" s="47"/>
      <c r="L388" s="23"/>
    </row>
    <row r="389" spans="1:12" x14ac:dyDescent="0.2">
      <c r="A389" s="42"/>
      <c r="B389" s="43"/>
      <c r="C389" s="45"/>
      <c r="D389" s="46"/>
      <c r="E389" s="26"/>
      <c r="F389" s="158"/>
      <c r="G389" s="47"/>
      <c r="H389" s="47"/>
      <c r="I389" s="47"/>
      <c r="J389" s="47"/>
      <c r="K389" s="47"/>
      <c r="L389" s="23"/>
    </row>
    <row r="390" spans="1:12" x14ac:dyDescent="0.2">
      <c r="A390" s="42"/>
      <c r="B390" s="43"/>
      <c r="C390" s="45"/>
      <c r="D390" s="46"/>
      <c r="E390" s="26"/>
      <c r="F390" s="158"/>
      <c r="G390" s="47"/>
      <c r="H390" s="47"/>
      <c r="I390" s="47"/>
      <c r="J390" s="47"/>
      <c r="K390" s="47"/>
      <c r="L390" s="23"/>
    </row>
    <row r="391" spans="1:12" x14ac:dyDescent="0.2">
      <c r="A391" s="42"/>
      <c r="B391" s="43"/>
      <c r="C391" s="45"/>
      <c r="D391" s="46"/>
      <c r="E391" s="26"/>
      <c r="F391" s="158"/>
      <c r="G391" s="47"/>
      <c r="H391" s="47"/>
      <c r="I391" s="47"/>
      <c r="J391" s="47"/>
      <c r="K391" s="47"/>
      <c r="L391" s="23"/>
    </row>
    <row r="392" spans="1:12" x14ac:dyDescent="0.2">
      <c r="A392" s="42"/>
      <c r="B392" s="43"/>
      <c r="C392" s="45"/>
      <c r="D392" s="46"/>
      <c r="E392" s="26"/>
      <c r="F392" s="158"/>
      <c r="G392" s="47"/>
      <c r="H392" s="47"/>
      <c r="I392" s="47"/>
      <c r="J392" s="47"/>
      <c r="K392" s="47"/>
      <c r="L392" s="23"/>
    </row>
    <row r="393" spans="1:12" x14ac:dyDescent="0.2">
      <c r="A393" s="42"/>
      <c r="B393" s="43"/>
      <c r="C393" s="45"/>
      <c r="D393" s="46"/>
      <c r="E393" s="26"/>
      <c r="F393" s="158"/>
      <c r="G393" s="47"/>
      <c r="H393" s="47"/>
      <c r="I393" s="47"/>
      <c r="J393" s="47"/>
      <c r="K393" s="47"/>
      <c r="L393" s="23"/>
    </row>
    <row r="394" spans="1:12" x14ac:dyDescent="0.2">
      <c r="A394" s="42"/>
      <c r="B394" s="43"/>
      <c r="C394" s="45"/>
      <c r="D394" s="46"/>
      <c r="E394" s="26"/>
      <c r="F394" s="158"/>
      <c r="G394" s="47"/>
      <c r="H394" s="47"/>
      <c r="I394" s="47"/>
      <c r="J394" s="47"/>
      <c r="K394" s="47"/>
      <c r="L394" s="23"/>
    </row>
    <row r="395" spans="1:12" x14ac:dyDescent="0.2">
      <c r="A395" s="42"/>
      <c r="B395" s="43"/>
      <c r="C395" s="45"/>
      <c r="D395" s="46"/>
      <c r="E395" s="26"/>
      <c r="F395" s="158"/>
      <c r="G395" s="47"/>
      <c r="H395" s="47"/>
      <c r="I395" s="47"/>
      <c r="J395" s="47"/>
      <c r="K395" s="47"/>
      <c r="L395" s="23"/>
    </row>
    <row r="396" spans="1:12" x14ac:dyDescent="0.2">
      <c r="A396" s="42"/>
      <c r="B396" s="43"/>
      <c r="C396" s="45"/>
      <c r="D396" s="46"/>
      <c r="E396" s="26"/>
      <c r="F396" s="158"/>
      <c r="G396" s="47"/>
      <c r="H396" s="47"/>
      <c r="I396" s="47"/>
      <c r="J396" s="47"/>
      <c r="K396" s="47"/>
      <c r="L396" s="23"/>
    </row>
    <row r="397" spans="1:12" x14ac:dyDescent="0.2">
      <c r="A397" s="42"/>
      <c r="B397" s="43"/>
      <c r="C397" s="45"/>
      <c r="D397" s="46"/>
      <c r="E397" s="26"/>
      <c r="F397" s="158"/>
      <c r="G397" s="47"/>
      <c r="H397" s="47"/>
      <c r="I397" s="47"/>
      <c r="J397" s="47"/>
      <c r="K397" s="47"/>
      <c r="L397" s="23"/>
    </row>
    <row r="398" spans="1:12" x14ac:dyDescent="0.2">
      <c r="A398" s="42"/>
      <c r="B398" s="43"/>
      <c r="C398" s="45"/>
      <c r="D398" s="46"/>
      <c r="E398" s="26"/>
      <c r="F398" s="158"/>
      <c r="G398" s="47"/>
      <c r="H398" s="47"/>
      <c r="I398" s="47"/>
      <c r="J398" s="47"/>
      <c r="K398" s="47"/>
      <c r="L398" s="23"/>
    </row>
    <row r="399" spans="1:12" x14ac:dyDescent="0.2">
      <c r="A399" s="42"/>
      <c r="B399" s="43"/>
      <c r="C399" s="45"/>
      <c r="D399" s="46"/>
      <c r="E399" s="46"/>
      <c r="F399" s="163"/>
      <c r="G399" s="47"/>
      <c r="H399" s="47"/>
      <c r="I399" s="47"/>
      <c r="J399" s="47"/>
      <c r="K399" s="47"/>
      <c r="L399" s="23"/>
    </row>
    <row r="400" spans="1:12" x14ac:dyDescent="0.2">
      <c r="A400" s="42"/>
      <c r="B400" s="43"/>
      <c r="C400" s="45"/>
      <c r="D400" s="46"/>
      <c r="E400" s="26"/>
      <c r="F400" s="158"/>
      <c r="G400" s="47"/>
      <c r="H400" s="47"/>
      <c r="I400" s="47"/>
      <c r="J400" s="47"/>
      <c r="K400" s="47"/>
      <c r="L400" s="23"/>
    </row>
    <row r="401" spans="1:12" x14ac:dyDescent="0.2">
      <c r="A401" s="42"/>
      <c r="B401" s="43"/>
      <c r="C401" s="45"/>
      <c r="D401" s="46"/>
      <c r="E401" s="26"/>
      <c r="F401" s="158"/>
      <c r="G401" s="47"/>
      <c r="H401" s="47"/>
      <c r="I401" s="47"/>
      <c r="J401" s="47"/>
      <c r="K401" s="47"/>
      <c r="L401" s="23"/>
    </row>
    <row r="402" spans="1:12" x14ac:dyDescent="0.2">
      <c r="A402" s="42"/>
      <c r="B402" s="43"/>
      <c r="C402" s="44"/>
      <c r="D402" s="46"/>
      <c r="E402" s="26"/>
      <c r="F402" s="158"/>
      <c r="G402" s="47"/>
      <c r="H402" s="47"/>
      <c r="I402" s="47"/>
      <c r="J402" s="47"/>
      <c r="K402" s="47"/>
      <c r="L402" s="23"/>
    </row>
    <row r="403" spans="1:12" x14ac:dyDescent="0.2">
      <c r="A403" s="42"/>
      <c r="B403" s="43"/>
      <c r="C403" s="45"/>
      <c r="D403" s="46"/>
      <c r="E403" s="26"/>
      <c r="F403" s="158"/>
      <c r="G403" s="47"/>
      <c r="H403" s="47"/>
      <c r="I403" s="47"/>
      <c r="J403" s="47"/>
      <c r="K403" s="47"/>
      <c r="L403" s="23"/>
    </row>
    <row r="404" spans="1:12" x14ac:dyDescent="0.2">
      <c r="A404" s="42"/>
      <c r="B404" s="43"/>
      <c r="C404" s="45"/>
      <c r="D404" s="46"/>
      <c r="E404" s="26"/>
      <c r="F404" s="158"/>
      <c r="G404" s="47"/>
      <c r="H404" s="47"/>
      <c r="I404" s="47"/>
      <c r="J404" s="47"/>
      <c r="K404" s="47"/>
      <c r="L404" s="23"/>
    </row>
    <row r="405" spans="1:12" x14ac:dyDescent="0.2">
      <c r="A405" s="42"/>
      <c r="B405" s="43"/>
      <c r="C405" s="45"/>
      <c r="D405" s="46"/>
      <c r="E405" s="26"/>
      <c r="F405" s="158"/>
      <c r="G405" s="47"/>
      <c r="H405" s="47"/>
      <c r="I405" s="47"/>
      <c r="J405" s="47"/>
      <c r="K405" s="47"/>
      <c r="L405" s="23"/>
    </row>
    <row r="406" spans="1:12" x14ac:dyDescent="0.2">
      <c r="A406" s="42"/>
      <c r="B406" s="43"/>
      <c r="C406" s="45"/>
      <c r="D406" s="46"/>
      <c r="E406" s="26"/>
      <c r="F406" s="158"/>
      <c r="G406" s="47"/>
      <c r="H406" s="47"/>
      <c r="I406" s="47"/>
      <c r="J406" s="47"/>
      <c r="K406" s="47"/>
      <c r="L406" s="23"/>
    </row>
    <row r="407" spans="1:12" x14ac:dyDescent="0.2">
      <c r="A407" s="42"/>
      <c r="B407" s="43"/>
      <c r="C407" s="45"/>
      <c r="D407" s="46"/>
      <c r="E407" s="26"/>
      <c r="F407" s="158"/>
      <c r="G407" s="47"/>
      <c r="H407" s="47"/>
      <c r="I407" s="47"/>
      <c r="J407" s="47"/>
      <c r="K407" s="47"/>
      <c r="L407" s="23"/>
    </row>
    <row r="408" spans="1:12" x14ac:dyDescent="0.2">
      <c r="A408" s="42"/>
      <c r="B408" s="43"/>
      <c r="C408" s="45"/>
      <c r="D408" s="46"/>
      <c r="E408" s="26"/>
      <c r="F408" s="158"/>
      <c r="G408" s="47"/>
      <c r="H408" s="47"/>
      <c r="I408" s="47"/>
      <c r="J408" s="47"/>
      <c r="K408" s="47"/>
      <c r="L408" s="23"/>
    </row>
    <row r="409" spans="1:12" x14ac:dyDescent="0.2">
      <c r="A409" s="42"/>
      <c r="B409" s="43"/>
      <c r="C409" s="45"/>
      <c r="D409" s="46"/>
      <c r="E409" s="26"/>
      <c r="F409" s="158"/>
      <c r="G409" s="47"/>
      <c r="H409" s="47"/>
      <c r="I409" s="47"/>
      <c r="J409" s="47"/>
      <c r="K409" s="47"/>
      <c r="L409" s="23"/>
    </row>
    <row r="410" spans="1:12" x14ac:dyDescent="0.2">
      <c r="A410" s="42"/>
      <c r="B410" s="43"/>
      <c r="C410" s="44"/>
      <c r="D410" s="46"/>
      <c r="E410" s="26"/>
      <c r="F410" s="158"/>
      <c r="G410" s="47"/>
      <c r="H410" s="47"/>
      <c r="I410" s="47"/>
      <c r="J410" s="47"/>
      <c r="K410" s="47"/>
      <c r="L410" s="23"/>
    </row>
    <row r="411" spans="1:12" x14ac:dyDescent="0.2">
      <c r="A411" s="42"/>
      <c r="B411" s="43"/>
      <c r="C411" s="44"/>
      <c r="D411" s="46"/>
      <c r="E411" s="26"/>
      <c r="F411" s="158"/>
      <c r="G411" s="47"/>
      <c r="H411" s="47"/>
      <c r="I411" s="47"/>
      <c r="J411" s="47"/>
      <c r="K411" s="47"/>
      <c r="L411" s="23"/>
    </row>
    <row r="412" spans="1:12" x14ac:dyDescent="0.2">
      <c r="A412" s="42"/>
      <c r="B412" s="43"/>
      <c r="C412" s="44"/>
      <c r="D412" s="46"/>
      <c r="E412" s="26"/>
      <c r="F412" s="158"/>
      <c r="G412" s="47"/>
      <c r="H412" s="47"/>
      <c r="I412" s="47"/>
      <c r="J412" s="47"/>
      <c r="K412" s="47"/>
      <c r="L412" s="23"/>
    </row>
    <row r="413" spans="1:12" x14ac:dyDescent="0.2">
      <c r="A413" s="42"/>
      <c r="B413" s="43"/>
      <c r="C413" s="44"/>
      <c r="D413" s="46"/>
      <c r="E413" s="26"/>
      <c r="F413" s="158"/>
      <c r="G413" s="47"/>
      <c r="H413" s="47"/>
      <c r="I413" s="47"/>
      <c r="J413" s="47"/>
      <c r="K413" s="47"/>
      <c r="L413" s="23"/>
    </row>
    <row r="414" spans="1:12" x14ac:dyDescent="0.2">
      <c r="A414" s="42"/>
      <c r="B414" s="43"/>
      <c r="C414" s="45"/>
      <c r="D414" s="46"/>
      <c r="E414" s="26"/>
      <c r="F414" s="158"/>
      <c r="G414" s="47"/>
      <c r="H414" s="47"/>
      <c r="I414" s="47"/>
      <c r="J414" s="47"/>
      <c r="K414" s="47"/>
      <c r="L414" s="23"/>
    </row>
    <row r="415" spans="1:12" x14ac:dyDescent="0.2">
      <c r="A415" s="42"/>
      <c r="B415" s="43"/>
      <c r="C415" s="45"/>
      <c r="D415" s="46"/>
      <c r="E415" s="26"/>
      <c r="F415" s="158"/>
      <c r="G415" s="47"/>
      <c r="H415" s="47"/>
      <c r="I415" s="47"/>
      <c r="J415" s="47"/>
      <c r="K415" s="47"/>
      <c r="L415" s="23"/>
    </row>
    <row r="416" spans="1:12" x14ac:dyDescent="0.2">
      <c r="A416" s="42"/>
      <c r="B416" s="43"/>
      <c r="C416" s="45"/>
      <c r="D416" s="46"/>
      <c r="E416" s="26"/>
      <c r="F416" s="158"/>
      <c r="G416" s="47"/>
      <c r="H416" s="47"/>
      <c r="I416" s="47"/>
      <c r="J416" s="47"/>
      <c r="K416" s="47"/>
      <c r="L416" s="23"/>
    </row>
    <row r="417" spans="1:12" x14ac:dyDescent="0.2">
      <c r="A417" s="42"/>
      <c r="B417" s="43"/>
      <c r="C417" s="45"/>
      <c r="D417" s="46"/>
      <c r="E417" s="26"/>
      <c r="F417" s="158"/>
      <c r="G417" s="47"/>
      <c r="H417" s="47"/>
      <c r="I417" s="47"/>
      <c r="J417" s="47"/>
      <c r="K417" s="47"/>
      <c r="L417" s="23"/>
    </row>
    <row r="418" spans="1:12" x14ac:dyDescent="0.2">
      <c r="A418" s="42"/>
      <c r="B418" s="43"/>
      <c r="C418" s="45"/>
      <c r="D418" s="46"/>
      <c r="E418" s="26"/>
      <c r="F418" s="158"/>
      <c r="G418" s="47"/>
      <c r="H418" s="47"/>
      <c r="I418" s="47"/>
      <c r="J418" s="47"/>
      <c r="K418" s="47"/>
      <c r="L418" s="23"/>
    </row>
    <row r="419" spans="1:12" x14ac:dyDescent="0.2">
      <c r="A419" s="42"/>
      <c r="B419" s="43"/>
      <c r="C419" s="45"/>
      <c r="D419" s="46"/>
      <c r="E419" s="26"/>
      <c r="F419" s="158"/>
      <c r="G419" s="47"/>
      <c r="H419" s="47"/>
      <c r="I419" s="47"/>
      <c r="J419" s="47"/>
      <c r="K419" s="47"/>
      <c r="L419" s="23"/>
    </row>
    <row r="420" spans="1:12" x14ac:dyDescent="0.2">
      <c r="A420" s="42"/>
      <c r="B420" s="43"/>
      <c r="C420" s="44"/>
      <c r="D420" s="46"/>
      <c r="E420" s="26"/>
      <c r="F420" s="158"/>
      <c r="G420" s="47"/>
      <c r="H420" s="47"/>
      <c r="I420" s="47"/>
      <c r="J420" s="47"/>
      <c r="K420" s="47"/>
      <c r="L420" s="23"/>
    </row>
    <row r="421" spans="1:12" x14ac:dyDescent="0.2">
      <c r="A421" s="42"/>
      <c r="B421" s="43"/>
      <c r="C421" s="45"/>
      <c r="D421" s="46"/>
      <c r="E421" s="26"/>
      <c r="F421" s="158"/>
      <c r="G421" s="47"/>
      <c r="H421" s="47"/>
      <c r="I421" s="47"/>
      <c r="J421" s="47"/>
      <c r="K421" s="47"/>
      <c r="L421" s="23"/>
    </row>
    <row r="422" spans="1:12" x14ac:dyDescent="0.2">
      <c r="A422" s="42"/>
      <c r="B422" s="43"/>
      <c r="C422" s="45"/>
      <c r="D422" s="46"/>
      <c r="E422" s="26"/>
      <c r="F422" s="158"/>
      <c r="G422" s="47"/>
      <c r="H422" s="47"/>
      <c r="I422" s="47"/>
      <c r="J422" s="47"/>
      <c r="K422" s="47"/>
      <c r="L422" s="23"/>
    </row>
    <row r="423" spans="1:12" x14ac:dyDescent="0.2">
      <c r="A423" s="42"/>
      <c r="B423" s="43"/>
      <c r="C423" s="45"/>
      <c r="D423" s="46"/>
      <c r="E423" s="26"/>
      <c r="F423" s="158"/>
      <c r="G423" s="47"/>
      <c r="H423" s="47"/>
      <c r="I423" s="47"/>
      <c r="J423" s="47"/>
      <c r="K423" s="47"/>
      <c r="L423" s="23"/>
    </row>
    <row r="424" spans="1:12" x14ac:dyDescent="0.2">
      <c r="A424" s="42"/>
      <c r="B424" s="43"/>
      <c r="C424" s="45"/>
      <c r="D424" s="46"/>
      <c r="E424" s="26"/>
      <c r="F424" s="158"/>
      <c r="G424" s="47"/>
      <c r="H424" s="47"/>
      <c r="I424" s="47"/>
      <c r="J424" s="47"/>
      <c r="K424" s="47"/>
      <c r="L424" s="23"/>
    </row>
    <row r="425" spans="1:12" x14ac:dyDescent="0.2">
      <c r="A425" s="42"/>
      <c r="B425" s="43"/>
      <c r="C425" s="44"/>
      <c r="D425" s="46"/>
      <c r="E425" s="26"/>
      <c r="F425" s="158"/>
      <c r="G425" s="47"/>
      <c r="H425" s="47"/>
      <c r="I425" s="47"/>
      <c r="J425" s="47"/>
      <c r="K425" s="47"/>
      <c r="L425" s="23"/>
    </row>
    <row r="426" spans="1:12" x14ac:dyDescent="0.2">
      <c r="A426" s="42"/>
      <c r="B426" s="43"/>
      <c r="C426" s="45"/>
      <c r="D426" s="46"/>
      <c r="E426" s="26"/>
      <c r="F426" s="158"/>
      <c r="G426" s="47"/>
      <c r="H426" s="47"/>
      <c r="I426" s="47"/>
      <c r="J426" s="47"/>
      <c r="K426" s="47"/>
      <c r="L426" s="23"/>
    </row>
    <row r="427" spans="1:12" x14ac:dyDescent="0.2">
      <c r="A427" s="42"/>
      <c r="B427" s="43"/>
      <c r="C427" s="45"/>
      <c r="D427" s="46"/>
      <c r="E427" s="26"/>
      <c r="F427" s="158"/>
      <c r="G427" s="47"/>
      <c r="H427" s="47"/>
      <c r="I427" s="47"/>
      <c r="J427" s="47"/>
      <c r="K427" s="47"/>
      <c r="L427" s="23"/>
    </row>
    <row r="428" spans="1:12" x14ac:dyDescent="0.2">
      <c r="A428" s="42"/>
      <c r="B428" s="43"/>
      <c r="C428" s="45"/>
      <c r="D428" s="46"/>
      <c r="E428" s="26"/>
      <c r="F428" s="158"/>
      <c r="G428" s="47"/>
      <c r="H428" s="47"/>
      <c r="I428" s="47"/>
      <c r="J428" s="47"/>
      <c r="K428" s="47"/>
      <c r="L428" s="23"/>
    </row>
    <row r="429" spans="1:12" x14ac:dyDescent="0.2">
      <c r="A429" s="42"/>
      <c r="B429" s="43"/>
      <c r="C429" s="44"/>
      <c r="D429" s="46"/>
      <c r="E429" s="26"/>
      <c r="F429" s="158"/>
      <c r="G429" s="47"/>
      <c r="H429" s="47"/>
      <c r="I429" s="47"/>
      <c r="J429" s="47"/>
      <c r="K429" s="47"/>
      <c r="L429" s="23"/>
    </row>
    <row r="430" spans="1:12" x14ac:dyDescent="0.2">
      <c r="A430" s="42"/>
      <c r="B430" s="43"/>
      <c r="C430" s="45"/>
      <c r="D430" s="46"/>
      <c r="E430" s="26"/>
      <c r="F430" s="158"/>
      <c r="G430" s="47"/>
      <c r="H430" s="47"/>
      <c r="I430" s="47"/>
      <c r="J430" s="47"/>
      <c r="K430" s="47"/>
      <c r="L430" s="23"/>
    </row>
    <row r="431" spans="1:12" x14ac:dyDescent="0.2">
      <c r="A431" s="42"/>
      <c r="B431" s="43"/>
      <c r="C431" s="45"/>
      <c r="D431" s="46"/>
      <c r="E431" s="26"/>
      <c r="F431" s="158"/>
      <c r="G431" s="47"/>
      <c r="H431" s="47"/>
      <c r="I431" s="47"/>
      <c r="J431" s="47"/>
      <c r="K431" s="47"/>
      <c r="L431" s="23"/>
    </row>
    <row r="432" spans="1:12" x14ac:dyDescent="0.2">
      <c r="A432" s="42"/>
      <c r="B432" s="43"/>
      <c r="C432" s="44"/>
      <c r="D432" s="46"/>
      <c r="E432" s="26"/>
      <c r="F432" s="158"/>
      <c r="G432" s="47"/>
      <c r="H432" s="47"/>
      <c r="I432" s="47"/>
      <c r="J432" s="47"/>
      <c r="K432" s="47"/>
      <c r="L432" s="23"/>
    </row>
    <row r="433" spans="1:12" x14ac:dyDescent="0.2">
      <c r="A433" s="42"/>
      <c r="B433" s="43"/>
      <c r="C433" s="44"/>
      <c r="D433" s="46"/>
      <c r="E433" s="26"/>
      <c r="F433" s="158"/>
      <c r="G433" s="47"/>
      <c r="H433" s="47"/>
      <c r="I433" s="47"/>
      <c r="J433" s="47"/>
      <c r="K433" s="47"/>
      <c r="L433" s="23"/>
    </row>
    <row r="434" spans="1:12" x14ac:dyDescent="0.2">
      <c r="A434" s="42"/>
      <c r="B434" s="43"/>
      <c r="C434" s="44"/>
      <c r="D434" s="46"/>
      <c r="E434" s="26"/>
      <c r="F434" s="158"/>
      <c r="G434" s="47"/>
      <c r="H434" s="47"/>
      <c r="I434" s="47"/>
      <c r="J434" s="47"/>
      <c r="K434" s="47"/>
      <c r="L434" s="23"/>
    </row>
    <row r="435" spans="1:12" x14ac:dyDescent="0.2">
      <c r="A435" s="42"/>
      <c r="B435" s="43"/>
      <c r="C435" s="44"/>
      <c r="D435" s="46"/>
      <c r="E435" s="26"/>
      <c r="F435" s="158"/>
      <c r="G435" s="47"/>
      <c r="H435" s="47"/>
      <c r="I435" s="47"/>
      <c r="J435" s="47"/>
      <c r="K435" s="47"/>
      <c r="L435" s="23"/>
    </row>
    <row r="436" spans="1:12" x14ac:dyDescent="0.2">
      <c r="A436" s="42"/>
      <c r="B436" s="43"/>
      <c r="C436" s="45"/>
      <c r="D436" s="46"/>
      <c r="E436" s="26"/>
      <c r="F436" s="158"/>
      <c r="G436" s="47"/>
      <c r="H436" s="47"/>
      <c r="I436" s="47"/>
      <c r="J436" s="47"/>
      <c r="K436" s="47"/>
      <c r="L436" s="23"/>
    </row>
    <row r="437" spans="1:12" x14ac:dyDescent="0.2">
      <c r="A437" s="42"/>
      <c r="B437" s="43"/>
      <c r="C437" s="45"/>
      <c r="D437" s="46"/>
      <c r="E437" s="26"/>
      <c r="F437" s="158"/>
      <c r="G437" s="47"/>
      <c r="H437" s="47"/>
      <c r="I437" s="47"/>
      <c r="J437" s="47"/>
      <c r="K437" s="47"/>
      <c r="L437" s="23"/>
    </row>
    <row r="438" spans="1:12" x14ac:dyDescent="0.2">
      <c r="A438" s="42"/>
      <c r="B438" s="43"/>
      <c r="C438" s="45"/>
      <c r="D438" s="46"/>
      <c r="E438" s="26"/>
      <c r="F438" s="158"/>
      <c r="G438" s="47"/>
      <c r="H438" s="47"/>
      <c r="I438" s="47"/>
      <c r="J438" s="47"/>
      <c r="K438" s="47"/>
      <c r="L438" s="23"/>
    </row>
    <row r="439" spans="1:12" x14ac:dyDescent="0.2">
      <c r="A439" s="42"/>
      <c r="B439" s="43"/>
      <c r="C439" s="45"/>
      <c r="D439" s="46"/>
      <c r="E439" s="26"/>
      <c r="F439" s="158"/>
      <c r="G439" s="47"/>
      <c r="H439" s="47"/>
      <c r="I439" s="47"/>
      <c r="J439" s="47"/>
      <c r="K439" s="47"/>
      <c r="L439" s="23"/>
    </row>
    <row r="440" spans="1:12" x14ac:dyDescent="0.2">
      <c r="A440" s="42"/>
      <c r="B440" s="43"/>
      <c r="C440" s="45"/>
      <c r="D440" s="46"/>
      <c r="E440" s="26"/>
      <c r="F440" s="158"/>
      <c r="G440" s="47"/>
      <c r="H440" s="47"/>
      <c r="I440" s="47"/>
      <c r="J440" s="47"/>
      <c r="K440" s="47"/>
      <c r="L440" s="23"/>
    </row>
    <row r="441" spans="1:12" x14ac:dyDescent="0.2">
      <c r="A441" s="42"/>
      <c r="B441" s="43"/>
      <c r="C441" s="45"/>
      <c r="D441" s="46"/>
      <c r="E441" s="26"/>
      <c r="F441" s="158"/>
      <c r="G441" s="47"/>
      <c r="H441" s="47"/>
      <c r="I441" s="47"/>
      <c r="J441" s="47"/>
      <c r="K441" s="47"/>
      <c r="L441" s="23"/>
    </row>
    <row r="442" spans="1:12" x14ac:dyDescent="0.2">
      <c r="A442" s="42"/>
      <c r="B442" s="43"/>
      <c r="C442" s="45"/>
      <c r="D442" s="46"/>
      <c r="E442" s="26"/>
      <c r="F442" s="158"/>
      <c r="G442" s="47"/>
      <c r="H442" s="47"/>
      <c r="I442" s="47"/>
      <c r="J442" s="47"/>
      <c r="K442" s="47"/>
      <c r="L442" s="23"/>
    </row>
    <row r="443" spans="1:12" x14ac:dyDescent="0.2">
      <c r="A443" s="42"/>
      <c r="B443" s="43"/>
      <c r="C443" s="44"/>
      <c r="D443" s="46"/>
      <c r="E443" s="26"/>
      <c r="F443" s="158"/>
      <c r="G443" s="47"/>
      <c r="H443" s="47"/>
      <c r="I443" s="47"/>
      <c r="J443" s="47"/>
      <c r="K443" s="47"/>
      <c r="L443" s="23"/>
    </row>
    <row r="444" spans="1:12" x14ac:dyDescent="0.2">
      <c r="A444" s="42"/>
      <c r="B444" s="43"/>
      <c r="C444" s="44"/>
      <c r="D444" s="46"/>
      <c r="E444" s="26"/>
      <c r="F444" s="158"/>
      <c r="G444" s="47"/>
      <c r="H444" s="47"/>
      <c r="I444" s="47"/>
      <c r="J444" s="47"/>
      <c r="K444" s="47"/>
      <c r="L444" s="23"/>
    </row>
    <row r="445" spans="1:12" x14ac:dyDescent="0.2">
      <c r="A445" s="42"/>
      <c r="B445" s="43"/>
      <c r="C445" s="45"/>
      <c r="D445" s="46"/>
      <c r="E445" s="26"/>
      <c r="F445" s="158"/>
      <c r="G445" s="47"/>
      <c r="H445" s="47"/>
      <c r="I445" s="47"/>
      <c r="J445" s="47"/>
      <c r="K445" s="47"/>
      <c r="L445" s="23"/>
    </row>
    <row r="446" spans="1:12" x14ac:dyDescent="0.2">
      <c r="A446" s="42"/>
      <c r="B446" s="43"/>
      <c r="C446" s="45"/>
      <c r="D446" s="46"/>
      <c r="E446" s="26"/>
      <c r="F446" s="158"/>
      <c r="G446" s="47"/>
      <c r="H446" s="47"/>
      <c r="I446" s="47"/>
      <c r="J446" s="47"/>
      <c r="K446" s="47"/>
      <c r="L446" s="23"/>
    </row>
    <row r="447" spans="1:12" x14ac:dyDescent="0.2">
      <c r="A447" s="42"/>
      <c r="B447" s="43"/>
      <c r="C447" s="45"/>
      <c r="D447" s="46"/>
      <c r="E447" s="26"/>
      <c r="F447" s="158"/>
      <c r="G447" s="47"/>
      <c r="H447" s="47"/>
      <c r="I447" s="47"/>
      <c r="J447" s="47"/>
      <c r="K447" s="47"/>
      <c r="L447" s="23"/>
    </row>
    <row r="448" spans="1:12" x14ac:dyDescent="0.2">
      <c r="A448" s="42"/>
      <c r="B448" s="43"/>
      <c r="C448" s="45"/>
      <c r="D448" s="46"/>
      <c r="E448" s="26"/>
      <c r="F448" s="158"/>
      <c r="G448" s="47"/>
      <c r="H448" s="47"/>
      <c r="I448" s="47"/>
      <c r="J448" s="47"/>
      <c r="K448" s="47"/>
      <c r="L448" s="23"/>
    </row>
    <row r="449" spans="1:12" x14ac:dyDescent="0.2">
      <c r="A449" s="42"/>
      <c r="B449" s="43"/>
      <c r="C449" s="45"/>
      <c r="D449" s="46"/>
      <c r="E449" s="26"/>
      <c r="F449" s="158"/>
      <c r="G449" s="47"/>
      <c r="H449" s="47"/>
      <c r="I449" s="47"/>
      <c r="J449" s="47"/>
      <c r="K449" s="47"/>
      <c r="L449" s="23"/>
    </row>
    <row r="450" spans="1:12" x14ac:dyDescent="0.2">
      <c r="A450" s="42"/>
      <c r="B450" s="43"/>
      <c r="C450" s="45"/>
      <c r="D450" s="46"/>
      <c r="E450" s="26"/>
      <c r="F450" s="158"/>
      <c r="G450" s="47"/>
      <c r="H450" s="47"/>
      <c r="I450" s="47"/>
      <c r="J450" s="47"/>
      <c r="K450" s="47"/>
      <c r="L450" s="23"/>
    </row>
    <row r="451" spans="1:12" x14ac:dyDescent="0.2">
      <c r="A451" s="42"/>
      <c r="B451" s="43"/>
      <c r="C451" s="44"/>
      <c r="D451" s="46"/>
      <c r="E451" s="26"/>
      <c r="F451" s="158"/>
      <c r="G451" s="47"/>
      <c r="H451" s="47"/>
      <c r="I451" s="47"/>
      <c r="J451" s="47"/>
      <c r="K451" s="47"/>
      <c r="L451" s="23"/>
    </row>
    <row r="452" spans="1:12" x14ac:dyDescent="0.2">
      <c r="A452" s="42"/>
      <c r="B452" s="43"/>
      <c r="C452" s="45"/>
      <c r="D452" s="46"/>
      <c r="E452" s="26"/>
      <c r="F452" s="158"/>
      <c r="G452" s="47"/>
      <c r="H452" s="47"/>
      <c r="I452" s="47"/>
      <c r="J452" s="47"/>
      <c r="K452" s="47"/>
      <c r="L452" s="23"/>
    </row>
    <row r="453" spans="1:12" x14ac:dyDescent="0.2">
      <c r="A453" s="42"/>
      <c r="B453" s="43"/>
      <c r="C453" s="45"/>
      <c r="D453" s="46"/>
      <c r="E453" s="26"/>
      <c r="F453" s="158"/>
      <c r="G453" s="47"/>
      <c r="H453" s="47"/>
      <c r="I453" s="47"/>
      <c r="J453" s="47"/>
      <c r="K453" s="47"/>
      <c r="L453" s="23"/>
    </row>
    <row r="454" spans="1:12" x14ac:dyDescent="0.2">
      <c r="A454" s="42"/>
      <c r="B454" s="43"/>
      <c r="C454" s="45"/>
      <c r="D454" s="46"/>
      <c r="E454" s="26"/>
      <c r="F454" s="158"/>
      <c r="G454" s="47"/>
      <c r="H454" s="47"/>
      <c r="I454" s="47"/>
      <c r="J454" s="47"/>
      <c r="K454" s="47"/>
      <c r="L454" s="23"/>
    </row>
    <row r="455" spans="1:12" x14ac:dyDescent="0.2">
      <c r="A455" s="42"/>
      <c r="B455" s="43"/>
      <c r="C455" s="44"/>
      <c r="D455" s="46"/>
      <c r="E455" s="26"/>
      <c r="F455" s="158"/>
      <c r="G455" s="47"/>
      <c r="H455" s="47"/>
      <c r="I455" s="47"/>
      <c r="J455" s="47"/>
      <c r="K455" s="47"/>
      <c r="L455" s="23"/>
    </row>
    <row r="456" spans="1:12" x14ac:dyDescent="0.2">
      <c r="A456" s="42"/>
      <c r="B456" s="43"/>
      <c r="C456" s="44"/>
      <c r="D456" s="46"/>
      <c r="E456" s="26"/>
      <c r="F456" s="158"/>
      <c r="G456" s="47"/>
      <c r="H456" s="47"/>
      <c r="I456" s="47"/>
      <c r="J456" s="47"/>
      <c r="K456" s="47"/>
      <c r="L456" s="23"/>
    </row>
    <row r="457" spans="1:12" x14ac:dyDescent="0.2">
      <c r="A457" s="42"/>
      <c r="B457" s="43"/>
      <c r="C457" s="44"/>
      <c r="D457" s="46"/>
      <c r="E457" s="26"/>
      <c r="F457" s="158"/>
      <c r="G457" s="47"/>
      <c r="H457" s="47"/>
      <c r="I457" s="47"/>
      <c r="J457" s="47"/>
      <c r="K457" s="47"/>
      <c r="L457" s="23"/>
    </row>
    <row r="458" spans="1:12" x14ac:dyDescent="0.2">
      <c r="A458" s="42"/>
      <c r="B458" s="43"/>
      <c r="C458" s="45"/>
      <c r="D458" s="46"/>
      <c r="E458" s="26"/>
      <c r="F458" s="158"/>
      <c r="G458" s="47"/>
      <c r="H458" s="47"/>
      <c r="I458" s="47"/>
      <c r="J458" s="47"/>
      <c r="K458" s="47"/>
      <c r="L458" s="23"/>
    </row>
    <row r="459" spans="1:12" x14ac:dyDescent="0.2">
      <c r="A459" s="42"/>
      <c r="B459" s="43"/>
      <c r="C459" s="45"/>
      <c r="D459" s="46"/>
      <c r="E459" s="26"/>
      <c r="F459" s="158"/>
      <c r="G459" s="47"/>
      <c r="H459" s="47"/>
      <c r="I459" s="47"/>
      <c r="J459" s="47"/>
      <c r="K459" s="47"/>
      <c r="L459" s="23"/>
    </row>
    <row r="460" spans="1:12" x14ac:dyDescent="0.2">
      <c r="A460" s="42"/>
      <c r="B460" s="43"/>
      <c r="C460" s="45"/>
      <c r="D460" s="46"/>
      <c r="E460" s="26"/>
      <c r="F460" s="158"/>
      <c r="G460" s="47"/>
      <c r="H460" s="47"/>
      <c r="I460" s="47"/>
      <c r="J460" s="47"/>
      <c r="K460" s="47"/>
      <c r="L460" s="23"/>
    </row>
    <row r="461" spans="1:12" x14ac:dyDescent="0.2">
      <c r="A461" s="42"/>
      <c r="B461" s="43"/>
      <c r="C461" s="45"/>
      <c r="D461" s="46"/>
      <c r="E461" s="26"/>
      <c r="F461" s="158"/>
      <c r="G461" s="47"/>
      <c r="H461" s="47"/>
      <c r="I461" s="47"/>
      <c r="J461" s="47"/>
      <c r="K461" s="47"/>
      <c r="L461" s="23"/>
    </row>
    <row r="462" spans="1:12" x14ac:dyDescent="0.2">
      <c r="A462" s="42"/>
      <c r="B462" s="43"/>
      <c r="C462" s="45"/>
      <c r="D462" s="46"/>
      <c r="E462" s="26"/>
      <c r="F462" s="158"/>
      <c r="G462" s="47"/>
      <c r="H462" s="47"/>
      <c r="I462" s="47"/>
      <c r="J462" s="47"/>
      <c r="K462" s="47"/>
      <c r="L462" s="23"/>
    </row>
    <row r="463" spans="1:12" x14ac:dyDescent="0.2">
      <c r="A463" s="42"/>
      <c r="B463" s="43"/>
      <c r="C463" s="45"/>
      <c r="D463" s="46"/>
      <c r="E463" s="26"/>
      <c r="F463" s="158"/>
      <c r="G463" s="47"/>
      <c r="H463" s="47"/>
      <c r="I463" s="47"/>
      <c r="J463" s="47"/>
      <c r="K463" s="47"/>
      <c r="L463" s="23"/>
    </row>
    <row r="464" spans="1:12" x14ac:dyDescent="0.2">
      <c r="A464" s="42"/>
      <c r="B464" s="43"/>
      <c r="C464" s="45"/>
      <c r="D464" s="46"/>
      <c r="E464" s="26"/>
      <c r="F464" s="158"/>
      <c r="G464" s="47"/>
      <c r="H464" s="47"/>
      <c r="I464" s="47"/>
      <c r="J464" s="47"/>
      <c r="K464" s="47"/>
      <c r="L464" s="23"/>
    </row>
    <row r="465" spans="1:12" x14ac:dyDescent="0.2">
      <c r="A465" s="42"/>
      <c r="B465" s="43"/>
      <c r="C465" s="45"/>
      <c r="D465" s="46"/>
      <c r="E465" s="26"/>
      <c r="F465" s="158"/>
      <c r="G465" s="47"/>
      <c r="H465" s="47"/>
      <c r="I465" s="47"/>
      <c r="J465" s="47"/>
      <c r="K465" s="47"/>
      <c r="L465" s="23"/>
    </row>
    <row r="466" spans="1:12" x14ac:dyDescent="0.2">
      <c r="A466" s="42"/>
      <c r="B466" s="43"/>
      <c r="C466" s="45"/>
      <c r="D466" s="46"/>
      <c r="E466" s="26"/>
      <c r="F466" s="158"/>
      <c r="G466" s="47"/>
      <c r="H466" s="47"/>
      <c r="I466" s="47"/>
      <c r="J466" s="47"/>
      <c r="K466" s="47"/>
      <c r="L466" s="23"/>
    </row>
    <row r="467" spans="1:12" x14ac:dyDescent="0.2">
      <c r="A467" s="42"/>
      <c r="B467" s="43"/>
      <c r="C467" s="45"/>
      <c r="D467" s="46"/>
      <c r="E467" s="26"/>
      <c r="F467" s="158"/>
      <c r="G467" s="47"/>
      <c r="H467" s="47"/>
      <c r="I467" s="47"/>
      <c r="J467" s="47"/>
      <c r="K467" s="47"/>
      <c r="L467" s="23"/>
    </row>
    <row r="468" spans="1:12" x14ac:dyDescent="0.2">
      <c r="A468" s="42"/>
      <c r="B468" s="43"/>
      <c r="C468" s="45"/>
      <c r="D468" s="46"/>
      <c r="E468" s="26"/>
      <c r="F468" s="158"/>
      <c r="G468" s="47"/>
      <c r="H468" s="47"/>
      <c r="I468" s="47"/>
      <c r="J468" s="47"/>
      <c r="K468" s="47"/>
      <c r="L468" s="23"/>
    </row>
    <row r="469" spans="1:12" x14ac:dyDescent="0.2">
      <c r="A469" s="42"/>
      <c r="B469" s="43"/>
      <c r="C469" s="45"/>
      <c r="D469" s="46"/>
      <c r="E469" s="26"/>
      <c r="F469" s="158"/>
      <c r="G469" s="47"/>
      <c r="H469" s="47"/>
      <c r="I469" s="47"/>
      <c r="J469" s="47"/>
      <c r="K469" s="47"/>
      <c r="L469" s="23"/>
    </row>
    <row r="470" spans="1:12" x14ac:dyDescent="0.2">
      <c r="A470" s="42"/>
      <c r="B470" s="43"/>
      <c r="C470" s="45"/>
      <c r="D470" s="46"/>
      <c r="E470" s="26"/>
      <c r="F470" s="158"/>
      <c r="G470" s="47"/>
      <c r="H470" s="47"/>
      <c r="I470" s="47"/>
      <c r="J470" s="47"/>
      <c r="K470" s="47"/>
      <c r="L470" s="23"/>
    </row>
    <row r="471" spans="1:12" x14ac:dyDescent="0.2">
      <c r="A471" s="42"/>
      <c r="B471" s="43"/>
      <c r="C471" s="44"/>
      <c r="D471" s="46"/>
      <c r="E471" s="26"/>
      <c r="F471" s="158"/>
      <c r="G471" s="47"/>
      <c r="H471" s="47"/>
      <c r="I471" s="47"/>
      <c r="J471" s="47"/>
      <c r="K471" s="47"/>
      <c r="L471" s="23"/>
    </row>
    <row r="472" spans="1:12" x14ac:dyDescent="0.2">
      <c r="A472" s="42"/>
      <c r="B472" s="43"/>
      <c r="C472" s="45"/>
      <c r="D472" s="46"/>
      <c r="E472" s="26"/>
      <c r="F472" s="158"/>
      <c r="G472" s="47"/>
      <c r="H472" s="47"/>
      <c r="I472" s="47"/>
      <c r="J472" s="47"/>
      <c r="K472" s="47"/>
      <c r="L472" s="23"/>
    </row>
    <row r="473" spans="1:12" x14ac:dyDescent="0.2">
      <c r="A473" s="42"/>
      <c r="B473" s="43"/>
      <c r="C473" s="44"/>
      <c r="D473" s="46"/>
      <c r="E473" s="26"/>
      <c r="F473" s="158"/>
      <c r="G473" s="47"/>
      <c r="H473" s="47"/>
      <c r="I473" s="47"/>
      <c r="J473" s="47"/>
      <c r="K473" s="47"/>
      <c r="L473" s="23"/>
    </row>
    <row r="474" spans="1:12" x14ac:dyDescent="0.2">
      <c r="A474" s="42"/>
      <c r="B474" s="43"/>
      <c r="C474" s="45"/>
      <c r="D474" s="46"/>
      <c r="E474" s="26"/>
      <c r="F474" s="158"/>
      <c r="G474" s="47"/>
      <c r="H474" s="47"/>
      <c r="I474" s="47"/>
      <c r="J474" s="47"/>
      <c r="K474" s="47"/>
      <c r="L474" s="23"/>
    </row>
    <row r="475" spans="1:12" x14ac:dyDescent="0.2">
      <c r="A475" s="42"/>
      <c r="B475" s="43"/>
      <c r="C475" s="45"/>
      <c r="D475" s="46"/>
      <c r="E475" s="26"/>
      <c r="F475" s="158"/>
      <c r="G475" s="47"/>
      <c r="H475" s="47"/>
      <c r="I475" s="47"/>
      <c r="J475" s="47"/>
      <c r="K475" s="47"/>
      <c r="L475" s="23"/>
    </row>
    <row r="476" spans="1:12" x14ac:dyDescent="0.2">
      <c r="A476" s="42"/>
      <c r="B476" s="43"/>
      <c r="C476" s="45"/>
      <c r="D476" s="46"/>
      <c r="E476" s="26"/>
      <c r="F476" s="158"/>
      <c r="G476" s="47"/>
      <c r="H476" s="47"/>
      <c r="I476" s="47"/>
      <c r="J476" s="47"/>
      <c r="K476" s="47"/>
      <c r="L476" s="23"/>
    </row>
    <row r="477" spans="1:12" x14ac:dyDescent="0.2">
      <c r="A477" s="42"/>
      <c r="B477" s="43"/>
      <c r="C477" s="45"/>
      <c r="D477" s="46"/>
      <c r="E477" s="26"/>
      <c r="F477" s="158"/>
      <c r="G477" s="47"/>
      <c r="H477" s="47"/>
      <c r="I477" s="47"/>
      <c r="J477" s="47"/>
      <c r="K477" s="47"/>
      <c r="L477" s="23"/>
    </row>
    <row r="478" spans="1:12" x14ac:dyDescent="0.2">
      <c r="A478" s="42"/>
      <c r="B478" s="43"/>
      <c r="C478" s="44"/>
      <c r="D478" s="46"/>
      <c r="E478" s="26"/>
      <c r="F478" s="158"/>
      <c r="G478" s="47"/>
      <c r="H478" s="47"/>
      <c r="I478" s="47"/>
      <c r="J478" s="47"/>
      <c r="K478" s="47"/>
      <c r="L478" s="23"/>
    </row>
    <row r="479" spans="1:12" x14ac:dyDescent="0.2">
      <c r="A479" s="42"/>
      <c r="B479" s="43"/>
      <c r="C479" s="45"/>
      <c r="D479" s="46"/>
      <c r="E479" s="46"/>
      <c r="F479" s="163"/>
      <c r="G479" s="47"/>
      <c r="H479" s="47"/>
      <c r="I479" s="47"/>
      <c r="J479" s="47"/>
      <c r="K479" s="47"/>
      <c r="L479" s="23"/>
    </row>
    <row r="480" spans="1:12" x14ac:dyDescent="0.2">
      <c r="A480" s="42"/>
      <c r="B480" s="43"/>
      <c r="C480" s="45"/>
      <c r="D480" s="46"/>
      <c r="E480" s="26"/>
      <c r="F480" s="158"/>
      <c r="G480" s="47"/>
      <c r="H480" s="47"/>
      <c r="I480" s="47"/>
      <c r="J480" s="47"/>
      <c r="K480" s="47"/>
      <c r="L480" s="23"/>
    </row>
    <row r="481" spans="1:12" x14ac:dyDescent="0.2">
      <c r="A481" s="42"/>
      <c r="B481" s="43"/>
      <c r="C481" s="45"/>
      <c r="D481" s="46"/>
      <c r="E481" s="26"/>
      <c r="F481" s="158"/>
      <c r="G481" s="47"/>
      <c r="H481" s="47"/>
      <c r="I481" s="47"/>
      <c r="J481" s="47"/>
      <c r="K481" s="47"/>
      <c r="L481" s="23"/>
    </row>
    <row r="482" spans="1:12" x14ac:dyDescent="0.2">
      <c r="A482" s="42"/>
      <c r="B482" s="43"/>
      <c r="C482" s="45"/>
      <c r="D482" s="46"/>
      <c r="E482" s="26"/>
      <c r="F482" s="158"/>
      <c r="G482" s="47"/>
      <c r="H482" s="47"/>
      <c r="I482" s="47"/>
      <c r="J482" s="47"/>
      <c r="K482" s="47"/>
      <c r="L482" s="23"/>
    </row>
    <row r="483" spans="1:12" x14ac:dyDescent="0.2">
      <c r="A483" s="42"/>
      <c r="B483" s="43"/>
      <c r="C483" s="45"/>
      <c r="D483" s="46"/>
      <c r="E483" s="26"/>
      <c r="F483" s="158"/>
      <c r="G483" s="47"/>
      <c r="H483" s="47"/>
      <c r="I483" s="47"/>
      <c r="J483" s="47"/>
      <c r="K483" s="47"/>
      <c r="L483" s="23"/>
    </row>
    <row r="484" spans="1:12" x14ac:dyDescent="0.2">
      <c r="A484" s="42"/>
      <c r="B484" s="43"/>
      <c r="C484" s="45"/>
      <c r="D484" s="46"/>
      <c r="E484" s="26"/>
      <c r="F484" s="158"/>
      <c r="G484" s="47"/>
      <c r="H484" s="47"/>
      <c r="I484" s="47"/>
      <c r="J484" s="47"/>
      <c r="K484" s="47"/>
      <c r="L484" s="23"/>
    </row>
    <row r="485" spans="1:12" x14ac:dyDescent="0.2">
      <c r="A485" s="42"/>
      <c r="B485" s="43"/>
      <c r="C485" s="44"/>
      <c r="D485" s="46"/>
      <c r="E485" s="26"/>
      <c r="F485" s="158"/>
      <c r="G485" s="47"/>
      <c r="H485" s="47"/>
      <c r="I485" s="47"/>
      <c r="J485" s="47"/>
      <c r="K485" s="47"/>
      <c r="L485" s="23"/>
    </row>
    <row r="486" spans="1:12" x14ac:dyDescent="0.2">
      <c r="A486" s="42"/>
      <c r="B486" s="43"/>
      <c r="C486" s="45"/>
      <c r="D486" s="46"/>
      <c r="E486" s="26"/>
      <c r="F486" s="158"/>
      <c r="G486" s="47"/>
      <c r="H486" s="47"/>
      <c r="I486" s="47"/>
      <c r="J486" s="47"/>
      <c r="K486" s="47"/>
      <c r="L486" s="23"/>
    </row>
    <row r="487" spans="1:12" x14ac:dyDescent="0.2">
      <c r="A487" s="42"/>
      <c r="B487" s="43"/>
      <c r="C487" s="45"/>
      <c r="D487" s="46"/>
      <c r="E487" s="26"/>
      <c r="F487" s="158"/>
      <c r="G487" s="47"/>
      <c r="H487" s="47"/>
      <c r="I487" s="47"/>
      <c r="J487" s="47"/>
      <c r="K487" s="47"/>
      <c r="L487" s="23"/>
    </row>
    <row r="488" spans="1:12" x14ac:dyDescent="0.2">
      <c r="A488" s="42"/>
      <c r="B488" s="43"/>
      <c r="C488" s="45"/>
      <c r="D488" s="46"/>
      <c r="E488" s="26"/>
      <c r="F488" s="158"/>
      <c r="G488" s="47"/>
      <c r="H488" s="47"/>
      <c r="I488" s="47"/>
      <c r="J488" s="47"/>
      <c r="K488" s="47"/>
      <c r="L488" s="23"/>
    </row>
    <row r="489" spans="1:12" x14ac:dyDescent="0.2">
      <c r="A489" s="42"/>
      <c r="B489" s="43"/>
      <c r="C489" s="44"/>
      <c r="D489" s="46"/>
      <c r="E489" s="26"/>
      <c r="F489" s="158"/>
      <c r="G489" s="47"/>
      <c r="H489" s="47"/>
      <c r="I489" s="47"/>
      <c r="J489" s="47"/>
      <c r="K489" s="47"/>
      <c r="L489" s="23"/>
    </row>
    <row r="490" spans="1:12" x14ac:dyDescent="0.2">
      <c r="A490" s="42"/>
      <c r="B490" s="43"/>
      <c r="C490" s="45"/>
      <c r="D490" s="46"/>
      <c r="E490" s="26"/>
      <c r="F490" s="158"/>
      <c r="G490" s="47"/>
      <c r="H490" s="47"/>
      <c r="I490" s="47"/>
      <c r="J490" s="47"/>
      <c r="K490" s="47"/>
      <c r="L490" s="23"/>
    </row>
    <row r="491" spans="1:12" x14ac:dyDescent="0.2">
      <c r="A491" s="42"/>
      <c r="B491" s="43"/>
      <c r="C491" s="45"/>
      <c r="D491" s="46"/>
      <c r="E491" s="26"/>
      <c r="F491" s="158"/>
      <c r="G491" s="47"/>
      <c r="H491" s="47"/>
      <c r="I491" s="47"/>
      <c r="J491" s="47"/>
      <c r="K491" s="47"/>
      <c r="L491" s="23"/>
    </row>
    <row r="492" spans="1:12" x14ac:dyDescent="0.2">
      <c r="A492" s="42"/>
      <c r="B492" s="43"/>
      <c r="C492" s="45"/>
      <c r="D492" s="46"/>
      <c r="E492" s="26"/>
      <c r="F492" s="158"/>
      <c r="G492" s="47"/>
      <c r="H492" s="47"/>
      <c r="I492" s="47"/>
      <c r="J492" s="47"/>
      <c r="K492" s="47"/>
      <c r="L492" s="23"/>
    </row>
    <row r="493" spans="1:12" x14ac:dyDescent="0.2">
      <c r="A493" s="42"/>
      <c r="B493" s="43"/>
      <c r="C493" s="45"/>
      <c r="D493" s="46"/>
      <c r="E493" s="26"/>
      <c r="F493" s="158"/>
      <c r="G493" s="47"/>
      <c r="H493" s="47"/>
      <c r="I493" s="47"/>
      <c r="J493" s="47"/>
      <c r="K493" s="47"/>
      <c r="L493" s="23"/>
    </row>
    <row r="494" spans="1:12" x14ac:dyDescent="0.2">
      <c r="A494" s="42"/>
      <c r="B494" s="43"/>
      <c r="C494" s="45"/>
      <c r="D494" s="46"/>
      <c r="E494" s="26"/>
      <c r="F494" s="158"/>
      <c r="G494" s="47"/>
      <c r="H494" s="47"/>
      <c r="I494" s="47"/>
      <c r="J494" s="47"/>
      <c r="K494" s="47"/>
      <c r="L494" s="23"/>
    </row>
    <row r="495" spans="1:12" x14ac:dyDescent="0.2">
      <c r="A495" s="42"/>
      <c r="B495" s="43"/>
      <c r="C495" s="44"/>
      <c r="D495" s="46"/>
      <c r="E495" s="26"/>
      <c r="F495" s="158"/>
      <c r="G495" s="47"/>
      <c r="H495" s="47"/>
      <c r="I495" s="47"/>
      <c r="J495" s="47"/>
      <c r="K495" s="47"/>
      <c r="L495" s="23"/>
    </row>
    <row r="496" spans="1:12" x14ac:dyDescent="0.2">
      <c r="A496" s="42"/>
      <c r="B496" s="43"/>
      <c r="C496" s="45"/>
      <c r="D496" s="46"/>
      <c r="E496" s="26"/>
      <c r="F496" s="158"/>
      <c r="G496" s="47"/>
      <c r="H496" s="47"/>
      <c r="I496" s="47"/>
      <c r="J496" s="47"/>
      <c r="K496" s="47"/>
      <c r="L496" s="23"/>
    </row>
    <row r="497" spans="1:12" x14ac:dyDescent="0.2">
      <c r="A497" s="42"/>
      <c r="B497" s="43"/>
      <c r="C497" s="45"/>
      <c r="D497" s="46"/>
      <c r="E497" s="26"/>
      <c r="F497" s="158"/>
      <c r="G497" s="47"/>
      <c r="H497" s="47"/>
      <c r="I497" s="47"/>
      <c r="J497" s="47"/>
      <c r="K497" s="47"/>
      <c r="L497" s="23"/>
    </row>
    <row r="498" spans="1:12" x14ac:dyDescent="0.2">
      <c r="A498" s="42"/>
      <c r="B498" s="43"/>
      <c r="C498" s="45"/>
      <c r="D498" s="46"/>
      <c r="E498" s="26"/>
      <c r="F498" s="158"/>
      <c r="G498" s="47"/>
      <c r="H498" s="47"/>
      <c r="I498" s="47"/>
      <c r="J498" s="47"/>
      <c r="K498" s="47"/>
      <c r="L498" s="23"/>
    </row>
    <row r="499" spans="1:12" x14ac:dyDescent="0.2">
      <c r="A499" s="42"/>
      <c r="B499" s="43"/>
      <c r="C499" s="45"/>
      <c r="D499" s="46"/>
      <c r="E499" s="26"/>
      <c r="F499" s="158"/>
      <c r="G499" s="47"/>
      <c r="H499" s="47"/>
      <c r="I499" s="47"/>
      <c r="J499" s="47"/>
      <c r="K499" s="47"/>
      <c r="L499" s="23"/>
    </row>
    <row r="500" spans="1:12" x14ac:dyDescent="0.2">
      <c r="A500" s="42"/>
      <c r="B500" s="43"/>
      <c r="C500" s="44"/>
      <c r="D500" s="46"/>
      <c r="E500" s="26"/>
      <c r="F500" s="158"/>
      <c r="G500" s="47"/>
      <c r="H500" s="47"/>
      <c r="I500" s="47"/>
      <c r="J500" s="47"/>
      <c r="K500" s="47"/>
      <c r="L500" s="23"/>
    </row>
    <row r="501" spans="1:12" x14ac:dyDescent="0.2">
      <c r="A501" s="42"/>
      <c r="B501" s="43"/>
      <c r="C501" s="45"/>
      <c r="D501" s="46"/>
      <c r="E501" s="26"/>
      <c r="F501" s="158"/>
      <c r="G501" s="47"/>
      <c r="H501" s="47"/>
      <c r="I501" s="47"/>
      <c r="J501" s="47"/>
      <c r="K501" s="47"/>
      <c r="L501" s="23"/>
    </row>
    <row r="502" spans="1:12" x14ac:dyDescent="0.2">
      <c r="A502" s="42"/>
      <c r="B502" s="43"/>
      <c r="C502" s="45"/>
      <c r="D502" s="46"/>
      <c r="E502" s="26"/>
      <c r="F502" s="158"/>
      <c r="G502" s="47"/>
      <c r="H502" s="47"/>
      <c r="I502" s="47"/>
      <c r="J502" s="47"/>
      <c r="K502" s="47"/>
      <c r="L502" s="23"/>
    </row>
    <row r="503" spans="1:12" x14ac:dyDescent="0.2">
      <c r="A503" s="42"/>
      <c r="B503" s="43"/>
      <c r="C503" s="45"/>
      <c r="D503" s="46"/>
      <c r="E503" s="26"/>
      <c r="F503" s="158"/>
      <c r="G503" s="47"/>
      <c r="H503" s="47"/>
      <c r="I503" s="47"/>
      <c r="J503" s="47"/>
      <c r="K503" s="47"/>
      <c r="L503" s="23"/>
    </row>
    <row r="504" spans="1:12" x14ac:dyDescent="0.2">
      <c r="A504" s="42"/>
      <c r="B504" s="43"/>
      <c r="C504" s="45"/>
      <c r="D504" s="46"/>
      <c r="E504" s="26"/>
      <c r="F504" s="158"/>
      <c r="G504" s="47"/>
      <c r="H504" s="47"/>
      <c r="I504" s="47"/>
      <c r="J504" s="47"/>
      <c r="K504" s="47"/>
      <c r="L504" s="23"/>
    </row>
    <row r="505" spans="1:12" x14ac:dyDescent="0.2">
      <c r="A505" s="42"/>
      <c r="B505" s="43"/>
      <c r="C505" s="44"/>
      <c r="D505" s="46"/>
      <c r="E505" s="26"/>
      <c r="F505" s="158"/>
      <c r="G505" s="47"/>
      <c r="H505" s="47"/>
      <c r="I505" s="47"/>
      <c r="J505" s="47"/>
      <c r="K505" s="47"/>
      <c r="L505" s="23"/>
    </row>
    <row r="506" spans="1:12" x14ac:dyDescent="0.2">
      <c r="A506" s="42"/>
      <c r="B506" s="43"/>
      <c r="C506" s="45"/>
      <c r="D506" s="46"/>
      <c r="E506" s="26"/>
      <c r="F506" s="158"/>
      <c r="G506" s="47"/>
      <c r="H506" s="47"/>
      <c r="I506" s="47"/>
      <c r="J506" s="47"/>
      <c r="K506" s="47"/>
      <c r="L506" s="23"/>
    </row>
    <row r="507" spans="1:12" x14ac:dyDescent="0.2">
      <c r="A507" s="42"/>
      <c r="B507" s="43"/>
      <c r="C507" s="45"/>
      <c r="D507" s="46"/>
      <c r="E507" s="26"/>
      <c r="F507" s="158"/>
      <c r="G507" s="47"/>
      <c r="H507" s="47"/>
      <c r="I507" s="47"/>
      <c r="J507" s="47"/>
      <c r="K507" s="47"/>
      <c r="L507" s="23"/>
    </row>
    <row r="508" spans="1:12" x14ac:dyDescent="0.2">
      <c r="A508" s="42"/>
      <c r="B508" s="43"/>
      <c r="C508" s="45"/>
      <c r="D508" s="46"/>
      <c r="E508" s="26"/>
      <c r="F508" s="158"/>
      <c r="G508" s="47"/>
      <c r="H508" s="47"/>
      <c r="I508" s="47"/>
      <c r="J508" s="47"/>
      <c r="K508" s="47"/>
      <c r="L508" s="23"/>
    </row>
    <row r="509" spans="1:12" x14ac:dyDescent="0.2">
      <c r="A509" s="42"/>
      <c r="B509" s="43"/>
      <c r="C509" s="45"/>
      <c r="D509" s="46"/>
      <c r="E509" s="26"/>
      <c r="F509" s="158"/>
      <c r="G509" s="47"/>
      <c r="H509" s="47"/>
      <c r="I509" s="47"/>
      <c r="J509" s="47"/>
      <c r="K509" s="47"/>
      <c r="L509" s="23"/>
    </row>
    <row r="510" spans="1:12" x14ac:dyDescent="0.2">
      <c r="A510" s="42"/>
      <c r="B510" s="43"/>
      <c r="C510" s="45"/>
      <c r="D510" s="46"/>
      <c r="E510" s="26"/>
      <c r="F510" s="158"/>
      <c r="G510" s="47"/>
      <c r="H510" s="47"/>
      <c r="I510" s="47"/>
      <c r="J510" s="47"/>
      <c r="K510" s="47"/>
      <c r="L510" s="23"/>
    </row>
    <row r="511" spans="1:12" x14ac:dyDescent="0.2">
      <c r="A511" s="42"/>
      <c r="B511" s="43"/>
      <c r="C511" s="45"/>
      <c r="D511" s="46"/>
      <c r="E511" s="46"/>
      <c r="F511" s="163"/>
      <c r="G511" s="47"/>
      <c r="H511" s="47"/>
      <c r="I511" s="47"/>
      <c r="J511" s="47"/>
      <c r="K511" s="47"/>
      <c r="L511" s="23"/>
    </row>
    <row r="512" spans="1:12" x14ac:dyDescent="0.2">
      <c r="A512" s="42"/>
      <c r="B512" s="43"/>
      <c r="C512" s="45"/>
      <c r="D512" s="46"/>
      <c r="E512" s="26"/>
      <c r="F512" s="158"/>
      <c r="G512" s="47"/>
      <c r="H512" s="47"/>
      <c r="I512" s="47"/>
      <c r="J512" s="47"/>
      <c r="K512" s="47"/>
      <c r="L512" s="23"/>
    </row>
    <row r="513" spans="1:12" x14ac:dyDescent="0.2">
      <c r="A513" s="42"/>
      <c r="B513" s="43"/>
      <c r="C513" s="45"/>
      <c r="D513" s="46"/>
      <c r="E513" s="26"/>
      <c r="F513" s="158"/>
      <c r="G513" s="47"/>
      <c r="H513" s="47"/>
      <c r="I513" s="47"/>
      <c r="J513" s="47"/>
      <c r="K513" s="47"/>
      <c r="L513" s="23"/>
    </row>
    <row r="514" spans="1:12" x14ac:dyDescent="0.2">
      <c r="A514" s="42"/>
      <c r="B514" s="43"/>
      <c r="C514" s="45"/>
      <c r="D514" s="46"/>
      <c r="E514" s="26"/>
      <c r="F514" s="158"/>
      <c r="G514" s="47"/>
      <c r="H514" s="47"/>
      <c r="I514" s="47"/>
      <c r="J514" s="47"/>
      <c r="K514" s="47"/>
      <c r="L514" s="23"/>
    </row>
    <row r="515" spans="1:12" x14ac:dyDescent="0.2">
      <c r="A515" s="42"/>
      <c r="B515" s="43"/>
      <c r="C515" s="44"/>
      <c r="D515" s="46"/>
      <c r="E515" s="26"/>
      <c r="F515" s="158"/>
      <c r="G515" s="47"/>
      <c r="H515" s="47"/>
      <c r="I515" s="47"/>
      <c r="J515" s="47"/>
      <c r="K515" s="47"/>
      <c r="L515" s="23"/>
    </row>
    <row r="516" spans="1:12" x14ac:dyDescent="0.2">
      <c r="A516" s="42"/>
      <c r="B516" s="43"/>
      <c r="C516" s="44"/>
      <c r="D516" s="46"/>
      <c r="E516" s="26"/>
      <c r="F516" s="158"/>
      <c r="G516" s="47"/>
      <c r="H516" s="47"/>
      <c r="I516" s="47"/>
      <c r="J516" s="47"/>
      <c r="K516" s="47"/>
      <c r="L516" s="23"/>
    </row>
    <row r="517" spans="1:12" x14ac:dyDescent="0.2">
      <c r="A517" s="42"/>
      <c r="B517" s="43"/>
      <c r="C517" s="45"/>
      <c r="D517" s="46"/>
      <c r="E517" s="26"/>
      <c r="F517" s="158"/>
      <c r="G517" s="47"/>
      <c r="H517" s="47"/>
      <c r="I517" s="47"/>
      <c r="J517" s="47"/>
      <c r="K517" s="47"/>
      <c r="L517" s="23"/>
    </row>
    <row r="518" spans="1:12" x14ac:dyDescent="0.2">
      <c r="A518" s="42"/>
      <c r="B518" s="43"/>
      <c r="C518" s="44"/>
      <c r="D518" s="46"/>
      <c r="E518" s="26"/>
      <c r="F518" s="158"/>
      <c r="G518" s="47"/>
      <c r="H518" s="47"/>
      <c r="I518" s="47"/>
      <c r="J518" s="47"/>
      <c r="K518" s="47"/>
      <c r="L518" s="23"/>
    </row>
    <row r="519" spans="1:12" x14ac:dyDescent="0.2">
      <c r="A519" s="42"/>
      <c r="B519" s="43"/>
      <c r="C519" s="44"/>
      <c r="D519" s="46"/>
      <c r="E519" s="26"/>
      <c r="F519" s="158"/>
      <c r="G519" s="47"/>
      <c r="H519" s="47"/>
      <c r="I519" s="47"/>
      <c r="J519" s="47"/>
      <c r="K519" s="47"/>
      <c r="L519" s="23"/>
    </row>
    <row r="520" spans="1:12" x14ac:dyDescent="0.2">
      <c r="A520" s="42"/>
      <c r="B520" s="43"/>
      <c r="C520" s="45"/>
      <c r="D520" s="46"/>
      <c r="E520" s="26"/>
      <c r="F520" s="158"/>
      <c r="G520" s="47"/>
      <c r="H520" s="47"/>
      <c r="I520" s="47"/>
      <c r="J520" s="47"/>
      <c r="K520" s="47"/>
      <c r="L520" s="23"/>
    </row>
    <row r="521" spans="1:12" x14ac:dyDescent="0.2">
      <c r="A521" s="42"/>
      <c r="B521" s="43"/>
      <c r="C521" s="44"/>
      <c r="D521" s="46"/>
      <c r="E521" s="26"/>
      <c r="F521" s="158"/>
      <c r="G521" s="47"/>
      <c r="H521" s="47"/>
      <c r="I521" s="47"/>
      <c r="J521" s="47"/>
      <c r="K521" s="47"/>
      <c r="L521" s="23"/>
    </row>
    <row r="522" spans="1:12" x14ac:dyDescent="0.2">
      <c r="A522" s="42"/>
      <c r="B522" s="43"/>
      <c r="C522" s="44"/>
      <c r="D522" s="46"/>
      <c r="E522" s="26"/>
      <c r="F522" s="158"/>
      <c r="G522" s="47"/>
      <c r="H522" s="47"/>
      <c r="I522" s="47"/>
      <c r="J522" s="47"/>
      <c r="K522" s="47"/>
      <c r="L522" s="23"/>
    </row>
    <row r="523" spans="1:12" x14ac:dyDescent="0.2">
      <c r="A523" s="42"/>
      <c r="B523" s="43"/>
      <c r="C523" s="45"/>
      <c r="D523" s="46"/>
      <c r="E523" s="26"/>
      <c r="F523" s="158"/>
      <c r="G523" s="47"/>
      <c r="H523" s="47"/>
      <c r="I523" s="47"/>
      <c r="J523" s="47"/>
      <c r="K523" s="47"/>
      <c r="L523" s="23"/>
    </row>
    <row r="524" spans="1:12" x14ac:dyDescent="0.2">
      <c r="A524" s="42"/>
      <c r="B524" s="43"/>
      <c r="C524" s="45"/>
      <c r="D524" s="46"/>
      <c r="E524" s="26"/>
      <c r="F524" s="158"/>
      <c r="G524" s="47"/>
      <c r="H524" s="47"/>
      <c r="I524" s="47"/>
      <c r="J524" s="47"/>
      <c r="K524" s="47"/>
      <c r="L524" s="23"/>
    </row>
    <row r="525" spans="1:12" x14ac:dyDescent="0.2">
      <c r="A525" s="42"/>
      <c r="B525" s="43"/>
      <c r="C525" s="45"/>
      <c r="D525" s="46"/>
      <c r="E525" s="26"/>
      <c r="F525" s="158"/>
      <c r="G525" s="47"/>
      <c r="H525" s="47"/>
      <c r="I525" s="47"/>
      <c r="J525" s="47"/>
      <c r="K525" s="47"/>
      <c r="L525" s="23"/>
    </row>
    <row r="526" spans="1:12" x14ac:dyDescent="0.2">
      <c r="A526" s="42"/>
      <c r="B526" s="43"/>
      <c r="C526" s="45"/>
      <c r="D526" s="46"/>
      <c r="E526" s="26"/>
      <c r="F526" s="158"/>
      <c r="G526" s="47"/>
      <c r="H526" s="47"/>
      <c r="I526" s="47"/>
      <c r="J526" s="47"/>
      <c r="K526" s="47"/>
      <c r="L526" s="23"/>
    </row>
    <row r="527" spans="1:12" x14ac:dyDescent="0.2">
      <c r="A527" s="42"/>
      <c r="B527" s="43"/>
      <c r="C527" s="44"/>
      <c r="D527" s="46"/>
      <c r="E527" s="26"/>
      <c r="F527" s="158"/>
      <c r="G527" s="47"/>
      <c r="H527" s="47"/>
      <c r="I527" s="47"/>
      <c r="J527" s="47"/>
      <c r="K527" s="47"/>
      <c r="L527" s="23"/>
    </row>
    <row r="528" spans="1:12" x14ac:dyDescent="0.2">
      <c r="A528" s="42"/>
      <c r="B528" s="43"/>
      <c r="C528" s="45"/>
      <c r="D528" s="46"/>
      <c r="E528" s="26"/>
      <c r="F528" s="158"/>
      <c r="G528" s="47"/>
      <c r="H528" s="47"/>
      <c r="I528" s="47"/>
      <c r="J528" s="47"/>
      <c r="K528" s="47"/>
      <c r="L528" s="23"/>
    </row>
    <row r="529" spans="1:12" x14ac:dyDescent="0.2">
      <c r="A529" s="42"/>
      <c r="B529" s="43"/>
      <c r="C529" s="45"/>
      <c r="D529" s="46"/>
      <c r="E529" s="26"/>
      <c r="F529" s="158"/>
      <c r="G529" s="47"/>
      <c r="H529" s="47"/>
      <c r="I529" s="47"/>
      <c r="J529" s="47"/>
      <c r="K529" s="47"/>
      <c r="L529" s="23"/>
    </row>
    <row r="530" spans="1:12" x14ac:dyDescent="0.2">
      <c r="A530" s="42"/>
      <c r="B530" s="43"/>
      <c r="C530" s="45"/>
      <c r="D530" s="46"/>
      <c r="E530" s="26"/>
      <c r="F530" s="158"/>
      <c r="G530" s="47"/>
      <c r="H530" s="47"/>
      <c r="I530" s="47"/>
      <c r="J530" s="47"/>
      <c r="K530" s="47"/>
      <c r="L530" s="23"/>
    </row>
    <row r="531" spans="1:12" x14ac:dyDescent="0.2">
      <c r="A531" s="42"/>
      <c r="B531" s="43"/>
      <c r="C531" s="45"/>
      <c r="D531" s="46"/>
      <c r="E531" s="26"/>
      <c r="F531" s="158"/>
      <c r="G531" s="47"/>
      <c r="H531" s="47"/>
      <c r="I531" s="47"/>
      <c r="J531" s="47"/>
      <c r="K531" s="47"/>
      <c r="L531" s="23"/>
    </row>
    <row r="532" spans="1:12" x14ac:dyDescent="0.2">
      <c r="A532" s="42"/>
      <c r="B532" s="43"/>
      <c r="C532" s="45"/>
      <c r="D532" s="46"/>
      <c r="E532" s="26"/>
      <c r="F532" s="158"/>
      <c r="G532" s="47"/>
      <c r="H532" s="47"/>
      <c r="I532" s="47"/>
      <c r="J532" s="47"/>
      <c r="K532" s="47"/>
      <c r="L532" s="23"/>
    </row>
    <row r="533" spans="1:12" x14ac:dyDescent="0.2">
      <c r="A533" s="42"/>
      <c r="B533" s="43"/>
      <c r="C533" s="44"/>
      <c r="D533" s="46"/>
      <c r="E533" s="26"/>
      <c r="F533" s="158"/>
      <c r="G533" s="47"/>
      <c r="H533" s="47"/>
      <c r="I533" s="47"/>
      <c r="J533" s="47"/>
      <c r="K533" s="47"/>
      <c r="L533" s="23"/>
    </row>
    <row r="534" spans="1:12" x14ac:dyDescent="0.2">
      <c r="A534" s="42"/>
      <c r="B534" s="43"/>
      <c r="C534" s="45"/>
      <c r="D534" s="46"/>
      <c r="E534" s="26"/>
      <c r="F534" s="158"/>
      <c r="G534" s="47"/>
      <c r="H534" s="47"/>
      <c r="I534" s="47"/>
      <c r="J534" s="47"/>
      <c r="K534" s="47"/>
      <c r="L534" s="23"/>
    </row>
    <row r="535" spans="1:12" x14ac:dyDescent="0.2">
      <c r="A535" s="42"/>
      <c r="B535" s="43"/>
      <c r="C535" s="45"/>
      <c r="D535" s="46"/>
      <c r="E535" s="26"/>
      <c r="F535" s="158"/>
      <c r="G535" s="47"/>
      <c r="H535" s="47"/>
      <c r="I535" s="47"/>
      <c r="J535" s="47"/>
      <c r="K535" s="47"/>
      <c r="L535" s="23"/>
    </row>
    <row r="536" spans="1:12" x14ac:dyDescent="0.2">
      <c r="A536" s="42"/>
      <c r="B536" s="43"/>
      <c r="C536" s="44"/>
      <c r="D536" s="46"/>
      <c r="E536" s="26"/>
      <c r="F536" s="158"/>
      <c r="G536" s="47"/>
      <c r="H536" s="47"/>
      <c r="I536" s="47"/>
      <c r="J536" s="47"/>
      <c r="K536" s="47"/>
      <c r="L536" s="23"/>
    </row>
    <row r="537" spans="1:12" x14ac:dyDescent="0.2">
      <c r="A537" s="42"/>
      <c r="B537" s="43"/>
      <c r="C537" s="45"/>
      <c r="D537" s="46"/>
      <c r="E537" s="26"/>
      <c r="F537" s="158"/>
      <c r="G537" s="47"/>
      <c r="H537" s="47"/>
      <c r="I537" s="47"/>
      <c r="J537" s="47"/>
      <c r="K537" s="47"/>
      <c r="L537" s="23"/>
    </row>
    <row r="538" spans="1:12" x14ac:dyDescent="0.2">
      <c r="A538" s="42"/>
      <c r="B538" s="43"/>
      <c r="C538" s="45"/>
      <c r="D538" s="46"/>
      <c r="E538" s="26"/>
      <c r="F538" s="158"/>
      <c r="G538" s="47"/>
      <c r="H538" s="47"/>
      <c r="I538" s="47"/>
      <c r="J538" s="47"/>
      <c r="K538" s="47"/>
      <c r="L538" s="23"/>
    </row>
    <row r="539" spans="1:12" x14ac:dyDescent="0.2">
      <c r="A539" s="42"/>
      <c r="B539" s="43"/>
      <c r="C539" s="45"/>
      <c r="D539" s="46"/>
      <c r="E539" s="26"/>
      <c r="F539" s="158"/>
      <c r="G539" s="47"/>
      <c r="H539" s="47"/>
      <c r="I539" s="47"/>
      <c r="J539" s="47"/>
      <c r="K539" s="47"/>
      <c r="L539" s="23"/>
    </row>
    <row r="540" spans="1:12" x14ac:dyDescent="0.2">
      <c r="A540" s="42"/>
      <c r="B540" s="43"/>
      <c r="C540" s="45"/>
      <c r="D540" s="46"/>
      <c r="E540" s="26"/>
      <c r="F540" s="158"/>
      <c r="G540" s="47"/>
      <c r="H540" s="47"/>
      <c r="I540" s="47"/>
      <c r="J540" s="47"/>
      <c r="K540" s="47"/>
      <c r="L540" s="23"/>
    </row>
    <row r="541" spans="1:12" x14ac:dyDescent="0.2">
      <c r="A541" s="42"/>
      <c r="B541" s="43"/>
      <c r="C541" s="44"/>
      <c r="D541" s="46"/>
      <c r="E541" s="26"/>
      <c r="F541" s="158"/>
      <c r="G541" s="47"/>
      <c r="H541" s="47"/>
      <c r="I541" s="47"/>
      <c r="J541" s="47"/>
      <c r="K541" s="47"/>
      <c r="L541" s="23"/>
    </row>
    <row r="542" spans="1:12" x14ac:dyDescent="0.2">
      <c r="A542" s="42"/>
      <c r="B542" s="43"/>
      <c r="C542" s="45"/>
      <c r="D542" s="46"/>
      <c r="E542" s="26"/>
      <c r="F542" s="158"/>
      <c r="G542" s="47"/>
      <c r="H542" s="47"/>
      <c r="I542" s="47"/>
      <c r="J542" s="47"/>
      <c r="K542" s="47"/>
      <c r="L542" s="23"/>
    </row>
    <row r="543" spans="1:12" x14ac:dyDescent="0.2">
      <c r="A543" s="42"/>
      <c r="B543" s="43"/>
      <c r="C543" s="44"/>
      <c r="D543" s="46"/>
      <c r="E543" s="26"/>
      <c r="F543" s="158"/>
      <c r="G543" s="47"/>
      <c r="H543" s="47"/>
      <c r="I543" s="47"/>
      <c r="J543" s="47"/>
      <c r="K543" s="47"/>
      <c r="L543" s="23"/>
    </row>
    <row r="544" spans="1:12" x14ac:dyDescent="0.2">
      <c r="A544" s="42"/>
      <c r="B544" s="43"/>
      <c r="C544" s="45"/>
      <c r="D544" s="46"/>
      <c r="E544" s="26"/>
      <c r="F544" s="158"/>
      <c r="G544" s="47"/>
      <c r="H544" s="47"/>
      <c r="I544" s="47"/>
      <c r="J544" s="47"/>
      <c r="K544" s="47"/>
      <c r="L544" s="23"/>
    </row>
    <row r="545" spans="1:12" x14ac:dyDescent="0.2">
      <c r="A545" s="42"/>
      <c r="B545" s="43"/>
      <c r="C545" s="44"/>
      <c r="D545" s="46"/>
      <c r="E545" s="26"/>
      <c r="F545" s="158"/>
      <c r="G545" s="47"/>
      <c r="H545" s="47"/>
      <c r="I545" s="47"/>
      <c r="J545" s="47"/>
      <c r="K545" s="47"/>
      <c r="L545" s="23"/>
    </row>
    <row r="546" spans="1:12" x14ac:dyDescent="0.2">
      <c r="A546" s="42"/>
      <c r="B546" s="43"/>
      <c r="C546" s="45"/>
      <c r="D546" s="46"/>
      <c r="E546" s="26"/>
      <c r="F546" s="158"/>
      <c r="G546" s="47"/>
      <c r="H546" s="47"/>
      <c r="I546" s="47"/>
      <c r="J546" s="47"/>
      <c r="K546" s="47"/>
      <c r="L546" s="23"/>
    </row>
    <row r="547" spans="1:12" x14ac:dyDescent="0.2">
      <c r="A547" s="42"/>
      <c r="B547" s="43"/>
      <c r="C547" s="44"/>
      <c r="D547" s="46"/>
      <c r="E547" s="26"/>
      <c r="F547" s="158"/>
      <c r="G547" s="47"/>
      <c r="H547" s="47"/>
      <c r="I547" s="47"/>
      <c r="J547" s="47"/>
      <c r="K547" s="47"/>
      <c r="L547" s="23"/>
    </row>
    <row r="548" spans="1:12" x14ac:dyDescent="0.2">
      <c r="A548" s="42"/>
      <c r="B548" s="43"/>
      <c r="C548" s="45"/>
      <c r="D548" s="46"/>
      <c r="E548" s="26"/>
      <c r="F548" s="158"/>
      <c r="G548" s="47"/>
      <c r="H548" s="47"/>
      <c r="I548" s="47"/>
      <c r="J548" s="47"/>
      <c r="K548" s="47"/>
      <c r="L548" s="23"/>
    </row>
    <row r="549" spans="1:12" x14ac:dyDescent="0.2">
      <c r="A549" s="42"/>
      <c r="B549" s="43"/>
      <c r="C549" s="45"/>
      <c r="D549" s="46"/>
      <c r="E549" s="26"/>
      <c r="F549" s="158"/>
      <c r="G549" s="47"/>
      <c r="H549" s="47"/>
      <c r="I549" s="47"/>
      <c r="J549" s="47"/>
      <c r="K549" s="47"/>
      <c r="L549" s="23"/>
    </row>
    <row r="550" spans="1:12" x14ac:dyDescent="0.2">
      <c r="A550" s="42"/>
      <c r="B550" s="43"/>
      <c r="C550" s="45"/>
      <c r="D550" s="46"/>
      <c r="E550" s="26"/>
      <c r="F550" s="158"/>
      <c r="G550" s="47"/>
      <c r="H550" s="47"/>
      <c r="I550" s="47"/>
      <c r="J550" s="47"/>
      <c r="K550" s="47"/>
      <c r="L550" s="23"/>
    </row>
    <row r="551" spans="1:12" x14ac:dyDescent="0.2">
      <c r="A551" s="42"/>
      <c r="B551" s="43"/>
      <c r="C551" s="45"/>
      <c r="D551" s="46"/>
      <c r="E551" s="26"/>
      <c r="F551" s="158"/>
      <c r="G551" s="47"/>
      <c r="H551" s="47"/>
      <c r="I551" s="47"/>
      <c r="J551" s="47"/>
      <c r="K551" s="47"/>
      <c r="L551" s="23"/>
    </row>
    <row r="552" spans="1:12" x14ac:dyDescent="0.2">
      <c r="A552" s="42"/>
      <c r="B552" s="43"/>
      <c r="C552" s="45"/>
      <c r="D552" s="46"/>
      <c r="E552" s="26"/>
      <c r="F552" s="158"/>
      <c r="G552" s="47"/>
      <c r="H552" s="47"/>
      <c r="I552" s="47"/>
      <c r="J552" s="47"/>
      <c r="K552" s="47"/>
      <c r="L552" s="23"/>
    </row>
    <row r="553" spans="1:12" x14ac:dyDescent="0.2">
      <c r="A553" s="42"/>
      <c r="B553" s="43"/>
      <c r="C553" s="45"/>
      <c r="D553" s="46"/>
      <c r="E553" s="26"/>
      <c r="F553" s="158"/>
      <c r="G553" s="47"/>
      <c r="H553" s="47"/>
      <c r="I553" s="47"/>
      <c r="J553" s="47"/>
      <c r="K553" s="47"/>
      <c r="L553" s="23"/>
    </row>
    <row r="554" spans="1:12" x14ac:dyDescent="0.2">
      <c r="A554" s="42"/>
      <c r="B554" s="43"/>
      <c r="C554" s="45"/>
      <c r="D554" s="46"/>
      <c r="E554" s="26"/>
      <c r="F554" s="158"/>
      <c r="G554" s="47"/>
      <c r="H554" s="47"/>
      <c r="I554" s="47"/>
      <c r="J554" s="47"/>
      <c r="K554" s="47"/>
      <c r="L554" s="23"/>
    </row>
    <row r="555" spans="1:12" x14ac:dyDescent="0.2">
      <c r="A555" s="42"/>
      <c r="B555" s="43"/>
      <c r="C555" s="45"/>
      <c r="D555" s="46"/>
      <c r="E555" s="26"/>
      <c r="F555" s="158"/>
      <c r="G555" s="47"/>
      <c r="H555" s="47"/>
      <c r="I555" s="47"/>
      <c r="J555" s="47"/>
      <c r="K555" s="47"/>
      <c r="L555" s="23"/>
    </row>
    <row r="556" spans="1:12" x14ac:dyDescent="0.2">
      <c r="A556" s="42"/>
      <c r="B556" s="43"/>
      <c r="C556" s="45"/>
      <c r="D556" s="46"/>
      <c r="E556" s="26"/>
      <c r="F556" s="158"/>
      <c r="G556" s="47"/>
      <c r="H556" s="47"/>
      <c r="I556" s="47"/>
      <c r="J556" s="47"/>
      <c r="K556" s="47"/>
      <c r="L556" s="23"/>
    </row>
    <row r="557" spans="1:12" x14ac:dyDescent="0.2">
      <c r="A557" s="42"/>
      <c r="B557" s="43"/>
      <c r="C557" s="44"/>
      <c r="D557" s="46"/>
      <c r="E557" s="26"/>
      <c r="F557" s="158"/>
      <c r="G557" s="47"/>
      <c r="H557" s="47"/>
      <c r="I557" s="47"/>
      <c r="J557" s="47"/>
      <c r="K557" s="47"/>
      <c r="L557" s="23"/>
    </row>
    <row r="558" spans="1:12" x14ac:dyDescent="0.2">
      <c r="A558" s="42"/>
      <c r="B558" s="43"/>
      <c r="C558" s="44"/>
      <c r="D558" s="46"/>
      <c r="E558" s="26"/>
      <c r="F558" s="158"/>
      <c r="G558" s="47"/>
      <c r="H558" s="47"/>
      <c r="I558" s="47"/>
      <c r="J558" s="47"/>
      <c r="K558" s="47"/>
      <c r="L558" s="23"/>
    </row>
    <row r="559" spans="1:12" x14ac:dyDescent="0.2">
      <c r="A559" s="42"/>
      <c r="B559" s="43"/>
      <c r="C559" s="45"/>
      <c r="D559" s="46"/>
      <c r="E559" s="26"/>
      <c r="F559" s="158"/>
      <c r="G559" s="47"/>
      <c r="H559" s="47"/>
      <c r="I559" s="47"/>
      <c r="J559" s="47"/>
      <c r="K559" s="47"/>
      <c r="L559" s="23"/>
    </row>
    <row r="560" spans="1:12" x14ac:dyDescent="0.2">
      <c r="A560" s="42"/>
      <c r="B560" s="43"/>
      <c r="C560" s="45"/>
      <c r="D560" s="46"/>
      <c r="E560" s="26"/>
      <c r="F560" s="158"/>
      <c r="G560" s="47"/>
      <c r="H560" s="47"/>
      <c r="I560" s="47"/>
      <c r="J560" s="47"/>
      <c r="K560" s="47"/>
      <c r="L560" s="23"/>
    </row>
    <row r="561" spans="1:12" x14ac:dyDescent="0.2">
      <c r="A561" s="42"/>
      <c r="B561" s="43"/>
      <c r="C561" s="45"/>
      <c r="D561" s="46"/>
      <c r="E561" s="26"/>
      <c r="F561" s="158"/>
      <c r="G561" s="47"/>
      <c r="H561" s="47"/>
      <c r="I561" s="47"/>
      <c r="J561" s="47"/>
      <c r="K561" s="47"/>
      <c r="L561" s="23"/>
    </row>
    <row r="562" spans="1:12" x14ac:dyDescent="0.2">
      <c r="A562" s="42"/>
      <c r="B562" s="43"/>
      <c r="C562" s="45"/>
      <c r="D562" s="46"/>
      <c r="E562" s="26"/>
      <c r="F562" s="158"/>
      <c r="G562" s="47"/>
      <c r="H562" s="47"/>
      <c r="I562" s="47"/>
      <c r="J562" s="47"/>
      <c r="K562" s="47"/>
      <c r="L562" s="23"/>
    </row>
    <row r="563" spans="1:12" x14ac:dyDescent="0.2">
      <c r="A563" s="42"/>
      <c r="B563" s="43"/>
      <c r="C563" s="44"/>
      <c r="D563" s="46"/>
      <c r="E563" s="26"/>
      <c r="F563" s="158"/>
      <c r="G563" s="47"/>
      <c r="H563" s="47"/>
      <c r="I563" s="47"/>
      <c r="J563" s="47"/>
      <c r="K563" s="47"/>
      <c r="L563" s="23"/>
    </row>
    <row r="564" spans="1:12" x14ac:dyDescent="0.2">
      <c r="A564" s="42"/>
      <c r="B564" s="43"/>
      <c r="C564" s="45"/>
      <c r="D564" s="46"/>
      <c r="E564" s="26"/>
      <c r="F564" s="163"/>
      <c r="G564" s="47"/>
      <c r="H564" s="47"/>
      <c r="I564" s="47"/>
      <c r="J564" s="47"/>
      <c r="K564" s="47"/>
      <c r="L564" s="23"/>
    </row>
    <row r="565" spans="1:12" x14ac:dyDescent="0.2">
      <c r="A565" s="42"/>
      <c r="B565" s="43"/>
      <c r="C565" s="45"/>
      <c r="D565" s="46"/>
      <c r="E565" s="26"/>
      <c r="F565" s="158"/>
      <c r="G565" s="47"/>
      <c r="H565" s="47"/>
      <c r="I565" s="47"/>
      <c r="J565" s="47"/>
      <c r="K565" s="47"/>
      <c r="L565" s="23"/>
    </row>
    <row r="566" spans="1:12" x14ac:dyDescent="0.2">
      <c r="A566" s="42"/>
      <c r="B566" s="43"/>
      <c r="C566" s="45"/>
      <c r="D566" s="46"/>
      <c r="E566" s="26"/>
      <c r="F566" s="158"/>
      <c r="G566" s="47"/>
      <c r="H566" s="47"/>
      <c r="I566" s="47"/>
      <c r="J566" s="47"/>
      <c r="K566" s="47"/>
      <c r="L566" s="23"/>
    </row>
    <row r="567" spans="1:12" x14ac:dyDescent="0.2">
      <c r="A567" s="42"/>
      <c r="B567" s="43"/>
      <c r="C567" s="44"/>
      <c r="D567" s="46"/>
      <c r="E567" s="26"/>
      <c r="F567" s="158"/>
      <c r="G567" s="47"/>
      <c r="H567" s="47"/>
      <c r="I567" s="47"/>
      <c r="J567" s="47"/>
      <c r="K567" s="47"/>
      <c r="L567" s="23"/>
    </row>
    <row r="568" spans="1:12" x14ac:dyDescent="0.2">
      <c r="A568" s="42"/>
      <c r="B568" s="43"/>
      <c r="C568" s="44"/>
      <c r="D568" s="46"/>
      <c r="E568" s="26"/>
      <c r="F568" s="158"/>
      <c r="G568" s="47"/>
      <c r="H568" s="47"/>
      <c r="I568" s="47"/>
      <c r="J568" s="47"/>
      <c r="K568" s="47"/>
      <c r="L568" s="23"/>
    </row>
    <row r="569" spans="1:12" x14ac:dyDescent="0.2">
      <c r="A569" s="42"/>
      <c r="B569" s="43"/>
      <c r="C569" s="45"/>
      <c r="D569" s="46"/>
      <c r="E569" s="26"/>
      <c r="F569" s="158"/>
      <c r="G569" s="47"/>
      <c r="H569" s="47"/>
      <c r="I569" s="47"/>
      <c r="J569" s="47"/>
      <c r="K569" s="47"/>
      <c r="L569" s="23"/>
    </row>
    <row r="570" spans="1:12" x14ac:dyDescent="0.2">
      <c r="A570" s="42"/>
      <c r="B570" s="43"/>
      <c r="C570" s="45"/>
      <c r="D570" s="46"/>
      <c r="E570" s="26"/>
      <c r="F570" s="158"/>
      <c r="G570" s="47"/>
      <c r="H570" s="47"/>
      <c r="I570" s="47"/>
      <c r="J570" s="47"/>
      <c r="K570" s="47"/>
      <c r="L570" s="23"/>
    </row>
    <row r="571" spans="1:12" x14ac:dyDescent="0.2">
      <c r="A571" s="42"/>
      <c r="B571" s="43"/>
      <c r="C571" s="45"/>
      <c r="D571" s="46"/>
      <c r="E571" s="26"/>
      <c r="F571" s="158"/>
      <c r="G571" s="47"/>
      <c r="H571" s="47"/>
      <c r="I571" s="47"/>
      <c r="J571" s="47"/>
      <c r="K571" s="47"/>
      <c r="L571" s="23"/>
    </row>
    <row r="572" spans="1:12" x14ac:dyDescent="0.2">
      <c r="A572" s="42"/>
      <c r="B572" s="43"/>
      <c r="C572" s="45"/>
      <c r="D572" s="46"/>
      <c r="E572" s="26"/>
      <c r="F572" s="158"/>
      <c r="G572" s="47"/>
      <c r="H572" s="47"/>
      <c r="I572" s="47"/>
      <c r="J572" s="47"/>
      <c r="K572" s="47"/>
      <c r="L572" s="23"/>
    </row>
    <row r="573" spans="1:12" x14ac:dyDescent="0.2">
      <c r="A573" s="42"/>
      <c r="B573" s="43"/>
      <c r="C573" s="44"/>
      <c r="D573" s="46"/>
      <c r="E573" s="26"/>
      <c r="F573" s="158"/>
      <c r="G573" s="47"/>
      <c r="H573" s="47"/>
      <c r="I573" s="47"/>
      <c r="J573" s="47"/>
      <c r="K573" s="47"/>
      <c r="L573" s="23"/>
    </row>
    <row r="574" spans="1:12" x14ac:dyDescent="0.2">
      <c r="A574" s="42"/>
      <c r="B574" s="43"/>
      <c r="C574" s="45"/>
      <c r="D574" s="46"/>
      <c r="E574" s="26"/>
      <c r="F574" s="158"/>
      <c r="G574" s="47"/>
      <c r="H574" s="47"/>
      <c r="I574" s="47"/>
      <c r="J574" s="47"/>
      <c r="K574" s="47"/>
      <c r="L574" s="23"/>
    </row>
    <row r="575" spans="1:12" x14ac:dyDescent="0.2">
      <c r="A575" s="24"/>
      <c r="B575" s="48"/>
      <c r="C575" s="49"/>
      <c r="D575" s="50"/>
      <c r="E575" s="26"/>
      <c r="F575" s="158"/>
      <c r="G575" s="47"/>
      <c r="H575" s="47"/>
      <c r="I575" s="47"/>
      <c r="J575" s="47"/>
      <c r="K575" s="47"/>
      <c r="L575" s="23"/>
    </row>
    <row r="576" spans="1:12" x14ac:dyDescent="0.2">
      <c r="A576" s="51"/>
      <c r="B576" s="52"/>
      <c r="C576" s="53"/>
      <c r="D576" s="54"/>
      <c r="E576" s="54"/>
      <c r="F576" s="164"/>
      <c r="G576" s="47"/>
      <c r="H576" s="47"/>
      <c r="I576" s="47"/>
      <c r="J576" s="47"/>
      <c r="K576" s="47"/>
      <c r="L576" s="23"/>
    </row>
    <row r="577" spans="1:12" x14ac:dyDescent="0.2">
      <c r="A577" s="51"/>
      <c r="B577" s="52"/>
      <c r="C577" s="53"/>
      <c r="D577" s="54"/>
      <c r="E577" s="54"/>
      <c r="F577" s="164"/>
      <c r="G577" s="55"/>
      <c r="H577" s="55"/>
      <c r="I577" s="55"/>
      <c r="J577" s="55"/>
      <c r="K577" s="55"/>
      <c r="L577" s="23"/>
    </row>
    <row r="578" spans="1:12" x14ac:dyDescent="0.2">
      <c r="A578" s="24"/>
      <c r="B578" s="48"/>
      <c r="C578" s="49"/>
      <c r="D578" s="50"/>
      <c r="E578" s="50"/>
      <c r="F578" s="165"/>
      <c r="G578" s="56"/>
      <c r="H578" s="56"/>
      <c r="I578" s="56"/>
      <c r="J578" s="56"/>
      <c r="K578" s="56"/>
      <c r="L578" s="23"/>
    </row>
    <row r="579" spans="1:12" x14ac:dyDescent="0.2">
      <c r="A579" s="51"/>
      <c r="B579" s="52"/>
      <c r="C579" s="53"/>
      <c r="D579" s="54"/>
      <c r="E579" s="54"/>
      <c r="F579" s="164"/>
      <c r="G579" s="55"/>
      <c r="H579" s="55"/>
      <c r="I579" s="55"/>
      <c r="J579" s="55"/>
      <c r="K579" s="55"/>
      <c r="L579" s="23"/>
    </row>
    <row r="580" spans="1:12" x14ac:dyDescent="0.2">
      <c r="A580" s="24"/>
      <c r="B580" s="48"/>
      <c r="C580" s="57"/>
      <c r="D580" s="50"/>
      <c r="E580" s="50"/>
      <c r="F580" s="165"/>
      <c r="G580" s="56"/>
      <c r="H580" s="56"/>
      <c r="I580" s="56"/>
      <c r="J580" s="56"/>
      <c r="K580" s="56"/>
      <c r="L580" s="23"/>
    </row>
    <row r="581" spans="1:12" x14ac:dyDescent="0.2">
      <c r="A581" s="51"/>
      <c r="B581" s="52"/>
      <c r="C581" s="53"/>
      <c r="D581" s="54"/>
      <c r="E581" s="54"/>
      <c r="F581" s="164"/>
      <c r="G581" s="55"/>
      <c r="H581" s="55"/>
      <c r="I581" s="55"/>
      <c r="J581" s="55"/>
      <c r="K581" s="55"/>
      <c r="L581" s="23"/>
    </row>
    <row r="582" spans="1:12" x14ac:dyDescent="0.2">
      <c r="A582" s="24"/>
      <c r="B582" s="48"/>
      <c r="C582" s="49"/>
      <c r="D582" s="50"/>
      <c r="E582" s="50"/>
      <c r="F582" s="165"/>
      <c r="G582" s="56"/>
      <c r="H582" s="56"/>
      <c r="I582" s="56"/>
      <c r="J582" s="56"/>
      <c r="K582" s="56"/>
      <c r="L582" s="23"/>
    </row>
    <row r="583" spans="1:12" x14ac:dyDescent="0.2">
      <c r="A583" s="24"/>
      <c r="B583" s="48"/>
      <c r="C583" s="49"/>
      <c r="D583" s="50"/>
      <c r="E583" s="50"/>
      <c r="F583" s="165"/>
      <c r="G583" s="56"/>
      <c r="H583" s="56"/>
      <c r="I583" s="56"/>
      <c r="J583" s="56"/>
      <c r="K583" s="56"/>
      <c r="L583" s="23"/>
    </row>
    <row r="584" spans="1:12" x14ac:dyDescent="0.2">
      <c r="A584" s="24"/>
      <c r="B584" s="48"/>
      <c r="C584" s="49"/>
      <c r="D584" s="50"/>
      <c r="E584" s="50"/>
      <c r="F584" s="165"/>
      <c r="G584" s="56"/>
      <c r="H584" s="56"/>
      <c r="I584" s="56"/>
      <c r="J584" s="56"/>
      <c r="K584" s="56"/>
      <c r="L584" s="23"/>
    </row>
    <row r="585" spans="1:12" x14ac:dyDescent="0.2">
      <c r="A585" s="24"/>
      <c r="B585" s="48"/>
      <c r="C585" s="49"/>
      <c r="D585" s="50"/>
      <c r="E585" s="50"/>
      <c r="F585" s="165"/>
      <c r="G585" s="56"/>
      <c r="H585" s="56"/>
      <c r="I585" s="56"/>
      <c r="J585" s="56"/>
      <c r="K585" s="56"/>
      <c r="L585" s="23"/>
    </row>
    <row r="586" spans="1:12" x14ac:dyDescent="0.2">
      <c r="A586" s="24"/>
      <c r="B586" s="48"/>
      <c r="C586" s="49"/>
      <c r="D586" s="50"/>
      <c r="E586" s="50"/>
      <c r="F586" s="165"/>
      <c r="G586" s="56"/>
      <c r="H586" s="56"/>
      <c r="I586" s="56"/>
      <c r="J586" s="56"/>
      <c r="K586" s="56"/>
      <c r="L586" s="23"/>
    </row>
    <row r="587" spans="1:12" x14ac:dyDescent="0.2">
      <c r="A587" s="51"/>
      <c r="B587" s="52"/>
      <c r="C587" s="53"/>
      <c r="D587" s="54"/>
      <c r="E587" s="54"/>
      <c r="F587" s="164"/>
      <c r="G587" s="55"/>
      <c r="H587" s="55"/>
      <c r="I587" s="55"/>
      <c r="J587" s="55"/>
      <c r="K587" s="55"/>
      <c r="L587" s="23"/>
    </row>
    <row r="588" spans="1:12" x14ac:dyDescent="0.2">
      <c r="A588" s="24"/>
      <c r="B588" s="48"/>
      <c r="C588" s="57"/>
      <c r="D588" s="50"/>
      <c r="E588" s="50"/>
      <c r="F588" s="165"/>
      <c r="G588" s="56"/>
      <c r="H588" s="56"/>
      <c r="I588" s="56"/>
      <c r="J588" s="56"/>
      <c r="K588" s="56"/>
      <c r="L588" s="23"/>
    </row>
    <row r="589" spans="1:12" x14ac:dyDescent="0.2">
      <c r="A589" s="24"/>
      <c r="B589" s="48"/>
      <c r="C589" s="49"/>
      <c r="D589" s="50"/>
      <c r="E589" s="50"/>
      <c r="F589" s="165"/>
      <c r="G589" s="56"/>
      <c r="H589" s="56"/>
      <c r="I589" s="56"/>
      <c r="J589" s="56"/>
      <c r="K589" s="56"/>
      <c r="L589" s="23"/>
    </row>
    <row r="590" spans="1:12" x14ac:dyDescent="0.2">
      <c r="A590" s="24"/>
      <c r="B590" s="48"/>
      <c r="C590" s="49"/>
      <c r="D590" s="50"/>
      <c r="E590" s="50"/>
      <c r="F590" s="165"/>
      <c r="G590" s="56"/>
      <c r="H590" s="56"/>
      <c r="I590" s="56"/>
      <c r="J590" s="56"/>
      <c r="K590" s="56"/>
      <c r="L590" s="23"/>
    </row>
    <row r="591" spans="1:12" x14ac:dyDescent="0.2">
      <c r="A591" s="24"/>
      <c r="B591" s="48"/>
      <c r="C591" s="49"/>
      <c r="D591" s="50"/>
      <c r="E591" s="50"/>
      <c r="F591" s="165"/>
      <c r="G591" s="56"/>
      <c r="H591" s="56"/>
      <c r="I591" s="56"/>
      <c r="J591" s="56"/>
      <c r="K591" s="56"/>
      <c r="L591" s="23"/>
    </row>
    <row r="592" spans="1:12" x14ac:dyDescent="0.2">
      <c r="A592" s="24"/>
      <c r="B592" s="48"/>
      <c r="C592" s="49"/>
      <c r="D592" s="50"/>
      <c r="E592" s="50"/>
      <c r="F592" s="165"/>
      <c r="G592" s="56"/>
      <c r="H592" s="56"/>
      <c r="I592" s="56"/>
      <c r="J592" s="56"/>
      <c r="K592" s="56"/>
      <c r="L592" s="23"/>
    </row>
    <row r="593" spans="1:12" x14ac:dyDescent="0.2">
      <c r="A593" s="51"/>
      <c r="B593" s="52"/>
      <c r="C593" s="53"/>
      <c r="D593" s="54"/>
      <c r="E593" s="54"/>
      <c r="F593" s="164"/>
      <c r="G593" s="55"/>
      <c r="H593" s="55"/>
      <c r="I593" s="55"/>
      <c r="J593" s="55"/>
      <c r="K593" s="55"/>
      <c r="L593" s="23"/>
    </row>
    <row r="594" spans="1:12" x14ac:dyDescent="0.2">
      <c r="A594" s="51"/>
      <c r="B594" s="52"/>
      <c r="C594" s="53"/>
      <c r="D594" s="54"/>
      <c r="E594" s="54"/>
      <c r="F594" s="164"/>
      <c r="G594" s="55"/>
      <c r="H594" s="55"/>
      <c r="I594" s="55"/>
      <c r="J594" s="55"/>
      <c r="K594" s="55"/>
      <c r="L594" s="23"/>
    </row>
    <row r="595" spans="1:12" x14ac:dyDescent="0.2">
      <c r="A595" s="24"/>
      <c r="B595" s="48"/>
      <c r="C595" s="57"/>
      <c r="D595" s="50"/>
      <c r="E595" s="50"/>
      <c r="F595" s="165"/>
      <c r="G595" s="56"/>
      <c r="H595" s="56"/>
      <c r="I595" s="56"/>
      <c r="J595" s="56"/>
      <c r="K595" s="56"/>
      <c r="L595" s="23"/>
    </row>
    <row r="596" spans="1:12" x14ac:dyDescent="0.2">
      <c r="A596" s="24"/>
      <c r="B596" s="48"/>
      <c r="C596" s="49"/>
      <c r="D596" s="50"/>
      <c r="E596" s="50"/>
      <c r="F596" s="165"/>
      <c r="G596" s="56"/>
      <c r="H596" s="56"/>
      <c r="I596" s="56"/>
      <c r="J596" s="56"/>
      <c r="K596" s="56"/>
      <c r="L596" s="23"/>
    </row>
    <row r="597" spans="1:12" x14ac:dyDescent="0.2">
      <c r="A597" s="24"/>
      <c r="B597" s="48"/>
      <c r="C597" s="49"/>
      <c r="D597" s="50"/>
      <c r="E597" s="50"/>
      <c r="F597" s="165"/>
      <c r="G597" s="56"/>
      <c r="H597" s="56"/>
      <c r="I597" s="56"/>
      <c r="J597" s="56"/>
      <c r="K597" s="56"/>
      <c r="L597" s="23"/>
    </row>
    <row r="598" spans="1:12" x14ac:dyDescent="0.2">
      <c r="A598" s="24"/>
      <c r="B598" s="48"/>
      <c r="C598" s="49"/>
      <c r="D598" s="50"/>
      <c r="E598" s="50"/>
      <c r="F598" s="165"/>
      <c r="G598" s="56"/>
      <c r="H598" s="56"/>
      <c r="I598" s="56"/>
      <c r="J598" s="56"/>
      <c r="K598" s="56"/>
      <c r="L598" s="23"/>
    </row>
    <row r="599" spans="1:12" x14ac:dyDescent="0.2">
      <c r="A599" s="24"/>
      <c r="B599" s="48"/>
      <c r="C599" s="49"/>
      <c r="D599" s="50"/>
      <c r="E599" s="50"/>
      <c r="F599" s="165"/>
      <c r="G599" s="56"/>
      <c r="H599" s="56"/>
      <c r="I599" s="56"/>
      <c r="J599" s="56"/>
      <c r="K599" s="56"/>
      <c r="L599" s="23"/>
    </row>
    <row r="600" spans="1:12" x14ac:dyDescent="0.2">
      <c r="A600" s="24"/>
      <c r="B600" s="48"/>
      <c r="C600" s="57"/>
      <c r="D600" s="50"/>
      <c r="E600" s="50"/>
      <c r="F600" s="165"/>
      <c r="G600" s="56"/>
      <c r="H600" s="56"/>
      <c r="I600" s="56"/>
      <c r="J600" s="56"/>
      <c r="K600" s="56"/>
      <c r="L600" s="23"/>
    </row>
    <row r="601" spans="1:12" x14ac:dyDescent="0.2">
      <c r="A601" s="24"/>
      <c r="B601" s="48"/>
      <c r="C601" s="49"/>
      <c r="D601" s="50"/>
      <c r="E601" s="50"/>
      <c r="F601" s="165"/>
      <c r="G601" s="56"/>
      <c r="H601" s="56"/>
      <c r="I601" s="56"/>
      <c r="J601" s="56"/>
      <c r="K601" s="56"/>
      <c r="L601" s="23"/>
    </row>
    <row r="602" spans="1:12" x14ac:dyDescent="0.2">
      <c r="A602" s="24"/>
      <c r="B602" s="48"/>
      <c r="C602" s="49"/>
      <c r="D602" s="50"/>
      <c r="E602" s="50"/>
      <c r="F602" s="165"/>
      <c r="G602" s="56"/>
      <c r="H602" s="56"/>
      <c r="I602" s="56"/>
      <c r="J602" s="56"/>
      <c r="K602" s="56"/>
      <c r="L602" s="23"/>
    </row>
    <row r="603" spans="1:12" x14ac:dyDescent="0.2">
      <c r="A603" s="51"/>
      <c r="B603" s="52"/>
      <c r="C603" s="53"/>
      <c r="D603" s="54"/>
      <c r="E603" s="54"/>
      <c r="F603" s="164"/>
      <c r="G603" s="55"/>
      <c r="H603" s="55"/>
      <c r="I603" s="55"/>
      <c r="J603" s="55"/>
      <c r="K603" s="55"/>
      <c r="L603" s="23"/>
    </row>
    <row r="604" spans="1:12" x14ac:dyDescent="0.2">
      <c r="A604" s="51"/>
      <c r="B604" s="52"/>
      <c r="C604" s="53"/>
      <c r="D604" s="54"/>
      <c r="E604" s="54"/>
      <c r="F604" s="164"/>
      <c r="G604" s="55"/>
      <c r="H604" s="55"/>
      <c r="I604" s="55"/>
      <c r="J604" s="55"/>
      <c r="K604" s="55"/>
      <c r="L604" s="23"/>
    </row>
    <row r="605" spans="1:12" x14ac:dyDescent="0.2">
      <c r="A605" s="51"/>
      <c r="B605" s="52"/>
      <c r="C605" s="53"/>
      <c r="D605" s="54"/>
      <c r="E605" s="54"/>
      <c r="F605" s="164"/>
      <c r="G605" s="55"/>
      <c r="H605" s="55"/>
      <c r="I605" s="55"/>
      <c r="J605" s="55"/>
      <c r="K605" s="55"/>
      <c r="L605" s="23"/>
    </row>
    <row r="606" spans="1:12" x14ac:dyDescent="0.2">
      <c r="A606" s="51"/>
      <c r="B606" s="52"/>
      <c r="C606" s="53"/>
      <c r="D606" s="54"/>
      <c r="E606" s="54"/>
      <c r="F606" s="164"/>
      <c r="G606" s="55"/>
      <c r="H606" s="55"/>
      <c r="I606" s="55"/>
      <c r="J606" s="55"/>
      <c r="K606" s="55"/>
      <c r="L606" s="23"/>
    </row>
    <row r="607" spans="1:12" x14ac:dyDescent="0.2">
      <c r="A607" s="51"/>
      <c r="B607" s="52"/>
      <c r="C607" s="58"/>
      <c r="D607" s="54"/>
      <c r="E607" s="54"/>
      <c r="F607" s="164"/>
      <c r="G607" s="55"/>
      <c r="H607" s="55"/>
      <c r="I607" s="55"/>
      <c r="J607" s="55"/>
      <c r="K607" s="55"/>
      <c r="L607" s="23"/>
    </row>
    <row r="608" spans="1:12" x14ac:dyDescent="0.2">
      <c r="A608" s="24"/>
      <c r="B608" s="48"/>
      <c r="C608" s="49"/>
      <c r="D608" s="50"/>
      <c r="E608" s="50"/>
      <c r="F608" s="165"/>
      <c r="G608" s="56"/>
      <c r="H608" s="56"/>
      <c r="I608" s="56"/>
      <c r="J608" s="56"/>
      <c r="K608" s="56"/>
      <c r="L608" s="23"/>
    </row>
    <row r="609" spans="1:12" x14ac:dyDescent="0.2">
      <c r="A609" s="24"/>
      <c r="B609" s="48"/>
      <c r="C609" s="49"/>
      <c r="D609" s="50"/>
      <c r="E609" s="50"/>
      <c r="F609" s="165"/>
      <c r="G609" s="56"/>
      <c r="H609" s="56"/>
      <c r="I609" s="56"/>
      <c r="J609" s="56"/>
      <c r="K609" s="56"/>
      <c r="L609" s="23"/>
    </row>
    <row r="610" spans="1:12" x14ac:dyDescent="0.2">
      <c r="A610" s="51"/>
      <c r="B610" s="52"/>
      <c r="C610" s="53"/>
      <c r="D610" s="54"/>
      <c r="E610" s="54"/>
      <c r="F610" s="164"/>
      <c r="G610" s="55"/>
      <c r="H610" s="55"/>
      <c r="I610" s="55"/>
      <c r="J610" s="55"/>
      <c r="K610" s="55"/>
      <c r="L610" s="23"/>
    </row>
    <row r="611" spans="1:12" x14ac:dyDescent="0.2">
      <c r="A611" s="24"/>
      <c r="B611" s="48"/>
      <c r="C611" s="49"/>
      <c r="D611" s="50"/>
      <c r="E611" s="50"/>
      <c r="F611" s="165"/>
      <c r="G611" s="56"/>
      <c r="H611" s="56"/>
      <c r="I611" s="56"/>
      <c r="J611" s="56"/>
      <c r="K611" s="56"/>
      <c r="L611" s="23"/>
    </row>
    <row r="612" spans="1:12" x14ac:dyDescent="0.2">
      <c r="A612" s="51"/>
      <c r="B612" s="52"/>
      <c r="C612" s="58"/>
      <c r="D612" s="54"/>
      <c r="E612" s="54"/>
      <c r="F612" s="164"/>
      <c r="G612" s="55"/>
      <c r="H612" s="55"/>
      <c r="I612" s="55"/>
      <c r="J612" s="55"/>
      <c r="K612" s="55"/>
      <c r="L612" s="23"/>
    </row>
    <row r="613" spans="1:12" x14ac:dyDescent="0.2">
      <c r="A613" s="51"/>
      <c r="B613" s="52"/>
      <c r="C613" s="53"/>
      <c r="D613" s="54"/>
      <c r="E613" s="54"/>
      <c r="F613" s="164"/>
      <c r="G613" s="55"/>
      <c r="H613" s="55"/>
      <c r="I613" s="55"/>
      <c r="J613" s="55"/>
      <c r="K613" s="55"/>
      <c r="L613" s="23"/>
    </row>
    <row r="614" spans="1:12" x14ac:dyDescent="0.2">
      <c r="A614" s="51"/>
      <c r="B614" s="52"/>
      <c r="C614" s="53"/>
      <c r="D614" s="54"/>
      <c r="E614" s="54"/>
      <c r="F614" s="164"/>
      <c r="G614" s="55"/>
      <c r="H614" s="55"/>
      <c r="I614" s="55"/>
      <c r="J614" s="55"/>
      <c r="K614" s="55"/>
      <c r="L614" s="23"/>
    </row>
    <row r="615" spans="1:12" x14ac:dyDescent="0.2">
      <c r="A615" s="51"/>
      <c r="B615" s="52"/>
      <c r="C615" s="58"/>
      <c r="D615" s="54"/>
      <c r="E615" s="54"/>
      <c r="F615" s="164"/>
      <c r="G615" s="55"/>
      <c r="H615" s="55"/>
      <c r="I615" s="55"/>
      <c r="J615" s="55"/>
      <c r="K615" s="55"/>
      <c r="L615" s="23"/>
    </row>
    <row r="616" spans="1:12" x14ac:dyDescent="0.2">
      <c r="A616" s="51"/>
      <c r="B616" s="52"/>
      <c r="C616" s="53"/>
      <c r="D616" s="54"/>
      <c r="E616" s="54"/>
      <c r="F616" s="164"/>
      <c r="G616" s="55"/>
      <c r="H616" s="55"/>
      <c r="I616" s="55"/>
      <c r="J616" s="55"/>
      <c r="K616" s="55"/>
      <c r="L616" s="23"/>
    </row>
    <row r="617" spans="1:12" x14ac:dyDescent="0.2">
      <c r="A617" s="51"/>
      <c r="B617" s="52"/>
      <c r="C617" s="53"/>
      <c r="D617" s="54"/>
      <c r="E617" s="54"/>
      <c r="F617" s="164"/>
      <c r="G617" s="55"/>
      <c r="H617" s="55"/>
      <c r="I617" s="55"/>
      <c r="J617" s="55"/>
      <c r="K617" s="55"/>
      <c r="L617" s="23"/>
    </row>
    <row r="618" spans="1:12" x14ac:dyDescent="0.2">
      <c r="A618" s="51"/>
      <c r="B618" s="52"/>
      <c r="C618" s="53"/>
      <c r="D618" s="54"/>
      <c r="E618" s="54"/>
      <c r="F618" s="164"/>
      <c r="G618" s="55"/>
      <c r="H618" s="55"/>
      <c r="I618" s="55"/>
      <c r="J618" s="55"/>
      <c r="K618" s="55"/>
      <c r="L618" s="23"/>
    </row>
    <row r="619" spans="1:12" x14ac:dyDescent="0.2">
      <c r="A619" s="24"/>
      <c r="B619" s="48"/>
      <c r="C619" s="57"/>
      <c r="D619" s="50"/>
      <c r="E619" s="50"/>
      <c r="F619" s="165"/>
      <c r="G619" s="56"/>
      <c r="H619" s="56"/>
      <c r="I619" s="56"/>
      <c r="J619" s="56"/>
      <c r="K619" s="56"/>
      <c r="L619" s="23"/>
    </row>
    <row r="620" spans="1:12" x14ac:dyDescent="0.2">
      <c r="A620" s="51"/>
      <c r="B620" s="52"/>
      <c r="C620" s="53"/>
      <c r="D620" s="54"/>
      <c r="E620" s="54"/>
      <c r="F620" s="164"/>
      <c r="G620" s="55"/>
      <c r="H620" s="55"/>
      <c r="I620" s="55"/>
      <c r="J620" s="55"/>
      <c r="K620" s="55"/>
      <c r="L620" s="23"/>
    </row>
    <row r="621" spans="1:12" x14ac:dyDescent="0.2">
      <c r="A621" s="24"/>
      <c r="B621" s="48"/>
      <c r="C621" s="49"/>
      <c r="D621" s="50"/>
      <c r="E621" s="50"/>
      <c r="F621" s="165"/>
      <c r="G621" s="56"/>
      <c r="H621" s="56"/>
      <c r="I621" s="56"/>
      <c r="J621" s="56"/>
      <c r="K621" s="56"/>
      <c r="L621" s="23"/>
    </row>
    <row r="622" spans="1:12" x14ac:dyDescent="0.2">
      <c r="A622" s="51"/>
      <c r="B622" s="52"/>
      <c r="C622" s="53"/>
      <c r="D622" s="54"/>
      <c r="E622" s="54"/>
      <c r="F622" s="164"/>
      <c r="G622" s="55"/>
      <c r="H622" s="55"/>
      <c r="I622" s="55"/>
      <c r="J622" s="55"/>
      <c r="K622" s="55"/>
      <c r="L622" s="23"/>
    </row>
    <row r="623" spans="1:12" x14ac:dyDescent="0.2">
      <c r="A623" s="51"/>
      <c r="B623" s="52"/>
      <c r="C623" s="53"/>
      <c r="D623" s="54"/>
      <c r="E623" s="54"/>
      <c r="F623" s="164"/>
      <c r="G623" s="55"/>
      <c r="H623" s="55"/>
      <c r="I623" s="55"/>
      <c r="J623" s="55"/>
      <c r="K623" s="55"/>
      <c r="L623" s="23"/>
    </row>
    <row r="624" spans="1:12" x14ac:dyDescent="0.2">
      <c r="A624" s="24"/>
      <c r="B624" s="48"/>
      <c r="C624" s="57"/>
      <c r="D624" s="50"/>
      <c r="E624" s="50"/>
      <c r="F624" s="165"/>
      <c r="G624" s="56"/>
      <c r="H624" s="56"/>
      <c r="I624" s="56"/>
      <c r="J624" s="56"/>
      <c r="K624" s="56"/>
      <c r="L624" s="23"/>
    </row>
    <row r="625" spans="1:12" x14ac:dyDescent="0.2">
      <c r="A625" s="51"/>
      <c r="B625" s="52"/>
      <c r="C625" s="53"/>
      <c r="D625" s="54"/>
      <c r="E625" s="54"/>
      <c r="F625" s="164"/>
      <c r="G625" s="55"/>
      <c r="H625" s="55"/>
      <c r="I625" s="55"/>
      <c r="J625" s="55"/>
      <c r="K625" s="55"/>
      <c r="L625" s="23"/>
    </row>
    <row r="626" spans="1:12" x14ac:dyDescent="0.2">
      <c r="A626" s="24"/>
      <c r="B626" s="48"/>
      <c r="C626" s="49"/>
      <c r="D626" s="50"/>
      <c r="E626" s="50"/>
      <c r="F626" s="165"/>
      <c r="G626" s="56"/>
      <c r="H626" s="56"/>
      <c r="I626" s="56"/>
      <c r="J626" s="56"/>
      <c r="K626" s="56"/>
      <c r="L626" s="23"/>
    </row>
    <row r="627" spans="1:12" x14ac:dyDescent="0.2">
      <c r="A627" s="24"/>
      <c r="B627" s="48"/>
      <c r="C627" s="49"/>
      <c r="D627" s="50"/>
      <c r="E627" s="50"/>
      <c r="F627" s="165"/>
      <c r="G627" s="56"/>
      <c r="H627" s="56"/>
      <c r="I627" s="56"/>
      <c r="J627" s="56"/>
      <c r="K627" s="56"/>
      <c r="L627" s="23"/>
    </row>
    <row r="628" spans="1:12" x14ac:dyDescent="0.2">
      <c r="A628" s="24"/>
      <c r="B628" s="48"/>
      <c r="C628" s="57"/>
      <c r="D628" s="50"/>
      <c r="E628" s="50"/>
      <c r="F628" s="165"/>
      <c r="G628" s="56"/>
      <c r="H628" s="56"/>
      <c r="I628" s="56"/>
      <c r="J628" s="56"/>
      <c r="K628" s="56"/>
      <c r="L628" s="23"/>
    </row>
    <row r="629" spans="1:12" x14ac:dyDescent="0.2">
      <c r="A629" s="24"/>
      <c r="B629" s="48"/>
      <c r="C629" s="49"/>
      <c r="D629" s="50"/>
      <c r="E629" s="50"/>
      <c r="F629" s="165"/>
      <c r="G629" s="56"/>
      <c r="H629" s="56"/>
      <c r="I629" s="56"/>
      <c r="J629" s="56"/>
      <c r="K629" s="56"/>
      <c r="L629" s="23"/>
    </row>
    <row r="630" spans="1:12" x14ac:dyDescent="0.2">
      <c r="A630" s="24"/>
      <c r="B630" s="48"/>
      <c r="C630" s="57"/>
      <c r="D630" s="50"/>
      <c r="E630" s="50"/>
      <c r="F630" s="165"/>
      <c r="G630" s="56"/>
      <c r="H630" s="56"/>
      <c r="I630" s="56"/>
      <c r="J630" s="56"/>
      <c r="K630" s="56"/>
      <c r="L630" s="23"/>
    </row>
    <row r="631" spans="1:12" x14ac:dyDescent="0.2">
      <c r="A631" s="24"/>
      <c r="B631" s="48"/>
      <c r="C631" s="49"/>
      <c r="D631" s="50"/>
      <c r="E631" s="50"/>
      <c r="F631" s="165"/>
      <c r="G631" s="56"/>
      <c r="H631" s="56"/>
      <c r="I631" s="56"/>
      <c r="J631" s="56"/>
      <c r="K631" s="56"/>
      <c r="L631" s="23"/>
    </row>
    <row r="632" spans="1:12" x14ac:dyDescent="0.2">
      <c r="A632" s="24"/>
      <c r="B632" s="48"/>
      <c r="C632" s="57"/>
      <c r="D632" s="50"/>
      <c r="E632" s="50"/>
      <c r="F632" s="165"/>
      <c r="G632" s="56"/>
      <c r="H632" s="56"/>
      <c r="I632" s="56"/>
      <c r="J632" s="56"/>
      <c r="K632" s="56"/>
      <c r="L632" s="23"/>
    </row>
    <row r="633" spans="1:12" x14ac:dyDescent="0.2">
      <c r="A633" s="24"/>
      <c r="B633" s="48"/>
      <c r="C633" s="57"/>
      <c r="D633" s="50"/>
      <c r="E633" s="50"/>
      <c r="F633" s="165"/>
      <c r="G633" s="56"/>
      <c r="H633" s="56"/>
      <c r="I633" s="56"/>
      <c r="J633" s="56"/>
      <c r="K633" s="56"/>
      <c r="L633" s="23"/>
    </row>
    <row r="634" spans="1:12" x14ac:dyDescent="0.2">
      <c r="A634" s="24"/>
      <c r="B634" s="48"/>
      <c r="C634" s="49"/>
      <c r="D634" s="50"/>
      <c r="E634" s="50"/>
      <c r="F634" s="165"/>
      <c r="G634" s="56"/>
      <c r="H634" s="56"/>
      <c r="I634" s="56"/>
      <c r="J634" s="56"/>
      <c r="K634" s="56"/>
      <c r="L634" s="23"/>
    </row>
    <row r="635" spans="1:12" x14ac:dyDescent="0.2">
      <c r="A635" s="24"/>
      <c r="B635" s="48"/>
      <c r="C635" s="57"/>
      <c r="D635" s="50"/>
      <c r="E635" s="50"/>
      <c r="F635" s="165"/>
      <c r="G635" s="56"/>
      <c r="H635" s="56"/>
      <c r="I635" s="56"/>
      <c r="J635" s="56"/>
      <c r="K635" s="56"/>
      <c r="L635" s="23"/>
    </row>
    <row r="636" spans="1:12" x14ac:dyDescent="0.2">
      <c r="A636" s="24"/>
      <c r="B636" s="48"/>
      <c r="C636" s="49"/>
      <c r="D636" s="50"/>
      <c r="E636" s="50"/>
      <c r="F636" s="165"/>
      <c r="G636" s="56"/>
      <c r="H636" s="56"/>
      <c r="I636" s="56"/>
      <c r="J636" s="56"/>
      <c r="K636" s="56"/>
      <c r="L636" s="23"/>
    </row>
    <row r="637" spans="1:12" x14ac:dyDescent="0.2">
      <c r="A637" s="51"/>
      <c r="B637" s="52"/>
      <c r="C637" s="58"/>
      <c r="D637" s="54"/>
      <c r="E637" s="54"/>
      <c r="F637" s="164"/>
      <c r="G637" s="55"/>
      <c r="H637" s="55"/>
      <c r="I637" s="55"/>
      <c r="J637" s="55"/>
      <c r="K637" s="55"/>
      <c r="L637" s="23"/>
    </row>
    <row r="638" spans="1:12" x14ac:dyDescent="0.2">
      <c r="A638" s="24"/>
      <c r="B638" s="48"/>
      <c r="C638" s="49"/>
      <c r="D638" s="50"/>
      <c r="E638" s="50"/>
      <c r="F638" s="165"/>
      <c r="G638" s="56"/>
      <c r="H638" s="56"/>
      <c r="I638" s="56"/>
      <c r="J638" s="56"/>
      <c r="K638" s="56"/>
      <c r="L638" s="23"/>
    </row>
    <row r="639" spans="1:12" x14ac:dyDescent="0.2">
      <c r="A639" s="24"/>
      <c r="B639" s="48"/>
      <c r="C639" s="49"/>
      <c r="D639" s="50"/>
      <c r="E639" s="50"/>
      <c r="F639" s="165"/>
      <c r="G639" s="56"/>
      <c r="H639" s="56"/>
      <c r="I639" s="56"/>
      <c r="J639" s="56"/>
      <c r="K639" s="56"/>
      <c r="L639" s="23"/>
    </row>
    <row r="640" spans="1:12" x14ac:dyDescent="0.2">
      <c r="A640" s="24"/>
      <c r="B640" s="48"/>
      <c r="C640" s="57"/>
      <c r="D640" s="50"/>
      <c r="E640" s="50"/>
      <c r="F640" s="165"/>
      <c r="G640" s="56"/>
      <c r="H640" s="56"/>
      <c r="I640" s="56"/>
      <c r="J640" s="56"/>
      <c r="K640" s="56"/>
      <c r="L640" s="23"/>
    </row>
    <row r="641" spans="1:12" x14ac:dyDescent="0.2">
      <c r="A641" s="24"/>
      <c r="B641" s="48"/>
      <c r="C641" s="49"/>
      <c r="D641" s="50"/>
      <c r="E641" s="50"/>
      <c r="F641" s="165"/>
      <c r="G641" s="56"/>
      <c r="H641" s="56"/>
      <c r="I641" s="56"/>
      <c r="J641" s="56"/>
      <c r="K641" s="56"/>
      <c r="L641" s="23"/>
    </row>
    <row r="642" spans="1:12" x14ac:dyDescent="0.2">
      <c r="A642" s="24"/>
      <c r="B642" s="48"/>
      <c r="C642" s="49"/>
      <c r="D642" s="50"/>
      <c r="E642" s="50"/>
      <c r="F642" s="165"/>
      <c r="G642" s="56"/>
      <c r="H642" s="56"/>
      <c r="I642" s="56"/>
      <c r="J642" s="56"/>
      <c r="K642" s="56"/>
      <c r="L642" s="23"/>
    </row>
    <row r="643" spans="1:12" x14ac:dyDescent="0.2">
      <c r="A643" s="24"/>
      <c r="B643" s="48"/>
      <c r="C643" s="49"/>
      <c r="D643" s="50"/>
      <c r="E643" s="50"/>
      <c r="F643" s="165"/>
      <c r="G643" s="56"/>
      <c r="H643" s="56"/>
      <c r="I643" s="56"/>
      <c r="J643" s="56"/>
      <c r="K643" s="56"/>
      <c r="L643" s="23"/>
    </row>
    <row r="644" spans="1:12" x14ac:dyDescent="0.2">
      <c r="A644" s="24"/>
      <c r="B644" s="48"/>
      <c r="C644" s="49"/>
      <c r="D644" s="50"/>
      <c r="E644" s="50"/>
      <c r="F644" s="165"/>
      <c r="G644" s="56"/>
      <c r="H644" s="56"/>
      <c r="I644" s="56"/>
      <c r="J644" s="56"/>
      <c r="K644" s="56"/>
      <c r="L644" s="23"/>
    </row>
    <row r="645" spans="1:12" x14ac:dyDescent="0.2">
      <c r="A645" s="24"/>
      <c r="B645" s="48"/>
      <c r="C645" s="49"/>
      <c r="D645" s="50"/>
      <c r="E645" s="50"/>
      <c r="F645" s="165"/>
      <c r="G645" s="56"/>
      <c r="H645" s="56"/>
      <c r="I645" s="56"/>
      <c r="J645" s="56"/>
      <c r="K645" s="56"/>
      <c r="L645" s="23"/>
    </row>
    <row r="646" spans="1:12" x14ac:dyDescent="0.2">
      <c r="A646" s="51"/>
      <c r="B646" s="52"/>
      <c r="C646" s="53"/>
      <c r="D646" s="54"/>
      <c r="E646" s="54"/>
      <c r="F646" s="164"/>
      <c r="G646" s="55"/>
      <c r="H646" s="55"/>
      <c r="I646" s="55"/>
      <c r="J646" s="55"/>
      <c r="K646" s="55"/>
      <c r="L646" s="23"/>
    </row>
    <row r="647" spans="1:12" x14ac:dyDescent="0.2">
      <c r="A647" s="24"/>
      <c r="B647" s="48"/>
      <c r="C647" s="49"/>
      <c r="D647" s="50"/>
      <c r="E647" s="50"/>
      <c r="F647" s="165"/>
      <c r="G647" s="56"/>
      <c r="H647" s="56"/>
      <c r="I647" s="56"/>
      <c r="J647" s="56"/>
      <c r="K647" s="56"/>
      <c r="L647" s="23"/>
    </row>
    <row r="648" spans="1:12" x14ac:dyDescent="0.2">
      <c r="A648" s="24"/>
      <c r="B648" s="48"/>
      <c r="C648" s="49"/>
      <c r="D648" s="50"/>
      <c r="E648" s="50"/>
      <c r="F648" s="165"/>
      <c r="G648" s="56"/>
      <c r="H648" s="56"/>
      <c r="I648" s="56"/>
      <c r="J648" s="56"/>
      <c r="K648" s="56"/>
      <c r="L648" s="23"/>
    </row>
    <row r="649" spans="1:12" x14ac:dyDescent="0.2">
      <c r="A649" s="24"/>
      <c r="B649" s="48"/>
      <c r="C649" s="57"/>
      <c r="D649" s="50"/>
      <c r="E649" s="50"/>
      <c r="F649" s="165"/>
      <c r="G649" s="56"/>
      <c r="H649" s="56"/>
      <c r="I649" s="56"/>
      <c r="J649" s="56"/>
      <c r="K649" s="56"/>
      <c r="L649" s="23"/>
    </row>
    <row r="650" spans="1:12" x14ac:dyDescent="0.2">
      <c r="A650" s="24"/>
      <c r="B650" s="48"/>
      <c r="C650" s="49"/>
      <c r="D650" s="50"/>
      <c r="E650" s="50"/>
      <c r="F650" s="165"/>
      <c r="G650" s="56"/>
      <c r="H650" s="56"/>
      <c r="I650" s="56"/>
      <c r="J650" s="56"/>
      <c r="K650" s="56"/>
      <c r="L650" s="23"/>
    </row>
    <row r="651" spans="1:12" x14ac:dyDescent="0.2">
      <c r="A651" s="51"/>
      <c r="B651" s="52"/>
      <c r="C651" s="53"/>
      <c r="D651" s="54"/>
      <c r="E651" s="54"/>
      <c r="F651" s="164"/>
      <c r="G651" s="55"/>
      <c r="H651" s="55"/>
      <c r="I651" s="55"/>
      <c r="J651" s="55"/>
      <c r="K651" s="55"/>
      <c r="L651" s="23"/>
    </row>
    <row r="652" spans="1:12" x14ac:dyDescent="0.2">
      <c r="A652" s="51"/>
      <c r="B652" s="52"/>
      <c r="C652" s="53"/>
      <c r="D652" s="54"/>
      <c r="E652" s="54"/>
      <c r="F652" s="164"/>
      <c r="G652" s="55"/>
      <c r="H652" s="55"/>
      <c r="I652" s="55"/>
      <c r="J652" s="55"/>
      <c r="K652" s="55"/>
      <c r="L652" s="23"/>
    </row>
    <row r="653" spans="1:12" x14ac:dyDescent="0.2">
      <c r="A653" s="24"/>
      <c r="B653" s="48"/>
      <c r="C653" s="49"/>
      <c r="D653" s="50"/>
      <c r="E653" s="50"/>
      <c r="F653" s="165"/>
      <c r="G653" s="56"/>
      <c r="H653" s="56"/>
      <c r="I653" s="56"/>
      <c r="J653" s="56"/>
      <c r="K653" s="56"/>
      <c r="L653" s="23"/>
    </row>
    <row r="654" spans="1:12" x14ac:dyDescent="0.2">
      <c r="A654" s="24"/>
      <c r="B654" s="48"/>
      <c r="C654" s="49"/>
      <c r="D654" s="50"/>
      <c r="E654" s="50"/>
      <c r="F654" s="165"/>
      <c r="G654" s="56"/>
      <c r="H654" s="56"/>
      <c r="I654" s="56"/>
      <c r="J654" s="56"/>
      <c r="K654" s="56"/>
      <c r="L654" s="23"/>
    </row>
    <row r="655" spans="1:12" x14ac:dyDescent="0.2">
      <c r="A655" s="24"/>
      <c r="B655" s="48"/>
      <c r="C655" s="49"/>
      <c r="D655" s="50"/>
      <c r="E655" s="50"/>
      <c r="F655" s="165"/>
      <c r="G655" s="56"/>
      <c r="H655" s="56"/>
      <c r="I655" s="56"/>
      <c r="J655" s="56"/>
      <c r="K655" s="56"/>
      <c r="L655" s="23"/>
    </row>
    <row r="656" spans="1:12" x14ac:dyDescent="0.2">
      <c r="A656" s="24"/>
      <c r="B656" s="48"/>
      <c r="C656" s="49"/>
      <c r="D656" s="50"/>
      <c r="E656" s="50"/>
      <c r="F656" s="165"/>
      <c r="G656" s="56"/>
      <c r="H656" s="56"/>
      <c r="I656" s="56"/>
      <c r="J656" s="56"/>
      <c r="K656" s="56"/>
      <c r="L656" s="23"/>
    </row>
    <row r="657" spans="1:12" x14ac:dyDescent="0.2">
      <c r="A657" s="24"/>
      <c r="B657" s="48"/>
      <c r="C657" s="57"/>
      <c r="D657" s="50"/>
      <c r="E657" s="50"/>
      <c r="F657" s="165"/>
      <c r="G657" s="56"/>
      <c r="H657" s="56"/>
      <c r="I657" s="56"/>
      <c r="J657" s="56"/>
      <c r="K657" s="56"/>
      <c r="L657" s="23"/>
    </row>
    <row r="658" spans="1:12" x14ac:dyDescent="0.2">
      <c r="A658" s="24"/>
      <c r="B658" s="48"/>
      <c r="C658" s="49"/>
      <c r="D658" s="50"/>
      <c r="E658" s="50"/>
      <c r="F658" s="165"/>
      <c r="G658" s="56"/>
      <c r="H658" s="56"/>
      <c r="I658" s="56"/>
      <c r="J658" s="56"/>
      <c r="K658" s="56"/>
      <c r="L658" s="23"/>
    </row>
    <row r="659" spans="1:12" x14ac:dyDescent="0.2">
      <c r="A659" s="24"/>
      <c r="B659" s="48"/>
      <c r="C659" s="49"/>
      <c r="D659" s="50"/>
      <c r="E659" s="50"/>
      <c r="F659" s="165"/>
      <c r="G659" s="56"/>
      <c r="H659" s="56"/>
      <c r="I659" s="56"/>
      <c r="J659" s="56"/>
      <c r="K659" s="56"/>
      <c r="L659" s="23"/>
    </row>
    <row r="660" spans="1:12" x14ac:dyDescent="0.2">
      <c r="A660" s="24"/>
      <c r="B660" s="48"/>
      <c r="C660" s="49"/>
      <c r="D660" s="50"/>
      <c r="E660" s="50"/>
      <c r="F660" s="165"/>
      <c r="G660" s="56"/>
      <c r="H660" s="56"/>
      <c r="I660" s="56"/>
      <c r="J660" s="56"/>
      <c r="K660" s="56"/>
      <c r="L660" s="23"/>
    </row>
    <row r="661" spans="1:12" x14ac:dyDescent="0.2">
      <c r="A661" s="24"/>
      <c r="B661" s="48"/>
      <c r="C661" s="49"/>
      <c r="D661" s="50"/>
      <c r="E661" s="50"/>
      <c r="F661" s="165"/>
      <c r="G661" s="56"/>
      <c r="H661" s="56"/>
      <c r="I661" s="56"/>
      <c r="J661" s="56"/>
      <c r="K661" s="56"/>
      <c r="L661" s="23"/>
    </row>
    <row r="662" spans="1:12" x14ac:dyDescent="0.2">
      <c r="A662" s="24"/>
      <c r="B662" s="48"/>
      <c r="C662" s="49"/>
      <c r="D662" s="50"/>
      <c r="E662" s="50"/>
      <c r="F662" s="165"/>
      <c r="G662" s="56"/>
      <c r="H662" s="56"/>
      <c r="I662" s="56"/>
      <c r="J662" s="56"/>
      <c r="K662" s="56"/>
      <c r="L662" s="23"/>
    </row>
    <row r="663" spans="1:12" x14ac:dyDescent="0.2">
      <c r="A663" s="24"/>
      <c r="B663" s="48"/>
      <c r="C663" s="49"/>
      <c r="D663" s="50"/>
      <c r="E663" s="50"/>
      <c r="F663" s="165"/>
      <c r="G663" s="56"/>
      <c r="H663" s="56"/>
      <c r="I663" s="56"/>
      <c r="J663" s="56"/>
      <c r="K663" s="56"/>
      <c r="L663" s="23"/>
    </row>
    <row r="664" spans="1:12" x14ac:dyDescent="0.2">
      <c r="A664" s="24"/>
      <c r="B664" s="48"/>
      <c r="C664" s="57"/>
      <c r="D664" s="50"/>
      <c r="E664" s="50"/>
      <c r="F664" s="165"/>
      <c r="G664" s="56"/>
      <c r="H664" s="56"/>
      <c r="I664" s="56"/>
      <c r="J664" s="56"/>
      <c r="K664" s="56"/>
      <c r="L664" s="23"/>
    </row>
    <row r="665" spans="1:12" x14ac:dyDescent="0.2">
      <c r="A665" s="24"/>
      <c r="B665" s="48"/>
      <c r="C665" s="49"/>
      <c r="D665" s="50"/>
      <c r="E665" s="50"/>
      <c r="F665" s="165"/>
      <c r="G665" s="56"/>
      <c r="H665" s="56"/>
      <c r="I665" s="56"/>
      <c r="J665" s="56"/>
      <c r="K665" s="56"/>
      <c r="L665" s="23"/>
    </row>
    <row r="666" spans="1:12" x14ac:dyDescent="0.2">
      <c r="A666" s="24"/>
      <c r="B666" s="48"/>
      <c r="C666" s="49"/>
      <c r="D666" s="50"/>
      <c r="E666" s="50"/>
      <c r="F666" s="165"/>
      <c r="G666" s="56"/>
      <c r="H666" s="56"/>
      <c r="I666" s="56"/>
      <c r="J666" s="56"/>
      <c r="K666" s="56"/>
      <c r="L666" s="23"/>
    </row>
    <row r="667" spans="1:12" x14ac:dyDescent="0.2">
      <c r="A667" s="24"/>
      <c r="B667" s="48"/>
      <c r="C667" s="57"/>
      <c r="D667" s="50"/>
      <c r="E667" s="50"/>
      <c r="F667" s="165"/>
      <c r="G667" s="56"/>
      <c r="H667" s="56"/>
      <c r="I667" s="56"/>
      <c r="J667" s="56"/>
      <c r="K667" s="56"/>
      <c r="L667" s="23"/>
    </row>
    <row r="668" spans="1:12" x14ac:dyDescent="0.2">
      <c r="A668" s="24"/>
      <c r="B668" s="48"/>
      <c r="C668" s="49"/>
      <c r="D668" s="50"/>
      <c r="E668" s="50"/>
      <c r="F668" s="165"/>
      <c r="G668" s="56"/>
      <c r="H668" s="56"/>
      <c r="I668" s="56"/>
      <c r="J668" s="56"/>
      <c r="K668" s="56"/>
      <c r="L668" s="23"/>
    </row>
    <row r="669" spans="1:12" x14ac:dyDescent="0.2">
      <c r="A669" s="24"/>
      <c r="B669" s="48"/>
      <c r="C669" s="49"/>
      <c r="D669" s="50"/>
      <c r="E669" s="50"/>
      <c r="F669" s="165"/>
      <c r="G669" s="56"/>
      <c r="H669" s="56"/>
      <c r="I669" s="56"/>
      <c r="J669" s="56"/>
      <c r="K669" s="56"/>
      <c r="L669" s="23"/>
    </row>
    <row r="670" spans="1:12" x14ac:dyDescent="0.2">
      <c r="A670" s="24"/>
      <c r="B670" s="48"/>
      <c r="C670" s="57"/>
      <c r="D670" s="50"/>
      <c r="E670" s="50"/>
      <c r="F670" s="165"/>
      <c r="G670" s="56"/>
      <c r="H670" s="56"/>
      <c r="I670" s="56"/>
      <c r="J670" s="56"/>
      <c r="K670" s="56"/>
      <c r="L670" s="23"/>
    </row>
    <row r="671" spans="1:12" x14ac:dyDescent="0.2">
      <c r="A671" s="24"/>
      <c r="B671" s="48"/>
      <c r="C671" s="49"/>
      <c r="D671" s="50"/>
      <c r="E671" s="50"/>
      <c r="F671" s="165"/>
      <c r="G671" s="56"/>
      <c r="H671" s="56"/>
      <c r="I671" s="56"/>
      <c r="J671" s="56"/>
      <c r="K671" s="56"/>
      <c r="L671" s="23"/>
    </row>
    <row r="672" spans="1:12" x14ac:dyDescent="0.2">
      <c r="A672" s="24"/>
      <c r="B672" s="48"/>
      <c r="C672" s="49"/>
      <c r="D672" s="50"/>
      <c r="E672" s="50"/>
      <c r="F672" s="165"/>
      <c r="G672" s="56"/>
      <c r="H672" s="56"/>
      <c r="I672" s="56"/>
      <c r="J672" s="56"/>
      <c r="K672" s="56"/>
      <c r="L672" s="23"/>
    </row>
    <row r="673" spans="1:12" x14ac:dyDescent="0.2">
      <c r="A673" s="24"/>
      <c r="B673" s="48"/>
      <c r="C673" s="49"/>
      <c r="D673" s="50"/>
      <c r="E673" s="50"/>
      <c r="F673" s="165"/>
      <c r="G673" s="56"/>
      <c r="H673" s="56"/>
      <c r="I673" s="56"/>
      <c r="J673" s="56"/>
      <c r="K673" s="56"/>
      <c r="L673" s="23"/>
    </row>
    <row r="674" spans="1:12" x14ac:dyDescent="0.2">
      <c r="A674" s="24"/>
      <c r="B674" s="48"/>
      <c r="C674" s="49"/>
      <c r="D674" s="50"/>
      <c r="E674" s="50"/>
      <c r="F674" s="165"/>
      <c r="G674" s="56"/>
      <c r="H674" s="56"/>
      <c r="I674" s="56"/>
      <c r="J674" s="56"/>
      <c r="K674" s="56"/>
      <c r="L674" s="23"/>
    </row>
    <row r="675" spans="1:12" x14ac:dyDescent="0.2">
      <c r="A675" s="24"/>
      <c r="B675" s="48"/>
      <c r="C675" s="49"/>
      <c r="D675" s="50"/>
      <c r="E675" s="50"/>
      <c r="F675" s="165"/>
      <c r="G675" s="56"/>
      <c r="H675" s="56"/>
      <c r="I675" s="56"/>
      <c r="J675" s="56"/>
      <c r="K675" s="56"/>
      <c r="L675" s="23"/>
    </row>
    <row r="676" spans="1:12" x14ac:dyDescent="0.2">
      <c r="A676" s="24"/>
      <c r="B676" s="48"/>
      <c r="C676" s="49"/>
      <c r="D676" s="50"/>
      <c r="E676" s="50"/>
      <c r="F676" s="165"/>
      <c r="G676" s="56"/>
      <c r="H676" s="56"/>
      <c r="I676" s="56"/>
      <c r="J676" s="56"/>
      <c r="K676" s="56"/>
      <c r="L676" s="23"/>
    </row>
    <row r="677" spans="1:12" x14ac:dyDescent="0.2">
      <c r="A677" s="51"/>
      <c r="B677" s="52"/>
      <c r="C677" s="53"/>
      <c r="D677" s="54"/>
      <c r="E677" s="54"/>
      <c r="F677" s="164"/>
      <c r="G677" s="55"/>
      <c r="H677" s="55"/>
      <c r="I677" s="55"/>
      <c r="J677" s="55"/>
      <c r="K677" s="55"/>
      <c r="L677" s="23"/>
    </row>
    <row r="678" spans="1:12" x14ac:dyDescent="0.2">
      <c r="A678" s="24"/>
      <c r="B678" s="48"/>
      <c r="C678" s="57"/>
      <c r="D678" s="50"/>
      <c r="E678" s="50"/>
      <c r="F678" s="165"/>
      <c r="G678" s="56"/>
      <c r="H678" s="56"/>
      <c r="I678" s="56"/>
      <c r="J678" s="56"/>
      <c r="K678" s="56"/>
      <c r="L678" s="23"/>
    </row>
    <row r="679" spans="1:12" x14ac:dyDescent="0.2">
      <c r="A679" s="24"/>
      <c r="B679" s="48"/>
      <c r="C679" s="49"/>
      <c r="D679" s="50"/>
      <c r="E679" s="50"/>
      <c r="F679" s="165"/>
      <c r="G679" s="56"/>
      <c r="H679" s="56"/>
      <c r="I679" s="56"/>
      <c r="J679" s="56"/>
      <c r="K679" s="56"/>
      <c r="L679" s="23"/>
    </row>
    <row r="680" spans="1:12" x14ac:dyDescent="0.2">
      <c r="A680" s="24"/>
      <c r="B680" s="48"/>
      <c r="C680" s="49"/>
      <c r="D680" s="50"/>
      <c r="E680" s="50"/>
      <c r="F680" s="165"/>
      <c r="G680" s="56"/>
      <c r="H680" s="56"/>
      <c r="I680" s="56"/>
      <c r="J680" s="56"/>
      <c r="K680" s="56"/>
      <c r="L680" s="23"/>
    </row>
    <row r="681" spans="1:12" x14ac:dyDescent="0.2">
      <c r="A681" s="24"/>
      <c r="B681" s="48"/>
      <c r="C681" s="49"/>
      <c r="D681" s="50"/>
      <c r="E681" s="50"/>
      <c r="F681" s="165"/>
      <c r="G681" s="56"/>
      <c r="H681" s="56"/>
      <c r="I681" s="56"/>
      <c r="J681" s="56"/>
      <c r="K681" s="56"/>
      <c r="L681" s="23"/>
    </row>
    <row r="682" spans="1:12" x14ac:dyDescent="0.2">
      <c r="A682" s="51"/>
      <c r="B682" s="52"/>
      <c r="C682" s="53"/>
      <c r="D682" s="54"/>
      <c r="E682" s="54"/>
      <c r="F682" s="164"/>
      <c r="G682" s="55"/>
      <c r="H682" s="55"/>
      <c r="I682" s="55"/>
      <c r="J682" s="55"/>
      <c r="K682" s="55"/>
      <c r="L682" s="23"/>
    </row>
    <row r="683" spans="1:12" x14ac:dyDescent="0.2">
      <c r="A683" s="24"/>
      <c r="B683" s="48"/>
      <c r="C683" s="49"/>
      <c r="D683" s="50"/>
      <c r="E683" s="50"/>
      <c r="F683" s="165"/>
      <c r="G683" s="56"/>
      <c r="H683" s="56"/>
      <c r="I683" s="56"/>
      <c r="J683" s="56"/>
      <c r="K683" s="56"/>
      <c r="L683" s="23"/>
    </row>
    <row r="684" spans="1:12" x14ac:dyDescent="0.2">
      <c r="A684" s="24"/>
      <c r="B684" s="48"/>
      <c r="C684" s="49"/>
      <c r="D684" s="50"/>
      <c r="E684" s="50"/>
      <c r="F684" s="165"/>
      <c r="G684" s="56"/>
      <c r="H684" s="56"/>
      <c r="I684" s="56"/>
      <c r="J684" s="56"/>
      <c r="K684" s="56"/>
      <c r="L684" s="23"/>
    </row>
    <row r="685" spans="1:12" x14ac:dyDescent="0.2">
      <c r="A685" s="24"/>
      <c r="B685" s="48"/>
      <c r="C685" s="49"/>
      <c r="D685" s="50"/>
      <c r="E685" s="50"/>
      <c r="F685" s="165"/>
      <c r="G685" s="56"/>
      <c r="H685" s="56"/>
      <c r="I685" s="56"/>
      <c r="J685" s="56"/>
      <c r="K685" s="56"/>
      <c r="L685" s="23"/>
    </row>
  </sheetData>
  <pageMargins left="1" right="0.7" top="0.75" bottom="0.75" header="0.3" footer="0.3"/>
  <pageSetup scale="59" orientation="landscape" r:id="rId1"/>
  <headerFooter>
    <oddFooter>&amp;CPage 8.4.36</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25A35-D161-40E0-A5B4-F19B40AF53FA}">
  <dimension ref="A1:O779"/>
  <sheetViews>
    <sheetView view="pageBreakPreview" zoomScale="80" zoomScaleNormal="80" zoomScaleSheetLayoutView="80" workbookViewId="0">
      <pane xSplit="1" ySplit="7" topLeftCell="B8" activePane="bottomRight" state="frozen"/>
      <selection pane="topRight"/>
      <selection pane="bottomLeft"/>
      <selection pane="bottomRight"/>
    </sheetView>
  </sheetViews>
  <sheetFormatPr defaultRowHeight="12.75" customHeight="1" x14ac:dyDescent="0.2"/>
  <cols>
    <col min="1" max="1" width="48.85546875" bestFit="1" customWidth="1"/>
    <col min="2" max="2" width="13.7109375" bestFit="1" customWidth="1"/>
    <col min="4" max="4" width="14" bestFit="1" customWidth="1"/>
    <col min="5" max="5" width="14" customWidth="1"/>
    <col min="6" max="6" width="18.140625"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1785</v>
      </c>
      <c r="B4" s="19"/>
      <c r="C4" s="19"/>
      <c r="D4" s="19"/>
      <c r="E4" s="19"/>
      <c r="F4" s="156"/>
      <c r="G4" s="19"/>
      <c r="H4" s="19"/>
      <c r="I4" s="19"/>
      <c r="J4" s="19"/>
      <c r="K4" s="19"/>
      <c r="L4" s="19"/>
      <c r="M4" s="15"/>
    </row>
    <row r="5" spans="1:15" ht="15" x14ac:dyDescent="0.25">
      <c r="A5" s="19"/>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1111</v>
      </c>
      <c r="B8" s="25">
        <v>355</v>
      </c>
      <c r="C8" s="25" t="s">
        <v>15</v>
      </c>
      <c r="D8" s="158" t="s">
        <v>181</v>
      </c>
      <c r="E8" s="26" t="s">
        <v>189</v>
      </c>
      <c r="F8" s="158"/>
      <c r="G8" s="27">
        <v>0</v>
      </c>
      <c r="H8" s="27">
        <v>58200000</v>
      </c>
      <c r="I8" s="27">
        <v>75000000</v>
      </c>
      <c r="J8" s="27">
        <v>75000000</v>
      </c>
      <c r="K8" s="27">
        <f>SUM(G8:J8)</f>
        <v>208200000</v>
      </c>
      <c r="L8" s="25" t="s">
        <v>930</v>
      </c>
      <c r="M8" s="14"/>
      <c r="N8" s="21"/>
      <c r="O8" s="15"/>
    </row>
    <row r="9" spans="1:15" x14ac:dyDescent="0.2">
      <c r="A9" s="23" t="s">
        <v>1112</v>
      </c>
      <c r="B9" s="25">
        <v>355</v>
      </c>
      <c r="C9" s="29" t="s">
        <v>15</v>
      </c>
      <c r="D9" s="26" t="s">
        <v>181</v>
      </c>
      <c r="E9" s="26" t="s">
        <v>209</v>
      </c>
      <c r="F9" s="158"/>
      <c r="G9" s="27">
        <v>14518787.596986104</v>
      </c>
      <c r="H9" s="27">
        <v>39426756.694103152</v>
      </c>
      <c r="I9" s="27">
        <v>43260497.240171403</v>
      </c>
      <c r="J9" s="27">
        <v>22961304.544778302</v>
      </c>
      <c r="K9" s="27">
        <f t="shared" ref="K9:K72" si="0">SUM(G9:J9)</f>
        <v>120167346.07603896</v>
      </c>
      <c r="L9" s="25"/>
      <c r="M9" s="11"/>
    </row>
    <row r="10" spans="1:15" x14ac:dyDescent="0.2">
      <c r="A10" s="23" t="s">
        <v>1113</v>
      </c>
      <c r="B10" s="25">
        <v>355</v>
      </c>
      <c r="C10" s="29" t="s">
        <v>15</v>
      </c>
      <c r="D10" s="26" t="s">
        <v>181</v>
      </c>
      <c r="E10" s="26" t="s">
        <v>209</v>
      </c>
      <c r="F10" s="158"/>
      <c r="G10" s="27">
        <v>8925855.2469723318</v>
      </c>
      <c r="H10" s="27">
        <v>22194088.53336798</v>
      </c>
      <c r="I10" s="27">
        <v>42628753.896240689</v>
      </c>
      <c r="J10" s="27">
        <v>12295788.297930541</v>
      </c>
      <c r="K10" s="27">
        <f t="shared" si="0"/>
        <v>86044485.974511534</v>
      </c>
      <c r="L10" s="25"/>
    </row>
    <row r="11" spans="1:15" x14ac:dyDescent="0.2">
      <c r="A11" s="23" t="s">
        <v>1114</v>
      </c>
      <c r="B11" s="25">
        <v>355</v>
      </c>
      <c r="C11" s="29" t="s">
        <v>15</v>
      </c>
      <c r="D11" s="26" t="s">
        <v>181</v>
      </c>
      <c r="E11" s="26" t="s">
        <v>209</v>
      </c>
      <c r="F11" s="158"/>
      <c r="G11" s="27">
        <v>13645963</v>
      </c>
      <c r="H11" s="27">
        <v>17355920.08744663</v>
      </c>
      <c r="I11" s="27">
        <v>8032205.8120712992</v>
      </c>
      <c r="J11" s="27">
        <v>25963240.485295784</v>
      </c>
      <c r="K11" s="27">
        <f t="shared" si="0"/>
        <v>64997329.384813711</v>
      </c>
      <c r="L11" s="25"/>
    </row>
    <row r="12" spans="1:15" x14ac:dyDescent="0.2">
      <c r="A12" s="23" t="s">
        <v>1115</v>
      </c>
      <c r="B12" s="25">
        <v>355</v>
      </c>
      <c r="C12" s="29" t="s">
        <v>15</v>
      </c>
      <c r="D12" s="26">
        <v>45688</v>
      </c>
      <c r="E12" s="26" t="s">
        <v>189</v>
      </c>
      <c r="F12" s="158"/>
      <c r="G12" s="27">
        <v>0</v>
      </c>
      <c r="H12" s="27">
        <v>0</v>
      </c>
      <c r="I12" s="27">
        <v>0</v>
      </c>
      <c r="J12" s="27">
        <v>64771073.367848203</v>
      </c>
      <c r="K12" s="27">
        <f t="shared" si="0"/>
        <v>64771073.367848203</v>
      </c>
      <c r="L12" s="25" t="s">
        <v>930</v>
      </c>
    </row>
    <row r="13" spans="1:15" x14ac:dyDescent="0.2">
      <c r="A13" s="23" t="s">
        <v>1116</v>
      </c>
      <c r="B13" s="25">
        <v>355</v>
      </c>
      <c r="C13" s="29" t="s">
        <v>15</v>
      </c>
      <c r="D13" s="26">
        <v>45473</v>
      </c>
      <c r="E13" s="26" t="s">
        <v>189</v>
      </c>
      <c r="F13" s="158"/>
      <c r="G13" s="27">
        <v>0</v>
      </c>
      <c r="H13" s="27">
        <v>0</v>
      </c>
      <c r="I13" s="27">
        <v>63984153.114096105</v>
      </c>
      <c r="J13" s="27">
        <v>0</v>
      </c>
      <c r="K13" s="27">
        <f t="shared" si="0"/>
        <v>63984153.114096105</v>
      </c>
      <c r="L13" s="25" t="s">
        <v>930</v>
      </c>
    </row>
    <row r="14" spans="1:15" x14ac:dyDescent="0.2">
      <c r="A14" s="23" t="s">
        <v>1117</v>
      </c>
      <c r="B14" s="25">
        <v>355</v>
      </c>
      <c r="C14" s="29" t="s">
        <v>15</v>
      </c>
      <c r="D14" s="26">
        <v>45731</v>
      </c>
      <c r="E14" s="26" t="s">
        <v>189</v>
      </c>
      <c r="F14" s="158"/>
      <c r="G14" s="27">
        <v>0</v>
      </c>
      <c r="H14" s="27">
        <v>0</v>
      </c>
      <c r="I14" s="27">
        <v>0</v>
      </c>
      <c r="J14" s="27">
        <v>41250686</v>
      </c>
      <c r="K14" s="27">
        <f t="shared" si="0"/>
        <v>41250686</v>
      </c>
      <c r="L14" s="25" t="s">
        <v>1118</v>
      </c>
    </row>
    <row r="15" spans="1:15" x14ac:dyDescent="0.2">
      <c r="A15" s="23" t="s">
        <v>1119</v>
      </c>
      <c r="B15" s="25">
        <v>355</v>
      </c>
      <c r="C15" s="29" t="s">
        <v>15</v>
      </c>
      <c r="D15" s="26">
        <v>45657</v>
      </c>
      <c r="E15" s="26" t="s">
        <v>209</v>
      </c>
      <c r="F15" s="158"/>
      <c r="G15" s="27">
        <v>0</v>
      </c>
      <c r="H15" s="27">
        <v>0</v>
      </c>
      <c r="I15" s="27">
        <v>35229574.980413005</v>
      </c>
      <c r="J15" s="27">
        <v>1053097.1519999914</v>
      </c>
      <c r="K15" s="27">
        <f t="shared" si="0"/>
        <v>36282672.132413</v>
      </c>
      <c r="L15" s="25"/>
    </row>
    <row r="16" spans="1:15" x14ac:dyDescent="0.2">
      <c r="A16" s="23" t="s">
        <v>1120</v>
      </c>
      <c r="B16" s="25">
        <v>355</v>
      </c>
      <c r="C16" s="29" t="s">
        <v>15</v>
      </c>
      <c r="D16" s="26">
        <v>45656</v>
      </c>
      <c r="E16" s="26" t="s">
        <v>189</v>
      </c>
      <c r="F16" s="158"/>
      <c r="G16" s="27">
        <v>0</v>
      </c>
      <c r="H16" s="27">
        <v>0</v>
      </c>
      <c r="I16" s="27">
        <v>35307499.275955506</v>
      </c>
      <c r="J16" s="27">
        <v>0</v>
      </c>
      <c r="K16" s="27">
        <f t="shared" si="0"/>
        <v>35307499.275955506</v>
      </c>
      <c r="L16" s="25" t="s">
        <v>1118</v>
      </c>
    </row>
    <row r="17" spans="1:12" x14ac:dyDescent="0.2">
      <c r="A17" s="23" t="s">
        <v>1121</v>
      </c>
      <c r="B17" s="25">
        <v>355</v>
      </c>
      <c r="C17" s="29" t="s">
        <v>15</v>
      </c>
      <c r="D17" s="26" t="s">
        <v>181</v>
      </c>
      <c r="E17" s="26" t="s">
        <v>209</v>
      </c>
      <c r="F17" s="158"/>
      <c r="G17" s="27">
        <v>-150593.16</v>
      </c>
      <c r="H17" s="27">
        <v>20383713.716862299</v>
      </c>
      <c r="I17" s="27">
        <v>3088285.0734931398</v>
      </c>
      <c r="J17" s="27">
        <v>9990929.171365669</v>
      </c>
      <c r="K17" s="27">
        <f t="shared" si="0"/>
        <v>33312334.801721111</v>
      </c>
      <c r="L17" s="25"/>
    </row>
    <row r="18" spans="1:12" x14ac:dyDescent="0.2">
      <c r="A18" s="23" t="s">
        <v>1122</v>
      </c>
      <c r="B18" s="25">
        <v>355</v>
      </c>
      <c r="C18" s="29" t="s">
        <v>15</v>
      </c>
      <c r="D18" s="26">
        <v>45245</v>
      </c>
      <c r="E18" s="26" t="s">
        <v>189</v>
      </c>
      <c r="F18" s="158"/>
      <c r="G18" s="27">
        <v>0</v>
      </c>
      <c r="H18" s="27">
        <v>24367503.3493343</v>
      </c>
      <c r="I18" s="27">
        <v>0</v>
      </c>
      <c r="J18" s="27">
        <v>0</v>
      </c>
      <c r="K18" s="27">
        <f t="shared" si="0"/>
        <v>24367503.3493343</v>
      </c>
      <c r="L18" s="25" t="s">
        <v>1118</v>
      </c>
    </row>
    <row r="19" spans="1:12" x14ac:dyDescent="0.2">
      <c r="A19" s="23" t="s">
        <v>1123</v>
      </c>
      <c r="B19" s="25">
        <v>355</v>
      </c>
      <c r="C19" s="29" t="s">
        <v>15</v>
      </c>
      <c r="D19" s="26" t="s">
        <v>181</v>
      </c>
      <c r="E19" s="26" t="s">
        <v>209</v>
      </c>
      <c r="F19" s="158"/>
      <c r="G19" s="27">
        <v>19296947.824937858</v>
      </c>
      <c r="H19" s="27">
        <v>0</v>
      </c>
      <c r="I19" s="27">
        <v>0</v>
      </c>
      <c r="J19" s="27">
        <v>0</v>
      </c>
      <c r="K19" s="27">
        <f t="shared" si="0"/>
        <v>19296947.824937858</v>
      </c>
      <c r="L19" s="25"/>
    </row>
    <row r="20" spans="1:12" x14ac:dyDescent="0.2">
      <c r="A20" s="23" t="s">
        <v>1124</v>
      </c>
      <c r="B20" s="25">
        <v>355</v>
      </c>
      <c r="C20" s="29" t="s">
        <v>15</v>
      </c>
      <c r="D20" s="26" t="s">
        <v>181</v>
      </c>
      <c r="E20" s="26" t="s">
        <v>209</v>
      </c>
      <c r="F20" s="158"/>
      <c r="G20" s="27">
        <v>1291578</v>
      </c>
      <c r="H20" s="27">
        <v>12101806.341352221</v>
      </c>
      <c r="I20" s="27">
        <v>2735459.2330880333</v>
      </c>
      <c r="J20" s="27">
        <v>2751614.7962056333</v>
      </c>
      <c r="K20" s="27">
        <f t="shared" si="0"/>
        <v>18880458.370645888</v>
      </c>
      <c r="L20" s="25"/>
    </row>
    <row r="21" spans="1:12" x14ac:dyDescent="0.2">
      <c r="A21" s="23" t="s">
        <v>1125</v>
      </c>
      <c r="B21" s="25">
        <v>355</v>
      </c>
      <c r="C21" s="29" t="s">
        <v>15</v>
      </c>
      <c r="D21" s="26">
        <v>44635</v>
      </c>
      <c r="E21" s="26" t="s">
        <v>189</v>
      </c>
      <c r="F21" s="158"/>
      <c r="G21" s="27">
        <v>6583069</v>
      </c>
      <c r="H21" s="27">
        <v>12071238.461760301</v>
      </c>
      <c r="I21" s="27">
        <v>0</v>
      </c>
      <c r="J21" s="27">
        <v>225941.199999998</v>
      </c>
      <c r="K21" s="27">
        <f t="shared" si="0"/>
        <v>18880248.6617603</v>
      </c>
      <c r="L21" s="25" t="s">
        <v>1118</v>
      </c>
    </row>
    <row r="22" spans="1:12" x14ac:dyDescent="0.2">
      <c r="A22" s="23" t="s">
        <v>1126</v>
      </c>
      <c r="B22" s="25">
        <v>355</v>
      </c>
      <c r="C22" s="29" t="s">
        <v>15</v>
      </c>
      <c r="D22" s="26" t="s">
        <v>181</v>
      </c>
      <c r="E22" s="26" t="s">
        <v>209</v>
      </c>
      <c r="F22" s="158"/>
      <c r="G22" s="27">
        <v>0</v>
      </c>
      <c r="H22" s="27">
        <v>5460205.7092506131</v>
      </c>
      <c r="I22" s="27">
        <v>5562846.1084857294</v>
      </c>
      <c r="J22" s="27">
        <v>5716690.4473783057</v>
      </c>
      <c r="K22" s="27">
        <f t="shared" si="0"/>
        <v>16739742.265114648</v>
      </c>
      <c r="L22" s="25"/>
    </row>
    <row r="23" spans="1:12" x14ac:dyDescent="0.2">
      <c r="A23" s="23" t="s">
        <v>1127</v>
      </c>
      <c r="B23" s="25">
        <v>355</v>
      </c>
      <c r="C23" s="29" t="s">
        <v>15</v>
      </c>
      <c r="D23" s="26">
        <v>45792</v>
      </c>
      <c r="E23" s="26" t="s">
        <v>189</v>
      </c>
      <c r="F23" s="158"/>
      <c r="G23" s="27">
        <v>0</v>
      </c>
      <c r="H23" s="27">
        <v>0</v>
      </c>
      <c r="I23" s="27">
        <v>0</v>
      </c>
      <c r="J23" s="27">
        <v>16369321.12345998</v>
      </c>
      <c r="K23" s="27">
        <f t="shared" si="0"/>
        <v>16369321.12345998</v>
      </c>
      <c r="L23" s="25" t="s">
        <v>1118</v>
      </c>
    </row>
    <row r="24" spans="1:12" x14ac:dyDescent="0.2">
      <c r="A24" s="23" t="s">
        <v>1128</v>
      </c>
      <c r="B24" s="25">
        <v>355</v>
      </c>
      <c r="C24" s="29" t="s">
        <v>15</v>
      </c>
      <c r="D24" s="26" t="s">
        <v>181</v>
      </c>
      <c r="E24" s="26" t="s">
        <v>209</v>
      </c>
      <c r="F24" s="158"/>
      <c r="G24" s="27">
        <v>0</v>
      </c>
      <c r="H24" s="27">
        <v>5277165.8200146174</v>
      </c>
      <c r="I24" s="27">
        <v>5384565.2738855211</v>
      </c>
      <c r="J24" s="27">
        <v>5529794.7577015506</v>
      </c>
      <c r="K24" s="27">
        <f t="shared" si="0"/>
        <v>16191525.85160169</v>
      </c>
      <c r="L24" s="25"/>
    </row>
    <row r="25" spans="1:12" x14ac:dyDescent="0.2">
      <c r="A25" s="23" t="s">
        <v>1129</v>
      </c>
      <c r="B25" s="25">
        <v>355</v>
      </c>
      <c r="C25" s="29" t="s">
        <v>15</v>
      </c>
      <c r="D25" s="26">
        <v>45427</v>
      </c>
      <c r="E25" s="26" t="s">
        <v>189</v>
      </c>
      <c r="F25" s="158"/>
      <c r="G25" s="27">
        <v>0</v>
      </c>
      <c r="H25" s="27">
        <v>0</v>
      </c>
      <c r="I25" s="27">
        <v>15984587.307980897</v>
      </c>
      <c r="J25" s="27">
        <v>0</v>
      </c>
      <c r="K25" s="27">
        <f t="shared" si="0"/>
        <v>15984587.307980897</v>
      </c>
      <c r="L25" s="25" t="s">
        <v>1130</v>
      </c>
    </row>
    <row r="26" spans="1:12" x14ac:dyDescent="0.2">
      <c r="A26" s="23" t="s">
        <v>1131</v>
      </c>
      <c r="B26" s="25">
        <v>355</v>
      </c>
      <c r="C26" s="29" t="s">
        <v>15</v>
      </c>
      <c r="D26" s="26" t="s">
        <v>181</v>
      </c>
      <c r="E26" s="26" t="s">
        <v>189</v>
      </c>
      <c r="F26" s="158"/>
      <c r="G26" s="27">
        <v>2000000</v>
      </c>
      <c r="H26" s="27">
        <v>13842657.223255176</v>
      </c>
      <c r="I26" s="27">
        <v>0</v>
      </c>
      <c r="J26" s="27">
        <v>0</v>
      </c>
      <c r="K26" s="27">
        <f t="shared" si="0"/>
        <v>15842657.223255176</v>
      </c>
      <c r="L26" s="25" t="s">
        <v>1130</v>
      </c>
    </row>
    <row r="27" spans="1:12" x14ac:dyDescent="0.2">
      <c r="A27" s="23" t="s">
        <v>1132</v>
      </c>
      <c r="B27" s="25">
        <v>355</v>
      </c>
      <c r="C27" s="29" t="s">
        <v>15</v>
      </c>
      <c r="D27" s="26">
        <v>45611</v>
      </c>
      <c r="E27" s="26" t="s">
        <v>189</v>
      </c>
      <c r="F27" s="158"/>
      <c r="G27" s="27">
        <v>0</v>
      </c>
      <c r="H27" s="27">
        <v>0</v>
      </c>
      <c r="I27" s="27">
        <v>9902775.4462969694</v>
      </c>
      <c r="J27" s="27">
        <v>5268583.8023455301</v>
      </c>
      <c r="K27" s="27">
        <f t="shared" si="0"/>
        <v>15171359.2486425</v>
      </c>
      <c r="L27" s="25" t="s">
        <v>1130</v>
      </c>
    </row>
    <row r="28" spans="1:12" x14ac:dyDescent="0.2">
      <c r="A28" s="23" t="s">
        <v>1133</v>
      </c>
      <c r="B28" s="25">
        <v>355</v>
      </c>
      <c r="C28" s="29" t="s">
        <v>15</v>
      </c>
      <c r="D28" s="26" t="s">
        <v>181</v>
      </c>
      <c r="E28" s="26" t="s">
        <v>209</v>
      </c>
      <c r="F28" s="158"/>
      <c r="G28" s="27">
        <v>0</v>
      </c>
      <c r="H28" s="27">
        <v>4874748.4626321774</v>
      </c>
      <c r="I28" s="27">
        <v>4960227.1186714079</v>
      </c>
      <c r="J28" s="27">
        <v>5098919.0619075578</v>
      </c>
      <c r="K28" s="27">
        <f t="shared" si="0"/>
        <v>14933894.643211143</v>
      </c>
      <c r="L28" s="25"/>
    </row>
    <row r="29" spans="1:12" x14ac:dyDescent="0.2">
      <c r="A29" s="23" t="s">
        <v>1134</v>
      </c>
      <c r="B29" s="25">
        <v>355</v>
      </c>
      <c r="C29" s="29" t="s">
        <v>15</v>
      </c>
      <c r="D29" s="26">
        <v>45731</v>
      </c>
      <c r="E29" s="26" t="s">
        <v>189</v>
      </c>
      <c r="F29" s="158"/>
      <c r="G29" s="27">
        <v>0</v>
      </c>
      <c r="H29" s="27">
        <v>2571855</v>
      </c>
      <c r="I29" s="27">
        <v>0</v>
      </c>
      <c r="J29" s="27">
        <v>12158152.373177195</v>
      </c>
      <c r="K29" s="27">
        <f t="shared" si="0"/>
        <v>14730007.373177195</v>
      </c>
      <c r="L29" s="25" t="s">
        <v>1130</v>
      </c>
    </row>
    <row r="30" spans="1:12" x14ac:dyDescent="0.2">
      <c r="A30" s="23" t="s">
        <v>1135</v>
      </c>
      <c r="B30" s="25">
        <v>355</v>
      </c>
      <c r="C30" s="29" t="s">
        <v>15</v>
      </c>
      <c r="D30" s="26">
        <v>45986</v>
      </c>
      <c r="E30" s="26" t="s">
        <v>189</v>
      </c>
      <c r="F30" s="158"/>
      <c r="G30" s="27">
        <v>0</v>
      </c>
      <c r="H30" s="27">
        <v>0</v>
      </c>
      <c r="I30" s="27">
        <v>0</v>
      </c>
      <c r="J30" s="27">
        <v>14484015.6595334</v>
      </c>
      <c r="K30" s="27">
        <f t="shared" si="0"/>
        <v>14484015.6595334</v>
      </c>
      <c r="L30" s="25" t="s">
        <v>1130</v>
      </c>
    </row>
    <row r="31" spans="1:12" x14ac:dyDescent="0.2">
      <c r="A31" s="23" t="s">
        <v>1136</v>
      </c>
      <c r="B31" s="25">
        <v>355</v>
      </c>
      <c r="C31" s="29" t="s">
        <v>15</v>
      </c>
      <c r="D31" s="26">
        <v>45792</v>
      </c>
      <c r="E31" s="26" t="s">
        <v>189</v>
      </c>
      <c r="F31" s="158"/>
      <c r="G31" s="27">
        <v>0</v>
      </c>
      <c r="H31" s="27">
        <v>0</v>
      </c>
      <c r="I31" s="27">
        <v>0</v>
      </c>
      <c r="J31" s="27">
        <v>13419027.668915765</v>
      </c>
      <c r="K31" s="27">
        <f t="shared" si="0"/>
        <v>13419027.668915765</v>
      </c>
      <c r="L31" s="25" t="s">
        <v>1130</v>
      </c>
    </row>
    <row r="32" spans="1:12" x14ac:dyDescent="0.2">
      <c r="A32" s="23" t="s">
        <v>1137</v>
      </c>
      <c r="B32" s="25">
        <v>355</v>
      </c>
      <c r="C32" s="29" t="s">
        <v>15</v>
      </c>
      <c r="D32" s="26">
        <v>45245</v>
      </c>
      <c r="E32" s="26" t="s">
        <v>189</v>
      </c>
      <c r="F32" s="158"/>
      <c r="G32" s="27">
        <v>0</v>
      </c>
      <c r="H32" s="27">
        <v>13040604.084754901</v>
      </c>
      <c r="I32" s="27">
        <v>0</v>
      </c>
      <c r="J32" s="27">
        <v>0</v>
      </c>
      <c r="K32" s="27">
        <f t="shared" si="0"/>
        <v>13040604.084754901</v>
      </c>
      <c r="L32" s="25" t="s">
        <v>1138</v>
      </c>
    </row>
    <row r="33" spans="1:12" x14ac:dyDescent="0.2">
      <c r="A33" s="23" t="s">
        <v>1139</v>
      </c>
      <c r="B33" s="25">
        <v>355</v>
      </c>
      <c r="C33" s="29" t="s">
        <v>15</v>
      </c>
      <c r="D33" s="26">
        <v>45214</v>
      </c>
      <c r="E33" s="26" t="s">
        <v>189</v>
      </c>
      <c r="F33" s="158"/>
      <c r="G33" s="27">
        <v>0</v>
      </c>
      <c r="H33" s="27">
        <v>11895227.1965745</v>
      </c>
      <c r="I33" s="27">
        <v>0</v>
      </c>
      <c r="J33" s="27">
        <v>0</v>
      </c>
      <c r="K33" s="27">
        <f t="shared" si="0"/>
        <v>11895227.1965745</v>
      </c>
      <c r="L33" s="25" t="s">
        <v>1138</v>
      </c>
    </row>
    <row r="34" spans="1:12" x14ac:dyDescent="0.2">
      <c r="A34" s="23" t="s">
        <v>1140</v>
      </c>
      <c r="B34" s="25">
        <v>355</v>
      </c>
      <c r="C34" s="29" t="s">
        <v>15</v>
      </c>
      <c r="D34" s="26" t="s">
        <v>181</v>
      </c>
      <c r="E34" s="26" t="s">
        <v>209</v>
      </c>
      <c r="F34" s="158"/>
      <c r="G34" s="27">
        <v>0</v>
      </c>
      <c r="H34" s="27">
        <v>0</v>
      </c>
      <c r="I34" s="27">
        <v>3042473.7626588899</v>
      </c>
      <c r="J34" s="27">
        <v>8687354.3137688693</v>
      </c>
      <c r="K34" s="27">
        <f t="shared" si="0"/>
        <v>11729828.07642776</v>
      </c>
      <c r="L34" s="25"/>
    </row>
    <row r="35" spans="1:12" x14ac:dyDescent="0.2">
      <c r="A35" s="23" t="s">
        <v>1141</v>
      </c>
      <c r="B35" s="25">
        <v>355</v>
      </c>
      <c r="C35" s="25" t="s">
        <v>15</v>
      </c>
      <c r="D35" s="26">
        <v>45427</v>
      </c>
      <c r="E35" s="26" t="s">
        <v>189</v>
      </c>
      <c r="F35" s="158"/>
      <c r="G35" s="27">
        <v>0</v>
      </c>
      <c r="H35" s="27">
        <v>0</v>
      </c>
      <c r="I35" s="27">
        <v>11349941.3835661</v>
      </c>
      <c r="J35" s="27">
        <v>0</v>
      </c>
      <c r="K35" s="27">
        <f t="shared" si="0"/>
        <v>11349941.3835661</v>
      </c>
      <c r="L35" s="25" t="s">
        <v>1138</v>
      </c>
    </row>
    <row r="36" spans="1:12" x14ac:dyDescent="0.2">
      <c r="A36" s="23" t="s">
        <v>1142</v>
      </c>
      <c r="B36" s="25">
        <v>355</v>
      </c>
      <c r="C36" s="29" t="s">
        <v>15</v>
      </c>
      <c r="D36" s="26" t="s">
        <v>181</v>
      </c>
      <c r="E36" s="26" t="s">
        <v>209</v>
      </c>
      <c r="F36" s="158"/>
      <c r="G36" s="27">
        <v>0</v>
      </c>
      <c r="H36" s="27">
        <v>0</v>
      </c>
      <c r="I36" s="27">
        <v>0</v>
      </c>
      <c r="J36" s="27">
        <v>11266838.132162301</v>
      </c>
      <c r="K36" s="27">
        <f t="shared" si="0"/>
        <v>11266838.132162301</v>
      </c>
      <c r="L36" s="25"/>
    </row>
    <row r="37" spans="1:12" x14ac:dyDescent="0.2">
      <c r="A37" s="23" t="s">
        <v>1143</v>
      </c>
      <c r="B37" s="25">
        <v>355</v>
      </c>
      <c r="C37" s="25" t="s">
        <v>15</v>
      </c>
      <c r="D37" s="26">
        <v>45427</v>
      </c>
      <c r="E37" s="26" t="s">
        <v>189</v>
      </c>
      <c r="F37" s="158"/>
      <c r="G37" s="27">
        <v>0</v>
      </c>
      <c r="H37" s="27">
        <v>0</v>
      </c>
      <c r="I37" s="27">
        <v>4753582.9821912702</v>
      </c>
      <c r="J37" s="27">
        <v>6369669.49948062</v>
      </c>
      <c r="K37" s="27">
        <f t="shared" si="0"/>
        <v>11123252.48167189</v>
      </c>
      <c r="L37" s="25" t="s">
        <v>1138</v>
      </c>
    </row>
    <row r="38" spans="1:12" x14ac:dyDescent="0.2">
      <c r="A38" s="23" t="s">
        <v>1144</v>
      </c>
      <c r="B38" s="25">
        <v>355</v>
      </c>
      <c r="C38" s="29" t="s">
        <v>15</v>
      </c>
      <c r="D38" s="26" t="s">
        <v>181</v>
      </c>
      <c r="E38" s="26" t="s">
        <v>209</v>
      </c>
      <c r="F38" s="158"/>
      <c r="G38" s="27">
        <v>0</v>
      </c>
      <c r="H38" s="27">
        <v>2532738.5137040261</v>
      </c>
      <c r="I38" s="27">
        <v>2405555.0739397751</v>
      </c>
      <c r="J38" s="27">
        <v>5426151.3529016171</v>
      </c>
      <c r="K38" s="27">
        <f t="shared" si="0"/>
        <v>10364444.940545417</v>
      </c>
      <c r="L38" s="25"/>
    </row>
    <row r="39" spans="1:12" x14ac:dyDescent="0.2">
      <c r="A39" s="23" t="s">
        <v>1145</v>
      </c>
      <c r="B39" s="25">
        <v>355</v>
      </c>
      <c r="C39" s="29" t="s">
        <v>15</v>
      </c>
      <c r="D39" s="26">
        <v>45442</v>
      </c>
      <c r="E39" s="26" t="s">
        <v>189</v>
      </c>
      <c r="F39" s="158"/>
      <c r="G39" s="27">
        <v>0</v>
      </c>
      <c r="H39" s="27">
        <v>0</v>
      </c>
      <c r="I39" s="27">
        <v>9521175.3335484583</v>
      </c>
      <c r="J39" s="27">
        <v>0</v>
      </c>
      <c r="K39" s="27">
        <f t="shared" si="0"/>
        <v>9521175.3335484583</v>
      </c>
      <c r="L39" s="25"/>
    </row>
    <row r="40" spans="1:12" x14ac:dyDescent="0.2">
      <c r="A40" s="23" t="s">
        <v>1146</v>
      </c>
      <c r="B40" s="25">
        <v>355</v>
      </c>
      <c r="C40" s="29" t="s">
        <v>15</v>
      </c>
      <c r="D40" s="26">
        <v>45061</v>
      </c>
      <c r="E40" s="26" t="s">
        <v>189</v>
      </c>
      <c r="F40" s="158"/>
      <c r="G40" s="27">
        <v>0</v>
      </c>
      <c r="H40" s="27">
        <v>8999693.1154952701</v>
      </c>
      <c r="I40" s="27">
        <v>0</v>
      </c>
      <c r="J40" s="27">
        <v>0</v>
      </c>
      <c r="K40" s="27">
        <f t="shared" si="0"/>
        <v>8999693.1154952701</v>
      </c>
      <c r="L40" s="28"/>
    </row>
    <row r="41" spans="1:12" x14ac:dyDescent="0.2">
      <c r="A41" s="23" t="s">
        <v>1147</v>
      </c>
      <c r="B41" s="25">
        <v>355</v>
      </c>
      <c r="C41" s="25" t="s">
        <v>15</v>
      </c>
      <c r="D41" s="26">
        <v>45792</v>
      </c>
      <c r="E41" s="26" t="s">
        <v>189</v>
      </c>
      <c r="F41" s="158"/>
      <c r="G41" s="27">
        <v>0</v>
      </c>
      <c r="H41" s="27">
        <v>0</v>
      </c>
      <c r="I41" s="27">
        <v>0</v>
      </c>
      <c r="J41" s="27">
        <v>8785295.6998671144</v>
      </c>
      <c r="K41" s="27">
        <f t="shared" si="0"/>
        <v>8785295.6998671144</v>
      </c>
      <c r="L41" s="28"/>
    </row>
    <row r="42" spans="1:12" x14ac:dyDescent="0.2">
      <c r="A42" s="23" t="s">
        <v>1148</v>
      </c>
      <c r="B42" s="25">
        <v>355</v>
      </c>
      <c r="C42" s="29" t="s">
        <v>15</v>
      </c>
      <c r="D42" s="26">
        <v>45641</v>
      </c>
      <c r="E42" s="26" t="s">
        <v>189</v>
      </c>
      <c r="F42" s="158"/>
      <c r="G42" s="27">
        <v>0</v>
      </c>
      <c r="H42" s="27">
        <v>0</v>
      </c>
      <c r="I42" s="27">
        <v>7379641.6103759399</v>
      </c>
      <c r="J42" s="27">
        <v>1148499.07</v>
      </c>
      <c r="K42" s="27">
        <f t="shared" si="0"/>
        <v>8528140.6803759392</v>
      </c>
      <c r="L42" s="28"/>
    </row>
    <row r="43" spans="1:12" x14ac:dyDescent="0.2">
      <c r="A43" s="23" t="s">
        <v>1149</v>
      </c>
      <c r="B43" s="25">
        <v>355</v>
      </c>
      <c r="C43" s="29" t="s">
        <v>15</v>
      </c>
      <c r="D43" s="26">
        <v>45200</v>
      </c>
      <c r="E43" s="26" t="s">
        <v>189</v>
      </c>
      <c r="F43" s="158"/>
      <c r="G43" s="27">
        <v>0</v>
      </c>
      <c r="H43" s="27">
        <v>8298901.1990609029</v>
      </c>
      <c r="I43" s="27">
        <v>0</v>
      </c>
      <c r="J43" s="27">
        <v>0</v>
      </c>
      <c r="K43" s="27">
        <f t="shared" si="0"/>
        <v>8298901.1990609029</v>
      </c>
      <c r="L43" s="28"/>
    </row>
    <row r="44" spans="1:12" x14ac:dyDescent="0.2">
      <c r="A44" s="23" t="s">
        <v>1150</v>
      </c>
      <c r="B44" s="25">
        <v>355</v>
      </c>
      <c r="C44" s="29" t="s">
        <v>15</v>
      </c>
      <c r="D44" s="26">
        <v>44910</v>
      </c>
      <c r="E44" s="26" t="s">
        <v>189</v>
      </c>
      <c r="F44" s="158"/>
      <c r="G44" s="27">
        <v>7853032.3462030999</v>
      </c>
      <c r="H44" s="27">
        <v>0</v>
      </c>
      <c r="I44" s="27">
        <v>0</v>
      </c>
      <c r="J44" s="27">
        <v>0</v>
      </c>
      <c r="K44" s="27">
        <f t="shared" si="0"/>
        <v>7853032.3462030999</v>
      </c>
      <c r="L44" s="28"/>
    </row>
    <row r="45" spans="1:12" x14ac:dyDescent="0.2">
      <c r="A45" s="23" t="s">
        <v>1151</v>
      </c>
      <c r="B45" s="25">
        <v>355</v>
      </c>
      <c r="C45" s="25" t="s">
        <v>15</v>
      </c>
      <c r="D45" s="26">
        <v>45427</v>
      </c>
      <c r="E45" s="26" t="s">
        <v>189</v>
      </c>
      <c r="F45" s="158"/>
      <c r="G45" s="27">
        <v>0</v>
      </c>
      <c r="H45" s="27">
        <v>0</v>
      </c>
      <c r="I45" s="27">
        <v>7833086.19667025</v>
      </c>
      <c r="J45" s="27">
        <v>0</v>
      </c>
      <c r="K45" s="27">
        <f t="shared" si="0"/>
        <v>7833086.19667025</v>
      </c>
      <c r="L45" s="28"/>
    </row>
    <row r="46" spans="1:12" x14ac:dyDescent="0.2">
      <c r="A46" s="23" t="s">
        <v>1152</v>
      </c>
      <c r="B46" s="25">
        <v>355</v>
      </c>
      <c r="C46" s="25" t="s">
        <v>15</v>
      </c>
      <c r="D46" s="26" t="s">
        <v>181</v>
      </c>
      <c r="E46" s="26" t="s">
        <v>189</v>
      </c>
      <c r="F46" s="158"/>
      <c r="G46" s="27">
        <v>7742590</v>
      </c>
      <c r="H46" s="27">
        <v>-101.21847788602844</v>
      </c>
      <c r="I46" s="27">
        <v>0</v>
      </c>
      <c r="J46" s="27">
        <v>0</v>
      </c>
      <c r="K46" s="27">
        <f t="shared" si="0"/>
        <v>7742488.7815221138</v>
      </c>
      <c r="L46" s="28"/>
    </row>
    <row r="47" spans="1:12" x14ac:dyDescent="0.2">
      <c r="A47" s="23" t="s">
        <v>1153</v>
      </c>
      <c r="B47" s="25">
        <v>355</v>
      </c>
      <c r="C47" s="25" t="s">
        <v>15</v>
      </c>
      <c r="D47" s="26">
        <v>45976</v>
      </c>
      <c r="E47" s="26" t="s">
        <v>189</v>
      </c>
      <c r="F47" s="158"/>
      <c r="G47" s="27">
        <v>0</v>
      </c>
      <c r="H47" s="27">
        <v>0</v>
      </c>
      <c r="I47" s="27">
        <v>0</v>
      </c>
      <c r="J47" s="27">
        <v>7702154.7734903656</v>
      </c>
      <c r="K47" s="27">
        <f t="shared" si="0"/>
        <v>7702154.7734903656</v>
      </c>
      <c r="L47" s="28"/>
    </row>
    <row r="48" spans="1:12" x14ac:dyDescent="0.2">
      <c r="A48" s="23" t="s">
        <v>1154</v>
      </c>
      <c r="B48" s="25">
        <v>355</v>
      </c>
      <c r="C48" s="25" t="s">
        <v>15</v>
      </c>
      <c r="D48" s="26">
        <v>45657</v>
      </c>
      <c r="E48" s="26" t="s">
        <v>189</v>
      </c>
      <c r="F48" s="158"/>
      <c r="G48" s="27">
        <v>0</v>
      </c>
      <c r="H48" s="27">
        <v>0</v>
      </c>
      <c r="I48" s="27">
        <v>7594511</v>
      </c>
      <c r="J48" s="27">
        <v>0</v>
      </c>
      <c r="K48" s="27">
        <f t="shared" si="0"/>
        <v>7594511</v>
      </c>
      <c r="L48" s="28"/>
    </row>
    <row r="49" spans="1:12" x14ac:dyDescent="0.2">
      <c r="A49" s="23" t="s">
        <v>1155</v>
      </c>
      <c r="B49" s="25">
        <v>355</v>
      </c>
      <c r="C49" s="25" t="s">
        <v>15</v>
      </c>
      <c r="D49" s="26">
        <v>45245</v>
      </c>
      <c r="E49" s="26" t="s">
        <v>189</v>
      </c>
      <c r="F49" s="158"/>
      <c r="G49" s="27">
        <v>0</v>
      </c>
      <c r="H49" s="27">
        <v>7422722.6580194635</v>
      </c>
      <c r="I49" s="27">
        <v>0</v>
      </c>
      <c r="J49" s="27">
        <v>0</v>
      </c>
      <c r="K49" s="27">
        <f t="shared" si="0"/>
        <v>7422722.6580194635</v>
      </c>
      <c r="L49" s="28"/>
    </row>
    <row r="50" spans="1:12" x14ac:dyDescent="0.2">
      <c r="A50" s="23" t="s">
        <v>1156</v>
      </c>
      <c r="B50" s="25">
        <v>355</v>
      </c>
      <c r="C50" s="25" t="s">
        <v>15</v>
      </c>
      <c r="D50" s="26" t="s">
        <v>181</v>
      </c>
      <c r="E50" s="26" t="s">
        <v>209</v>
      </c>
      <c r="F50" s="158"/>
      <c r="G50" s="27">
        <v>0</v>
      </c>
      <c r="H50" s="27">
        <v>2029481.0066447444</v>
      </c>
      <c r="I50" s="27">
        <v>2167094</v>
      </c>
      <c r="J50" s="27">
        <v>3000000</v>
      </c>
      <c r="K50" s="27">
        <f t="shared" si="0"/>
        <v>7196575.0066447444</v>
      </c>
      <c r="L50" s="28"/>
    </row>
    <row r="51" spans="1:12" x14ac:dyDescent="0.2">
      <c r="A51" s="23" t="s">
        <v>1157</v>
      </c>
      <c r="B51" s="25">
        <v>355</v>
      </c>
      <c r="C51" s="25" t="s">
        <v>15</v>
      </c>
      <c r="D51" s="26">
        <v>45945</v>
      </c>
      <c r="E51" s="26" t="s">
        <v>189</v>
      </c>
      <c r="F51" s="158"/>
      <c r="G51" s="27">
        <v>0</v>
      </c>
      <c r="H51" s="27">
        <v>0</v>
      </c>
      <c r="I51" s="27">
        <v>0</v>
      </c>
      <c r="J51" s="27">
        <v>7039877.6661954094</v>
      </c>
      <c r="K51" s="27">
        <f t="shared" si="0"/>
        <v>7039877.6661954094</v>
      </c>
      <c r="L51" s="28"/>
    </row>
    <row r="52" spans="1:12" x14ac:dyDescent="0.2">
      <c r="A52" s="23" t="s">
        <v>1158</v>
      </c>
      <c r="B52" s="25">
        <v>355</v>
      </c>
      <c r="C52" s="25" t="s">
        <v>15</v>
      </c>
      <c r="D52" s="26">
        <v>45482</v>
      </c>
      <c r="E52" s="26" t="s">
        <v>189</v>
      </c>
      <c r="F52" s="158"/>
      <c r="G52" s="27">
        <v>0</v>
      </c>
      <c r="H52" s="27">
        <v>0</v>
      </c>
      <c r="I52" s="27">
        <v>6704600.7861116426</v>
      </c>
      <c r="J52" s="27">
        <v>0</v>
      </c>
      <c r="K52" s="27">
        <f t="shared" si="0"/>
        <v>6704600.7861116426</v>
      </c>
      <c r="L52" s="28"/>
    </row>
    <row r="53" spans="1:12" x14ac:dyDescent="0.2">
      <c r="A53" s="23" t="s">
        <v>1159</v>
      </c>
      <c r="B53" s="25">
        <v>355</v>
      </c>
      <c r="C53" s="25" t="s">
        <v>15</v>
      </c>
      <c r="D53" s="26" t="s">
        <v>181</v>
      </c>
      <c r="E53" s="26" t="s">
        <v>209</v>
      </c>
      <c r="F53" s="158"/>
      <c r="G53" s="27">
        <v>0</v>
      </c>
      <c r="H53" s="27">
        <v>2152008.6291389544</v>
      </c>
      <c r="I53" s="27">
        <v>2191307.924873265</v>
      </c>
      <c r="J53" s="27">
        <v>2040145.3185763916</v>
      </c>
      <c r="K53" s="27">
        <f t="shared" si="0"/>
        <v>6383461.8725886112</v>
      </c>
      <c r="L53" s="28"/>
    </row>
    <row r="54" spans="1:12" x14ac:dyDescent="0.2">
      <c r="A54" s="23" t="s">
        <v>1160</v>
      </c>
      <c r="B54" s="25">
        <v>355</v>
      </c>
      <c r="C54" s="25" t="s">
        <v>15</v>
      </c>
      <c r="D54" s="26">
        <v>45427</v>
      </c>
      <c r="E54" s="26" t="s">
        <v>189</v>
      </c>
      <c r="F54" s="158"/>
      <c r="G54" s="27">
        <v>0</v>
      </c>
      <c r="H54" s="27">
        <v>0</v>
      </c>
      <c r="I54" s="27">
        <v>6210355</v>
      </c>
      <c r="J54" s="27">
        <v>0</v>
      </c>
      <c r="K54" s="27">
        <f t="shared" si="0"/>
        <v>6210355</v>
      </c>
      <c r="L54" s="28"/>
    </row>
    <row r="55" spans="1:12" x14ac:dyDescent="0.2">
      <c r="A55" s="23" t="s">
        <v>1161</v>
      </c>
      <c r="B55" s="25">
        <v>355</v>
      </c>
      <c r="C55" s="25" t="s">
        <v>15</v>
      </c>
      <c r="D55" s="26">
        <v>45611</v>
      </c>
      <c r="E55" s="26" t="s">
        <v>189</v>
      </c>
      <c r="F55" s="158"/>
      <c r="G55" s="27">
        <v>0</v>
      </c>
      <c r="H55" s="27">
        <v>0</v>
      </c>
      <c r="I55" s="27">
        <v>6117988.9199999999</v>
      </c>
      <c r="J55" s="27">
        <v>0</v>
      </c>
      <c r="K55" s="27">
        <f t="shared" si="0"/>
        <v>6117988.9199999999</v>
      </c>
      <c r="L55" s="28"/>
    </row>
    <row r="56" spans="1:12" x14ac:dyDescent="0.2">
      <c r="A56" s="23" t="s">
        <v>1162</v>
      </c>
      <c r="B56" s="25">
        <v>355</v>
      </c>
      <c r="C56" s="25" t="s">
        <v>15</v>
      </c>
      <c r="D56" s="26">
        <v>46022</v>
      </c>
      <c r="E56" s="26" t="s">
        <v>189</v>
      </c>
      <c r="F56" s="158"/>
      <c r="G56" s="27">
        <v>0</v>
      </c>
      <c r="H56" s="27">
        <v>0</v>
      </c>
      <c r="I56" s="27">
        <v>0</v>
      </c>
      <c r="J56" s="27">
        <v>6107734.4118419671</v>
      </c>
      <c r="K56" s="27">
        <f t="shared" si="0"/>
        <v>6107734.4118419671</v>
      </c>
      <c r="L56" s="28"/>
    </row>
    <row r="57" spans="1:12" x14ac:dyDescent="0.2">
      <c r="A57" s="23" t="s">
        <v>1163</v>
      </c>
      <c r="B57" s="25">
        <v>355</v>
      </c>
      <c r="C57" s="25" t="s">
        <v>15</v>
      </c>
      <c r="D57" s="26">
        <v>45413</v>
      </c>
      <c r="E57" s="26" t="s">
        <v>189</v>
      </c>
      <c r="F57" s="158"/>
      <c r="G57" s="27">
        <v>0</v>
      </c>
      <c r="H57" s="27">
        <v>0</v>
      </c>
      <c r="I57" s="27">
        <v>6079391.3007176258</v>
      </c>
      <c r="J57" s="27">
        <v>0</v>
      </c>
      <c r="K57" s="27">
        <f t="shared" si="0"/>
        <v>6079391.3007176258</v>
      </c>
      <c r="L57" s="28"/>
    </row>
    <row r="58" spans="1:12" x14ac:dyDescent="0.2">
      <c r="A58" s="23" t="s">
        <v>1164</v>
      </c>
      <c r="B58" s="25">
        <v>355</v>
      </c>
      <c r="C58" s="25" t="s">
        <v>15</v>
      </c>
      <c r="D58" s="26" t="s">
        <v>181</v>
      </c>
      <c r="E58" s="26" t="s">
        <v>209</v>
      </c>
      <c r="F58" s="158"/>
      <c r="G58" s="27">
        <v>0</v>
      </c>
      <c r="H58" s="27">
        <v>0</v>
      </c>
      <c r="I58" s="27">
        <v>0</v>
      </c>
      <c r="J58" s="27">
        <v>6011991.7695955634</v>
      </c>
      <c r="K58" s="27">
        <f t="shared" si="0"/>
        <v>6011991.7695955634</v>
      </c>
      <c r="L58" s="28"/>
    </row>
    <row r="59" spans="1:12" x14ac:dyDescent="0.2">
      <c r="A59" s="23" t="s">
        <v>1165</v>
      </c>
      <c r="B59" s="25">
        <v>355</v>
      </c>
      <c r="C59" s="25" t="s">
        <v>15</v>
      </c>
      <c r="D59" s="26" t="s">
        <v>181</v>
      </c>
      <c r="E59" s="26" t="s">
        <v>209</v>
      </c>
      <c r="F59" s="158"/>
      <c r="G59" s="27">
        <v>0</v>
      </c>
      <c r="H59" s="27">
        <v>2593573.2431842545</v>
      </c>
      <c r="I59" s="27">
        <v>2635874.9771527331</v>
      </c>
      <c r="J59" s="27">
        <v>690520.03854645928</v>
      </c>
      <c r="K59" s="27">
        <f t="shared" si="0"/>
        <v>5919968.2588834465</v>
      </c>
      <c r="L59" s="28"/>
    </row>
    <row r="60" spans="1:12" x14ac:dyDescent="0.2">
      <c r="A60" s="23" t="s">
        <v>1166</v>
      </c>
      <c r="B60" s="25">
        <v>355</v>
      </c>
      <c r="C60" s="25" t="s">
        <v>15</v>
      </c>
      <c r="D60" s="26">
        <v>45337</v>
      </c>
      <c r="E60" s="26" t="s">
        <v>189</v>
      </c>
      <c r="F60" s="158"/>
      <c r="G60" s="27">
        <v>0</v>
      </c>
      <c r="H60" s="27">
        <v>0</v>
      </c>
      <c r="I60" s="27">
        <v>5756114.3194679078</v>
      </c>
      <c r="J60" s="27">
        <v>0</v>
      </c>
      <c r="K60" s="27">
        <f t="shared" si="0"/>
        <v>5756114.3194679078</v>
      </c>
      <c r="L60" s="28"/>
    </row>
    <row r="61" spans="1:12" x14ac:dyDescent="0.2">
      <c r="A61" s="23" t="s">
        <v>1167</v>
      </c>
      <c r="B61" s="25">
        <v>355</v>
      </c>
      <c r="C61" s="25" t="s">
        <v>15</v>
      </c>
      <c r="D61" s="26">
        <v>44866</v>
      </c>
      <c r="E61" s="26" t="s">
        <v>189</v>
      </c>
      <c r="F61" s="158"/>
      <c r="G61" s="27">
        <v>5695031</v>
      </c>
      <c r="H61" s="27">
        <v>0</v>
      </c>
      <c r="I61" s="27">
        <v>0</v>
      </c>
      <c r="J61" s="27">
        <v>0</v>
      </c>
      <c r="K61" s="27">
        <f t="shared" si="0"/>
        <v>5695031</v>
      </c>
      <c r="L61" s="28"/>
    </row>
    <row r="62" spans="1:12" x14ac:dyDescent="0.2">
      <c r="A62" s="23" t="s">
        <v>1168</v>
      </c>
      <c r="B62" s="25">
        <v>355</v>
      </c>
      <c r="C62" s="25" t="s">
        <v>15</v>
      </c>
      <c r="D62" s="26">
        <v>44910</v>
      </c>
      <c r="E62" s="26" t="s">
        <v>189</v>
      </c>
      <c r="F62" s="158"/>
      <c r="G62" s="27">
        <v>4500000</v>
      </c>
      <c r="H62" s="27">
        <v>1034766.41180276</v>
      </c>
      <c r="I62" s="27">
        <v>0</v>
      </c>
      <c r="J62" s="27">
        <v>0</v>
      </c>
      <c r="K62" s="27">
        <f t="shared" si="0"/>
        <v>5534766.4118027603</v>
      </c>
      <c r="L62" s="28"/>
    </row>
    <row r="63" spans="1:12" x14ac:dyDescent="0.2">
      <c r="A63" s="23" t="s">
        <v>1169</v>
      </c>
      <c r="B63" s="25">
        <v>355</v>
      </c>
      <c r="C63" s="25" t="s">
        <v>15</v>
      </c>
      <c r="D63" s="26">
        <v>46022</v>
      </c>
      <c r="E63" s="26" t="s">
        <v>189</v>
      </c>
      <c r="F63" s="158"/>
      <c r="G63" s="27">
        <v>0</v>
      </c>
      <c r="H63" s="27">
        <v>0</v>
      </c>
      <c r="I63" s="27">
        <v>0</v>
      </c>
      <c r="J63" s="27">
        <v>5464815.0000691283</v>
      </c>
      <c r="K63" s="27">
        <f t="shared" si="0"/>
        <v>5464815.0000691283</v>
      </c>
      <c r="L63" s="28"/>
    </row>
    <row r="64" spans="1:12" x14ac:dyDescent="0.2">
      <c r="A64" s="23" t="s">
        <v>1170</v>
      </c>
      <c r="B64" s="25">
        <v>355</v>
      </c>
      <c r="C64" s="25" t="s">
        <v>15</v>
      </c>
      <c r="D64" s="26">
        <v>45458</v>
      </c>
      <c r="E64" s="26" t="s">
        <v>189</v>
      </c>
      <c r="F64" s="158"/>
      <c r="G64" s="27">
        <v>0</v>
      </c>
      <c r="H64" s="27">
        <v>0</v>
      </c>
      <c r="I64" s="27">
        <v>5450000</v>
      </c>
      <c r="J64" s="27">
        <v>0</v>
      </c>
      <c r="K64" s="27">
        <f t="shared" si="0"/>
        <v>5450000</v>
      </c>
      <c r="L64" s="28"/>
    </row>
    <row r="65" spans="1:12" x14ac:dyDescent="0.2">
      <c r="A65" s="23" t="s">
        <v>1171</v>
      </c>
      <c r="B65" s="25">
        <v>355</v>
      </c>
      <c r="C65" s="25" t="s">
        <v>15</v>
      </c>
      <c r="D65" s="26">
        <v>45444</v>
      </c>
      <c r="E65" s="26" t="s">
        <v>189</v>
      </c>
      <c r="F65" s="158"/>
      <c r="G65" s="27">
        <v>0</v>
      </c>
      <c r="H65" s="27">
        <v>0</v>
      </c>
      <c r="I65" s="27">
        <v>5366525.1680774642</v>
      </c>
      <c r="J65" s="27">
        <v>0</v>
      </c>
      <c r="K65" s="27">
        <f t="shared" si="0"/>
        <v>5366525.1680774642</v>
      </c>
      <c r="L65" s="28"/>
    </row>
    <row r="66" spans="1:12" x14ac:dyDescent="0.2">
      <c r="A66" s="23" t="s">
        <v>1172</v>
      </c>
      <c r="B66" s="25">
        <v>355</v>
      </c>
      <c r="C66" s="25" t="s">
        <v>15</v>
      </c>
      <c r="D66" s="26">
        <v>45792</v>
      </c>
      <c r="E66" s="26" t="s">
        <v>189</v>
      </c>
      <c r="F66" s="158"/>
      <c r="G66" s="27">
        <v>0</v>
      </c>
      <c r="H66" s="27">
        <v>0</v>
      </c>
      <c r="I66" s="27">
        <v>0</v>
      </c>
      <c r="J66" s="27">
        <v>5355731</v>
      </c>
      <c r="K66" s="27">
        <f t="shared" si="0"/>
        <v>5355731</v>
      </c>
      <c r="L66" s="28"/>
    </row>
    <row r="67" spans="1:12" x14ac:dyDescent="0.2">
      <c r="A67" s="23" t="s">
        <v>1173</v>
      </c>
      <c r="B67" s="25">
        <v>355</v>
      </c>
      <c r="C67" s="25" t="s">
        <v>15</v>
      </c>
      <c r="D67" s="26" t="s">
        <v>181</v>
      </c>
      <c r="E67" s="26" t="s">
        <v>209</v>
      </c>
      <c r="F67" s="158"/>
      <c r="G67" s="27">
        <v>0</v>
      </c>
      <c r="H67" s="27">
        <v>2131326.507533412</v>
      </c>
      <c r="I67" s="27">
        <v>2229407.5940587195</v>
      </c>
      <c r="J67" s="27">
        <v>851605.09430138255</v>
      </c>
      <c r="K67" s="27">
        <f t="shared" si="0"/>
        <v>5212339.195893513</v>
      </c>
      <c r="L67" s="28"/>
    </row>
    <row r="68" spans="1:12" x14ac:dyDescent="0.2">
      <c r="A68" s="23" t="s">
        <v>1174</v>
      </c>
      <c r="B68" s="25">
        <v>355</v>
      </c>
      <c r="C68" s="25" t="s">
        <v>15</v>
      </c>
      <c r="D68" s="26">
        <v>45231</v>
      </c>
      <c r="E68" s="26" t="s">
        <v>189</v>
      </c>
      <c r="F68" s="158"/>
      <c r="G68" s="27">
        <v>0</v>
      </c>
      <c r="H68" s="27">
        <v>4944120.3887893073</v>
      </c>
      <c r="I68" s="27">
        <v>0</v>
      </c>
      <c r="J68" s="27">
        <v>0</v>
      </c>
      <c r="K68" s="27">
        <f t="shared" si="0"/>
        <v>4944120.3887893073</v>
      </c>
      <c r="L68" s="28"/>
    </row>
    <row r="69" spans="1:12" x14ac:dyDescent="0.2">
      <c r="A69" s="23" t="s">
        <v>1175</v>
      </c>
      <c r="B69" s="25">
        <v>355</v>
      </c>
      <c r="C69" s="25" t="s">
        <v>15</v>
      </c>
      <c r="D69" s="26">
        <v>44880</v>
      </c>
      <c r="E69" s="26" t="s">
        <v>189</v>
      </c>
      <c r="F69" s="158"/>
      <c r="G69" s="27">
        <v>4900000</v>
      </c>
      <c r="H69" s="27">
        <v>0</v>
      </c>
      <c r="I69" s="27">
        <v>0</v>
      </c>
      <c r="J69" s="27">
        <v>0</v>
      </c>
      <c r="K69" s="27">
        <f t="shared" si="0"/>
        <v>4900000</v>
      </c>
      <c r="L69" s="28"/>
    </row>
    <row r="70" spans="1:12" x14ac:dyDescent="0.2">
      <c r="A70" s="23" t="s">
        <v>1176</v>
      </c>
      <c r="B70" s="25">
        <v>355</v>
      </c>
      <c r="C70" s="25" t="s">
        <v>15</v>
      </c>
      <c r="D70" s="26" t="s">
        <v>181</v>
      </c>
      <c r="E70" s="26" t="s">
        <v>209</v>
      </c>
      <c r="F70" s="158"/>
      <c r="G70" s="27">
        <v>0</v>
      </c>
      <c r="H70" s="27">
        <v>1513142.3616080885</v>
      </c>
      <c r="I70" s="27">
        <v>1366792.6556475994</v>
      </c>
      <c r="J70" s="27">
        <v>1877849.967914392</v>
      </c>
      <c r="K70" s="27">
        <f t="shared" si="0"/>
        <v>4757784.9851700803</v>
      </c>
      <c r="L70" s="28"/>
    </row>
    <row r="71" spans="1:12" x14ac:dyDescent="0.2">
      <c r="A71" s="23" t="s">
        <v>1177</v>
      </c>
      <c r="B71" s="25">
        <v>355</v>
      </c>
      <c r="C71" s="25" t="s">
        <v>15</v>
      </c>
      <c r="D71" s="26" t="s">
        <v>181</v>
      </c>
      <c r="E71" s="26" t="s">
        <v>209</v>
      </c>
      <c r="F71" s="158"/>
      <c r="G71" s="27">
        <v>146036.9823047996</v>
      </c>
      <c r="H71" s="27">
        <v>2251704.2103543887</v>
      </c>
      <c r="I71" s="27">
        <v>1156403.2353772908</v>
      </c>
      <c r="J71" s="27">
        <v>1159198.7877363199</v>
      </c>
      <c r="K71" s="27">
        <f t="shared" si="0"/>
        <v>4713343.2157727983</v>
      </c>
      <c r="L71" s="28"/>
    </row>
    <row r="72" spans="1:12" x14ac:dyDescent="0.2">
      <c r="A72" s="23" t="s">
        <v>1179</v>
      </c>
      <c r="B72" s="25">
        <v>355</v>
      </c>
      <c r="C72" s="25" t="s">
        <v>15</v>
      </c>
      <c r="D72" s="26">
        <v>44910</v>
      </c>
      <c r="E72" s="26" t="s">
        <v>189</v>
      </c>
      <c r="F72" s="158"/>
      <c r="G72" s="27">
        <v>4678584.5827372996</v>
      </c>
      <c r="H72" s="27">
        <v>0</v>
      </c>
      <c r="I72" s="27">
        <v>0</v>
      </c>
      <c r="J72" s="27">
        <v>0</v>
      </c>
      <c r="K72" s="27">
        <f t="shared" si="0"/>
        <v>4678584.5827372996</v>
      </c>
      <c r="L72" s="28"/>
    </row>
    <row r="73" spans="1:12" x14ac:dyDescent="0.2">
      <c r="A73" s="23" t="s">
        <v>1180</v>
      </c>
      <c r="B73" s="25">
        <v>355</v>
      </c>
      <c r="C73" s="25" t="s">
        <v>15</v>
      </c>
      <c r="D73" s="26">
        <v>44880</v>
      </c>
      <c r="E73" s="26" t="s">
        <v>189</v>
      </c>
      <c r="F73" s="158"/>
      <c r="G73" s="27">
        <v>4677714.9069432598</v>
      </c>
      <c r="H73" s="27">
        <v>0</v>
      </c>
      <c r="I73" s="27">
        <v>0</v>
      </c>
      <c r="J73" s="27">
        <v>0</v>
      </c>
      <c r="K73" s="27">
        <f t="shared" ref="K73:K136" si="1">SUM(G73:J73)</f>
        <v>4677714.9069432598</v>
      </c>
      <c r="L73" s="28"/>
    </row>
    <row r="74" spans="1:12" x14ac:dyDescent="0.2">
      <c r="A74" s="23" t="s">
        <v>1181</v>
      </c>
      <c r="B74" s="25">
        <v>355</v>
      </c>
      <c r="C74" s="25" t="s">
        <v>15</v>
      </c>
      <c r="D74" s="26">
        <v>45976</v>
      </c>
      <c r="E74" s="26" t="s">
        <v>189</v>
      </c>
      <c r="F74" s="158"/>
      <c r="G74" s="27">
        <v>0</v>
      </c>
      <c r="H74" s="27">
        <v>0</v>
      </c>
      <c r="I74" s="27">
        <v>1629501.6791981801</v>
      </c>
      <c r="J74" s="27">
        <v>3040772.4212657101</v>
      </c>
      <c r="K74" s="27">
        <f t="shared" si="1"/>
        <v>4670274.1004638905</v>
      </c>
      <c r="L74" s="28"/>
    </row>
    <row r="75" spans="1:12" x14ac:dyDescent="0.2">
      <c r="A75" s="23" t="s">
        <v>1182</v>
      </c>
      <c r="B75" s="25">
        <v>355</v>
      </c>
      <c r="C75" s="25" t="s">
        <v>15</v>
      </c>
      <c r="D75" s="26">
        <v>44846</v>
      </c>
      <c r="E75" s="26" t="s">
        <v>189</v>
      </c>
      <c r="F75" s="158"/>
      <c r="G75" s="27">
        <v>4664534.2612466095</v>
      </c>
      <c r="H75" s="27">
        <v>0</v>
      </c>
      <c r="I75" s="27">
        <v>0</v>
      </c>
      <c r="J75" s="27">
        <v>0</v>
      </c>
      <c r="K75" s="27">
        <f t="shared" si="1"/>
        <v>4664534.2612466095</v>
      </c>
      <c r="L75" s="28"/>
    </row>
    <row r="76" spans="1:12" x14ac:dyDescent="0.2">
      <c r="A76" s="23" t="s">
        <v>1183</v>
      </c>
      <c r="B76" s="25">
        <v>355</v>
      </c>
      <c r="C76" s="25" t="s">
        <v>15</v>
      </c>
      <c r="D76" s="26">
        <v>45078</v>
      </c>
      <c r="E76" s="26" t="s">
        <v>189</v>
      </c>
      <c r="F76" s="158"/>
      <c r="G76" s="27">
        <v>0</v>
      </c>
      <c r="H76" s="27">
        <v>4656565.8106773775</v>
      </c>
      <c r="I76" s="27">
        <v>0</v>
      </c>
      <c r="J76" s="27">
        <v>0</v>
      </c>
      <c r="K76" s="27">
        <f t="shared" si="1"/>
        <v>4656565.8106773775</v>
      </c>
      <c r="L76" s="28"/>
    </row>
    <row r="77" spans="1:12" x14ac:dyDescent="0.2">
      <c r="A77" s="23" t="s">
        <v>1184</v>
      </c>
      <c r="B77" s="25">
        <v>355</v>
      </c>
      <c r="C77" s="25" t="s">
        <v>15</v>
      </c>
      <c r="D77" s="26">
        <v>45291</v>
      </c>
      <c r="E77" s="26" t="s">
        <v>189</v>
      </c>
      <c r="F77" s="158"/>
      <c r="G77" s="27">
        <v>0</v>
      </c>
      <c r="H77" s="27">
        <v>4655152.6696256101</v>
      </c>
      <c r="I77" s="27">
        <v>0</v>
      </c>
      <c r="J77" s="27">
        <v>0</v>
      </c>
      <c r="K77" s="27">
        <f t="shared" si="1"/>
        <v>4655152.6696256101</v>
      </c>
      <c r="L77" s="28"/>
    </row>
    <row r="78" spans="1:12" x14ac:dyDescent="0.2">
      <c r="A78" s="23" t="s">
        <v>1185</v>
      </c>
      <c r="B78" s="25">
        <v>355</v>
      </c>
      <c r="C78" s="25" t="s">
        <v>15</v>
      </c>
      <c r="D78" s="26">
        <v>44895</v>
      </c>
      <c r="E78" s="26" t="s">
        <v>189</v>
      </c>
      <c r="F78" s="158"/>
      <c r="G78" s="27">
        <v>4527391</v>
      </c>
      <c r="H78" s="27">
        <v>0</v>
      </c>
      <c r="I78" s="27">
        <v>0</v>
      </c>
      <c r="J78" s="27">
        <v>0</v>
      </c>
      <c r="K78" s="27">
        <f t="shared" si="1"/>
        <v>4527391</v>
      </c>
      <c r="L78" s="28"/>
    </row>
    <row r="79" spans="1:12" x14ac:dyDescent="0.2">
      <c r="A79" s="23" t="s">
        <v>1186</v>
      </c>
      <c r="B79" s="25">
        <v>355</v>
      </c>
      <c r="C79" s="25" t="s">
        <v>15</v>
      </c>
      <c r="D79" s="26" t="s">
        <v>181</v>
      </c>
      <c r="E79" s="26" t="s">
        <v>209</v>
      </c>
      <c r="F79" s="158"/>
      <c r="G79" s="27">
        <v>933042.22</v>
      </c>
      <c r="H79" s="27">
        <v>0</v>
      </c>
      <c r="I79" s="27">
        <v>0</v>
      </c>
      <c r="J79" s="27">
        <v>3384378.8342919</v>
      </c>
      <c r="K79" s="27">
        <f t="shared" si="1"/>
        <v>4317421.0542919002</v>
      </c>
      <c r="L79" s="28"/>
    </row>
    <row r="80" spans="1:12" x14ac:dyDescent="0.2">
      <c r="A80" s="23" t="s">
        <v>1187</v>
      </c>
      <c r="B80" s="25">
        <v>355</v>
      </c>
      <c r="C80" s="25" t="s">
        <v>15</v>
      </c>
      <c r="D80" s="26">
        <v>45792</v>
      </c>
      <c r="E80" s="26" t="s">
        <v>189</v>
      </c>
      <c r="F80" s="158"/>
      <c r="G80" s="27">
        <v>0</v>
      </c>
      <c r="H80" s="27">
        <v>0</v>
      </c>
      <c r="I80" s="27">
        <v>0</v>
      </c>
      <c r="J80" s="27">
        <v>4159537.8694075141</v>
      </c>
      <c r="K80" s="27">
        <f t="shared" si="1"/>
        <v>4159537.8694075141</v>
      </c>
      <c r="L80" s="28"/>
    </row>
    <row r="81" spans="1:12" x14ac:dyDescent="0.2">
      <c r="A81" s="23" t="s">
        <v>1188</v>
      </c>
      <c r="B81" s="25">
        <v>355</v>
      </c>
      <c r="C81" s="25" t="s">
        <v>15</v>
      </c>
      <c r="D81" s="26">
        <v>45823</v>
      </c>
      <c r="E81" s="26" t="s">
        <v>189</v>
      </c>
      <c r="F81" s="158"/>
      <c r="G81" s="27">
        <v>0</v>
      </c>
      <c r="H81" s="27">
        <v>0</v>
      </c>
      <c r="I81" s="27">
        <v>0</v>
      </c>
      <c r="J81" s="27">
        <v>4157684.9425858217</v>
      </c>
      <c r="K81" s="27">
        <f t="shared" si="1"/>
        <v>4157684.9425858217</v>
      </c>
      <c r="L81" s="28"/>
    </row>
    <row r="82" spans="1:12" x14ac:dyDescent="0.2">
      <c r="A82" s="23" t="s">
        <v>1189</v>
      </c>
      <c r="B82" s="25">
        <v>355</v>
      </c>
      <c r="C82" s="25" t="s">
        <v>15</v>
      </c>
      <c r="D82" s="26" t="s">
        <v>181</v>
      </c>
      <c r="E82" s="26" t="s">
        <v>209</v>
      </c>
      <c r="F82" s="158"/>
      <c r="G82" s="27">
        <v>0</v>
      </c>
      <c r="H82" s="27">
        <v>1349057.656163852</v>
      </c>
      <c r="I82" s="27">
        <v>1372713.3660435069</v>
      </c>
      <c r="J82" s="27">
        <v>1411095.5367965684</v>
      </c>
      <c r="K82" s="27">
        <f t="shared" si="1"/>
        <v>4132866.5590039273</v>
      </c>
      <c r="L82" s="28"/>
    </row>
    <row r="83" spans="1:12" x14ac:dyDescent="0.2">
      <c r="A83" s="23" t="s">
        <v>1190</v>
      </c>
      <c r="B83" s="25">
        <v>355</v>
      </c>
      <c r="C83" s="25" t="s">
        <v>15</v>
      </c>
      <c r="D83" s="26" t="s">
        <v>181</v>
      </c>
      <c r="E83" s="26" t="s">
        <v>189</v>
      </c>
      <c r="F83" s="158"/>
      <c r="G83" s="27">
        <v>3976727.16</v>
      </c>
      <c r="H83" s="27">
        <v>0</v>
      </c>
      <c r="I83" s="27">
        <v>0</v>
      </c>
      <c r="J83" s="27">
        <v>0</v>
      </c>
      <c r="K83" s="27">
        <f t="shared" si="1"/>
        <v>3976727.16</v>
      </c>
      <c r="L83" s="28"/>
    </row>
    <row r="84" spans="1:12" x14ac:dyDescent="0.2">
      <c r="A84" s="23" t="s">
        <v>1191</v>
      </c>
      <c r="B84" s="25">
        <v>355</v>
      </c>
      <c r="C84" s="25" t="s">
        <v>15</v>
      </c>
      <c r="D84" s="26">
        <v>45107</v>
      </c>
      <c r="E84" s="26" t="s">
        <v>189</v>
      </c>
      <c r="F84" s="158"/>
      <c r="G84" s="27">
        <v>0</v>
      </c>
      <c r="H84" s="27">
        <v>3891133</v>
      </c>
      <c r="I84" s="27">
        <v>0</v>
      </c>
      <c r="J84" s="27">
        <v>0</v>
      </c>
      <c r="K84" s="27">
        <f t="shared" si="1"/>
        <v>3891133</v>
      </c>
      <c r="L84" s="28"/>
    </row>
    <row r="85" spans="1:12" x14ac:dyDescent="0.2">
      <c r="A85" s="23" t="s">
        <v>1192</v>
      </c>
      <c r="B85" s="25">
        <v>355</v>
      </c>
      <c r="C85" s="25" t="s">
        <v>15</v>
      </c>
      <c r="D85" s="26" t="s">
        <v>181</v>
      </c>
      <c r="E85" s="26" t="s">
        <v>209</v>
      </c>
      <c r="F85" s="158"/>
      <c r="G85" s="27">
        <v>0</v>
      </c>
      <c r="H85" s="27">
        <v>1610100.1229135511</v>
      </c>
      <c r="I85" s="27">
        <v>1093373.2399968486</v>
      </c>
      <c r="J85" s="27">
        <v>1123657.49091541</v>
      </c>
      <c r="K85" s="27">
        <f t="shared" si="1"/>
        <v>3827130.8538258094</v>
      </c>
      <c r="L85" s="28"/>
    </row>
    <row r="86" spans="1:12" x14ac:dyDescent="0.2">
      <c r="A86" s="23" t="s">
        <v>1193</v>
      </c>
      <c r="B86" s="25">
        <v>355</v>
      </c>
      <c r="C86" s="25" t="s">
        <v>15</v>
      </c>
      <c r="D86" s="26">
        <v>44926</v>
      </c>
      <c r="E86" s="26" t="s">
        <v>189</v>
      </c>
      <c r="F86" s="158"/>
      <c r="G86" s="27">
        <v>3773396</v>
      </c>
      <c r="H86" s="27">
        <v>0</v>
      </c>
      <c r="I86" s="27">
        <v>0</v>
      </c>
      <c r="J86" s="27">
        <v>0</v>
      </c>
      <c r="K86" s="27">
        <f t="shared" si="1"/>
        <v>3773396</v>
      </c>
      <c r="L86" s="28"/>
    </row>
    <row r="87" spans="1:12" x14ac:dyDescent="0.2">
      <c r="A87" s="23" t="s">
        <v>1194</v>
      </c>
      <c r="B87" s="25">
        <v>355</v>
      </c>
      <c r="C87" s="25" t="s">
        <v>15</v>
      </c>
      <c r="D87" s="26">
        <v>45945</v>
      </c>
      <c r="E87" s="26" t="s">
        <v>189</v>
      </c>
      <c r="F87" s="158"/>
      <c r="G87" s="27">
        <v>0</v>
      </c>
      <c r="H87" s="27">
        <v>0</v>
      </c>
      <c r="I87" s="27">
        <v>0</v>
      </c>
      <c r="J87" s="27">
        <v>3692212.4200000004</v>
      </c>
      <c r="K87" s="27">
        <f t="shared" si="1"/>
        <v>3692212.4200000004</v>
      </c>
      <c r="L87" s="28"/>
    </row>
    <row r="88" spans="1:12" x14ac:dyDescent="0.2">
      <c r="A88" s="23" t="s">
        <v>1195</v>
      </c>
      <c r="B88" s="25">
        <v>355</v>
      </c>
      <c r="C88" s="25" t="s">
        <v>15</v>
      </c>
      <c r="D88" s="26">
        <v>45275</v>
      </c>
      <c r="E88" s="26" t="s">
        <v>189</v>
      </c>
      <c r="F88" s="158"/>
      <c r="G88" s="27">
        <v>0</v>
      </c>
      <c r="H88" s="27">
        <v>3633986</v>
      </c>
      <c r="I88" s="27">
        <v>0</v>
      </c>
      <c r="J88" s="27">
        <v>0</v>
      </c>
      <c r="K88" s="27">
        <f t="shared" si="1"/>
        <v>3633986</v>
      </c>
      <c r="L88" s="28"/>
    </row>
    <row r="89" spans="1:12" x14ac:dyDescent="0.2">
      <c r="A89" s="23" t="s">
        <v>1196</v>
      </c>
      <c r="B89" s="25">
        <v>355</v>
      </c>
      <c r="C89" s="25" t="s">
        <v>15</v>
      </c>
      <c r="D89" s="26">
        <v>44895</v>
      </c>
      <c r="E89" s="26" t="s">
        <v>189</v>
      </c>
      <c r="F89" s="158"/>
      <c r="G89" s="27">
        <v>3620192.17</v>
      </c>
      <c r="H89" s="27">
        <v>0</v>
      </c>
      <c r="I89" s="27">
        <v>0</v>
      </c>
      <c r="J89" s="27">
        <v>0</v>
      </c>
      <c r="K89" s="27">
        <f t="shared" si="1"/>
        <v>3620192.17</v>
      </c>
      <c r="L89" s="28"/>
    </row>
    <row r="90" spans="1:12" x14ac:dyDescent="0.2">
      <c r="A90" s="23" t="s">
        <v>1197</v>
      </c>
      <c r="B90" s="25">
        <v>355</v>
      </c>
      <c r="C90" s="25" t="s">
        <v>15</v>
      </c>
      <c r="D90" s="26">
        <v>44795</v>
      </c>
      <c r="E90" s="26" t="s">
        <v>189</v>
      </c>
      <c r="F90" s="158"/>
      <c r="G90" s="27">
        <v>3569256.7600000002</v>
      </c>
      <c r="H90" s="27">
        <v>0</v>
      </c>
      <c r="I90" s="27">
        <v>0</v>
      </c>
      <c r="J90" s="27">
        <v>0</v>
      </c>
      <c r="K90" s="27">
        <f t="shared" si="1"/>
        <v>3569256.7600000002</v>
      </c>
      <c r="L90" s="28"/>
    </row>
    <row r="91" spans="1:12" x14ac:dyDescent="0.2">
      <c r="A91" s="23" t="s">
        <v>1198</v>
      </c>
      <c r="B91" s="25">
        <v>355</v>
      </c>
      <c r="C91" s="25" t="s">
        <v>15</v>
      </c>
      <c r="D91" s="26">
        <v>45657</v>
      </c>
      <c r="E91" s="26" t="s">
        <v>189</v>
      </c>
      <c r="F91" s="158"/>
      <c r="G91" s="27">
        <v>0</v>
      </c>
      <c r="H91" s="27">
        <v>0</v>
      </c>
      <c r="I91" s="27">
        <v>3538143.640772494</v>
      </c>
      <c r="J91" s="27">
        <v>0</v>
      </c>
      <c r="K91" s="27">
        <f t="shared" si="1"/>
        <v>3538143.640772494</v>
      </c>
      <c r="L91" s="28"/>
    </row>
    <row r="92" spans="1:12" x14ac:dyDescent="0.2">
      <c r="A92" s="23" t="s">
        <v>1199</v>
      </c>
      <c r="B92" s="25">
        <v>355</v>
      </c>
      <c r="C92" s="25" t="s">
        <v>15</v>
      </c>
      <c r="D92" s="26" t="s">
        <v>181</v>
      </c>
      <c r="E92" s="26" t="s">
        <v>209</v>
      </c>
      <c r="F92" s="158"/>
      <c r="G92" s="27">
        <v>0</v>
      </c>
      <c r="H92" s="27">
        <v>976512.80787338421</v>
      </c>
      <c r="I92" s="27">
        <v>820075.59338855953</v>
      </c>
      <c r="J92" s="27">
        <v>1641754.0104732031</v>
      </c>
      <c r="K92" s="27">
        <f t="shared" si="1"/>
        <v>3438342.4117351472</v>
      </c>
      <c r="L92" s="28"/>
    </row>
    <row r="93" spans="1:12" x14ac:dyDescent="0.2">
      <c r="A93" s="23" t="s">
        <v>1200</v>
      </c>
      <c r="B93" s="25">
        <v>355</v>
      </c>
      <c r="C93" s="25" t="s">
        <v>15</v>
      </c>
      <c r="D93" s="26">
        <v>45731</v>
      </c>
      <c r="E93" s="26" t="s">
        <v>189</v>
      </c>
      <c r="F93" s="158"/>
      <c r="G93" s="27">
        <v>0</v>
      </c>
      <c r="H93" s="27">
        <v>0</v>
      </c>
      <c r="I93" s="27">
        <v>0</v>
      </c>
      <c r="J93" s="27">
        <v>3116187</v>
      </c>
      <c r="K93" s="27">
        <f t="shared" si="1"/>
        <v>3116187</v>
      </c>
      <c r="L93" s="28"/>
    </row>
    <row r="94" spans="1:12" x14ac:dyDescent="0.2">
      <c r="A94" s="23" t="s">
        <v>1201</v>
      </c>
      <c r="B94" s="25">
        <v>355</v>
      </c>
      <c r="C94" s="25" t="s">
        <v>15</v>
      </c>
      <c r="D94" s="26">
        <v>45427</v>
      </c>
      <c r="E94" s="26" t="s">
        <v>189</v>
      </c>
      <c r="F94" s="158"/>
      <c r="G94" s="27">
        <v>0</v>
      </c>
      <c r="H94" s="27">
        <v>0</v>
      </c>
      <c r="I94" s="27">
        <v>3108379.7749506687</v>
      </c>
      <c r="J94" s="27">
        <v>0</v>
      </c>
      <c r="K94" s="27">
        <f t="shared" si="1"/>
        <v>3108379.7749506687</v>
      </c>
      <c r="L94" s="28"/>
    </row>
    <row r="95" spans="1:12" x14ac:dyDescent="0.2">
      <c r="A95" s="23" t="s">
        <v>1202</v>
      </c>
      <c r="B95" s="25">
        <v>355</v>
      </c>
      <c r="C95" s="25" t="s">
        <v>15</v>
      </c>
      <c r="D95" s="26" t="s">
        <v>181</v>
      </c>
      <c r="E95" s="26" t="s">
        <v>209</v>
      </c>
      <c r="F95" s="158"/>
      <c r="G95" s="27">
        <v>1349356.65</v>
      </c>
      <c r="H95" s="27">
        <v>77556.206227528513</v>
      </c>
      <c r="I95" s="27">
        <v>508397.26967942057</v>
      </c>
      <c r="J95" s="27">
        <v>1076330.1991782181</v>
      </c>
      <c r="K95" s="27">
        <f t="shared" si="1"/>
        <v>3011640.3250851668</v>
      </c>
      <c r="L95" s="28"/>
    </row>
    <row r="96" spans="1:12" x14ac:dyDescent="0.2">
      <c r="A96" s="23" t="s">
        <v>1203</v>
      </c>
      <c r="B96" s="25">
        <v>355</v>
      </c>
      <c r="C96" s="25" t="s">
        <v>15</v>
      </c>
      <c r="D96" s="26" t="s">
        <v>181</v>
      </c>
      <c r="E96" s="26" t="s">
        <v>209</v>
      </c>
      <c r="F96" s="158"/>
      <c r="G96" s="27">
        <v>1707023</v>
      </c>
      <c r="H96" s="27">
        <v>1109300.4077282895</v>
      </c>
      <c r="I96" s="27">
        <v>0</v>
      </c>
      <c r="J96" s="27">
        <v>0</v>
      </c>
      <c r="K96" s="27">
        <f t="shared" si="1"/>
        <v>2816323.4077282893</v>
      </c>
      <c r="L96" s="28"/>
    </row>
    <row r="97" spans="1:12" x14ac:dyDescent="0.2">
      <c r="A97" s="23" t="s">
        <v>1204</v>
      </c>
      <c r="B97" s="25">
        <v>355</v>
      </c>
      <c r="C97" s="25" t="s">
        <v>15</v>
      </c>
      <c r="D97" s="26">
        <v>44865</v>
      </c>
      <c r="E97" s="26" t="s">
        <v>189</v>
      </c>
      <c r="F97" s="158"/>
      <c r="G97" s="27">
        <v>2794867.01</v>
      </c>
      <c r="H97" s="27">
        <v>0</v>
      </c>
      <c r="I97" s="27">
        <v>0</v>
      </c>
      <c r="J97" s="27">
        <v>0</v>
      </c>
      <c r="K97" s="27">
        <f t="shared" si="1"/>
        <v>2794867.01</v>
      </c>
      <c r="L97" s="28"/>
    </row>
    <row r="98" spans="1:12" x14ac:dyDescent="0.2">
      <c r="A98" s="23" t="s">
        <v>1205</v>
      </c>
      <c r="B98" s="25">
        <v>355</v>
      </c>
      <c r="C98" s="25" t="s">
        <v>15</v>
      </c>
      <c r="D98" s="26">
        <v>46022</v>
      </c>
      <c r="E98" s="26" t="s">
        <v>189</v>
      </c>
      <c r="F98" s="158"/>
      <c r="G98" s="27">
        <v>0</v>
      </c>
      <c r="H98" s="27">
        <v>0</v>
      </c>
      <c r="I98" s="27">
        <v>0</v>
      </c>
      <c r="J98" s="27">
        <v>2750000</v>
      </c>
      <c r="K98" s="27">
        <f t="shared" si="1"/>
        <v>2750000</v>
      </c>
      <c r="L98" s="28"/>
    </row>
    <row r="99" spans="1:12" x14ac:dyDescent="0.2">
      <c r="A99" s="23" t="s">
        <v>1206</v>
      </c>
      <c r="B99" s="25">
        <v>355</v>
      </c>
      <c r="C99" s="25" t="s">
        <v>15</v>
      </c>
      <c r="D99" s="26" t="s">
        <v>181</v>
      </c>
      <c r="E99" s="26" t="s">
        <v>209</v>
      </c>
      <c r="F99" s="158"/>
      <c r="G99" s="27">
        <v>0</v>
      </c>
      <c r="H99" s="27">
        <v>500595.3797967998</v>
      </c>
      <c r="I99" s="27">
        <v>1100460.539228647</v>
      </c>
      <c r="J99" s="27">
        <v>1130894.5330572282</v>
      </c>
      <c r="K99" s="27">
        <f t="shared" si="1"/>
        <v>2731950.452082675</v>
      </c>
      <c r="L99" s="28"/>
    </row>
    <row r="100" spans="1:12" x14ac:dyDescent="0.2">
      <c r="A100" s="23" t="s">
        <v>1207</v>
      </c>
      <c r="B100" s="25">
        <v>355</v>
      </c>
      <c r="C100" s="25" t="s">
        <v>15</v>
      </c>
      <c r="D100" s="26" t="s">
        <v>181</v>
      </c>
      <c r="E100" s="26" t="s">
        <v>209</v>
      </c>
      <c r="F100" s="158"/>
      <c r="G100" s="27">
        <v>0</v>
      </c>
      <c r="H100" s="27">
        <v>873632.91348009789</v>
      </c>
      <c r="I100" s="27">
        <v>890055.37735771656</v>
      </c>
      <c r="J100" s="27">
        <v>914670.471580529</v>
      </c>
      <c r="K100" s="27">
        <f t="shared" si="1"/>
        <v>2678358.7624183437</v>
      </c>
      <c r="L100" s="28"/>
    </row>
    <row r="101" spans="1:12" x14ac:dyDescent="0.2">
      <c r="A101" s="23" t="s">
        <v>1208</v>
      </c>
      <c r="B101" s="25">
        <v>355</v>
      </c>
      <c r="C101" s="25" t="s">
        <v>15</v>
      </c>
      <c r="D101" s="26" t="s">
        <v>181</v>
      </c>
      <c r="E101" s="26" t="s">
        <v>209</v>
      </c>
      <c r="F101" s="158"/>
      <c r="G101" s="27">
        <v>0</v>
      </c>
      <c r="H101" s="27">
        <v>862094.74126799777</v>
      </c>
      <c r="I101" s="27">
        <v>878314.36163254816</v>
      </c>
      <c r="J101" s="27">
        <v>902600.44643971755</v>
      </c>
      <c r="K101" s="27">
        <f t="shared" si="1"/>
        <v>2643009.5493402635</v>
      </c>
      <c r="L101" s="28"/>
    </row>
    <row r="102" spans="1:12" x14ac:dyDescent="0.2">
      <c r="A102" s="23" t="s">
        <v>1209</v>
      </c>
      <c r="B102" s="25">
        <v>355</v>
      </c>
      <c r="C102" s="25" t="s">
        <v>15</v>
      </c>
      <c r="D102" s="26">
        <v>45031</v>
      </c>
      <c r="E102" s="26" t="s">
        <v>189</v>
      </c>
      <c r="F102" s="158"/>
      <c r="G102" s="27">
        <v>0</v>
      </c>
      <c r="H102" s="27">
        <v>2581071.9806979201</v>
      </c>
      <c r="I102" s="27">
        <v>0</v>
      </c>
      <c r="J102" s="27">
        <v>0</v>
      </c>
      <c r="K102" s="27">
        <f t="shared" si="1"/>
        <v>2581071.9806979201</v>
      </c>
      <c r="L102" s="28"/>
    </row>
    <row r="103" spans="1:12" x14ac:dyDescent="0.2">
      <c r="A103" s="23" t="s">
        <v>1210</v>
      </c>
      <c r="B103" s="25">
        <v>355</v>
      </c>
      <c r="C103" s="25" t="s">
        <v>15</v>
      </c>
      <c r="D103" s="26" t="s">
        <v>181</v>
      </c>
      <c r="E103" s="26" t="s">
        <v>209</v>
      </c>
      <c r="F103" s="158"/>
      <c r="G103" s="27">
        <v>0</v>
      </c>
      <c r="H103" s="27">
        <v>0</v>
      </c>
      <c r="I103" s="27">
        <v>0</v>
      </c>
      <c r="J103" s="27">
        <v>2509542.8200000003</v>
      </c>
      <c r="K103" s="27">
        <f t="shared" si="1"/>
        <v>2509542.8200000003</v>
      </c>
      <c r="L103" s="28"/>
    </row>
    <row r="104" spans="1:12" x14ac:dyDescent="0.2">
      <c r="A104" s="23" t="s">
        <v>1211</v>
      </c>
      <c r="B104" s="25">
        <v>355</v>
      </c>
      <c r="C104" s="25" t="s">
        <v>15</v>
      </c>
      <c r="D104" s="26" t="s">
        <v>181</v>
      </c>
      <c r="E104" s="26" t="s">
        <v>209</v>
      </c>
      <c r="F104" s="158"/>
      <c r="G104" s="27">
        <v>0</v>
      </c>
      <c r="H104" s="27">
        <v>816347.11787749664</v>
      </c>
      <c r="I104" s="27">
        <v>832283.8374712182</v>
      </c>
      <c r="J104" s="27">
        <v>841706.65456571023</v>
      </c>
      <c r="K104" s="27">
        <f t="shared" si="1"/>
        <v>2490337.6099144248</v>
      </c>
      <c r="L104" s="28"/>
    </row>
    <row r="105" spans="1:12" x14ac:dyDescent="0.2">
      <c r="A105" s="23" t="s">
        <v>1212</v>
      </c>
      <c r="B105" s="25">
        <v>355</v>
      </c>
      <c r="C105" s="25" t="s">
        <v>15</v>
      </c>
      <c r="D105" s="26">
        <v>45792</v>
      </c>
      <c r="E105" s="26" t="s">
        <v>189</v>
      </c>
      <c r="F105" s="158"/>
      <c r="G105" s="27">
        <v>0</v>
      </c>
      <c r="H105" s="27">
        <v>0</v>
      </c>
      <c r="I105" s="27">
        <v>0</v>
      </c>
      <c r="J105" s="27">
        <v>2443434.8757080999</v>
      </c>
      <c r="K105" s="27">
        <f t="shared" si="1"/>
        <v>2443434.8757080999</v>
      </c>
      <c r="L105" s="28"/>
    </row>
    <row r="106" spans="1:12" x14ac:dyDescent="0.2">
      <c r="A106" s="23" t="s">
        <v>1213</v>
      </c>
      <c r="B106" s="25">
        <v>355</v>
      </c>
      <c r="C106" s="25" t="s">
        <v>15</v>
      </c>
      <c r="D106" s="26" t="s">
        <v>181</v>
      </c>
      <c r="E106" s="26" t="s">
        <v>209</v>
      </c>
      <c r="F106" s="158"/>
      <c r="G106" s="27">
        <v>261000</v>
      </c>
      <c r="H106" s="27">
        <v>312890.22363854881</v>
      </c>
      <c r="I106" s="27">
        <v>1775125.5134782852</v>
      </c>
      <c r="J106" s="27">
        <v>86542.633280905269</v>
      </c>
      <c r="K106" s="27">
        <f t="shared" si="1"/>
        <v>2435558.3703977396</v>
      </c>
      <c r="L106" s="28"/>
    </row>
    <row r="107" spans="1:12" x14ac:dyDescent="0.2">
      <c r="A107" s="23" t="s">
        <v>1214</v>
      </c>
      <c r="B107" s="25">
        <v>355</v>
      </c>
      <c r="C107" s="25" t="s">
        <v>15</v>
      </c>
      <c r="D107" s="26" t="s">
        <v>181</v>
      </c>
      <c r="E107" s="26" t="s">
        <v>209</v>
      </c>
      <c r="F107" s="158"/>
      <c r="G107" s="27">
        <v>0</v>
      </c>
      <c r="H107" s="27">
        <v>966060.0737481307</v>
      </c>
      <c r="I107" s="27">
        <v>656023.94399810897</v>
      </c>
      <c r="J107" s="27">
        <v>674194.49454924581</v>
      </c>
      <c r="K107" s="27">
        <f t="shared" si="1"/>
        <v>2296278.5122954855</v>
      </c>
      <c r="L107" s="28"/>
    </row>
    <row r="108" spans="1:12" x14ac:dyDescent="0.2">
      <c r="A108" s="23" t="s">
        <v>1215</v>
      </c>
      <c r="B108" s="25">
        <v>355</v>
      </c>
      <c r="C108" s="25" t="s">
        <v>15</v>
      </c>
      <c r="D108" s="26" t="s">
        <v>181</v>
      </c>
      <c r="E108" s="26" t="s">
        <v>209</v>
      </c>
      <c r="F108" s="158"/>
      <c r="G108" s="27">
        <v>0</v>
      </c>
      <c r="H108" s="27">
        <v>858720.06555389403</v>
      </c>
      <c r="I108" s="27">
        <v>601355.28199826658</v>
      </c>
      <c r="J108" s="27">
        <v>618011.62000347546</v>
      </c>
      <c r="K108" s="27">
        <f t="shared" si="1"/>
        <v>2078086.9675556361</v>
      </c>
      <c r="L108" s="28"/>
    </row>
    <row r="109" spans="1:12" x14ac:dyDescent="0.2">
      <c r="A109" s="23" t="s">
        <v>1216</v>
      </c>
      <c r="B109" s="25">
        <v>355</v>
      </c>
      <c r="C109" s="25" t="s">
        <v>15</v>
      </c>
      <c r="D109" s="26">
        <v>45061</v>
      </c>
      <c r="E109" s="26" t="s">
        <v>189</v>
      </c>
      <c r="F109" s="158"/>
      <c r="G109" s="27">
        <v>0</v>
      </c>
      <c r="H109" s="27">
        <v>2044818</v>
      </c>
      <c r="I109" s="27">
        <v>0</v>
      </c>
      <c r="J109" s="27">
        <v>0</v>
      </c>
      <c r="K109" s="27">
        <f t="shared" si="1"/>
        <v>2044818</v>
      </c>
      <c r="L109" s="28"/>
    </row>
    <row r="110" spans="1:12" x14ac:dyDescent="0.2">
      <c r="A110" s="23" t="s">
        <v>1217</v>
      </c>
      <c r="B110" s="25">
        <v>355</v>
      </c>
      <c r="C110" s="25" t="s">
        <v>15</v>
      </c>
      <c r="D110" s="26">
        <v>45229</v>
      </c>
      <c r="E110" s="26" t="s">
        <v>189</v>
      </c>
      <c r="F110" s="158"/>
      <c r="G110" s="27">
        <v>0</v>
      </c>
      <c r="H110" s="27">
        <v>2000000</v>
      </c>
      <c r="I110" s="27">
        <v>0</v>
      </c>
      <c r="J110" s="27">
        <v>0</v>
      </c>
      <c r="K110" s="27">
        <f t="shared" si="1"/>
        <v>2000000</v>
      </c>
      <c r="L110" s="28"/>
    </row>
    <row r="111" spans="1:12" x14ac:dyDescent="0.2">
      <c r="A111" s="23" t="s">
        <v>1218</v>
      </c>
      <c r="B111" s="25">
        <v>355</v>
      </c>
      <c r="C111" s="25" t="s">
        <v>15</v>
      </c>
      <c r="D111" s="26">
        <v>45823</v>
      </c>
      <c r="E111" s="26" t="s">
        <v>189</v>
      </c>
      <c r="F111" s="158"/>
      <c r="G111" s="27">
        <v>0</v>
      </c>
      <c r="H111" s="27">
        <v>0</v>
      </c>
      <c r="I111" s="27">
        <v>0</v>
      </c>
      <c r="J111" s="27">
        <v>1956786.9030801211</v>
      </c>
      <c r="K111" s="27">
        <f t="shared" si="1"/>
        <v>1956786.9030801211</v>
      </c>
      <c r="L111" s="28"/>
    </row>
    <row r="112" spans="1:12" x14ac:dyDescent="0.2">
      <c r="A112" s="23" t="s">
        <v>1219</v>
      </c>
      <c r="B112" s="25">
        <v>355</v>
      </c>
      <c r="C112" s="25" t="s">
        <v>15</v>
      </c>
      <c r="D112" s="26">
        <v>44910</v>
      </c>
      <c r="E112" s="26" t="s">
        <v>189</v>
      </c>
      <c r="F112" s="158"/>
      <c r="G112" s="27">
        <v>1953075</v>
      </c>
      <c r="H112" s="27">
        <v>0</v>
      </c>
      <c r="I112" s="27">
        <v>0</v>
      </c>
      <c r="J112" s="27">
        <v>0</v>
      </c>
      <c r="K112" s="27">
        <f t="shared" si="1"/>
        <v>1953075</v>
      </c>
      <c r="L112" s="28"/>
    </row>
    <row r="113" spans="1:12" x14ac:dyDescent="0.2">
      <c r="A113" s="23" t="s">
        <v>1220</v>
      </c>
      <c r="B113" s="25">
        <v>355</v>
      </c>
      <c r="C113" s="25" t="s">
        <v>15</v>
      </c>
      <c r="D113" s="26">
        <v>46022</v>
      </c>
      <c r="E113" s="26" t="s">
        <v>189</v>
      </c>
      <c r="F113" s="158"/>
      <c r="G113" s="27">
        <v>0</v>
      </c>
      <c r="H113" s="27">
        <v>0</v>
      </c>
      <c r="I113" s="27">
        <v>0</v>
      </c>
      <c r="J113" s="27">
        <v>1950188.8823776105</v>
      </c>
      <c r="K113" s="27">
        <f t="shared" si="1"/>
        <v>1950188.8823776105</v>
      </c>
      <c r="L113" s="28"/>
    </row>
    <row r="114" spans="1:12" x14ac:dyDescent="0.2">
      <c r="A114" s="23" t="s">
        <v>1221</v>
      </c>
      <c r="B114" s="25">
        <v>355</v>
      </c>
      <c r="C114" s="25" t="s">
        <v>15</v>
      </c>
      <c r="D114" s="26" t="s">
        <v>181</v>
      </c>
      <c r="E114" s="26" t="s">
        <v>209</v>
      </c>
      <c r="F114" s="158"/>
      <c r="G114" s="27">
        <v>0</v>
      </c>
      <c r="H114" s="27">
        <v>608903.74846322509</v>
      </c>
      <c r="I114" s="27">
        <v>621295.99314063718</v>
      </c>
      <c r="J114" s="27">
        <v>638053.2412732559</v>
      </c>
      <c r="K114" s="27">
        <f t="shared" si="1"/>
        <v>1868252.982877118</v>
      </c>
      <c r="L114" s="28"/>
    </row>
    <row r="115" spans="1:12" x14ac:dyDescent="0.2">
      <c r="A115" s="23" t="s">
        <v>1222</v>
      </c>
      <c r="B115" s="25">
        <v>355</v>
      </c>
      <c r="C115" s="25" t="s">
        <v>15</v>
      </c>
      <c r="D115" s="26">
        <v>44880</v>
      </c>
      <c r="E115" s="26" t="s">
        <v>189</v>
      </c>
      <c r="F115" s="158"/>
      <c r="G115" s="27">
        <v>1844493.78</v>
      </c>
      <c r="H115" s="27">
        <v>0</v>
      </c>
      <c r="I115" s="27">
        <v>0</v>
      </c>
      <c r="J115" s="27">
        <v>0</v>
      </c>
      <c r="K115" s="27">
        <f t="shared" si="1"/>
        <v>1844493.78</v>
      </c>
      <c r="L115" s="28"/>
    </row>
    <row r="116" spans="1:12" x14ac:dyDescent="0.2">
      <c r="A116" s="23" t="s">
        <v>1223</v>
      </c>
      <c r="B116" s="25">
        <v>355</v>
      </c>
      <c r="C116" s="25" t="s">
        <v>15</v>
      </c>
      <c r="D116" s="26">
        <v>44772</v>
      </c>
      <c r="E116" s="26" t="s">
        <v>189</v>
      </c>
      <c r="F116" s="158"/>
      <c r="G116" s="27">
        <v>1844300</v>
      </c>
      <c r="H116" s="27">
        <v>0</v>
      </c>
      <c r="I116" s="27">
        <v>0</v>
      </c>
      <c r="J116" s="27">
        <v>0</v>
      </c>
      <c r="K116" s="27">
        <f t="shared" si="1"/>
        <v>1844300</v>
      </c>
      <c r="L116" s="28"/>
    </row>
    <row r="117" spans="1:12" x14ac:dyDescent="0.2">
      <c r="A117" s="23" t="s">
        <v>1224</v>
      </c>
      <c r="B117" s="25">
        <v>355</v>
      </c>
      <c r="C117" s="25" t="s">
        <v>15</v>
      </c>
      <c r="D117" s="26" t="s">
        <v>181</v>
      </c>
      <c r="E117" s="26" t="s">
        <v>209</v>
      </c>
      <c r="F117" s="158"/>
      <c r="G117" s="27">
        <v>0</v>
      </c>
      <c r="H117" s="27">
        <v>592372.02590167662</v>
      </c>
      <c r="I117" s="27">
        <v>602759.26229704358</v>
      </c>
      <c r="J117" s="27">
        <v>619612.89649393037</v>
      </c>
      <c r="K117" s="27">
        <f t="shared" si="1"/>
        <v>1814744.1846926506</v>
      </c>
      <c r="L117" s="28"/>
    </row>
    <row r="118" spans="1:12" x14ac:dyDescent="0.2">
      <c r="A118" s="23" t="s">
        <v>1225</v>
      </c>
      <c r="B118" s="25">
        <v>355</v>
      </c>
      <c r="C118" s="25" t="s">
        <v>15</v>
      </c>
      <c r="D118" s="26" t="s">
        <v>181</v>
      </c>
      <c r="E118" s="26" t="s">
        <v>209</v>
      </c>
      <c r="F118" s="158"/>
      <c r="G118" s="27">
        <v>1021259.16</v>
      </c>
      <c r="H118" s="27">
        <v>264247.71107548627</v>
      </c>
      <c r="I118" s="27">
        <v>150134.84973549744</v>
      </c>
      <c r="J118" s="27">
        <v>377505.33760811476</v>
      </c>
      <c r="K118" s="27">
        <f t="shared" si="1"/>
        <v>1813147.0584190986</v>
      </c>
      <c r="L118" s="28"/>
    </row>
    <row r="119" spans="1:12" x14ac:dyDescent="0.2">
      <c r="A119" s="23" t="s">
        <v>1226</v>
      </c>
      <c r="B119" s="25">
        <v>355</v>
      </c>
      <c r="C119" s="25" t="s">
        <v>15</v>
      </c>
      <c r="D119" s="26">
        <v>44834</v>
      </c>
      <c r="E119" s="26" t="s">
        <v>189</v>
      </c>
      <c r="F119" s="158"/>
      <c r="G119" s="27">
        <v>1801852</v>
      </c>
      <c r="H119" s="27">
        <v>0</v>
      </c>
      <c r="I119" s="27">
        <v>0</v>
      </c>
      <c r="J119" s="27">
        <v>0</v>
      </c>
      <c r="K119" s="27">
        <f t="shared" si="1"/>
        <v>1801852</v>
      </c>
      <c r="L119" s="28"/>
    </row>
    <row r="120" spans="1:12" x14ac:dyDescent="0.2">
      <c r="A120" s="23" t="s">
        <v>1227</v>
      </c>
      <c r="B120" s="25">
        <v>355</v>
      </c>
      <c r="C120" s="25" t="s">
        <v>15</v>
      </c>
      <c r="D120" s="26" t="s">
        <v>181</v>
      </c>
      <c r="E120" s="26" t="s">
        <v>209</v>
      </c>
      <c r="F120" s="158"/>
      <c r="G120" s="27">
        <v>0</v>
      </c>
      <c r="H120" s="27">
        <v>1522376.0768095797</v>
      </c>
      <c r="I120" s="27">
        <v>207386.75293569482</v>
      </c>
      <c r="J120" s="27">
        <v>0</v>
      </c>
      <c r="K120" s="27">
        <f t="shared" si="1"/>
        <v>1729762.8297452745</v>
      </c>
      <c r="L120" s="28"/>
    </row>
    <row r="121" spans="1:12" x14ac:dyDescent="0.2">
      <c r="A121" s="23" t="s">
        <v>1228</v>
      </c>
      <c r="B121" s="25">
        <v>355</v>
      </c>
      <c r="C121" s="29" t="s">
        <v>15</v>
      </c>
      <c r="D121" s="26" t="s">
        <v>181</v>
      </c>
      <c r="E121" s="26" t="s">
        <v>209</v>
      </c>
      <c r="F121" s="158"/>
      <c r="G121" s="27">
        <v>0</v>
      </c>
      <c r="H121" s="27">
        <v>559804.85327307018</v>
      </c>
      <c r="I121" s="27">
        <v>570316.82396053965</v>
      </c>
      <c r="J121" s="27">
        <v>586109.75350879587</v>
      </c>
      <c r="K121" s="27">
        <f t="shared" si="1"/>
        <v>1716231.4307424058</v>
      </c>
      <c r="L121" s="28"/>
    </row>
    <row r="122" spans="1:12" x14ac:dyDescent="0.2">
      <c r="A122" s="23" t="s">
        <v>1229</v>
      </c>
      <c r="B122" s="25">
        <v>355</v>
      </c>
      <c r="C122" s="29" t="s">
        <v>15</v>
      </c>
      <c r="D122" s="26">
        <v>46022</v>
      </c>
      <c r="E122" s="26" t="s">
        <v>189</v>
      </c>
      <c r="F122" s="158"/>
      <c r="G122" s="27">
        <v>0</v>
      </c>
      <c r="H122" s="27">
        <v>0</v>
      </c>
      <c r="I122" s="27">
        <v>0</v>
      </c>
      <c r="J122" s="27">
        <v>1700000</v>
      </c>
      <c r="K122" s="27">
        <f t="shared" si="1"/>
        <v>1700000</v>
      </c>
      <c r="L122" s="28"/>
    </row>
    <row r="123" spans="1:12" x14ac:dyDescent="0.2">
      <c r="A123" s="23" t="s">
        <v>1230</v>
      </c>
      <c r="B123" s="25">
        <v>355</v>
      </c>
      <c r="C123" s="29" t="s">
        <v>15</v>
      </c>
      <c r="D123" s="26" t="s">
        <v>181</v>
      </c>
      <c r="E123" s="26" t="s">
        <v>209</v>
      </c>
      <c r="F123" s="158"/>
      <c r="G123" s="27">
        <v>0</v>
      </c>
      <c r="H123" s="27">
        <v>546020.57092506136</v>
      </c>
      <c r="I123" s="27">
        <v>556284.61084857304</v>
      </c>
      <c r="J123" s="27">
        <v>571669.04473783076</v>
      </c>
      <c r="K123" s="27">
        <f t="shared" si="1"/>
        <v>1673974.2265114652</v>
      </c>
      <c r="L123" s="28"/>
    </row>
    <row r="124" spans="1:12" x14ac:dyDescent="0.2">
      <c r="A124" s="23" t="s">
        <v>1231</v>
      </c>
      <c r="B124" s="25">
        <v>355</v>
      </c>
      <c r="C124" s="25" t="s">
        <v>15</v>
      </c>
      <c r="D124" s="26">
        <v>45077</v>
      </c>
      <c r="E124" s="26" t="s">
        <v>189</v>
      </c>
      <c r="F124" s="158"/>
      <c r="G124" s="27">
        <v>0</v>
      </c>
      <c r="H124" s="27">
        <v>1670850.7272723191</v>
      </c>
      <c r="I124" s="27">
        <v>0</v>
      </c>
      <c r="J124" s="27">
        <v>0</v>
      </c>
      <c r="K124" s="27">
        <f t="shared" si="1"/>
        <v>1670850.7272723191</v>
      </c>
      <c r="L124" s="28"/>
    </row>
    <row r="125" spans="1:12" x14ac:dyDescent="0.2">
      <c r="A125" s="23" t="s">
        <v>1232</v>
      </c>
      <c r="B125" s="25">
        <v>355</v>
      </c>
      <c r="C125" s="29" t="s">
        <v>15</v>
      </c>
      <c r="D125" s="26">
        <v>44895</v>
      </c>
      <c r="E125" s="26" t="s">
        <v>189</v>
      </c>
      <c r="F125" s="158"/>
      <c r="G125" s="27">
        <v>1553291.701917656</v>
      </c>
      <c r="H125" s="27">
        <v>0</v>
      </c>
      <c r="I125" s="27">
        <v>0</v>
      </c>
      <c r="J125" s="27">
        <v>0</v>
      </c>
      <c r="K125" s="27">
        <f t="shared" si="1"/>
        <v>1553291.701917656</v>
      </c>
      <c r="L125" s="28"/>
    </row>
    <row r="126" spans="1:12" x14ac:dyDescent="0.2">
      <c r="A126" s="23" t="s">
        <v>1233</v>
      </c>
      <c r="B126" s="25">
        <v>355</v>
      </c>
      <c r="C126" s="29" t="s">
        <v>15</v>
      </c>
      <c r="D126" s="26">
        <v>44895</v>
      </c>
      <c r="E126" s="26" t="s">
        <v>189</v>
      </c>
      <c r="F126" s="158"/>
      <c r="G126" s="27">
        <v>1550000</v>
      </c>
      <c r="H126" s="27">
        <v>0</v>
      </c>
      <c r="I126" s="27">
        <v>0</v>
      </c>
      <c r="J126" s="27">
        <v>0</v>
      </c>
      <c r="K126" s="27">
        <f t="shared" si="1"/>
        <v>1550000</v>
      </c>
      <c r="L126" s="28"/>
    </row>
    <row r="127" spans="1:12" x14ac:dyDescent="0.2">
      <c r="A127" s="23" t="s">
        <v>1234</v>
      </c>
      <c r="B127" s="25">
        <v>355</v>
      </c>
      <c r="C127" s="25" t="s">
        <v>15</v>
      </c>
      <c r="D127" s="26" t="s">
        <v>181</v>
      </c>
      <c r="E127" s="26" t="s">
        <v>209</v>
      </c>
      <c r="F127" s="158"/>
      <c r="G127" s="27">
        <v>0</v>
      </c>
      <c r="H127" s="27">
        <v>492667.66353717673</v>
      </c>
      <c r="I127" s="27">
        <v>501918.93745430483</v>
      </c>
      <c r="J127" s="27">
        <v>515817.82678235305</v>
      </c>
      <c r="K127" s="27">
        <f t="shared" si="1"/>
        <v>1510404.4277738347</v>
      </c>
      <c r="L127" s="28"/>
    </row>
    <row r="128" spans="1:12" x14ac:dyDescent="0.2">
      <c r="A128" s="23" t="s">
        <v>1235</v>
      </c>
      <c r="B128" s="25">
        <v>355</v>
      </c>
      <c r="C128" s="29" t="s">
        <v>15</v>
      </c>
      <c r="D128" s="26" t="s">
        <v>181</v>
      </c>
      <c r="E128" s="26" t="s">
        <v>209</v>
      </c>
      <c r="F128" s="158"/>
      <c r="G128" s="27">
        <v>0</v>
      </c>
      <c r="H128" s="27">
        <v>456403.09831835172</v>
      </c>
      <c r="I128" s="27">
        <v>464989.95615840785</v>
      </c>
      <c r="J128" s="27">
        <v>477847.29517396813</v>
      </c>
      <c r="K128" s="27">
        <f t="shared" si="1"/>
        <v>1399240.3496507278</v>
      </c>
      <c r="L128" s="28"/>
    </row>
    <row r="129" spans="1:12" x14ac:dyDescent="0.2">
      <c r="A129" s="23" t="s">
        <v>1236</v>
      </c>
      <c r="B129" s="25">
        <v>355</v>
      </c>
      <c r="C129" s="29" t="s">
        <v>15</v>
      </c>
      <c r="D129" s="26" t="s">
        <v>181</v>
      </c>
      <c r="E129" s="26" t="s">
        <v>209</v>
      </c>
      <c r="F129" s="158"/>
      <c r="G129" s="27">
        <v>0</v>
      </c>
      <c r="H129" s="27">
        <v>456403.09831835172</v>
      </c>
      <c r="I129" s="27">
        <v>464989.95615840785</v>
      </c>
      <c r="J129" s="27">
        <v>477847.29517396813</v>
      </c>
      <c r="K129" s="27">
        <f t="shared" si="1"/>
        <v>1399240.3496507278</v>
      </c>
      <c r="L129" s="28"/>
    </row>
    <row r="130" spans="1:12" x14ac:dyDescent="0.2">
      <c r="A130" s="23" t="s">
        <v>1237</v>
      </c>
      <c r="B130" s="25">
        <v>355</v>
      </c>
      <c r="C130" s="25" t="s">
        <v>15</v>
      </c>
      <c r="D130" s="26">
        <v>45047</v>
      </c>
      <c r="E130" s="26" t="s">
        <v>189</v>
      </c>
      <c r="F130" s="158"/>
      <c r="G130" s="27">
        <v>0</v>
      </c>
      <c r="H130" s="27">
        <v>1385289.5537107978</v>
      </c>
      <c r="I130" s="27">
        <v>0</v>
      </c>
      <c r="J130" s="27">
        <v>0</v>
      </c>
      <c r="K130" s="27">
        <f t="shared" si="1"/>
        <v>1385289.5537107978</v>
      </c>
      <c r="L130" s="28"/>
    </row>
    <row r="131" spans="1:12" x14ac:dyDescent="0.2">
      <c r="A131" s="23" t="s">
        <v>1238</v>
      </c>
      <c r="B131" s="25">
        <v>355</v>
      </c>
      <c r="C131" s="25" t="s">
        <v>15</v>
      </c>
      <c r="D131" s="26" t="s">
        <v>181</v>
      </c>
      <c r="E131" s="26" t="s">
        <v>209</v>
      </c>
      <c r="F131" s="158"/>
      <c r="G131" s="27">
        <v>0</v>
      </c>
      <c r="H131" s="27">
        <v>544786.867738339</v>
      </c>
      <c r="I131" s="27">
        <v>392652.58676702908</v>
      </c>
      <c r="J131" s="27">
        <v>403511.66437722702</v>
      </c>
      <c r="K131" s="27">
        <f t="shared" si="1"/>
        <v>1340951.1188825951</v>
      </c>
      <c r="L131" s="28"/>
    </row>
    <row r="132" spans="1:12" x14ac:dyDescent="0.2">
      <c r="A132" s="23" t="s">
        <v>1239</v>
      </c>
      <c r="B132" s="25">
        <v>355</v>
      </c>
      <c r="C132" s="29" t="s">
        <v>15</v>
      </c>
      <c r="D132" s="26">
        <v>45427</v>
      </c>
      <c r="E132" s="26" t="s">
        <v>189</v>
      </c>
      <c r="F132" s="158"/>
      <c r="G132" s="27">
        <v>0</v>
      </c>
      <c r="H132" s="27">
        <v>0</v>
      </c>
      <c r="I132" s="27">
        <v>1316719.33640885</v>
      </c>
      <c r="J132" s="27">
        <v>0</v>
      </c>
      <c r="K132" s="27">
        <f t="shared" si="1"/>
        <v>1316719.33640885</v>
      </c>
      <c r="L132" s="28"/>
    </row>
    <row r="133" spans="1:12" x14ac:dyDescent="0.2">
      <c r="A133" s="23" t="s">
        <v>1240</v>
      </c>
      <c r="B133" s="25">
        <v>355</v>
      </c>
      <c r="C133" s="29" t="s">
        <v>15</v>
      </c>
      <c r="D133" s="26" t="s">
        <v>181</v>
      </c>
      <c r="E133" s="26" t="s">
        <v>209</v>
      </c>
      <c r="F133" s="158"/>
      <c r="G133" s="27">
        <v>0</v>
      </c>
      <c r="H133" s="27">
        <v>47341.411787580102</v>
      </c>
      <c r="I133" s="27">
        <v>482313.33581497928</v>
      </c>
      <c r="J133" s="27">
        <v>743478.12380836485</v>
      </c>
      <c r="K133" s="27">
        <f t="shared" si="1"/>
        <v>1273132.8714109242</v>
      </c>
      <c r="L133" s="28"/>
    </row>
    <row r="134" spans="1:12" x14ac:dyDescent="0.2">
      <c r="A134" s="23" t="s">
        <v>1242</v>
      </c>
      <c r="B134" s="25">
        <v>355</v>
      </c>
      <c r="C134" s="25" t="s">
        <v>15</v>
      </c>
      <c r="D134" s="26">
        <v>44781</v>
      </c>
      <c r="E134" s="26" t="s">
        <v>189</v>
      </c>
      <c r="F134" s="158"/>
      <c r="G134" s="27">
        <v>1216233.2</v>
      </c>
      <c r="H134" s="27">
        <v>0</v>
      </c>
      <c r="I134" s="27">
        <v>0</v>
      </c>
      <c r="J134" s="27">
        <v>0</v>
      </c>
      <c r="K134" s="27">
        <f t="shared" si="1"/>
        <v>1216233.2</v>
      </c>
      <c r="L134" s="28"/>
    </row>
    <row r="135" spans="1:12" x14ac:dyDescent="0.2">
      <c r="A135" s="23" t="s">
        <v>1243</v>
      </c>
      <c r="B135" s="25">
        <v>355</v>
      </c>
      <c r="C135" s="25" t="s">
        <v>15</v>
      </c>
      <c r="D135" s="26" t="s">
        <v>181</v>
      </c>
      <c r="E135" s="26" t="s">
        <v>209</v>
      </c>
      <c r="F135" s="158"/>
      <c r="G135" s="27">
        <v>0</v>
      </c>
      <c r="H135" s="27">
        <v>395009.04473843129</v>
      </c>
      <c r="I135" s="27">
        <v>402434.38513993763</v>
      </c>
      <c r="J135" s="27">
        <v>413563.98511845432</v>
      </c>
      <c r="K135" s="27">
        <f t="shared" si="1"/>
        <v>1211007.4149968233</v>
      </c>
      <c r="L135" s="28"/>
    </row>
    <row r="136" spans="1:12" x14ac:dyDescent="0.2">
      <c r="A136" s="23" t="s">
        <v>1244</v>
      </c>
      <c r="B136" s="25">
        <v>355</v>
      </c>
      <c r="C136" s="25" t="s">
        <v>15</v>
      </c>
      <c r="D136" s="26">
        <v>44910</v>
      </c>
      <c r="E136" s="26" t="s">
        <v>189</v>
      </c>
      <c r="F136" s="158"/>
      <c r="G136" s="27">
        <v>1192572.67876435</v>
      </c>
      <c r="H136" s="27">
        <v>0</v>
      </c>
      <c r="I136" s="27">
        <v>0</v>
      </c>
      <c r="J136" s="27">
        <v>0</v>
      </c>
      <c r="K136" s="27">
        <f t="shared" si="1"/>
        <v>1192572.67876435</v>
      </c>
      <c r="L136" s="28"/>
    </row>
    <row r="137" spans="1:12" x14ac:dyDescent="0.2">
      <c r="A137" s="23" t="s">
        <v>1245</v>
      </c>
      <c r="B137" s="25">
        <v>355</v>
      </c>
      <c r="C137" s="29" t="s">
        <v>15</v>
      </c>
      <c r="D137" s="26">
        <v>45077</v>
      </c>
      <c r="E137" s="26" t="s">
        <v>189</v>
      </c>
      <c r="F137" s="158"/>
      <c r="G137" s="27">
        <v>0</v>
      </c>
      <c r="H137" s="27">
        <v>1178162.7550724801</v>
      </c>
      <c r="I137" s="27">
        <v>0</v>
      </c>
      <c r="J137" s="27">
        <v>0</v>
      </c>
      <c r="K137" s="27">
        <f t="shared" ref="K137:K146" si="2">SUM(G137:J137)</f>
        <v>1178162.7550724801</v>
      </c>
      <c r="L137" s="28"/>
    </row>
    <row r="138" spans="1:12" x14ac:dyDescent="0.2">
      <c r="A138" s="23" t="s">
        <v>1246</v>
      </c>
      <c r="B138" s="25">
        <v>355</v>
      </c>
      <c r="C138" s="25" t="s">
        <v>15</v>
      </c>
      <c r="D138" s="26">
        <v>45061</v>
      </c>
      <c r="E138" s="26" t="s">
        <v>189</v>
      </c>
      <c r="F138" s="158"/>
      <c r="G138" s="27">
        <v>0</v>
      </c>
      <c r="H138" s="27">
        <v>1163928.6110148653</v>
      </c>
      <c r="I138" s="27">
        <v>0</v>
      </c>
      <c r="J138" s="27">
        <v>0</v>
      </c>
      <c r="K138" s="27">
        <f t="shared" si="2"/>
        <v>1163928.6110148653</v>
      </c>
      <c r="L138" s="28"/>
    </row>
    <row r="139" spans="1:12" x14ac:dyDescent="0.2">
      <c r="A139" s="23" t="s">
        <v>1247</v>
      </c>
      <c r="B139" s="25">
        <v>355</v>
      </c>
      <c r="C139" s="25" t="s">
        <v>15</v>
      </c>
      <c r="D139" s="26" t="s">
        <v>181</v>
      </c>
      <c r="E139" s="26" t="s">
        <v>209</v>
      </c>
      <c r="F139" s="158"/>
      <c r="G139" s="27">
        <v>0</v>
      </c>
      <c r="H139" s="27">
        <v>257992.41643283333</v>
      </c>
      <c r="I139" s="27">
        <v>457535.95360098028</v>
      </c>
      <c r="J139" s="27">
        <v>430707.81148586306</v>
      </c>
      <c r="K139" s="27">
        <f t="shared" si="2"/>
        <v>1146236.1815196767</v>
      </c>
      <c r="L139" s="28"/>
    </row>
    <row r="140" spans="1:12" x14ac:dyDescent="0.2">
      <c r="A140" s="23" t="s">
        <v>1248</v>
      </c>
      <c r="B140" s="25">
        <v>355</v>
      </c>
      <c r="C140" s="25" t="s">
        <v>15</v>
      </c>
      <c r="D140" s="26">
        <v>45230</v>
      </c>
      <c r="E140" s="26" t="s">
        <v>189</v>
      </c>
      <c r="F140" s="158"/>
      <c r="G140" s="27">
        <v>0</v>
      </c>
      <c r="H140" s="27">
        <v>1110769.5990251</v>
      </c>
      <c r="I140" s="27">
        <v>0</v>
      </c>
      <c r="J140" s="27">
        <v>0</v>
      </c>
      <c r="K140" s="27">
        <f t="shared" si="2"/>
        <v>1110769.5990251</v>
      </c>
      <c r="L140" s="28"/>
    </row>
    <row r="141" spans="1:12" x14ac:dyDescent="0.2">
      <c r="A141" s="23" t="s">
        <v>1249</v>
      </c>
      <c r="B141" s="25">
        <v>355</v>
      </c>
      <c r="C141" s="25" t="s">
        <v>15</v>
      </c>
      <c r="D141" s="26" t="s">
        <v>181</v>
      </c>
      <c r="E141" s="26" t="s">
        <v>209</v>
      </c>
      <c r="F141" s="158"/>
      <c r="G141" s="27">
        <v>0</v>
      </c>
      <c r="H141" s="27">
        <v>360501.34824407269</v>
      </c>
      <c r="I141" s="27">
        <v>367278.01642818179</v>
      </c>
      <c r="J141" s="27">
        <v>377435.34282644012</v>
      </c>
      <c r="K141" s="27">
        <f t="shared" si="2"/>
        <v>1105214.7074986948</v>
      </c>
      <c r="L141" s="28"/>
    </row>
    <row r="142" spans="1:12" x14ac:dyDescent="0.2">
      <c r="A142" s="23" t="s">
        <v>1250</v>
      </c>
      <c r="B142" s="25">
        <v>355</v>
      </c>
      <c r="C142" s="25" t="s">
        <v>15</v>
      </c>
      <c r="D142" s="26">
        <v>45427</v>
      </c>
      <c r="E142" s="26" t="s">
        <v>189</v>
      </c>
      <c r="F142" s="158"/>
      <c r="G142" s="27">
        <v>0</v>
      </c>
      <c r="H142" s="27">
        <v>0</v>
      </c>
      <c r="I142" s="27">
        <v>1069337.2842260725</v>
      </c>
      <c r="J142" s="27">
        <v>0</v>
      </c>
      <c r="K142" s="27">
        <f t="shared" si="2"/>
        <v>1069337.2842260725</v>
      </c>
      <c r="L142" s="28"/>
    </row>
    <row r="143" spans="1:12" x14ac:dyDescent="0.2">
      <c r="A143" s="23" t="s">
        <v>1251</v>
      </c>
      <c r="B143" s="25">
        <v>355</v>
      </c>
      <c r="C143" s="25" t="s">
        <v>15</v>
      </c>
      <c r="D143" s="26" t="s">
        <v>181</v>
      </c>
      <c r="E143" s="26" t="s">
        <v>189</v>
      </c>
      <c r="F143" s="158"/>
      <c r="G143" s="27">
        <v>0</v>
      </c>
      <c r="H143" s="27">
        <v>0</v>
      </c>
      <c r="I143" s="27">
        <v>0</v>
      </c>
      <c r="J143" s="27">
        <v>1061872.8009927026</v>
      </c>
      <c r="K143" s="27">
        <f t="shared" si="2"/>
        <v>1061872.8009927026</v>
      </c>
      <c r="L143" s="28"/>
    </row>
    <row r="144" spans="1:12" x14ac:dyDescent="0.2">
      <c r="A144" s="28" t="s">
        <v>208</v>
      </c>
      <c r="B144" s="25">
        <v>355</v>
      </c>
      <c r="C144" s="25" t="s">
        <v>15</v>
      </c>
      <c r="D144" s="26" t="s">
        <v>181</v>
      </c>
      <c r="E144" s="26" t="s">
        <v>189</v>
      </c>
      <c r="F144" s="158" t="str">
        <f>C144&amp;E144</f>
        <v>SGSpecific</v>
      </c>
      <c r="G144" s="30">
        <f>SUMIF($F$152:$F$277,F144,$G$152:$G$277)</f>
        <v>2214469.228441372</v>
      </c>
      <c r="H144" s="30">
        <f>SUMIF($F$152:$F$277,F144,$H$152:$H$277)</f>
        <v>1258678.6010633921</v>
      </c>
      <c r="I144" s="30">
        <f>SUMIF($F$152:$F$277,F144,$I$152:$I$277)</f>
        <v>2368157.4453966836</v>
      </c>
      <c r="J144" s="30">
        <f>SUMIF($F$152:$F$277,F144,$J$152:$J$277)</f>
        <v>2572001.8676893315</v>
      </c>
      <c r="K144" s="27">
        <f t="shared" si="2"/>
        <v>8413307.1425907798</v>
      </c>
      <c r="L144" s="28"/>
    </row>
    <row r="145" spans="1:12" x14ac:dyDescent="0.2">
      <c r="A145" s="28" t="s">
        <v>208</v>
      </c>
      <c r="B145" s="25">
        <v>355</v>
      </c>
      <c r="C145" s="25" t="s">
        <v>15</v>
      </c>
      <c r="D145" s="26" t="s">
        <v>181</v>
      </c>
      <c r="E145" s="26" t="s">
        <v>209</v>
      </c>
      <c r="F145" s="158" t="str">
        <f>C145&amp;E145</f>
        <v>SGProgrammatic</v>
      </c>
      <c r="G145" s="30">
        <f>SUMIF($F$152:$F$277,F145,$G$152:$G$277)</f>
        <v>-251454.57999999414</v>
      </c>
      <c r="H145" s="30">
        <f>SUMIF($F$152:$F$277,F145,$H$152:$H$277)</f>
        <v>2429170.3567720782</v>
      </c>
      <c r="I145" s="30">
        <f>SUMIF($F$152:$F$277,F145,$I$152:$I$277)</f>
        <v>2732568.4939560164</v>
      </c>
      <c r="J145" s="30">
        <f>SUMIF($F$152:$F$277,F145,$J$152:$J$277)</f>
        <v>3015472.9462553104</v>
      </c>
      <c r="K145" s="27">
        <f t="shared" si="2"/>
        <v>7925757.2169834105</v>
      </c>
      <c r="L145" s="28"/>
    </row>
    <row r="146" spans="1:12" x14ac:dyDescent="0.2">
      <c r="A146" s="31" t="s">
        <v>1252</v>
      </c>
      <c r="B146" s="25">
        <v>355</v>
      </c>
      <c r="C146" s="25" t="s">
        <v>15</v>
      </c>
      <c r="D146" s="26" t="s">
        <v>181</v>
      </c>
      <c r="E146" s="26" t="s">
        <v>160</v>
      </c>
      <c r="F146" s="158"/>
      <c r="G146" s="27">
        <v>-3037125.8819999974</v>
      </c>
      <c r="H146" s="27">
        <v>-6074251.7639999958</v>
      </c>
      <c r="I146" s="27">
        <v>-6074251.7639999958</v>
      </c>
      <c r="J146" s="27">
        <v>-6074251.7639999958</v>
      </c>
      <c r="K146" s="59">
        <f t="shared" si="2"/>
        <v>-21259881.173999984</v>
      </c>
      <c r="L146" s="28"/>
    </row>
    <row r="147" spans="1:12" x14ac:dyDescent="0.2">
      <c r="A147" s="23"/>
      <c r="B147" s="28"/>
      <c r="C147" s="25"/>
      <c r="D147" s="32"/>
      <c r="E147" s="32"/>
      <c r="F147" s="159"/>
      <c r="G147" s="33"/>
      <c r="H147" s="33"/>
      <c r="I147" s="33"/>
      <c r="J147" s="33"/>
      <c r="K147" s="33">
        <f>SUM(K8:K146)</f>
        <v>1464971272.1818473</v>
      </c>
      <c r="L147" s="28"/>
    </row>
    <row r="148" spans="1:12" x14ac:dyDescent="0.2">
      <c r="A148" s="23"/>
      <c r="B148" s="23"/>
      <c r="C148" s="25"/>
      <c r="E148" s="35"/>
      <c r="F148" s="160"/>
      <c r="G148" s="36"/>
      <c r="H148" s="36"/>
      <c r="I148" s="36"/>
      <c r="J148" s="36"/>
      <c r="K148" s="37"/>
      <c r="L148" s="35"/>
    </row>
    <row r="149" spans="1:12" x14ac:dyDescent="0.2">
      <c r="A149" s="23"/>
      <c r="B149" s="23"/>
      <c r="C149" s="25"/>
      <c r="D149" s="38"/>
      <c r="E149" s="38"/>
      <c r="F149" s="161"/>
      <c r="G149" s="36"/>
      <c r="H149" s="36"/>
      <c r="I149" s="36"/>
      <c r="J149" s="36"/>
      <c r="K149" s="36"/>
      <c r="L149" s="23"/>
    </row>
    <row r="150" spans="1:12" x14ac:dyDescent="0.2">
      <c r="A150" s="39"/>
      <c r="B150" s="23"/>
      <c r="C150" s="40"/>
      <c r="D150" s="26"/>
      <c r="E150" s="26"/>
      <c r="F150" s="158"/>
      <c r="G150" s="36"/>
      <c r="H150" s="36"/>
      <c r="I150" s="36"/>
      <c r="J150" s="36"/>
      <c r="K150" s="36"/>
      <c r="L150" s="23"/>
    </row>
    <row r="151" spans="1:12" ht="26.25" x14ac:dyDescent="0.25">
      <c r="A151" s="41" t="str">
        <f t="shared" ref="A151:D151" si="3">A7</f>
        <v>Project Description</v>
      </c>
      <c r="B151" s="41" t="str">
        <f t="shared" si="3"/>
        <v>FERC Account</v>
      </c>
      <c r="C151" s="41" t="str">
        <f t="shared" si="3"/>
        <v>Factor</v>
      </c>
      <c r="D151" s="41" t="str">
        <f t="shared" si="3"/>
        <v>In-service 
Date</v>
      </c>
      <c r="E151" s="22" t="s">
        <v>152</v>
      </c>
      <c r="F151" s="162"/>
      <c r="G151" s="41" t="str">
        <f t="shared" ref="G151:L151" si="4">G7</f>
        <v>Jul22 to Dec22 Plant Adds</v>
      </c>
      <c r="H151" s="41" t="str">
        <f t="shared" si="4"/>
        <v>CY 2023 Plant Adds</v>
      </c>
      <c r="I151" s="41" t="str">
        <f t="shared" si="4"/>
        <v>CY 2024 Plant Adds</v>
      </c>
      <c r="J151" s="41" t="str">
        <f t="shared" si="4"/>
        <v>CY 2025 Plant Adds</v>
      </c>
      <c r="K151" s="41" t="str">
        <f t="shared" si="4"/>
        <v>Jul22 to Dec25 Plant Adds</v>
      </c>
      <c r="L151" s="41" t="str">
        <f t="shared" si="4"/>
        <v>Ref.</v>
      </c>
    </row>
    <row r="152" spans="1:12" x14ac:dyDescent="0.2">
      <c r="A152" s="42" t="s">
        <v>1253</v>
      </c>
      <c r="B152" s="25">
        <v>355</v>
      </c>
      <c r="C152" s="45" t="s">
        <v>15</v>
      </c>
      <c r="D152" s="46" t="s">
        <v>181</v>
      </c>
      <c r="E152" s="26" t="s">
        <v>209</v>
      </c>
      <c r="F152" s="163" t="str">
        <f t="shared" ref="F152:F202" si="5">C152&amp;E152</f>
        <v>SGProgrammatic</v>
      </c>
      <c r="G152" s="47">
        <v>0</v>
      </c>
      <c r="H152" s="47">
        <v>321593.4909310363</v>
      </c>
      <c r="I152" s="47">
        <v>327023.50734957278</v>
      </c>
      <c r="J152" s="47">
        <v>336266.60320902982</v>
      </c>
      <c r="K152" s="47">
        <f>SUM(G152:J152)</f>
        <v>984883.60148963891</v>
      </c>
      <c r="L152" s="23"/>
    </row>
    <row r="153" spans="1:12" x14ac:dyDescent="0.2">
      <c r="A153" s="42" t="s">
        <v>1254</v>
      </c>
      <c r="B153" s="25">
        <v>355</v>
      </c>
      <c r="C153" s="45" t="s">
        <v>15</v>
      </c>
      <c r="D153" s="46">
        <v>45657</v>
      </c>
      <c r="E153" s="26" t="s">
        <v>189</v>
      </c>
      <c r="F153" s="163" t="str">
        <f t="shared" si="5"/>
        <v>SGSpecific</v>
      </c>
      <c r="G153" s="47">
        <v>0</v>
      </c>
      <c r="H153" s="47">
        <v>0</v>
      </c>
      <c r="I153" s="47">
        <v>979793.62359853683</v>
      </c>
      <c r="J153" s="47">
        <v>0</v>
      </c>
      <c r="K153" s="47">
        <f t="shared" ref="K153:K202" si="6">SUM(G153:J153)</f>
        <v>979793.62359853683</v>
      </c>
      <c r="L153" s="23"/>
    </row>
    <row r="154" spans="1:12" x14ac:dyDescent="0.2">
      <c r="A154" s="42" t="s">
        <v>1255</v>
      </c>
      <c r="B154" s="25">
        <v>355</v>
      </c>
      <c r="C154" s="45" t="s">
        <v>15</v>
      </c>
      <c r="D154" s="46" t="s">
        <v>181</v>
      </c>
      <c r="E154" s="26" t="s">
        <v>209</v>
      </c>
      <c r="F154" s="163" t="str">
        <f t="shared" si="5"/>
        <v>SGProgrammatic</v>
      </c>
      <c r="G154" s="47">
        <v>0</v>
      </c>
      <c r="H154" s="47">
        <v>253527.27800614448</v>
      </c>
      <c r="I154" s="47">
        <v>257848.42005601421</v>
      </c>
      <c r="J154" s="47">
        <v>265140.73614105082</v>
      </c>
      <c r="K154" s="47">
        <f t="shared" si="6"/>
        <v>776516.43420320947</v>
      </c>
      <c r="L154" s="23"/>
    </row>
    <row r="155" spans="1:12" x14ac:dyDescent="0.2">
      <c r="A155" s="42" t="s">
        <v>1256</v>
      </c>
      <c r="B155" s="25">
        <v>355</v>
      </c>
      <c r="C155" s="44" t="s">
        <v>15</v>
      </c>
      <c r="D155" s="46">
        <v>44926</v>
      </c>
      <c r="E155" s="26" t="s">
        <v>189</v>
      </c>
      <c r="F155" s="163" t="str">
        <f t="shared" si="5"/>
        <v>SGSpecific</v>
      </c>
      <c r="G155" s="47">
        <v>752159</v>
      </c>
      <c r="H155" s="47">
        <v>0</v>
      </c>
      <c r="I155" s="47">
        <v>0</v>
      </c>
      <c r="J155" s="47">
        <v>0</v>
      </c>
      <c r="K155" s="47">
        <f t="shared" si="6"/>
        <v>752159</v>
      </c>
      <c r="L155" s="23"/>
    </row>
    <row r="156" spans="1:12" x14ac:dyDescent="0.2">
      <c r="A156" s="42" t="s">
        <v>1257</v>
      </c>
      <c r="B156" s="25">
        <v>355</v>
      </c>
      <c r="C156" s="44" t="s">
        <v>15</v>
      </c>
      <c r="D156" s="46">
        <v>45445</v>
      </c>
      <c r="E156" s="26" t="s">
        <v>189</v>
      </c>
      <c r="F156" s="163" t="str">
        <f t="shared" si="5"/>
        <v>SGSpecific</v>
      </c>
      <c r="G156" s="47">
        <v>0</v>
      </c>
      <c r="H156" s="47">
        <v>0</v>
      </c>
      <c r="I156" s="47">
        <v>745121.37910614023</v>
      </c>
      <c r="J156" s="47">
        <v>0</v>
      </c>
      <c r="K156" s="47">
        <f t="shared" si="6"/>
        <v>745121.37910614023</v>
      </c>
      <c r="L156" s="23"/>
    </row>
    <row r="157" spans="1:12" x14ac:dyDescent="0.2">
      <c r="A157" s="42" t="s">
        <v>1258</v>
      </c>
      <c r="B157" s="25">
        <v>355</v>
      </c>
      <c r="C157" s="45" t="s">
        <v>15</v>
      </c>
      <c r="D157" s="46" t="s">
        <v>181</v>
      </c>
      <c r="E157" s="26" t="s">
        <v>189</v>
      </c>
      <c r="F157" s="163" t="str">
        <f t="shared" si="5"/>
        <v>SGSpecific</v>
      </c>
      <c r="G157" s="47">
        <v>677068.18</v>
      </c>
      <c r="H157" s="47">
        <v>0</v>
      </c>
      <c r="I157" s="47">
        <v>0</v>
      </c>
      <c r="J157" s="47">
        <v>0</v>
      </c>
      <c r="K157" s="47">
        <f t="shared" si="6"/>
        <v>677068.18</v>
      </c>
      <c r="L157" s="23"/>
    </row>
    <row r="158" spans="1:12" x14ac:dyDescent="0.2">
      <c r="A158" s="42" t="s">
        <v>1259</v>
      </c>
      <c r="B158" s="25">
        <v>355</v>
      </c>
      <c r="C158" s="44" t="s">
        <v>15</v>
      </c>
      <c r="D158" s="46">
        <v>45847</v>
      </c>
      <c r="E158" s="26" t="s">
        <v>189</v>
      </c>
      <c r="F158" s="163" t="str">
        <f t="shared" si="5"/>
        <v>SGSpecific</v>
      </c>
      <c r="G158" s="47">
        <v>0</v>
      </c>
      <c r="H158" s="47">
        <v>0</v>
      </c>
      <c r="I158" s="47">
        <v>0</v>
      </c>
      <c r="J158" s="47">
        <v>665913.52092682105</v>
      </c>
      <c r="K158" s="47">
        <f t="shared" si="6"/>
        <v>665913.52092682105</v>
      </c>
      <c r="L158" s="23"/>
    </row>
    <row r="159" spans="1:12" x14ac:dyDescent="0.2">
      <c r="A159" s="42" t="s">
        <v>1260</v>
      </c>
      <c r="B159" s="25">
        <v>355</v>
      </c>
      <c r="C159" s="45" t="s">
        <v>15</v>
      </c>
      <c r="D159" s="46" t="s">
        <v>181</v>
      </c>
      <c r="E159" s="26" t="s">
        <v>209</v>
      </c>
      <c r="F159" s="163" t="str">
        <f t="shared" si="5"/>
        <v>SGProgrammatic</v>
      </c>
      <c r="G159" s="47">
        <v>0</v>
      </c>
      <c r="H159" s="47">
        <v>312238.21807875554</v>
      </c>
      <c r="I159" s="47">
        <v>170493.8863593679</v>
      </c>
      <c r="J159" s="47">
        <v>175209.01216379594</v>
      </c>
      <c r="K159" s="47">
        <f t="shared" si="6"/>
        <v>657941.11660191929</v>
      </c>
      <c r="L159" s="23"/>
    </row>
    <row r="160" spans="1:12" x14ac:dyDescent="0.2">
      <c r="A160" s="42" t="s">
        <v>1261</v>
      </c>
      <c r="B160" s="25">
        <v>355</v>
      </c>
      <c r="C160" s="44" t="s">
        <v>15</v>
      </c>
      <c r="D160" s="46" t="s">
        <v>181</v>
      </c>
      <c r="E160" s="26" t="s">
        <v>209</v>
      </c>
      <c r="F160" s="163" t="str">
        <f t="shared" si="5"/>
        <v>SGProgrammatic</v>
      </c>
      <c r="G160" s="47">
        <v>0</v>
      </c>
      <c r="H160" s="47">
        <v>23970.335082319038</v>
      </c>
      <c r="I160" s="47">
        <v>244209.31499917607</v>
      </c>
      <c r="J160" s="47">
        <v>376444.51065565908</v>
      </c>
      <c r="K160" s="47">
        <f t="shared" si="6"/>
        <v>644624.16073715419</v>
      </c>
      <c r="L160" s="23"/>
    </row>
    <row r="161" spans="1:12" x14ac:dyDescent="0.2">
      <c r="A161" s="42" t="s">
        <v>1262</v>
      </c>
      <c r="B161" s="25">
        <v>355</v>
      </c>
      <c r="C161" s="44" t="s">
        <v>15</v>
      </c>
      <c r="D161" s="46">
        <v>45427</v>
      </c>
      <c r="E161" s="26" t="s">
        <v>189</v>
      </c>
      <c r="F161" s="163" t="str">
        <f t="shared" si="5"/>
        <v>SGSpecific</v>
      </c>
      <c r="G161" s="47">
        <v>0</v>
      </c>
      <c r="H161" s="47">
        <v>0</v>
      </c>
      <c r="I161" s="47">
        <v>643242.44269200647</v>
      </c>
      <c r="J161" s="47">
        <v>0</v>
      </c>
      <c r="K161" s="47">
        <f t="shared" si="6"/>
        <v>643242.44269200647</v>
      </c>
      <c r="L161" s="23"/>
    </row>
    <row r="162" spans="1:12" x14ac:dyDescent="0.2">
      <c r="A162" s="42" t="s">
        <v>1263</v>
      </c>
      <c r="B162" s="25">
        <v>355</v>
      </c>
      <c r="C162" s="45" t="s">
        <v>15</v>
      </c>
      <c r="D162" s="46">
        <v>46022</v>
      </c>
      <c r="E162" s="26" t="s">
        <v>189</v>
      </c>
      <c r="F162" s="163" t="str">
        <f t="shared" si="5"/>
        <v>SGSpecific</v>
      </c>
      <c r="G162" s="47">
        <v>0</v>
      </c>
      <c r="H162" s="47">
        <v>0</v>
      </c>
      <c r="I162" s="47">
        <v>0</v>
      </c>
      <c r="J162" s="47">
        <v>642919.41177283868</v>
      </c>
      <c r="K162" s="47">
        <f t="shared" si="6"/>
        <v>642919.41177283868</v>
      </c>
      <c r="L162" s="23"/>
    </row>
    <row r="163" spans="1:12" x14ac:dyDescent="0.2">
      <c r="A163" s="42" t="s">
        <v>1264</v>
      </c>
      <c r="B163" s="25">
        <v>355</v>
      </c>
      <c r="C163" s="45" t="s">
        <v>15</v>
      </c>
      <c r="D163" s="46" t="s">
        <v>181</v>
      </c>
      <c r="E163" s="26" t="s">
        <v>209</v>
      </c>
      <c r="F163" s="163" t="str">
        <f t="shared" si="5"/>
        <v>SGProgrammatic</v>
      </c>
      <c r="G163" s="47">
        <v>0</v>
      </c>
      <c r="H163" s="47">
        <v>202967.91615440836</v>
      </c>
      <c r="I163" s="47">
        <v>207098.66438021237</v>
      </c>
      <c r="J163" s="47">
        <v>212684.41375775199</v>
      </c>
      <c r="K163" s="47">
        <f t="shared" si="6"/>
        <v>622750.99429237272</v>
      </c>
      <c r="L163" s="23"/>
    </row>
    <row r="164" spans="1:12" x14ac:dyDescent="0.2">
      <c r="A164" s="42" t="s">
        <v>1265</v>
      </c>
      <c r="B164" s="25">
        <v>355</v>
      </c>
      <c r="C164" s="44" t="s">
        <v>15</v>
      </c>
      <c r="D164" s="46">
        <v>45848</v>
      </c>
      <c r="E164" s="26" t="s">
        <v>189</v>
      </c>
      <c r="F164" s="163" t="str">
        <f t="shared" si="5"/>
        <v>SGSpecific</v>
      </c>
      <c r="G164" s="47">
        <v>0</v>
      </c>
      <c r="H164" s="47">
        <v>0</v>
      </c>
      <c r="I164" s="47">
        <v>0</v>
      </c>
      <c r="J164" s="47">
        <v>621802.72903781373</v>
      </c>
      <c r="K164" s="47">
        <f t="shared" si="6"/>
        <v>621802.72903781373</v>
      </c>
      <c r="L164" s="23"/>
    </row>
    <row r="165" spans="1:12" x14ac:dyDescent="0.2">
      <c r="A165" s="42" t="s">
        <v>1266</v>
      </c>
      <c r="B165" s="25">
        <v>355</v>
      </c>
      <c r="C165" s="45" t="s">
        <v>15</v>
      </c>
      <c r="D165" s="46">
        <v>45846</v>
      </c>
      <c r="E165" s="26" t="s">
        <v>189</v>
      </c>
      <c r="F165" s="163" t="str">
        <f t="shared" si="5"/>
        <v>SGSpecific</v>
      </c>
      <c r="G165" s="47">
        <v>0</v>
      </c>
      <c r="H165" s="47">
        <v>0</v>
      </c>
      <c r="I165" s="47">
        <v>0</v>
      </c>
      <c r="J165" s="47">
        <v>587789.5883041214</v>
      </c>
      <c r="K165" s="47">
        <f t="shared" si="6"/>
        <v>587789.5883041214</v>
      </c>
      <c r="L165" s="23"/>
    </row>
    <row r="166" spans="1:12" x14ac:dyDescent="0.2">
      <c r="A166" s="42" t="s">
        <v>1267</v>
      </c>
      <c r="B166" s="25">
        <v>355</v>
      </c>
      <c r="C166" s="44" t="s">
        <v>15</v>
      </c>
      <c r="D166" s="46" t="s">
        <v>181</v>
      </c>
      <c r="E166" s="26" t="s">
        <v>189</v>
      </c>
      <c r="F166" s="163" t="str">
        <f t="shared" si="5"/>
        <v>SGSpecific</v>
      </c>
      <c r="G166" s="47">
        <v>529398.13</v>
      </c>
      <c r="H166" s="47">
        <v>0</v>
      </c>
      <c r="I166" s="47">
        <v>0</v>
      </c>
      <c r="J166" s="47">
        <v>0</v>
      </c>
      <c r="K166" s="47">
        <f t="shared" si="6"/>
        <v>529398.13</v>
      </c>
      <c r="L166" s="23"/>
    </row>
    <row r="167" spans="1:12" x14ac:dyDescent="0.2">
      <c r="A167" s="42" t="s">
        <v>1268</v>
      </c>
      <c r="B167" s="25">
        <v>355</v>
      </c>
      <c r="C167" s="45" t="s">
        <v>15</v>
      </c>
      <c r="D167" s="46">
        <v>45261</v>
      </c>
      <c r="E167" s="26" t="s">
        <v>189</v>
      </c>
      <c r="F167" s="163" t="str">
        <f t="shared" si="5"/>
        <v>SGSpecific</v>
      </c>
      <c r="G167" s="47">
        <v>0</v>
      </c>
      <c r="H167" s="47">
        <v>456390.17366043414</v>
      </c>
      <c r="I167" s="47">
        <v>0</v>
      </c>
      <c r="J167" s="47">
        <v>0</v>
      </c>
      <c r="K167" s="47">
        <f t="shared" si="6"/>
        <v>456390.17366043414</v>
      </c>
      <c r="L167" s="23"/>
    </row>
    <row r="168" spans="1:12" x14ac:dyDescent="0.2">
      <c r="A168" s="42" t="s">
        <v>1269</v>
      </c>
      <c r="B168" s="25">
        <v>355</v>
      </c>
      <c r="C168" s="45" t="s">
        <v>15</v>
      </c>
      <c r="D168" s="46" t="s">
        <v>181</v>
      </c>
      <c r="E168" s="26" t="s">
        <v>209</v>
      </c>
      <c r="F168" s="163" t="str">
        <f t="shared" si="5"/>
        <v>SGProgrammatic</v>
      </c>
      <c r="G168" s="47">
        <v>0</v>
      </c>
      <c r="H168" s="47">
        <v>137918.35298276172</v>
      </c>
      <c r="I168" s="47">
        <v>140513.17605684081</v>
      </c>
      <c r="J168" s="47">
        <v>144398.47619459356</v>
      </c>
      <c r="K168" s="47">
        <f t="shared" si="6"/>
        <v>422830.00523419608</v>
      </c>
      <c r="L168" s="23"/>
    </row>
    <row r="169" spans="1:12" x14ac:dyDescent="0.2">
      <c r="A169" s="42" t="s">
        <v>1270</v>
      </c>
      <c r="B169" s="25">
        <v>355</v>
      </c>
      <c r="C169" s="45" t="s">
        <v>15</v>
      </c>
      <c r="D169" s="46" t="s">
        <v>181</v>
      </c>
      <c r="E169" s="26" t="s">
        <v>209</v>
      </c>
      <c r="F169" s="163" t="str">
        <f t="shared" si="5"/>
        <v>SGProgrammatic</v>
      </c>
      <c r="G169" s="47">
        <v>0</v>
      </c>
      <c r="H169" s="47">
        <v>129723.58317645351</v>
      </c>
      <c r="I169" s="47">
        <v>132165.36542406812</v>
      </c>
      <c r="J169" s="47">
        <v>135819.84201408236</v>
      </c>
      <c r="K169" s="47">
        <f t="shared" si="6"/>
        <v>397708.79061460402</v>
      </c>
      <c r="L169" s="23"/>
    </row>
    <row r="170" spans="1:12" x14ac:dyDescent="0.2">
      <c r="A170" s="42" t="s">
        <v>1271</v>
      </c>
      <c r="B170" s="25">
        <v>355</v>
      </c>
      <c r="C170" s="45" t="s">
        <v>15</v>
      </c>
      <c r="D170" s="46">
        <v>45291</v>
      </c>
      <c r="E170" s="26" t="s">
        <v>189</v>
      </c>
      <c r="F170" s="163" t="str">
        <f t="shared" si="5"/>
        <v>SGSpecific</v>
      </c>
      <c r="G170" s="47">
        <v>0</v>
      </c>
      <c r="H170" s="47">
        <v>372994.94150085602</v>
      </c>
      <c r="I170" s="47">
        <v>0</v>
      </c>
      <c r="J170" s="47">
        <v>0</v>
      </c>
      <c r="K170" s="47">
        <f t="shared" si="6"/>
        <v>372994.94150085602</v>
      </c>
      <c r="L170" s="23"/>
    </row>
    <row r="171" spans="1:12" x14ac:dyDescent="0.2">
      <c r="A171" s="42" t="s">
        <v>1272</v>
      </c>
      <c r="B171" s="25">
        <v>355</v>
      </c>
      <c r="C171" s="45" t="s">
        <v>15</v>
      </c>
      <c r="D171" s="46" t="s">
        <v>181</v>
      </c>
      <c r="E171" s="26" t="s">
        <v>209</v>
      </c>
      <c r="F171" s="163" t="str">
        <f t="shared" si="5"/>
        <v>SGProgrammatic</v>
      </c>
      <c r="G171" s="47">
        <v>0</v>
      </c>
      <c r="H171" s="47">
        <v>110546.08029289155</v>
      </c>
      <c r="I171" s="47">
        <v>112412.62003303814</v>
      </c>
      <c r="J171" s="47">
        <v>115589.88588526761</v>
      </c>
      <c r="K171" s="47">
        <f t="shared" si="6"/>
        <v>338548.58621119731</v>
      </c>
      <c r="L171" s="23"/>
    </row>
    <row r="172" spans="1:12" x14ac:dyDescent="0.2">
      <c r="A172" s="42" t="s">
        <v>1273</v>
      </c>
      <c r="B172" s="25">
        <v>355</v>
      </c>
      <c r="C172" s="44" t="s">
        <v>15</v>
      </c>
      <c r="D172" s="46" t="s">
        <v>181</v>
      </c>
      <c r="E172" s="26" t="s">
        <v>209</v>
      </c>
      <c r="F172" s="163" t="str">
        <f t="shared" si="5"/>
        <v>SGProgrammatic</v>
      </c>
      <c r="G172" s="47">
        <v>0</v>
      </c>
      <c r="H172" s="47">
        <v>109235.01702296588</v>
      </c>
      <c r="I172" s="47">
        <v>111411.44192656559</v>
      </c>
      <c r="J172" s="47">
        <v>114444.7456418244</v>
      </c>
      <c r="K172" s="47">
        <f t="shared" si="6"/>
        <v>335091.20459135587</v>
      </c>
      <c r="L172" s="23"/>
    </row>
    <row r="173" spans="1:12" x14ac:dyDescent="0.2">
      <c r="A173" s="42" t="s">
        <v>1274</v>
      </c>
      <c r="B173" s="25">
        <v>355</v>
      </c>
      <c r="C173" s="44" t="s">
        <v>15</v>
      </c>
      <c r="D173" s="46" t="s">
        <v>181</v>
      </c>
      <c r="E173" s="26" t="s">
        <v>209</v>
      </c>
      <c r="F173" s="163" t="str">
        <f t="shared" si="5"/>
        <v>SGProgrammatic</v>
      </c>
      <c r="G173" s="47">
        <v>0</v>
      </c>
      <c r="H173" s="47">
        <v>109235.01702296588</v>
      </c>
      <c r="I173" s="47">
        <v>111411.44192656559</v>
      </c>
      <c r="J173" s="47">
        <v>114444.7456418244</v>
      </c>
      <c r="K173" s="47">
        <f t="shared" si="6"/>
        <v>335091.20459135587</v>
      </c>
      <c r="L173" s="23"/>
    </row>
    <row r="174" spans="1:12" x14ac:dyDescent="0.2">
      <c r="A174" s="42" t="s">
        <v>1275</v>
      </c>
      <c r="B174" s="25">
        <v>355</v>
      </c>
      <c r="C174" s="44" t="s">
        <v>15</v>
      </c>
      <c r="D174" s="46" t="s">
        <v>181</v>
      </c>
      <c r="E174" s="26" t="s">
        <v>209</v>
      </c>
      <c r="F174" s="163" t="str">
        <f t="shared" si="5"/>
        <v>SGProgrammatic</v>
      </c>
      <c r="G174" s="47">
        <v>0</v>
      </c>
      <c r="H174" s="47">
        <v>106531.76940962567</v>
      </c>
      <c r="I174" s="47">
        <v>108611.48145824343</v>
      </c>
      <c r="J174" s="47">
        <v>109841.14143488357</v>
      </c>
      <c r="K174" s="47">
        <f t="shared" si="6"/>
        <v>324984.39230275271</v>
      </c>
      <c r="L174" s="23"/>
    </row>
    <row r="175" spans="1:12" x14ac:dyDescent="0.2">
      <c r="A175" s="42" t="s">
        <v>1276</v>
      </c>
      <c r="B175" s="25">
        <v>355</v>
      </c>
      <c r="C175" s="45" t="s">
        <v>15</v>
      </c>
      <c r="D175" s="46" t="s">
        <v>181</v>
      </c>
      <c r="E175" s="26" t="s">
        <v>209</v>
      </c>
      <c r="F175" s="163" t="str">
        <f t="shared" si="5"/>
        <v>SGProgrammatic</v>
      </c>
      <c r="G175" s="47">
        <v>0</v>
      </c>
      <c r="H175" s="47">
        <v>81926.262767224398</v>
      </c>
      <c r="I175" s="47">
        <v>83558.581444924203</v>
      </c>
      <c r="J175" s="47">
        <v>85833.559231368301</v>
      </c>
      <c r="K175" s="47">
        <f t="shared" si="6"/>
        <v>251318.4034435169</v>
      </c>
      <c r="L175" s="23"/>
    </row>
    <row r="176" spans="1:12" x14ac:dyDescent="0.2">
      <c r="A176" s="42" t="s">
        <v>1277</v>
      </c>
      <c r="B176" s="25">
        <v>355</v>
      </c>
      <c r="C176" s="44" t="s">
        <v>15</v>
      </c>
      <c r="D176" s="46" t="s">
        <v>181</v>
      </c>
      <c r="E176" s="26" t="s">
        <v>209</v>
      </c>
      <c r="F176" s="163" t="str">
        <f t="shared" si="5"/>
        <v>SGProgrammatic</v>
      </c>
      <c r="G176" s="47">
        <v>0</v>
      </c>
      <c r="H176" s="47">
        <v>80494.433060205585</v>
      </c>
      <c r="I176" s="47">
        <v>82007.55933885595</v>
      </c>
      <c r="J176" s="47">
        <v>84275.534850785843</v>
      </c>
      <c r="K176" s="47">
        <f t="shared" si="6"/>
        <v>246777.52724984736</v>
      </c>
      <c r="L176" s="23"/>
    </row>
    <row r="177" spans="1:12" x14ac:dyDescent="0.2">
      <c r="A177" s="42" t="s">
        <v>1278</v>
      </c>
      <c r="B177" s="25">
        <v>355</v>
      </c>
      <c r="C177" s="45" t="s">
        <v>15</v>
      </c>
      <c r="D177" s="46" t="s">
        <v>181</v>
      </c>
      <c r="E177" s="26" t="s">
        <v>209</v>
      </c>
      <c r="F177" s="163" t="str">
        <f t="shared" si="5"/>
        <v>SGProgrammatic</v>
      </c>
      <c r="G177" s="47">
        <v>0</v>
      </c>
      <c r="H177" s="47">
        <v>80494.433060205585</v>
      </c>
      <c r="I177" s="47">
        <v>82007.55933885595</v>
      </c>
      <c r="J177" s="47">
        <v>84275.534850785843</v>
      </c>
      <c r="K177" s="47">
        <f t="shared" si="6"/>
        <v>246777.52724984736</v>
      </c>
      <c r="L177" s="23"/>
    </row>
    <row r="178" spans="1:12" x14ac:dyDescent="0.2">
      <c r="A178" s="42" t="s">
        <v>1279</v>
      </c>
      <c r="B178" s="25">
        <v>355</v>
      </c>
      <c r="C178" s="44" t="s">
        <v>15</v>
      </c>
      <c r="D178" s="46" t="s">
        <v>181</v>
      </c>
      <c r="E178" s="26" t="s">
        <v>209</v>
      </c>
      <c r="F178" s="163" t="str">
        <f t="shared" si="5"/>
        <v>SGProgrammatic</v>
      </c>
      <c r="G178" s="47">
        <v>0</v>
      </c>
      <c r="H178" s="47">
        <v>80494.433060205585</v>
      </c>
      <c r="I178" s="47">
        <v>82007.55933885595</v>
      </c>
      <c r="J178" s="47">
        <v>84275.534850785843</v>
      </c>
      <c r="K178" s="47">
        <f t="shared" si="6"/>
        <v>246777.52724984736</v>
      </c>
      <c r="L178" s="23"/>
    </row>
    <row r="179" spans="1:12" x14ac:dyDescent="0.2">
      <c r="A179" s="42" t="s">
        <v>1280</v>
      </c>
      <c r="B179" s="25">
        <v>355</v>
      </c>
      <c r="C179" s="44" t="s">
        <v>15</v>
      </c>
      <c r="D179" s="46" t="s">
        <v>181</v>
      </c>
      <c r="E179" s="26" t="s">
        <v>209</v>
      </c>
      <c r="F179" s="163" t="str">
        <f t="shared" si="5"/>
        <v>SGProgrammatic</v>
      </c>
      <c r="G179" s="47">
        <v>0</v>
      </c>
      <c r="H179" s="47">
        <v>68110.083027246408</v>
      </c>
      <c r="I179" s="47">
        <v>69334.952140018431</v>
      </c>
      <c r="J179" s="47">
        <v>71266.320435824426</v>
      </c>
      <c r="K179" s="47">
        <f t="shared" si="6"/>
        <v>208711.35560308927</v>
      </c>
      <c r="L179" s="23"/>
    </row>
    <row r="180" spans="1:12" x14ac:dyDescent="0.2">
      <c r="A180" s="42" t="s">
        <v>1178</v>
      </c>
      <c r="B180" s="25">
        <v>355</v>
      </c>
      <c r="C180" s="45" t="s">
        <v>15</v>
      </c>
      <c r="D180" s="46" t="s">
        <v>181</v>
      </c>
      <c r="E180" s="26" t="s">
        <v>209</v>
      </c>
      <c r="F180" s="163" t="str">
        <f t="shared" si="5"/>
        <v>SGProgrammatic</v>
      </c>
      <c r="G180" s="47">
        <v>-250879.99999999412</v>
      </c>
      <c r="H180" s="47">
        <v>0</v>
      </c>
      <c r="I180" s="47">
        <v>183846.63815008299</v>
      </c>
      <c r="J180" s="47">
        <v>272464.32009572879</v>
      </c>
      <c r="K180" s="47">
        <f t="shared" si="6"/>
        <v>205430.95824581766</v>
      </c>
      <c r="L180" s="23"/>
    </row>
    <row r="181" spans="1:12" x14ac:dyDescent="0.2">
      <c r="A181" s="42" t="s">
        <v>1281</v>
      </c>
      <c r="B181" s="25">
        <v>355</v>
      </c>
      <c r="C181" s="45" t="s">
        <v>15</v>
      </c>
      <c r="D181" s="46" t="s">
        <v>181</v>
      </c>
      <c r="E181" s="26" t="s">
        <v>209</v>
      </c>
      <c r="F181" s="163" t="str">
        <f t="shared" si="5"/>
        <v>SGProgrammatic</v>
      </c>
      <c r="G181" s="47">
        <v>0</v>
      </c>
      <c r="H181" s="47">
        <v>62171.0502389225</v>
      </c>
      <c r="I181" s="47">
        <v>63339.735405230138</v>
      </c>
      <c r="J181" s="47">
        <v>65091.439394341731</v>
      </c>
      <c r="K181" s="47">
        <f t="shared" si="6"/>
        <v>190602.22503849436</v>
      </c>
      <c r="L181" s="23"/>
    </row>
    <row r="182" spans="1:12" x14ac:dyDescent="0.2">
      <c r="A182" s="42" t="s">
        <v>1282</v>
      </c>
      <c r="B182" s="25">
        <v>355</v>
      </c>
      <c r="C182" s="44" t="s">
        <v>15</v>
      </c>
      <c r="D182" s="46">
        <v>45000</v>
      </c>
      <c r="E182" s="26" t="s">
        <v>189</v>
      </c>
      <c r="F182" s="163" t="str">
        <f t="shared" si="5"/>
        <v>SGSpecific</v>
      </c>
      <c r="G182" s="47">
        <v>0</v>
      </c>
      <c r="H182" s="47">
        <v>176939.84909737983</v>
      </c>
      <c r="I182" s="47">
        <v>0</v>
      </c>
      <c r="J182" s="47">
        <v>0</v>
      </c>
      <c r="K182" s="47">
        <f t="shared" si="6"/>
        <v>176939.84909737983</v>
      </c>
      <c r="L182" s="23"/>
    </row>
    <row r="183" spans="1:12" x14ac:dyDescent="0.2">
      <c r="A183" s="42" t="s">
        <v>1283</v>
      </c>
      <c r="B183" s="25">
        <v>355</v>
      </c>
      <c r="C183" s="45" t="s">
        <v>15</v>
      </c>
      <c r="D183" s="46" t="s">
        <v>181</v>
      </c>
      <c r="E183" s="26" t="s">
        <v>209</v>
      </c>
      <c r="F183" s="163" t="str">
        <f t="shared" si="5"/>
        <v>SGProgrammatic</v>
      </c>
      <c r="G183" s="47">
        <v>0</v>
      </c>
      <c r="H183" s="47">
        <v>55273.566215966028</v>
      </c>
      <c r="I183" s="47">
        <v>56206.844968576472</v>
      </c>
      <c r="J183" s="47">
        <v>57795.493014745371</v>
      </c>
      <c r="K183" s="47">
        <f t="shared" si="6"/>
        <v>169275.90419928788</v>
      </c>
      <c r="L183" s="23"/>
    </row>
    <row r="184" spans="1:12" x14ac:dyDescent="0.2">
      <c r="A184" s="42" t="s">
        <v>1284</v>
      </c>
      <c r="B184" s="25">
        <v>355</v>
      </c>
      <c r="C184" s="44" t="s">
        <v>15</v>
      </c>
      <c r="D184" s="46">
        <v>44835</v>
      </c>
      <c r="E184" s="26" t="s">
        <v>189</v>
      </c>
      <c r="F184" s="163" t="str">
        <f t="shared" si="5"/>
        <v>SGSpecific</v>
      </c>
      <c r="G184" s="47">
        <v>141187.37844137201</v>
      </c>
      <c r="H184" s="47">
        <v>0</v>
      </c>
      <c r="I184" s="47">
        <v>0</v>
      </c>
      <c r="J184" s="47">
        <v>0</v>
      </c>
      <c r="K184" s="47">
        <f t="shared" si="6"/>
        <v>141187.37844137201</v>
      </c>
      <c r="L184" s="23"/>
    </row>
    <row r="185" spans="1:12" x14ac:dyDescent="0.2">
      <c r="A185" s="42" t="s">
        <v>1285</v>
      </c>
      <c r="B185" s="25">
        <v>355</v>
      </c>
      <c r="C185" s="44" t="s">
        <v>15</v>
      </c>
      <c r="D185" s="46" t="s">
        <v>181</v>
      </c>
      <c r="E185" s="26" t="s">
        <v>189</v>
      </c>
      <c r="F185" s="163" t="str">
        <f t="shared" si="5"/>
        <v>SGSpecific</v>
      </c>
      <c r="G185" s="47">
        <v>139755.64999999982</v>
      </c>
      <c r="H185" s="47">
        <v>0</v>
      </c>
      <c r="I185" s="47">
        <v>0</v>
      </c>
      <c r="J185" s="47">
        <v>0</v>
      </c>
      <c r="K185" s="47">
        <f t="shared" si="6"/>
        <v>139755.64999999982</v>
      </c>
      <c r="L185" s="23"/>
    </row>
    <row r="186" spans="1:12" x14ac:dyDescent="0.2">
      <c r="A186" s="42" t="s">
        <v>1286</v>
      </c>
      <c r="B186" s="25">
        <v>355</v>
      </c>
      <c r="C186" s="44" t="s">
        <v>15</v>
      </c>
      <c r="D186" s="46">
        <v>45200</v>
      </c>
      <c r="E186" s="26" t="s">
        <v>189</v>
      </c>
      <c r="F186" s="163" t="str">
        <f t="shared" si="5"/>
        <v>SGSpecific</v>
      </c>
      <c r="G186" s="47">
        <v>0</v>
      </c>
      <c r="H186" s="47">
        <v>126923.4310835205</v>
      </c>
      <c r="I186" s="47">
        <v>0</v>
      </c>
      <c r="J186" s="47">
        <v>0</v>
      </c>
      <c r="K186" s="47">
        <f t="shared" si="6"/>
        <v>126923.4310835205</v>
      </c>
      <c r="L186" s="23"/>
    </row>
    <row r="187" spans="1:12" x14ac:dyDescent="0.2">
      <c r="A187" s="42" t="s">
        <v>1287</v>
      </c>
      <c r="B187" s="25">
        <v>355</v>
      </c>
      <c r="C187" s="44" t="s">
        <v>15</v>
      </c>
      <c r="D187" s="46" t="s">
        <v>181</v>
      </c>
      <c r="E187" s="26" t="s">
        <v>209</v>
      </c>
      <c r="F187" s="163" t="str">
        <f t="shared" si="5"/>
        <v>SGProgrammatic</v>
      </c>
      <c r="G187" s="47">
        <v>0</v>
      </c>
      <c r="H187" s="47">
        <v>32893.949947782363</v>
      </c>
      <c r="I187" s="47">
        <v>33512.823204866407</v>
      </c>
      <c r="J187" s="47">
        <v>34439.479197338456</v>
      </c>
      <c r="K187" s="47">
        <f t="shared" si="6"/>
        <v>100846.25234998722</v>
      </c>
      <c r="L187" s="23"/>
    </row>
    <row r="188" spans="1:12" x14ac:dyDescent="0.2">
      <c r="A188" s="42" t="s">
        <v>1288</v>
      </c>
      <c r="B188" s="25">
        <v>355</v>
      </c>
      <c r="C188" s="45" t="s">
        <v>15</v>
      </c>
      <c r="D188" s="46">
        <v>45103</v>
      </c>
      <c r="E188" s="26" t="s">
        <v>189</v>
      </c>
      <c r="F188" s="163" t="str">
        <f t="shared" si="5"/>
        <v>SGSpecific</v>
      </c>
      <c r="G188" s="47">
        <v>0</v>
      </c>
      <c r="H188" s="47">
        <v>90947.392600191029</v>
      </c>
      <c r="I188" s="47">
        <v>0</v>
      </c>
      <c r="J188" s="47">
        <v>0</v>
      </c>
      <c r="K188" s="47">
        <f t="shared" si="6"/>
        <v>90947.392600191029</v>
      </c>
      <c r="L188" s="23"/>
    </row>
    <row r="189" spans="1:12" x14ac:dyDescent="0.2">
      <c r="A189" s="42" t="s">
        <v>1289</v>
      </c>
      <c r="B189" s="25">
        <v>355</v>
      </c>
      <c r="C189" s="45" t="s">
        <v>15</v>
      </c>
      <c r="D189" s="46">
        <v>46022</v>
      </c>
      <c r="E189" s="26" t="s">
        <v>189</v>
      </c>
      <c r="F189" s="163" t="str">
        <f t="shared" si="5"/>
        <v>SGSpecific</v>
      </c>
      <c r="G189" s="47">
        <v>0</v>
      </c>
      <c r="H189" s="47">
        <v>0</v>
      </c>
      <c r="I189" s="47">
        <v>0</v>
      </c>
      <c r="J189" s="47">
        <v>53576.617647736552</v>
      </c>
      <c r="K189" s="47">
        <f t="shared" si="6"/>
        <v>53576.617647736552</v>
      </c>
      <c r="L189" s="23"/>
    </row>
    <row r="190" spans="1:12" x14ac:dyDescent="0.2">
      <c r="A190" s="42" t="s">
        <v>1290</v>
      </c>
      <c r="B190" s="25">
        <v>355</v>
      </c>
      <c r="C190" s="45" t="s">
        <v>15</v>
      </c>
      <c r="D190" s="46" t="s">
        <v>181</v>
      </c>
      <c r="E190" s="26" t="s">
        <v>209</v>
      </c>
      <c r="F190" s="163" t="str">
        <f t="shared" si="5"/>
        <v>SGProgrammatic</v>
      </c>
      <c r="G190" s="47">
        <v>0</v>
      </c>
      <c r="H190" s="47">
        <v>16380.617127751837</v>
      </c>
      <c r="I190" s="47">
        <v>16688.53832545719</v>
      </c>
      <c r="J190" s="47">
        <v>17150.071342134921</v>
      </c>
      <c r="K190" s="47">
        <f t="shared" si="6"/>
        <v>50219.226795343944</v>
      </c>
      <c r="L190" s="23"/>
    </row>
    <row r="191" spans="1:12" x14ac:dyDescent="0.2">
      <c r="A191" s="42" t="s">
        <v>1291</v>
      </c>
      <c r="B191" s="25">
        <v>355</v>
      </c>
      <c r="C191" s="44" t="s">
        <v>15</v>
      </c>
      <c r="D191" s="46" t="s">
        <v>181</v>
      </c>
      <c r="E191" s="26" t="s">
        <v>209</v>
      </c>
      <c r="F191" s="163" t="str">
        <f t="shared" si="5"/>
        <v>SGProgrammatic</v>
      </c>
      <c r="G191" s="47">
        <v>0</v>
      </c>
      <c r="H191" s="47">
        <v>16380.617127751837</v>
      </c>
      <c r="I191" s="47">
        <v>16688.53832545719</v>
      </c>
      <c r="J191" s="47">
        <v>17150.071342134921</v>
      </c>
      <c r="K191" s="47">
        <f t="shared" si="6"/>
        <v>50219.226795343944</v>
      </c>
      <c r="L191" s="23"/>
    </row>
    <row r="192" spans="1:12" x14ac:dyDescent="0.2">
      <c r="A192" s="42" t="s">
        <v>1292</v>
      </c>
      <c r="B192" s="25">
        <v>355</v>
      </c>
      <c r="C192" s="44" t="s">
        <v>15</v>
      </c>
      <c r="D192" s="46" t="s">
        <v>181</v>
      </c>
      <c r="E192" s="26" t="s">
        <v>209</v>
      </c>
      <c r="F192" s="163" t="str">
        <f t="shared" si="5"/>
        <v>SGProgrammatic</v>
      </c>
      <c r="G192" s="47">
        <v>0</v>
      </c>
      <c r="H192" s="47">
        <v>12163.167489053536</v>
      </c>
      <c r="I192" s="47">
        <v>18365.591926626861</v>
      </c>
      <c r="J192" s="47">
        <v>18884.682826450226</v>
      </c>
      <c r="K192" s="47">
        <f t="shared" si="6"/>
        <v>49413.442242130623</v>
      </c>
      <c r="L192" s="23"/>
    </row>
    <row r="193" spans="1:12" x14ac:dyDescent="0.2">
      <c r="A193" s="42" t="s">
        <v>1293</v>
      </c>
      <c r="B193" s="25">
        <v>355</v>
      </c>
      <c r="C193" s="45" t="s">
        <v>15</v>
      </c>
      <c r="D193" s="46" t="s">
        <v>181</v>
      </c>
      <c r="E193" s="26" t="s">
        <v>209</v>
      </c>
      <c r="F193" s="163" t="str">
        <f t="shared" si="5"/>
        <v>SGProgrammatic</v>
      </c>
      <c r="G193" s="47">
        <v>0</v>
      </c>
      <c r="H193" s="47">
        <v>18412.486038403636</v>
      </c>
      <c r="I193" s="47">
        <v>15189.390068101051</v>
      </c>
      <c r="J193" s="47">
        <v>15597.038993431323</v>
      </c>
      <c r="K193" s="47">
        <f t="shared" si="6"/>
        <v>49198.915099936006</v>
      </c>
      <c r="L193" s="23"/>
    </row>
    <row r="194" spans="1:12" x14ac:dyDescent="0.2">
      <c r="A194" s="42" t="s">
        <v>1294</v>
      </c>
      <c r="B194" s="25">
        <v>355</v>
      </c>
      <c r="C194" s="45" t="s">
        <v>15</v>
      </c>
      <c r="D194" s="46">
        <v>45291</v>
      </c>
      <c r="E194" s="26" t="s">
        <v>189</v>
      </c>
      <c r="F194" s="163" t="str">
        <f t="shared" si="5"/>
        <v>SGSpecific</v>
      </c>
      <c r="G194" s="47">
        <v>0</v>
      </c>
      <c r="H194" s="47">
        <v>34482.813121010578</v>
      </c>
      <c r="I194" s="47">
        <v>0</v>
      </c>
      <c r="J194" s="47">
        <v>0</v>
      </c>
      <c r="K194" s="47">
        <f t="shared" si="6"/>
        <v>34482.813121010578</v>
      </c>
      <c r="L194" s="23"/>
    </row>
    <row r="195" spans="1:12" x14ac:dyDescent="0.2">
      <c r="A195" s="42" t="s">
        <v>1295</v>
      </c>
      <c r="B195" s="25">
        <v>355</v>
      </c>
      <c r="C195" s="45" t="s">
        <v>15</v>
      </c>
      <c r="D195" s="46" t="s">
        <v>181</v>
      </c>
      <c r="E195" s="26" t="s">
        <v>209</v>
      </c>
      <c r="F195" s="163" t="str">
        <f t="shared" si="5"/>
        <v>SGProgrammatic</v>
      </c>
      <c r="G195" s="47">
        <v>22592</v>
      </c>
      <c r="H195" s="47">
        <v>0</v>
      </c>
      <c r="I195" s="47">
        <v>0</v>
      </c>
      <c r="J195" s="47">
        <v>0</v>
      </c>
      <c r="K195" s="47">
        <f t="shared" si="6"/>
        <v>22592</v>
      </c>
      <c r="L195" s="23"/>
    </row>
    <row r="196" spans="1:12" x14ac:dyDescent="0.2">
      <c r="A196" s="42" t="s">
        <v>1296</v>
      </c>
      <c r="B196" s="25">
        <v>355</v>
      </c>
      <c r="C196" s="45" t="s">
        <v>15</v>
      </c>
      <c r="D196" s="46" t="s">
        <v>181</v>
      </c>
      <c r="E196" s="26" t="s">
        <v>209</v>
      </c>
      <c r="F196" s="163" t="str">
        <f t="shared" si="5"/>
        <v>SGProgrammatic</v>
      </c>
      <c r="G196" s="47">
        <v>22338.51999999999</v>
      </c>
      <c r="H196" s="47">
        <v>0</v>
      </c>
      <c r="I196" s="47">
        <v>0</v>
      </c>
      <c r="J196" s="47">
        <v>0</v>
      </c>
      <c r="K196" s="47">
        <f t="shared" si="6"/>
        <v>22338.51999999999</v>
      </c>
      <c r="L196" s="23"/>
    </row>
    <row r="197" spans="1:12" x14ac:dyDescent="0.2">
      <c r="A197" s="42" t="s">
        <v>1297</v>
      </c>
      <c r="B197" s="25">
        <v>355</v>
      </c>
      <c r="C197" s="45" t="s">
        <v>15</v>
      </c>
      <c r="D197" s="46" t="s">
        <v>181</v>
      </c>
      <c r="E197" s="26" t="s">
        <v>209</v>
      </c>
      <c r="F197" s="163" t="str">
        <f t="shared" si="5"/>
        <v>SGProgrammatic</v>
      </c>
      <c r="G197" s="47">
        <v>0</v>
      </c>
      <c r="H197" s="47">
        <v>6488.1994510304648</v>
      </c>
      <c r="I197" s="47">
        <v>6614.8620104427555</v>
      </c>
      <c r="J197" s="47">
        <v>6689.7530896917397</v>
      </c>
      <c r="K197" s="47">
        <f t="shared" si="6"/>
        <v>19792.81455116496</v>
      </c>
      <c r="L197" s="23"/>
    </row>
    <row r="198" spans="1:12" x14ac:dyDescent="0.2">
      <c r="A198" s="42" t="s">
        <v>1298</v>
      </c>
      <c r="B198" s="25">
        <v>355</v>
      </c>
      <c r="C198" s="45" t="s">
        <v>15</v>
      </c>
      <c r="D198" s="46" t="s">
        <v>181</v>
      </c>
      <c r="E198" s="26" t="s">
        <v>189</v>
      </c>
      <c r="F198" s="163" t="str">
        <f t="shared" si="5"/>
        <v>SGSpecific</v>
      </c>
      <c r="G198" s="47">
        <v>2131.9400000000005</v>
      </c>
      <c r="H198" s="47">
        <v>0</v>
      </c>
      <c r="I198" s="47">
        <v>0</v>
      </c>
      <c r="J198" s="47">
        <v>0</v>
      </c>
      <c r="K198" s="47">
        <f t="shared" si="6"/>
        <v>2131.9400000000005</v>
      </c>
      <c r="L198" s="23"/>
    </row>
    <row r="199" spans="1:12" x14ac:dyDescent="0.2">
      <c r="A199" s="42" t="s">
        <v>1299</v>
      </c>
      <c r="B199" s="25">
        <v>355</v>
      </c>
      <c r="C199" s="45" t="s">
        <v>15</v>
      </c>
      <c r="D199" s="46" t="s">
        <v>181</v>
      </c>
      <c r="E199" s="26" t="s">
        <v>189</v>
      </c>
      <c r="F199" s="163" t="str">
        <f t="shared" si="5"/>
        <v>SGSpecific</v>
      </c>
      <c r="G199" s="47">
        <v>646.89</v>
      </c>
      <c r="H199" s="47">
        <v>0</v>
      </c>
      <c r="I199" s="47">
        <v>0</v>
      </c>
      <c r="J199" s="47">
        <v>0</v>
      </c>
      <c r="K199" s="47">
        <f t="shared" si="6"/>
        <v>646.89</v>
      </c>
      <c r="L199" s="23"/>
    </row>
    <row r="200" spans="1:12" x14ac:dyDescent="0.2">
      <c r="A200" s="42" t="s">
        <v>1241</v>
      </c>
      <c r="B200" s="25">
        <v>355</v>
      </c>
      <c r="C200" s="44" t="s">
        <v>15</v>
      </c>
      <c r="D200" s="46" t="s">
        <v>181</v>
      </c>
      <c r="E200" s="26" t="s">
        <v>209</v>
      </c>
      <c r="F200" s="163" t="str">
        <f t="shared" si="5"/>
        <v>SGProgrammatic</v>
      </c>
      <c r="G200" s="47">
        <v>-509.27</v>
      </c>
      <c r="H200" s="47">
        <v>0</v>
      </c>
      <c r="I200" s="47">
        <v>0</v>
      </c>
      <c r="J200" s="47">
        <v>0</v>
      </c>
      <c r="K200" s="47">
        <f t="shared" si="6"/>
        <v>-509.27</v>
      </c>
      <c r="L200" s="23"/>
    </row>
    <row r="201" spans="1:12" x14ac:dyDescent="0.2">
      <c r="A201" s="42" t="s">
        <v>1300</v>
      </c>
      <c r="B201" s="25">
        <v>355</v>
      </c>
      <c r="C201" s="45" t="s">
        <v>15</v>
      </c>
      <c r="D201" s="46">
        <v>44620</v>
      </c>
      <c r="E201" s="26" t="s">
        <v>189</v>
      </c>
      <c r="F201" s="163" t="str">
        <f t="shared" si="5"/>
        <v>SGSpecific</v>
      </c>
      <c r="G201" s="47">
        <v>-27877.94</v>
      </c>
      <c r="H201" s="47">
        <v>0</v>
      </c>
      <c r="I201" s="47">
        <v>0</v>
      </c>
      <c r="J201" s="47">
        <v>0</v>
      </c>
      <c r="K201" s="47">
        <f t="shared" si="6"/>
        <v>-27877.94</v>
      </c>
      <c r="L201" s="23"/>
    </row>
    <row r="202" spans="1:12" x14ac:dyDescent="0.2">
      <c r="A202" s="42" t="s">
        <v>1301</v>
      </c>
      <c r="B202" s="25">
        <v>355</v>
      </c>
      <c r="C202" s="45" t="s">
        <v>15</v>
      </c>
      <c r="D202" s="46" t="s">
        <v>181</v>
      </c>
      <c r="E202" s="26" t="s">
        <v>209</v>
      </c>
      <c r="F202" s="163" t="str">
        <f t="shared" si="5"/>
        <v>SGProgrammatic</v>
      </c>
      <c r="G202" s="47">
        <v>-44995.83</v>
      </c>
      <c r="H202" s="47">
        <v>0</v>
      </c>
      <c r="I202" s="47">
        <v>0</v>
      </c>
      <c r="J202" s="47">
        <v>0</v>
      </c>
      <c r="K202" s="47">
        <f t="shared" si="6"/>
        <v>-44995.83</v>
      </c>
      <c r="L202" s="23"/>
    </row>
    <row r="203" spans="1:12" x14ac:dyDescent="0.2">
      <c r="A203" s="42"/>
      <c r="B203" s="25"/>
      <c r="C203" s="45"/>
      <c r="D203" s="46"/>
      <c r="E203" s="46"/>
      <c r="F203" s="163"/>
      <c r="G203" s="47"/>
      <c r="H203" s="47"/>
      <c r="I203" s="47"/>
      <c r="J203" s="47"/>
      <c r="K203" s="47"/>
      <c r="L203" s="23"/>
    </row>
    <row r="204" spans="1:12" x14ac:dyDescent="0.2">
      <c r="A204" s="42"/>
      <c r="B204" s="25"/>
      <c r="C204" s="45"/>
      <c r="D204" s="46"/>
      <c r="E204" s="26"/>
      <c r="F204" s="163" t="str">
        <f t="shared" ref="F204:F267" si="7">C204&amp;E204</f>
        <v/>
      </c>
      <c r="G204" s="47"/>
      <c r="H204" s="47"/>
      <c r="I204" s="47"/>
      <c r="J204" s="47"/>
      <c r="K204" s="47"/>
      <c r="L204" s="23"/>
    </row>
    <row r="205" spans="1:12" x14ac:dyDescent="0.2">
      <c r="A205" s="42"/>
      <c r="B205" s="25"/>
      <c r="C205" s="44"/>
      <c r="D205" s="46"/>
      <c r="E205" s="26"/>
      <c r="F205" s="163" t="str">
        <f t="shared" si="7"/>
        <v/>
      </c>
      <c r="G205" s="47"/>
      <c r="H205" s="47"/>
      <c r="I205" s="47"/>
      <c r="J205" s="47"/>
      <c r="K205" s="47"/>
      <c r="L205" s="23"/>
    </row>
    <row r="206" spans="1:12" x14ac:dyDescent="0.2">
      <c r="A206" s="42"/>
      <c r="B206" s="25"/>
      <c r="C206" s="45"/>
      <c r="D206" s="46"/>
      <c r="E206" s="26"/>
      <c r="F206" s="163" t="str">
        <f t="shared" si="7"/>
        <v/>
      </c>
      <c r="G206" s="47"/>
      <c r="H206" s="47"/>
      <c r="I206" s="47"/>
      <c r="J206" s="47"/>
      <c r="K206" s="47"/>
      <c r="L206" s="23"/>
    </row>
    <row r="207" spans="1:12" x14ac:dyDescent="0.2">
      <c r="A207" s="42"/>
      <c r="B207" s="25"/>
      <c r="C207" s="44"/>
      <c r="D207" s="46"/>
      <c r="E207" s="26"/>
      <c r="F207" s="163" t="str">
        <f t="shared" si="7"/>
        <v/>
      </c>
      <c r="G207" s="47"/>
      <c r="H207" s="47"/>
      <c r="I207" s="47"/>
      <c r="J207" s="47"/>
      <c r="K207" s="47"/>
      <c r="L207" s="23"/>
    </row>
    <row r="208" spans="1:12" x14ac:dyDescent="0.2">
      <c r="A208" s="42"/>
      <c r="B208" s="25"/>
      <c r="C208" s="45"/>
      <c r="D208" s="46"/>
      <c r="E208" s="26"/>
      <c r="F208" s="163" t="str">
        <f t="shared" si="7"/>
        <v/>
      </c>
      <c r="G208" s="47"/>
      <c r="H208" s="47"/>
      <c r="I208" s="47"/>
      <c r="J208" s="47"/>
      <c r="K208" s="47"/>
      <c r="L208" s="23"/>
    </row>
    <row r="209" spans="1:12" x14ac:dyDescent="0.2">
      <c r="A209" s="42"/>
      <c r="B209" s="25"/>
      <c r="C209" s="45"/>
      <c r="D209" s="46"/>
      <c r="E209" s="26"/>
      <c r="F209" s="163" t="str">
        <f t="shared" si="7"/>
        <v/>
      </c>
      <c r="G209" s="47"/>
      <c r="H209" s="47"/>
      <c r="I209" s="47"/>
      <c r="J209" s="47"/>
      <c r="K209" s="47"/>
      <c r="L209" s="23"/>
    </row>
    <row r="210" spans="1:12" x14ac:dyDescent="0.2">
      <c r="A210" s="42"/>
      <c r="B210" s="25"/>
      <c r="C210" s="45"/>
      <c r="D210" s="46"/>
      <c r="E210" s="26"/>
      <c r="F210" s="163" t="str">
        <f t="shared" si="7"/>
        <v/>
      </c>
      <c r="G210" s="47"/>
      <c r="H210" s="47"/>
      <c r="I210" s="47"/>
      <c r="J210" s="47"/>
      <c r="K210" s="47"/>
      <c r="L210" s="23"/>
    </row>
    <row r="211" spans="1:12" x14ac:dyDescent="0.2">
      <c r="A211" s="42"/>
      <c r="B211" s="25"/>
      <c r="C211" s="45"/>
      <c r="D211" s="46"/>
      <c r="E211" s="26"/>
      <c r="F211" s="163" t="str">
        <f t="shared" si="7"/>
        <v/>
      </c>
      <c r="G211" s="47"/>
      <c r="H211" s="47"/>
      <c r="I211" s="47"/>
      <c r="J211" s="47"/>
      <c r="K211" s="47"/>
      <c r="L211" s="23"/>
    </row>
    <row r="212" spans="1:12" x14ac:dyDescent="0.2">
      <c r="A212" s="42"/>
      <c r="B212" s="25"/>
      <c r="C212" s="45"/>
      <c r="D212" s="46"/>
      <c r="E212" s="26"/>
      <c r="F212" s="163" t="str">
        <f t="shared" si="7"/>
        <v/>
      </c>
      <c r="G212" s="47"/>
      <c r="H212" s="47"/>
      <c r="I212" s="47"/>
      <c r="J212" s="47"/>
      <c r="K212" s="47"/>
      <c r="L212" s="23"/>
    </row>
    <row r="213" spans="1:12" x14ac:dyDescent="0.2">
      <c r="A213" s="42"/>
      <c r="B213" s="25"/>
      <c r="C213" s="44"/>
      <c r="D213" s="46"/>
      <c r="E213" s="26"/>
      <c r="F213" s="163" t="str">
        <f t="shared" si="7"/>
        <v/>
      </c>
      <c r="G213" s="47"/>
      <c r="H213" s="47"/>
      <c r="I213" s="47"/>
      <c r="J213" s="47"/>
      <c r="K213" s="47"/>
      <c r="L213" s="23"/>
    </row>
    <row r="214" spans="1:12" x14ac:dyDescent="0.2">
      <c r="A214" s="42"/>
      <c r="B214" s="25"/>
      <c r="C214" s="45"/>
      <c r="D214" s="46"/>
      <c r="E214" s="26"/>
      <c r="F214" s="163" t="str">
        <f t="shared" si="7"/>
        <v/>
      </c>
      <c r="G214" s="47"/>
      <c r="H214" s="47"/>
      <c r="I214" s="47"/>
      <c r="J214" s="47"/>
      <c r="K214" s="47"/>
      <c r="L214" s="23"/>
    </row>
    <row r="215" spans="1:12" x14ac:dyDescent="0.2">
      <c r="A215" s="42"/>
      <c r="B215" s="25"/>
      <c r="C215" s="45"/>
      <c r="D215" s="46"/>
      <c r="E215" s="26"/>
      <c r="F215" s="163" t="str">
        <f t="shared" si="7"/>
        <v/>
      </c>
      <c r="G215" s="47"/>
      <c r="H215" s="47"/>
      <c r="I215" s="47"/>
      <c r="J215" s="47"/>
      <c r="K215" s="47"/>
      <c r="L215" s="23"/>
    </row>
    <row r="216" spans="1:12" x14ac:dyDescent="0.2">
      <c r="A216" s="42"/>
      <c r="B216" s="25"/>
      <c r="C216" s="44"/>
      <c r="D216" s="46"/>
      <c r="E216" s="26"/>
      <c r="F216" s="163" t="str">
        <f t="shared" si="7"/>
        <v/>
      </c>
      <c r="G216" s="47"/>
      <c r="H216" s="47"/>
      <c r="I216" s="47"/>
      <c r="J216" s="47"/>
      <c r="K216" s="47"/>
      <c r="L216" s="23"/>
    </row>
    <row r="217" spans="1:12" x14ac:dyDescent="0.2">
      <c r="A217" s="42"/>
      <c r="B217" s="25"/>
      <c r="C217" s="45"/>
      <c r="D217" s="46"/>
      <c r="E217" s="26"/>
      <c r="F217" s="163" t="str">
        <f t="shared" si="7"/>
        <v/>
      </c>
      <c r="G217" s="47"/>
      <c r="H217" s="47"/>
      <c r="I217" s="47"/>
      <c r="J217" s="47"/>
      <c r="K217" s="47"/>
      <c r="L217" s="23"/>
    </row>
    <row r="218" spans="1:12" x14ac:dyDescent="0.2">
      <c r="A218" s="42"/>
      <c r="B218" s="25"/>
      <c r="C218" s="44"/>
      <c r="D218" s="46"/>
      <c r="E218" s="26"/>
      <c r="F218" s="163" t="str">
        <f t="shared" si="7"/>
        <v/>
      </c>
      <c r="G218" s="47"/>
      <c r="H218" s="47"/>
      <c r="I218" s="47"/>
      <c r="J218" s="47"/>
      <c r="K218" s="47"/>
      <c r="L218" s="23"/>
    </row>
    <row r="219" spans="1:12" x14ac:dyDescent="0.2">
      <c r="A219" s="42"/>
      <c r="B219" s="25"/>
      <c r="C219" s="44"/>
      <c r="D219" s="46"/>
      <c r="E219" s="26"/>
      <c r="F219" s="163" t="str">
        <f t="shared" si="7"/>
        <v/>
      </c>
      <c r="G219" s="47"/>
      <c r="H219" s="47"/>
      <c r="I219" s="47"/>
      <c r="J219" s="47"/>
      <c r="K219" s="47"/>
      <c r="L219" s="23"/>
    </row>
    <row r="220" spans="1:12" x14ac:dyDescent="0.2">
      <c r="A220" s="42"/>
      <c r="B220" s="25"/>
      <c r="C220" s="45"/>
      <c r="D220" s="46"/>
      <c r="E220" s="26"/>
      <c r="F220" s="163" t="str">
        <f t="shared" si="7"/>
        <v/>
      </c>
      <c r="G220" s="47"/>
      <c r="H220" s="47"/>
      <c r="I220" s="47"/>
      <c r="J220" s="47"/>
      <c r="K220" s="47"/>
      <c r="L220" s="23"/>
    </row>
    <row r="221" spans="1:12" x14ac:dyDescent="0.2">
      <c r="A221" s="42"/>
      <c r="B221" s="25"/>
      <c r="C221" s="44"/>
      <c r="D221" s="46"/>
      <c r="E221" s="26"/>
      <c r="F221" s="163" t="str">
        <f t="shared" si="7"/>
        <v/>
      </c>
      <c r="G221" s="47"/>
      <c r="H221" s="47"/>
      <c r="I221" s="47"/>
      <c r="J221" s="47"/>
      <c r="K221" s="47"/>
      <c r="L221" s="23"/>
    </row>
    <row r="222" spans="1:12" x14ac:dyDescent="0.2">
      <c r="A222" s="42"/>
      <c r="B222" s="25"/>
      <c r="C222" s="44"/>
      <c r="D222" s="46"/>
      <c r="E222" s="26"/>
      <c r="F222" s="163" t="str">
        <f t="shared" si="7"/>
        <v/>
      </c>
      <c r="G222" s="47"/>
      <c r="H222" s="47"/>
      <c r="I222" s="47"/>
      <c r="J222" s="47"/>
      <c r="K222" s="47"/>
      <c r="L222" s="23"/>
    </row>
    <row r="223" spans="1:12" x14ac:dyDescent="0.2">
      <c r="A223" s="42"/>
      <c r="B223" s="25"/>
      <c r="C223" s="45"/>
      <c r="D223" s="46"/>
      <c r="E223" s="26"/>
      <c r="F223" s="163" t="str">
        <f t="shared" si="7"/>
        <v/>
      </c>
      <c r="G223" s="47"/>
      <c r="H223" s="47"/>
      <c r="I223" s="47"/>
      <c r="J223" s="47"/>
      <c r="K223" s="47"/>
      <c r="L223" s="23"/>
    </row>
    <row r="224" spans="1:12" x14ac:dyDescent="0.2">
      <c r="A224" s="42"/>
      <c r="B224" s="25"/>
      <c r="C224" s="45"/>
      <c r="D224" s="46"/>
      <c r="E224" s="26"/>
      <c r="F224" s="163" t="str">
        <f t="shared" si="7"/>
        <v/>
      </c>
      <c r="G224" s="47"/>
      <c r="H224" s="47"/>
      <c r="I224" s="47"/>
      <c r="J224" s="47"/>
      <c r="K224" s="47"/>
      <c r="L224" s="23"/>
    </row>
    <row r="225" spans="1:12" x14ac:dyDescent="0.2">
      <c r="A225" s="42"/>
      <c r="B225" s="25"/>
      <c r="C225" s="45"/>
      <c r="D225" s="46"/>
      <c r="E225" s="26"/>
      <c r="F225" s="163" t="str">
        <f t="shared" si="7"/>
        <v/>
      </c>
      <c r="G225" s="47"/>
      <c r="H225" s="47"/>
      <c r="I225" s="47"/>
      <c r="J225" s="47"/>
      <c r="K225" s="47"/>
      <c r="L225" s="23"/>
    </row>
    <row r="226" spans="1:12" x14ac:dyDescent="0.2">
      <c r="A226" s="42"/>
      <c r="B226" s="25"/>
      <c r="C226" s="45"/>
      <c r="D226" s="46"/>
      <c r="E226" s="26"/>
      <c r="F226" s="163" t="str">
        <f t="shared" si="7"/>
        <v/>
      </c>
      <c r="G226" s="47"/>
      <c r="H226" s="47"/>
      <c r="I226" s="47"/>
      <c r="J226" s="47"/>
      <c r="K226" s="47"/>
      <c r="L226" s="23"/>
    </row>
    <row r="227" spans="1:12" x14ac:dyDescent="0.2">
      <c r="A227" s="42"/>
      <c r="B227" s="25"/>
      <c r="C227" s="45"/>
      <c r="D227" s="46"/>
      <c r="E227" s="26"/>
      <c r="F227" s="163" t="str">
        <f t="shared" si="7"/>
        <v/>
      </c>
      <c r="G227" s="47"/>
      <c r="H227" s="47"/>
      <c r="I227" s="47"/>
      <c r="J227" s="47"/>
      <c r="K227" s="47"/>
      <c r="L227" s="23"/>
    </row>
    <row r="228" spans="1:12" x14ac:dyDescent="0.2">
      <c r="A228" s="42"/>
      <c r="B228" s="25"/>
      <c r="C228" s="44"/>
      <c r="D228" s="46"/>
      <c r="E228" s="26"/>
      <c r="F228" s="163" t="str">
        <f t="shared" si="7"/>
        <v/>
      </c>
      <c r="G228" s="47"/>
      <c r="H228" s="47"/>
      <c r="I228" s="47"/>
      <c r="J228" s="47"/>
      <c r="K228" s="47"/>
      <c r="L228" s="23"/>
    </row>
    <row r="229" spans="1:12" x14ac:dyDescent="0.2">
      <c r="A229" s="42"/>
      <c r="B229" s="25"/>
      <c r="C229" s="45"/>
      <c r="D229" s="46"/>
      <c r="E229" s="26"/>
      <c r="F229" s="163" t="str">
        <f t="shared" si="7"/>
        <v/>
      </c>
      <c r="G229" s="47"/>
      <c r="H229" s="47"/>
      <c r="I229" s="47"/>
      <c r="J229" s="47"/>
      <c r="K229" s="47"/>
      <c r="L229" s="23"/>
    </row>
    <row r="230" spans="1:12" x14ac:dyDescent="0.2">
      <c r="A230" s="42"/>
      <c r="B230" s="25"/>
      <c r="C230" s="44"/>
      <c r="D230" s="46"/>
      <c r="E230" s="26"/>
      <c r="F230" s="163" t="str">
        <f t="shared" si="7"/>
        <v/>
      </c>
      <c r="G230" s="47"/>
      <c r="H230" s="47"/>
      <c r="I230" s="47"/>
      <c r="J230" s="47"/>
      <c r="K230" s="47"/>
      <c r="L230" s="23"/>
    </row>
    <row r="231" spans="1:12" x14ac:dyDescent="0.2">
      <c r="A231" s="42"/>
      <c r="B231" s="25"/>
      <c r="C231" s="45"/>
      <c r="D231" s="46"/>
      <c r="E231" s="26"/>
      <c r="F231" s="163" t="str">
        <f t="shared" si="7"/>
        <v/>
      </c>
      <c r="G231" s="47"/>
      <c r="H231" s="47"/>
      <c r="I231" s="47"/>
      <c r="J231" s="47"/>
      <c r="K231" s="47"/>
      <c r="L231" s="23"/>
    </row>
    <row r="232" spans="1:12" x14ac:dyDescent="0.2">
      <c r="A232" s="42"/>
      <c r="B232" s="25"/>
      <c r="C232" s="45"/>
      <c r="D232" s="46"/>
      <c r="E232" s="26"/>
      <c r="F232" s="163" t="str">
        <f t="shared" si="7"/>
        <v/>
      </c>
      <c r="G232" s="47"/>
      <c r="H232" s="47"/>
      <c r="I232" s="47"/>
      <c r="J232" s="47"/>
      <c r="K232" s="47"/>
      <c r="L232" s="23"/>
    </row>
    <row r="233" spans="1:12" x14ac:dyDescent="0.2">
      <c r="A233" s="42"/>
      <c r="B233" s="25"/>
      <c r="C233" s="44"/>
      <c r="D233" s="46"/>
      <c r="E233" s="26"/>
      <c r="F233" s="163" t="str">
        <f t="shared" si="7"/>
        <v/>
      </c>
      <c r="G233" s="47"/>
      <c r="H233" s="47"/>
      <c r="I233" s="47"/>
      <c r="J233" s="47"/>
      <c r="K233" s="47"/>
      <c r="L233" s="23"/>
    </row>
    <row r="234" spans="1:12" x14ac:dyDescent="0.2">
      <c r="A234" s="42"/>
      <c r="B234" s="25"/>
      <c r="C234" s="44"/>
      <c r="D234" s="46"/>
      <c r="E234" s="26"/>
      <c r="F234" s="163" t="str">
        <f t="shared" si="7"/>
        <v/>
      </c>
      <c r="G234" s="47"/>
      <c r="H234" s="47"/>
      <c r="I234" s="47"/>
      <c r="J234" s="47"/>
      <c r="K234" s="47"/>
      <c r="L234" s="23"/>
    </row>
    <row r="235" spans="1:12" x14ac:dyDescent="0.2">
      <c r="A235" s="42"/>
      <c r="B235" s="25"/>
      <c r="C235" s="45"/>
      <c r="D235" s="46"/>
      <c r="E235" s="26"/>
      <c r="F235" s="163" t="str">
        <f t="shared" si="7"/>
        <v/>
      </c>
      <c r="G235" s="47"/>
      <c r="H235" s="47"/>
      <c r="I235" s="47"/>
      <c r="J235" s="47"/>
      <c r="K235" s="47"/>
      <c r="L235" s="23"/>
    </row>
    <row r="236" spans="1:12" x14ac:dyDescent="0.2">
      <c r="A236" s="42"/>
      <c r="B236" s="25"/>
      <c r="C236" s="45"/>
      <c r="D236" s="46"/>
      <c r="E236" s="26"/>
      <c r="F236" s="163" t="str">
        <f t="shared" si="7"/>
        <v/>
      </c>
      <c r="G236" s="47"/>
      <c r="H236" s="47"/>
      <c r="I236" s="47"/>
      <c r="J236" s="47"/>
      <c r="K236" s="47"/>
      <c r="L236" s="23"/>
    </row>
    <row r="237" spans="1:12" x14ac:dyDescent="0.2">
      <c r="A237" s="42"/>
      <c r="B237" s="25"/>
      <c r="C237" s="44"/>
      <c r="D237" s="46"/>
      <c r="E237" s="26"/>
      <c r="F237" s="163" t="str">
        <f t="shared" si="7"/>
        <v/>
      </c>
      <c r="G237" s="47"/>
      <c r="H237" s="47"/>
      <c r="I237" s="47"/>
      <c r="J237" s="47"/>
      <c r="K237" s="47"/>
      <c r="L237" s="23"/>
    </row>
    <row r="238" spans="1:12" x14ac:dyDescent="0.2">
      <c r="A238" s="42"/>
      <c r="B238" s="25"/>
      <c r="C238" s="44"/>
      <c r="D238" s="46"/>
      <c r="E238" s="26"/>
      <c r="F238" s="163" t="str">
        <f t="shared" si="7"/>
        <v/>
      </c>
      <c r="G238" s="47"/>
      <c r="H238" s="47"/>
      <c r="I238" s="47"/>
      <c r="J238" s="47"/>
      <c r="K238" s="47"/>
      <c r="L238" s="23"/>
    </row>
    <row r="239" spans="1:12" x14ac:dyDescent="0.2">
      <c r="A239" s="42"/>
      <c r="B239" s="25"/>
      <c r="C239" s="45"/>
      <c r="D239" s="46"/>
      <c r="E239" s="26"/>
      <c r="F239" s="163" t="str">
        <f t="shared" si="7"/>
        <v/>
      </c>
      <c r="G239" s="47"/>
      <c r="H239" s="47"/>
      <c r="I239" s="47"/>
      <c r="J239" s="47"/>
      <c r="K239" s="47"/>
      <c r="L239" s="23"/>
    </row>
    <row r="240" spans="1:12" x14ac:dyDescent="0.2">
      <c r="A240" s="42"/>
      <c r="B240" s="25"/>
      <c r="C240" s="45"/>
      <c r="D240" s="46"/>
      <c r="E240" s="26"/>
      <c r="F240" s="163" t="str">
        <f t="shared" si="7"/>
        <v/>
      </c>
      <c r="G240" s="47"/>
      <c r="H240" s="47"/>
      <c r="I240" s="47"/>
      <c r="J240" s="47"/>
      <c r="K240" s="47"/>
      <c r="L240" s="23"/>
    </row>
    <row r="241" spans="1:12" x14ac:dyDescent="0.2">
      <c r="A241" s="42"/>
      <c r="B241" s="25"/>
      <c r="C241" s="45"/>
      <c r="D241" s="46"/>
      <c r="E241" s="26"/>
      <c r="F241" s="163" t="str">
        <f t="shared" si="7"/>
        <v/>
      </c>
      <c r="G241" s="47"/>
      <c r="H241" s="47"/>
      <c r="I241" s="47"/>
      <c r="J241" s="47"/>
      <c r="K241" s="47"/>
      <c r="L241" s="23"/>
    </row>
    <row r="242" spans="1:12" x14ac:dyDescent="0.2">
      <c r="A242" s="42"/>
      <c r="B242" s="25"/>
      <c r="C242" s="44"/>
      <c r="D242" s="46"/>
      <c r="E242" s="26"/>
      <c r="F242" s="163" t="str">
        <f t="shared" si="7"/>
        <v/>
      </c>
      <c r="G242" s="47"/>
      <c r="H242" s="47"/>
      <c r="I242" s="47"/>
      <c r="J242" s="47"/>
      <c r="K242" s="47"/>
      <c r="L242" s="23"/>
    </row>
    <row r="243" spans="1:12" x14ac:dyDescent="0.2">
      <c r="A243" s="42"/>
      <c r="B243" s="25"/>
      <c r="C243" s="45"/>
      <c r="D243" s="46"/>
      <c r="E243" s="26"/>
      <c r="F243" s="163" t="str">
        <f t="shared" si="7"/>
        <v/>
      </c>
      <c r="G243" s="47"/>
      <c r="H243" s="47"/>
      <c r="I243" s="47"/>
      <c r="J243" s="47"/>
      <c r="K243" s="47"/>
      <c r="L243" s="23"/>
    </row>
    <row r="244" spans="1:12" x14ac:dyDescent="0.2">
      <c r="A244" s="42"/>
      <c r="B244" s="25"/>
      <c r="C244" s="45"/>
      <c r="D244" s="46"/>
      <c r="E244" s="26"/>
      <c r="F244" s="163" t="str">
        <f t="shared" si="7"/>
        <v/>
      </c>
      <c r="G244" s="47"/>
      <c r="H244" s="47"/>
      <c r="I244" s="47"/>
      <c r="J244" s="47"/>
      <c r="K244" s="47"/>
      <c r="L244" s="23"/>
    </row>
    <row r="245" spans="1:12" x14ac:dyDescent="0.2">
      <c r="A245" s="42"/>
      <c r="B245" s="25"/>
      <c r="C245" s="44"/>
      <c r="D245" s="46"/>
      <c r="E245" s="26"/>
      <c r="F245" s="163" t="str">
        <f t="shared" si="7"/>
        <v/>
      </c>
      <c r="G245" s="47"/>
      <c r="H245" s="47"/>
      <c r="I245" s="47"/>
      <c r="J245" s="47"/>
      <c r="K245" s="47"/>
      <c r="L245" s="23"/>
    </row>
    <row r="246" spans="1:12" x14ac:dyDescent="0.2">
      <c r="A246" s="42"/>
      <c r="B246" s="25"/>
      <c r="C246" s="45"/>
      <c r="D246" s="46"/>
      <c r="E246" s="26"/>
      <c r="F246" s="163" t="str">
        <f t="shared" si="7"/>
        <v/>
      </c>
      <c r="G246" s="47"/>
      <c r="H246" s="47"/>
      <c r="I246" s="47"/>
      <c r="J246" s="47"/>
      <c r="K246" s="47"/>
      <c r="L246" s="23"/>
    </row>
    <row r="247" spans="1:12" x14ac:dyDescent="0.2">
      <c r="A247" s="42"/>
      <c r="B247" s="25"/>
      <c r="C247" s="45"/>
      <c r="D247" s="46"/>
      <c r="E247" s="26"/>
      <c r="F247" s="163" t="str">
        <f t="shared" si="7"/>
        <v/>
      </c>
      <c r="G247" s="47"/>
      <c r="H247" s="47"/>
      <c r="I247" s="47"/>
      <c r="J247" s="47"/>
      <c r="K247" s="47"/>
      <c r="L247" s="23"/>
    </row>
    <row r="248" spans="1:12" x14ac:dyDescent="0.2">
      <c r="A248" s="42"/>
      <c r="B248" s="25"/>
      <c r="C248" s="45"/>
      <c r="D248" s="46"/>
      <c r="E248" s="26"/>
      <c r="F248" s="163" t="str">
        <f t="shared" si="7"/>
        <v/>
      </c>
      <c r="G248" s="47"/>
      <c r="H248" s="47"/>
      <c r="I248" s="47"/>
      <c r="J248" s="47"/>
      <c r="K248" s="47"/>
      <c r="L248" s="23"/>
    </row>
    <row r="249" spans="1:12" x14ac:dyDescent="0.2">
      <c r="A249" s="42"/>
      <c r="B249" s="25"/>
      <c r="C249" s="44"/>
      <c r="D249" s="46"/>
      <c r="E249" s="26"/>
      <c r="F249" s="163" t="str">
        <f t="shared" si="7"/>
        <v/>
      </c>
      <c r="G249" s="47"/>
      <c r="H249" s="47"/>
      <c r="I249" s="47"/>
      <c r="J249" s="47"/>
      <c r="K249" s="47"/>
      <c r="L249" s="23"/>
    </row>
    <row r="250" spans="1:12" x14ac:dyDescent="0.2">
      <c r="A250" s="42"/>
      <c r="B250" s="25"/>
      <c r="C250" s="44"/>
      <c r="D250" s="46"/>
      <c r="E250" s="26"/>
      <c r="F250" s="163" t="str">
        <f t="shared" si="7"/>
        <v/>
      </c>
      <c r="G250" s="47"/>
      <c r="H250" s="47"/>
      <c r="I250" s="47"/>
      <c r="J250" s="47"/>
      <c r="K250" s="47"/>
      <c r="L250" s="23"/>
    </row>
    <row r="251" spans="1:12" x14ac:dyDescent="0.2">
      <c r="A251" s="42"/>
      <c r="B251" s="25"/>
      <c r="C251" s="45"/>
      <c r="D251" s="46"/>
      <c r="E251" s="26"/>
      <c r="F251" s="163" t="str">
        <f t="shared" si="7"/>
        <v/>
      </c>
      <c r="G251" s="47"/>
      <c r="H251" s="47"/>
      <c r="I251" s="47"/>
      <c r="J251" s="47"/>
      <c r="K251" s="47"/>
      <c r="L251" s="23"/>
    </row>
    <row r="252" spans="1:12" x14ac:dyDescent="0.2">
      <c r="A252" s="42"/>
      <c r="B252" s="25"/>
      <c r="C252" s="44"/>
      <c r="D252" s="46"/>
      <c r="E252" s="26"/>
      <c r="F252" s="163" t="str">
        <f t="shared" si="7"/>
        <v/>
      </c>
      <c r="G252" s="47"/>
      <c r="H252" s="47"/>
      <c r="I252" s="47"/>
      <c r="J252" s="47"/>
      <c r="K252" s="47"/>
      <c r="L252" s="23"/>
    </row>
    <row r="253" spans="1:12" x14ac:dyDescent="0.2">
      <c r="A253" s="42"/>
      <c r="B253" s="25"/>
      <c r="C253" s="45"/>
      <c r="D253" s="46"/>
      <c r="E253" s="26"/>
      <c r="F253" s="163" t="str">
        <f t="shared" si="7"/>
        <v/>
      </c>
      <c r="G253" s="47"/>
      <c r="H253" s="47"/>
      <c r="I253" s="47"/>
      <c r="J253" s="47"/>
      <c r="K253" s="47"/>
      <c r="L253" s="23"/>
    </row>
    <row r="254" spans="1:12" x14ac:dyDescent="0.2">
      <c r="A254" s="42"/>
      <c r="B254" s="25"/>
      <c r="C254" s="45"/>
      <c r="D254" s="46"/>
      <c r="E254" s="26"/>
      <c r="F254" s="163" t="str">
        <f t="shared" si="7"/>
        <v/>
      </c>
      <c r="G254" s="47"/>
      <c r="H254" s="47"/>
      <c r="I254" s="47"/>
      <c r="J254" s="47"/>
      <c r="K254" s="47"/>
      <c r="L254" s="23"/>
    </row>
    <row r="255" spans="1:12" x14ac:dyDescent="0.2">
      <c r="A255" s="42"/>
      <c r="B255" s="25"/>
      <c r="C255" s="45"/>
      <c r="D255" s="46"/>
      <c r="E255" s="26"/>
      <c r="F255" s="163" t="str">
        <f t="shared" si="7"/>
        <v/>
      </c>
      <c r="G255" s="47"/>
      <c r="H255" s="47"/>
      <c r="I255" s="47"/>
      <c r="J255" s="47"/>
      <c r="K255" s="47"/>
      <c r="L255" s="23"/>
    </row>
    <row r="256" spans="1:12" x14ac:dyDescent="0.2">
      <c r="A256" s="42"/>
      <c r="B256" s="25"/>
      <c r="C256" s="44"/>
      <c r="D256" s="46"/>
      <c r="E256" s="26"/>
      <c r="F256" s="163" t="str">
        <f t="shared" si="7"/>
        <v/>
      </c>
      <c r="G256" s="47"/>
      <c r="H256" s="47"/>
      <c r="I256" s="47"/>
      <c r="J256" s="47"/>
      <c r="K256" s="47"/>
      <c r="L256" s="23"/>
    </row>
    <row r="257" spans="1:12" x14ac:dyDescent="0.2">
      <c r="A257" s="42"/>
      <c r="B257" s="25"/>
      <c r="C257" s="45"/>
      <c r="D257" s="46"/>
      <c r="E257" s="26"/>
      <c r="F257" s="163" t="str">
        <f t="shared" si="7"/>
        <v/>
      </c>
      <c r="G257" s="47"/>
      <c r="H257" s="47"/>
      <c r="I257" s="47"/>
      <c r="J257" s="47"/>
      <c r="K257" s="47"/>
      <c r="L257" s="23"/>
    </row>
    <row r="258" spans="1:12" x14ac:dyDescent="0.2">
      <c r="A258" s="42"/>
      <c r="B258" s="25"/>
      <c r="C258" s="44"/>
      <c r="D258" s="46"/>
      <c r="E258" s="26"/>
      <c r="F258" s="163" t="str">
        <f t="shared" si="7"/>
        <v/>
      </c>
      <c r="G258" s="47"/>
      <c r="H258" s="47"/>
      <c r="I258" s="47"/>
      <c r="J258" s="47"/>
      <c r="K258" s="47"/>
      <c r="L258" s="23"/>
    </row>
    <row r="259" spans="1:12" x14ac:dyDescent="0.2">
      <c r="A259" s="42"/>
      <c r="B259" s="25"/>
      <c r="C259" s="44"/>
      <c r="D259" s="46"/>
      <c r="E259" s="26"/>
      <c r="F259" s="163" t="str">
        <f t="shared" si="7"/>
        <v/>
      </c>
      <c r="G259" s="47"/>
      <c r="H259" s="47"/>
      <c r="I259" s="47"/>
      <c r="J259" s="47"/>
      <c r="K259" s="47"/>
      <c r="L259" s="23"/>
    </row>
    <row r="260" spans="1:12" x14ac:dyDescent="0.2">
      <c r="A260" s="42"/>
      <c r="B260" s="25"/>
      <c r="C260" s="45"/>
      <c r="D260" s="46"/>
      <c r="E260" s="26"/>
      <c r="F260" s="163" t="str">
        <f t="shared" si="7"/>
        <v/>
      </c>
      <c r="G260" s="47"/>
      <c r="H260" s="47"/>
      <c r="I260" s="47"/>
      <c r="J260" s="47"/>
      <c r="K260" s="47"/>
      <c r="L260" s="23"/>
    </row>
    <row r="261" spans="1:12" x14ac:dyDescent="0.2">
      <c r="A261" s="42"/>
      <c r="B261" s="25"/>
      <c r="C261" s="45"/>
      <c r="D261" s="46"/>
      <c r="E261" s="26"/>
      <c r="F261" s="163" t="str">
        <f t="shared" si="7"/>
        <v/>
      </c>
      <c r="G261" s="47"/>
      <c r="H261" s="47"/>
      <c r="I261" s="47"/>
      <c r="J261" s="47"/>
      <c r="K261" s="47"/>
      <c r="L261" s="23"/>
    </row>
    <row r="262" spans="1:12" x14ac:dyDescent="0.2">
      <c r="A262" s="42"/>
      <c r="B262" s="25"/>
      <c r="C262" s="44"/>
      <c r="D262" s="46"/>
      <c r="E262" s="26"/>
      <c r="F262" s="163" t="str">
        <f t="shared" si="7"/>
        <v/>
      </c>
      <c r="G262" s="47"/>
      <c r="H262" s="47"/>
      <c r="I262" s="47"/>
      <c r="J262" s="47"/>
      <c r="K262" s="47"/>
      <c r="L262" s="23"/>
    </row>
    <row r="263" spans="1:12" x14ac:dyDescent="0.2">
      <c r="A263" s="42"/>
      <c r="B263" s="25"/>
      <c r="C263" s="45"/>
      <c r="D263" s="46"/>
      <c r="E263" s="26"/>
      <c r="F263" s="163" t="str">
        <f t="shared" si="7"/>
        <v/>
      </c>
      <c r="G263" s="47"/>
      <c r="H263" s="47"/>
      <c r="I263" s="47"/>
      <c r="J263" s="47"/>
      <c r="K263" s="47"/>
      <c r="L263" s="23"/>
    </row>
    <row r="264" spans="1:12" x14ac:dyDescent="0.2">
      <c r="A264" s="42"/>
      <c r="B264" s="25"/>
      <c r="C264" s="45"/>
      <c r="D264" s="46"/>
      <c r="E264" s="26"/>
      <c r="F264" s="163" t="str">
        <f t="shared" si="7"/>
        <v/>
      </c>
      <c r="G264" s="47"/>
      <c r="H264" s="47"/>
      <c r="I264" s="47"/>
      <c r="J264" s="47"/>
      <c r="K264" s="47"/>
      <c r="L264" s="23"/>
    </row>
    <row r="265" spans="1:12" x14ac:dyDescent="0.2">
      <c r="A265" s="42"/>
      <c r="B265" s="25"/>
      <c r="C265" s="45"/>
      <c r="D265" s="46"/>
      <c r="E265" s="26"/>
      <c r="F265" s="163" t="str">
        <f t="shared" si="7"/>
        <v/>
      </c>
      <c r="G265" s="47"/>
      <c r="H265" s="47"/>
      <c r="I265" s="47"/>
      <c r="J265" s="47"/>
      <c r="K265" s="47"/>
      <c r="L265" s="23"/>
    </row>
    <row r="266" spans="1:12" x14ac:dyDescent="0.2">
      <c r="A266" s="42"/>
      <c r="B266" s="25"/>
      <c r="C266" s="44"/>
      <c r="D266" s="46"/>
      <c r="E266" s="26"/>
      <c r="F266" s="163" t="str">
        <f t="shared" si="7"/>
        <v/>
      </c>
      <c r="G266" s="47"/>
      <c r="H266" s="47"/>
      <c r="I266" s="47"/>
      <c r="J266" s="47"/>
      <c r="K266" s="47"/>
      <c r="L266" s="23"/>
    </row>
    <row r="267" spans="1:12" x14ac:dyDescent="0.2">
      <c r="A267" s="42"/>
      <c r="B267" s="25"/>
      <c r="C267" s="45"/>
      <c r="D267" s="46"/>
      <c r="E267" s="26"/>
      <c r="F267" s="163" t="str">
        <f t="shared" si="7"/>
        <v/>
      </c>
      <c r="G267" s="47"/>
      <c r="H267" s="47"/>
      <c r="I267" s="47"/>
      <c r="J267" s="47"/>
      <c r="K267" s="47"/>
      <c r="L267" s="23"/>
    </row>
    <row r="268" spans="1:12" x14ac:dyDescent="0.2">
      <c r="A268" s="42"/>
      <c r="B268" s="25"/>
      <c r="C268" s="44"/>
      <c r="D268" s="46"/>
      <c r="E268" s="26"/>
      <c r="F268" s="163" t="str">
        <f t="shared" ref="F268:F274" si="8">C268&amp;E268</f>
        <v/>
      </c>
      <c r="G268" s="47"/>
      <c r="H268" s="47"/>
      <c r="I268" s="47"/>
      <c r="J268" s="47"/>
      <c r="K268" s="47"/>
      <c r="L268" s="23"/>
    </row>
    <row r="269" spans="1:12" x14ac:dyDescent="0.2">
      <c r="A269" s="42"/>
      <c r="B269" s="25"/>
      <c r="C269" s="45"/>
      <c r="D269" s="46"/>
      <c r="E269" s="26"/>
      <c r="F269" s="163" t="str">
        <f t="shared" si="8"/>
        <v/>
      </c>
      <c r="G269" s="47"/>
      <c r="H269" s="47"/>
      <c r="I269" s="47"/>
      <c r="J269" s="47"/>
      <c r="K269" s="47"/>
      <c r="L269" s="23"/>
    </row>
    <row r="270" spans="1:12" x14ac:dyDescent="0.2">
      <c r="A270" s="42"/>
      <c r="B270" s="25"/>
      <c r="C270" s="45"/>
      <c r="D270" s="46"/>
      <c r="E270" s="26"/>
      <c r="F270" s="163" t="str">
        <f t="shared" si="8"/>
        <v/>
      </c>
      <c r="G270" s="47"/>
      <c r="H270" s="47"/>
      <c r="I270" s="47"/>
      <c r="J270" s="47"/>
      <c r="K270" s="47"/>
      <c r="L270" s="23"/>
    </row>
    <row r="271" spans="1:12" x14ac:dyDescent="0.2">
      <c r="A271" s="42"/>
      <c r="B271" s="25"/>
      <c r="C271" s="45"/>
      <c r="D271" s="46"/>
      <c r="E271" s="26"/>
      <c r="F271" s="163" t="str">
        <f t="shared" si="8"/>
        <v/>
      </c>
      <c r="G271" s="47"/>
      <c r="H271" s="47"/>
      <c r="I271" s="47"/>
      <c r="J271" s="47"/>
      <c r="K271" s="47"/>
      <c r="L271" s="23"/>
    </row>
    <row r="272" spans="1:12" x14ac:dyDescent="0.2">
      <c r="A272" s="42"/>
      <c r="B272" s="25"/>
      <c r="C272" s="45"/>
      <c r="D272" s="46"/>
      <c r="E272" s="26"/>
      <c r="F272" s="163" t="str">
        <f t="shared" si="8"/>
        <v/>
      </c>
      <c r="G272" s="47"/>
      <c r="H272" s="47"/>
      <c r="I272" s="47"/>
      <c r="J272" s="47"/>
      <c r="K272" s="47"/>
      <c r="L272" s="23"/>
    </row>
    <row r="273" spans="1:12" x14ac:dyDescent="0.2">
      <c r="A273" s="42"/>
      <c r="B273" s="25"/>
      <c r="C273" s="44"/>
      <c r="D273" s="46"/>
      <c r="E273" s="26"/>
      <c r="F273" s="163" t="str">
        <f t="shared" si="8"/>
        <v/>
      </c>
      <c r="G273" s="47"/>
      <c r="H273" s="47"/>
      <c r="I273" s="47"/>
      <c r="J273" s="47"/>
      <c r="K273" s="47"/>
      <c r="L273" s="23"/>
    </row>
    <row r="274" spans="1:12" x14ac:dyDescent="0.2">
      <c r="A274" s="42"/>
      <c r="B274" s="25"/>
      <c r="C274" s="44"/>
      <c r="D274" s="46"/>
      <c r="E274" s="26"/>
      <c r="F274" s="163" t="str">
        <f t="shared" si="8"/>
        <v/>
      </c>
      <c r="G274" s="47"/>
      <c r="H274" s="47"/>
      <c r="I274" s="47"/>
      <c r="J274" s="47"/>
      <c r="K274" s="47"/>
      <c r="L274" s="23"/>
    </row>
    <row r="275" spans="1:12" x14ac:dyDescent="0.2">
      <c r="A275" s="42"/>
      <c r="B275" s="25"/>
      <c r="C275" s="45"/>
      <c r="D275" s="46"/>
      <c r="E275" s="26"/>
      <c r="F275" s="163"/>
      <c r="G275" s="47"/>
      <c r="H275" s="47"/>
      <c r="I275" s="47"/>
      <c r="J275" s="47"/>
      <c r="K275" s="47"/>
      <c r="L275" s="23"/>
    </row>
    <row r="276" spans="1:12" x14ac:dyDescent="0.2">
      <c r="A276" s="42"/>
      <c r="B276" s="25"/>
      <c r="C276" s="45"/>
      <c r="D276" s="46"/>
      <c r="E276" s="26"/>
      <c r="F276" s="163"/>
      <c r="G276" s="47"/>
      <c r="H276" s="47"/>
      <c r="I276" s="47"/>
      <c r="J276" s="47"/>
      <c r="K276" s="47"/>
      <c r="L276" s="23"/>
    </row>
    <row r="277" spans="1:12" x14ac:dyDescent="0.2">
      <c r="A277" s="42"/>
      <c r="B277" s="25"/>
      <c r="C277" s="45"/>
      <c r="D277" s="46"/>
      <c r="E277" s="26"/>
      <c r="F277" s="163"/>
      <c r="G277" s="47"/>
      <c r="H277" s="47"/>
      <c r="I277" s="47"/>
      <c r="J277" s="47"/>
      <c r="K277" s="47"/>
      <c r="L277" s="23"/>
    </row>
    <row r="278" spans="1:12" x14ac:dyDescent="0.2">
      <c r="A278" s="42"/>
      <c r="B278" s="25"/>
      <c r="C278" s="44"/>
      <c r="D278" s="46"/>
      <c r="E278" s="26"/>
      <c r="F278" s="163"/>
      <c r="G278" s="47"/>
      <c r="H278" s="47"/>
      <c r="I278" s="47"/>
      <c r="J278" s="47"/>
      <c r="K278" s="47"/>
      <c r="L278" s="23"/>
    </row>
    <row r="279" spans="1:12" x14ac:dyDescent="0.2">
      <c r="A279" s="42"/>
      <c r="B279" s="43"/>
      <c r="C279" s="44"/>
      <c r="D279" s="46"/>
      <c r="E279" s="26"/>
      <c r="F279" s="158"/>
      <c r="G279" s="47"/>
      <c r="H279" s="47"/>
      <c r="I279" s="47"/>
      <c r="J279" s="47"/>
      <c r="K279" s="47"/>
      <c r="L279" s="23"/>
    </row>
    <row r="280" spans="1:12" x14ac:dyDescent="0.2">
      <c r="A280" s="42"/>
      <c r="B280" s="43"/>
      <c r="C280" s="44"/>
      <c r="D280" s="46"/>
      <c r="E280" s="26"/>
      <c r="F280" s="158"/>
      <c r="G280" s="47"/>
      <c r="H280" s="47"/>
      <c r="I280" s="47"/>
      <c r="J280" s="47"/>
      <c r="K280" s="47"/>
      <c r="L280" s="23"/>
    </row>
    <row r="281" spans="1:12" x14ac:dyDescent="0.2">
      <c r="A281" s="42"/>
      <c r="B281" s="43"/>
      <c r="C281" s="45"/>
      <c r="D281" s="46"/>
      <c r="E281" s="26"/>
      <c r="F281" s="158"/>
      <c r="G281" s="47"/>
      <c r="H281" s="47"/>
      <c r="I281" s="47"/>
      <c r="J281" s="47"/>
      <c r="K281" s="47"/>
      <c r="L281" s="23"/>
    </row>
    <row r="282" spans="1:12" x14ac:dyDescent="0.2">
      <c r="A282" s="42"/>
      <c r="B282" s="43"/>
      <c r="C282" s="44"/>
      <c r="D282" s="46"/>
      <c r="E282" s="26"/>
      <c r="F282" s="158"/>
      <c r="G282" s="47"/>
      <c r="H282" s="47"/>
      <c r="I282" s="47"/>
      <c r="J282" s="47"/>
      <c r="K282" s="47"/>
      <c r="L282" s="23"/>
    </row>
    <row r="283" spans="1:12" x14ac:dyDescent="0.2">
      <c r="A283" s="42"/>
      <c r="B283" s="43"/>
      <c r="C283" s="44"/>
      <c r="D283" s="46"/>
      <c r="E283" s="26"/>
      <c r="F283" s="158"/>
      <c r="G283" s="47"/>
      <c r="H283" s="47"/>
      <c r="I283" s="47"/>
      <c r="J283" s="47"/>
      <c r="K283" s="47"/>
      <c r="L283" s="23"/>
    </row>
    <row r="284" spans="1:12" x14ac:dyDescent="0.2">
      <c r="A284" s="42"/>
      <c r="B284" s="43"/>
      <c r="C284" s="45"/>
      <c r="D284" s="46"/>
      <c r="E284" s="26"/>
      <c r="F284" s="158"/>
      <c r="G284" s="47"/>
      <c r="H284" s="47"/>
      <c r="I284" s="47"/>
      <c r="J284" s="47"/>
      <c r="K284" s="47"/>
      <c r="L284" s="23"/>
    </row>
    <row r="285" spans="1:12" x14ac:dyDescent="0.2">
      <c r="A285" s="42"/>
      <c r="B285" s="43"/>
      <c r="C285" s="45"/>
      <c r="D285" s="46"/>
      <c r="E285" s="26"/>
      <c r="F285" s="158"/>
      <c r="G285" s="47"/>
      <c r="H285" s="47"/>
      <c r="I285" s="47"/>
      <c r="J285" s="47"/>
      <c r="K285" s="47"/>
      <c r="L285" s="23"/>
    </row>
    <row r="286" spans="1:12" x14ac:dyDescent="0.2">
      <c r="A286" s="42"/>
      <c r="B286" s="43"/>
      <c r="C286" s="45"/>
      <c r="D286" s="46"/>
      <c r="E286" s="26"/>
      <c r="F286" s="158"/>
      <c r="G286" s="47"/>
      <c r="H286" s="47"/>
      <c r="I286" s="47"/>
      <c r="J286" s="47"/>
      <c r="K286" s="47"/>
      <c r="L286" s="23"/>
    </row>
    <row r="287" spans="1:12" x14ac:dyDescent="0.2">
      <c r="A287" s="42"/>
      <c r="B287" s="43"/>
      <c r="C287" s="45"/>
      <c r="D287" s="46"/>
      <c r="E287" s="26"/>
      <c r="F287" s="158"/>
      <c r="G287" s="47"/>
      <c r="H287" s="47"/>
      <c r="I287" s="47"/>
      <c r="J287" s="47"/>
      <c r="K287" s="47"/>
      <c r="L287" s="23"/>
    </row>
    <row r="288" spans="1:12" x14ac:dyDescent="0.2">
      <c r="A288" s="42"/>
      <c r="B288" s="43"/>
      <c r="C288" s="45"/>
      <c r="D288" s="46"/>
      <c r="E288" s="26"/>
      <c r="F288" s="158"/>
      <c r="G288" s="47"/>
      <c r="H288" s="47"/>
      <c r="I288" s="47"/>
      <c r="J288" s="47"/>
      <c r="K288" s="47"/>
      <c r="L288" s="23"/>
    </row>
    <row r="289" spans="1:12" x14ac:dyDescent="0.2">
      <c r="A289" s="42"/>
      <c r="B289" s="43"/>
      <c r="C289" s="45"/>
      <c r="D289" s="46"/>
      <c r="E289" s="26"/>
      <c r="F289" s="158"/>
      <c r="G289" s="47"/>
      <c r="H289" s="47"/>
      <c r="I289" s="47"/>
      <c r="J289" s="47"/>
      <c r="K289" s="47"/>
      <c r="L289" s="23"/>
    </row>
    <row r="290" spans="1:12" x14ac:dyDescent="0.2">
      <c r="A290" s="42"/>
      <c r="B290" s="43"/>
      <c r="C290" s="45"/>
      <c r="D290" s="46"/>
      <c r="E290" s="26"/>
      <c r="F290" s="158"/>
      <c r="G290" s="47"/>
      <c r="H290" s="47"/>
      <c r="I290" s="47"/>
      <c r="J290" s="47"/>
      <c r="K290" s="47"/>
      <c r="L290" s="23"/>
    </row>
    <row r="291" spans="1:12" x14ac:dyDescent="0.2">
      <c r="A291" s="42"/>
      <c r="B291" s="43"/>
      <c r="C291" s="44"/>
      <c r="D291" s="46"/>
      <c r="E291" s="26"/>
      <c r="F291" s="158"/>
      <c r="G291" s="47"/>
      <c r="H291" s="47"/>
      <c r="I291" s="47"/>
      <c r="J291" s="47"/>
      <c r="K291" s="47"/>
      <c r="L291" s="23"/>
    </row>
    <row r="292" spans="1:12" x14ac:dyDescent="0.2">
      <c r="A292" s="42"/>
      <c r="B292" s="43"/>
      <c r="C292" s="45"/>
      <c r="D292" s="46"/>
      <c r="E292" s="26"/>
      <c r="F292" s="158"/>
      <c r="G292" s="47"/>
      <c r="H292" s="47"/>
      <c r="I292" s="47"/>
      <c r="J292" s="47"/>
      <c r="K292" s="47"/>
      <c r="L292" s="23"/>
    </row>
    <row r="293" spans="1:12" x14ac:dyDescent="0.2">
      <c r="A293" s="42"/>
      <c r="B293" s="43"/>
      <c r="C293" s="45"/>
      <c r="D293" s="46"/>
      <c r="E293" s="26"/>
      <c r="F293" s="158"/>
      <c r="G293" s="47"/>
      <c r="H293" s="47"/>
      <c r="I293" s="47"/>
      <c r="J293" s="47"/>
      <c r="K293" s="47"/>
      <c r="L293" s="23"/>
    </row>
    <row r="294" spans="1:12" x14ac:dyDescent="0.2">
      <c r="A294" s="42"/>
      <c r="B294" s="43"/>
      <c r="C294" s="45"/>
      <c r="D294" s="46"/>
      <c r="E294" s="26"/>
      <c r="F294" s="158"/>
      <c r="G294" s="47"/>
      <c r="H294" s="47"/>
      <c r="I294" s="47"/>
      <c r="J294" s="47"/>
      <c r="K294" s="47"/>
      <c r="L294" s="23"/>
    </row>
    <row r="295" spans="1:12" x14ac:dyDescent="0.2">
      <c r="A295" s="42"/>
      <c r="B295" s="43"/>
      <c r="C295" s="45"/>
      <c r="D295" s="46"/>
      <c r="E295" s="26"/>
      <c r="F295" s="158"/>
      <c r="G295" s="47"/>
      <c r="H295" s="47"/>
      <c r="I295" s="47"/>
      <c r="J295" s="47"/>
      <c r="K295" s="47"/>
      <c r="L295" s="23"/>
    </row>
    <row r="296" spans="1:12" x14ac:dyDescent="0.2">
      <c r="A296" s="42"/>
      <c r="B296" s="43"/>
      <c r="C296" s="45"/>
      <c r="D296" s="46"/>
      <c r="E296" s="26"/>
      <c r="F296" s="158"/>
      <c r="G296" s="47"/>
      <c r="H296" s="47"/>
      <c r="I296" s="47"/>
      <c r="J296" s="47"/>
      <c r="K296" s="47"/>
      <c r="L296" s="23"/>
    </row>
    <row r="297" spans="1:12" x14ac:dyDescent="0.2">
      <c r="A297" s="42"/>
      <c r="B297" s="43"/>
      <c r="C297" s="44"/>
      <c r="D297" s="46"/>
      <c r="E297" s="26"/>
      <c r="F297" s="158"/>
      <c r="G297" s="47"/>
      <c r="H297" s="47"/>
      <c r="I297" s="47"/>
      <c r="J297" s="47"/>
      <c r="K297" s="47"/>
      <c r="L297" s="23"/>
    </row>
    <row r="298" spans="1:12" x14ac:dyDescent="0.2">
      <c r="A298" s="42"/>
      <c r="B298" s="43"/>
      <c r="C298" s="44"/>
      <c r="D298" s="46"/>
      <c r="E298" s="26"/>
      <c r="F298" s="158"/>
      <c r="G298" s="47"/>
      <c r="H298" s="47"/>
      <c r="I298" s="47"/>
      <c r="J298" s="47"/>
      <c r="K298" s="47"/>
      <c r="L298" s="23"/>
    </row>
    <row r="299" spans="1:12" x14ac:dyDescent="0.2">
      <c r="A299" s="42"/>
      <c r="B299" s="43"/>
      <c r="C299" s="44"/>
      <c r="D299" s="46"/>
      <c r="E299" s="26"/>
      <c r="F299" s="158"/>
      <c r="G299" s="47"/>
      <c r="H299" s="47"/>
      <c r="I299" s="47"/>
      <c r="J299" s="47"/>
      <c r="K299" s="47"/>
      <c r="L299" s="23"/>
    </row>
    <row r="300" spans="1:12" x14ac:dyDescent="0.2">
      <c r="A300" s="42"/>
      <c r="B300" s="43"/>
      <c r="C300" s="45"/>
      <c r="D300" s="46"/>
      <c r="E300" s="26"/>
      <c r="F300" s="158"/>
      <c r="G300" s="47"/>
      <c r="H300" s="47"/>
      <c r="I300" s="47"/>
      <c r="J300" s="47"/>
      <c r="K300" s="47"/>
      <c r="L300" s="23"/>
    </row>
    <row r="301" spans="1:12" x14ac:dyDescent="0.2">
      <c r="A301" s="42"/>
      <c r="B301" s="43"/>
      <c r="C301" s="45"/>
      <c r="D301" s="46"/>
      <c r="E301" s="26"/>
      <c r="F301" s="158"/>
      <c r="G301" s="47"/>
      <c r="H301" s="47"/>
      <c r="I301" s="47"/>
      <c r="J301" s="47"/>
      <c r="K301" s="47"/>
      <c r="L301" s="23"/>
    </row>
    <row r="302" spans="1:12" x14ac:dyDescent="0.2">
      <c r="A302" s="42"/>
      <c r="B302" s="43"/>
      <c r="C302" s="44"/>
      <c r="D302" s="46"/>
      <c r="E302" s="26"/>
      <c r="F302" s="158"/>
      <c r="G302" s="47"/>
      <c r="H302" s="47"/>
      <c r="I302" s="47"/>
      <c r="J302" s="47"/>
      <c r="K302" s="47"/>
      <c r="L302" s="23"/>
    </row>
    <row r="303" spans="1:12" x14ac:dyDescent="0.2">
      <c r="A303" s="42"/>
      <c r="B303" s="43"/>
      <c r="C303" s="45"/>
      <c r="D303" s="46"/>
      <c r="E303" s="26"/>
      <c r="F303" s="158"/>
      <c r="G303" s="47"/>
      <c r="H303" s="47"/>
      <c r="I303" s="47"/>
      <c r="J303" s="47"/>
      <c r="K303" s="47"/>
      <c r="L303" s="23"/>
    </row>
    <row r="304" spans="1:12" x14ac:dyDescent="0.2">
      <c r="A304" s="42"/>
      <c r="B304" s="43"/>
      <c r="C304" s="45"/>
      <c r="D304" s="46"/>
      <c r="E304" s="26"/>
      <c r="F304" s="158"/>
      <c r="G304" s="47"/>
      <c r="H304" s="47"/>
      <c r="I304" s="47"/>
      <c r="J304" s="47"/>
      <c r="K304" s="47"/>
      <c r="L304" s="23"/>
    </row>
    <row r="305" spans="1:12" x14ac:dyDescent="0.2">
      <c r="A305" s="42"/>
      <c r="B305" s="43"/>
      <c r="C305" s="45"/>
      <c r="D305" s="46"/>
      <c r="E305" s="26"/>
      <c r="F305" s="158"/>
      <c r="G305" s="47"/>
      <c r="H305" s="47"/>
      <c r="I305" s="47"/>
      <c r="J305" s="47"/>
      <c r="K305" s="47"/>
      <c r="L305" s="23"/>
    </row>
    <row r="306" spans="1:12" x14ac:dyDescent="0.2">
      <c r="A306" s="42"/>
      <c r="B306" s="43"/>
      <c r="C306" s="44"/>
      <c r="D306" s="46"/>
      <c r="E306" s="26"/>
      <c r="F306" s="158"/>
      <c r="G306" s="47"/>
      <c r="H306" s="47"/>
      <c r="I306" s="47"/>
      <c r="J306" s="47"/>
      <c r="K306" s="47"/>
      <c r="L306" s="23"/>
    </row>
    <row r="307" spans="1:12" x14ac:dyDescent="0.2">
      <c r="A307" s="42"/>
      <c r="B307" s="43"/>
      <c r="C307" s="45"/>
      <c r="D307" s="46"/>
      <c r="E307" s="26"/>
      <c r="F307" s="158"/>
      <c r="G307" s="47"/>
      <c r="H307" s="47"/>
      <c r="I307" s="47"/>
      <c r="J307" s="47"/>
      <c r="K307" s="47"/>
      <c r="L307" s="23"/>
    </row>
    <row r="308" spans="1:12" x14ac:dyDescent="0.2">
      <c r="A308" s="42"/>
      <c r="B308" s="43"/>
      <c r="C308" s="45"/>
      <c r="D308" s="46"/>
      <c r="E308" s="26"/>
      <c r="F308" s="158"/>
      <c r="G308" s="47"/>
      <c r="H308" s="47"/>
      <c r="I308" s="47"/>
      <c r="J308" s="47"/>
      <c r="K308" s="47"/>
      <c r="L308" s="23"/>
    </row>
    <row r="309" spans="1:12" x14ac:dyDescent="0.2">
      <c r="A309" s="42"/>
      <c r="B309" s="43"/>
      <c r="C309" s="44"/>
      <c r="D309" s="46"/>
      <c r="E309" s="26"/>
      <c r="F309" s="158"/>
      <c r="G309" s="47"/>
      <c r="H309" s="47"/>
      <c r="I309" s="47"/>
      <c r="J309" s="47"/>
      <c r="K309" s="47"/>
      <c r="L309" s="23"/>
    </row>
    <row r="310" spans="1:12" x14ac:dyDescent="0.2">
      <c r="A310" s="42"/>
      <c r="B310" s="43"/>
      <c r="C310" s="45"/>
      <c r="D310" s="46"/>
      <c r="E310" s="26"/>
      <c r="F310" s="158"/>
      <c r="G310" s="47"/>
      <c r="H310" s="47"/>
      <c r="I310" s="47"/>
      <c r="J310" s="47"/>
      <c r="K310" s="47"/>
      <c r="L310" s="23"/>
    </row>
    <row r="311" spans="1:12" x14ac:dyDescent="0.2">
      <c r="A311" s="42"/>
      <c r="B311" s="43"/>
      <c r="C311" s="45"/>
      <c r="D311" s="46"/>
      <c r="E311" s="26"/>
      <c r="F311" s="158"/>
      <c r="G311" s="47"/>
      <c r="H311" s="47"/>
      <c r="I311" s="47"/>
      <c r="J311" s="47"/>
      <c r="K311" s="47"/>
      <c r="L311" s="23"/>
    </row>
    <row r="312" spans="1:12" x14ac:dyDescent="0.2">
      <c r="A312" s="42"/>
      <c r="B312" s="43"/>
      <c r="C312" s="45"/>
      <c r="D312" s="46"/>
      <c r="E312" s="26"/>
      <c r="F312" s="158"/>
      <c r="G312" s="47"/>
      <c r="H312" s="47"/>
      <c r="I312" s="47"/>
      <c r="J312" s="47"/>
      <c r="K312" s="47"/>
      <c r="L312" s="23"/>
    </row>
    <row r="313" spans="1:12" x14ac:dyDescent="0.2">
      <c r="A313" s="42"/>
      <c r="B313" s="43"/>
      <c r="C313" s="45"/>
      <c r="D313" s="46"/>
      <c r="E313" s="26"/>
      <c r="F313" s="158"/>
      <c r="G313" s="47"/>
      <c r="H313" s="47"/>
      <c r="I313" s="47"/>
      <c r="J313" s="47"/>
      <c r="K313" s="47"/>
      <c r="L313" s="23"/>
    </row>
    <row r="314" spans="1:12" x14ac:dyDescent="0.2">
      <c r="A314" s="42"/>
      <c r="B314" s="43"/>
      <c r="C314" s="44"/>
      <c r="D314" s="46"/>
      <c r="E314" s="26"/>
      <c r="F314" s="158"/>
      <c r="G314" s="47"/>
      <c r="H314" s="47"/>
      <c r="I314" s="47"/>
      <c r="J314" s="47"/>
      <c r="K314" s="47"/>
      <c r="L314" s="23"/>
    </row>
    <row r="315" spans="1:12" x14ac:dyDescent="0.2">
      <c r="A315" s="42"/>
      <c r="B315" s="43"/>
      <c r="C315" s="44"/>
      <c r="D315" s="46"/>
      <c r="E315" s="26"/>
      <c r="F315" s="158"/>
      <c r="G315" s="47"/>
      <c r="H315" s="47"/>
      <c r="I315" s="47"/>
      <c r="J315" s="47"/>
      <c r="K315" s="47"/>
      <c r="L315" s="23"/>
    </row>
    <row r="316" spans="1:12" x14ac:dyDescent="0.2">
      <c r="A316" s="42"/>
      <c r="B316" s="43"/>
      <c r="C316" s="45"/>
      <c r="D316" s="46"/>
      <c r="E316" s="26"/>
      <c r="F316" s="158"/>
      <c r="G316" s="47"/>
      <c r="H316" s="47"/>
      <c r="I316" s="47"/>
      <c r="J316" s="47"/>
      <c r="K316" s="47"/>
      <c r="L316" s="23"/>
    </row>
    <row r="317" spans="1:12" x14ac:dyDescent="0.2">
      <c r="A317" s="42"/>
      <c r="B317" s="43"/>
      <c r="C317" s="44"/>
      <c r="D317" s="46"/>
      <c r="E317" s="26"/>
      <c r="F317" s="158"/>
      <c r="G317" s="47"/>
      <c r="H317" s="47"/>
      <c r="I317" s="47"/>
      <c r="J317" s="47"/>
      <c r="K317" s="47"/>
      <c r="L317" s="23"/>
    </row>
    <row r="318" spans="1:12" x14ac:dyDescent="0.2">
      <c r="A318" s="42"/>
      <c r="B318" s="43"/>
      <c r="C318" s="45"/>
      <c r="D318" s="46"/>
      <c r="E318" s="26"/>
      <c r="F318" s="158"/>
      <c r="G318" s="47"/>
      <c r="H318" s="47"/>
      <c r="I318" s="47"/>
      <c r="J318" s="47"/>
      <c r="K318" s="47"/>
      <c r="L318" s="23"/>
    </row>
    <row r="319" spans="1:12" x14ac:dyDescent="0.2">
      <c r="A319" s="42"/>
      <c r="B319" s="43"/>
      <c r="C319" s="45"/>
      <c r="D319" s="46"/>
      <c r="E319" s="26"/>
      <c r="F319" s="158"/>
      <c r="G319" s="47"/>
      <c r="H319" s="47"/>
      <c r="I319" s="47"/>
      <c r="J319" s="47"/>
      <c r="K319" s="47"/>
      <c r="L319" s="23"/>
    </row>
    <row r="320" spans="1:12" x14ac:dyDescent="0.2">
      <c r="A320" s="42"/>
      <c r="B320" s="43"/>
      <c r="C320" s="45"/>
      <c r="D320" s="46"/>
      <c r="E320" s="26"/>
      <c r="F320" s="158"/>
      <c r="G320" s="47"/>
      <c r="H320" s="47"/>
      <c r="I320" s="47"/>
      <c r="J320" s="47"/>
      <c r="K320" s="47"/>
      <c r="L320" s="23"/>
    </row>
    <row r="321" spans="1:12" x14ac:dyDescent="0.2">
      <c r="A321" s="42"/>
      <c r="B321" s="43"/>
      <c r="C321" s="45"/>
      <c r="D321" s="46"/>
      <c r="E321" s="26"/>
      <c r="F321" s="158"/>
      <c r="G321" s="47"/>
      <c r="H321" s="47"/>
      <c r="I321" s="47"/>
      <c r="J321" s="47"/>
      <c r="K321" s="47"/>
      <c r="L321" s="23"/>
    </row>
    <row r="322" spans="1:12" x14ac:dyDescent="0.2">
      <c r="A322" s="42"/>
      <c r="B322" s="43"/>
      <c r="C322" s="45"/>
      <c r="D322" s="46"/>
      <c r="E322" s="26"/>
      <c r="F322" s="158"/>
      <c r="G322" s="47"/>
      <c r="H322" s="47"/>
      <c r="I322" s="47"/>
      <c r="J322" s="47"/>
      <c r="K322" s="47"/>
      <c r="L322" s="23"/>
    </row>
    <row r="323" spans="1:12" x14ac:dyDescent="0.2">
      <c r="A323" s="42"/>
      <c r="B323" s="43"/>
      <c r="C323" s="45"/>
      <c r="D323" s="46"/>
      <c r="E323" s="26"/>
      <c r="F323" s="158"/>
      <c r="G323" s="47"/>
      <c r="H323" s="47"/>
      <c r="I323" s="47"/>
      <c r="J323" s="47"/>
      <c r="K323" s="47"/>
      <c r="L323" s="23"/>
    </row>
    <row r="324" spans="1:12" x14ac:dyDescent="0.2">
      <c r="A324" s="42"/>
      <c r="B324" s="43"/>
      <c r="C324" s="44"/>
      <c r="D324" s="46"/>
      <c r="E324" s="26"/>
      <c r="F324" s="158"/>
      <c r="G324" s="47"/>
      <c r="H324" s="47"/>
      <c r="I324" s="47"/>
      <c r="J324" s="47"/>
      <c r="K324" s="47"/>
      <c r="L324" s="23"/>
    </row>
    <row r="325" spans="1:12" x14ac:dyDescent="0.2">
      <c r="A325" s="42"/>
      <c r="B325" s="43"/>
      <c r="C325" s="45"/>
      <c r="D325" s="46"/>
      <c r="E325" s="26"/>
      <c r="F325" s="158"/>
      <c r="G325" s="47"/>
      <c r="H325" s="47"/>
      <c r="I325" s="47"/>
      <c r="J325" s="47"/>
      <c r="K325" s="47"/>
      <c r="L325" s="23"/>
    </row>
    <row r="326" spans="1:12" x14ac:dyDescent="0.2">
      <c r="A326" s="42"/>
      <c r="B326" s="43"/>
      <c r="C326" s="44"/>
      <c r="D326" s="46"/>
      <c r="E326" s="26"/>
      <c r="F326" s="158"/>
      <c r="G326" s="47"/>
      <c r="H326" s="47"/>
      <c r="I326" s="47"/>
      <c r="J326" s="47"/>
      <c r="K326" s="47"/>
      <c r="L326" s="23"/>
    </row>
    <row r="327" spans="1:12" x14ac:dyDescent="0.2">
      <c r="A327" s="42"/>
      <c r="B327" s="43"/>
      <c r="C327" s="44"/>
      <c r="D327" s="46"/>
      <c r="E327" s="26"/>
      <c r="F327" s="158"/>
      <c r="G327" s="47"/>
      <c r="H327" s="47"/>
      <c r="I327" s="47"/>
      <c r="J327" s="47"/>
      <c r="K327" s="47"/>
      <c r="L327" s="23"/>
    </row>
    <row r="328" spans="1:12" x14ac:dyDescent="0.2">
      <c r="A328" s="42"/>
      <c r="B328" s="43"/>
      <c r="C328" s="45"/>
      <c r="D328" s="46"/>
      <c r="E328" s="26"/>
      <c r="F328" s="158"/>
      <c r="G328" s="47"/>
      <c r="H328" s="47"/>
      <c r="I328" s="47"/>
      <c r="J328" s="47"/>
      <c r="K328" s="47"/>
      <c r="L328" s="23"/>
    </row>
    <row r="329" spans="1:12" x14ac:dyDescent="0.2">
      <c r="A329" s="42"/>
      <c r="B329" s="43"/>
      <c r="C329" s="45"/>
      <c r="D329" s="46"/>
      <c r="E329" s="26"/>
      <c r="F329" s="158"/>
      <c r="G329" s="47"/>
      <c r="H329" s="47"/>
      <c r="I329" s="47"/>
      <c r="J329" s="47"/>
      <c r="K329" s="47"/>
      <c r="L329" s="23"/>
    </row>
    <row r="330" spans="1:12" x14ac:dyDescent="0.2">
      <c r="A330" s="42"/>
      <c r="B330" s="43"/>
      <c r="C330" s="45"/>
      <c r="D330" s="46"/>
      <c r="E330" s="26"/>
      <c r="F330" s="158"/>
      <c r="G330" s="47"/>
      <c r="H330" s="47"/>
      <c r="I330" s="47"/>
      <c r="J330" s="47"/>
      <c r="K330" s="47"/>
      <c r="L330" s="23"/>
    </row>
    <row r="331" spans="1:12" x14ac:dyDescent="0.2">
      <c r="A331" s="42"/>
      <c r="B331" s="43"/>
      <c r="C331" s="45"/>
      <c r="D331" s="46"/>
      <c r="E331" s="26"/>
      <c r="F331" s="158"/>
      <c r="G331" s="47"/>
      <c r="H331" s="47"/>
      <c r="I331" s="47"/>
      <c r="J331" s="47"/>
      <c r="K331" s="47"/>
      <c r="L331" s="23"/>
    </row>
    <row r="332" spans="1:12" x14ac:dyDescent="0.2">
      <c r="A332" s="42"/>
      <c r="B332" s="43"/>
      <c r="C332" s="45"/>
      <c r="D332" s="46"/>
      <c r="E332" s="26"/>
      <c r="F332" s="158"/>
      <c r="G332" s="47"/>
      <c r="H332" s="47"/>
      <c r="I332" s="47"/>
      <c r="J332" s="47"/>
      <c r="K332" s="47"/>
      <c r="L332" s="23"/>
    </row>
    <row r="333" spans="1:12" x14ac:dyDescent="0.2">
      <c r="A333" s="42"/>
      <c r="B333" s="43"/>
      <c r="C333" s="44"/>
      <c r="D333" s="46"/>
      <c r="E333" s="26"/>
      <c r="F333" s="158"/>
      <c r="G333" s="47"/>
      <c r="H333" s="47"/>
      <c r="I333" s="47"/>
      <c r="J333" s="47"/>
      <c r="K333" s="47"/>
      <c r="L333" s="23"/>
    </row>
    <row r="334" spans="1:12" x14ac:dyDescent="0.2">
      <c r="A334" s="42"/>
      <c r="B334" s="43"/>
      <c r="C334" s="44"/>
      <c r="D334" s="46"/>
      <c r="E334" s="26"/>
      <c r="F334" s="158"/>
      <c r="G334" s="47"/>
      <c r="H334" s="47"/>
      <c r="I334" s="47"/>
      <c r="J334" s="47"/>
      <c r="K334" s="47"/>
      <c r="L334" s="23"/>
    </row>
    <row r="335" spans="1:12" x14ac:dyDescent="0.2">
      <c r="A335" s="42"/>
      <c r="B335" s="43"/>
      <c r="C335" s="45"/>
      <c r="D335" s="46"/>
      <c r="E335" s="26"/>
      <c r="F335" s="158"/>
      <c r="G335" s="47"/>
      <c r="H335" s="47"/>
      <c r="I335" s="47"/>
      <c r="J335" s="47"/>
      <c r="K335" s="47"/>
      <c r="L335" s="23"/>
    </row>
    <row r="336" spans="1:12" x14ac:dyDescent="0.2">
      <c r="A336" s="42"/>
      <c r="B336" s="43"/>
      <c r="C336" s="45"/>
      <c r="D336" s="46"/>
      <c r="E336" s="26"/>
      <c r="F336" s="158"/>
      <c r="G336" s="47"/>
      <c r="H336" s="47"/>
      <c r="I336" s="47"/>
      <c r="J336" s="47"/>
      <c r="K336" s="47"/>
      <c r="L336" s="23"/>
    </row>
    <row r="337" spans="1:12" x14ac:dyDescent="0.2">
      <c r="A337" s="42"/>
      <c r="B337" s="43"/>
      <c r="C337" s="45"/>
      <c r="D337" s="46"/>
      <c r="E337" s="26"/>
      <c r="F337" s="158"/>
      <c r="G337" s="47"/>
      <c r="H337" s="47"/>
      <c r="I337" s="47"/>
      <c r="J337" s="47"/>
      <c r="K337" s="47"/>
      <c r="L337" s="23"/>
    </row>
    <row r="338" spans="1:12" x14ac:dyDescent="0.2">
      <c r="A338" s="42"/>
      <c r="B338" s="43"/>
      <c r="C338" s="45"/>
      <c r="D338" s="46"/>
      <c r="E338" s="26"/>
      <c r="F338" s="158"/>
      <c r="G338" s="47"/>
      <c r="H338" s="47"/>
      <c r="I338" s="47"/>
      <c r="J338" s="47"/>
      <c r="K338" s="47"/>
      <c r="L338" s="23"/>
    </row>
    <row r="339" spans="1:12" x14ac:dyDescent="0.2">
      <c r="A339" s="42"/>
      <c r="B339" s="43"/>
      <c r="C339" s="44"/>
      <c r="D339" s="46"/>
      <c r="E339" s="26"/>
      <c r="F339" s="158"/>
      <c r="G339" s="47"/>
      <c r="H339" s="47"/>
      <c r="I339" s="47"/>
      <c r="J339" s="47"/>
      <c r="K339" s="47"/>
      <c r="L339" s="23"/>
    </row>
    <row r="340" spans="1:12" x14ac:dyDescent="0.2">
      <c r="A340" s="42"/>
      <c r="B340" s="43"/>
      <c r="C340" s="45"/>
      <c r="D340" s="46"/>
      <c r="E340" s="26"/>
      <c r="F340" s="158"/>
      <c r="G340" s="47"/>
      <c r="H340" s="47"/>
      <c r="I340" s="47"/>
      <c r="J340" s="47"/>
      <c r="K340" s="47"/>
      <c r="L340" s="23"/>
    </row>
    <row r="341" spans="1:12" x14ac:dyDescent="0.2">
      <c r="A341" s="42"/>
      <c r="B341" s="43"/>
      <c r="C341" s="45"/>
      <c r="D341" s="46"/>
      <c r="E341" s="26"/>
      <c r="F341" s="158"/>
      <c r="G341" s="47"/>
      <c r="H341" s="47"/>
      <c r="I341" s="47"/>
      <c r="J341" s="47"/>
      <c r="K341" s="47"/>
      <c r="L341" s="23"/>
    </row>
    <row r="342" spans="1:12" x14ac:dyDescent="0.2">
      <c r="A342" s="42"/>
      <c r="B342" s="43"/>
      <c r="C342" s="45"/>
      <c r="D342" s="46"/>
      <c r="E342" s="26"/>
      <c r="F342" s="158"/>
      <c r="G342" s="47"/>
      <c r="H342" s="47"/>
      <c r="I342" s="47"/>
      <c r="J342" s="47"/>
      <c r="K342" s="47"/>
      <c r="L342" s="23"/>
    </row>
    <row r="343" spans="1:12" x14ac:dyDescent="0.2">
      <c r="A343" s="42"/>
      <c r="B343" s="43"/>
      <c r="C343" s="45"/>
      <c r="D343" s="46"/>
      <c r="E343" s="26"/>
      <c r="F343" s="158"/>
      <c r="G343" s="47"/>
      <c r="H343" s="47"/>
      <c r="I343" s="47"/>
      <c r="J343" s="47"/>
      <c r="K343" s="47"/>
      <c r="L343" s="23"/>
    </row>
    <row r="344" spans="1:12" x14ac:dyDescent="0.2">
      <c r="A344" s="42"/>
      <c r="B344" s="43"/>
      <c r="C344" s="44"/>
      <c r="D344" s="46"/>
      <c r="E344" s="26"/>
      <c r="F344" s="158"/>
      <c r="G344" s="47"/>
      <c r="H344" s="47"/>
      <c r="I344" s="47"/>
      <c r="J344" s="47"/>
      <c r="K344" s="47"/>
      <c r="L344" s="23"/>
    </row>
    <row r="345" spans="1:12" x14ac:dyDescent="0.2">
      <c r="A345" s="42"/>
      <c r="B345" s="43"/>
      <c r="C345" s="45"/>
      <c r="D345" s="46"/>
      <c r="E345" s="26"/>
      <c r="F345" s="158"/>
      <c r="G345" s="47"/>
      <c r="H345" s="47"/>
      <c r="I345" s="47"/>
      <c r="J345" s="47"/>
      <c r="K345" s="47"/>
      <c r="L345" s="23"/>
    </row>
    <row r="346" spans="1:12" x14ac:dyDescent="0.2">
      <c r="A346" s="42"/>
      <c r="B346" s="43"/>
      <c r="C346" s="44"/>
      <c r="D346" s="46"/>
      <c r="E346" s="26"/>
      <c r="F346" s="158"/>
      <c r="G346" s="47"/>
      <c r="H346" s="47"/>
      <c r="I346" s="47"/>
      <c r="J346" s="47"/>
      <c r="K346" s="47"/>
      <c r="L346" s="23"/>
    </row>
    <row r="347" spans="1:12" x14ac:dyDescent="0.2">
      <c r="A347" s="42"/>
      <c r="B347" s="43"/>
      <c r="C347" s="44"/>
      <c r="D347" s="46"/>
      <c r="E347" s="26"/>
      <c r="F347" s="158"/>
      <c r="G347" s="47"/>
      <c r="H347" s="47"/>
      <c r="I347" s="47"/>
      <c r="J347" s="47"/>
      <c r="K347" s="47"/>
      <c r="L347" s="23"/>
    </row>
    <row r="348" spans="1:12" x14ac:dyDescent="0.2">
      <c r="A348" s="42"/>
      <c r="B348" s="43"/>
      <c r="C348" s="45"/>
      <c r="D348" s="46"/>
      <c r="E348" s="26"/>
      <c r="F348" s="158"/>
      <c r="G348" s="47"/>
      <c r="H348" s="47"/>
      <c r="I348" s="47"/>
      <c r="J348" s="47"/>
      <c r="K348" s="47"/>
      <c r="L348" s="23"/>
    </row>
    <row r="349" spans="1:12" x14ac:dyDescent="0.2">
      <c r="A349" s="42"/>
      <c r="B349" s="43"/>
      <c r="C349" s="44"/>
      <c r="D349" s="46"/>
      <c r="E349" s="46"/>
      <c r="F349" s="163"/>
      <c r="G349" s="47"/>
      <c r="H349" s="47"/>
      <c r="I349" s="47"/>
      <c r="J349" s="47"/>
      <c r="K349" s="47"/>
      <c r="L349" s="23"/>
    </row>
    <row r="350" spans="1:12" x14ac:dyDescent="0.2">
      <c r="A350" s="42"/>
      <c r="B350" s="43"/>
      <c r="C350" s="45"/>
      <c r="D350" s="46"/>
      <c r="E350" s="26"/>
      <c r="F350" s="158"/>
      <c r="G350" s="47"/>
      <c r="H350" s="47"/>
      <c r="I350" s="47"/>
      <c r="J350" s="47"/>
      <c r="K350" s="47"/>
      <c r="L350" s="23"/>
    </row>
    <row r="351" spans="1:12" x14ac:dyDescent="0.2">
      <c r="A351" s="42"/>
      <c r="B351" s="43"/>
      <c r="C351" s="45"/>
      <c r="D351" s="46"/>
      <c r="E351" s="26"/>
      <c r="F351" s="158"/>
      <c r="G351" s="47"/>
      <c r="H351" s="47"/>
      <c r="I351" s="47"/>
      <c r="J351" s="47"/>
      <c r="K351" s="47"/>
      <c r="L351" s="23"/>
    </row>
    <row r="352" spans="1:12" x14ac:dyDescent="0.2">
      <c r="A352" s="42"/>
      <c r="B352" s="43"/>
      <c r="C352" s="45"/>
      <c r="D352" s="46"/>
      <c r="E352" s="26"/>
      <c r="F352" s="158"/>
      <c r="G352" s="47"/>
      <c r="H352" s="47"/>
      <c r="I352" s="47"/>
      <c r="J352" s="47"/>
      <c r="K352" s="47"/>
      <c r="L352" s="23"/>
    </row>
    <row r="353" spans="1:12" x14ac:dyDescent="0.2">
      <c r="A353" s="42"/>
      <c r="B353" s="43"/>
      <c r="C353" s="45"/>
      <c r="D353" s="46"/>
      <c r="E353" s="26"/>
      <c r="F353" s="158"/>
      <c r="G353" s="47"/>
      <c r="H353" s="47"/>
      <c r="I353" s="47"/>
      <c r="J353" s="47"/>
      <c r="K353" s="47"/>
      <c r="L353" s="23"/>
    </row>
    <row r="354" spans="1:12" x14ac:dyDescent="0.2">
      <c r="A354" s="42"/>
      <c r="B354" s="43"/>
      <c r="C354" s="44"/>
      <c r="D354" s="46"/>
      <c r="E354" s="26"/>
      <c r="F354" s="158"/>
      <c r="G354" s="47"/>
      <c r="H354" s="47"/>
      <c r="I354" s="47"/>
      <c r="J354" s="47"/>
      <c r="K354" s="47"/>
      <c r="L354" s="23"/>
    </row>
    <row r="355" spans="1:12" x14ac:dyDescent="0.2">
      <c r="A355" s="42"/>
      <c r="B355" s="43"/>
      <c r="C355" s="45"/>
      <c r="D355" s="46"/>
      <c r="E355" s="26"/>
      <c r="F355" s="158"/>
      <c r="G355" s="47"/>
      <c r="H355" s="47"/>
      <c r="I355" s="47"/>
      <c r="J355" s="47"/>
      <c r="K355" s="47"/>
      <c r="L355" s="23"/>
    </row>
    <row r="356" spans="1:12" x14ac:dyDescent="0.2">
      <c r="A356" s="42"/>
      <c r="B356" s="43"/>
      <c r="C356" s="45"/>
      <c r="D356" s="46"/>
      <c r="E356" s="26"/>
      <c r="F356" s="158"/>
      <c r="G356" s="47"/>
      <c r="H356" s="47"/>
      <c r="I356" s="47"/>
      <c r="J356" s="47"/>
      <c r="K356" s="47"/>
      <c r="L356" s="23"/>
    </row>
    <row r="357" spans="1:12" x14ac:dyDescent="0.2">
      <c r="A357" s="42"/>
      <c r="B357" s="43"/>
      <c r="C357" s="44"/>
      <c r="D357" s="46"/>
      <c r="E357" s="26"/>
      <c r="F357" s="158"/>
      <c r="G357" s="47"/>
      <c r="H357" s="47"/>
      <c r="I357" s="47"/>
      <c r="J357" s="47"/>
      <c r="K357" s="47"/>
      <c r="L357" s="23"/>
    </row>
    <row r="358" spans="1:12" x14ac:dyDescent="0.2">
      <c r="A358" s="42"/>
      <c r="B358" s="43"/>
      <c r="C358" s="45"/>
      <c r="D358" s="46"/>
      <c r="E358" s="26"/>
      <c r="F358" s="158"/>
      <c r="G358" s="47"/>
      <c r="H358" s="47"/>
      <c r="I358" s="47"/>
      <c r="J358" s="47"/>
      <c r="K358" s="47"/>
      <c r="L358" s="23"/>
    </row>
    <row r="359" spans="1:12" x14ac:dyDescent="0.2">
      <c r="A359" s="42"/>
      <c r="B359" s="43"/>
      <c r="C359" s="45"/>
      <c r="D359" s="46"/>
      <c r="E359" s="26"/>
      <c r="F359" s="158"/>
      <c r="G359" s="47"/>
      <c r="H359" s="47"/>
      <c r="I359" s="47"/>
      <c r="J359" s="47"/>
      <c r="K359" s="47"/>
      <c r="L359" s="23"/>
    </row>
    <row r="360" spans="1:12" x14ac:dyDescent="0.2">
      <c r="A360" s="42"/>
      <c r="B360" s="43"/>
      <c r="C360" s="45"/>
      <c r="D360" s="46"/>
      <c r="E360" s="26"/>
      <c r="F360" s="158"/>
      <c r="G360" s="47"/>
      <c r="H360" s="47"/>
      <c r="I360" s="47"/>
      <c r="J360" s="47"/>
      <c r="K360" s="47"/>
      <c r="L360" s="23"/>
    </row>
    <row r="361" spans="1:12" x14ac:dyDescent="0.2">
      <c r="A361" s="42"/>
      <c r="B361" s="43"/>
      <c r="C361" s="45"/>
      <c r="D361" s="46"/>
      <c r="E361" s="26"/>
      <c r="F361" s="158"/>
      <c r="G361" s="47"/>
      <c r="H361" s="47"/>
      <c r="I361" s="47"/>
      <c r="J361" s="47"/>
      <c r="K361" s="47"/>
      <c r="L361" s="23"/>
    </row>
    <row r="362" spans="1:12" x14ac:dyDescent="0.2">
      <c r="A362" s="42"/>
      <c r="B362" s="43"/>
      <c r="C362" s="45"/>
      <c r="D362" s="46"/>
      <c r="E362" s="26"/>
      <c r="F362" s="158"/>
      <c r="G362" s="47"/>
      <c r="H362" s="47"/>
      <c r="I362" s="47"/>
      <c r="J362" s="47"/>
      <c r="K362" s="47"/>
      <c r="L362" s="23"/>
    </row>
    <row r="363" spans="1:12" x14ac:dyDescent="0.2">
      <c r="A363" s="42"/>
      <c r="B363" s="43"/>
      <c r="C363" s="45"/>
      <c r="D363" s="46"/>
      <c r="E363" s="26"/>
      <c r="F363" s="158"/>
      <c r="G363" s="47"/>
      <c r="H363" s="47"/>
      <c r="I363" s="47"/>
      <c r="J363" s="47"/>
      <c r="K363" s="47"/>
      <c r="L363" s="23"/>
    </row>
    <row r="364" spans="1:12" x14ac:dyDescent="0.2">
      <c r="A364" s="42"/>
      <c r="B364" s="43"/>
      <c r="C364" s="45"/>
      <c r="D364" s="46"/>
      <c r="E364" s="26"/>
      <c r="F364" s="158"/>
      <c r="G364" s="47"/>
      <c r="H364" s="47"/>
      <c r="I364" s="47"/>
      <c r="J364" s="47"/>
      <c r="K364" s="47"/>
      <c r="L364" s="23"/>
    </row>
    <row r="365" spans="1:12" x14ac:dyDescent="0.2">
      <c r="A365" s="42"/>
      <c r="B365" s="43"/>
      <c r="C365" s="44"/>
      <c r="D365" s="46"/>
      <c r="E365" s="26"/>
      <c r="F365" s="158"/>
      <c r="G365" s="47"/>
      <c r="H365" s="47"/>
      <c r="I365" s="47"/>
      <c r="J365" s="47"/>
      <c r="K365" s="47"/>
      <c r="L365" s="23"/>
    </row>
    <row r="366" spans="1:12" x14ac:dyDescent="0.2">
      <c r="A366" s="42"/>
      <c r="B366" s="43"/>
      <c r="C366" s="44"/>
      <c r="D366" s="46"/>
      <c r="E366" s="26"/>
      <c r="F366" s="158"/>
      <c r="G366" s="47"/>
      <c r="H366" s="47"/>
      <c r="I366" s="47"/>
      <c r="J366" s="47"/>
      <c r="K366" s="47"/>
      <c r="L366" s="23"/>
    </row>
    <row r="367" spans="1:12" x14ac:dyDescent="0.2">
      <c r="A367" s="42"/>
      <c r="B367" s="43"/>
      <c r="C367" s="45"/>
      <c r="D367" s="46"/>
      <c r="E367" s="26"/>
      <c r="F367" s="158"/>
      <c r="G367" s="47"/>
      <c r="H367" s="47"/>
      <c r="I367" s="47"/>
      <c r="J367" s="47"/>
      <c r="K367" s="47"/>
      <c r="L367" s="23"/>
    </row>
    <row r="368" spans="1:12" x14ac:dyDescent="0.2">
      <c r="A368" s="42"/>
      <c r="B368" s="43"/>
      <c r="C368" s="45"/>
      <c r="D368" s="46"/>
      <c r="E368" s="26"/>
      <c r="F368" s="158"/>
      <c r="G368" s="47"/>
      <c r="H368" s="47"/>
      <c r="I368" s="47"/>
      <c r="J368" s="47"/>
      <c r="K368" s="47"/>
      <c r="L368" s="23"/>
    </row>
    <row r="369" spans="1:12" x14ac:dyDescent="0.2">
      <c r="A369" s="42"/>
      <c r="B369" s="43"/>
      <c r="C369" s="45"/>
      <c r="D369" s="46"/>
      <c r="E369" s="26"/>
      <c r="F369" s="158"/>
      <c r="G369" s="47"/>
      <c r="H369" s="47"/>
      <c r="I369" s="47"/>
      <c r="J369" s="47"/>
      <c r="K369" s="47"/>
      <c r="L369" s="23"/>
    </row>
    <row r="370" spans="1:12" x14ac:dyDescent="0.2">
      <c r="A370" s="42"/>
      <c r="B370" s="43"/>
      <c r="C370" s="45"/>
      <c r="D370" s="46"/>
      <c r="E370" s="26"/>
      <c r="F370" s="158"/>
      <c r="G370" s="47"/>
      <c r="H370" s="47"/>
      <c r="I370" s="47"/>
      <c r="J370" s="47"/>
      <c r="K370" s="47"/>
      <c r="L370" s="23"/>
    </row>
    <row r="371" spans="1:12" x14ac:dyDescent="0.2">
      <c r="A371" s="42"/>
      <c r="B371" s="43"/>
      <c r="C371" s="45"/>
      <c r="D371" s="46"/>
      <c r="E371" s="26"/>
      <c r="F371" s="158"/>
      <c r="G371" s="47"/>
      <c r="H371" s="47"/>
      <c r="I371" s="47"/>
      <c r="J371" s="47"/>
      <c r="K371" s="47"/>
      <c r="L371" s="23"/>
    </row>
    <row r="372" spans="1:12" x14ac:dyDescent="0.2">
      <c r="A372" s="42"/>
      <c r="B372" s="43"/>
      <c r="C372" s="45"/>
      <c r="D372" s="46"/>
      <c r="E372" s="26"/>
      <c r="F372" s="158"/>
      <c r="G372" s="47"/>
      <c r="H372" s="47"/>
      <c r="I372" s="47"/>
      <c r="J372" s="47"/>
      <c r="K372" s="47"/>
      <c r="L372" s="23"/>
    </row>
    <row r="373" spans="1:12" x14ac:dyDescent="0.2">
      <c r="A373" s="42"/>
      <c r="B373" s="43"/>
      <c r="C373" s="45"/>
      <c r="D373" s="46"/>
      <c r="E373" s="26"/>
      <c r="F373" s="158"/>
      <c r="G373" s="47"/>
      <c r="H373" s="47"/>
      <c r="I373" s="47"/>
      <c r="J373" s="47"/>
      <c r="K373" s="47"/>
      <c r="L373" s="23"/>
    </row>
    <row r="374" spans="1:12" x14ac:dyDescent="0.2">
      <c r="A374" s="42"/>
      <c r="B374" s="43"/>
      <c r="C374" s="45"/>
      <c r="D374" s="46"/>
      <c r="E374" s="26"/>
      <c r="F374" s="158"/>
      <c r="G374" s="47"/>
      <c r="H374" s="47"/>
      <c r="I374" s="47"/>
      <c r="J374" s="47"/>
      <c r="K374" s="47"/>
      <c r="L374" s="23"/>
    </row>
    <row r="375" spans="1:12" x14ac:dyDescent="0.2">
      <c r="A375" s="42"/>
      <c r="B375" s="43"/>
      <c r="C375" s="45"/>
      <c r="D375" s="46"/>
      <c r="E375" s="26"/>
      <c r="F375" s="158"/>
      <c r="G375" s="47"/>
      <c r="H375" s="47"/>
      <c r="I375" s="47"/>
      <c r="J375" s="47"/>
      <c r="K375" s="47"/>
      <c r="L375" s="23"/>
    </row>
    <row r="376" spans="1:12" x14ac:dyDescent="0.2">
      <c r="A376" s="42"/>
      <c r="B376" s="43"/>
      <c r="C376" s="44"/>
      <c r="D376" s="46"/>
      <c r="E376" s="26"/>
      <c r="F376" s="158"/>
      <c r="G376" s="47"/>
      <c r="H376" s="47"/>
      <c r="I376" s="47"/>
      <c r="J376" s="47"/>
      <c r="K376" s="47"/>
      <c r="L376" s="23"/>
    </row>
    <row r="377" spans="1:12" x14ac:dyDescent="0.2">
      <c r="A377" s="42"/>
      <c r="B377" s="43"/>
      <c r="C377" s="45"/>
      <c r="D377" s="46"/>
      <c r="E377" s="26"/>
      <c r="F377" s="158"/>
      <c r="G377" s="47"/>
      <c r="H377" s="47"/>
      <c r="I377" s="47"/>
      <c r="J377" s="47"/>
      <c r="K377" s="47"/>
      <c r="L377" s="23"/>
    </row>
    <row r="378" spans="1:12" x14ac:dyDescent="0.2">
      <c r="A378" s="42"/>
      <c r="B378" s="43"/>
      <c r="C378" s="45"/>
      <c r="D378" s="46"/>
      <c r="E378" s="26"/>
      <c r="F378" s="158"/>
      <c r="G378" s="47"/>
      <c r="H378" s="47"/>
      <c r="I378" s="47"/>
      <c r="J378" s="47"/>
      <c r="K378" s="47"/>
      <c r="L378" s="23"/>
    </row>
    <row r="379" spans="1:12" x14ac:dyDescent="0.2">
      <c r="A379" s="42"/>
      <c r="B379" s="43"/>
      <c r="C379" s="44"/>
      <c r="D379" s="46"/>
      <c r="E379" s="26"/>
      <c r="F379" s="158"/>
      <c r="G379" s="47"/>
      <c r="H379" s="47"/>
      <c r="I379" s="47"/>
      <c r="J379" s="47"/>
      <c r="K379" s="47"/>
      <c r="L379" s="23"/>
    </row>
    <row r="380" spans="1:12" x14ac:dyDescent="0.2">
      <c r="A380" s="42"/>
      <c r="B380" s="43"/>
      <c r="C380" s="45"/>
      <c r="D380" s="46"/>
      <c r="E380" s="26"/>
      <c r="F380" s="158"/>
      <c r="G380" s="47"/>
      <c r="H380" s="47"/>
      <c r="I380" s="47"/>
      <c r="J380" s="47"/>
      <c r="K380" s="47"/>
      <c r="L380" s="23"/>
    </row>
    <row r="381" spans="1:12" x14ac:dyDescent="0.2">
      <c r="A381" s="42"/>
      <c r="B381" s="43"/>
      <c r="C381" s="45"/>
      <c r="D381" s="46"/>
      <c r="E381" s="26"/>
      <c r="F381" s="158"/>
      <c r="G381" s="47"/>
      <c r="H381" s="47"/>
      <c r="I381" s="47"/>
      <c r="J381" s="47"/>
      <c r="K381" s="47"/>
      <c r="L381" s="23"/>
    </row>
    <row r="382" spans="1:12" x14ac:dyDescent="0.2">
      <c r="A382" s="42"/>
      <c r="B382" s="43"/>
      <c r="C382" s="45"/>
      <c r="D382" s="46"/>
      <c r="E382" s="26"/>
      <c r="F382" s="158"/>
      <c r="G382" s="47"/>
      <c r="H382" s="47"/>
      <c r="I382" s="47"/>
      <c r="J382" s="47"/>
      <c r="K382" s="47"/>
      <c r="L382" s="23"/>
    </row>
    <row r="383" spans="1:12" x14ac:dyDescent="0.2">
      <c r="A383" s="42"/>
      <c r="B383" s="43"/>
      <c r="C383" s="45"/>
      <c r="D383" s="46"/>
      <c r="E383" s="26"/>
      <c r="F383" s="158"/>
      <c r="G383" s="47"/>
      <c r="H383" s="47"/>
      <c r="I383" s="47"/>
      <c r="J383" s="47"/>
      <c r="K383" s="47"/>
      <c r="L383" s="23"/>
    </row>
    <row r="384" spans="1:12" x14ac:dyDescent="0.2">
      <c r="A384" s="42"/>
      <c r="B384" s="43"/>
      <c r="C384" s="45"/>
      <c r="D384" s="46"/>
      <c r="E384" s="26"/>
      <c r="F384" s="158"/>
      <c r="G384" s="47"/>
      <c r="H384" s="47"/>
      <c r="I384" s="47"/>
      <c r="J384" s="47"/>
      <c r="K384" s="47"/>
      <c r="L384" s="23"/>
    </row>
    <row r="385" spans="1:12" x14ac:dyDescent="0.2">
      <c r="A385" s="42"/>
      <c r="B385" s="43"/>
      <c r="C385" s="45"/>
      <c r="D385" s="46"/>
      <c r="E385" s="26"/>
      <c r="F385" s="158"/>
      <c r="G385" s="47"/>
      <c r="H385" s="47"/>
      <c r="I385" s="47"/>
      <c r="J385" s="47"/>
      <c r="K385" s="47"/>
      <c r="L385" s="23"/>
    </row>
    <row r="386" spans="1:12" x14ac:dyDescent="0.2">
      <c r="A386" s="42"/>
      <c r="B386" s="43"/>
      <c r="C386" s="44"/>
      <c r="D386" s="46"/>
      <c r="E386" s="26"/>
      <c r="F386" s="158"/>
      <c r="G386" s="47"/>
      <c r="H386" s="47"/>
      <c r="I386" s="47"/>
      <c r="J386" s="47"/>
      <c r="K386" s="47"/>
      <c r="L386" s="23"/>
    </row>
    <row r="387" spans="1:12" x14ac:dyDescent="0.2">
      <c r="A387" s="42"/>
      <c r="B387" s="43"/>
      <c r="C387" s="45"/>
      <c r="D387" s="46"/>
      <c r="E387" s="26"/>
      <c r="F387" s="158"/>
      <c r="G387" s="47"/>
      <c r="H387" s="47"/>
      <c r="I387" s="47"/>
      <c r="J387" s="47"/>
      <c r="K387" s="47"/>
      <c r="L387" s="23"/>
    </row>
    <row r="388" spans="1:12" x14ac:dyDescent="0.2">
      <c r="A388" s="42"/>
      <c r="B388" s="43"/>
      <c r="C388" s="45"/>
      <c r="D388" s="46"/>
      <c r="E388" s="26"/>
      <c r="F388" s="158"/>
      <c r="G388" s="47"/>
      <c r="H388" s="47"/>
      <c r="I388" s="47"/>
      <c r="J388" s="47"/>
      <c r="K388" s="47"/>
      <c r="L388" s="23"/>
    </row>
    <row r="389" spans="1:12" x14ac:dyDescent="0.2">
      <c r="A389" s="42"/>
      <c r="B389" s="43"/>
      <c r="C389" s="44"/>
      <c r="D389" s="46"/>
      <c r="E389" s="26"/>
      <c r="F389" s="158"/>
      <c r="G389" s="47"/>
      <c r="H389" s="47"/>
      <c r="I389" s="47"/>
      <c r="J389" s="47"/>
      <c r="K389" s="47"/>
      <c r="L389" s="23"/>
    </row>
    <row r="390" spans="1:12" x14ac:dyDescent="0.2">
      <c r="A390" s="42"/>
      <c r="B390" s="43"/>
      <c r="C390" s="44"/>
      <c r="D390" s="46"/>
      <c r="E390" s="26"/>
      <c r="F390" s="158"/>
      <c r="G390" s="47"/>
      <c r="H390" s="47"/>
      <c r="I390" s="47"/>
      <c r="J390" s="47"/>
      <c r="K390" s="47"/>
      <c r="L390" s="23"/>
    </row>
    <row r="391" spans="1:12" x14ac:dyDescent="0.2">
      <c r="A391" s="42"/>
      <c r="B391" s="43"/>
      <c r="C391" s="45"/>
      <c r="D391" s="46"/>
      <c r="E391" s="26"/>
      <c r="F391" s="158"/>
      <c r="G391" s="47"/>
      <c r="H391" s="47"/>
      <c r="I391" s="47"/>
      <c r="J391" s="47"/>
      <c r="K391" s="47"/>
      <c r="L391" s="23"/>
    </row>
    <row r="392" spans="1:12" x14ac:dyDescent="0.2">
      <c r="A392" s="42"/>
      <c r="B392" s="43"/>
      <c r="C392" s="45"/>
      <c r="D392" s="46"/>
      <c r="E392" s="26"/>
      <c r="F392" s="158"/>
      <c r="G392" s="47"/>
      <c r="H392" s="47"/>
      <c r="I392" s="47"/>
      <c r="J392" s="47"/>
      <c r="K392" s="47"/>
      <c r="L392" s="23"/>
    </row>
    <row r="393" spans="1:12" x14ac:dyDescent="0.2">
      <c r="A393" s="42"/>
      <c r="B393" s="43"/>
      <c r="C393" s="45"/>
      <c r="D393" s="46"/>
      <c r="E393" s="26"/>
      <c r="F393" s="158"/>
      <c r="G393" s="47"/>
      <c r="H393" s="47"/>
      <c r="I393" s="47"/>
      <c r="J393" s="47"/>
      <c r="K393" s="47"/>
      <c r="L393" s="23"/>
    </row>
    <row r="394" spans="1:12" x14ac:dyDescent="0.2">
      <c r="A394" s="42"/>
      <c r="B394" s="43"/>
      <c r="C394" s="45"/>
      <c r="D394" s="46"/>
      <c r="E394" s="26"/>
      <c r="F394" s="158"/>
      <c r="G394" s="47"/>
      <c r="H394" s="47"/>
      <c r="I394" s="47"/>
      <c r="J394" s="47"/>
      <c r="K394" s="47"/>
      <c r="L394" s="23"/>
    </row>
    <row r="395" spans="1:12" x14ac:dyDescent="0.2">
      <c r="A395" s="42"/>
      <c r="B395" s="43"/>
      <c r="C395" s="44"/>
      <c r="D395" s="46"/>
      <c r="E395" s="26"/>
      <c r="F395" s="158"/>
      <c r="G395" s="47"/>
      <c r="H395" s="47"/>
      <c r="I395" s="47"/>
      <c r="J395" s="47"/>
      <c r="K395" s="47"/>
      <c r="L395" s="23"/>
    </row>
    <row r="396" spans="1:12" x14ac:dyDescent="0.2">
      <c r="A396" s="42"/>
      <c r="B396" s="43"/>
      <c r="C396" s="45"/>
      <c r="D396" s="46"/>
      <c r="E396" s="26"/>
      <c r="F396" s="158"/>
      <c r="G396" s="47"/>
      <c r="H396" s="47"/>
      <c r="I396" s="47"/>
      <c r="J396" s="47"/>
      <c r="K396" s="47"/>
      <c r="L396" s="23"/>
    </row>
    <row r="397" spans="1:12" x14ac:dyDescent="0.2">
      <c r="A397" s="42"/>
      <c r="B397" s="43"/>
      <c r="C397" s="45"/>
      <c r="D397" s="46"/>
      <c r="E397" s="26"/>
      <c r="F397" s="158"/>
      <c r="G397" s="47"/>
      <c r="H397" s="47"/>
      <c r="I397" s="47"/>
      <c r="J397" s="47"/>
      <c r="K397" s="47"/>
      <c r="L397" s="23"/>
    </row>
    <row r="398" spans="1:12" x14ac:dyDescent="0.2">
      <c r="A398" s="42"/>
      <c r="B398" s="43"/>
      <c r="C398" s="45"/>
      <c r="D398" s="46"/>
      <c r="E398" s="26"/>
      <c r="F398" s="158"/>
      <c r="G398" s="47"/>
      <c r="H398" s="47"/>
      <c r="I398" s="47"/>
      <c r="J398" s="47"/>
      <c r="K398" s="47"/>
      <c r="L398" s="23"/>
    </row>
    <row r="399" spans="1:12" x14ac:dyDescent="0.2">
      <c r="A399" s="42"/>
      <c r="B399" s="43"/>
      <c r="C399" s="45"/>
      <c r="D399" s="46"/>
      <c r="E399" s="26"/>
      <c r="F399" s="158"/>
      <c r="G399" s="47"/>
      <c r="H399" s="47"/>
      <c r="I399" s="47"/>
      <c r="J399" s="47"/>
      <c r="K399" s="47"/>
      <c r="L399" s="23"/>
    </row>
    <row r="400" spans="1:12" x14ac:dyDescent="0.2">
      <c r="A400" s="42"/>
      <c r="B400" s="43"/>
      <c r="C400" s="44"/>
      <c r="D400" s="46"/>
      <c r="E400" s="26"/>
      <c r="F400" s="158"/>
      <c r="G400" s="47"/>
      <c r="H400" s="47"/>
      <c r="I400" s="47"/>
      <c r="J400" s="47"/>
      <c r="K400" s="47"/>
      <c r="L400" s="23"/>
    </row>
    <row r="401" spans="1:12" x14ac:dyDescent="0.2">
      <c r="A401" s="42"/>
      <c r="B401" s="43"/>
      <c r="C401" s="45"/>
      <c r="D401" s="46"/>
      <c r="E401" s="26"/>
      <c r="F401" s="158"/>
      <c r="G401" s="47"/>
      <c r="H401" s="47"/>
      <c r="I401" s="47"/>
      <c r="J401" s="47"/>
      <c r="K401" s="47"/>
      <c r="L401" s="23"/>
    </row>
    <row r="402" spans="1:12" x14ac:dyDescent="0.2">
      <c r="A402" s="42"/>
      <c r="B402" s="43"/>
      <c r="C402" s="44"/>
      <c r="D402" s="46"/>
      <c r="E402" s="26"/>
      <c r="F402" s="158"/>
      <c r="G402" s="47"/>
      <c r="H402" s="47"/>
      <c r="I402" s="47"/>
      <c r="J402" s="47"/>
      <c r="K402" s="47"/>
      <c r="L402" s="23"/>
    </row>
    <row r="403" spans="1:12" x14ac:dyDescent="0.2">
      <c r="A403" s="42"/>
      <c r="B403" s="43"/>
      <c r="C403" s="44"/>
      <c r="D403" s="46"/>
      <c r="E403" s="26"/>
      <c r="F403" s="158"/>
      <c r="G403" s="47"/>
      <c r="H403" s="47"/>
      <c r="I403" s="47"/>
      <c r="J403" s="47"/>
      <c r="K403" s="47"/>
      <c r="L403" s="23"/>
    </row>
    <row r="404" spans="1:12" x14ac:dyDescent="0.2">
      <c r="A404" s="42"/>
      <c r="B404" s="43"/>
      <c r="C404" s="45"/>
      <c r="D404" s="46"/>
      <c r="E404" s="26"/>
      <c r="F404" s="158"/>
      <c r="G404" s="47"/>
      <c r="H404" s="47"/>
      <c r="I404" s="47"/>
      <c r="J404" s="47"/>
      <c r="K404" s="47"/>
      <c r="L404" s="23"/>
    </row>
    <row r="405" spans="1:12" x14ac:dyDescent="0.2">
      <c r="A405" s="42"/>
      <c r="B405" s="43"/>
      <c r="C405" s="45"/>
      <c r="D405" s="46"/>
      <c r="E405" s="26"/>
      <c r="F405" s="158"/>
      <c r="G405" s="47"/>
      <c r="H405" s="47"/>
      <c r="I405" s="47"/>
      <c r="J405" s="47"/>
      <c r="K405" s="47"/>
      <c r="L405" s="23"/>
    </row>
    <row r="406" spans="1:12" x14ac:dyDescent="0.2">
      <c r="A406" s="42"/>
      <c r="B406" s="43"/>
      <c r="C406" s="45"/>
      <c r="D406" s="46"/>
      <c r="E406" s="26"/>
      <c r="F406" s="158"/>
      <c r="G406" s="47"/>
      <c r="H406" s="47"/>
      <c r="I406" s="47"/>
      <c r="J406" s="47"/>
      <c r="K406" s="47"/>
      <c r="L406" s="23"/>
    </row>
    <row r="407" spans="1:12" x14ac:dyDescent="0.2">
      <c r="A407" s="42"/>
      <c r="B407" s="43"/>
      <c r="C407" s="45"/>
      <c r="D407" s="46"/>
      <c r="E407" s="26"/>
      <c r="F407" s="158"/>
      <c r="G407" s="47"/>
      <c r="H407" s="47"/>
      <c r="I407" s="47"/>
      <c r="J407" s="47"/>
      <c r="K407" s="47"/>
      <c r="L407" s="23"/>
    </row>
    <row r="408" spans="1:12" x14ac:dyDescent="0.2">
      <c r="A408" s="42"/>
      <c r="B408" s="43"/>
      <c r="C408" s="44"/>
      <c r="D408" s="46"/>
      <c r="E408" s="26"/>
      <c r="F408" s="158"/>
      <c r="G408" s="47"/>
      <c r="H408" s="47"/>
      <c r="I408" s="47"/>
      <c r="J408" s="47"/>
      <c r="K408" s="47"/>
      <c r="L408" s="23"/>
    </row>
    <row r="409" spans="1:12" x14ac:dyDescent="0.2">
      <c r="A409" s="42"/>
      <c r="B409" s="43"/>
      <c r="C409" s="45"/>
      <c r="D409" s="46"/>
      <c r="E409" s="26"/>
      <c r="F409" s="158"/>
      <c r="G409" s="47"/>
      <c r="H409" s="47"/>
      <c r="I409" s="47"/>
      <c r="J409" s="47"/>
      <c r="K409" s="47"/>
      <c r="L409" s="23"/>
    </row>
    <row r="410" spans="1:12" x14ac:dyDescent="0.2">
      <c r="A410" s="42"/>
      <c r="B410" s="43"/>
      <c r="C410" s="45"/>
      <c r="D410" s="46"/>
      <c r="E410" s="26"/>
      <c r="F410" s="158"/>
      <c r="G410" s="47"/>
      <c r="H410" s="47"/>
      <c r="I410" s="47"/>
      <c r="J410" s="47"/>
      <c r="K410" s="47"/>
      <c r="L410" s="23"/>
    </row>
    <row r="411" spans="1:12" x14ac:dyDescent="0.2">
      <c r="A411" s="42"/>
      <c r="B411" s="43"/>
      <c r="C411" s="45"/>
      <c r="D411" s="46"/>
      <c r="E411" s="26"/>
      <c r="F411" s="158"/>
      <c r="G411" s="47"/>
      <c r="H411" s="47"/>
      <c r="I411" s="47"/>
      <c r="J411" s="47"/>
      <c r="K411" s="47"/>
      <c r="L411" s="23"/>
    </row>
    <row r="412" spans="1:12" x14ac:dyDescent="0.2">
      <c r="A412" s="42"/>
      <c r="B412" s="43"/>
      <c r="C412" s="44"/>
      <c r="D412" s="46"/>
      <c r="E412" s="26"/>
      <c r="F412" s="158"/>
      <c r="G412" s="47"/>
      <c r="H412" s="47"/>
      <c r="I412" s="47"/>
      <c r="J412" s="47"/>
      <c r="K412" s="47"/>
      <c r="L412" s="23"/>
    </row>
    <row r="413" spans="1:12" x14ac:dyDescent="0.2">
      <c r="A413" s="42"/>
      <c r="B413" s="43"/>
      <c r="C413" s="45"/>
      <c r="D413" s="46"/>
      <c r="E413" s="26"/>
      <c r="F413" s="158"/>
      <c r="G413" s="47"/>
      <c r="H413" s="47"/>
      <c r="I413" s="47"/>
      <c r="J413" s="47"/>
      <c r="K413" s="47"/>
      <c r="L413" s="23"/>
    </row>
    <row r="414" spans="1:12" x14ac:dyDescent="0.2">
      <c r="A414" s="42"/>
      <c r="B414" s="43"/>
      <c r="C414" s="45"/>
      <c r="D414" s="46"/>
      <c r="E414" s="26"/>
      <c r="F414" s="158"/>
      <c r="G414" s="47"/>
      <c r="H414" s="47"/>
      <c r="I414" s="47"/>
      <c r="J414" s="47"/>
      <c r="K414" s="47"/>
      <c r="L414" s="23"/>
    </row>
    <row r="415" spans="1:12" x14ac:dyDescent="0.2">
      <c r="A415" s="42"/>
      <c r="B415" s="43"/>
      <c r="C415" s="45"/>
      <c r="D415" s="46"/>
      <c r="E415" s="26"/>
      <c r="F415" s="158"/>
      <c r="G415" s="47"/>
      <c r="H415" s="47"/>
      <c r="I415" s="47"/>
      <c r="J415" s="47"/>
      <c r="K415" s="47"/>
      <c r="L415" s="23"/>
    </row>
    <row r="416" spans="1:12" x14ac:dyDescent="0.2">
      <c r="A416" s="42"/>
      <c r="B416" s="43"/>
      <c r="C416" s="45"/>
      <c r="D416" s="46"/>
      <c r="E416" s="26"/>
      <c r="F416" s="158"/>
      <c r="G416" s="47"/>
      <c r="H416" s="47"/>
      <c r="I416" s="47"/>
      <c r="J416" s="47"/>
      <c r="K416" s="47"/>
      <c r="L416" s="23"/>
    </row>
    <row r="417" spans="1:12" x14ac:dyDescent="0.2">
      <c r="A417" s="42"/>
      <c r="B417" s="43"/>
      <c r="C417" s="44"/>
      <c r="D417" s="46"/>
      <c r="E417" s="26"/>
      <c r="F417" s="158"/>
      <c r="G417" s="47"/>
      <c r="H417" s="47"/>
      <c r="I417" s="47"/>
      <c r="J417" s="47"/>
      <c r="K417" s="47"/>
      <c r="L417" s="23"/>
    </row>
    <row r="418" spans="1:12" x14ac:dyDescent="0.2">
      <c r="A418" s="42"/>
      <c r="B418" s="43"/>
      <c r="C418" s="45"/>
      <c r="D418" s="46"/>
      <c r="E418" s="26"/>
      <c r="F418" s="158"/>
      <c r="G418" s="47"/>
      <c r="H418" s="47"/>
      <c r="I418" s="47"/>
      <c r="J418" s="47"/>
      <c r="K418" s="47"/>
      <c r="L418" s="23"/>
    </row>
    <row r="419" spans="1:12" x14ac:dyDescent="0.2">
      <c r="A419" s="42"/>
      <c r="B419" s="43"/>
      <c r="C419" s="44"/>
      <c r="D419" s="46"/>
      <c r="E419" s="26"/>
      <c r="F419" s="158"/>
      <c r="G419" s="47"/>
      <c r="H419" s="47"/>
      <c r="I419" s="47"/>
      <c r="J419" s="47"/>
      <c r="K419" s="47"/>
      <c r="L419" s="23"/>
    </row>
    <row r="420" spans="1:12" x14ac:dyDescent="0.2">
      <c r="A420" s="42"/>
      <c r="B420" s="43"/>
      <c r="C420" s="45"/>
      <c r="D420" s="46"/>
      <c r="E420" s="26"/>
      <c r="F420" s="158"/>
      <c r="G420" s="47"/>
      <c r="H420" s="47"/>
      <c r="I420" s="47"/>
      <c r="J420" s="47"/>
      <c r="K420" s="47"/>
      <c r="L420" s="23"/>
    </row>
    <row r="421" spans="1:12" x14ac:dyDescent="0.2">
      <c r="A421" s="42"/>
      <c r="B421" s="43"/>
      <c r="C421" s="45"/>
      <c r="D421" s="46"/>
      <c r="E421" s="26"/>
      <c r="F421" s="158"/>
      <c r="G421" s="47"/>
      <c r="H421" s="47"/>
      <c r="I421" s="47"/>
      <c r="J421" s="47"/>
      <c r="K421" s="47"/>
      <c r="L421" s="23"/>
    </row>
    <row r="422" spans="1:12" x14ac:dyDescent="0.2">
      <c r="A422" s="42"/>
      <c r="B422" s="43"/>
      <c r="C422" s="45"/>
      <c r="D422" s="46"/>
      <c r="E422" s="26"/>
      <c r="F422" s="158"/>
      <c r="G422" s="47"/>
      <c r="H422" s="47"/>
      <c r="I422" s="47"/>
      <c r="J422" s="47"/>
      <c r="K422" s="47"/>
      <c r="L422" s="23"/>
    </row>
    <row r="423" spans="1:12" x14ac:dyDescent="0.2">
      <c r="A423" s="42"/>
      <c r="B423" s="43"/>
      <c r="C423" s="45"/>
      <c r="D423" s="46"/>
      <c r="E423" s="26"/>
      <c r="F423" s="158"/>
      <c r="G423" s="47"/>
      <c r="H423" s="47"/>
      <c r="I423" s="47"/>
      <c r="J423" s="47"/>
      <c r="K423" s="47"/>
      <c r="L423" s="23"/>
    </row>
    <row r="424" spans="1:12" x14ac:dyDescent="0.2">
      <c r="A424" s="42"/>
      <c r="B424" s="43"/>
      <c r="C424" s="44"/>
      <c r="D424" s="46"/>
      <c r="E424" s="26"/>
      <c r="F424" s="163"/>
      <c r="G424" s="47"/>
      <c r="H424" s="47"/>
      <c r="I424" s="47"/>
      <c r="J424" s="47"/>
      <c r="K424" s="47"/>
      <c r="L424" s="23"/>
    </row>
    <row r="425" spans="1:12" x14ac:dyDescent="0.2">
      <c r="A425" s="42"/>
      <c r="B425" s="43"/>
      <c r="C425" s="45"/>
      <c r="D425" s="46"/>
      <c r="E425" s="26"/>
      <c r="F425" s="163"/>
      <c r="G425" s="47"/>
      <c r="H425" s="47"/>
      <c r="I425" s="47"/>
      <c r="J425" s="47"/>
      <c r="K425" s="47"/>
      <c r="L425" s="23"/>
    </row>
    <row r="426" spans="1:12" x14ac:dyDescent="0.2">
      <c r="A426" s="42"/>
      <c r="B426" s="43"/>
      <c r="C426" s="45"/>
      <c r="D426" s="46"/>
      <c r="E426" s="26"/>
      <c r="F426" s="158"/>
      <c r="G426" s="47"/>
      <c r="H426" s="47"/>
      <c r="I426" s="47"/>
      <c r="J426" s="47"/>
      <c r="K426" s="47"/>
      <c r="L426" s="23"/>
    </row>
    <row r="427" spans="1:12" x14ac:dyDescent="0.2">
      <c r="A427" s="42"/>
      <c r="B427" s="43"/>
      <c r="C427" s="45"/>
      <c r="D427" s="46"/>
      <c r="E427" s="26"/>
      <c r="F427" s="158"/>
      <c r="G427" s="47"/>
      <c r="H427" s="47"/>
      <c r="I427" s="47"/>
      <c r="J427" s="47"/>
      <c r="K427" s="47"/>
      <c r="L427" s="23"/>
    </row>
    <row r="428" spans="1:12" x14ac:dyDescent="0.2">
      <c r="A428" s="42"/>
      <c r="B428" s="43"/>
      <c r="C428" s="45"/>
      <c r="D428" s="46"/>
      <c r="E428" s="26"/>
      <c r="F428" s="158"/>
      <c r="G428" s="47"/>
      <c r="H428" s="47"/>
      <c r="I428" s="47"/>
      <c r="J428" s="47"/>
      <c r="K428" s="47"/>
      <c r="L428" s="23"/>
    </row>
    <row r="429" spans="1:12" x14ac:dyDescent="0.2">
      <c r="A429" s="42"/>
      <c r="B429" s="43"/>
      <c r="C429" s="45"/>
      <c r="D429" s="46"/>
      <c r="E429" s="26"/>
      <c r="F429" s="158"/>
      <c r="G429" s="47"/>
      <c r="H429" s="47"/>
      <c r="I429" s="47"/>
      <c r="J429" s="47"/>
      <c r="K429" s="47"/>
      <c r="L429" s="23"/>
    </row>
    <row r="430" spans="1:12" x14ac:dyDescent="0.2">
      <c r="A430" s="42"/>
      <c r="B430" s="43"/>
      <c r="C430" s="45"/>
      <c r="D430" s="46"/>
      <c r="E430" s="26"/>
      <c r="F430" s="158"/>
      <c r="G430" s="47"/>
      <c r="H430" s="47"/>
      <c r="I430" s="47"/>
      <c r="J430" s="47"/>
      <c r="K430" s="47"/>
      <c r="L430" s="23"/>
    </row>
    <row r="431" spans="1:12" x14ac:dyDescent="0.2">
      <c r="A431" s="42"/>
      <c r="B431" s="43"/>
      <c r="C431" s="45"/>
      <c r="D431" s="46"/>
      <c r="E431" s="26"/>
      <c r="F431" s="163"/>
      <c r="G431" s="47"/>
      <c r="H431" s="47"/>
      <c r="I431" s="47"/>
      <c r="J431" s="47"/>
      <c r="K431" s="47"/>
      <c r="L431" s="23"/>
    </row>
    <row r="432" spans="1:12" x14ac:dyDescent="0.2">
      <c r="A432" s="42"/>
      <c r="B432" s="43"/>
      <c r="C432" s="45"/>
      <c r="D432" s="46"/>
      <c r="E432" s="26"/>
      <c r="F432" s="158"/>
      <c r="G432" s="47"/>
      <c r="H432" s="47"/>
      <c r="I432" s="47"/>
      <c r="J432" s="47"/>
      <c r="K432" s="47"/>
      <c r="L432" s="23"/>
    </row>
    <row r="433" spans="1:12" x14ac:dyDescent="0.2">
      <c r="A433" s="42"/>
      <c r="B433" s="43"/>
      <c r="C433" s="45"/>
      <c r="D433" s="46"/>
      <c r="E433" s="26"/>
      <c r="F433" s="158"/>
      <c r="G433" s="47"/>
      <c r="H433" s="47"/>
      <c r="I433" s="47"/>
      <c r="J433" s="47"/>
      <c r="K433" s="47"/>
      <c r="L433" s="23"/>
    </row>
    <row r="434" spans="1:12" x14ac:dyDescent="0.2">
      <c r="A434" s="42"/>
      <c r="B434" s="43"/>
      <c r="C434" s="45"/>
      <c r="D434" s="46"/>
      <c r="E434" s="26"/>
      <c r="F434" s="158"/>
      <c r="G434" s="47"/>
      <c r="H434" s="47"/>
      <c r="I434" s="47"/>
      <c r="J434" s="47"/>
      <c r="K434" s="47"/>
      <c r="L434" s="23"/>
    </row>
    <row r="435" spans="1:12" x14ac:dyDescent="0.2">
      <c r="A435" s="42"/>
      <c r="B435" s="43"/>
      <c r="C435" s="45"/>
      <c r="D435" s="46"/>
      <c r="E435" s="26"/>
      <c r="F435" s="158"/>
      <c r="G435" s="47"/>
      <c r="H435" s="47"/>
      <c r="I435" s="47"/>
      <c r="J435" s="47"/>
      <c r="K435" s="47"/>
      <c r="L435" s="23"/>
    </row>
    <row r="436" spans="1:12" x14ac:dyDescent="0.2">
      <c r="A436" s="42"/>
      <c r="B436" s="43"/>
      <c r="C436" s="45"/>
      <c r="D436" s="46"/>
      <c r="E436" s="26"/>
      <c r="F436" s="158"/>
      <c r="G436" s="47"/>
      <c r="H436" s="47"/>
      <c r="I436" s="47"/>
      <c r="J436" s="47"/>
      <c r="K436" s="47"/>
      <c r="L436" s="23"/>
    </row>
    <row r="437" spans="1:12" x14ac:dyDescent="0.2">
      <c r="A437" s="42"/>
      <c r="B437" s="43"/>
      <c r="C437" s="45"/>
      <c r="D437" s="46"/>
      <c r="E437" s="26"/>
      <c r="F437" s="158"/>
      <c r="G437" s="47"/>
      <c r="H437" s="47"/>
      <c r="I437" s="47"/>
      <c r="J437" s="47"/>
      <c r="K437" s="47"/>
      <c r="L437" s="23"/>
    </row>
    <row r="438" spans="1:12" x14ac:dyDescent="0.2">
      <c r="A438" s="42"/>
      <c r="B438" s="43"/>
      <c r="C438" s="45"/>
      <c r="D438" s="46"/>
      <c r="E438" s="26"/>
      <c r="F438" s="158"/>
      <c r="G438" s="47"/>
      <c r="H438" s="47"/>
      <c r="I438" s="47"/>
      <c r="J438" s="47"/>
      <c r="K438" s="47"/>
      <c r="L438" s="23"/>
    </row>
    <row r="439" spans="1:12" x14ac:dyDescent="0.2">
      <c r="A439" s="42"/>
      <c r="B439" s="43"/>
      <c r="C439" s="45"/>
      <c r="D439" s="46"/>
      <c r="E439" s="26"/>
      <c r="F439" s="158"/>
      <c r="G439" s="47"/>
      <c r="H439" s="47"/>
      <c r="I439" s="47"/>
      <c r="J439" s="47"/>
      <c r="K439" s="47"/>
      <c r="L439" s="23"/>
    </row>
    <row r="440" spans="1:12" x14ac:dyDescent="0.2">
      <c r="A440" s="42"/>
      <c r="B440" s="43"/>
      <c r="C440" s="45"/>
      <c r="D440" s="46"/>
      <c r="E440" s="26"/>
      <c r="F440" s="158"/>
      <c r="G440" s="47"/>
      <c r="H440" s="47"/>
      <c r="I440" s="47"/>
      <c r="J440" s="47"/>
      <c r="K440" s="47"/>
      <c r="L440" s="23"/>
    </row>
    <row r="441" spans="1:12" x14ac:dyDescent="0.2">
      <c r="A441" s="42"/>
      <c r="B441" s="43"/>
      <c r="C441" s="45"/>
      <c r="D441" s="46"/>
      <c r="E441" s="46"/>
      <c r="F441" s="163"/>
      <c r="G441" s="47"/>
      <c r="H441" s="47"/>
      <c r="I441" s="47"/>
      <c r="J441" s="47"/>
      <c r="K441" s="47"/>
      <c r="L441" s="23"/>
    </row>
    <row r="442" spans="1:12" x14ac:dyDescent="0.2">
      <c r="A442" s="42"/>
      <c r="B442" s="43"/>
      <c r="C442" s="45"/>
      <c r="D442" s="46"/>
      <c r="E442" s="26"/>
      <c r="F442" s="158"/>
      <c r="G442" s="47"/>
      <c r="H442" s="47"/>
      <c r="I442" s="47"/>
      <c r="J442" s="47"/>
      <c r="K442" s="47"/>
      <c r="L442" s="23"/>
    </row>
    <row r="443" spans="1:12" x14ac:dyDescent="0.2">
      <c r="A443" s="42"/>
      <c r="B443" s="43"/>
      <c r="C443" s="45"/>
      <c r="D443" s="46"/>
      <c r="E443" s="26"/>
      <c r="F443" s="158"/>
      <c r="G443" s="47"/>
      <c r="H443" s="47"/>
      <c r="I443" s="47"/>
      <c r="J443" s="47"/>
      <c r="K443" s="47"/>
      <c r="L443" s="23"/>
    </row>
    <row r="444" spans="1:12" x14ac:dyDescent="0.2">
      <c r="A444" s="42"/>
      <c r="B444" s="43"/>
      <c r="C444" s="45"/>
      <c r="D444" s="46"/>
      <c r="E444" s="26"/>
      <c r="F444" s="158"/>
      <c r="G444" s="47"/>
      <c r="H444" s="47"/>
      <c r="I444" s="47"/>
      <c r="J444" s="47"/>
      <c r="K444" s="47"/>
      <c r="L444" s="23"/>
    </row>
    <row r="445" spans="1:12" x14ac:dyDescent="0.2">
      <c r="A445" s="42"/>
      <c r="B445" s="43"/>
      <c r="C445" s="45"/>
      <c r="D445" s="46"/>
      <c r="E445" s="26"/>
      <c r="F445" s="158"/>
      <c r="G445" s="47"/>
      <c r="H445" s="47"/>
      <c r="I445" s="47"/>
      <c r="J445" s="47"/>
      <c r="K445" s="47"/>
      <c r="L445" s="23"/>
    </row>
    <row r="446" spans="1:12" x14ac:dyDescent="0.2">
      <c r="A446" s="42"/>
      <c r="B446" s="43"/>
      <c r="C446" s="45"/>
      <c r="D446" s="46"/>
      <c r="E446" s="26"/>
      <c r="F446" s="158"/>
      <c r="G446" s="47"/>
      <c r="H446" s="47"/>
      <c r="I446" s="47"/>
      <c r="J446" s="47"/>
      <c r="K446" s="47"/>
      <c r="L446" s="23"/>
    </row>
    <row r="447" spans="1:12" x14ac:dyDescent="0.2">
      <c r="A447" s="42"/>
      <c r="B447" s="43"/>
      <c r="C447" s="45"/>
      <c r="D447" s="46"/>
      <c r="E447" s="26"/>
      <c r="F447" s="158"/>
      <c r="G447" s="47"/>
      <c r="H447" s="47"/>
      <c r="I447" s="47"/>
      <c r="J447" s="47"/>
      <c r="K447" s="47"/>
      <c r="L447" s="23"/>
    </row>
    <row r="448" spans="1:12" x14ac:dyDescent="0.2">
      <c r="A448" s="42"/>
      <c r="B448" s="43"/>
      <c r="C448" s="45"/>
      <c r="D448" s="46"/>
      <c r="E448" s="26"/>
      <c r="F448" s="158"/>
      <c r="G448" s="47"/>
      <c r="H448" s="47"/>
      <c r="I448" s="47"/>
      <c r="J448" s="47"/>
      <c r="K448" s="47"/>
      <c r="L448" s="23"/>
    </row>
    <row r="449" spans="1:12" x14ac:dyDescent="0.2">
      <c r="A449" s="42"/>
      <c r="B449" s="43"/>
      <c r="C449" s="45"/>
      <c r="D449" s="46"/>
      <c r="E449" s="26"/>
      <c r="F449" s="158"/>
      <c r="G449" s="47"/>
      <c r="H449" s="47"/>
      <c r="I449" s="47"/>
      <c r="J449" s="47"/>
      <c r="K449" s="47"/>
      <c r="L449" s="23"/>
    </row>
    <row r="450" spans="1:12" x14ac:dyDescent="0.2">
      <c r="A450" s="42"/>
      <c r="B450" s="43"/>
      <c r="C450" s="44"/>
      <c r="D450" s="46"/>
      <c r="E450" s="26"/>
      <c r="F450" s="158"/>
      <c r="G450" s="47"/>
      <c r="H450" s="47"/>
      <c r="I450" s="47"/>
      <c r="J450" s="47"/>
      <c r="K450" s="47"/>
      <c r="L450" s="23"/>
    </row>
    <row r="451" spans="1:12" x14ac:dyDescent="0.2">
      <c r="A451" s="42"/>
      <c r="B451" s="43"/>
      <c r="C451" s="45"/>
      <c r="D451" s="46"/>
      <c r="E451" s="26"/>
      <c r="F451" s="158"/>
      <c r="G451" s="47"/>
      <c r="H451" s="47"/>
      <c r="I451" s="47"/>
      <c r="J451" s="47"/>
      <c r="K451" s="47"/>
      <c r="L451" s="23"/>
    </row>
    <row r="452" spans="1:12" x14ac:dyDescent="0.2">
      <c r="A452" s="42"/>
      <c r="B452" s="43"/>
      <c r="C452" s="44"/>
      <c r="D452" s="46"/>
      <c r="E452" s="26"/>
      <c r="F452" s="158"/>
      <c r="G452" s="47"/>
      <c r="H452" s="47"/>
      <c r="I452" s="47"/>
      <c r="J452" s="47"/>
      <c r="K452" s="47"/>
      <c r="L452" s="23"/>
    </row>
    <row r="453" spans="1:12" x14ac:dyDescent="0.2">
      <c r="A453" s="42"/>
      <c r="B453" s="43"/>
      <c r="C453" s="44"/>
      <c r="D453" s="46"/>
      <c r="E453" s="26"/>
      <c r="F453" s="158"/>
      <c r="G453" s="47"/>
      <c r="H453" s="47"/>
      <c r="I453" s="47"/>
      <c r="J453" s="47"/>
      <c r="K453" s="47"/>
      <c r="L453" s="23"/>
    </row>
    <row r="454" spans="1:12" x14ac:dyDescent="0.2">
      <c r="A454" s="42"/>
      <c r="B454" s="43"/>
      <c r="C454" s="45"/>
      <c r="D454" s="46"/>
      <c r="E454" s="26"/>
      <c r="F454" s="158"/>
      <c r="G454" s="47"/>
      <c r="H454" s="47"/>
      <c r="I454" s="47"/>
      <c r="J454" s="47"/>
      <c r="K454" s="47"/>
      <c r="L454" s="23"/>
    </row>
    <row r="455" spans="1:12" x14ac:dyDescent="0.2">
      <c r="A455" s="42"/>
      <c r="B455" s="43"/>
      <c r="C455" s="45"/>
      <c r="D455" s="46"/>
      <c r="E455" s="26"/>
      <c r="F455" s="158"/>
      <c r="G455" s="47"/>
      <c r="H455" s="47"/>
      <c r="I455" s="47"/>
      <c r="J455" s="47"/>
      <c r="K455" s="47"/>
      <c r="L455" s="23"/>
    </row>
    <row r="456" spans="1:12" x14ac:dyDescent="0.2">
      <c r="A456" s="42"/>
      <c r="B456" s="43"/>
      <c r="C456" s="45"/>
      <c r="D456" s="46"/>
      <c r="E456" s="26"/>
      <c r="F456" s="158"/>
      <c r="G456" s="47"/>
      <c r="H456" s="47"/>
      <c r="I456" s="47"/>
      <c r="J456" s="47"/>
      <c r="K456" s="47"/>
      <c r="L456" s="23"/>
    </row>
    <row r="457" spans="1:12" x14ac:dyDescent="0.2">
      <c r="A457" s="42"/>
      <c r="B457" s="43"/>
      <c r="C457" s="45"/>
      <c r="D457" s="46"/>
      <c r="E457" s="26"/>
      <c r="F457" s="158"/>
      <c r="G457" s="47"/>
      <c r="H457" s="47"/>
      <c r="I457" s="47"/>
      <c r="J457" s="47"/>
      <c r="K457" s="47"/>
      <c r="L457" s="23"/>
    </row>
    <row r="458" spans="1:12" x14ac:dyDescent="0.2">
      <c r="A458" s="42"/>
      <c r="B458" s="43"/>
      <c r="C458" s="45"/>
      <c r="D458" s="46"/>
      <c r="E458" s="26"/>
      <c r="F458" s="158"/>
      <c r="G458" s="47"/>
      <c r="H458" s="47"/>
      <c r="I458" s="47"/>
      <c r="J458" s="47"/>
      <c r="K458" s="47"/>
      <c r="L458" s="23"/>
    </row>
    <row r="459" spans="1:12" x14ac:dyDescent="0.2">
      <c r="A459" s="42"/>
      <c r="B459" s="43"/>
      <c r="C459" s="44"/>
      <c r="D459" s="46"/>
      <c r="E459" s="26"/>
      <c r="F459" s="158"/>
      <c r="G459" s="47"/>
      <c r="H459" s="47"/>
      <c r="I459" s="47"/>
      <c r="J459" s="47"/>
      <c r="K459" s="47"/>
      <c r="L459" s="23"/>
    </row>
    <row r="460" spans="1:12" x14ac:dyDescent="0.2">
      <c r="A460" s="42"/>
      <c r="B460" s="43"/>
      <c r="C460" s="44"/>
      <c r="D460" s="46"/>
      <c r="E460" s="26"/>
      <c r="F460" s="158"/>
      <c r="G460" s="47"/>
      <c r="H460" s="47"/>
      <c r="I460" s="47"/>
      <c r="J460" s="47"/>
      <c r="K460" s="47"/>
      <c r="L460" s="23"/>
    </row>
    <row r="461" spans="1:12" x14ac:dyDescent="0.2">
      <c r="A461" s="42"/>
      <c r="B461" s="43"/>
      <c r="C461" s="45"/>
      <c r="D461" s="46"/>
      <c r="E461" s="26"/>
      <c r="F461" s="158"/>
      <c r="G461" s="47"/>
      <c r="H461" s="47"/>
      <c r="I461" s="47"/>
      <c r="J461" s="47"/>
      <c r="K461" s="47"/>
      <c r="L461" s="23"/>
    </row>
    <row r="462" spans="1:12" x14ac:dyDescent="0.2">
      <c r="A462" s="42"/>
      <c r="B462" s="43"/>
      <c r="C462" s="45"/>
      <c r="D462" s="46"/>
      <c r="E462" s="26"/>
      <c r="F462" s="158"/>
      <c r="G462" s="47"/>
      <c r="H462" s="47"/>
      <c r="I462" s="47"/>
      <c r="J462" s="47"/>
      <c r="K462" s="47"/>
      <c r="L462" s="23"/>
    </row>
    <row r="463" spans="1:12" x14ac:dyDescent="0.2">
      <c r="A463" s="42"/>
      <c r="B463" s="43"/>
      <c r="C463" s="45"/>
      <c r="D463" s="46"/>
      <c r="E463" s="26"/>
      <c r="F463" s="158"/>
      <c r="G463" s="47"/>
      <c r="H463" s="47"/>
      <c r="I463" s="47"/>
      <c r="J463" s="47"/>
      <c r="K463" s="47"/>
      <c r="L463" s="23"/>
    </row>
    <row r="464" spans="1:12" x14ac:dyDescent="0.2">
      <c r="A464" s="42"/>
      <c r="B464" s="43"/>
      <c r="C464" s="45"/>
      <c r="D464" s="46"/>
      <c r="E464" s="26"/>
      <c r="F464" s="158"/>
      <c r="G464" s="47"/>
      <c r="H464" s="47"/>
      <c r="I464" s="47"/>
      <c r="J464" s="47"/>
      <c r="K464" s="47"/>
      <c r="L464" s="23"/>
    </row>
    <row r="465" spans="1:12" x14ac:dyDescent="0.2">
      <c r="A465" s="42"/>
      <c r="B465" s="43"/>
      <c r="C465" s="45"/>
      <c r="D465" s="46"/>
      <c r="E465" s="26"/>
      <c r="F465" s="158"/>
      <c r="G465" s="47"/>
      <c r="H465" s="47"/>
      <c r="I465" s="47"/>
      <c r="J465" s="47"/>
      <c r="K465" s="47"/>
      <c r="L465" s="23"/>
    </row>
    <row r="466" spans="1:12" x14ac:dyDescent="0.2">
      <c r="A466" s="42"/>
      <c r="B466" s="43"/>
      <c r="C466" s="44"/>
      <c r="D466" s="46"/>
      <c r="E466" s="26"/>
      <c r="F466" s="158"/>
      <c r="G466" s="47"/>
      <c r="H466" s="47"/>
      <c r="I466" s="47"/>
      <c r="J466" s="47"/>
      <c r="K466" s="47"/>
      <c r="L466" s="23"/>
    </row>
    <row r="467" spans="1:12" x14ac:dyDescent="0.2">
      <c r="A467" s="42"/>
      <c r="B467" s="43"/>
      <c r="C467" s="45"/>
      <c r="D467" s="46"/>
      <c r="E467" s="26"/>
      <c r="F467" s="158"/>
      <c r="G467" s="47"/>
      <c r="H467" s="47"/>
      <c r="I467" s="47"/>
      <c r="J467" s="47"/>
      <c r="K467" s="47"/>
      <c r="L467" s="23"/>
    </row>
    <row r="468" spans="1:12" x14ac:dyDescent="0.2">
      <c r="A468" s="42"/>
      <c r="B468" s="43"/>
      <c r="C468" s="44"/>
      <c r="D468" s="46"/>
      <c r="E468" s="46"/>
      <c r="F468" s="163"/>
      <c r="G468" s="47"/>
      <c r="H468" s="47"/>
      <c r="I468" s="47"/>
      <c r="J468" s="47"/>
      <c r="K468" s="47"/>
      <c r="L468" s="23"/>
    </row>
    <row r="469" spans="1:12" x14ac:dyDescent="0.2">
      <c r="A469" s="42"/>
      <c r="B469" s="43"/>
      <c r="C469" s="45"/>
      <c r="D469" s="46"/>
      <c r="E469" s="26"/>
      <c r="F469" s="158"/>
      <c r="G469" s="47"/>
      <c r="H469" s="47"/>
      <c r="I469" s="47"/>
      <c r="J469" s="47"/>
      <c r="K469" s="47"/>
      <c r="L469" s="23"/>
    </row>
    <row r="470" spans="1:12" x14ac:dyDescent="0.2">
      <c r="A470" s="42"/>
      <c r="B470" s="43"/>
      <c r="C470" s="45"/>
      <c r="D470" s="46"/>
      <c r="E470" s="26"/>
      <c r="F470" s="158"/>
      <c r="G470" s="47"/>
      <c r="H470" s="47"/>
      <c r="I470" s="47"/>
      <c r="J470" s="47"/>
      <c r="K470" s="47"/>
      <c r="L470" s="23"/>
    </row>
    <row r="471" spans="1:12" x14ac:dyDescent="0.2">
      <c r="A471" s="42"/>
      <c r="B471" s="43"/>
      <c r="C471" s="45"/>
      <c r="D471" s="46"/>
      <c r="E471" s="26"/>
      <c r="F471" s="158"/>
      <c r="G471" s="47"/>
      <c r="H471" s="47"/>
      <c r="I471" s="47"/>
      <c r="J471" s="47"/>
      <c r="K471" s="47"/>
      <c r="L471" s="23"/>
    </row>
    <row r="472" spans="1:12" x14ac:dyDescent="0.2">
      <c r="A472" s="42"/>
      <c r="B472" s="43"/>
      <c r="C472" s="44"/>
      <c r="D472" s="46"/>
      <c r="E472" s="26"/>
      <c r="F472" s="158"/>
      <c r="G472" s="47"/>
      <c r="H472" s="47"/>
      <c r="I472" s="47"/>
      <c r="J472" s="47"/>
      <c r="K472" s="47"/>
      <c r="L472" s="23"/>
    </row>
    <row r="473" spans="1:12" x14ac:dyDescent="0.2">
      <c r="A473" s="42"/>
      <c r="B473" s="43"/>
      <c r="C473" s="44"/>
      <c r="D473" s="46"/>
      <c r="E473" s="26"/>
      <c r="F473" s="158"/>
      <c r="G473" s="47"/>
      <c r="H473" s="47"/>
      <c r="I473" s="47"/>
      <c r="J473" s="47"/>
      <c r="K473" s="47"/>
      <c r="L473" s="23"/>
    </row>
    <row r="474" spans="1:12" x14ac:dyDescent="0.2">
      <c r="A474" s="42"/>
      <c r="B474" s="43"/>
      <c r="C474" s="45"/>
      <c r="D474" s="46"/>
      <c r="E474" s="26"/>
      <c r="F474" s="158"/>
      <c r="G474" s="47"/>
      <c r="H474" s="47"/>
      <c r="I474" s="47"/>
      <c r="J474" s="47"/>
      <c r="K474" s="47"/>
      <c r="L474" s="23"/>
    </row>
    <row r="475" spans="1:12" x14ac:dyDescent="0.2">
      <c r="A475" s="42"/>
      <c r="B475" s="43"/>
      <c r="C475" s="45"/>
      <c r="D475" s="46"/>
      <c r="E475" s="26"/>
      <c r="F475" s="158"/>
      <c r="G475" s="47"/>
      <c r="H475" s="47"/>
      <c r="I475" s="47"/>
      <c r="J475" s="47"/>
      <c r="K475" s="47"/>
      <c r="L475" s="23"/>
    </row>
    <row r="476" spans="1:12" x14ac:dyDescent="0.2">
      <c r="A476" s="42"/>
      <c r="B476" s="43"/>
      <c r="C476" s="45"/>
      <c r="D476" s="46"/>
      <c r="E476" s="26"/>
      <c r="F476" s="158"/>
      <c r="G476" s="47"/>
      <c r="H476" s="47"/>
      <c r="I476" s="47"/>
      <c r="J476" s="47"/>
      <c r="K476" s="47"/>
      <c r="L476" s="23"/>
    </row>
    <row r="477" spans="1:12" x14ac:dyDescent="0.2">
      <c r="A477" s="42"/>
      <c r="B477" s="43"/>
      <c r="C477" s="44"/>
      <c r="D477" s="46"/>
      <c r="E477" s="26"/>
      <c r="F477" s="158"/>
      <c r="G477" s="47"/>
      <c r="H477" s="47"/>
      <c r="I477" s="47"/>
      <c r="J477" s="47"/>
      <c r="K477" s="47"/>
      <c r="L477" s="23"/>
    </row>
    <row r="478" spans="1:12" x14ac:dyDescent="0.2">
      <c r="A478" s="42"/>
      <c r="B478" s="43"/>
      <c r="C478" s="44"/>
      <c r="D478" s="46"/>
      <c r="E478" s="26"/>
      <c r="F478" s="158"/>
      <c r="G478" s="47"/>
      <c r="H478" s="47"/>
      <c r="I478" s="47"/>
      <c r="J478" s="47"/>
      <c r="K478" s="47"/>
      <c r="L478" s="23"/>
    </row>
    <row r="479" spans="1:12" x14ac:dyDescent="0.2">
      <c r="A479" s="42"/>
      <c r="B479" s="43"/>
      <c r="C479" s="44"/>
      <c r="D479" s="46"/>
      <c r="E479" s="26"/>
      <c r="F479" s="158"/>
      <c r="G479" s="47"/>
      <c r="H479" s="47"/>
      <c r="I479" s="47"/>
      <c r="J479" s="47"/>
      <c r="K479" s="47"/>
      <c r="L479" s="23"/>
    </row>
    <row r="480" spans="1:12" x14ac:dyDescent="0.2">
      <c r="A480" s="42"/>
      <c r="B480" s="43"/>
      <c r="C480" s="44"/>
      <c r="D480" s="46"/>
      <c r="E480" s="26"/>
      <c r="F480" s="158"/>
      <c r="G480" s="47"/>
      <c r="H480" s="47"/>
      <c r="I480" s="47"/>
      <c r="J480" s="47"/>
      <c r="K480" s="47"/>
      <c r="L480" s="23"/>
    </row>
    <row r="481" spans="1:12" x14ac:dyDescent="0.2">
      <c r="A481" s="42"/>
      <c r="B481" s="43"/>
      <c r="C481" s="45"/>
      <c r="D481" s="46"/>
      <c r="E481" s="26"/>
      <c r="F481" s="158"/>
      <c r="G481" s="47"/>
      <c r="H481" s="47"/>
      <c r="I481" s="47"/>
      <c r="J481" s="47"/>
      <c r="K481" s="47"/>
      <c r="L481" s="23"/>
    </row>
    <row r="482" spans="1:12" x14ac:dyDescent="0.2">
      <c r="A482" s="42"/>
      <c r="B482" s="43"/>
      <c r="C482" s="45"/>
      <c r="D482" s="46"/>
      <c r="E482" s="26"/>
      <c r="F482" s="158"/>
      <c r="G482" s="47"/>
      <c r="H482" s="47"/>
      <c r="I482" s="47"/>
      <c r="J482" s="47"/>
      <c r="K482" s="47"/>
      <c r="L482" s="23"/>
    </row>
    <row r="483" spans="1:12" x14ac:dyDescent="0.2">
      <c r="A483" s="42"/>
      <c r="B483" s="43"/>
      <c r="C483" s="45"/>
      <c r="D483" s="46"/>
      <c r="E483" s="26"/>
      <c r="F483" s="158"/>
      <c r="G483" s="47"/>
      <c r="H483" s="47"/>
      <c r="I483" s="47"/>
      <c r="J483" s="47"/>
      <c r="K483" s="47"/>
      <c r="L483" s="23"/>
    </row>
    <row r="484" spans="1:12" x14ac:dyDescent="0.2">
      <c r="A484" s="42"/>
      <c r="B484" s="43"/>
      <c r="C484" s="45"/>
      <c r="D484" s="46"/>
      <c r="E484" s="26"/>
      <c r="F484" s="158"/>
      <c r="G484" s="47"/>
      <c r="H484" s="47"/>
      <c r="I484" s="47"/>
      <c r="J484" s="47"/>
      <c r="K484" s="47"/>
      <c r="L484" s="23"/>
    </row>
    <row r="485" spans="1:12" x14ac:dyDescent="0.2">
      <c r="A485" s="42"/>
      <c r="B485" s="43"/>
      <c r="C485" s="45"/>
      <c r="D485" s="46"/>
      <c r="E485" s="26"/>
      <c r="F485" s="158"/>
      <c r="G485" s="47"/>
      <c r="H485" s="47"/>
      <c r="I485" s="47"/>
      <c r="J485" s="47"/>
      <c r="K485" s="47"/>
      <c r="L485" s="23"/>
    </row>
    <row r="486" spans="1:12" x14ac:dyDescent="0.2">
      <c r="A486" s="42"/>
      <c r="B486" s="43"/>
      <c r="C486" s="45"/>
      <c r="D486" s="46"/>
      <c r="E486" s="26"/>
      <c r="F486" s="158"/>
      <c r="G486" s="47"/>
      <c r="H486" s="47"/>
      <c r="I486" s="47"/>
      <c r="J486" s="47"/>
      <c r="K486" s="47"/>
      <c r="L486" s="23"/>
    </row>
    <row r="487" spans="1:12" x14ac:dyDescent="0.2">
      <c r="A487" s="42"/>
      <c r="B487" s="43"/>
      <c r="C487" s="45"/>
      <c r="D487" s="46"/>
      <c r="E487" s="26"/>
      <c r="F487" s="158"/>
      <c r="G487" s="47"/>
      <c r="H487" s="47"/>
      <c r="I487" s="47"/>
      <c r="J487" s="47"/>
      <c r="K487" s="47"/>
      <c r="L487" s="23"/>
    </row>
    <row r="488" spans="1:12" x14ac:dyDescent="0.2">
      <c r="A488" s="42"/>
      <c r="B488" s="43"/>
      <c r="C488" s="45"/>
      <c r="D488" s="46"/>
      <c r="E488" s="26"/>
      <c r="F488" s="158"/>
      <c r="G488" s="47"/>
      <c r="H488" s="47"/>
      <c r="I488" s="47"/>
      <c r="J488" s="47"/>
      <c r="K488" s="47"/>
      <c r="L488" s="23"/>
    </row>
    <row r="489" spans="1:12" x14ac:dyDescent="0.2">
      <c r="A489" s="42"/>
      <c r="B489" s="43"/>
      <c r="C489" s="45"/>
      <c r="D489" s="46"/>
      <c r="E489" s="26"/>
      <c r="F489" s="158"/>
      <c r="G489" s="47"/>
      <c r="H489" s="47"/>
      <c r="I489" s="47"/>
      <c r="J489" s="47"/>
      <c r="K489" s="47"/>
      <c r="L489" s="23"/>
    </row>
    <row r="490" spans="1:12" x14ac:dyDescent="0.2">
      <c r="A490" s="42"/>
      <c r="B490" s="43"/>
      <c r="C490" s="45"/>
      <c r="D490" s="46"/>
      <c r="E490" s="26"/>
      <c r="F490" s="158"/>
      <c r="G490" s="47"/>
      <c r="H490" s="47"/>
      <c r="I490" s="47"/>
      <c r="J490" s="47"/>
      <c r="K490" s="47"/>
      <c r="L490" s="23"/>
    </row>
    <row r="491" spans="1:12" x14ac:dyDescent="0.2">
      <c r="A491" s="42"/>
      <c r="B491" s="43"/>
      <c r="C491" s="45"/>
      <c r="D491" s="46"/>
      <c r="E491" s="26"/>
      <c r="F491" s="158"/>
      <c r="G491" s="47"/>
      <c r="H491" s="47"/>
      <c r="I491" s="47"/>
      <c r="J491" s="47"/>
      <c r="K491" s="47"/>
      <c r="L491" s="23"/>
    </row>
    <row r="492" spans="1:12" x14ac:dyDescent="0.2">
      <c r="A492" s="42"/>
      <c r="B492" s="43"/>
      <c r="C492" s="45"/>
      <c r="D492" s="46"/>
      <c r="E492" s="26"/>
      <c r="F492" s="158"/>
      <c r="G492" s="47"/>
      <c r="H492" s="47"/>
      <c r="I492" s="47"/>
      <c r="J492" s="47"/>
      <c r="K492" s="47"/>
      <c r="L492" s="23"/>
    </row>
    <row r="493" spans="1:12" x14ac:dyDescent="0.2">
      <c r="A493" s="42"/>
      <c r="B493" s="43"/>
      <c r="C493" s="45"/>
      <c r="D493" s="46"/>
      <c r="E493" s="46"/>
      <c r="F493" s="163"/>
      <c r="G493" s="47"/>
      <c r="H493" s="47"/>
      <c r="I493" s="47"/>
      <c r="J493" s="47"/>
      <c r="K493" s="47"/>
      <c r="L493" s="23"/>
    </row>
    <row r="494" spans="1:12" x14ac:dyDescent="0.2">
      <c r="A494" s="42"/>
      <c r="B494" s="43"/>
      <c r="C494" s="45"/>
      <c r="D494" s="46"/>
      <c r="E494" s="26"/>
      <c r="F494" s="158"/>
      <c r="G494" s="47"/>
      <c r="H494" s="47"/>
      <c r="I494" s="47"/>
      <c r="J494" s="47"/>
      <c r="K494" s="47"/>
      <c r="L494" s="23"/>
    </row>
    <row r="495" spans="1:12" x14ac:dyDescent="0.2">
      <c r="A495" s="42"/>
      <c r="B495" s="43"/>
      <c r="C495" s="45"/>
      <c r="D495" s="46"/>
      <c r="E495" s="26"/>
      <c r="F495" s="158"/>
      <c r="G495" s="47"/>
      <c r="H495" s="47"/>
      <c r="I495" s="47"/>
      <c r="J495" s="47"/>
      <c r="K495" s="47"/>
      <c r="L495" s="23"/>
    </row>
    <row r="496" spans="1:12" x14ac:dyDescent="0.2">
      <c r="A496" s="42"/>
      <c r="B496" s="43"/>
      <c r="C496" s="44"/>
      <c r="D496" s="46"/>
      <c r="E496" s="26"/>
      <c r="F496" s="158"/>
      <c r="G496" s="47"/>
      <c r="H496" s="47"/>
      <c r="I496" s="47"/>
      <c r="J496" s="47"/>
      <c r="K496" s="47"/>
      <c r="L496" s="23"/>
    </row>
    <row r="497" spans="1:12" x14ac:dyDescent="0.2">
      <c r="A497" s="42"/>
      <c r="B497" s="43"/>
      <c r="C497" s="45"/>
      <c r="D497" s="46"/>
      <c r="E497" s="26"/>
      <c r="F497" s="158"/>
      <c r="G497" s="47"/>
      <c r="H497" s="47"/>
      <c r="I497" s="47"/>
      <c r="J497" s="47"/>
      <c r="K497" s="47"/>
      <c r="L497" s="23"/>
    </row>
    <row r="498" spans="1:12" x14ac:dyDescent="0.2">
      <c r="A498" s="42"/>
      <c r="B498" s="43"/>
      <c r="C498" s="45"/>
      <c r="D498" s="46"/>
      <c r="E498" s="26"/>
      <c r="F498" s="158"/>
      <c r="G498" s="47"/>
      <c r="H498" s="47"/>
      <c r="I498" s="47"/>
      <c r="J498" s="47"/>
      <c r="K498" s="47"/>
      <c r="L498" s="23"/>
    </row>
    <row r="499" spans="1:12" x14ac:dyDescent="0.2">
      <c r="A499" s="42"/>
      <c r="B499" s="43"/>
      <c r="C499" s="45"/>
      <c r="D499" s="46"/>
      <c r="E499" s="26"/>
      <c r="F499" s="158"/>
      <c r="G499" s="47"/>
      <c r="H499" s="47"/>
      <c r="I499" s="47"/>
      <c r="J499" s="47"/>
      <c r="K499" s="47"/>
      <c r="L499" s="23"/>
    </row>
    <row r="500" spans="1:12" x14ac:dyDescent="0.2">
      <c r="A500" s="42"/>
      <c r="B500" s="43"/>
      <c r="C500" s="45"/>
      <c r="D500" s="46"/>
      <c r="E500" s="26"/>
      <c r="F500" s="158"/>
      <c r="G500" s="47"/>
      <c r="H500" s="47"/>
      <c r="I500" s="47"/>
      <c r="J500" s="47"/>
      <c r="K500" s="47"/>
      <c r="L500" s="23"/>
    </row>
    <row r="501" spans="1:12" x14ac:dyDescent="0.2">
      <c r="A501" s="42"/>
      <c r="B501" s="43"/>
      <c r="C501" s="45"/>
      <c r="D501" s="46"/>
      <c r="E501" s="26"/>
      <c r="F501" s="158"/>
      <c r="G501" s="47"/>
      <c r="H501" s="47"/>
      <c r="I501" s="47"/>
      <c r="J501" s="47"/>
      <c r="K501" s="47"/>
      <c r="L501" s="23"/>
    </row>
    <row r="502" spans="1:12" x14ac:dyDescent="0.2">
      <c r="A502" s="42"/>
      <c r="B502" s="43"/>
      <c r="C502" s="45"/>
      <c r="D502" s="46"/>
      <c r="E502" s="26"/>
      <c r="F502" s="158"/>
      <c r="G502" s="47"/>
      <c r="H502" s="47"/>
      <c r="I502" s="47"/>
      <c r="J502" s="47"/>
      <c r="K502" s="47"/>
      <c r="L502" s="23"/>
    </row>
    <row r="503" spans="1:12" x14ac:dyDescent="0.2">
      <c r="A503" s="42"/>
      <c r="B503" s="43"/>
      <c r="C503" s="45"/>
      <c r="D503" s="46"/>
      <c r="E503" s="26"/>
      <c r="F503" s="158"/>
      <c r="G503" s="47"/>
      <c r="H503" s="47"/>
      <c r="I503" s="47"/>
      <c r="J503" s="47"/>
      <c r="K503" s="47"/>
      <c r="L503" s="23"/>
    </row>
    <row r="504" spans="1:12" x14ac:dyDescent="0.2">
      <c r="A504" s="42"/>
      <c r="B504" s="43"/>
      <c r="C504" s="44"/>
      <c r="D504" s="46"/>
      <c r="E504" s="26"/>
      <c r="F504" s="158"/>
      <c r="G504" s="47"/>
      <c r="H504" s="47"/>
      <c r="I504" s="47"/>
      <c r="J504" s="47"/>
      <c r="K504" s="47"/>
      <c r="L504" s="23"/>
    </row>
    <row r="505" spans="1:12" x14ac:dyDescent="0.2">
      <c r="A505" s="42"/>
      <c r="B505" s="43"/>
      <c r="C505" s="44"/>
      <c r="D505" s="46"/>
      <c r="E505" s="26"/>
      <c r="F505" s="158"/>
      <c r="G505" s="47"/>
      <c r="H505" s="47"/>
      <c r="I505" s="47"/>
      <c r="J505" s="47"/>
      <c r="K505" s="47"/>
      <c r="L505" s="23"/>
    </row>
    <row r="506" spans="1:12" x14ac:dyDescent="0.2">
      <c r="A506" s="42"/>
      <c r="B506" s="43"/>
      <c r="C506" s="44"/>
      <c r="D506" s="46"/>
      <c r="E506" s="26"/>
      <c r="F506" s="158"/>
      <c r="G506" s="47"/>
      <c r="H506" s="47"/>
      <c r="I506" s="47"/>
      <c r="J506" s="47"/>
      <c r="K506" s="47"/>
      <c r="L506" s="23"/>
    </row>
    <row r="507" spans="1:12" x14ac:dyDescent="0.2">
      <c r="A507" s="42"/>
      <c r="B507" s="43"/>
      <c r="C507" s="44"/>
      <c r="D507" s="46"/>
      <c r="E507" s="26"/>
      <c r="F507" s="158"/>
      <c r="G507" s="47"/>
      <c r="H507" s="47"/>
      <c r="I507" s="47"/>
      <c r="J507" s="47"/>
      <c r="K507" s="47"/>
      <c r="L507" s="23"/>
    </row>
    <row r="508" spans="1:12" x14ac:dyDescent="0.2">
      <c r="A508" s="42"/>
      <c r="B508" s="43"/>
      <c r="C508" s="45"/>
      <c r="D508" s="46"/>
      <c r="E508" s="26"/>
      <c r="F508" s="158"/>
      <c r="G508" s="47"/>
      <c r="H508" s="47"/>
      <c r="I508" s="47"/>
      <c r="J508" s="47"/>
      <c r="K508" s="47"/>
      <c r="L508" s="23"/>
    </row>
    <row r="509" spans="1:12" x14ac:dyDescent="0.2">
      <c r="A509" s="42"/>
      <c r="B509" s="43"/>
      <c r="C509" s="45"/>
      <c r="D509" s="46"/>
      <c r="E509" s="26"/>
      <c r="F509" s="158"/>
      <c r="G509" s="47"/>
      <c r="H509" s="47"/>
      <c r="I509" s="47"/>
      <c r="J509" s="47"/>
      <c r="K509" s="47"/>
      <c r="L509" s="23"/>
    </row>
    <row r="510" spans="1:12" x14ac:dyDescent="0.2">
      <c r="A510" s="42"/>
      <c r="B510" s="43"/>
      <c r="C510" s="45"/>
      <c r="D510" s="46"/>
      <c r="E510" s="26"/>
      <c r="F510" s="158"/>
      <c r="G510" s="47"/>
      <c r="H510" s="47"/>
      <c r="I510" s="47"/>
      <c r="J510" s="47"/>
      <c r="K510" s="47"/>
      <c r="L510" s="23"/>
    </row>
    <row r="511" spans="1:12" x14ac:dyDescent="0.2">
      <c r="A511" s="42"/>
      <c r="B511" s="43"/>
      <c r="C511" s="45"/>
      <c r="D511" s="46"/>
      <c r="E511" s="26"/>
      <c r="F511" s="158"/>
      <c r="G511" s="47"/>
      <c r="H511" s="47"/>
      <c r="I511" s="47"/>
      <c r="J511" s="47"/>
      <c r="K511" s="47"/>
      <c r="L511" s="23"/>
    </row>
    <row r="512" spans="1:12" x14ac:dyDescent="0.2">
      <c r="A512" s="42"/>
      <c r="B512" s="43"/>
      <c r="C512" s="45"/>
      <c r="D512" s="46"/>
      <c r="E512" s="26"/>
      <c r="F512" s="158"/>
      <c r="G512" s="47"/>
      <c r="H512" s="47"/>
      <c r="I512" s="47"/>
      <c r="J512" s="47"/>
      <c r="K512" s="47"/>
      <c r="L512" s="23"/>
    </row>
    <row r="513" spans="1:12" x14ac:dyDescent="0.2">
      <c r="A513" s="42"/>
      <c r="B513" s="43"/>
      <c r="C513" s="45"/>
      <c r="D513" s="46"/>
      <c r="E513" s="26"/>
      <c r="F513" s="158"/>
      <c r="G513" s="47"/>
      <c r="H513" s="47"/>
      <c r="I513" s="47"/>
      <c r="J513" s="47"/>
      <c r="K513" s="47"/>
      <c r="L513" s="23"/>
    </row>
    <row r="514" spans="1:12" x14ac:dyDescent="0.2">
      <c r="A514" s="42"/>
      <c r="B514" s="43"/>
      <c r="C514" s="44"/>
      <c r="D514" s="46"/>
      <c r="E514" s="26"/>
      <c r="F514" s="158"/>
      <c r="G514" s="47"/>
      <c r="H514" s="47"/>
      <c r="I514" s="47"/>
      <c r="J514" s="47"/>
      <c r="K514" s="47"/>
      <c r="L514" s="23"/>
    </row>
    <row r="515" spans="1:12" x14ac:dyDescent="0.2">
      <c r="A515" s="42"/>
      <c r="B515" s="43"/>
      <c r="C515" s="45"/>
      <c r="D515" s="46"/>
      <c r="E515" s="26"/>
      <c r="F515" s="158"/>
      <c r="G515" s="47"/>
      <c r="H515" s="47"/>
      <c r="I515" s="47"/>
      <c r="J515" s="47"/>
      <c r="K515" s="47"/>
      <c r="L515" s="23"/>
    </row>
    <row r="516" spans="1:12" x14ac:dyDescent="0.2">
      <c r="A516" s="42"/>
      <c r="B516" s="43"/>
      <c r="C516" s="45"/>
      <c r="D516" s="46"/>
      <c r="E516" s="26"/>
      <c r="F516" s="158"/>
      <c r="G516" s="47"/>
      <c r="H516" s="47"/>
      <c r="I516" s="47"/>
      <c r="J516" s="47"/>
      <c r="K516" s="47"/>
      <c r="L516" s="23"/>
    </row>
    <row r="517" spans="1:12" x14ac:dyDescent="0.2">
      <c r="A517" s="42"/>
      <c r="B517" s="43"/>
      <c r="C517" s="45"/>
      <c r="D517" s="46"/>
      <c r="E517" s="26"/>
      <c r="F517" s="158"/>
      <c r="G517" s="47"/>
      <c r="H517" s="47"/>
      <c r="I517" s="47"/>
      <c r="J517" s="47"/>
      <c r="K517" s="47"/>
      <c r="L517" s="23"/>
    </row>
    <row r="518" spans="1:12" x14ac:dyDescent="0.2">
      <c r="A518" s="42"/>
      <c r="B518" s="43"/>
      <c r="C518" s="45"/>
      <c r="D518" s="46"/>
      <c r="E518" s="26"/>
      <c r="F518" s="158"/>
      <c r="G518" s="47"/>
      <c r="H518" s="47"/>
      <c r="I518" s="47"/>
      <c r="J518" s="47"/>
      <c r="K518" s="47"/>
      <c r="L518" s="23"/>
    </row>
    <row r="519" spans="1:12" x14ac:dyDescent="0.2">
      <c r="A519" s="42"/>
      <c r="B519" s="43"/>
      <c r="C519" s="44"/>
      <c r="D519" s="46"/>
      <c r="E519" s="26"/>
      <c r="F519" s="158"/>
      <c r="G519" s="47"/>
      <c r="H519" s="47"/>
      <c r="I519" s="47"/>
      <c r="J519" s="47"/>
      <c r="K519" s="47"/>
      <c r="L519" s="23"/>
    </row>
    <row r="520" spans="1:12" x14ac:dyDescent="0.2">
      <c r="A520" s="42"/>
      <c r="B520" s="43"/>
      <c r="C520" s="45"/>
      <c r="D520" s="46"/>
      <c r="E520" s="26"/>
      <c r="F520" s="158"/>
      <c r="G520" s="47"/>
      <c r="H520" s="47"/>
      <c r="I520" s="47"/>
      <c r="J520" s="47"/>
      <c r="K520" s="47"/>
      <c r="L520" s="23"/>
    </row>
    <row r="521" spans="1:12" x14ac:dyDescent="0.2">
      <c r="A521" s="42"/>
      <c r="B521" s="43"/>
      <c r="C521" s="45"/>
      <c r="D521" s="46"/>
      <c r="E521" s="26"/>
      <c r="F521" s="158"/>
      <c r="G521" s="47"/>
      <c r="H521" s="47"/>
      <c r="I521" s="47"/>
      <c r="J521" s="47"/>
      <c r="K521" s="47"/>
      <c r="L521" s="23"/>
    </row>
    <row r="522" spans="1:12" x14ac:dyDescent="0.2">
      <c r="A522" s="42"/>
      <c r="B522" s="43"/>
      <c r="C522" s="45"/>
      <c r="D522" s="46"/>
      <c r="E522" s="26"/>
      <c r="F522" s="158"/>
      <c r="G522" s="47"/>
      <c r="H522" s="47"/>
      <c r="I522" s="47"/>
      <c r="J522" s="47"/>
      <c r="K522" s="47"/>
      <c r="L522" s="23"/>
    </row>
    <row r="523" spans="1:12" x14ac:dyDescent="0.2">
      <c r="A523" s="42"/>
      <c r="B523" s="43"/>
      <c r="C523" s="44"/>
      <c r="D523" s="46"/>
      <c r="E523" s="26"/>
      <c r="F523" s="158"/>
      <c r="G523" s="47"/>
      <c r="H523" s="47"/>
      <c r="I523" s="47"/>
      <c r="J523" s="47"/>
      <c r="K523" s="47"/>
      <c r="L523" s="23"/>
    </row>
    <row r="524" spans="1:12" x14ac:dyDescent="0.2">
      <c r="A524" s="42"/>
      <c r="B524" s="43"/>
      <c r="C524" s="45"/>
      <c r="D524" s="46"/>
      <c r="E524" s="26"/>
      <c r="F524" s="158"/>
      <c r="G524" s="47"/>
      <c r="H524" s="47"/>
      <c r="I524" s="47"/>
      <c r="J524" s="47"/>
      <c r="K524" s="47"/>
      <c r="L524" s="23"/>
    </row>
    <row r="525" spans="1:12" x14ac:dyDescent="0.2">
      <c r="A525" s="42"/>
      <c r="B525" s="43"/>
      <c r="C525" s="45"/>
      <c r="D525" s="46"/>
      <c r="E525" s="26"/>
      <c r="F525" s="158"/>
      <c r="G525" s="47"/>
      <c r="H525" s="47"/>
      <c r="I525" s="47"/>
      <c r="J525" s="47"/>
      <c r="K525" s="47"/>
      <c r="L525" s="23"/>
    </row>
    <row r="526" spans="1:12" x14ac:dyDescent="0.2">
      <c r="A526" s="42"/>
      <c r="B526" s="43"/>
      <c r="C526" s="44"/>
      <c r="D526" s="46"/>
      <c r="E526" s="26"/>
      <c r="F526" s="158"/>
      <c r="G526" s="47"/>
      <c r="H526" s="47"/>
      <c r="I526" s="47"/>
      <c r="J526" s="47"/>
      <c r="K526" s="47"/>
      <c r="L526" s="23"/>
    </row>
    <row r="527" spans="1:12" x14ac:dyDescent="0.2">
      <c r="A527" s="42"/>
      <c r="B527" s="43"/>
      <c r="C527" s="44"/>
      <c r="D527" s="46"/>
      <c r="E527" s="26"/>
      <c r="F527" s="158"/>
      <c r="G527" s="47"/>
      <c r="H527" s="47"/>
      <c r="I527" s="47"/>
      <c r="J527" s="47"/>
      <c r="K527" s="47"/>
      <c r="L527" s="23"/>
    </row>
    <row r="528" spans="1:12" x14ac:dyDescent="0.2">
      <c r="A528" s="42"/>
      <c r="B528" s="43"/>
      <c r="C528" s="44"/>
      <c r="D528" s="46"/>
      <c r="E528" s="26"/>
      <c r="F528" s="158"/>
      <c r="G528" s="47"/>
      <c r="H528" s="47"/>
      <c r="I528" s="47"/>
      <c r="J528" s="47"/>
      <c r="K528" s="47"/>
      <c r="L528" s="23"/>
    </row>
    <row r="529" spans="1:12" x14ac:dyDescent="0.2">
      <c r="A529" s="42"/>
      <c r="B529" s="43"/>
      <c r="C529" s="44"/>
      <c r="D529" s="46"/>
      <c r="E529" s="26"/>
      <c r="F529" s="158"/>
      <c r="G529" s="47"/>
      <c r="H529" s="47"/>
      <c r="I529" s="47"/>
      <c r="J529" s="47"/>
      <c r="K529" s="47"/>
      <c r="L529" s="23"/>
    </row>
    <row r="530" spans="1:12" x14ac:dyDescent="0.2">
      <c r="A530" s="42"/>
      <c r="B530" s="43"/>
      <c r="C530" s="45"/>
      <c r="D530" s="46"/>
      <c r="E530" s="26"/>
      <c r="F530" s="158"/>
      <c r="G530" s="47"/>
      <c r="H530" s="47"/>
      <c r="I530" s="47"/>
      <c r="J530" s="47"/>
      <c r="K530" s="47"/>
      <c r="L530" s="23"/>
    </row>
    <row r="531" spans="1:12" x14ac:dyDescent="0.2">
      <c r="A531" s="42"/>
      <c r="B531" s="43"/>
      <c r="C531" s="45"/>
      <c r="D531" s="46"/>
      <c r="E531" s="26"/>
      <c r="F531" s="158"/>
      <c r="G531" s="47"/>
      <c r="H531" s="47"/>
      <c r="I531" s="47"/>
      <c r="J531" s="47"/>
      <c r="K531" s="47"/>
      <c r="L531" s="23"/>
    </row>
    <row r="532" spans="1:12" x14ac:dyDescent="0.2">
      <c r="A532" s="42"/>
      <c r="B532" s="43"/>
      <c r="C532" s="45"/>
      <c r="D532" s="46"/>
      <c r="E532" s="26"/>
      <c r="F532" s="158"/>
      <c r="G532" s="47"/>
      <c r="H532" s="47"/>
      <c r="I532" s="47"/>
      <c r="J532" s="47"/>
      <c r="K532" s="47"/>
      <c r="L532" s="23"/>
    </row>
    <row r="533" spans="1:12" x14ac:dyDescent="0.2">
      <c r="A533" s="42"/>
      <c r="B533" s="43"/>
      <c r="C533" s="45"/>
      <c r="D533" s="46"/>
      <c r="E533" s="26"/>
      <c r="F533" s="158"/>
      <c r="G533" s="47"/>
      <c r="H533" s="47"/>
      <c r="I533" s="47"/>
      <c r="J533" s="47"/>
      <c r="K533" s="47"/>
      <c r="L533" s="23"/>
    </row>
    <row r="534" spans="1:12" x14ac:dyDescent="0.2">
      <c r="A534" s="42"/>
      <c r="B534" s="43"/>
      <c r="C534" s="45"/>
      <c r="D534" s="46"/>
      <c r="E534" s="26"/>
      <c r="F534" s="158"/>
      <c r="G534" s="47"/>
      <c r="H534" s="47"/>
      <c r="I534" s="47"/>
      <c r="J534" s="47"/>
      <c r="K534" s="47"/>
      <c r="L534" s="23"/>
    </row>
    <row r="535" spans="1:12" x14ac:dyDescent="0.2">
      <c r="A535" s="42"/>
      <c r="B535" s="43"/>
      <c r="C535" s="45"/>
      <c r="D535" s="46"/>
      <c r="E535" s="26"/>
      <c r="F535" s="158"/>
      <c r="G535" s="47"/>
      <c r="H535" s="47"/>
      <c r="I535" s="47"/>
      <c r="J535" s="47"/>
      <c r="K535" s="47"/>
      <c r="L535" s="23"/>
    </row>
    <row r="536" spans="1:12" x14ac:dyDescent="0.2">
      <c r="A536" s="42"/>
      <c r="B536" s="43"/>
      <c r="C536" s="45"/>
      <c r="D536" s="46"/>
      <c r="E536" s="26"/>
      <c r="F536" s="158"/>
      <c r="G536" s="47"/>
      <c r="H536" s="47"/>
      <c r="I536" s="47"/>
      <c r="J536" s="47"/>
      <c r="K536" s="47"/>
      <c r="L536" s="23"/>
    </row>
    <row r="537" spans="1:12" x14ac:dyDescent="0.2">
      <c r="A537" s="42"/>
      <c r="B537" s="43"/>
      <c r="C537" s="44"/>
      <c r="D537" s="46"/>
      <c r="E537" s="26"/>
      <c r="F537" s="158"/>
      <c r="G537" s="47"/>
      <c r="H537" s="47"/>
      <c r="I537" s="47"/>
      <c r="J537" s="47"/>
      <c r="K537" s="47"/>
      <c r="L537" s="23"/>
    </row>
    <row r="538" spans="1:12" x14ac:dyDescent="0.2">
      <c r="A538" s="42"/>
      <c r="B538" s="43"/>
      <c r="C538" s="44"/>
      <c r="D538" s="46"/>
      <c r="E538" s="26"/>
      <c r="F538" s="158"/>
      <c r="G538" s="47"/>
      <c r="H538" s="47"/>
      <c r="I538" s="47"/>
      <c r="J538" s="47"/>
      <c r="K538" s="47"/>
      <c r="L538" s="23"/>
    </row>
    <row r="539" spans="1:12" x14ac:dyDescent="0.2">
      <c r="A539" s="42"/>
      <c r="B539" s="43"/>
      <c r="C539" s="45"/>
      <c r="D539" s="46"/>
      <c r="E539" s="26"/>
      <c r="F539" s="158"/>
      <c r="G539" s="47"/>
      <c r="H539" s="47"/>
      <c r="I539" s="47"/>
      <c r="J539" s="47"/>
      <c r="K539" s="47"/>
      <c r="L539" s="23"/>
    </row>
    <row r="540" spans="1:12" x14ac:dyDescent="0.2">
      <c r="A540" s="42"/>
      <c r="B540" s="43"/>
      <c r="C540" s="45"/>
      <c r="D540" s="46"/>
      <c r="E540" s="26"/>
      <c r="F540" s="158"/>
      <c r="G540" s="47"/>
      <c r="H540" s="47"/>
      <c r="I540" s="47"/>
      <c r="J540" s="47"/>
      <c r="K540" s="47"/>
      <c r="L540" s="23"/>
    </row>
    <row r="541" spans="1:12" x14ac:dyDescent="0.2">
      <c r="A541" s="42"/>
      <c r="B541" s="43"/>
      <c r="C541" s="45"/>
      <c r="D541" s="46"/>
      <c r="E541" s="26"/>
      <c r="F541" s="158"/>
      <c r="G541" s="47"/>
      <c r="H541" s="47"/>
      <c r="I541" s="47"/>
      <c r="J541" s="47"/>
      <c r="K541" s="47"/>
      <c r="L541" s="23"/>
    </row>
    <row r="542" spans="1:12" x14ac:dyDescent="0.2">
      <c r="A542" s="42"/>
      <c r="B542" s="43"/>
      <c r="C542" s="45"/>
      <c r="D542" s="46"/>
      <c r="E542" s="26"/>
      <c r="F542" s="158"/>
      <c r="G542" s="47"/>
      <c r="H542" s="47"/>
      <c r="I542" s="47"/>
      <c r="J542" s="47"/>
      <c r="K542" s="47"/>
      <c r="L542" s="23"/>
    </row>
    <row r="543" spans="1:12" x14ac:dyDescent="0.2">
      <c r="A543" s="42"/>
      <c r="B543" s="43"/>
      <c r="C543" s="45"/>
      <c r="D543" s="46"/>
      <c r="E543" s="26"/>
      <c r="F543" s="158"/>
      <c r="G543" s="47"/>
      <c r="H543" s="47"/>
      <c r="I543" s="47"/>
      <c r="J543" s="47"/>
      <c r="K543" s="47"/>
      <c r="L543" s="23"/>
    </row>
    <row r="544" spans="1:12" x14ac:dyDescent="0.2">
      <c r="A544" s="42"/>
      <c r="B544" s="43"/>
      <c r="C544" s="45"/>
      <c r="D544" s="46"/>
      <c r="E544" s="26"/>
      <c r="F544" s="158"/>
      <c r="G544" s="47"/>
      <c r="H544" s="47"/>
      <c r="I544" s="47"/>
      <c r="J544" s="47"/>
      <c r="K544" s="47"/>
      <c r="L544" s="23"/>
    </row>
    <row r="545" spans="1:12" x14ac:dyDescent="0.2">
      <c r="A545" s="42"/>
      <c r="B545" s="43"/>
      <c r="C545" s="44"/>
      <c r="D545" s="46"/>
      <c r="E545" s="26"/>
      <c r="F545" s="158"/>
      <c r="G545" s="47"/>
      <c r="H545" s="47"/>
      <c r="I545" s="47"/>
      <c r="J545" s="47"/>
      <c r="K545" s="47"/>
      <c r="L545" s="23"/>
    </row>
    <row r="546" spans="1:12" x14ac:dyDescent="0.2">
      <c r="A546" s="42"/>
      <c r="B546" s="43"/>
      <c r="C546" s="45"/>
      <c r="D546" s="46"/>
      <c r="E546" s="26"/>
      <c r="F546" s="158"/>
      <c r="G546" s="47"/>
      <c r="H546" s="47"/>
      <c r="I546" s="47"/>
      <c r="J546" s="47"/>
      <c r="K546" s="47"/>
      <c r="L546" s="23"/>
    </row>
    <row r="547" spans="1:12" x14ac:dyDescent="0.2">
      <c r="A547" s="42"/>
      <c r="B547" s="43"/>
      <c r="C547" s="45"/>
      <c r="D547" s="46"/>
      <c r="E547" s="26"/>
      <c r="F547" s="158"/>
      <c r="G547" s="47"/>
      <c r="H547" s="47"/>
      <c r="I547" s="47"/>
      <c r="J547" s="47"/>
      <c r="K547" s="47"/>
      <c r="L547" s="23"/>
    </row>
    <row r="548" spans="1:12" x14ac:dyDescent="0.2">
      <c r="A548" s="42"/>
      <c r="B548" s="43"/>
      <c r="C548" s="45"/>
      <c r="D548" s="46"/>
      <c r="E548" s="26"/>
      <c r="F548" s="158"/>
      <c r="G548" s="47"/>
      <c r="H548" s="47"/>
      <c r="I548" s="47"/>
      <c r="J548" s="47"/>
      <c r="K548" s="47"/>
      <c r="L548" s="23"/>
    </row>
    <row r="549" spans="1:12" x14ac:dyDescent="0.2">
      <c r="A549" s="42"/>
      <c r="B549" s="43"/>
      <c r="C549" s="44"/>
      <c r="D549" s="46"/>
      <c r="E549" s="26"/>
      <c r="F549" s="158"/>
      <c r="G549" s="47"/>
      <c r="H549" s="47"/>
      <c r="I549" s="47"/>
      <c r="J549" s="47"/>
      <c r="K549" s="47"/>
      <c r="L549" s="23"/>
    </row>
    <row r="550" spans="1:12" x14ac:dyDescent="0.2">
      <c r="A550" s="42"/>
      <c r="B550" s="43"/>
      <c r="C550" s="44"/>
      <c r="D550" s="46"/>
      <c r="E550" s="26"/>
      <c r="F550" s="158"/>
      <c r="G550" s="47"/>
      <c r="H550" s="47"/>
      <c r="I550" s="47"/>
      <c r="J550" s="47"/>
      <c r="K550" s="47"/>
      <c r="L550" s="23"/>
    </row>
    <row r="551" spans="1:12" x14ac:dyDescent="0.2">
      <c r="A551" s="42"/>
      <c r="B551" s="43"/>
      <c r="C551" s="44"/>
      <c r="D551" s="46"/>
      <c r="E551" s="26"/>
      <c r="F551" s="158"/>
      <c r="G551" s="47"/>
      <c r="H551" s="47"/>
      <c r="I551" s="47"/>
      <c r="J551" s="47"/>
      <c r="K551" s="47"/>
      <c r="L551" s="23"/>
    </row>
    <row r="552" spans="1:12" x14ac:dyDescent="0.2">
      <c r="A552" s="42"/>
      <c r="B552" s="43"/>
      <c r="C552" s="45"/>
      <c r="D552" s="46"/>
      <c r="E552" s="26"/>
      <c r="F552" s="158"/>
      <c r="G552" s="47"/>
      <c r="H552" s="47"/>
      <c r="I552" s="47"/>
      <c r="J552" s="47"/>
      <c r="K552" s="47"/>
      <c r="L552" s="23"/>
    </row>
    <row r="553" spans="1:12" x14ac:dyDescent="0.2">
      <c r="A553" s="42"/>
      <c r="B553" s="43"/>
      <c r="C553" s="45"/>
      <c r="D553" s="46"/>
      <c r="E553" s="26"/>
      <c r="F553" s="158"/>
      <c r="G553" s="47"/>
      <c r="H553" s="47"/>
      <c r="I553" s="47"/>
      <c r="J553" s="47"/>
      <c r="K553" s="47"/>
      <c r="L553" s="23"/>
    </row>
    <row r="554" spans="1:12" x14ac:dyDescent="0.2">
      <c r="A554" s="42"/>
      <c r="B554" s="43"/>
      <c r="C554" s="45"/>
      <c r="D554" s="46"/>
      <c r="E554" s="26"/>
      <c r="F554" s="158"/>
      <c r="G554" s="47"/>
      <c r="H554" s="47"/>
      <c r="I554" s="47"/>
      <c r="J554" s="47"/>
      <c r="K554" s="47"/>
      <c r="L554" s="23"/>
    </row>
    <row r="555" spans="1:12" x14ac:dyDescent="0.2">
      <c r="A555" s="42"/>
      <c r="B555" s="43"/>
      <c r="C555" s="45"/>
      <c r="D555" s="46"/>
      <c r="E555" s="26"/>
      <c r="F555" s="158"/>
      <c r="G555" s="47"/>
      <c r="H555" s="47"/>
      <c r="I555" s="47"/>
      <c r="J555" s="47"/>
      <c r="K555" s="47"/>
      <c r="L555" s="23"/>
    </row>
    <row r="556" spans="1:12" x14ac:dyDescent="0.2">
      <c r="A556" s="42"/>
      <c r="B556" s="43"/>
      <c r="C556" s="45"/>
      <c r="D556" s="46"/>
      <c r="E556" s="26"/>
      <c r="F556" s="158"/>
      <c r="G556" s="47"/>
      <c r="H556" s="47"/>
      <c r="I556" s="47"/>
      <c r="J556" s="47"/>
      <c r="K556" s="47"/>
      <c r="L556" s="23"/>
    </row>
    <row r="557" spans="1:12" x14ac:dyDescent="0.2">
      <c r="A557" s="42"/>
      <c r="B557" s="43"/>
      <c r="C557" s="45"/>
      <c r="D557" s="46"/>
      <c r="E557" s="26"/>
      <c r="F557" s="158"/>
      <c r="G557" s="47"/>
      <c r="H557" s="47"/>
      <c r="I557" s="47"/>
      <c r="J557" s="47"/>
      <c r="K557" s="47"/>
      <c r="L557" s="23"/>
    </row>
    <row r="558" spans="1:12" x14ac:dyDescent="0.2">
      <c r="A558" s="42"/>
      <c r="B558" s="43"/>
      <c r="C558" s="45"/>
      <c r="D558" s="46"/>
      <c r="E558" s="26"/>
      <c r="F558" s="158"/>
      <c r="G558" s="47"/>
      <c r="H558" s="47"/>
      <c r="I558" s="47"/>
      <c r="J558" s="47"/>
      <c r="K558" s="47"/>
      <c r="L558" s="23"/>
    </row>
    <row r="559" spans="1:12" x14ac:dyDescent="0.2">
      <c r="A559" s="42"/>
      <c r="B559" s="43"/>
      <c r="C559" s="45"/>
      <c r="D559" s="46"/>
      <c r="E559" s="26"/>
      <c r="F559" s="158"/>
      <c r="G559" s="47"/>
      <c r="H559" s="47"/>
      <c r="I559" s="47"/>
      <c r="J559" s="47"/>
      <c r="K559" s="47"/>
      <c r="L559" s="23"/>
    </row>
    <row r="560" spans="1:12" x14ac:dyDescent="0.2">
      <c r="A560" s="42"/>
      <c r="B560" s="43"/>
      <c r="C560" s="45"/>
      <c r="D560" s="46"/>
      <c r="E560" s="26"/>
      <c r="F560" s="158"/>
      <c r="G560" s="47"/>
      <c r="H560" s="47"/>
      <c r="I560" s="47"/>
      <c r="J560" s="47"/>
      <c r="K560" s="47"/>
      <c r="L560" s="23"/>
    </row>
    <row r="561" spans="1:12" x14ac:dyDescent="0.2">
      <c r="A561" s="42"/>
      <c r="B561" s="43"/>
      <c r="C561" s="45"/>
      <c r="D561" s="46"/>
      <c r="E561" s="26"/>
      <c r="F561" s="158"/>
      <c r="G561" s="47"/>
      <c r="H561" s="47"/>
      <c r="I561" s="47"/>
      <c r="J561" s="47"/>
      <c r="K561" s="47"/>
      <c r="L561" s="23"/>
    </row>
    <row r="562" spans="1:12" x14ac:dyDescent="0.2">
      <c r="A562" s="42"/>
      <c r="B562" s="43"/>
      <c r="C562" s="45"/>
      <c r="D562" s="46"/>
      <c r="E562" s="26"/>
      <c r="F562" s="158"/>
      <c r="G562" s="47"/>
      <c r="H562" s="47"/>
      <c r="I562" s="47"/>
      <c r="J562" s="47"/>
      <c r="K562" s="47"/>
      <c r="L562" s="23"/>
    </row>
    <row r="563" spans="1:12" x14ac:dyDescent="0.2">
      <c r="A563" s="42"/>
      <c r="B563" s="43"/>
      <c r="C563" s="45"/>
      <c r="D563" s="46"/>
      <c r="E563" s="26"/>
      <c r="F563" s="158"/>
      <c r="G563" s="47"/>
      <c r="H563" s="47"/>
      <c r="I563" s="47"/>
      <c r="J563" s="47"/>
      <c r="K563" s="47"/>
      <c r="L563" s="23"/>
    </row>
    <row r="564" spans="1:12" x14ac:dyDescent="0.2">
      <c r="A564" s="42"/>
      <c r="B564" s="43"/>
      <c r="C564" s="45"/>
      <c r="D564" s="46"/>
      <c r="E564" s="26"/>
      <c r="F564" s="158"/>
      <c r="G564" s="47"/>
      <c r="H564" s="47"/>
      <c r="I564" s="47"/>
      <c r="J564" s="47"/>
      <c r="K564" s="47"/>
      <c r="L564" s="23"/>
    </row>
    <row r="565" spans="1:12" x14ac:dyDescent="0.2">
      <c r="A565" s="42"/>
      <c r="B565" s="43"/>
      <c r="C565" s="44"/>
      <c r="D565" s="46"/>
      <c r="E565" s="26"/>
      <c r="F565" s="158"/>
      <c r="G565" s="47"/>
      <c r="H565" s="47"/>
      <c r="I565" s="47"/>
      <c r="J565" s="47"/>
      <c r="K565" s="47"/>
      <c r="L565" s="23"/>
    </row>
    <row r="566" spans="1:12" x14ac:dyDescent="0.2">
      <c r="A566" s="42"/>
      <c r="B566" s="43"/>
      <c r="C566" s="45"/>
      <c r="D566" s="46"/>
      <c r="E566" s="26"/>
      <c r="F566" s="158"/>
      <c r="G566" s="47"/>
      <c r="H566" s="47"/>
      <c r="I566" s="47"/>
      <c r="J566" s="47"/>
      <c r="K566" s="47"/>
      <c r="L566" s="23"/>
    </row>
    <row r="567" spans="1:12" x14ac:dyDescent="0.2">
      <c r="A567" s="42"/>
      <c r="B567" s="43"/>
      <c r="C567" s="44"/>
      <c r="D567" s="46"/>
      <c r="E567" s="26"/>
      <c r="F567" s="158"/>
      <c r="G567" s="47"/>
      <c r="H567" s="47"/>
      <c r="I567" s="47"/>
      <c r="J567" s="47"/>
      <c r="K567" s="47"/>
      <c r="L567" s="23"/>
    </row>
    <row r="568" spans="1:12" x14ac:dyDescent="0.2">
      <c r="A568" s="42"/>
      <c r="B568" s="43"/>
      <c r="C568" s="45"/>
      <c r="D568" s="46"/>
      <c r="E568" s="26"/>
      <c r="F568" s="158"/>
      <c r="G568" s="47"/>
      <c r="H568" s="47"/>
      <c r="I568" s="47"/>
      <c r="J568" s="47"/>
      <c r="K568" s="47"/>
      <c r="L568" s="23"/>
    </row>
    <row r="569" spans="1:12" x14ac:dyDescent="0.2">
      <c r="A569" s="42"/>
      <c r="B569" s="43"/>
      <c r="C569" s="45"/>
      <c r="D569" s="46"/>
      <c r="E569" s="26"/>
      <c r="F569" s="158"/>
      <c r="G569" s="47"/>
      <c r="H569" s="47"/>
      <c r="I569" s="47"/>
      <c r="J569" s="47"/>
      <c r="K569" s="47"/>
      <c r="L569" s="23"/>
    </row>
    <row r="570" spans="1:12" x14ac:dyDescent="0.2">
      <c r="A570" s="42"/>
      <c r="B570" s="43"/>
      <c r="C570" s="45"/>
      <c r="D570" s="46"/>
      <c r="E570" s="26"/>
      <c r="F570" s="158"/>
      <c r="G570" s="47"/>
      <c r="H570" s="47"/>
      <c r="I570" s="47"/>
      <c r="J570" s="47"/>
      <c r="K570" s="47"/>
      <c r="L570" s="23"/>
    </row>
    <row r="571" spans="1:12" x14ac:dyDescent="0.2">
      <c r="A571" s="42"/>
      <c r="B571" s="43"/>
      <c r="C571" s="45"/>
      <c r="D571" s="46"/>
      <c r="E571" s="26"/>
      <c r="F571" s="158"/>
      <c r="G571" s="47"/>
      <c r="H571" s="47"/>
      <c r="I571" s="47"/>
      <c r="J571" s="47"/>
      <c r="K571" s="47"/>
      <c r="L571" s="23"/>
    </row>
    <row r="572" spans="1:12" x14ac:dyDescent="0.2">
      <c r="A572" s="42"/>
      <c r="B572" s="43"/>
      <c r="C572" s="44"/>
      <c r="D572" s="46"/>
      <c r="E572" s="26"/>
      <c r="F572" s="158"/>
      <c r="G572" s="47"/>
      <c r="H572" s="47"/>
      <c r="I572" s="47"/>
      <c r="J572" s="47"/>
      <c r="K572" s="47"/>
      <c r="L572" s="23"/>
    </row>
    <row r="573" spans="1:12" x14ac:dyDescent="0.2">
      <c r="A573" s="42"/>
      <c r="B573" s="43"/>
      <c r="C573" s="45"/>
      <c r="D573" s="46"/>
      <c r="E573" s="46"/>
      <c r="F573" s="163"/>
      <c r="G573" s="47"/>
      <c r="H573" s="47"/>
      <c r="I573" s="47"/>
      <c r="J573" s="47"/>
      <c r="K573" s="47"/>
      <c r="L573" s="23"/>
    </row>
    <row r="574" spans="1:12" x14ac:dyDescent="0.2">
      <c r="A574" s="42"/>
      <c r="B574" s="43"/>
      <c r="C574" s="45"/>
      <c r="D574" s="46"/>
      <c r="E574" s="26"/>
      <c r="F574" s="158"/>
      <c r="G574" s="47"/>
      <c r="H574" s="47"/>
      <c r="I574" s="47"/>
      <c r="J574" s="47"/>
      <c r="K574" s="47"/>
      <c r="L574" s="23"/>
    </row>
    <row r="575" spans="1:12" x14ac:dyDescent="0.2">
      <c r="A575" s="42"/>
      <c r="B575" s="43"/>
      <c r="C575" s="45"/>
      <c r="D575" s="46"/>
      <c r="E575" s="26"/>
      <c r="F575" s="158"/>
      <c r="G575" s="47"/>
      <c r="H575" s="47"/>
      <c r="I575" s="47"/>
      <c r="J575" s="47"/>
      <c r="K575" s="47"/>
      <c r="L575" s="23"/>
    </row>
    <row r="576" spans="1:12" x14ac:dyDescent="0.2">
      <c r="A576" s="42"/>
      <c r="B576" s="43"/>
      <c r="C576" s="45"/>
      <c r="D576" s="46"/>
      <c r="E576" s="26"/>
      <c r="F576" s="158"/>
      <c r="G576" s="47"/>
      <c r="H576" s="47"/>
      <c r="I576" s="47"/>
      <c r="J576" s="47"/>
      <c r="K576" s="47"/>
      <c r="L576" s="23"/>
    </row>
    <row r="577" spans="1:12" x14ac:dyDescent="0.2">
      <c r="A577" s="42"/>
      <c r="B577" s="43"/>
      <c r="C577" s="45"/>
      <c r="D577" s="46"/>
      <c r="E577" s="26"/>
      <c r="F577" s="158"/>
      <c r="G577" s="47"/>
      <c r="H577" s="47"/>
      <c r="I577" s="47"/>
      <c r="J577" s="47"/>
      <c r="K577" s="47"/>
      <c r="L577" s="23"/>
    </row>
    <row r="578" spans="1:12" x14ac:dyDescent="0.2">
      <c r="A578" s="42"/>
      <c r="B578" s="43"/>
      <c r="C578" s="45"/>
      <c r="D578" s="46"/>
      <c r="E578" s="26"/>
      <c r="F578" s="158"/>
      <c r="G578" s="47"/>
      <c r="H578" s="47"/>
      <c r="I578" s="47"/>
      <c r="J578" s="47"/>
      <c r="K578" s="47"/>
      <c r="L578" s="23"/>
    </row>
    <row r="579" spans="1:12" x14ac:dyDescent="0.2">
      <c r="A579" s="42"/>
      <c r="B579" s="43"/>
      <c r="C579" s="44"/>
      <c r="D579" s="46"/>
      <c r="E579" s="26"/>
      <c r="F579" s="158"/>
      <c r="G579" s="47"/>
      <c r="H579" s="47"/>
      <c r="I579" s="47"/>
      <c r="J579" s="47"/>
      <c r="K579" s="47"/>
      <c r="L579" s="23"/>
    </row>
    <row r="580" spans="1:12" x14ac:dyDescent="0.2">
      <c r="A580" s="42"/>
      <c r="B580" s="43"/>
      <c r="C580" s="45"/>
      <c r="D580" s="46"/>
      <c r="E580" s="26"/>
      <c r="F580" s="158"/>
      <c r="G580" s="47"/>
      <c r="H580" s="47"/>
      <c r="I580" s="47"/>
      <c r="J580" s="47"/>
      <c r="K580" s="47"/>
      <c r="L580" s="23"/>
    </row>
    <row r="581" spans="1:12" x14ac:dyDescent="0.2">
      <c r="A581" s="42"/>
      <c r="B581" s="43"/>
      <c r="C581" s="45"/>
      <c r="D581" s="46"/>
      <c r="E581" s="26"/>
      <c r="F581" s="158"/>
      <c r="G581" s="47"/>
      <c r="H581" s="47"/>
      <c r="I581" s="47"/>
      <c r="J581" s="47"/>
      <c r="K581" s="47"/>
      <c r="L581" s="23"/>
    </row>
    <row r="582" spans="1:12" x14ac:dyDescent="0.2">
      <c r="A582" s="42"/>
      <c r="B582" s="43"/>
      <c r="C582" s="45"/>
      <c r="D582" s="46"/>
      <c r="E582" s="26"/>
      <c r="F582" s="158"/>
      <c r="G582" s="47"/>
      <c r="H582" s="47"/>
      <c r="I582" s="47"/>
      <c r="J582" s="47"/>
      <c r="K582" s="47"/>
      <c r="L582" s="23"/>
    </row>
    <row r="583" spans="1:12" x14ac:dyDescent="0.2">
      <c r="A583" s="42"/>
      <c r="B583" s="43"/>
      <c r="C583" s="44"/>
      <c r="D583" s="46"/>
      <c r="E583" s="26"/>
      <c r="F583" s="158"/>
      <c r="G583" s="47"/>
      <c r="H583" s="47"/>
      <c r="I583" s="47"/>
      <c r="J583" s="47"/>
      <c r="K583" s="47"/>
      <c r="L583" s="23"/>
    </row>
    <row r="584" spans="1:12" x14ac:dyDescent="0.2">
      <c r="A584" s="42"/>
      <c r="B584" s="43"/>
      <c r="C584" s="45"/>
      <c r="D584" s="46"/>
      <c r="E584" s="26"/>
      <c r="F584" s="158"/>
      <c r="G584" s="47"/>
      <c r="H584" s="47"/>
      <c r="I584" s="47"/>
      <c r="J584" s="47"/>
      <c r="K584" s="47"/>
      <c r="L584" s="23"/>
    </row>
    <row r="585" spans="1:12" x14ac:dyDescent="0.2">
      <c r="A585" s="42"/>
      <c r="B585" s="43"/>
      <c r="C585" s="45"/>
      <c r="D585" s="46"/>
      <c r="E585" s="26"/>
      <c r="F585" s="158"/>
      <c r="G585" s="47"/>
      <c r="H585" s="47"/>
      <c r="I585" s="47"/>
      <c r="J585" s="47"/>
      <c r="K585" s="47"/>
      <c r="L585" s="23"/>
    </row>
    <row r="586" spans="1:12" x14ac:dyDescent="0.2">
      <c r="A586" s="42"/>
      <c r="B586" s="43"/>
      <c r="C586" s="45"/>
      <c r="D586" s="46"/>
      <c r="E586" s="26"/>
      <c r="F586" s="158"/>
      <c r="G586" s="47"/>
      <c r="H586" s="47"/>
      <c r="I586" s="47"/>
      <c r="J586" s="47"/>
      <c r="K586" s="47"/>
      <c r="L586" s="23"/>
    </row>
    <row r="587" spans="1:12" x14ac:dyDescent="0.2">
      <c r="A587" s="42"/>
      <c r="B587" s="43"/>
      <c r="C587" s="45"/>
      <c r="D587" s="46"/>
      <c r="E587" s="26"/>
      <c r="F587" s="158"/>
      <c r="G587" s="47"/>
      <c r="H587" s="47"/>
      <c r="I587" s="47"/>
      <c r="J587" s="47"/>
      <c r="K587" s="47"/>
      <c r="L587" s="23"/>
    </row>
    <row r="588" spans="1:12" x14ac:dyDescent="0.2">
      <c r="A588" s="42"/>
      <c r="B588" s="43"/>
      <c r="C588" s="45"/>
      <c r="D588" s="46"/>
      <c r="E588" s="26"/>
      <c r="F588" s="158"/>
      <c r="G588" s="47"/>
      <c r="H588" s="47"/>
      <c r="I588" s="47"/>
      <c r="J588" s="47"/>
      <c r="K588" s="47"/>
      <c r="L588" s="23"/>
    </row>
    <row r="589" spans="1:12" x14ac:dyDescent="0.2">
      <c r="A589" s="42"/>
      <c r="B589" s="43"/>
      <c r="C589" s="44"/>
      <c r="D589" s="46"/>
      <c r="E589" s="26"/>
      <c r="F589" s="158"/>
      <c r="G589" s="47"/>
      <c r="H589" s="47"/>
      <c r="I589" s="47"/>
      <c r="J589" s="47"/>
      <c r="K589" s="47"/>
      <c r="L589" s="23"/>
    </row>
    <row r="590" spans="1:12" x14ac:dyDescent="0.2">
      <c r="A590" s="42"/>
      <c r="B590" s="43"/>
      <c r="C590" s="45"/>
      <c r="D590" s="46"/>
      <c r="E590" s="26"/>
      <c r="F590" s="158"/>
      <c r="G590" s="47"/>
      <c r="H590" s="47"/>
      <c r="I590" s="47"/>
      <c r="J590" s="47"/>
      <c r="K590" s="47"/>
      <c r="L590" s="23"/>
    </row>
    <row r="591" spans="1:12" x14ac:dyDescent="0.2">
      <c r="A591" s="42"/>
      <c r="B591" s="43"/>
      <c r="C591" s="45"/>
      <c r="D591" s="46"/>
      <c r="E591" s="26"/>
      <c r="F591" s="158"/>
      <c r="G591" s="47"/>
      <c r="H591" s="47"/>
      <c r="I591" s="47"/>
      <c r="J591" s="47"/>
      <c r="K591" s="47"/>
      <c r="L591" s="23"/>
    </row>
    <row r="592" spans="1:12" x14ac:dyDescent="0.2">
      <c r="A592" s="42"/>
      <c r="B592" s="43"/>
      <c r="C592" s="45"/>
      <c r="D592" s="46"/>
      <c r="E592" s="26"/>
      <c r="F592" s="158"/>
      <c r="G592" s="47"/>
      <c r="H592" s="47"/>
      <c r="I592" s="47"/>
      <c r="J592" s="47"/>
      <c r="K592" s="47"/>
      <c r="L592" s="23"/>
    </row>
    <row r="593" spans="1:12" x14ac:dyDescent="0.2">
      <c r="A593" s="42"/>
      <c r="B593" s="43"/>
      <c r="C593" s="45"/>
      <c r="D593" s="46"/>
      <c r="E593" s="26"/>
      <c r="F593" s="158"/>
      <c r="G593" s="47"/>
      <c r="H593" s="47"/>
      <c r="I593" s="47"/>
      <c r="J593" s="47"/>
      <c r="K593" s="47"/>
      <c r="L593" s="23"/>
    </row>
    <row r="594" spans="1:12" x14ac:dyDescent="0.2">
      <c r="A594" s="42"/>
      <c r="B594" s="43"/>
      <c r="C594" s="44"/>
      <c r="D594" s="46"/>
      <c r="E594" s="26"/>
      <c r="F594" s="158"/>
      <c r="G594" s="47"/>
      <c r="H594" s="47"/>
      <c r="I594" s="47"/>
      <c r="J594" s="47"/>
      <c r="K594" s="47"/>
      <c r="L594" s="23"/>
    </row>
    <row r="595" spans="1:12" x14ac:dyDescent="0.2">
      <c r="A595" s="42"/>
      <c r="B595" s="43"/>
      <c r="C595" s="45"/>
      <c r="D595" s="46"/>
      <c r="E595" s="26"/>
      <c r="F595" s="158"/>
      <c r="G595" s="47"/>
      <c r="H595" s="47"/>
      <c r="I595" s="47"/>
      <c r="J595" s="47"/>
      <c r="K595" s="47"/>
      <c r="L595" s="23"/>
    </row>
    <row r="596" spans="1:12" x14ac:dyDescent="0.2">
      <c r="A596" s="42"/>
      <c r="B596" s="43"/>
      <c r="C596" s="45"/>
      <c r="D596" s="46"/>
      <c r="E596" s="26"/>
      <c r="F596" s="158"/>
      <c r="G596" s="47"/>
      <c r="H596" s="47"/>
      <c r="I596" s="47"/>
      <c r="J596" s="47"/>
      <c r="K596" s="47"/>
      <c r="L596" s="23"/>
    </row>
    <row r="597" spans="1:12" x14ac:dyDescent="0.2">
      <c r="A597" s="42"/>
      <c r="B597" s="43"/>
      <c r="C597" s="45"/>
      <c r="D597" s="46"/>
      <c r="E597" s="26"/>
      <c r="F597" s="158"/>
      <c r="G597" s="47"/>
      <c r="H597" s="47"/>
      <c r="I597" s="47"/>
      <c r="J597" s="47"/>
      <c r="K597" s="47"/>
      <c r="L597" s="23"/>
    </row>
    <row r="598" spans="1:12" x14ac:dyDescent="0.2">
      <c r="A598" s="42"/>
      <c r="B598" s="43"/>
      <c r="C598" s="45"/>
      <c r="D598" s="46"/>
      <c r="E598" s="26"/>
      <c r="F598" s="158"/>
      <c r="G598" s="47"/>
      <c r="H598" s="47"/>
      <c r="I598" s="47"/>
      <c r="J598" s="47"/>
      <c r="K598" s="47"/>
      <c r="L598" s="23"/>
    </row>
    <row r="599" spans="1:12" x14ac:dyDescent="0.2">
      <c r="A599" s="42"/>
      <c r="B599" s="43"/>
      <c r="C599" s="44"/>
      <c r="D599" s="46"/>
      <c r="E599" s="26"/>
      <c r="F599" s="158"/>
      <c r="G599" s="47"/>
      <c r="H599" s="47"/>
      <c r="I599" s="47"/>
      <c r="J599" s="47"/>
      <c r="K599" s="47"/>
      <c r="L599" s="23"/>
    </row>
    <row r="600" spans="1:12" x14ac:dyDescent="0.2">
      <c r="A600" s="42"/>
      <c r="B600" s="43"/>
      <c r="C600" s="45"/>
      <c r="D600" s="46"/>
      <c r="E600" s="26"/>
      <c r="F600" s="158"/>
      <c r="G600" s="47"/>
      <c r="H600" s="47"/>
      <c r="I600" s="47"/>
      <c r="J600" s="47"/>
      <c r="K600" s="47"/>
      <c r="L600" s="23"/>
    </row>
    <row r="601" spans="1:12" x14ac:dyDescent="0.2">
      <c r="A601" s="42"/>
      <c r="B601" s="43"/>
      <c r="C601" s="45"/>
      <c r="D601" s="46"/>
      <c r="E601" s="26"/>
      <c r="F601" s="158"/>
      <c r="G601" s="47"/>
      <c r="H601" s="47"/>
      <c r="I601" s="47"/>
      <c r="J601" s="47"/>
      <c r="K601" s="47"/>
      <c r="L601" s="23"/>
    </row>
    <row r="602" spans="1:12" x14ac:dyDescent="0.2">
      <c r="A602" s="42"/>
      <c r="B602" s="43"/>
      <c r="C602" s="45"/>
      <c r="D602" s="46"/>
      <c r="E602" s="26"/>
      <c r="F602" s="158"/>
      <c r="G602" s="47"/>
      <c r="H602" s="47"/>
      <c r="I602" s="47"/>
      <c r="J602" s="47"/>
      <c r="K602" s="47"/>
      <c r="L602" s="23"/>
    </row>
    <row r="603" spans="1:12" x14ac:dyDescent="0.2">
      <c r="A603" s="42"/>
      <c r="B603" s="43"/>
      <c r="C603" s="45"/>
      <c r="D603" s="46"/>
      <c r="E603" s="26"/>
      <c r="F603" s="158"/>
      <c r="G603" s="47"/>
      <c r="H603" s="47"/>
      <c r="I603" s="47"/>
      <c r="J603" s="47"/>
      <c r="K603" s="47"/>
      <c r="L603" s="23"/>
    </row>
    <row r="604" spans="1:12" x14ac:dyDescent="0.2">
      <c r="A604" s="42"/>
      <c r="B604" s="43"/>
      <c r="C604" s="45"/>
      <c r="D604" s="46"/>
      <c r="E604" s="26"/>
      <c r="F604" s="158"/>
      <c r="G604" s="47"/>
      <c r="H604" s="47"/>
      <c r="I604" s="47"/>
      <c r="J604" s="47"/>
      <c r="K604" s="47"/>
      <c r="L604" s="23"/>
    </row>
    <row r="605" spans="1:12" x14ac:dyDescent="0.2">
      <c r="A605" s="42"/>
      <c r="B605" s="43"/>
      <c r="C605" s="45"/>
      <c r="D605" s="46"/>
      <c r="E605" s="46"/>
      <c r="F605" s="163"/>
      <c r="G605" s="47"/>
      <c r="H605" s="47"/>
      <c r="I605" s="47"/>
      <c r="J605" s="47"/>
      <c r="K605" s="47"/>
      <c r="L605" s="23"/>
    </row>
    <row r="606" spans="1:12" x14ac:dyDescent="0.2">
      <c r="A606" s="42"/>
      <c r="B606" s="43"/>
      <c r="C606" s="45"/>
      <c r="D606" s="46"/>
      <c r="E606" s="26"/>
      <c r="F606" s="158"/>
      <c r="G606" s="47"/>
      <c r="H606" s="47"/>
      <c r="I606" s="47"/>
      <c r="J606" s="47"/>
      <c r="K606" s="47"/>
      <c r="L606" s="23"/>
    </row>
    <row r="607" spans="1:12" x14ac:dyDescent="0.2">
      <c r="A607" s="42"/>
      <c r="B607" s="43"/>
      <c r="C607" s="45"/>
      <c r="D607" s="46"/>
      <c r="E607" s="26"/>
      <c r="F607" s="158"/>
      <c r="G607" s="47"/>
      <c r="H607" s="47"/>
      <c r="I607" s="47"/>
      <c r="J607" s="47"/>
      <c r="K607" s="47"/>
      <c r="L607" s="23"/>
    </row>
    <row r="608" spans="1:12" x14ac:dyDescent="0.2">
      <c r="A608" s="42"/>
      <c r="B608" s="43"/>
      <c r="C608" s="45"/>
      <c r="D608" s="46"/>
      <c r="E608" s="26"/>
      <c r="F608" s="158"/>
      <c r="G608" s="47"/>
      <c r="H608" s="47"/>
      <c r="I608" s="47"/>
      <c r="J608" s="47"/>
      <c r="K608" s="47"/>
      <c r="L608" s="23"/>
    </row>
    <row r="609" spans="1:12" x14ac:dyDescent="0.2">
      <c r="A609" s="42"/>
      <c r="B609" s="43"/>
      <c r="C609" s="44"/>
      <c r="D609" s="46"/>
      <c r="E609" s="26"/>
      <c r="F609" s="158"/>
      <c r="G609" s="47"/>
      <c r="H609" s="47"/>
      <c r="I609" s="47"/>
      <c r="J609" s="47"/>
      <c r="K609" s="47"/>
      <c r="L609" s="23"/>
    </row>
    <row r="610" spans="1:12" x14ac:dyDescent="0.2">
      <c r="A610" s="42"/>
      <c r="B610" s="43"/>
      <c r="C610" s="44"/>
      <c r="D610" s="46"/>
      <c r="E610" s="26"/>
      <c r="F610" s="158"/>
      <c r="G610" s="47"/>
      <c r="H610" s="47"/>
      <c r="I610" s="47"/>
      <c r="J610" s="47"/>
      <c r="K610" s="47"/>
      <c r="L610" s="23"/>
    </row>
    <row r="611" spans="1:12" x14ac:dyDescent="0.2">
      <c r="A611" s="42"/>
      <c r="B611" s="43"/>
      <c r="C611" s="45"/>
      <c r="D611" s="46"/>
      <c r="E611" s="26"/>
      <c r="F611" s="158"/>
      <c r="G611" s="47"/>
      <c r="H611" s="47"/>
      <c r="I611" s="47"/>
      <c r="J611" s="47"/>
      <c r="K611" s="47"/>
      <c r="L611" s="23"/>
    </row>
    <row r="612" spans="1:12" x14ac:dyDescent="0.2">
      <c r="A612" s="42"/>
      <c r="B612" s="43"/>
      <c r="C612" s="44"/>
      <c r="D612" s="46"/>
      <c r="E612" s="26"/>
      <c r="F612" s="158"/>
      <c r="G612" s="47"/>
      <c r="H612" s="47"/>
      <c r="I612" s="47"/>
      <c r="J612" s="47"/>
      <c r="K612" s="47"/>
      <c r="L612" s="23"/>
    </row>
    <row r="613" spans="1:12" x14ac:dyDescent="0.2">
      <c r="A613" s="42"/>
      <c r="B613" s="43"/>
      <c r="C613" s="44"/>
      <c r="D613" s="46"/>
      <c r="E613" s="26"/>
      <c r="F613" s="158"/>
      <c r="G613" s="47"/>
      <c r="H613" s="47"/>
      <c r="I613" s="47"/>
      <c r="J613" s="47"/>
      <c r="K613" s="47"/>
      <c r="L613" s="23"/>
    </row>
    <row r="614" spans="1:12" x14ac:dyDescent="0.2">
      <c r="A614" s="42"/>
      <c r="B614" s="43"/>
      <c r="C614" s="45"/>
      <c r="D614" s="46"/>
      <c r="E614" s="26"/>
      <c r="F614" s="158"/>
      <c r="G614" s="47"/>
      <c r="H614" s="47"/>
      <c r="I614" s="47"/>
      <c r="J614" s="47"/>
      <c r="K614" s="47"/>
      <c r="L614" s="23"/>
    </row>
    <row r="615" spans="1:12" x14ac:dyDescent="0.2">
      <c r="A615" s="42"/>
      <c r="B615" s="43"/>
      <c r="C615" s="44"/>
      <c r="D615" s="46"/>
      <c r="E615" s="26"/>
      <c r="F615" s="158"/>
      <c r="G615" s="47"/>
      <c r="H615" s="47"/>
      <c r="I615" s="47"/>
      <c r="J615" s="47"/>
      <c r="K615" s="47"/>
      <c r="L615" s="23"/>
    </row>
    <row r="616" spans="1:12" x14ac:dyDescent="0.2">
      <c r="A616" s="42"/>
      <c r="B616" s="43"/>
      <c r="C616" s="44"/>
      <c r="D616" s="46"/>
      <c r="E616" s="26"/>
      <c r="F616" s="158"/>
      <c r="G616" s="47"/>
      <c r="H616" s="47"/>
      <c r="I616" s="47"/>
      <c r="J616" s="47"/>
      <c r="K616" s="47"/>
      <c r="L616" s="23"/>
    </row>
    <row r="617" spans="1:12" x14ac:dyDescent="0.2">
      <c r="A617" s="42"/>
      <c r="B617" s="43"/>
      <c r="C617" s="45"/>
      <c r="D617" s="46"/>
      <c r="E617" s="26"/>
      <c r="F617" s="158"/>
      <c r="G617" s="47"/>
      <c r="H617" s="47"/>
      <c r="I617" s="47"/>
      <c r="J617" s="47"/>
      <c r="K617" s="47"/>
      <c r="L617" s="23"/>
    </row>
    <row r="618" spans="1:12" x14ac:dyDescent="0.2">
      <c r="A618" s="42"/>
      <c r="B618" s="43"/>
      <c r="C618" s="45"/>
      <c r="D618" s="46"/>
      <c r="E618" s="26"/>
      <c r="F618" s="158"/>
      <c r="G618" s="47"/>
      <c r="H618" s="47"/>
      <c r="I618" s="47"/>
      <c r="J618" s="47"/>
      <c r="K618" s="47"/>
      <c r="L618" s="23"/>
    </row>
    <row r="619" spans="1:12" x14ac:dyDescent="0.2">
      <c r="A619" s="42"/>
      <c r="B619" s="43"/>
      <c r="C619" s="45"/>
      <c r="D619" s="46"/>
      <c r="E619" s="26"/>
      <c r="F619" s="158"/>
      <c r="G619" s="47"/>
      <c r="H619" s="47"/>
      <c r="I619" s="47"/>
      <c r="J619" s="47"/>
      <c r="K619" s="47"/>
      <c r="L619" s="23"/>
    </row>
    <row r="620" spans="1:12" x14ac:dyDescent="0.2">
      <c r="A620" s="42"/>
      <c r="B620" s="43"/>
      <c r="C620" s="45"/>
      <c r="D620" s="46"/>
      <c r="E620" s="26"/>
      <c r="F620" s="158"/>
      <c r="G620" s="47"/>
      <c r="H620" s="47"/>
      <c r="I620" s="47"/>
      <c r="J620" s="47"/>
      <c r="K620" s="47"/>
      <c r="L620" s="23"/>
    </row>
    <row r="621" spans="1:12" x14ac:dyDescent="0.2">
      <c r="A621" s="42"/>
      <c r="B621" s="43"/>
      <c r="C621" s="44"/>
      <c r="D621" s="46"/>
      <c r="E621" s="26"/>
      <c r="F621" s="158"/>
      <c r="G621" s="47"/>
      <c r="H621" s="47"/>
      <c r="I621" s="47"/>
      <c r="J621" s="47"/>
      <c r="K621" s="47"/>
      <c r="L621" s="23"/>
    </row>
    <row r="622" spans="1:12" x14ac:dyDescent="0.2">
      <c r="A622" s="42"/>
      <c r="B622" s="43"/>
      <c r="C622" s="45"/>
      <c r="D622" s="46"/>
      <c r="E622" s="26"/>
      <c r="F622" s="158"/>
      <c r="G622" s="47"/>
      <c r="H622" s="47"/>
      <c r="I622" s="47"/>
      <c r="J622" s="47"/>
      <c r="K622" s="47"/>
      <c r="L622" s="23"/>
    </row>
    <row r="623" spans="1:12" x14ac:dyDescent="0.2">
      <c r="A623" s="42"/>
      <c r="B623" s="43"/>
      <c r="C623" s="45"/>
      <c r="D623" s="46"/>
      <c r="E623" s="26"/>
      <c r="F623" s="158"/>
      <c r="G623" s="47"/>
      <c r="H623" s="47"/>
      <c r="I623" s="47"/>
      <c r="J623" s="47"/>
      <c r="K623" s="47"/>
      <c r="L623" s="23"/>
    </row>
    <row r="624" spans="1:12" x14ac:dyDescent="0.2">
      <c r="A624" s="42"/>
      <c r="B624" s="43"/>
      <c r="C624" s="45"/>
      <c r="D624" s="46"/>
      <c r="E624" s="26"/>
      <c r="F624" s="158"/>
      <c r="G624" s="47"/>
      <c r="H624" s="47"/>
      <c r="I624" s="47"/>
      <c r="J624" s="47"/>
      <c r="K624" s="47"/>
      <c r="L624" s="23"/>
    </row>
    <row r="625" spans="1:12" x14ac:dyDescent="0.2">
      <c r="A625" s="42"/>
      <c r="B625" s="43"/>
      <c r="C625" s="45"/>
      <c r="D625" s="46"/>
      <c r="E625" s="26"/>
      <c r="F625" s="158"/>
      <c r="G625" s="47"/>
      <c r="H625" s="47"/>
      <c r="I625" s="47"/>
      <c r="J625" s="47"/>
      <c r="K625" s="47"/>
      <c r="L625" s="23"/>
    </row>
    <row r="626" spans="1:12" x14ac:dyDescent="0.2">
      <c r="A626" s="42"/>
      <c r="B626" s="43"/>
      <c r="C626" s="45"/>
      <c r="D626" s="46"/>
      <c r="E626" s="26"/>
      <c r="F626" s="158"/>
      <c r="G626" s="47"/>
      <c r="H626" s="47"/>
      <c r="I626" s="47"/>
      <c r="J626" s="47"/>
      <c r="K626" s="47"/>
      <c r="L626" s="23"/>
    </row>
    <row r="627" spans="1:12" x14ac:dyDescent="0.2">
      <c r="A627" s="42"/>
      <c r="B627" s="43"/>
      <c r="C627" s="44"/>
      <c r="D627" s="46"/>
      <c r="E627" s="26"/>
      <c r="F627" s="158"/>
      <c r="G627" s="47"/>
      <c r="H627" s="47"/>
      <c r="I627" s="47"/>
      <c r="J627" s="47"/>
      <c r="K627" s="47"/>
      <c r="L627" s="23"/>
    </row>
    <row r="628" spans="1:12" x14ac:dyDescent="0.2">
      <c r="A628" s="42"/>
      <c r="B628" s="43"/>
      <c r="C628" s="45"/>
      <c r="D628" s="46"/>
      <c r="E628" s="26"/>
      <c r="F628" s="158"/>
      <c r="G628" s="47"/>
      <c r="H628" s="47"/>
      <c r="I628" s="47"/>
      <c r="J628" s="47"/>
      <c r="K628" s="47"/>
      <c r="L628" s="23"/>
    </row>
    <row r="629" spans="1:12" x14ac:dyDescent="0.2">
      <c r="A629" s="42"/>
      <c r="B629" s="43"/>
      <c r="C629" s="45"/>
      <c r="D629" s="46"/>
      <c r="E629" s="26"/>
      <c r="F629" s="158"/>
      <c r="G629" s="47"/>
      <c r="H629" s="47"/>
      <c r="I629" s="47"/>
      <c r="J629" s="47"/>
      <c r="K629" s="47"/>
      <c r="L629" s="23"/>
    </row>
    <row r="630" spans="1:12" x14ac:dyDescent="0.2">
      <c r="A630" s="42"/>
      <c r="B630" s="43"/>
      <c r="C630" s="44"/>
      <c r="D630" s="46"/>
      <c r="E630" s="26"/>
      <c r="F630" s="158"/>
      <c r="G630" s="47"/>
      <c r="H630" s="47"/>
      <c r="I630" s="47"/>
      <c r="J630" s="47"/>
      <c r="K630" s="47"/>
      <c r="L630" s="23"/>
    </row>
    <row r="631" spans="1:12" x14ac:dyDescent="0.2">
      <c r="A631" s="42"/>
      <c r="B631" s="43"/>
      <c r="C631" s="45"/>
      <c r="D631" s="46"/>
      <c r="E631" s="26"/>
      <c r="F631" s="158"/>
      <c r="G631" s="47"/>
      <c r="H631" s="47"/>
      <c r="I631" s="47"/>
      <c r="J631" s="47"/>
      <c r="K631" s="47"/>
      <c r="L631" s="23"/>
    </row>
    <row r="632" spans="1:12" x14ac:dyDescent="0.2">
      <c r="A632" s="42"/>
      <c r="B632" s="43"/>
      <c r="C632" s="45"/>
      <c r="D632" s="46"/>
      <c r="E632" s="26"/>
      <c r="F632" s="158"/>
      <c r="G632" s="47"/>
      <c r="H632" s="47"/>
      <c r="I632" s="47"/>
      <c r="J632" s="47"/>
      <c r="K632" s="47"/>
      <c r="L632" s="23"/>
    </row>
    <row r="633" spans="1:12" x14ac:dyDescent="0.2">
      <c r="A633" s="42"/>
      <c r="B633" s="43"/>
      <c r="C633" s="45"/>
      <c r="D633" s="46"/>
      <c r="E633" s="26"/>
      <c r="F633" s="158"/>
      <c r="G633" s="47"/>
      <c r="H633" s="47"/>
      <c r="I633" s="47"/>
      <c r="J633" s="47"/>
      <c r="K633" s="47"/>
      <c r="L633" s="23"/>
    </row>
    <row r="634" spans="1:12" x14ac:dyDescent="0.2">
      <c r="A634" s="42"/>
      <c r="B634" s="43"/>
      <c r="C634" s="45"/>
      <c r="D634" s="46"/>
      <c r="E634" s="26"/>
      <c r="F634" s="158"/>
      <c r="G634" s="47"/>
      <c r="H634" s="47"/>
      <c r="I634" s="47"/>
      <c r="J634" s="47"/>
      <c r="K634" s="47"/>
      <c r="L634" s="23"/>
    </row>
    <row r="635" spans="1:12" x14ac:dyDescent="0.2">
      <c r="A635" s="42"/>
      <c r="B635" s="43"/>
      <c r="C635" s="44"/>
      <c r="D635" s="46"/>
      <c r="E635" s="26"/>
      <c r="F635" s="158"/>
      <c r="G635" s="47"/>
      <c r="H635" s="47"/>
      <c r="I635" s="47"/>
      <c r="J635" s="47"/>
      <c r="K635" s="47"/>
      <c r="L635" s="23"/>
    </row>
    <row r="636" spans="1:12" x14ac:dyDescent="0.2">
      <c r="A636" s="42"/>
      <c r="B636" s="43"/>
      <c r="C636" s="45"/>
      <c r="D636" s="46"/>
      <c r="E636" s="26"/>
      <c r="F636" s="158"/>
      <c r="G636" s="47"/>
      <c r="H636" s="47"/>
      <c r="I636" s="47"/>
      <c r="J636" s="47"/>
      <c r="K636" s="47"/>
      <c r="L636" s="23"/>
    </row>
    <row r="637" spans="1:12" x14ac:dyDescent="0.2">
      <c r="A637" s="42"/>
      <c r="B637" s="43"/>
      <c r="C637" s="44"/>
      <c r="D637" s="46"/>
      <c r="E637" s="26"/>
      <c r="F637" s="158"/>
      <c r="G637" s="47"/>
      <c r="H637" s="47"/>
      <c r="I637" s="47"/>
      <c r="J637" s="47"/>
      <c r="K637" s="47"/>
      <c r="L637" s="23"/>
    </row>
    <row r="638" spans="1:12" x14ac:dyDescent="0.2">
      <c r="A638" s="42"/>
      <c r="B638" s="43"/>
      <c r="C638" s="45"/>
      <c r="D638" s="46"/>
      <c r="E638" s="26"/>
      <c r="F638" s="158"/>
      <c r="G638" s="47"/>
      <c r="H638" s="47"/>
      <c r="I638" s="47"/>
      <c r="J638" s="47"/>
      <c r="K638" s="47"/>
      <c r="L638" s="23"/>
    </row>
    <row r="639" spans="1:12" x14ac:dyDescent="0.2">
      <c r="A639" s="42"/>
      <c r="B639" s="43"/>
      <c r="C639" s="44"/>
      <c r="D639" s="46"/>
      <c r="E639" s="26"/>
      <c r="F639" s="158"/>
      <c r="G639" s="47"/>
      <c r="H639" s="47"/>
      <c r="I639" s="47"/>
      <c r="J639" s="47"/>
      <c r="K639" s="47"/>
      <c r="L639" s="23"/>
    </row>
    <row r="640" spans="1:12" x14ac:dyDescent="0.2">
      <c r="A640" s="42"/>
      <c r="B640" s="43"/>
      <c r="C640" s="45"/>
      <c r="D640" s="46"/>
      <c r="E640" s="26"/>
      <c r="F640" s="158"/>
      <c r="G640" s="47"/>
      <c r="H640" s="47"/>
      <c r="I640" s="47"/>
      <c r="J640" s="47"/>
      <c r="K640" s="47"/>
      <c r="L640" s="23"/>
    </row>
    <row r="641" spans="1:12" x14ac:dyDescent="0.2">
      <c r="A641" s="42"/>
      <c r="B641" s="43"/>
      <c r="C641" s="44"/>
      <c r="D641" s="46"/>
      <c r="E641" s="26"/>
      <c r="F641" s="158"/>
      <c r="G641" s="47"/>
      <c r="H641" s="47"/>
      <c r="I641" s="47"/>
      <c r="J641" s="47"/>
      <c r="K641" s="47"/>
      <c r="L641" s="23"/>
    </row>
    <row r="642" spans="1:12" x14ac:dyDescent="0.2">
      <c r="A642" s="42"/>
      <c r="B642" s="43"/>
      <c r="C642" s="45"/>
      <c r="D642" s="46"/>
      <c r="E642" s="26"/>
      <c r="F642" s="158"/>
      <c r="G642" s="47"/>
      <c r="H642" s="47"/>
      <c r="I642" s="47"/>
      <c r="J642" s="47"/>
      <c r="K642" s="47"/>
      <c r="L642" s="23"/>
    </row>
    <row r="643" spans="1:12" x14ac:dyDescent="0.2">
      <c r="A643" s="42"/>
      <c r="B643" s="43"/>
      <c r="C643" s="45"/>
      <c r="D643" s="46"/>
      <c r="E643" s="26"/>
      <c r="F643" s="158"/>
      <c r="G643" s="47"/>
      <c r="H643" s="47"/>
      <c r="I643" s="47"/>
      <c r="J643" s="47"/>
      <c r="K643" s="47"/>
      <c r="L643" s="23"/>
    </row>
    <row r="644" spans="1:12" x14ac:dyDescent="0.2">
      <c r="A644" s="42"/>
      <c r="B644" s="43"/>
      <c r="C644" s="45"/>
      <c r="D644" s="46"/>
      <c r="E644" s="26"/>
      <c r="F644" s="158"/>
      <c r="G644" s="47"/>
      <c r="H644" s="47"/>
      <c r="I644" s="47"/>
      <c r="J644" s="47"/>
      <c r="K644" s="47"/>
      <c r="L644" s="23"/>
    </row>
    <row r="645" spans="1:12" x14ac:dyDescent="0.2">
      <c r="A645" s="42"/>
      <c r="B645" s="43"/>
      <c r="C645" s="45"/>
      <c r="D645" s="46"/>
      <c r="E645" s="26"/>
      <c r="F645" s="158"/>
      <c r="G645" s="47"/>
      <c r="H645" s="47"/>
      <c r="I645" s="47"/>
      <c r="J645" s="47"/>
      <c r="K645" s="47"/>
      <c r="L645" s="23"/>
    </row>
    <row r="646" spans="1:12" x14ac:dyDescent="0.2">
      <c r="A646" s="42"/>
      <c r="B646" s="43"/>
      <c r="C646" s="45"/>
      <c r="D646" s="46"/>
      <c r="E646" s="26"/>
      <c r="F646" s="158"/>
      <c r="G646" s="47"/>
      <c r="H646" s="47"/>
      <c r="I646" s="47"/>
      <c r="J646" s="47"/>
      <c r="K646" s="47"/>
      <c r="L646" s="23"/>
    </row>
    <row r="647" spans="1:12" x14ac:dyDescent="0.2">
      <c r="A647" s="42"/>
      <c r="B647" s="43"/>
      <c r="C647" s="45"/>
      <c r="D647" s="46"/>
      <c r="E647" s="26"/>
      <c r="F647" s="158"/>
      <c r="G647" s="47"/>
      <c r="H647" s="47"/>
      <c r="I647" s="47"/>
      <c r="J647" s="47"/>
      <c r="K647" s="47"/>
      <c r="L647" s="23"/>
    </row>
    <row r="648" spans="1:12" x14ac:dyDescent="0.2">
      <c r="A648" s="42"/>
      <c r="B648" s="43"/>
      <c r="C648" s="45"/>
      <c r="D648" s="46"/>
      <c r="E648" s="26"/>
      <c r="F648" s="158"/>
      <c r="G648" s="47"/>
      <c r="H648" s="47"/>
      <c r="I648" s="47"/>
      <c r="J648" s="47"/>
      <c r="K648" s="47"/>
      <c r="L648" s="23"/>
    </row>
    <row r="649" spans="1:12" x14ac:dyDescent="0.2">
      <c r="A649" s="42"/>
      <c r="B649" s="43"/>
      <c r="C649" s="45"/>
      <c r="D649" s="46"/>
      <c r="E649" s="26"/>
      <c r="F649" s="158"/>
      <c r="G649" s="47"/>
      <c r="H649" s="47"/>
      <c r="I649" s="47"/>
      <c r="J649" s="47"/>
      <c r="K649" s="47"/>
      <c r="L649" s="23"/>
    </row>
    <row r="650" spans="1:12" x14ac:dyDescent="0.2">
      <c r="A650" s="42"/>
      <c r="B650" s="43"/>
      <c r="C650" s="45"/>
      <c r="D650" s="46"/>
      <c r="E650" s="26"/>
      <c r="F650" s="158"/>
      <c r="G650" s="47"/>
      <c r="H650" s="47"/>
      <c r="I650" s="47"/>
      <c r="J650" s="47"/>
      <c r="K650" s="47"/>
      <c r="L650" s="23"/>
    </row>
    <row r="651" spans="1:12" x14ac:dyDescent="0.2">
      <c r="A651" s="42"/>
      <c r="B651" s="43"/>
      <c r="C651" s="44"/>
      <c r="D651" s="46"/>
      <c r="E651" s="26"/>
      <c r="F651" s="158"/>
      <c r="G651" s="47"/>
      <c r="H651" s="47"/>
      <c r="I651" s="47"/>
      <c r="J651" s="47"/>
      <c r="K651" s="47"/>
      <c r="L651" s="23"/>
    </row>
    <row r="652" spans="1:12" x14ac:dyDescent="0.2">
      <c r="A652" s="42"/>
      <c r="B652" s="43"/>
      <c r="C652" s="44"/>
      <c r="D652" s="46"/>
      <c r="E652" s="26"/>
      <c r="F652" s="158"/>
      <c r="G652" s="47"/>
      <c r="H652" s="47"/>
      <c r="I652" s="47"/>
      <c r="J652" s="47"/>
      <c r="K652" s="47"/>
      <c r="L652" s="23"/>
    </row>
    <row r="653" spans="1:12" x14ac:dyDescent="0.2">
      <c r="A653" s="42"/>
      <c r="B653" s="43"/>
      <c r="C653" s="45"/>
      <c r="D653" s="46"/>
      <c r="E653" s="26"/>
      <c r="F653" s="158"/>
      <c r="G653" s="47"/>
      <c r="H653" s="47"/>
      <c r="I653" s="47"/>
      <c r="J653" s="47"/>
      <c r="K653" s="47"/>
      <c r="L653" s="23"/>
    </row>
    <row r="654" spans="1:12" x14ac:dyDescent="0.2">
      <c r="A654" s="42"/>
      <c r="B654" s="43"/>
      <c r="C654" s="45"/>
      <c r="D654" s="46"/>
      <c r="E654" s="26"/>
      <c r="F654" s="158"/>
      <c r="G654" s="47"/>
      <c r="H654" s="47"/>
      <c r="I654" s="47"/>
      <c r="J654" s="47"/>
      <c r="K654" s="47"/>
      <c r="L654" s="23"/>
    </row>
    <row r="655" spans="1:12" x14ac:dyDescent="0.2">
      <c r="A655" s="42"/>
      <c r="B655" s="43"/>
      <c r="C655" s="45"/>
      <c r="D655" s="46"/>
      <c r="E655" s="26"/>
      <c r="F655" s="158"/>
      <c r="G655" s="47"/>
      <c r="H655" s="47"/>
      <c r="I655" s="47"/>
      <c r="J655" s="47"/>
      <c r="K655" s="47"/>
      <c r="L655" s="23"/>
    </row>
    <row r="656" spans="1:12" x14ac:dyDescent="0.2">
      <c r="A656" s="42"/>
      <c r="B656" s="43"/>
      <c r="C656" s="45"/>
      <c r="D656" s="46"/>
      <c r="E656" s="26"/>
      <c r="F656" s="158"/>
      <c r="G656" s="47"/>
      <c r="H656" s="47"/>
      <c r="I656" s="47"/>
      <c r="J656" s="47"/>
      <c r="K656" s="47"/>
      <c r="L656" s="23"/>
    </row>
    <row r="657" spans="1:12" x14ac:dyDescent="0.2">
      <c r="A657" s="42"/>
      <c r="B657" s="43"/>
      <c r="C657" s="44"/>
      <c r="D657" s="46"/>
      <c r="E657" s="26"/>
      <c r="F657" s="158"/>
      <c r="G657" s="47"/>
      <c r="H657" s="47"/>
      <c r="I657" s="47"/>
      <c r="J657" s="47"/>
      <c r="K657" s="47"/>
      <c r="L657" s="23"/>
    </row>
    <row r="658" spans="1:12" x14ac:dyDescent="0.2">
      <c r="A658" s="42"/>
      <c r="B658" s="43"/>
      <c r="C658" s="45"/>
      <c r="D658" s="46"/>
      <c r="E658" s="26"/>
      <c r="F658" s="163"/>
      <c r="G658" s="47"/>
      <c r="H658" s="47"/>
      <c r="I658" s="47"/>
      <c r="J658" s="47"/>
      <c r="K658" s="47"/>
      <c r="L658" s="23"/>
    </row>
    <row r="659" spans="1:12" x14ac:dyDescent="0.2">
      <c r="A659" s="42"/>
      <c r="B659" s="43"/>
      <c r="C659" s="45"/>
      <c r="D659" s="46"/>
      <c r="E659" s="26"/>
      <c r="F659" s="158"/>
      <c r="G659" s="47"/>
      <c r="H659" s="47"/>
      <c r="I659" s="47"/>
      <c r="J659" s="47"/>
      <c r="K659" s="47"/>
      <c r="L659" s="23"/>
    </row>
    <row r="660" spans="1:12" x14ac:dyDescent="0.2">
      <c r="A660" s="42"/>
      <c r="B660" s="43"/>
      <c r="C660" s="45"/>
      <c r="D660" s="46"/>
      <c r="E660" s="26"/>
      <c r="F660" s="158"/>
      <c r="G660" s="47"/>
      <c r="H660" s="47"/>
      <c r="I660" s="47"/>
      <c r="J660" s="47"/>
      <c r="K660" s="47"/>
      <c r="L660" s="23"/>
    </row>
    <row r="661" spans="1:12" x14ac:dyDescent="0.2">
      <c r="A661" s="42"/>
      <c r="B661" s="43"/>
      <c r="C661" s="44"/>
      <c r="D661" s="46"/>
      <c r="E661" s="26"/>
      <c r="F661" s="158"/>
      <c r="G661" s="47"/>
      <c r="H661" s="47"/>
      <c r="I661" s="47"/>
      <c r="J661" s="47"/>
      <c r="K661" s="47"/>
      <c r="L661" s="23"/>
    </row>
    <row r="662" spans="1:12" x14ac:dyDescent="0.2">
      <c r="A662" s="42"/>
      <c r="B662" s="43"/>
      <c r="C662" s="44"/>
      <c r="D662" s="46"/>
      <c r="E662" s="26"/>
      <c r="F662" s="158"/>
      <c r="G662" s="47"/>
      <c r="H662" s="47"/>
      <c r="I662" s="47"/>
      <c r="J662" s="47"/>
      <c r="K662" s="47"/>
      <c r="L662" s="23"/>
    </row>
    <row r="663" spans="1:12" x14ac:dyDescent="0.2">
      <c r="A663" s="42"/>
      <c r="B663" s="43"/>
      <c r="C663" s="45"/>
      <c r="D663" s="46"/>
      <c r="E663" s="26"/>
      <c r="F663" s="158"/>
      <c r="G663" s="47"/>
      <c r="H663" s="47"/>
      <c r="I663" s="47"/>
      <c r="J663" s="47"/>
      <c r="K663" s="47"/>
      <c r="L663" s="23"/>
    </row>
    <row r="664" spans="1:12" x14ac:dyDescent="0.2">
      <c r="A664" s="42"/>
      <c r="B664" s="43"/>
      <c r="C664" s="45"/>
      <c r="D664" s="46"/>
      <c r="E664" s="26"/>
      <c r="F664" s="158"/>
      <c r="G664" s="47"/>
      <c r="H664" s="47"/>
      <c r="I664" s="47"/>
      <c r="J664" s="47"/>
      <c r="K664" s="47"/>
      <c r="L664" s="23"/>
    </row>
    <row r="665" spans="1:12" x14ac:dyDescent="0.2">
      <c r="A665" s="42"/>
      <c r="B665" s="43"/>
      <c r="C665" s="45"/>
      <c r="D665" s="46"/>
      <c r="E665" s="26"/>
      <c r="F665" s="158"/>
      <c r="G665" s="47"/>
      <c r="H665" s="47"/>
      <c r="I665" s="47"/>
      <c r="J665" s="47"/>
      <c r="K665" s="47"/>
      <c r="L665" s="23"/>
    </row>
    <row r="666" spans="1:12" x14ac:dyDescent="0.2">
      <c r="A666" s="42"/>
      <c r="B666" s="43"/>
      <c r="C666" s="45"/>
      <c r="D666" s="46"/>
      <c r="E666" s="26"/>
      <c r="F666" s="158"/>
      <c r="G666" s="47"/>
      <c r="H666" s="47"/>
      <c r="I666" s="47"/>
      <c r="J666" s="47"/>
      <c r="K666" s="47"/>
      <c r="L666" s="23"/>
    </row>
    <row r="667" spans="1:12" x14ac:dyDescent="0.2">
      <c r="A667" s="42"/>
      <c r="B667" s="43"/>
      <c r="C667" s="44"/>
      <c r="D667" s="46"/>
      <c r="E667" s="26"/>
      <c r="F667" s="158"/>
      <c r="G667" s="47"/>
      <c r="H667" s="47"/>
      <c r="I667" s="47"/>
      <c r="J667" s="47"/>
      <c r="K667" s="47"/>
      <c r="L667" s="23"/>
    </row>
    <row r="668" spans="1:12" x14ac:dyDescent="0.2">
      <c r="A668" s="42"/>
      <c r="B668" s="43"/>
      <c r="C668" s="45"/>
      <c r="D668" s="46"/>
      <c r="E668" s="26"/>
      <c r="F668" s="158"/>
      <c r="G668" s="47"/>
      <c r="H668" s="47"/>
      <c r="I668" s="47"/>
      <c r="J668" s="47"/>
      <c r="K668" s="47"/>
      <c r="L668" s="23"/>
    </row>
    <row r="669" spans="1:12" x14ac:dyDescent="0.2">
      <c r="A669" s="24"/>
      <c r="B669" s="48"/>
      <c r="C669" s="49"/>
      <c r="D669" s="50"/>
      <c r="E669" s="26"/>
      <c r="F669" s="158"/>
      <c r="G669" s="47"/>
      <c r="H669" s="47"/>
      <c r="I669" s="47"/>
      <c r="J669" s="47"/>
      <c r="K669" s="47"/>
      <c r="L669" s="23"/>
    </row>
    <row r="670" spans="1:12" x14ac:dyDescent="0.2">
      <c r="A670" s="51"/>
      <c r="B670" s="52"/>
      <c r="C670" s="53"/>
      <c r="D670" s="54"/>
      <c r="E670" s="54"/>
      <c r="F670" s="164"/>
      <c r="G670" s="47"/>
      <c r="H670" s="47"/>
      <c r="I670" s="47"/>
      <c r="J670" s="47"/>
      <c r="K670" s="47"/>
      <c r="L670" s="23"/>
    </row>
    <row r="671" spans="1:12" x14ac:dyDescent="0.2">
      <c r="A671" s="51"/>
      <c r="B671" s="52"/>
      <c r="C671" s="53"/>
      <c r="D671" s="54"/>
      <c r="E671" s="54"/>
      <c r="F671" s="164"/>
      <c r="G671" s="55"/>
      <c r="H671" s="55"/>
      <c r="I671" s="55"/>
      <c r="J671" s="55"/>
      <c r="K671" s="55"/>
      <c r="L671" s="23"/>
    </row>
    <row r="672" spans="1:12" x14ac:dyDescent="0.2">
      <c r="A672" s="24"/>
      <c r="B672" s="48"/>
      <c r="C672" s="49"/>
      <c r="D672" s="50"/>
      <c r="E672" s="50"/>
      <c r="F672" s="165"/>
      <c r="G672" s="56"/>
      <c r="H672" s="56"/>
      <c r="I672" s="56"/>
      <c r="J672" s="56"/>
      <c r="K672" s="56"/>
      <c r="L672" s="23"/>
    </row>
    <row r="673" spans="1:12" x14ac:dyDescent="0.2">
      <c r="A673" s="51"/>
      <c r="B673" s="52"/>
      <c r="C673" s="53"/>
      <c r="D673" s="54"/>
      <c r="E673" s="54"/>
      <c r="F673" s="164"/>
      <c r="G673" s="55"/>
      <c r="H673" s="55"/>
      <c r="I673" s="55"/>
      <c r="J673" s="55"/>
      <c r="K673" s="55"/>
      <c r="L673" s="23"/>
    </row>
    <row r="674" spans="1:12" x14ac:dyDescent="0.2">
      <c r="A674" s="24"/>
      <c r="B674" s="48"/>
      <c r="C674" s="57"/>
      <c r="D674" s="50"/>
      <c r="E674" s="50"/>
      <c r="F674" s="165"/>
      <c r="G674" s="56"/>
      <c r="H674" s="56"/>
      <c r="I674" s="56"/>
      <c r="J674" s="56"/>
      <c r="K674" s="56"/>
      <c r="L674" s="23"/>
    </row>
    <row r="675" spans="1:12" x14ac:dyDescent="0.2">
      <c r="A675" s="51"/>
      <c r="B675" s="52"/>
      <c r="C675" s="53"/>
      <c r="D675" s="54"/>
      <c r="E675" s="54"/>
      <c r="F675" s="164"/>
      <c r="G675" s="55"/>
      <c r="H675" s="55"/>
      <c r="I675" s="55"/>
      <c r="J675" s="55"/>
      <c r="K675" s="55"/>
      <c r="L675" s="23"/>
    </row>
    <row r="676" spans="1:12" x14ac:dyDescent="0.2">
      <c r="A676" s="24"/>
      <c r="B676" s="48"/>
      <c r="C676" s="49"/>
      <c r="D676" s="50"/>
      <c r="E676" s="50"/>
      <c r="F676" s="165"/>
      <c r="G676" s="56"/>
      <c r="H676" s="56"/>
      <c r="I676" s="56"/>
      <c r="J676" s="56"/>
      <c r="K676" s="56"/>
      <c r="L676" s="23"/>
    </row>
    <row r="677" spans="1:12" x14ac:dyDescent="0.2">
      <c r="A677" s="24"/>
      <c r="B677" s="48"/>
      <c r="C677" s="49"/>
      <c r="D677" s="50"/>
      <c r="E677" s="50"/>
      <c r="F677" s="165"/>
      <c r="G677" s="56"/>
      <c r="H677" s="56"/>
      <c r="I677" s="56"/>
      <c r="J677" s="56"/>
      <c r="K677" s="56"/>
      <c r="L677" s="23"/>
    </row>
    <row r="678" spans="1:12" x14ac:dyDescent="0.2">
      <c r="A678" s="24"/>
      <c r="B678" s="48"/>
      <c r="C678" s="49"/>
      <c r="D678" s="50"/>
      <c r="E678" s="50"/>
      <c r="F678" s="165"/>
      <c r="G678" s="56"/>
      <c r="H678" s="56"/>
      <c r="I678" s="56"/>
      <c r="J678" s="56"/>
      <c r="K678" s="56"/>
      <c r="L678" s="23"/>
    </row>
    <row r="679" spans="1:12" x14ac:dyDescent="0.2">
      <c r="A679" s="24"/>
      <c r="B679" s="48"/>
      <c r="C679" s="49"/>
      <c r="D679" s="50"/>
      <c r="E679" s="50"/>
      <c r="F679" s="165"/>
      <c r="G679" s="56"/>
      <c r="H679" s="56"/>
      <c r="I679" s="56"/>
      <c r="J679" s="56"/>
      <c r="K679" s="56"/>
      <c r="L679" s="23"/>
    </row>
    <row r="680" spans="1:12" x14ac:dyDescent="0.2">
      <c r="A680" s="24"/>
      <c r="B680" s="48"/>
      <c r="C680" s="49"/>
      <c r="D680" s="50"/>
      <c r="E680" s="50"/>
      <c r="F680" s="165"/>
      <c r="G680" s="56"/>
      <c r="H680" s="56"/>
      <c r="I680" s="56"/>
      <c r="J680" s="56"/>
      <c r="K680" s="56"/>
      <c r="L680" s="23"/>
    </row>
    <row r="681" spans="1:12" x14ac:dyDescent="0.2">
      <c r="A681" s="51"/>
      <c r="B681" s="52"/>
      <c r="C681" s="53"/>
      <c r="D681" s="54"/>
      <c r="E681" s="54"/>
      <c r="F681" s="164"/>
      <c r="G681" s="55"/>
      <c r="H681" s="55"/>
      <c r="I681" s="55"/>
      <c r="J681" s="55"/>
      <c r="K681" s="55"/>
      <c r="L681" s="23"/>
    </row>
    <row r="682" spans="1:12" x14ac:dyDescent="0.2">
      <c r="A682" s="24"/>
      <c r="B682" s="48"/>
      <c r="C682" s="57"/>
      <c r="D682" s="50"/>
      <c r="E682" s="50"/>
      <c r="F682" s="165"/>
      <c r="G682" s="56"/>
      <c r="H682" s="56"/>
      <c r="I682" s="56"/>
      <c r="J682" s="56"/>
      <c r="K682" s="56"/>
      <c r="L682" s="23"/>
    </row>
    <row r="683" spans="1:12" x14ac:dyDescent="0.2">
      <c r="A683" s="24"/>
      <c r="B683" s="48"/>
      <c r="C683" s="49"/>
      <c r="D683" s="50"/>
      <c r="E683" s="50"/>
      <c r="F683" s="165"/>
      <c r="G683" s="56"/>
      <c r="H683" s="56"/>
      <c r="I683" s="56"/>
      <c r="J683" s="56"/>
      <c r="K683" s="56"/>
      <c r="L683" s="23"/>
    </row>
    <row r="684" spans="1:12" x14ac:dyDescent="0.2">
      <c r="A684" s="24"/>
      <c r="B684" s="48"/>
      <c r="C684" s="49"/>
      <c r="D684" s="50"/>
      <c r="E684" s="50"/>
      <c r="F684" s="165"/>
      <c r="G684" s="56"/>
      <c r="H684" s="56"/>
      <c r="I684" s="56"/>
      <c r="J684" s="56"/>
      <c r="K684" s="56"/>
      <c r="L684" s="23"/>
    </row>
    <row r="685" spans="1:12" x14ac:dyDescent="0.2">
      <c r="A685" s="24"/>
      <c r="B685" s="48"/>
      <c r="C685" s="49"/>
      <c r="D685" s="50"/>
      <c r="E685" s="50"/>
      <c r="F685" s="165"/>
      <c r="G685" s="56"/>
      <c r="H685" s="56"/>
      <c r="I685" s="56"/>
      <c r="J685" s="56"/>
      <c r="K685" s="56"/>
      <c r="L685" s="23"/>
    </row>
    <row r="686" spans="1:12" x14ac:dyDescent="0.2">
      <c r="A686" s="24"/>
      <c r="B686" s="48"/>
      <c r="C686" s="49"/>
      <c r="D686" s="50"/>
      <c r="E686" s="50"/>
      <c r="F686" s="165"/>
      <c r="G686" s="56"/>
      <c r="H686" s="56"/>
      <c r="I686" s="56"/>
      <c r="J686" s="56"/>
      <c r="K686" s="56"/>
      <c r="L686" s="23"/>
    </row>
    <row r="687" spans="1:12" x14ac:dyDescent="0.2">
      <c r="A687" s="51"/>
      <c r="B687" s="52"/>
      <c r="C687" s="53"/>
      <c r="D687" s="54"/>
      <c r="E687" s="54"/>
      <c r="F687" s="164"/>
      <c r="G687" s="55"/>
      <c r="H687" s="55"/>
      <c r="I687" s="55"/>
      <c r="J687" s="55"/>
      <c r="K687" s="55"/>
      <c r="L687" s="23"/>
    </row>
    <row r="688" spans="1:12" x14ac:dyDescent="0.2">
      <c r="A688" s="51"/>
      <c r="B688" s="52"/>
      <c r="C688" s="53"/>
      <c r="D688" s="54"/>
      <c r="E688" s="54"/>
      <c r="F688" s="164"/>
      <c r="G688" s="55"/>
      <c r="H688" s="55"/>
      <c r="I688" s="55"/>
      <c r="J688" s="55"/>
      <c r="K688" s="55"/>
      <c r="L688" s="23"/>
    </row>
    <row r="689" spans="1:12" x14ac:dyDescent="0.2">
      <c r="A689" s="24"/>
      <c r="B689" s="48"/>
      <c r="C689" s="57"/>
      <c r="D689" s="50"/>
      <c r="E689" s="50"/>
      <c r="F689" s="165"/>
      <c r="G689" s="56"/>
      <c r="H689" s="56"/>
      <c r="I689" s="56"/>
      <c r="J689" s="56"/>
      <c r="K689" s="56"/>
      <c r="L689" s="23"/>
    </row>
    <row r="690" spans="1:12" x14ac:dyDescent="0.2">
      <c r="A690" s="24"/>
      <c r="B690" s="48"/>
      <c r="C690" s="49"/>
      <c r="D690" s="50"/>
      <c r="E690" s="50"/>
      <c r="F690" s="165"/>
      <c r="G690" s="56"/>
      <c r="H690" s="56"/>
      <c r="I690" s="56"/>
      <c r="J690" s="56"/>
      <c r="K690" s="56"/>
      <c r="L690" s="23"/>
    </row>
    <row r="691" spans="1:12" x14ac:dyDescent="0.2">
      <c r="A691" s="24"/>
      <c r="B691" s="48"/>
      <c r="C691" s="49"/>
      <c r="D691" s="50"/>
      <c r="E691" s="50"/>
      <c r="F691" s="165"/>
      <c r="G691" s="56"/>
      <c r="H691" s="56"/>
      <c r="I691" s="56"/>
      <c r="J691" s="56"/>
      <c r="K691" s="56"/>
      <c r="L691" s="23"/>
    </row>
    <row r="692" spans="1:12" x14ac:dyDescent="0.2">
      <c r="A692" s="24"/>
      <c r="B692" s="48"/>
      <c r="C692" s="49"/>
      <c r="D692" s="50"/>
      <c r="E692" s="50"/>
      <c r="F692" s="165"/>
      <c r="G692" s="56"/>
      <c r="H692" s="56"/>
      <c r="I692" s="56"/>
      <c r="J692" s="56"/>
      <c r="K692" s="56"/>
      <c r="L692" s="23"/>
    </row>
    <row r="693" spans="1:12" x14ac:dyDescent="0.2">
      <c r="A693" s="24"/>
      <c r="B693" s="48"/>
      <c r="C693" s="49"/>
      <c r="D693" s="50"/>
      <c r="E693" s="50"/>
      <c r="F693" s="165"/>
      <c r="G693" s="56"/>
      <c r="H693" s="56"/>
      <c r="I693" s="56"/>
      <c r="J693" s="56"/>
      <c r="K693" s="56"/>
      <c r="L693" s="23"/>
    </row>
    <row r="694" spans="1:12" x14ac:dyDescent="0.2">
      <c r="A694" s="24"/>
      <c r="B694" s="48"/>
      <c r="C694" s="57"/>
      <c r="D694" s="50"/>
      <c r="E694" s="50"/>
      <c r="F694" s="165"/>
      <c r="G694" s="56"/>
      <c r="H694" s="56"/>
      <c r="I694" s="56"/>
      <c r="J694" s="56"/>
      <c r="K694" s="56"/>
      <c r="L694" s="23"/>
    </row>
    <row r="695" spans="1:12" x14ac:dyDescent="0.2">
      <c r="A695" s="24"/>
      <c r="B695" s="48"/>
      <c r="C695" s="49"/>
      <c r="D695" s="50"/>
      <c r="E695" s="50"/>
      <c r="F695" s="165"/>
      <c r="G695" s="56"/>
      <c r="H695" s="56"/>
      <c r="I695" s="56"/>
      <c r="J695" s="56"/>
      <c r="K695" s="56"/>
      <c r="L695" s="23"/>
    </row>
    <row r="696" spans="1:12" x14ac:dyDescent="0.2">
      <c r="A696" s="24"/>
      <c r="B696" s="48"/>
      <c r="C696" s="49"/>
      <c r="D696" s="50"/>
      <c r="E696" s="50"/>
      <c r="F696" s="165"/>
      <c r="G696" s="56"/>
      <c r="H696" s="56"/>
      <c r="I696" s="56"/>
      <c r="J696" s="56"/>
      <c r="K696" s="56"/>
      <c r="L696" s="23"/>
    </row>
    <row r="697" spans="1:12" x14ac:dyDescent="0.2">
      <c r="A697" s="51"/>
      <c r="B697" s="52"/>
      <c r="C697" s="53"/>
      <c r="D697" s="54"/>
      <c r="E697" s="54"/>
      <c r="F697" s="164"/>
      <c r="G697" s="55"/>
      <c r="H697" s="55"/>
      <c r="I697" s="55"/>
      <c r="J697" s="55"/>
      <c r="K697" s="55"/>
      <c r="L697" s="23"/>
    </row>
    <row r="698" spans="1:12" x14ac:dyDescent="0.2">
      <c r="A698" s="51"/>
      <c r="B698" s="52"/>
      <c r="C698" s="53"/>
      <c r="D698" s="54"/>
      <c r="E698" s="54"/>
      <c r="F698" s="164"/>
      <c r="G698" s="55"/>
      <c r="H698" s="55"/>
      <c r="I698" s="55"/>
      <c r="J698" s="55"/>
      <c r="K698" s="55"/>
      <c r="L698" s="23"/>
    </row>
    <row r="699" spans="1:12" x14ac:dyDescent="0.2">
      <c r="A699" s="51"/>
      <c r="B699" s="52"/>
      <c r="C699" s="53"/>
      <c r="D699" s="54"/>
      <c r="E699" s="54"/>
      <c r="F699" s="164"/>
      <c r="G699" s="55"/>
      <c r="H699" s="55"/>
      <c r="I699" s="55"/>
      <c r="J699" s="55"/>
      <c r="K699" s="55"/>
      <c r="L699" s="23"/>
    </row>
    <row r="700" spans="1:12" x14ac:dyDescent="0.2">
      <c r="A700" s="51"/>
      <c r="B700" s="52"/>
      <c r="C700" s="53"/>
      <c r="D700" s="54"/>
      <c r="E700" s="54"/>
      <c r="F700" s="164"/>
      <c r="G700" s="55"/>
      <c r="H700" s="55"/>
      <c r="I700" s="55"/>
      <c r="J700" s="55"/>
      <c r="K700" s="55"/>
      <c r="L700" s="23"/>
    </row>
    <row r="701" spans="1:12" x14ac:dyDescent="0.2">
      <c r="A701" s="51"/>
      <c r="B701" s="52"/>
      <c r="C701" s="58"/>
      <c r="D701" s="54"/>
      <c r="E701" s="54"/>
      <c r="F701" s="164"/>
      <c r="G701" s="55"/>
      <c r="H701" s="55"/>
      <c r="I701" s="55"/>
      <c r="J701" s="55"/>
      <c r="K701" s="55"/>
      <c r="L701" s="23"/>
    </row>
    <row r="702" spans="1:12" x14ac:dyDescent="0.2">
      <c r="A702" s="24"/>
      <c r="B702" s="48"/>
      <c r="C702" s="49"/>
      <c r="D702" s="50"/>
      <c r="E702" s="50"/>
      <c r="F702" s="165"/>
      <c r="G702" s="56"/>
      <c r="H702" s="56"/>
      <c r="I702" s="56"/>
      <c r="J702" s="56"/>
      <c r="K702" s="56"/>
      <c r="L702" s="23"/>
    </row>
    <row r="703" spans="1:12" x14ac:dyDescent="0.2">
      <c r="A703" s="24"/>
      <c r="B703" s="48"/>
      <c r="C703" s="49"/>
      <c r="D703" s="50"/>
      <c r="E703" s="50"/>
      <c r="F703" s="165"/>
      <c r="G703" s="56"/>
      <c r="H703" s="56"/>
      <c r="I703" s="56"/>
      <c r="J703" s="56"/>
      <c r="K703" s="56"/>
      <c r="L703" s="23"/>
    </row>
    <row r="704" spans="1:12" x14ac:dyDescent="0.2">
      <c r="A704" s="51"/>
      <c r="B704" s="52"/>
      <c r="C704" s="53"/>
      <c r="D704" s="54"/>
      <c r="E704" s="54"/>
      <c r="F704" s="164"/>
      <c r="G704" s="55"/>
      <c r="H704" s="55"/>
      <c r="I704" s="55"/>
      <c r="J704" s="55"/>
      <c r="K704" s="55"/>
      <c r="L704" s="23"/>
    </row>
    <row r="705" spans="1:12" x14ac:dyDescent="0.2">
      <c r="A705" s="24"/>
      <c r="B705" s="48"/>
      <c r="C705" s="49"/>
      <c r="D705" s="50"/>
      <c r="E705" s="50"/>
      <c r="F705" s="165"/>
      <c r="G705" s="56"/>
      <c r="H705" s="56"/>
      <c r="I705" s="56"/>
      <c r="J705" s="56"/>
      <c r="K705" s="56"/>
      <c r="L705" s="23"/>
    </row>
    <row r="706" spans="1:12" x14ac:dyDescent="0.2">
      <c r="A706" s="51"/>
      <c r="B706" s="52"/>
      <c r="C706" s="58"/>
      <c r="D706" s="54"/>
      <c r="E706" s="54"/>
      <c r="F706" s="164"/>
      <c r="G706" s="55"/>
      <c r="H706" s="55"/>
      <c r="I706" s="55"/>
      <c r="J706" s="55"/>
      <c r="K706" s="55"/>
      <c r="L706" s="23"/>
    </row>
    <row r="707" spans="1:12" x14ac:dyDescent="0.2">
      <c r="A707" s="51"/>
      <c r="B707" s="52"/>
      <c r="C707" s="53"/>
      <c r="D707" s="54"/>
      <c r="E707" s="54"/>
      <c r="F707" s="164"/>
      <c r="G707" s="55"/>
      <c r="H707" s="55"/>
      <c r="I707" s="55"/>
      <c r="J707" s="55"/>
      <c r="K707" s="55"/>
      <c r="L707" s="23"/>
    </row>
    <row r="708" spans="1:12" x14ac:dyDescent="0.2">
      <c r="A708" s="51"/>
      <c r="B708" s="52"/>
      <c r="C708" s="53"/>
      <c r="D708" s="54"/>
      <c r="E708" s="54"/>
      <c r="F708" s="164"/>
      <c r="G708" s="55"/>
      <c r="H708" s="55"/>
      <c r="I708" s="55"/>
      <c r="J708" s="55"/>
      <c r="K708" s="55"/>
      <c r="L708" s="23"/>
    </row>
    <row r="709" spans="1:12" x14ac:dyDescent="0.2">
      <c r="A709" s="51"/>
      <c r="B709" s="52"/>
      <c r="C709" s="58"/>
      <c r="D709" s="54"/>
      <c r="E709" s="54"/>
      <c r="F709" s="164"/>
      <c r="G709" s="55"/>
      <c r="H709" s="55"/>
      <c r="I709" s="55"/>
      <c r="J709" s="55"/>
      <c r="K709" s="55"/>
      <c r="L709" s="23"/>
    </row>
    <row r="710" spans="1:12" x14ac:dyDescent="0.2">
      <c r="A710" s="51"/>
      <c r="B710" s="52"/>
      <c r="C710" s="53"/>
      <c r="D710" s="54"/>
      <c r="E710" s="54"/>
      <c r="F710" s="164"/>
      <c r="G710" s="55"/>
      <c r="H710" s="55"/>
      <c r="I710" s="55"/>
      <c r="J710" s="55"/>
      <c r="K710" s="55"/>
      <c r="L710" s="23"/>
    </row>
    <row r="711" spans="1:12" x14ac:dyDescent="0.2">
      <c r="A711" s="51"/>
      <c r="B711" s="52"/>
      <c r="C711" s="53"/>
      <c r="D711" s="54"/>
      <c r="E711" s="54"/>
      <c r="F711" s="164"/>
      <c r="G711" s="55"/>
      <c r="H711" s="55"/>
      <c r="I711" s="55"/>
      <c r="J711" s="55"/>
      <c r="K711" s="55"/>
      <c r="L711" s="23"/>
    </row>
    <row r="712" spans="1:12" x14ac:dyDescent="0.2">
      <c r="A712" s="51"/>
      <c r="B712" s="52"/>
      <c r="C712" s="53"/>
      <c r="D712" s="54"/>
      <c r="E712" s="54"/>
      <c r="F712" s="164"/>
      <c r="G712" s="55"/>
      <c r="H712" s="55"/>
      <c r="I712" s="55"/>
      <c r="J712" s="55"/>
      <c r="K712" s="55"/>
      <c r="L712" s="23"/>
    </row>
    <row r="713" spans="1:12" x14ac:dyDescent="0.2">
      <c r="A713" s="24"/>
      <c r="B713" s="48"/>
      <c r="C713" s="57"/>
      <c r="D713" s="50"/>
      <c r="E713" s="50"/>
      <c r="F713" s="165"/>
      <c r="G713" s="56"/>
      <c r="H713" s="56"/>
      <c r="I713" s="56"/>
      <c r="J713" s="56"/>
      <c r="K713" s="56"/>
      <c r="L713" s="23"/>
    </row>
    <row r="714" spans="1:12" x14ac:dyDescent="0.2">
      <c r="A714" s="51"/>
      <c r="B714" s="52"/>
      <c r="C714" s="53"/>
      <c r="D714" s="54"/>
      <c r="E714" s="54"/>
      <c r="F714" s="164"/>
      <c r="G714" s="55"/>
      <c r="H714" s="55"/>
      <c r="I714" s="55"/>
      <c r="J714" s="55"/>
      <c r="K714" s="55"/>
      <c r="L714" s="23"/>
    </row>
    <row r="715" spans="1:12" x14ac:dyDescent="0.2">
      <c r="A715" s="24"/>
      <c r="B715" s="48"/>
      <c r="C715" s="49"/>
      <c r="D715" s="50"/>
      <c r="E715" s="50"/>
      <c r="F715" s="165"/>
      <c r="G715" s="56"/>
      <c r="H715" s="56"/>
      <c r="I715" s="56"/>
      <c r="J715" s="56"/>
      <c r="K715" s="56"/>
      <c r="L715" s="23"/>
    </row>
    <row r="716" spans="1:12" x14ac:dyDescent="0.2">
      <c r="A716" s="51"/>
      <c r="B716" s="52"/>
      <c r="C716" s="53"/>
      <c r="D716" s="54"/>
      <c r="E716" s="54"/>
      <c r="F716" s="164"/>
      <c r="G716" s="55"/>
      <c r="H716" s="55"/>
      <c r="I716" s="55"/>
      <c r="J716" s="55"/>
      <c r="K716" s="55"/>
      <c r="L716" s="23"/>
    </row>
    <row r="717" spans="1:12" x14ac:dyDescent="0.2">
      <c r="A717" s="51"/>
      <c r="B717" s="52"/>
      <c r="C717" s="53"/>
      <c r="D717" s="54"/>
      <c r="E717" s="54"/>
      <c r="F717" s="164"/>
      <c r="G717" s="55"/>
      <c r="H717" s="55"/>
      <c r="I717" s="55"/>
      <c r="J717" s="55"/>
      <c r="K717" s="55"/>
      <c r="L717" s="23"/>
    </row>
    <row r="718" spans="1:12" x14ac:dyDescent="0.2">
      <c r="A718" s="24"/>
      <c r="B718" s="48"/>
      <c r="C718" s="57"/>
      <c r="D718" s="50"/>
      <c r="E718" s="50"/>
      <c r="F718" s="165"/>
      <c r="G718" s="56"/>
      <c r="H718" s="56"/>
      <c r="I718" s="56"/>
      <c r="J718" s="56"/>
      <c r="K718" s="56"/>
      <c r="L718" s="23"/>
    </row>
    <row r="719" spans="1:12" x14ac:dyDescent="0.2">
      <c r="A719" s="51"/>
      <c r="B719" s="52"/>
      <c r="C719" s="53"/>
      <c r="D719" s="54"/>
      <c r="E719" s="54"/>
      <c r="F719" s="164"/>
      <c r="G719" s="55"/>
      <c r="H719" s="55"/>
      <c r="I719" s="55"/>
      <c r="J719" s="55"/>
      <c r="K719" s="55"/>
      <c r="L719" s="23"/>
    </row>
    <row r="720" spans="1:12" x14ac:dyDescent="0.2">
      <c r="A720" s="24"/>
      <c r="B720" s="48"/>
      <c r="C720" s="49"/>
      <c r="D720" s="50"/>
      <c r="E720" s="50"/>
      <c r="F720" s="165"/>
      <c r="G720" s="56"/>
      <c r="H720" s="56"/>
      <c r="I720" s="56"/>
      <c r="J720" s="56"/>
      <c r="K720" s="56"/>
      <c r="L720" s="23"/>
    </row>
    <row r="721" spans="1:12" x14ac:dyDescent="0.2">
      <c r="A721" s="24"/>
      <c r="B721" s="48"/>
      <c r="C721" s="49"/>
      <c r="D721" s="50"/>
      <c r="E721" s="50"/>
      <c r="F721" s="165"/>
      <c r="G721" s="56"/>
      <c r="H721" s="56"/>
      <c r="I721" s="56"/>
      <c r="J721" s="56"/>
      <c r="K721" s="56"/>
      <c r="L721" s="23"/>
    </row>
    <row r="722" spans="1:12" x14ac:dyDescent="0.2">
      <c r="A722" s="24"/>
      <c r="B722" s="48"/>
      <c r="C722" s="57"/>
      <c r="D722" s="50"/>
      <c r="E722" s="50"/>
      <c r="F722" s="165"/>
      <c r="G722" s="56"/>
      <c r="H722" s="56"/>
      <c r="I722" s="56"/>
      <c r="J722" s="56"/>
      <c r="K722" s="56"/>
      <c r="L722" s="23"/>
    </row>
    <row r="723" spans="1:12" x14ac:dyDescent="0.2">
      <c r="A723" s="24"/>
      <c r="B723" s="48"/>
      <c r="C723" s="49"/>
      <c r="D723" s="50"/>
      <c r="E723" s="50"/>
      <c r="F723" s="165"/>
      <c r="G723" s="56"/>
      <c r="H723" s="56"/>
      <c r="I723" s="56"/>
      <c r="J723" s="56"/>
      <c r="K723" s="56"/>
      <c r="L723" s="23"/>
    </row>
    <row r="724" spans="1:12" x14ac:dyDescent="0.2">
      <c r="A724" s="24"/>
      <c r="B724" s="48"/>
      <c r="C724" s="57"/>
      <c r="D724" s="50"/>
      <c r="E724" s="50"/>
      <c r="F724" s="165"/>
      <c r="G724" s="56"/>
      <c r="H724" s="56"/>
      <c r="I724" s="56"/>
      <c r="J724" s="56"/>
      <c r="K724" s="56"/>
      <c r="L724" s="23"/>
    </row>
    <row r="725" spans="1:12" x14ac:dyDescent="0.2">
      <c r="A725" s="24"/>
      <c r="B725" s="48"/>
      <c r="C725" s="49"/>
      <c r="D725" s="50"/>
      <c r="E725" s="50"/>
      <c r="F725" s="165"/>
      <c r="G725" s="56"/>
      <c r="H725" s="56"/>
      <c r="I725" s="56"/>
      <c r="J725" s="56"/>
      <c r="K725" s="56"/>
      <c r="L725" s="23"/>
    </row>
    <row r="726" spans="1:12" x14ac:dyDescent="0.2">
      <c r="A726" s="24"/>
      <c r="B726" s="48"/>
      <c r="C726" s="57"/>
      <c r="D726" s="50"/>
      <c r="E726" s="50"/>
      <c r="F726" s="165"/>
      <c r="G726" s="56"/>
      <c r="H726" s="56"/>
      <c r="I726" s="56"/>
      <c r="J726" s="56"/>
      <c r="K726" s="56"/>
      <c r="L726" s="23"/>
    </row>
    <row r="727" spans="1:12" x14ac:dyDescent="0.2">
      <c r="A727" s="24"/>
      <c r="B727" s="48"/>
      <c r="C727" s="57"/>
      <c r="D727" s="50"/>
      <c r="E727" s="50"/>
      <c r="F727" s="165"/>
      <c r="G727" s="56"/>
      <c r="H727" s="56"/>
      <c r="I727" s="56"/>
      <c r="J727" s="56"/>
      <c r="K727" s="56"/>
      <c r="L727" s="23"/>
    </row>
    <row r="728" spans="1:12" x14ac:dyDescent="0.2">
      <c r="A728" s="24"/>
      <c r="B728" s="48"/>
      <c r="C728" s="49"/>
      <c r="D728" s="50"/>
      <c r="E728" s="50"/>
      <c r="F728" s="165"/>
      <c r="G728" s="56"/>
      <c r="H728" s="56"/>
      <c r="I728" s="56"/>
      <c r="J728" s="56"/>
      <c r="K728" s="56"/>
      <c r="L728" s="23"/>
    </row>
    <row r="729" spans="1:12" x14ac:dyDescent="0.2">
      <c r="A729" s="24"/>
      <c r="B729" s="48"/>
      <c r="C729" s="57"/>
      <c r="D729" s="50"/>
      <c r="E729" s="50"/>
      <c r="F729" s="165"/>
      <c r="G729" s="56"/>
      <c r="H729" s="56"/>
      <c r="I729" s="56"/>
      <c r="J729" s="56"/>
      <c r="K729" s="56"/>
      <c r="L729" s="23"/>
    </row>
    <row r="730" spans="1:12" x14ac:dyDescent="0.2">
      <c r="A730" s="24"/>
      <c r="B730" s="48"/>
      <c r="C730" s="49"/>
      <c r="D730" s="50"/>
      <c r="E730" s="50"/>
      <c r="F730" s="165"/>
      <c r="G730" s="56"/>
      <c r="H730" s="56"/>
      <c r="I730" s="56"/>
      <c r="J730" s="56"/>
      <c r="K730" s="56"/>
      <c r="L730" s="23"/>
    </row>
    <row r="731" spans="1:12" x14ac:dyDescent="0.2">
      <c r="A731" s="51"/>
      <c r="B731" s="52"/>
      <c r="C731" s="58"/>
      <c r="D731" s="54"/>
      <c r="E731" s="54"/>
      <c r="F731" s="164"/>
      <c r="G731" s="55"/>
      <c r="H731" s="55"/>
      <c r="I731" s="55"/>
      <c r="J731" s="55"/>
      <c r="K731" s="55"/>
      <c r="L731" s="23"/>
    </row>
    <row r="732" spans="1:12" x14ac:dyDescent="0.2">
      <c r="A732" s="24"/>
      <c r="B732" s="48"/>
      <c r="C732" s="49"/>
      <c r="D732" s="50"/>
      <c r="E732" s="50"/>
      <c r="F732" s="165"/>
      <c r="G732" s="56"/>
      <c r="H732" s="56"/>
      <c r="I732" s="56"/>
      <c r="J732" s="56"/>
      <c r="K732" s="56"/>
      <c r="L732" s="23"/>
    </row>
    <row r="733" spans="1:12" x14ac:dyDescent="0.2">
      <c r="A733" s="24"/>
      <c r="B733" s="48"/>
      <c r="C733" s="49"/>
      <c r="D733" s="50"/>
      <c r="E733" s="50"/>
      <c r="F733" s="165"/>
      <c r="G733" s="56"/>
      <c r="H733" s="56"/>
      <c r="I733" s="56"/>
      <c r="J733" s="56"/>
      <c r="K733" s="56"/>
      <c r="L733" s="23"/>
    </row>
    <row r="734" spans="1:12" x14ac:dyDescent="0.2">
      <c r="A734" s="24"/>
      <c r="B734" s="48"/>
      <c r="C734" s="57"/>
      <c r="D734" s="50"/>
      <c r="E734" s="50"/>
      <c r="F734" s="165"/>
      <c r="G734" s="56"/>
      <c r="H734" s="56"/>
      <c r="I734" s="56"/>
      <c r="J734" s="56"/>
      <c r="K734" s="56"/>
      <c r="L734" s="23"/>
    </row>
    <row r="735" spans="1:12" x14ac:dyDescent="0.2">
      <c r="A735" s="24"/>
      <c r="B735" s="48"/>
      <c r="C735" s="49"/>
      <c r="D735" s="50"/>
      <c r="E735" s="50"/>
      <c r="F735" s="165"/>
      <c r="G735" s="56"/>
      <c r="H735" s="56"/>
      <c r="I735" s="56"/>
      <c r="J735" s="56"/>
      <c r="K735" s="56"/>
      <c r="L735" s="23"/>
    </row>
    <row r="736" spans="1:12" x14ac:dyDescent="0.2">
      <c r="A736" s="24"/>
      <c r="B736" s="48"/>
      <c r="C736" s="49"/>
      <c r="D736" s="50"/>
      <c r="E736" s="50"/>
      <c r="F736" s="165"/>
      <c r="G736" s="56"/>
      <c r="H736" s="56"/>
      <c r="I736" s="56"/>
      <c r="J736" s="56"/>
      <c r="K736" s="56"/>
      <c r="L736" s="23"/>
    </row>
    <row r="737" spans="1:12" x14ac:dyDescent="0.2">
      <c r="A737" s="24"/>
      <c r="B737" s="48"/>
      <c r="C737" s="49"/>
      <c r="D737" s="50"/>
      <c r="E737" s="50"/>
      <c r="F737" s="165"/>
      <c r="G737" s="56"/>
      <c r="H737" s="56"/>
      <c r="I737" s="56"/>
      <c r="J737" s="56"/>
      <c r="K737" s="56"/>
      <c r="L737" s="23"/>
    </row>
    <row r="738" spans="1:12" x14ac:dyDescent="0.2">
      <c r="A738" s="24"/>
      <c r="B738" s="48"/>
      <c r="C738" s="49"/>
      <c r="D738" s="50"/>
      <c r="E738" s="50"/>
      <c r="F738" s="165"/>
      <c r="G738" s="56"/>
      <c r="H738" s="56"/>
      <c r="I738" s="56"/>
      <c r="J738" s="56"/>
      <c r="K738" s="56"/>
      <c r="L738" s="23"/>
    </row>
    <row r="739" spans="1:12" x14ac:dyDescent="0.2">
      <c r="A739" s="24"/>
      <c r="B739" s="48"/>
      <c r="C739" s="49"/>
      <c r="D739" s="50"/>
      <c r="E739" s="50"/>
      <c r="F739" s="165"/>
      <c r="G739" s="56"/>
      <c r="H739" s="56"/>
      <c r="I739" s="56"/>
      <c r="J739" s="56"/>
      <c r="K739" s="56"/>
      <c r="L739" s="23"/>
    </row>
    <row r="740" spans="1:12" x14ac:dyDescent="0.2">
      <c r="A740" s="51"/>
      <c r="B740" s="52"/>
      <c r="C740" s="53"/>
      <c r="D740" s="54"/>
      <c r="E740" s="54"/>
      <c r="F740" s="164"/>
      <c r="G740" s="55"/>
      <c r="H740" s="55"/>
      <c r="I740" s="55"/>
      <c r="J740" s="55"/>
      <c r="K740" s="55"/>
      <c r="L740" s="23"/>
    </row>
    <row r="741" spans="1:12" x14ac:dyDescent="0.2">
      <c r="A741" s="24"/>
      <c r="B741" s="48"/>
      <c r="C741" s="49"/>
      <c r="D741" s="50"/>
      <c r="E741" s="50"/>
      <c r="F741" s="165"/>
      <c r="G741" s="56"/>
      <c r="H741" s="56"/>
      <c r="I741" s="56"/>
      <c r="J741" s="56"/>
      <c r="K741" s="56"/>
      <c r="L741" s="23"/>
    </row>
    <row r="742" spans="1:12" x14ac:dyDescent="0.2">
      <c r="A742" s="24"/>
      <c r="B742" s="48"/>
      <c r="C742" s="49"/>
      <c r="D742" s="50"/>
      <c r="E742" s="50"/>
      <c r="F742" s="165"/>
      <c r="G742" s="56"/>
      <c r="H742" s="56"/>
      <c r="I742" s="56"/>
      <c r="J742" s="56"/>
      <c r="K742" s="56"/>
      <c r="L742" s="23"/>
    </row>
    <row r="743" spans="1:12" x14ac:dyDescent="0.2">
      <c r="A743" s="24"/>
      <c r="B743" s="48"/>
      <c r="C743" s="57"/>
      <c r="D743" s="50"/>
      <c r="E743" s="50"/>
      <c r="F743" s="165"/>
      <c r="G743" s="56"/>
      <c r="H743" s="56"/>
      <c r="I743" s="56"/>
      <c r="J743" s="56"/>
      <c r="K743" s="56"/>
      <c r="L743" s="23"/>
    </row>
    <row r="744" spans="1:12" x14ac:dyDescent="0.2">
      <c r="A744" s="24"/>
      <c r="B744" s="48"/>
      <c r="C744" s="49"/>
      <c r="D744" s="50"/>
      <c r="E744" s="50"/>
      <c r="F744" s="165"/>
      <c r="G744" s="56"/>
      <c r="H744" s="56"/>
      <c r="I744" s="56"/>
      <c r="J744" s="56"/>
      <c r="K744" s="56"/>
      <c r="L744" s="23"/>
    </row>
    <row r="745" spans="1:12" x14ac:dyDescent="0.2">
      <c r="A745" s="51"/>
      <c r="B745" s="52"/>
      <c r="C745" s="53"/>
      <c r="D745" s="54"/>
      <c r="E745" s="54"/>
      <c r="F745" s="164"/>
      <c r="G745" s="55"/>
      <c r="H745" s="55"/>
      <c r="I745" s="55"/>
      <c r="J745" s="55"/>
      <c r="K745" s="55"/>
      <c r="L745" s="23"/>
    </row>
    <row r="746" spans="1:12" x14ac:dyDescent="0.2">
      <c r="A746" s="51"/>
      <c r="B746" s="52"/>
      <c r="C746" s="53"/>
      <c r="D746" s="54"/>
      <c r="E746" s="54"/>
      <c r="F746" s="164"/>
      <c r="G746" s="55"/>
      <c r="H746" s="55"/>
      <c r="I746" s="55"/>
      <c r="J746" s="55"/>
      <c r="K746" s="55"/>
      <c r="L746" s="23"/>
    </row>
    <row r="747" spans="1:12" x14ac:dyDescent="0.2">
      <c r="A747" s="24"/>
      <c r="B747" s="48"/>
      <c r="C747" s="49"/>
      <c r="D747" s="50"/>
      <c r="E747" s="50"/>
      <c r="F747" s="165"/>
      <c r="G747" s="56"/>
      <c r="H747" s="56"/>
      <c r="I747" s="56"/>
      <c r="J747" s="56"/>
      <c r="K747" s="56"/>
      <c r="L747" s="23"/>
    </row>
    <row r="748" spans="1:12" x14ac:dyDescent="0.2">
      <c r="A748" s="24"/>
      <c r="B748" s="48"/>
      <c r="C748" s="49"/>
      <c r="D748" s="50"/>
      <c r="E748" s="50"/>
      <c r="F748" s="165"/>
      <c r="G748" s="56"/>
      <c r="H748" s="56"/>
      <c r="I748" s="56"/>
      <c r="J748" s="56"/>
      <c r="K748" s="56"/>
      <c r="L748" s="23"/>
    </row>
    <row r="749" spans="1:12" x14ac:dyDescent="0.2">
      <c r="A749" s="24"/>
      <c r="B749" s="48"/>
      <c r="C749" s="49"/>
      <c r="D749" s="50"/>
      <c r="E749" s="50"/>
      <c r="F749" s="165"/>
      <c r="G749" s="56"/>
      <c r="H749" s="56"/>
      <c r="I749" s="56"/>
      <c r="J749" s="56"/>
      <c r="K749" s="56"/>
      <c r="L749" s="23"/>
    </row>
    <row r="750" spans="1:12" x14ac:dyDescent="0.2">
      <c r="A750" s="24"/>
      <c r="B750" s="48"/>
      <c r="C750" s="49"/>
      <c r="D750" s="50"/>
      <c r="E750" s="50"/>
      <c r="F750" s="165"/>
      <c r="G750" s="56"/>
      <c r="H750" s="56"/>
      <c r="I750" s="56"/>
      <c r="J750" s="56"/>
      <c r="K750" s="56"/>
      <c r="L750" s="23"/>
    </row>
    <row r="751" spans="1:12" x14ac:dyDescent="0.2">
      <c r="A751" s="24"/>
      <c r="B751" s="48"/>
      <c r="C751" s="57"/>
      <c r="D751" s="50"/>
      <c r="E751" s="50"/>
      <c r="F751" s="165"/>
      <c r="G751" s="56"/>
      <c r="H751" s="56"/>
      <c r="I751" s="56"/>
      <c r="J751" s="56"/>
      <c r="K751" s="56"/>
      <c r="L751" s="23"/>
    </row>
    <row r="752" spans="1:12" x14ac:dyDescent="0.2">
      <c r="A752" s="24"/>
      <c r="B752" s="48"/>
      <c r="C752" s="49"/>
      <c r="D752" s="50"/>
      <c r="E752" s="50"/>
      <c r="F752" s="165"/>
      <c r="G752" s="56"/>
      <c r="H752" s="56"/>
      <c r="I752" s="56"/>
      <c r="J752" s="56"/>
      <c r="K752" s="56"/>
      <c r="L752" s="23"/>
    </row>
    <row r="753" spans="1:12" x14ac:dyDescent="0.2">
      <c r="A753" s="24"/>
      <c r="B753" s="48"/>
      <c r="C753" s="49"/>
      <c r="D753" s="50"/>
      <c r="E753" s="50"/>
      <c r="F753" s="165"/>
      <c r="G753" s="56"/>
      <c r="H753" s="56"/>
      <c r="I753" s="56"/>
      <c r="J753" s="56"/>
      <c r="K753" s="56"/>
      <c r="L753" s="23"/>
    </row>
    <row r="754" spans="1:12" x14ac:dyDescent="0.2">
      <c r="A754" s="24"/>
      <c r="B754" s="48"/>
      <c r="C754" s="49"/>
      <c r="D754" s="50"/>
      <c r="E754" s="50"/>
      <c r="F754" s="165"/>
      <c r="G754" s="56"/>
      <c r="H754" s="56"/>
      <c r="I754" s="56"/>
      <c r="J754" s="56"/>
      <c r="K754" s="56"/>
      <c r="L754" s="23"/>
    </row>
    <row r="755" spans="1:12" x14ac:dyDescent="0.2">
      <c r="A755" s="24"/>
      <c r="B755" s="48"/>
      <c r="C755" s="49"/>
      <c r="D755" s="50"/>
      <c r="E755" s="50"/>
      <c r="F755" s="165"/>
      <c r="G755" s="56"/>
      <c r="H755" s="56"/>
      <c r="I755" s="56"/>
      <c r="J755" s="56"/>
      <c r="K755" s="56"/>
      <c r="L755" s="23"/>
    </row>
    <row r="756" spans="1:12" x14ac:dyDescent="0.2">
      <c r="A756" s="24"/>
      <c r="B756" s="48"/>
      <c r="C756" s="49"/>
      <c r="D756" s="50"/>
      <c r="E756" s="50"/>
      <c r="F756" s="165"/>
      <c r="G756" s="56"/>
      <c r="H756" s="56"/>
      <c r="I756" s="56"/>
      <c r="J756" s="56"/>
      <c r="K756" s="56"/>
      <c r="L756" s="23"/>
    </row>
    <row r="757" spans="1:12" x14ac:dyDescent="0.2">
      <c r="A757" s="24"/>
      <c r="B757" s="48"/>
      <c r="C757" s="49"/>
      <c r="D757" s="50"/>
      <c r="E757" s="50"/>
      <c r="F757" s="165"/>
      <c r="G757" s="56"/>
      <c r="H757" s="56"/>
      <c r="I757" s="56"/>
      <c r="J757" s="56"/>
      <c r="K757" s="56"/>
      <c r="L757" s="23"/>
    </row>
    <row r="758" spans="1:12" x14ac:dyDescent="0.2">
      <c r="A758" s="24"/>
      <c r="B758" s="48"/>
      <c r="C758" s="57"/>
      <c r="D758" s="50"/>
      <c r="E758" s="50"/>
      <c r="F758" s="165"/>
      <c r="G758" s="56"/>
      <c r="H758" s="56"/>
      <c r="I758" s="56"/>
      <c r="J758" s="56"/>
      <c r="K758" s="56"/>
      <c r="L758" s="23"/>
    </row>
    <row r="759" spans="1:12" x14ac:dyDescent="0.2">
      <c r="A759" s="24"/>
      <c r="B759" s="48"/>
      <c r="C759" s="49"/>
      <c r="D759" s="50"/>
      <c r="E759" s="50"/>
      <c r="F759" s="165"/>
      <c r="G759" s="56"/>
      <c r="H759" s="56"/>
      <c r="I759" s="56"/>
      <c r="J759" s="56"/>
      <c r="K759" s="56"/>
      <c r="L759" s="23"/>
    </row>
    <row r="760" spans="1:12" x14ac:dyDescent="0.2">
      <c r="A760" s="24"/>
      <c r="B760" s="48"/>
      <c r="C760" s="49"/>
      <c r="D760" s="50"/>
      <c r="E760" s="50"/>
      <c r="F760" s="165"/>
      <c r="G760" s="56"/>
      <c r="H760" s="56"/>
      <c r="I760" s="56"/>
      <c r="J760" s="56"/>
      <c r="K760" s="56"/>
      <c r="L760" s="23"/>
    </row>
    <row r="761" spans="1:12" x14ac:dyDescent="0.2">
      <c r="A761" s="24"/>
      <c r="B761" s="48"/>
      <c r="C761" s="57"/>
      <c r="D761" s="50"/>
      <c r="E761" s="50"/>
      <c r="F761" s="165"/>
      <c r="G761" s="56"/>
      <c r="H761" s="56"/>
      <c r="I761" s="56"/>
      <c r="J761" s="56"/>
      <c r="K761" s="56"/>
      <c r="L761" s="23"/>
    </row>
    <row r="762" spans="1:12" x14ac:dyDescent="0.2">
      <c r="A762" s="24"/>
      <c r="B762" s="48"/>
      <c r="C762" s="49"/>
      <c r="D762" s="50"/>
      <c r="E762" s="50"/>
      <c r="F762" s="165"/>
      <c r="G762" s="56"/>
      <c r="H762" s="56"/>
      <c r="I762" s="56"/>
      <c r="J762" s="56"/>
      <c r="K762" s="56"/>
      <c r="L762" s="23"/>
    </row>
    <row r="763" spans="1:12" x14ac:dyDescent="0.2">
      <c r="A763" s="24"/>
      <c r="B763" s="48"/>
      <c r="C763" s="49"/>
      <c r="D763" s="50"/>
      <c r="E763" s="50"/>
      <c r="F763" s="165"/>
      <c r="G763" s="56"/>
      <c r="H763" s="56"/>
      <c r="I763" s="56"/>
      <c r="J763" s="56"/>
      <c r="K763" s="56"/>
      <c r="L763" s="23"/>
    </row>
    <row r="764" spans="1:12" x14ac:dyDescent="0.2">
      <c r="A764" s="24"/>
      <c r="B764" s="48"/>
      <c r="C764" s="57"/>
      <c r="D764" s="50"/>
      <c r="E764" s="50"/>
      <c r="F764" s="165"/>
      <c r="G764" s="56"/>
      <c r="H764" s="56"/>
      <c r="I764" s="56"/>
      <c r="J764" s="56"/>
      <c r="K764" s="56"/>
      <c r="L764" s="23"/>
    </row>
    <row r="765" spans="1:12" x14ac:dyDescent="0.2">
      <c r="A765" s="24"/>
      <c r="B765" s="48"/>
      <c r="C765" s="49"/>
      <c r="D765" s="50"/>
      <c r="E765" s="50"/>
      <c r="F765" s="165"/>
      <c r="G765" s="56"/>
      <c r="H765" s="56"/>
      <c r="I765" s="56"/>
      <c r="J765" s="56"/>
      <c r="K765" s="56"/>
      <c r="L765" s="23"/>
    </row>
    <row r="766" spans="1:12" x14ac:dyDescent="0.2">
      <c r="A766" s="24"/>
      <c r="B766" s="48"/>
      <c r="C766" s="49"/>
      <c r="D766" s="50"/>
      <c r="E766" s="50"/>
      <c r="F766" s="165"/>
      <c r="G766" s="56"/>
      <c r="H766" s="56"/>
      <c r="I766" s="56"/>
      <c r="J766" s="56"/>
      <c r="K766" s="56"/>
      <c r="L766" s="23"/>
    </row>
    <row r="767" spans="1:12" x14ac:dyDescent="0.2">
      <c r="A767" s="24"/>
      <c r="B767" s="48"/>
      <c r="C767" s="49"/>
      <c r="D767" s="50"/>
      <c r="E767" s="50"/>
      <c r="F767" s="165"/>
      <c r="G767" s="56"/>
      <c r="H767" s="56"/>
      <c r="I767" s="56"/>
      <c r="J767" s="56"/>
      <c r="K767" s="56"/>
      <c r="L767" s="23"/>
    </row>
    <row r="768" spans="1:12" x14ac:dyDescent="0.2">
      <c r="A768" s="24"/>
      <c r="B768" s="48"/>
      <c r="C768" s="49"/>
      <c r="D768" s="50"/>
      <c r="E768" s="50"/>
      <c r="F768" s="165"/>
      <c r="G768" s="56"/>
      <c r="H768" s="56"/>
      <c r="I768" s="56"/>
      <c r="J768" s="56"/>
      <c r="K768" s="56"/>
      <c r="L768" s="23"/>
    </row>
    <row r="769" spans="1:12" x14ac:dyDescent="0.2">
      <c r="A769" s="24"/>
      <c r="B769" s="48"/>
      <c r="C769" s="49"/>
      <c r="D769" s="50"/>
      <c r="E769" s="50"/>
      <c r="F769" s="165"/>
      <c r="G769" s="56"/>
      <c r="H769" s="56"/>
      <c r="I769" s="56"/>
      <c r="J769" s="56"/>
      <c r="K769" s="56"/>
      <c r="L769" s="23"/>
    </row>
    <row r="770" spans="1:12" x14ac:dyDescent="0.2">
      <c r="A770" s="24"/>
      <c r="B770" s="48"/>
      <c r="C770" s="49"/>
      <c r="D770" s="50"/>
      <c r="E770" s="50"/>
      <c r="F770" s="165"/>
      <c r="G770" s="56"/>
      <c r="H770" s="56"/>
      <c r="I770" s="56"/>
      <c r="J770" s="56"/>
      <c r="K770" s="56"/>
      <c r="L770" s="23"/>
    </row>
    <row r="771" spans="1:12" x14ac:dyDescent="0.2">
      <c r="A771" s="51"/>
      <c r="B771" s="52"/>
      <c r="C771" s="53"/>
      <c r="D771" s="54"/>
      <c r="E771" s="54"/>
      <c r="F771" s="164"/>
      <c r="G771" s="55"/>
      <c r="H771" s="55"/>
      <c r="I771" s="55"/>
      <c r="J771" s="55"/>
      <c r="K771" s="55"/>
      <c r="L771" s="23"/>
    </row>
    <row r="772" spans="1:12" x14ac:dyDescent="0.2">
      <c r="A772" s="24"/>
      <c r="B772" s="48"/>
      <c r="C772" s="57"/>
      <c r="D772" s="50"/>
      <c r="E772" s="50"/>
      <c r="F772" s="165"/>
      <c r="G772" s="56"/>
      <c r="H772" s="56"/>
      <c r="I772" s="56"/>
      <c r="J772" s="56"/>
      <c r="K772" s="56"/>
      <c r="L772" s="23"/>
    </row>
    <row r="773" spans="1:12" x14ac:dyDescent="0.2">
      <c r="A773" s="24"/>
      <c r="B773" s="48"/>
      <c r="C773" s="49"/>
      <c r="D773" s="50"/>
      <c r="E773" s="50"/>
      <c r="F773" s="165"/>
      <c r="G773" s="56"/>
      <c r="H773" s="56"/>
      <c r="I773" s="56"/>
      <c r="J773" s="56"/>
      <c r="K773" s="56"/>
      <c r="L773" s="23"/>
    </row>
    <row r="774" spans="1:12" x14ac:dyDescent="0.2">
      <c r="A774" s="24"/>
      <c r="B774" s="48"/>
      <c r="C774" s="49"/>
      <c r="D774" s="50"/>
      <c r="E774" s="50"/>
      <c r="F774" s="165"/>
      <c r="G774" s="56"/>
      <c r="H774" s="56"/>
      <c r="I774" s="56"/>
      <c r="J774" s="56"/>
      <c r="K774" s="56"/>
      <c r="L774" s="23"/>
    </row>
    <row r="775" spans="1:12" x14ac:dyDescent="0.2">
      <c r="A775" s="24"/>
      <c r="B775" s="48"/>
      <c r="C775" s="49"/>
      <c r="D775" s="50"/>
      <c r="E775" s="50"/>
      <c r="F775" s="165"/>
      <c r="G775" s="56"/>
      <c r="H775" s="56"/>
      <c r="I775" s="56"/>
      <c r="J775" s="56"/>
      <c r="K775" s="56"/>
      <c r="L775" s="23"/>
    </row>
    <row r="776" spans="1:12" x14ac:dyDescent="0.2">
      <c r="A776" s="51"/>
      <c r="B776" s="52"/>
      <c r="C776" s="53"/>
      <c r="D776" s="54"/>
      <c r="E776" s="54"/>
      <c r="F776" s="164"/>
      <c r="G776" s="55"/>
      <c r="H776" s="55"/>
      <c r="I776" s="55"/>
      <c r="J776" s="55"/>
      <c r="K776" s="55"/>
      <c r="L776" s="23"/>
    </row>
    <row r="777" spans="1:12" x14ac:dyDescent="0.2">
      <c r="A777" s="24"/>
      <c r="B777" s="48"/>
      <c r="C777" s="49"/>
      <c r="D777" s="50"/>
      <c r="E777" s="50"/>
      <c r="F777" s="165"/>
      <c r="G777" s="56"/>
      <c r="H777" s="56"/>
      <c r="I777" s="56"/>
      <c r="J777" s="56"/>
      <c r="K777" s="56"/>
      <c r="L777" s="23"/>
    </row>
    <row r="778" spans="1:12" x14ac:dyDescent="0.2">
      <c r="A778" s="24"/>
      <c r="B778" s="48"/>
      <c r="C778" s="49"/>
      <c r="D778" s="50"/>
      <c r="E778" s="50"/>
      <c r="F778" s="165"/>
      <c r="G778" s="56"/>
      <c r="H778" s="56"/>
      <c r="I778" s="56"/>
      <c r="J778" s="56"/>
      <c r="K778" s="56"/>
      <c r="L778" s="23"/>
    </row>
    <row r="779" spans="1:12" x14ac:dyDescent="0.2">
      <c r="A779" s="24"/>
      <c r="B779" s="48"/>
      <c r="C779" s="49"/>
      <c r="D779" s="50"/>
      <c r="E779" s="50"/>
      <c r="F779" s="165"/>
      <c r="G779" s="56"/>
      <c r="H779" s="56"/>
      <c r="I779" s="56"/>
      <c r="J779" s="56"/>
      <c r="K779" s="56"/>
      <c r="L779" s="23"/>
    </row>
  </sheetData>
  <pageMargins left="1" right="0.7" top="0.75" bottom="0.75" header="0.3" footer="0.3"/>
  <pageSetup scale="59" firstPageNumber="37" orientation="landscape" useFirstPageNumber="1" r:id="rId1"/>
  <headerFooter>
    <oddFooter>&amp;CPage 8.4.&amp;P</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0055BC19-EA8E-451B-9203-8FB6D89EC6A0}"/>
</file>

<file path=customXml/itemProps2.xml><?xml version="1.0" encoding="utf-8"?>
<ds:datastoreItem xmlns:ds="http://schemas.openxmlformats.org/officeDocument/2006/customXml" ds:itemID="{6E6E4D95-114D-427F-8641-03D8CE190069}"/>
</file>

<file path=customXml/itemProps3.xml><?xml version="1.0" encoding="utf-8"?>
<ds:datastoreItem xmlns:ds="http://schemas.openxmlformats.org/officeDocument/2006/customXml" ds:itemID="{9BD96CC2-87DB-48B2-A28F-74CC4B9482F1}"/>
</file>

<file path=customXml/itemProps4.xml><?xml version="1.0" encoding="utf-8"?>
<ds:datastoreItem xmlns:ds="http://schemas.openxmlformats.org/officeDocument/2006/customXml" ds:itemID="{02A84A9A-AE05-41D4-87A5-1E75E782BE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8.4</vt:lpstr>
      <vt:lpstr>8.4.1</vt:lpstr>
      <vt:lpstr>8.4.2 &amp; 8.4.3</vt:lpstr>
      <vt:lpstr>8.4.4-8.4.31</vt:lpstr>
      <vt:lpstr>8.4.32</vt:lpstr>
      <vt:lpstr>8.4.33</vt:lpstr>
      <vt:lpstr>8.4.34 -8.4.35</vt:lpstr>
      <vt:lpstr>8.4.36</vt:lpstr>
      <vt:lpstr>8.4.37-39</vt:lpstr>
      <vt:lpstr>8.4.40-43</vt:lpstr>
      <vt:lpstr>8.4.44-45</vt:lpstr>
      <vt:lpstr>8.4.46</vt:lpstr>
      <vt:lpstr>'8.4'!Print_Area</vt:lpstr>
      <vt:lpstr>'8.4.1'!Print_Area</vt:lpstr>
      <vt:lpstr>'8.4.2 &amp; 8.4.3'!Print_Area</vt:lpstr>
      <vt:lpstr>'8.4.32'!Print_Area</vt:lpstr>
      <vt:lpstr>'8.4.33'!Print_Area</vt:lpstr>
      <vt:lpstr>'8.4.34 -8.4.35'!Print_Area</vt:lpstr>
      <vt:lpstr>'8.4.36'!Print_Area</vt:lpstr>
      <vt:lpstr>'8.4.37-39'!Print_Area</vt:lpstr>
      <vt:lpstr>'8.4.40-43'!Print_Area</vt:lpstr>
      <vt:lpstr>'8.4.44-45'!Print_Area</vt:lpstr>
      <vt:lpstr>'8.4.46'!Print_Area</vt:lpstr>
      <vt:lpstr>'8.4.4-8.4.31'!Print_Area</vt:lpstr>
      <vt:lpstr>'8.4.2 &amp; 8.4.3'!Print_Titles</vt:lpstr>
      <vt:lpstr>'8.4.34 -8.4.35'!Print_Titles</vt:lpstr>
      <vt:lpstr>'8.4.36'!Print_Titles</vt:lpstr>
      <vt:lpstr>'8.4.37-39'!Print_Titles</vt:lpstr>
      <vt:lpstr>'8.4.40-43'!Print_Titles</vt:lpstr>
      <vt:lpstr>'8.4.44-45'!Print_Titles</vt:lpstr>
      <vt:lpstr>'8.4.4-8.4.31'!Print_Titles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2023-03-08T18:56:04Z</dcterms:created>
  <dcterms:modified xsi:type="dcterms:W3CDTF">2023-03-12T01:26:29Z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