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ICNU (As Filed)(1)" sheetId="1" r:id="rId1"/>
    <sheet name="ICNU (Revised)(2)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<sst xmlns="http://schemas.openxmlformats.org/spreadsheetml/2006/main" count="34" uniqueCount="23">
  <si>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Revenues</t>
  </si>
  <si>
    <t>Adjustments</t>
  </si>
  <si>
    <t>Adjusted</t>
  </si>
  <si>
    <t>Expenses</t>
  </si>
  <si>
    <t>Operating Income</t>
  </si>
  <si>
    <t>Rate Base</t>
  </si>
  <si>
    <t>Rate of Return</t>
  </si>
  <si>
    <t>Debt</t>
  </si>
  <si>
    <t xml:space="preserve">Preferred </t>
  </si>
  <si>
    <t>Common</t>
  </si>
  <si>
    <t>ICNU (Revised)</t>
  </si>
  <si>
    <t>Capital Structure</t>
  </si>
  <si>
    <t>Line 2: Revised Response to Bench Request 3</t>
  </si>
  <si>
    <t>Line 3: Line (1) + Line (2)</t>
  </si>
  <si>
    <t>Line 4: Implied Rate of Rate - (Line 3, Column 3/Line 3, Column 4)</t>
  </si>
  <si>
    <t>Lines 5 - 7: Exhibit JTW-3, Page 2.1 Capital Structure Information</t>
  </si>
  <si>
    <t>Notes</t>
  </si>
  <si>
    <t>Line 1: Exhibit JTW-3, Page 1.0, Column 3 - Total Normalized Results</t>
  </si>
  <si>
    <t>Increase to 9.375%</t>
  </si>
  <si>
    <t>Line 8, Column 4: Increase to Reach Public Counsel recommended 9.375% ROE</t>
  </si>
  <si>
    <t>Line 7, Column 4: ROE consistent with ICNU ROR, Public Counsel's Capital Structure Debt &amp; Preferred</t>
  </si>
  <si>
    <t>ICNU (Second Supplemental Response to Bench Request 3)</t>
  </si>
  <si>
    <t>(1) This does not reflect changes in income taxes and interest synchronization.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</si>
</sst>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%"/>
    <numFmt numFmtId="167" formatCode="0_);[Red]\(0\)"/>
    <numFmt numFmtId="168" formatCode="m/d/yy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6" fontId="0" fillId="0" borderId="1" xfId="0" applyNumberFormat="1" applyBorder="1" applyAlignment="1">
      <alignment/>
    </xf>
    <xf numFmtId="6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6" fontId="0" fillId="0" borderId="4" xfId="0" applyNumberFormat="1" applyBorder="1" applyAlignment="1">
      <alignment/>
    </xf>
    <xf numFmtId="6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6" fontId="0" fillId="0" borderId="6" xfId="0" applyNumberFormat="1" applyBorder="1" applyAlignment="1">
      <alignment/>
    </xf>
    <xf numFmtId="6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/>
    </xf>
    <xf numFmtId="168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9.140625" style="6" customWidth="1"/>
    <col min="2" max="2" width="11.421875" style="1" bestFit="1" customWidth="1"/>
    <col min="3" max="3" width="15.00390625" style="1" bestFit="1" customWidth="1"/>
    <col min="4" max="4" width="12.7109375" style="1" bestFit="1" customWidth="1"/>
    <col min="5" max="6" width="15.7109375" style="1" bestFit="1" customWidth="1"/>
    <col min="7" max="16384" width="9.140625" style="1" customWidth="1"/>
  </cols>
  <sheetData>
    <row r="1" ht="12.75">
      <c r="B1" s="5" t="s">
        <v>21</v>
      </c>
    </row>
    <row r="2" ht="12.75">
      <c r="B2" s="21">
        <v>38231</v>
      </c>
    </row>
    <row r="4" spans="3:6" ht="12.75">
      <c r="C4" s="2" t="s">
        <v>0</v>
      </c>
      <c r="D4" s="2" t="s">
        <v>3</v>
      </c>
      <c r="E4" s="2" t="s">
        <v>4</v>
      </c>
      <c r="F4" s="2" t="s">
        <v>5</v>
      </c>
    </row>
    <row r="5" spans="3:6" s="19" customFormat="1" ht="12.75">
      <c r="C5" s="19">
        <v>-1</v>
      </c>
      <c r="D5" s="19">
        <v>-2</v>
      </c>
      <c r="E5" s="19">
        <v>-3</v>
      </c>
      <c r="F5" s="19">
        <v>-4</v>
      </c>
    </row>
    <row r="7" spans="1:6" ht="12.75">
      <c r="A7" s="6">
        <v>-1</v>
      </c>
      <c r="C7" s="1">
        <v>303422950</v>
      </c>
      <c r="D7" s="1">
        <v>267093294</v>
      </c>
      <c r="E7" s="1">
        <f>C7-D7</f>
        <v>36329656</v>
      </c>
      <c r="F7" s="1">
        <v>596314313</v>
      </c>
    </row>
    <row r="9" spans="1:6" ht="12.75">
      <c r="A9" s="6">
        <v>-2</v>
      </c>
      <c r="B9" s="1" t="s">
        <v>1</v>
      </c>
      <c r="C9" s="1">
        <v>-1808619</v>
      </c>
      <c r="D9" s="1">
        <f>-8181157+442650-559650</f>
        <v>-8298157</v>
      </c>
      <c r="E9" s="1">
        <f>C9-D9</f>
        <v>6489538</v>
      </c>
      <c r="F9" s="1">
        <v>-6433789</v>
      </c>
    </row>
    <row r="12" spans="1:6" ht="12.75">
      <c r="A12" s="6">
        <v>-3</v>
      </c>
      <c r="B12" s="1" t="s">
        <v>2</v>
      </c>
      <c r="C12" s="1">
        <f>C7+C9</f>
        <v>301614331</v>
      </c>
      <c r="D12" s="1">
        <f>D7+D9</f>
        <v>258795137</v>
      </c>
      <c r="E12" s="1">
        <f>E7+E9</f>
        <v>42819194</v>
      </c>
      <c r="F12" s="1">
        <f>F7+F9</f>
        <v>589880524</v>
      </c>
    </row>
    <row r="14" spans="1:6" ht="12.75">
      <c r="A14" s="6">
        <v>-4</v>
      </c>
      <c r="D14" s="1" t="s">
        <v>6</v>
      </c>
      <c r="F14" s="3">
        <f>E12/F12</f>
        <v>0.07258960460271104</v>
      </c>
    </row>
    <row r="16" spans="1:6" ht="12.75">
      <c r="A16" s="6">
        <v>-5</v>
      </c>
      <c r="B16" s="7" t="s">
        <v>11</v>
      </c>
      <c r="C16" s="8"/>
      <c r="D16" s="8" t="s">
        <v>7</v>
      </c>
      <c r="E16" s="9">
        <v>0.5448</v>
      </c>
      <c r="F16" s="10">
        <v>0.0651</v>
      </c>
    </row>
    <row r="17" spans="1:6" ht="12.75">
      <c r="A17" s="6">
        <v>-6</v>
      </c>
      <c r="B17" s="11"/>
      <c r="C17" s="12"/>
      <c r="D17" s="12" t="s">
        <v>8</v>
      </c>
      <c r="E17" s="13">
        <v>0.0142</v>
      </c>
      <c r="F17" s="14">
        <v>0.0672</v>
      </c>
    </row>
    <row r="18" spans="1:8" ht="12.75">
      <c r="A18" s="6">
        <v>-7</v>
      </c>
      <c r="B18" s="15"/>
      <c r="C18" s="16"/>
      <c r="D18" s="16" t="s">
        <v>9</v>
      </c>
      <c r="E18" s="17">
        <f>1-E16-E17</f>
        <v>0.44100000000000006</v>
      </c>
      <c r="F18" s="18">
        <f>(F14-E16*F16-E17*F17)/E18</f>
        <v>0.08201561134401593</v>
      </c>
      <c r="H18" s="3"/>
    </row>
    <row r="20" spans="1:6" ht="12.75">
      <c r="A20" s="6">
        <v>-8</v>
      </c>
      <c r="D20" s="1" t="s">
        <v>18</v>
      </c>
      <c r="F20" s="1">
        <f>100*(0.09375-F18)*4524566</f>
        <v>5309301.594365123</v>
      </c>
    </row>
    <row r="22" ht="12.75">
      <c r="A22" s="6" t="s">
        <v>17</v>
      </c>
    </row>
    <row r="23" ht="12.75">
      <c r="A23" s="6" t="s">
        <v>12</v>
      </c>
    </row>
    <row r="24" ht="12.75">
      <c r="A24" s="6" t="s">
        <v>13</v>
      </c>
    </row>
    <row r="25" ht="12.75">
      <c r="A25" s="6" t="s">
        <v>14</v>
      </c>
    </row>
    <row r="26" ht="12.75">
      <c r="A26" s="6" t="s">
        <v>15</v>
      </c>
    </row>
    <row r="28" ht="12.75">
      <c r="A28" s="6" t="s">
        <v>20</v>
      </c>
    </row>
    <row r="30" ht="12.75">
      <c r="A30" s="6" t="s">
        <v>19</v>
      </c>
    </row>
    <row r="32" ht="12.75">
      <c r="A32" s="20" t="s">
        <v>16</v>
      </c>
    </row>
    <row r="34" ht="12.75">
      <c r="A34" s="6" t="s">
        <v>22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19" sqref="E19"/>
    </sheetView>
  </sheetViews>
  <sheetFormatPr defaultColWidth="9.140625" defaultRowHeight="12.75"/>
  <cols>
    <col min="1" max="1" width="11.421875" style="1" bestFit="1" customWidth="1"/>
    <col min="2" max="2" width="15.00390625" style="1" bestFit="1" customWidth="1"/>
    <col min="3" max="3" width="12.7109375" style="1" bestFit="1" customWidth="1"/>
    <col min="4" max="5" width="15.7109375" style="1" bestFit="1" customWidth="1"/>
    <col min="6" max="16384" width="9.140625" style="1" customWidth="1"/>
  </cols>
  <sheetData>
    <row r="1" ht="12.75">
      <c r="A1" s="1" t="s">
        <v>10</v>
      </c>
    </row>
    <row r="3" spans="2:5" ht="12.75">
      <c r="B3" s="2" t="s">
        <v>0</v>
      </c>
      <c r="C3" s="2" t="s">
        <v>3</v>
      </c>
      <c r="D3" s="2" t="s">
        <v>4</v>
      </c>
      <c r="E3" s="2" t="s">
        <v>5</v>
      </c>
    </row>
    <row r="6" spans="2:5" ht="12.75">
      <c r="B6" s="1">
        <v>303422950</v>
      </c>
      <c r="C6" s="1">
        <v>267093294</v>
      </c>
      <c r="D6" s="1">
        <f>B6-C6</f>
        <v>36329656</v>
      </c>
      <c r="E6" s="1">
        <v>596314313</v>
      </c>
    </row>
    <row r="8" spans="1:5" ht="12.75">
      <c r="A8" s="1" t="s">
        <v>1</v>
      </c>
      <c r="B8" s="1">
        <f>-1808619+4604169</f>
        <v>2795550</v>
      </c>
      <c r="C8" s="1">
        <f>557920+1252058+4836774+'ICNU (As Filed)(1)'!D9</f>
        <v>-1651405</v>
      </c>
      <c r="D8" s="1">
        <f>B8-C8</f>
        <v>4446955</v>
      </c>
      <c r="E8" s="1">
        <v>-6433789</v>
      </c>
    </row>
    <row r="11" spans="1:5" ht="12.75">
      <c r="A11" s="1" t="s">
        <v>2</v>
      </c>
      <c r="B11" s="1">
        <f>B6+B8</f>
        <v>306218500</v>
      </c>
      <c r="C11" s="1">
        <f>C6+C8</f>
        <v>265441889</v>
      </c>
      <c r="D11" s="1">
        <f>D6+D8</f>
        <v>40776611</v>
      </c>
      <c r="E11" s="1">
        <f>E6+E8</f>
        <v>589880524</v>
      </c>
    </row>
    <row r="13" spans="3:5" ht="12.75">
      <c r="C13" s="1" t="s">
        <v>6</v>
      </c>
      <c r="E13" s="3">
        <f>D11/E11</f>
        <v>0.06912689831407283</v>
      </c>
    </row>
    <row r="15" spans="3:5" ht="12.75">
      <c r="C15" s="1" t="s">
        <v>7</v>
      </c>
      <c r="D15" s="4">
        <f>'ICNU (As Filed)(1)'!E16</f>
        <v>0.5448</v>
      </c>
      <c r="E15" s="4">
        <v>0.0651</v>
      </c>
    </row>
    <row r="16" spans="3:5" ht="12.75">
      <c r="C16" s="1" t="s">
        <v>8</v>
      </c>
      <c r="D16" s="4">
        <f>'ICNU (As Filed)(1)'!E17</f>
        <v>0.0142</v>
      </c>
      <c r="E16" s="4">
        <v>0.0672</v>
      </c>
    </row>
    <row r="17" spans="3:7" ht="12.75">
      <c r="C17" s="1" t="s">
        <v>9</v>
      </c>
      <c r="D17" s="4">
        <f>'ICNU (As Filed)(1)'!E18</f>
        <v>0.44100000000000006</v>
      </c>
      <c r="E17" s="4">
        <f>(E13-D15*E15-D16*E16)/D17</f>
        <v>0.07416366964642362</v>
      </c>
      <c r="G17" s="3"/>
    </row>
    <row r="19" spans="3:5" ht="12.75">
      <c r="C19" s="1" t="s">
        <v>18</v>
      </c>
      <c r="E19" s="1">
        <f>100*(0.09375-E17)*4524566</f>
        <v>8861964.438255964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&amp;R&amp;"Arial,Bold"Attachment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 Wrigley</dc:creator>
  <cp:keywords/>
  <dc:description/>
  <cp:lastModifiedBy>CWG</cp:lastModifiedBy>
  <cp:lastPrinted>2004-09-01T20:28:27Z</cp:lastPrinted>
  <dcterms:created xsi:type="dcterms:W3CDTF">2004-08-19T23:03:59Z</dcterms:created>
  <dcterms:modified xsi:type="dcterms:W3CDTF">2004-09-01T20:33:36Z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Response</vt:lpwstr>
  </property>
  <property fmtid="{D5CDD505-2E9C-101B-9397-08002B2CF9AE}" pid="4" name="IsHighlyConfidential">
    <vt:lpwstr>0</vt:lpwstr>
  </property>
  <property fmtid="{D5CDD505-2E9C-101B-9397-08002B2CF9AE}" pid="5" name="DocketNumber">
    <vt:lpwstr>032065</vt:lpwstr>
  </property>
  <property fmtid="{D5CDD505-2E9C-101B-9397-08002B2CF9AE}" pid="6" name="IsConfidential">
    <vt:lpwstr>0</vt:lpwstr>
  </property>
  <property fmtid="{D5CDD505-2E9C-101B-9397-08002B2CF9AE}" pid="7" name="Date1">
    <vt:lpwstr>2004-09-02T00:00:00Z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2003-12-16T00:00:00Z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