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docx" ContentType="application/vnd.openxmlformats-officedocument.wordprocessingml.document"/>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saveExternalLinkValues="0" codeName="ThisWorkbook"/>
  <xr:revisionPtr revIDLastSave="0" documentId="13_ncr:1_{DBB6AB72-D70E-4DC5-A2F4-63779755CD8F}" xr6:coauthVersionLast="47" xr6:coauthVersionMax="47" xr10:uidLastSave="{00000000-0000-0000-0000-000000000000}"/>
  <bookViews>
    <workbookView xWindow="-120" yWindow="-120" windowWidth="38640" windowHeight="21240" tabRatio="919" xr2:uid="{00000000-000D-0000-FFFF-FFFF00000000}"/>
  </bookViews>
  <sheets>
    <sheet name="WA Title Sheet" sheetId="89" r:id="rId1"/>
    <sheet name="Statement Title" sheetId="90" r:id="rId2"/>
    <sheet name="Dec. St. of Operations" sheetId="91" r:id="rId3"/>
    <sheet name="ROR Title Sheet" sheetId="92" r:id="rId4"/>
    <sheet name="Summary" sheetId="2" r:id="rId5"/>
    <sheet name="Adj. Title Sheet" sheetId="94" r:id="rId6"/>
    <sheet name="Acct. Adj. Summary" sheetId="96" r:id="rId7"/>
    <sheet name="Promo Adv Adj" sheetId="25" r:id="rId8"/>
    <sheet name="Incentives Adjustment" sheetId="101" r:id="rId9"/>
    <sheet name="Directors and Officers Adj" sheetId="102" r:id="rId10"/>
    <sheet name=" Working Capital (AMA)" sheetId="100"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0" localSheetId="8">#REF!</definedName>
    <definedName name="\0">#REF!</definedName>
    <definedName name="\a" localSheetId="8">#REF!</definedName>
    <definedName name="\a">#REF!</definedName>
    <definedName name="\b">#REF!</definedName>
    <definedName name="\bb">'[1]Input Data'!$C$181</definedName>
    <definedName name="\c">#REF!</definedName>
    <definedName name="\d">#REF!</definedName>
    <definedName name="\e">#REF!</definedName>
    <definedName name="\f">#REF!</definedName>
    <definedName name="\g">#REF!</definedName>
    <definedName name="\i">#REF!</definedName>
    <definedName name="\k">#REF!</definedName>
    <definedName name="\m">#REF!</definedName>
    <definedName name="\n">#REF!</definedName>
    <definedName name="\q">#REF!</definedName>
    <definedName name="\s">#REF!</definedName>
    <definedName name="\t">#REF!</definedName>
    <definedName name="\v">#REF!</definedName>
    <definedName name="\zzz">'[1]Input Data'!#REF!</definedName>
    <definedName name="_12_91">#REF!</definedName>
    <definedName name="_18C__SSPB">'[2]Int Rates'!#REF!</definedName>
    <definedName name="_1994DD">#REF!</definedName>
    <definedName name="_228">'[2]Interest Rates'!#REF!</definedName>
    <definedName name="_230">'[2]Interest Rates'!#REF!</definedName>
    <definedName name="_244">'[2]Int Rates'!#REF!</definedName>
    <definedName name="_246">'[2]Int Rates'!#REF!</definedName>
    <definedName name="_27Database">'[2]Int Rates'!#REF!</definedName>
    <definedName name="_36M__SSP">'[2]Int Rates'!#REF!</definedName>
    <definedName name="_4000">#REF!</definedName>
    <definedName name="_403">#REF!</definedName>
    <definedName name="_4030">#REF!</definedName>
    <definedName name="_4085">#REF!</definedName>
    <definedName name="_4091">#REF!</definedName>
    <definedName name="_4150">#REF!</definedName>
    <definedName name="_4170">#REF!</definedName>
    <definedName name="_4181">#REF!</definedName>
    <definedName name="_4190">#REF!</definedName>
    <definedName name="_4270">#REF!</definedName>
    <definedName name="_428">#REF!</definedName>
    <definedName name="_4281">#REF!</definedName>
    <definedName name="_4310">#REF!</definedName>
    <definedName name="_4311">#REF!</definedName>
    <definedName name="_432">#REF!</definedName>
    <definedName name="_4320">#REF!</definedName>
    <definedName name="_4800">#REF!</definedName>
    <definedName name="_4930">#REF!</definedName>
    <definedName name="_7120">#REF!</definedName>
    <definedName name="_8040">#REF!</definedName>
    <definedName name="_8120">#REF!</definedName>
    <definedName name="_8700">#N/A</definedName>
    <definedName name="_8743">#REF!</definedName>
    <definedName name="_8750">#REF!</definedName>
    <definedName name="_8873">#REF!</definedName>
    <definedName name="_8890">#REF!</definedName>
    <definedName name="_89">#N/A</definedName>
    <definedName name="_9_">'[2]Int Rates'!#REF!</definedName>
    <definedName name="_9010">#REF!</definedName>
    <definedName name="_9070">#REF!</definedName>
    <definedName name="_9110">#REF!</definedName>
    <definedName name="_9200">#REF!</definedName>
    <definedName name="_9304">#REF!</definedName>
    <definedName name="_9310">#REF!</definedName>
    <definedName name="_apr98">[2]Detail!$B$822:$N$832</definedName>
    <definedName name="_apr99">'[2]185'!#REF!</definedName>
    <definedName name="_AUG92">#REF!</definedName>
    <definedName name="_aug98">[2]Detail!$C$280:$K$285</definedName>
    <definedName name="_Aug99">[2]Detail!$B$1198:$N$1212</definedName>
    <definedName name="_DEC91">#REF!</definedName>
    <definedName name="_dec98">[2]Detail!$C$310:$K$315</definedName>
    <definedName name="_dec99">[2]Detail!$B$1265:$N$1324</definedName>
    <definedName name="_feb98">[2]Detail!$B$796:$I$806</definedName>
    <definedName name="_FEB99">'[2]185'!#REF!</definedName>
    <definedName name="_GC2">[3]Notes!#REF!</definedName>
    <definedName name="_jan98">[2]Detail!$B$783:$N$793</definedName>
    <definedName name="_jan99">'[2]185'!#REF!</definedName>
    <definedName name="_JUL92">#REF!</definedName>
    <definedName name="_jul98">[2]Detail!$C$271:$K$276</definedName>
    <definedName name="_jul99">[2]Detail!$B$1180:$N$1194</definedName>
    <definedName name="_JUN92">#REF!</definedName>
    <definedName name="_jun98">[2]Detail!$B$848:$N$859</definedName>
    <definedName name="_JUN99">#REF!</definedName>
    <definedName name="_mar98">[2]Detail!$B$809:$N$819</definedName>
    <definedName name="_MAR99">'[2]185'!#REF!</definedName>
    <definedName name="_MAY92">#REF!</definedName>
    <definedName name="_may98">[2]Detail!$B$835:$N$845</definedName>
    <definedName name="_may99">'[2]185'!#REF!</definedName>
    <definedName name="_nov98">[2]Detail!$C$303:$K$308</definedName>
    <definedName name="_nov99">[2]Detail!$B$1248:$N$1262</definedName>
    <definedName name="_oct98">[2]Detail!$C$296:$K$301</definedName>
    <definedName name="_oct99">[2]Detail!$B$1232:$N$1246</definedName>
    <definedName name="_OR321">#REF!</definedName>
    <definedName name="_OR324">#REF!</definedName>
    <definedName name="_OR325">#REF!</definedName>
    <definedName name="_re22">'[4]St.of Op. '!$B$807:$N$817</definedName>
    <definedName name="_SEP92">#REF!</definedName>
    <definedName name="_sep98">[2]Detail!$C$288:$K$293</definedName>
    <definedName name="_sep99">[2]Detail!$B$1215:$N$1229</definedName>
    <definedName name="_WA321">#REF!</definedName>
    <definedName name="_WA324">#REF!</definedName>
    <definedName name="_WA325">#REF!</definedName>
    <definedName name="_y1212">[4]Actual.Rev!$C$1036:$O$1049</definedName>
    <definedName name="AGREE">[2]SETUP!#REF!</definedName>
    <definedName name="alc">[5]SETUP!#REF!</definedName>
    <definedName name="ALCOA1">[2]SETUP!#REF!</definedName>
    <definedName name="ALCOA2">[2]SETUP!#REF!</definedName>
    <definedName name="BEGINNING">#N/A</definedName>
    <definedName name="BELLINGHAM_24_H">#REF!</definedName>
    <definedName name="BELLINGHAM_MAX">#REF!</definedName>
    <definedName name="BELLINGHAM_MAX_">#REF!</definedName>
    <definedName name="BELLINGHAM_MIN">#REF!</definedName>
    <definedName name="BUYSELL">[2]SETUP!#REF!</definedName>
    <definedName name="C_">#REF!</definedName>
    <definedName name="CAP">'[2]Int Rates'!#REF!</definedName>
    <definedName name="CENTRAL_STORES">#REF!</definedName>
    <definedName name="COMBINTAX">#REF!</definedName>
    <definedName name="CPRINT">#N/A</definedName>
    <definedName name="_xlnm.Criteria">#REF!</definedName>
    <definedName name="Criteria_MI">#REF!</definedName>
    <definedName name="CUST">[2]SETUP!#REF!</definedName>
    <definedName name="_xlnm.Database">#REF!</definedName>
    <definedName name="Database_MI">#REF!</definedName>
    <definedName name="DATE">#REF!</definedName>
    <definedName name="DAY">[2]SETUP!#REF!</definedName>
    <definedName name="DECJUN">#N/A</definedName>
    <definedName name="DECNOV">#N/A</definedName>
    <definedName name="DECSEP">#N/A</definedName>
    <definedName name="DEM_COST___DEPR">#N/A</definedName>
    <definedName name="DEMAND_OR">#N/A</definedName>
    <definedName name="DEMAND_WA">#N/A</definedName>
    <definedName name="FERC">#REF!</definedName>
    <definedName name="FERC320A">#REF!</definedName>
    <definedName name="FERC321">#REF!</definedName>
    <definedName name="FERC324">#REF!</definedName>
    <definedName name="FERC325">#REF!</definedName>
    <definedName name="FERCOR">#REF!</definedName>
    <definedName name="FERCWA">#REF!</definedName>
    <definedName name="FILE">[6]input!$C$4</definedName>
    <definedName name="first_day">'[7]Historic Data'!$K$3</definedName>
    <definedName name="FIT">[6]input!$C$16</definedName>
    <definedName name="FITRBADJ">[6]input!$C$52</definedName>
    <definedName name="FO3_4">#N/A</definedName>
    <definedName name="FORM2259">#REF!</definedName>
    <definedName name="GC">[8]Notes!#REF!</definedName>
    <definedName name="gcnew">[2]Notes!#REF!</definedName>
    <definedName name="GEN_OFFICE">#REF!</definedName>
    <definedName name="HOQUIAM_24_HR_A">#REF!</definedName>
    <definedName name="HOQUIAM_MAX">#REF!</definedName>
    <definedName name="HOQUIAM_MAX_MIN">#REF!</definedName>
    <definedName name="HOQUIAM_MIN">#REF!</definedName>
    <definedName name="I">[2]SETUP!#REF!</definedName>
    <definedName name="ID">'[9]JTS-5 S1p1'!#REF!</definedName>
    <definedName name="IMPORT">#REF!</definedName>
    <definedName name="INCOMETAX">#REF!</definedName>
    <definedName name="INCTAX4092">#REF!</definedName>
    <definedName name="INCTAXOP">#REF!</definedName>
    <definedName name="INPUT">#REF!</definedName>
    <definedName name="INSTRUCTIONS">#REF!</definedName>
    <definedName name="INTCY08">'[10]Interest Rates'!$A$231:$C$245</definedName>
    <definedName name="INTERSTATE">#REF!</definedName>
    <definedName name="INTFY07">'[10]Interest Rates'!$A$218:$C$230</definedName>
    <definedName name="JANSEP">#N/A</definedName>
    <definedName name="jjjj">'[4]Actual therms'!#REF!</definedName>
    <definedName name="jjjjjjjjj">'[4]Actual therms'!#REF!</definedName>
    <definedName name="JRS">#REF!</definedName>
    <definedName name="k">[11]Notes!#REF!</definedName>
    <definedName name="kkk">[11]Notes!$O$1</definedName>
    <definedName name="kkkkkk">[4]Bills!#REF!</definedName>
    <definedName name="LEGEND">#REF!</definedName>
    <definedName name="llllll">[4]Bills!#REF!</definedName>
    <definedName name="M">[2]SETUP!#REF!</definedName>
    <definedName name="M___R">#REF!</definedName>
    <definedName name="MACRO">#N/A</definedName>
    <definedName name="MACROS">#REF!</definedName>
    <definedName name="MAIN_AB">#REF!</definedName>
    <definedName name="MAIN_CR">#REF!</definedName>
    <definedName name="MAIN_DB">#REF!</definedName>
    <definedName name="MAIN_DF">#REF!</definedName>
    <definedName name="MAIN_EN">#REF!</definedName>
    <definedName name="MAIN_MA">#REF!</definedName>
    <definedName name="MARDEMAND">#N/A</definedName>
    <definedName name="MARDEPREC">#REF!</definedName>
    <definedName name="MENU">#REF!</definedName>
    <definedName name="MONTH">#REF!</definedName>
    <definedName name="N">[2]SETUP!#REF!</definedName>
    <definedName name="NCT">[2]SETUP!#REF!</definedName>
    <definedName name="new">'[2]#REF'!#REF!</definedName>
    <definedName name="njnjn">#REF!</definedName>
    <definedName name="NN">[2]SETUP!#REF!</definedName>
    <definedName name="nnnnn">[4]Bills!#REF!</definedName>
    <definedName name="Oct_07">"INTCY08"</definedName>
    <definedName name="OF">[2]SETUP!#REF!</definedName>
    <definedName name="OR">#REF!</definedName>
    <definedName name="OR_3_FACTOR">#REF!</definedName>
    <definedName name="OR_CUST">#REF!</definedName>
    <definedName name="OR_PEAK_DAY">#REF!</definedName>
    <definedName name="OR_PLANT">#REF!</definedName>
    <definedName name="OR320A">#REF!</definedName>
    <definedName name="OREGON_24_HR_AV">#REF!</definedName>
    <definedName name="OREGON_MAX">#REF!</definedName>
    <definedName name="OREGON_MAX_MIN">#REF!</definedName>
    <definedName name="OREGON_MIN">#REF!</definedName>
    <definedName name="ORTAXES">#REF!</definedName>
    <definedName name="ORTAXS">#REF!</definedName>
    <definedName name="OTI">[6]input!$C$18</definedName>
    <definedName name="OVER">[2]SETUP!#REF!</definedName>
    <definedName name="PFU">[6]input!$C$12</definedName>
    <definedName name="pint3" localSheetId="8">'Incentives Adjustment'!pint3</definedName>
    <definedName name="pint3" localSheetId="1">'Statement Title'!pint3</definedName>
    <definedName name="pint3">[0]!pint3</definedName>
    <definedName name="pint3r" localSheetId="8">'Incentives Adjustment'!pint3r</definedName>
    <definedName name="pint3r" localSheetId="1">'Statement Title'!pint3r</definedName>
    <definedName name="pint3r">[0]!pint3r</definedName>
    <definedName name="ppopo" localSheetId="8">#REF!</definedName>
    <definedName name="ppopo">#REF!</definedName>
    <definedName name="ppppp" localSheetId="8">#REF!</definedName>
    <definedName name="ppppp">#REF!</definedName>
    <definedName name="PRINT">#REF!</definedName>
    <definedName name="_xlnm.Print_Area" localSheetId="10">' Working Capital (AMA)'!$A$1:$AD$760</definedName>
    <definedName name="_xlnm.Print_Area" localSheetId="6">'Acct. Adj. Summary'!$A$1:$M$21</definedName>
    <definedName name="_xlnm.Print_Area" localSheetId="2">'Dec. St. of Operations'!$A$1:$E$54</definedName>
    <definedName name="_xlnm.Print_Area" localSheetId="7">'Promo Adv Adj'!$A$1:$E$19</definedName>
    <definedName name="_xlnm.Print_Area" localSheetId="3">'ROR Title Sheet'!$A$1:$C$21</definedName>
    <definedName name="_xlnm.Print_Area" localSheetId="4">Summary!$A$1:$I$51</definedName>
    <definedName name="_xlnm.Print_Area" localSheetId="0">'WA Title Sheet'!$A$1:$J$55</definedName>
    <definedName name="_xlnm.Print_Titles" localSheetId="10">' Working Capital (AMA)'!$A:$A,' Working Capital (AMA)'!$1:$9</definedName>
    <definedName name="print1">[2]!print1</definedName>
    <definedName name="print10" localSheetId="8">'Incentives Adjustment'!print10</definedName>
    <definedName name="print10" localSheetId="1">'Statement Title'!print10</definedName>
    <definedName name="print10">[0]!print10</definedName>
    <definedName name="print2">[2]!print2</definedName>
    <definedName name="print3">[2]!print3</definedName>
    <definedName name="pzint3" localSheetId="8">'Incentives Adjustment'!pzint3</definedName>
    <definedName name="pzint3" localSheetId="1">'Statement Title'!pzint3</definedName>
    <definedName name="pzint3">[0]!pzint3</definedName>
    <definedName name="qqqq" localSheetId="8">#REF!</definedName>
    <definedName name="qqqq">#REF!</definedName>
    <definedName name="QUIT" localSheetId="8">#REF!</definedName>
    <definedName name="QUIT">#REF!</definedName>
    <definedName name="S" localSheetId="8">[2]SETUP!#REF!</definedName>
    <definedName name="S">[2]SETUP!#REF!</definedName>
    <definedName name="SAVE" localSheetId="8">#REF!</definedName>
    <definedName name="SAVE">#REF!</definedName>
    <definedName name="SSPBILL" localSheetId="8">'[2]Int Rates'!#REF!</definedName>
    <definedName name="SSPBILL">'[2]Int Rates'!#REF!</definedName>
    <definedName name="SSPREF" localSheetId="8">'[2]Int Rates'!#REF!</definedName>
    <definedName name="SSPREF">'[2]Int Rates'!#REF!</definedName>
    <definedName name="StatementDate">'[12]Copy Allocation Report Here'!$B$3</definedName>
    <definedName name="T">[2]SETUP!#REF!</definedName>
    <definedName name="TESTPERIOD">[6]input!$C$5</definedName>
    <definedName name="TITLES">#REF!</definedName>
    <definedName name="TRANSPORT">[2]SETUP!#REF!</definedName>
    <definedName name="TRNSPTREV">[6]input!$C$51</definedName>
    <definedName name="VARIANCE">#REF!</definedName>
    <definedName name="VARIANCEREVENUE">#REF!</definedName>
    <definedName name="WA">#REF!</definedName>
    <definedName name="WA_3_FACTOR">#REF!</definedName>
    <definedName name="WA_CUST">#REF!</definedName>
    <definedName name="WA_PLANT">#REF!</definedName>
    <definedName name="WA320A">#REF!</definedName>
    <definedName name="WALLA_WALLA_24_">#REF!</definedName>
    <definedName name="WALLA_WALLA_MAX">#REF!</definedName>
    <definedName name="WALLA_WALLA_MIN">#REF!</definedName>
    <definedName name="WATAXES">#REF!</definedName>
    <definedName name="WATAXS">#REF!</definedName>
    <definedName name="WCALL">#N/A</definedName>
    <definedName name="xyz5" localSheetId="8">'Incentives Adjustment'!xyz5</definedName>
    <definedName name="xyz5" localSheetId="1">'Statement Title'!xyz5</definedName>
    <definedName name="xyz5">[0]!xyz5</definedName>
    <definedName name="YAKIMA_24_HR_AV" localSheetId="8">#REF!</definedName>
    <definedName name="YAKIMA_24_HR_AV">#REF!</definedName>
    <definedName name="YAKIMA_MAX" localSheetId="8">#REF!</definedName>
    <definedName name="YAKIMA_MAX">#REF!</definedName>
    <definedName name="YAKIMA_MAX_MIN_">#REF!</definedName>
    <definedName name="YAKIMA_MIN">#REF!</definedName>
    <definedName name="YEAR">#REF!</definedName>
    <definedName name="Z">#REF!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34" i="100" l="1"/>
  <c r="S32" i="100"/>
  <c r="E36" i="91"/>
  <c r="R40" i="100" l="1"/>
  <c r="Z18" i="100"/>
  <c r="Y16" i="100"/>
  <c r="X18" i="100"/>
  <c r="X16" i="100"/>
  <c r="Y15" i="100"/>
  <c r="X34" i="100"/>
  <c r="Z34" i="100" s="1"/>
  <c r="X32" i="100"/>
  <c r="Y32" i="100" s="1"/>
  <c r="S18" i="100"/>
  <c r="S16" i="100"/>
  <c r="E37" i="91" l="1"/>
  <c r="G47" i="2" l="1"/>
  <c r="G37" i="2"/>
  <c r="E14" i="102"/>
  <c r="F31" i="2" l="1"/>
  <c r="B33" i="101"/>
  <c r="B35" i="101" s="1"/>
  <c r="B37" i="101" s="1"/>
  <c r="F31" i="101"/>
  <c r="E31" i="101"/>
  <c r="D31" i="101"/>
  <c r="C31" i="101"/>
  <c r="B31" i="101"/>
  <c r="C28" i="101"/>
  <c r="D28" i="101" s="1"/>
  <c r="E28" i="101" s="1"/>
  <c r="F28" i="101" s="1"/>
  <c r="E31" i="2"/>
  <c r="I42" i="2" l="1"/>
  <c r="I45" i="2"/>
  <c r="AD476" i="100" l="1"/>
  <c r="Z608" i="100"/>
  <c r="Y607" i="100"/>
  <c r="Z604" i="100"/>
  <c r="Y603" i="100"/>
  <c r="Y215" i="100"/>
  <c r="Y214" i="100"/>
  <c r="Z213" i="100"/>
  <c r="Z212" i="100"/>
  <c r="Z208" i="100"/>
  <c r="Z207" i="100"/>
  <c r="Z45" i="100"/>
  <c r="Y44" i="100"/>
  <c r="Z43" i="100"/>
  <c r="Y42" i="100"/>
  <c r="Z38" i="100"/>
  <c r="Y37" i="100"/>
  <c r="Z33" i="100"/>
  <c r="Y31" i="100"/>
  <c r="Z30" i="100"/>
  <c r="Y29" i="100"/>
  <c r="Z24" i="100"/>
  <c r="Y23" i="100"/>
  <c r="Z22" i="100"/>
  <c r="Y21" i="100"/>
  <c r="Z17" i="100"/>
  <c r="X752" i="100" l="1"/>
  <c r="W752" i="100"/>
  <c r="V752" i="100"/>
  <c r="U752" i="100"/>
  <c r="R747" i="100"/>
  <c r="Q747" i="100"/>
  <c r="P747" i="100"/>
  <c r="O747" i="100"/>
  <c r="N747" i="100"/>
  <c r="M747" i="100"/>
  <c r="L747" i="100"/>
  <c r="K747" i="100"/>
  <c r="J747" i="100"/>
  <c r="I747" i="100"/>
  <c r="H747" i="100"/>
  <c r="G747" i="100"/>
  <c r="F747" i="100"/>
  <c r="S746" i="100"/>
  <c r="AC746" i="100" s="1"/>
  <c r="S745" i="100"/>
  <c r="AC745" i="100" s="1"/>
  <c r="S744" i="100"/>
  <c r="AC744" i="100" s="1"/>
  <c r="S743" i="100"/>
  <c r="AC743" i="100" s="1"/>
  <c r="S742" i="100"/>
  <c r="AC742" i="100" s="1"/>
  <c r="S741" i="100"/>
  <c r="AC741" i="100" s="1"/>
  <c r="S740" i="100"/>
  <c r="AC740" i="100" s="1"/>
  <c r="S739" i="100"/>
  <c r="AC739" i="100" s="1"/>
  <c r="S738" i="100"/>
  <c r="AC738" i="100" s="1"/>
  <c r="S737" i="100"/>
  <c r="AC737" i="100" s="1"/>
  <c r="S736" i="100"/>
  <c r="AC736" i="100" s="1"/>
  <c r="R734" i="100"/>
  <c r="Q734" i="100"/>
  <c r="P734" i="100"/>
  <c r="O734" i="100"/>
  <c r="N734" i="100"/>
  <c r="M734" i="100"/>
  <c r="L734" i="100"/>
  <c r="K734" i="100"/>
  <c r="J734" i="100"/>
  <c r="I734" i="100"/>
  <c r="H734" i="100"/>
  <c r="G734" i="100"/>
  <c r="F734" i="100"/>
  <c r="S733" i="100"/>
  <c r="AC733" i="100" s="1"/>
  <c r="S732" i="100"/>
  <c r="AC732" i="100" s="1"/>
  <c r="S731" i="100"/>
  <c r="AC731" i="100" s="1"/>
  <c r="S730" i="100"/>
  <c r="AC730" i="100" s="1"/>
  <c r="S729" i="100"/>
  <c r="AC729" i="100" s="1"/>
  <c r="S728" i="100"/>
  <c r="AC728" i="100" s="1"/>
  <c r="S727" i="100"/>
  <c r="AC727" i="100" s="1"/>
  <c r="S726" i="100"/>
  <c r="AC726" i="100" s="1"/>
  <c r="S725" i="100"/>
  <c r="AC725" i="100" s="1"/>
  <c r="S724" i="100"/>
  <c r="AC724" i="100" s="1"/>
  <c r="S723" i="100"/>
  <c r="AC723" i="100" s="1"/>
  <c r="S722" i="100"/>
  <c r="AC722" i="100" s="1"/>
  <c r="S721" i="100"/>
  <c r="AC721" i="100" s="1"/>
  <c r="S720" i="100"/>
  <c r="AC720" i="100" s="1"/>
  <c r="S719" i="100"/>
  <c r="AC719" i="100" s="1"/>
  <c r="S718" i="100"/>
  <c r="AC718" i="100" s="1"/>
  <c r="S717" i="100"/>
  <c r="AC717" i="100" s="1"/>
  <c r="S716" i="100"/>
  <c r="AC716" i="100" s="1"/>
  <c r="S715" i="100"/>
  <c r="AC715" i="100" s="1"/>
  <c r="S714" i="100"/>
  <c r="AC714" i="100" s="1"/>
  <c r="S713" i="100"/>
  <c r="AC713" i="100" s="1"/>
  <c r="S712" i="100"/>
  <c r="AC712" i="100" s="1"/>
  <c r="S711" i="100"/>
  <c r="AC711" i="100" s="1"/>
  <c r="S710" i="100"/>
  <c r="AC710" i="100" s="1"/>
  <c r="S709" i="100"/>
  <c r="AC709" i="100" s="1"/>
  <c r="S708" i="100"/>
  <c r="AC708" i="100" s="1"/>
  <c r="S707" i="100"/>
  <c r="AC707" i="100" s="1"/>
  <c r="S706" i="100"/>
  <c r="AC706" i="100" s="1"/>
  <c r="S705" i="100"/>
  <c r="AC705" i="100" s="1"/>
  <c r="S704" i="100"/>
  <c r="AC704" i="100" s="1"/>
  <c r="S703" i="100"/>
  <c r="AC703" i="100" s="1"/>
  <c r="S702" i="100"/>
  <c r="AC702" i="100" s="1"/>
  <c r="S701" i="100"/>
  <c r="AC701" i="100" s="1"/>
  <c r="S700" i="100"/>
  <c r="AC700" i="100" s="1"/>
  <c r="S699" i="100"/>
  <c r="AC699" i="100" s="1"/>
  <c r="S698" i="100"/>
  <c r="AC698" i="100" s="1"/>
  <c r="S697" i="100"/>
  <c r="AC697" i="100" s="1"/>
  <c r="S696" i="100"/>
  <c r="AC696" i="100" s="1"/>
  <c r="S695" i="100"/>
  <c r="AC695" i="100" s="1"/>
  <c r="S694" i="100"/>
  <c r="AC694" i="100" s="1"/>
  <c r="S693" i="100"/>
  <c r="AC693" i="100" s="1"/>
  <c r="S692" i="100"/>
  <c r="AC692" i="100" s="1"/>
  <c r="S691" i="100"/>
  <c r="AC691" i="100" s="1"/>
  <c r="S690" i="100"/>
  <c r="AC690" i="100" s="1"/>
  <c r="S689" i="100"/>
  <c r="AC689" i="100" s="1"/>
  <c r="S688" i="100"/>
  <c r="AC688" i="100" s="1"/>
  <c r="S687" i="100"/>
  <c r="AC687" i="100" s="1"/>
  <c r="S686" i="100"/>
  <c r="AC686" i="100" s="1"/>
  <c r="S685" i="100"/>
  <c r="AC685" i="100" s="1"/>
  <c r="S684" i="100"/>
  <c r="AC684" i="100" s="1"/>
  <c r="S683" i="100"/>
  <c r="AC683" i="100" s="1"/>
  <c r="S682" i="100"/>
  <c r="AC682" i="100" s="1"/>
  <c r="S681" i="100"/>
  <c r="AC681" i="100" s="1"/>
  <c r="S680" i="100"/>
  <c r="AC680" i="100" s="1"/>
  <c r="S679" i="100"/>
  <c r="AC679" i="100" s="1"/>
  <c r="S678" i="100"/>
  <c r="AC678" i="100" s="1"/>
  <c r="S677" i="100"/>
  <c r="AC677" i="100" s="1"/>
  <c r="S676" i="100"/>
  <c r="AC676" i="100" s="1"/>
  <c r="S675" i="100"/>
  <c r="AC675" i="100" s="1"/>
  <c r="S674" i="100"/>
  <c r="AC674" i="100" s="1"/>
  <c r="S673" i="100"/>
  <c r="AC673" i="100" s="1"/>
  <c r="S672" i="100"/>
  <c r="AC672" i="100" s="1"/>
  <c r="S671" i="100"/>
  <c r="AC671" i="100" s="1"/>
  <c r="S670" i="100"/>
  <c r="AC670" i="100" s="1"/>
  <c r="S669" i="100"/>
  <c r="AC669" i="100" s="1"/>
  <c r="S668" i="100"/>
  <c r="AC668" i="100" s="1"/>
  <c r="S667" i="100"/>
  <c r="AC667" i="100" s="1"/>
  <c r="S666" i="100"/>
  <c r="AC666" i="100" s="1"/>
  <c r="R664" i="100"/>
  <c r="Q664" i="100"/>
  <c r="P664" i="100"/>
  <c r="O664" i="100"/>
  <c r="N664" i="100"/>
  <c r="M664" i="100"/>
  <c r="L664" i="100"/>
  <c r="K664" i="100"/>
  <c r="J664" i="100"/>
  <c r="I664" i="100"/>
  <c r="H664" i="100"/>
  <c r="G664" i="100"/>
  <c r="F664" i="100"/>
  <c r="S663" i="100"/>
  <c r="Y663" i="100" s="1"/>
  <c r="S662" i="100"/>
  <c r="Y662" i="100" s="1"/>
  <c r="S661" i="100"/>
  <c r="Y661" i="100" s="1"/>
  <c r="S660" i="100"/>
  <c r="Z660" i="100" s="1"/>
  <c r="S659" i="100"/>
  <c r="AD659" i="100" s="1"/>
  <c r="S658" i="100"/>
  <c r="AB658" i="100" s="1"/>
  <c r="S657" i="100"/>
  <c r="Z657" i="100" s="1"/>
  <c r="S656" i="100"/>
  <c r="AB656" i="100" s="1"/>
  <c r="S655" i="100"/>
  <c r="AB655" i="100" s="1"/>
  <c r="S654" i="100"/>
  <c r="Z654" i="100" s="1"/>
  <c r="S653" i="100"/>
  <c r="Z653" i="100" s="1"/>
  <c r="S652" i="100"/>
  <c r="AB652" i="100" s="1"/>
  <c r="S651" i="100"/>
  <c r="Z651" i="100" s="1"/>
  <c r="S650" i="100"/>
  <c r="AB650" i="100" s="1"/>
  <c r="S649" i="100"/>
  <c r="AB649" i="100" s="1"/>
  <c r="S648" i="100"/>
  <c r="AD648" i="100" s="1"/>
  <c r="S647" i="100"/>
  <c r="AB647" i="100" s="1"/>
  <c r="S646" i="100"/>
  <c r="S645" i="100"/>
  <c r="AB645" i="100" s="1"/>
  <c r="S644" i="100"/>
  <c r="AB644" i="100" s="1"/>
  <c r="S643" i="100"/>
  <c r="AB643" i="100" s="1"/>
  <c r="S642" i="100"/>
  <c r="S641" i="100"/>
  <c r="AB641" i="100" s="1"/>
  <c r="S640" i="100"/>
  <c r="AB640" i="100" s="1"/>
  <c r="S639" i="100"/>
  <c r="AB639" i="100" s="1"/>
  <c r="R637" i="100"/>
  <c r="Q637" i="100"/>
  <c r="P637" i="100"/>
  <c r="O637" i="100"/>
  <c r="N637" i="100"/>
  <c r="M637" i="100"/>
  <c r="L637" i="100"/>
  <c r="K637" i="100"/>
  <c r="J637" i="100"/>
  <c r="I637" i="100"/>
  <c r="H637" i="100"/>
  <c r="G637" i="100"/>
  <c r="F637" i="100"/>
  <c r="S636" i="100"/>
  <c r="S635" i="100"/>
  <c r="AB635" i="100" s="1"/>
  <c r="S634" i="100"/>
  <c r="AB634" i="100" s="1"/>
  <c r="S633" i="100"/>
  <c r="AB633" i="100" s="1"/>
  <c r="S632" i="100"/>
  <c r="AB632" i="100" s="1"/>
  <c r="S631" i="100"/>
  <c r="AB631" i="100" s="1"/>
  <c r="S630" i="100"/>
  <c r="AB630" i="100" s="1"/>
  <c r="S629" i="100"/>
  <c r="AB629" i="100" s="1"/>
  <c r="S628" i="100"/>
  <c r="AB628" i="100" s="1"/>
  <c r="S627" i="100"/>
  <c r="AD627" i="100" s="1"/>
  <c r="S626" i="100"/>
  <c r="AD626" i="100" s="1"/>
  <c r="S625" i="100"/>
  <c r="AD625" i="100" s="1"/>
  <c r="S624" i="100"/>
  <c r="AD624" i="100" s="1"/>
  <c r="S623" i="100"/>
  <c r="AB623" i="100" s="1"/>
  <c r="S622" i="100"/>
  <c r="AB622" i="100" s="1"/>
  <c r="S621" i="100"/>
  <c r="AD621" i="100" s="1"/>
  <c r="S620" i="100"/>
  <c r="AD620" i="100" s="1"/>
  <c r="S619" i="100"/>
  <c r="AD619" i="100" s="1"/>
  <c r="S618" i="100"/>
  <c r="AD618" i="100" s="1"/>
  <c r="S617" i="100"/>
  <c r="AB617" i="100" s="1"/>
  <c r="S616" i="100"/>
  <c r="AB616" i="100" s="1"/>
  <c r="S615" i="100"/>
  <c r="AD615" i="100" s="1"/>
  <c r="S614" i="100"/>
  <c r="AD614" i="100" s="1"/>
  <c r="S613" i="100"/>
  <c r="AD613" i="100" s="1"/>
  <c r="S612" i="100"/>
  <c r="AD612" i="100" s="1"/>
  <c r="S611" i="100"/>
  <c r="AD611" i="100" s="1"/>
  <c r="S610" i="100"/>
  <c r="AD610" i="100" s="1"/>
  <c r="S609" i="100"/>
  <c r="S608" i="100"/>
  <c r="S607" i="100"/>
  <c r="S606" i="100"/>
  <c r="S605" i="100"/>
  <c r="S604" i="100"/>
  <c r="S603" i="100"/>
  <c r="S602" i="100"/>
  <c r="AD602" i="100" s="1"/>
  <c r="S601" i="100"/>
  <c r="AD601" i="100" s="1"/>
  <c r="S600" i="100"/>
  <c r="S599" i="100"/>
  <c r="AB599" i="100" s="1"/>
  <c r="S598" i="100"/>
  <c r="AB598" i="100" s="1"/>
  <c r="S597" i="100"/>
  <c r="AB597" i="100" s="1"/>
  <c r="S596" i="100"/>
  <c r="AB596" i="100" s="1"/>
  <c r="S595" i="100"/>
  <c r="AD595" i="100" s="1"/>
  <c r="R593" i="100"/>
  <c r="Q593" i="100"/>
  <c r="P593" i="100"/>
  <c r="O593" i="100"/>
  <c r="N593" i="100"/>
  <c r="M593" i="100"/>
  <c r="L593" i="100"/>
  <c r="K593" i="100"/>
  <c r="J593" i="100"/>
  <c r="I593" i="100"/>
  <c r="H593" i="100"/>
  <c r="G593" i="100"/>
  <c r="F593" i="100"/>
  <c r="S592" i="100"/>
  <c r="AD592" i="100" s="1"/>
  <c r="S591" i="100"/>
  <c r="AB591" i="100" s="1"/>
  <c r="S590" i="100"/>
  <c r="AB590" i="100" s="1"/>
  <c r="S589" i="100"/>
  <c r="AB589" i="100" s="1"/>
  <c r="S588" i="100"/>
  <c r="AB588" i="100" s="1"/>
  <c r="S587" i="100"/>
  <c r="AB587" i="100" s="1"/>
  <c r="S586" i="100"/>
  <c r="AB586" i="100" s="1"/>
  <c r="S585" i="100"/>
  <c r="AB585" i="100" s="1"/>
  <c r="S584" i="100"/>
  <c r="AB584" i="100" s="1"/>
  <c r="S583" i="100"/>
  <c r="AD583" i="100" s="1"/>
  <c r="S582" i="100"/>
  <c r="AD582" i="100" s="1"/>
  <c r="S581" i="100"/>
  <c r="AD581" i="100" s="1"/>
  <c r="S580" i="100"/>
  <c r="AD580" i="100" s="1"/>
  <c r="S579" i="100"/>
  <c r="AD579" i="100" s="1"/>
  <c r="S578" i="100"/>
  <c r="AD578" i="100" s="1"/>
  <c r="S577" i="100"/>
  <c r="AD577" i="100" s="1"/>
  <c r="S576" i="100"/>
  <c r="AD576" i="100" s="1"/>
  <c r="S575" i="100"/>
  <c r="AD575" i="100" s="1"/>
  <c r="S574" i="100"/>
  <c r="AB574" i="100" s="1"/>
  <c r="S573" i="100"/>
  <c r="AD573" i="100" s="1"/>
  <c r="S572" i="100"/>
  <c r="AD572" i="100" s="1"/>
  <c r="S571" i="100"/>
  <c r="AB571" i="100" s="1"/>
  <c r="S570" i="100"/>
  <c r="AB570" i="100" s="1"/>
  <c r="S569" i="100"/>
  <c r="AB569" i="100" s="1"/>
  <c r="S568" i="100"/>
  <c r="AB568" i="100" s="1"/>
  <c r="S567" i="100"/>
  <c r="AB567" i="100" s="1"/>
  <c r="S566" i="100"/>
  <c r="AB566" i="100" s="1"/>
  <c r="S565" i="100"/>
  <c r="AD565" i="100" s="1"/>
  <c r="S564" i="100"/>
  <c r="AD564" i="100" s="1"/>
  <c r="S563" i="100"/>
  <c r="AD563" i="100" s="1"/>
  <c r="S562" i="100"/>
  <c r="AD562" i="100" s="1"/>
  <c r="S561" i="100"/>
  <c r="AD561" i="100" s="1"/>
  <c r="S560" i="100"/>
  <c r="AD560" i="100" s="1"/>
  <c r="S559" i="100"/>
  <c r="AD559" i="100" s="1"/>
  <c r="S558" i="100"/>
  <c r="AD558" i="100" s="1"/>
  <c r="S557" i="100"/>
  <c r="AD557" i="100" s="1"/>
  <c r="S556" i="100"/>
  <c r="AD556" i="100" s="1"/>
  <c r="S555" i="100"/>
  <c r="AB555" i="100" s="1"/>
  <c r="S554" i="100"/>
  <c r="AD554" i="100" s="1"/>
  <c r="S553" i="100"/>
  <c r="AD553" i="100" s="1"/>
  <c r="S552" i="100"/>
  <c r="AD552" i="100" s="1"/>
  <c r="S551" i="100"/>
  <c r="AD551" i="100" s="1"/>
  <c r="S550" i="100"/>
  <c r="AD550" i="100" s="1"/>
  <c r="S549" i="100"/>
  <c r="AD549" i="100" s="1"/>
  <c r="S548" i="100"/>
  <c r="AD548" i="100" s="1"/>
  <c r="S547" i="100"/>
  <c r="AD547" i="100" s="1"/>
  <c r="S546" i="100"/>
  <c r="AD546" i="100" s="1"/>
  <c r="S545" i="100"/>
  <c r="AD545" i="100" s="1"/>
  <c r="S544" i="100"/>
  <c r="AD544" i="100" s="1"/>
  <c r="S543" i="100"/>
  <c r="AD543" i="100" s="1"/>
  <c r="S542" i="100"/>
  <c r="AD542" i="100" s="1"/>
  <c r="S541" i="100"/>
  <c r="AD541" i="100" s="1"/>
  <c r="S540" i="100"/>
  <c r="AD540" i="100" s="1"/>
  <c r="S539" i="100"/>
  <c r="AC539" i="100" s="1"/>
  <c r="S538" i="100"/>
  <c r="AD538" i="100" s="1"/>
  <c r="S537" i="100"/>
  <c r="AD537" i="100" s="1"/>
  <c r="S536" i="100"/>
  <c r="AD536" i="100" s="1"/>
  <c r="S535" i="100"/>
  <c r="AD535" i="100" s="1"/>
  <c r="S534" i="100"/>
  <c r="AD534" i="100" s="1"/>
  <c r="S533" i="100"/>
  <c r="AD533" i="100" s="1"/>
  <c r="S532" i="100"/>
  <c r="AD532" i="100" s="1"/>
  <c r="S531" i="100"/>
  <c r="AD531" i="100" s="1"/>
  <c r="S530" i="100"/>
  <c r="AD530" i="100" s="1"/>
  <c r="S529" i="100"/>
  <c r="AD529" i="100" s="1"/>
  <c r="S528" i="100"/>
  <c r="AD528" i="100" s="1"/>
  <c r="S527" i="100"/>
  <c r="AD527" i="100" s="1"/>
  <c r="S526" i="100"/>
  <c r="AD526" i="100" s="1"/>
  <c r="S525" i="100"/>
  <c r="AD525" i="100" s="1"/>
  <c r="S524" i="100"/>
  <c r="AD524" i="100" s="1"/>
  <c r="S523" i="100"/>
  <c r="AD523" i="100" s="1"/>
  <c r="S522" i="100"/>
  <c r="AD522" i="100" s="1"/>
  <c r="S521" i="100"/>
  <c r="AD521" i="100" s="1"/>
  <c r="S520" i="100"/>
  <c r="AD520" i="100" s="1"/>
  <c r="S519" i="100"/>
  <c r="AD519" i="100" s="1"/>
  <c r="S518" i="100"/>
  <c r="AD518" i="100" s="1"/>
  <c r="S517" i="100"/>
  <c r="AD517" i="100" s="1"/>
  <c r="S516" i="100"/>
  <c r="AD516" i="100" s="1"/>
  <c r="S515" i="100"/>
  <c r="AD515" i="100" s="1"/>
  <c r="S514" i="100"/>
  <c r="AD514" i="100" s="1"/>
  <c r="S513" i="100"/>
  <c r="AD513" i="100" s="1"/>
  <c r="S512" i="100"/>
  <c r="AD512" i="100" s="1"/>
  <c r="S511" i="100"/>
  <c r="AD511" i="100" s="1"/>
  <c r="S510" i="100"/>
  <c r="AD510" i="100" s="1"/>
  <c r="S509" i="100"/>
  <c r="AD509" i="100" s="1"/>
  <c r="S508" i="100"/>
  <c r="AD508" i="100" s="1"/>
  <c r="S507" i="100"/>
  <c r="AD507" i="100" s="1"/>
  <c r="S506" i="100"/>
  <c r="AD506" i="100" s="1"/>
  <c r="S505" i="100"/>
  <c r="AD505" i="100" s="1"/>
  <c r="S504" i="100"/>
  <c r="AD504" i="100" s="1"/>
  <c r="S503" i="100"/>
  <c r="AD503" i="100" s="1"/>
  <c r="S502" i="100"/>
  <c r="AD502" i="100" s="1"/>
  <c r="S501" i="100"/>
  <c r="AD501" i="100" s="1"/>
  <c r="S500" i="100"/>
  <c r="AD500" i="100" s="1"/>
  <c r="S499" i="100"/>
  <c r="AD499" i="100" s="1"/>
  <c r="R495" i="100"/>
  <c r="Q495" i="100"/>
  <c r="P495" i="100"/>
  <c r="O495" i="100"/>
  <c r="N495" i="100"/>
  <c r="M495" i="100"/>
  <c r="L495" i="100"/>
  <c r="K495" i="100"/>
  <c r="J495" i="100"/>
  <c r="I495" i="100"/>
  <c r="H495" i="100"/>
  <c r="G495" i="100"/>
  <c r="F495" i="100"/>
  <c r="S494" i="100"/>
  <c r="AD494" i="100" s="1"/>
  <c r="S493" i="100"/>
  <c r="AD493" i="100" s="1"/>
  <c r="S492" i="100"/>
  <c r="AD492" i="100" s="1"/>
  <c r="S491" i="100"/>
  <c r="AD491" i="100" s="1"/>
  <c r="S490" i="100"/>
  <c r="AD490" i="100" s="1"/>
  <c r="S489" i="100"/>
  <c r="AD489" i="100" s="1"/>
  <c r="R487" i="100"/>
  <c r="Q487" i="100"/>
  <c r="P487" i="100"/>
  <c r="O487" i="100"/>
  <c r="N487" i="100"/>
  <c r="M487" i="100"/>
  <c r="L487" i="100"/>
  <c r="K487" i="100"/>
  <c r="J487" i="100"/>
  <c r="J497" i="100" s="1"/>
  <c r="I487" i="100"/>
  <c r="I497" i="100" s="1"/>
  <c r="H487" i="100"/>
  <c r="G487" i="100"/>
  <c r="F487" i="100"/>
  <c r="S486" i="100"/>
  <c r="AB486" i="100" s="1"/>
  <c r="S485" i="100"/>
  <c r="AB485" i="100" s="1"/>
  <c r="S484" i="100"/>
  <c r="AB484" i="100" s="1"/>
  <c r="S483" i="100"/>
  <c r="AB483" i="100" s="1"/>
  <c r="S482" i="100"/>
  <c r="AB482" i="100" s="1"/>
  <c r="S481" i="100"/>
  <c r="AB481" i="100" s="1"/>
  <c r="S480" i="100"/>
  <c r="AB480" i="100" s="1"/>
  <c r="S479" i="100"/>
  <c r="AB479" i="100" s="1"/>
  <c r="S478" i="100"/>
  <c r="AB478" i="100" s="1"/>
  <c r="S477" i="100"/>
  <c r="AB477" i="100" s="1"/>
  <c r="S475" i="100"/>
  <c r="AD475" i="100" s="1"/>
  <c r="S474" i="100"/>
  <c r="AD474" i="100" s="1"/>
  <c r="S473" i="100"/>
  <c r="AD473" i="100" s="1"/>
  <c r="S472" i="100"/>
  <c r="AD472" i="100" s="1"/>
  <c r="S471" i="100"/>
  <c r="AD471" i="100" s="1"/>
  <c r="S470" i="100"/>
  <c r="AD470" i="100" s="1"/>
  <c r="S469" i="100"/>
  <c r="AD469" i="100" s="1"/>
  <c r="S468" i="100"/>
  <c r="AD468" i="100" s="1"/>
  <c r="S467" i="100"/>
  <c r="AD467" i="100" s="1"/>
  <c r="S466" i="100"/>
  <c r="AD466" i="100" s="1"/>
  <c r="S465" i="100"/>
  <c r="AD465" i="100" s="1"/>
  <c r="S464" i="100"/>
  <c r="AD464" i="100" s="1"/>
  <c r="S463" i="100"/>
  <c r="AD463" i="100" s="1"/>
  <c r="S462" i="100"/>
  <c r="AD462" i="100" s="1"/>
  <c r="S461" i="100"/>
  <c r="AD461" i="100" s="1"/>
  <c r="S460" i="100"/>
  <c r="AD460" i="100" s="1"/>
  <c r="S458" i="100"/>
  <c r="AC458" i="100" s="1"/>
  <c r="S457" i="100"/>
  <c r="AC457" i="100" s="1"/>
  <c r="R455" i="100"/>
  <c r="Q455" i="100"/>
  <c r="P455" i="100"/>
  <c r="O455" i="100"/>
  <c r="N455" i="100"/>
  <c r="M455" i="100"/>
  <c r="L455" i="100"/>
  <c r="K455" i="100"/>
  <c r="J455" i="100"/>
  <c r="I455" i="100"/>
  <c r="H455" i="100"/>
  <c r="G455" i="100"/>
  <c r="F455" i="100"/>
  <c r="S454" i="100"/>
  <c r="AC454" i="100" s="1"/>
  <c r="S453" i="100"/>
  <c r="AC453" i="100" s="1"/>
  <c r="S452" i="100"/>
  <c r="AC452" i="100" s="1"/>
  <c r="S451" i="100"/>
  <c r="AC451" i="100" s="1"/>
  <c r="S450" i="100"/>
  <c r="AC450" i="100" s="1"/>
  <c r="S449" i="100"/>
  <c r="AC449" i="100" s="1"/>
  <c r="S448" i="100"/>
  <c r="AC448" i="100" s="1"/>
  <c r="S447" i="100"/>
  <c r="AC447" i="100" s="1"/>
  <c r="S446" i="100"/>
  <c r="AC446" i="100" s="1"/>
  <c r="S445" i="100"/>
  <c r="AC445" i="100" s="1"/>
  <c r="S444" i="100"/>
  <c r="AC444" i="100" s="1"/>
  <c r="S443" i="100"/>
  <c r="AC443" i="100" s="1"/>
  <c r="S442" i="100"/>
  <c r="AC442" i="100" s="1"/>
  <c r="S441" i="100"/>
  <c r="AC441" i="100" s="1"/>
  <c r="S440" i="100"/>
  <c r="AC440" i="100" s="1"/>
  <c r="S439" i="100"/>
  <c r="AC439" i="100" s="1"/>
  <c r="S438" i="100"/>
  <c r="AC438" i="100" s="1"/>
  <c r="S437" i="100"/>
  <c r="AC437" i="100" s="1"/>
  <c r="S436" i="100"/>
  <c r="AC436" i="100" s="1"/>
  <c r="R434" i="100"/>
  <c r="Q434" i="100"/>
  <c r="P434" i="100"/>
  <c r="O434" i="100"/>
  <c r="N434" i="100"/>
  <c r="M434" i="100"/>
  <c r="L434" i="100"/>
  <c r="K434" i="100"/>
  <c r="J434" i="100"/>
  <c r="I434" i="100"/>
  <c r="H434" i="100"/>
  <c r="G434" i="100"/>
  <c r="F434" i="100"/>
  <c r="S433" i="100"/>
  <c r="AC433" i="100" s="1"/>
  <c r="S432" i="100"/>
  <c r="AC432" i="100" s="1"/>
  <c r="S431" i="100"/>
  <c r="AC431" i="100" s="1"/>
  <c r="S430" i="100"/>
  <c r="AC430" i="100" s="1"/>
  <c r="S429" i="100"/>
  <c r="AC429" i="100" s="1"/>
  <c r="S428" i="100"/>
  <c r="AC428" i="100" s="1"/>
  <c r="S427" i="100"/>
  <c r="AC427" i="100" s="1"/>
  <c r="R422" i="100"/>
  <c r="Q422" i="100"/>
  <c r="P422" i="100"/>
  <c r="O422" i="100"/>
  <c r="N422" i="100"/>
  <c r="M422" i="100"/>
  <c r="L422" i="100"/>
  <c r="K422" i="100"/>
  <c r="J422" i="100"/>
  <c r="I422" i="100"/>
  <c r="H422" i="100"/>
  <c r="G422" i="100"/>
  <c r="F422" i="100"/>
  <c r="S421" i="100"/>
  <c r="R419" i="100"/>
  <c r="Q419" i="100"/>
  <c r="P419" i="100"/>
  <c r="O419" i="100"/>
  <c r="N419" i="100"/>
  <c r="M419" i="100"/>
  <c r="L419" i="100"/>
  <c r="K419" i="100"/>
  <c r="J419" i="100"/>
  <c r="I419" i="100"/>
  <c r="H419" i="100"/>
  <c r="G419" i="100"/>
  <c r="F419" i="100"/>
  <c r="S418" i="100"/>
  <c r="AC418" i="100" s="1"/>
  <c r="S417" i="100"/>
  <c r="AC417" i="100" s="1"/>
  <c r="S416" i="100"/>
  <c r="AC416" i="100" s="1"/>
  <c r="S415" i="100"/>
  <c r="AC415" i="100" s="1"/>
  <c r="S414" i="100"/>
  <c r="AC414" i="100" s="1"/>
  <c r="S413" i="100"/>
  <c r="AC413" i="100" s="1"/>
  <c r="S412" i="100"/>
  <c r="AC412" i="100" s="1"/>
  <c r="S411" i="100"/>
  <c r="AC411" i="100" s="1"/>
  <c r="S410" i="100"/>
  <c r="AC410" i="100" s="1"/>
  <c r="S409" i="100"/>
  <c r="AC409" i="100" s="1"/>
  <c r="R406" i="100"/>
  <c r="Q406" i="100"/>
  <c r="P406" i="100"/>
  <c r="O406" i="100"/>
  <c r="N406" i="100"/>
  <c r="M406" i="100"/>
  <c r="L406" i="100"/>
  <c r="K406" i="100"/>
  <c r="J406" i="100"/>
  <c r="I406" i="100"/>
  <c r="H406" i="100"/>
  <c r="G406" i="100"/>
  <c r="F406" i="100"/>
  <c r="S405" i="100"/>
  <c r="AC405" i="100" s="1"/>
  <c r="S404" i="100"/>
  <c r="AC404" i="100" s="1"/>
  <c r="S403" i="100"/>
  <c r="AC403" i="100" s="1"/>
  <c r="S402" i="100"/>
  <c r="AC402" i="100" s="1"/>
  <c r="S401" i="100"/>
  <c r="AC401" i="100" s="1"/>
  <c r="S400" i="100"/>
  <c r="AC400" i="100" s="1"/>
  <c r="S399" i="100"/>
  <c r="AC399" i="100" s="1"/>
  <c r="S398" i="100"/>
  <c r="AC398" i="100" s="1"/>
  <c r="S397" i="100"/>
  <c r="AC397" i="100" s="1"/>
  <c r="S396" i="100"/>
  <c r="AC396" i="100" s="1"/>
  <c r="S395" i="100"/>
  <c r="AC395" i="100" s="1"/>
  <c r="S394" i="100"/>
  <c r="AC394" i="100" s="1"/>
  <c r="S393" i="100"/>
  <c r="AC393" i="100" s="1"/>
  <c r="S392" i="100"/>
  <c r="AC392" i="100" s="1"/>
  <c r="S391" i="100"/>
  <c r="AC391" i="100" s="1"/>
  <c r="S390" i="100"/>
  <c r="AC390" i="100" s="1"/>
  <c r="S389" i="100"/>
  <c r="AC389" i="100" s="1"/>
  <c r="S388" i="100"/>
  <c r="AC388" i="100" s="1"/>
  <c r="S387" i="100"/>
  <c r="AC387" i="100" s="1"/>
  <c r="S386" i="100"/>
  <c r="AC386" i="100" s="1"/>
  <c r="S385" i="100"/>
  <c r="AC385" i="100" s="1"/>
  <c r="R383" i="100"/>
  <c r="Q383" i="100"/>
  <c r="P383" i="100"/>
  <c r="O383" i="100"/>
  <c r="N383" i="100"/>
  <c r="M383" i="100"/>
  <c r="L383" i="100"/>
  <c r="K383" i="100"/>
  <c r="J383" i="100"/>
  <c r="I383" i="100"/>
  <c r="H383" i="100"/>
  <c r="G383" i="100"/>
  <c r="F383" i="100"/>
  <c r="S382" i="100"/>
  <c r="AC382" i="100" s="1"/>
  <c r="S381" i="100"/>
  <c r="AC381" i="100" s="1"/>
  <c r="S380" i="100"/>
  <c r="AC380" i="100" s="1"/>
  <c r="S379" i="100"/>
  <c r="AC379" i="100" s="1"/>
  <c r="S378" i="100"/>
  <c r="AC378" i="100" s="1"/>
  <c r="S377" i="100"/>
  <c r="AC377" i="100" s="1"/>
  <c r="S376" i="100"/>
  <c r="AC376" i="100" s="1"/>
  <c r="S375" i="100"/>
  <c r="AC375" i="100" s="1"/>
  <c r="S374" i="100"/>
  <c r="AC374" i="100" s="1"/>
  <c r="S373" i="100"/>
  <c r="AC373" i="100" s="1"/>
  <c r="S372" i="100"/>
  <c r="AC372" i="100" s="1"/>
  <c r="S371" i="100"/>
  <c r="AC371" i="100" s="1"/>
  <c r="S370" i="100"/>
  <c r="AC370" i="100" s="1"/>
  <c r="S369" i="100"/>
  <c r="AC369" i="100" s="1"/>
  <c r="S368" i="100"/>
  <c r="AC368" i="100" s="1"/>
  <c r="S367" i="100"/>
  <c r="AC367" i="100" s="1"/>
  <c r="R365" i="100"/>
  <c r="Q365" i="100"/>
  <c r="P365" i="100"/>
  <c r="O365" i="100"/>
  <c r="N365" i="100"/>
  <c r="M365" i="100"/>
  <c r="L365" i="100"/>
  <c r="K365" i="100"/>
  <c r="J365" i="100"/>
  <c r="I365" i="100"/>
  <c r="H365" i="100"/>
  <c r="G365" i="100"/>
  <c r="F365" i="100"/>
  <c r="S364" i="100"/>
  <c r="AC364" i="100" s="1"/>
  <c r="S363" i="100"/>
  <c r="AC363" i="100" s="1"/>
  <c r="S362" i="100"/>
  <c r="AC362" i="100" s="1"/>
  <c r="R360" i="100"/>
  <c r="Q360" i="100"/>
  <c r="P360" i="100"/>
  <c r="O360" i="100"/>
  <c r="N360" i="100"/>
  <c r="M360" i="100"/>
  <c r="L360" i="100"/>
  <c r="K360" i="100"/>
  <c r="J360" i="100"/>
  <c r="I360" i="100"/>
  <c r="H360" i="100"/>
  <c r="G360" i="100"/>
  <c r="F360" i="100"/>
  <c r="S359" i="100"/>
  <c r="AC359" i="100" s="1"/>
  <c r="S358" i="100"/>
  <c r="AC358" i="100" s="1"/>
  <c r="S357" i="100"/>
  <c r="AC357" i="100" s="1"/>
  <c r="S356" i="100"/>
  <c r="AC356" i="100" s="1"/>
  <c r="S355" i="100"/>
  <c r="AC355" i="100" s="1"/>
  <c r="S354" i="100"/>
  <c r="AC354" i="100" s="1"/>
  <c r="S353" i="100"/>
  <c r="AC353" i="100" s="1"/>
  <c r="S352" i="100"/>
  <c r="AC352" i="100" s="1"/>
  <c r="S351" i="100"/>
  <c r="AC351" i="100" s="1"/>
  <c r="S350" i="100"/>
  <c r="AC350" i="100" s="1"/>
  <c r="S349" i="100"/>
  <c r="AC349" i="100" s="1"/>
  <c r="S348" i="100"/>
  <c r="AC348" i="100" s="1"/>
  <c r="S347" i="100"/>
  <c r="AC347" i="100" s="1"/>
  <c r="S346" i="100"/>
  <c r="AC346" i="100" s="1"/>
  <c r="S345" i="100"/>
  <c r="AC345" i="100" s="1"/>
  <c r="S344" i="100"/>
  <c r="AC344" i="100" s="1"/>
  <c r="S342" i="100"/>
  <c r="AC342" i="100" s="1"/>
  <c r="S341" i="100"/>
  <c r="AC341" i="100" s="1"/>
  <c r="R339" i="100"/>
  <c r="Q339" i="100"/>
  <c r="P339" i="100"/>
  <c r="O339" i="100"/>
  <c r="N339" i="100"/>
  <c r="M339" i="100"/>
  <c r="L339" i="100"/>
  <c r="K339" i="100"/>
  <c r="J339" i="100"/>
  <c r="I339" i="100"/>
  <c r="H339" i="100"/>
  <c r="G339" i="100"/>
  <c r="F339" i="100"/>
  <c r="S338" i="100"/>
  <c r="AC338" i="100" s="1"/>
  <c r="S337" i="100"/>
  <c r="AC337" i="100" s="1"/>
  <c r="S336" i="100"/>
  <c r="AC336" i="100" s="1"/>
  <c r="S335" i="100"/>
  <c r="AC335" i="100" s="1"/>
  <c r="R333" i="100"/>
  <c r="Q333" i="100"/>
  <c r="P333" i="100"/>
  <c r="O333" i="100"/>
  <c r="N333" i="100"/>
  <c r="M333" i="100"/>
  <c r="L333" i="100"/>
  <c r="K333" i="100"/>
  <c r="J333" i="100"/>
  <c r="I333" i="100"/>
  <c r="H333" i="100"/>
  <c r="G333" i="100"/>
  <c r="F333" i="100"/>
  <c r="S332" i="100"/>
  <c r="AB332" i="100" s="1"/>
  <c r="S331" i="100"/>
  <c r="AB331" i="100" s="1"/>
  <c r="S330" i="100"/>
  <c r="AB330" i="100" s="1"/>
  <c r="S329" i="100"/>
  <c r="AB329" i="100" s="1"/>
  <c r="S328" i="100"/>
  <c r="AB328" i="100" s="1"/>
  <c r="S327" i="100"/>
  <c r="AB327" i="100" s="1"/>
  <c r="S326" i="100"/>
  <c r="AB326" i="100" s="1"/>
  <c r="S325" i="100"/>
  <c r="AB325" i="100" s="1"/>
  <c r="S324" i="100"/>
  <c r="AB324" i="100" s="1"/>
  <c r="S323" i="100"/>
  <c r="AB323" i="100" s="1"/>
  <c r="S322" i="100"/>
  <c r="AB322" i="100" s="1"/>
  <c r="S321" i="100"/>
  <c r="AB321" i="100" s="1"/>
  <c r="S320" i="100"/>
  <c r="AB320" i="100" s="1"/>
  <c r="S319" i="100"/>
  <c r="AB319" i="100" s="1"/>
  <c r="S318" i="100"/>
  <c r="AB318" i="100" s="1"/>
  <c r="S317" i="100"/>
  <c r="AB317" i="100" s="1"/>
  <c r="S316" i="100"/>
  <c r="AB316" i="100" s="1"/>
  <c r="S315" i="100"/>
  <c r="AD315" i="100" s="1"/>
  <c r="S314" i="100"/>
  <c r="AD314" i="100" s="1"/>
  <c r="S313" i="100"/>
  <c r="AD313" i="100" s="1"/>
  <c r="S312" i="100"/>
  <c r="AD312" i="100" s="1"/>
  <c r="S311" i="100"/>
  <c r="AD311" i="100" s="1"/>
  <c r="S310" i="100"/>
  <c r="AD310" i="100" s="1"/>
  <c r="S309" i="100"/>
  <c r="AD309" i="100" s="1"/>
  <c r="S308" i="100"/>
  <c r="AD308" i="100" s="1"/>
  <c r="S307" i="100"/>
  <c r="AD307" i="100" s="1"/>
  <c r="S306" i="100"/>
  <c r="AD306" i="100" s="1"/>
  <c r="S305" i="100"/>
  <c r="AD305" i="100" s="1"/>
  <c r="S304" i="100"/>
  <c r="AB304" i="100" s="1"/>
  <c r="S303" i="100"/>
  <c r="AB303" i="100" s="1"/>
  <c r="S302" i="100"/>
  <c r="AB302" i="100" s="1"/>
  <c r="S301" i="100"/>
  <c r="AB301" i="100" s="1"/>
  <c r="S300" i="100"/>
  <c r="AB300" i="100" s="1"/>
  <c r="S299" i="100"/>
  <c r="AB299" i="100" s="1"/>
  <c r="S298" i="100"/>
  <c r="AB298" i="100" s="1"/>
  <c r="S297" i="100"/>
  <c r="AD297" i="100" s="1"/>
  <c r="S296" i="100"/>
  <c r="AD296" i="100" s="1"/>
  <c r="S295" i="100"/>
  <c r="AD295" i="100" s="1"/>
  <c r="S294" i="100"/>
  <c r="AD294" i="100" s="1"/>
  <c r="S293" i="100"/>
  <c r="AD293" i="100" s="1"/>
  <c r="S292" i="100"/>
  <c r="AD292" i="100" s="1"/>
  <c r="S291" i="100"/>
  <c r="AD291" i="100" s="1"/>
  <c r="S290" i="100"/>
  <c r="AD290" i="100" s="1"/>
  <c r="S289" i="100"/>
  <c r="AD289" i="100" s="1"/>
  <c r="S288" i="100"/>
  <c r="AD288" i="100" s="1"/>
  <c r="S287" i="100"/>
  <c r="AD287" i="100" s="1"/>
  <c r="S286" i="100"/>
  <c r="AD286" i="100" s="1"/>
  <c r="S285" i="100"/>
  <c r="AD285" i="100" s="1"/>
  <c r="S284" i="100"/>
  <c r="AD284" i="100" s="1"/>
  <c r="S283" i="100"/>
  <c r="AD283" i="100" s="1"/>
  <c r="S282" i="100"/>
  <c r="AD282" i="100" s="1"/>
  <c r="S281" i="100"/>
  <c r="AD281" i="100" s="1"/>
  <c r="S280" i="100"/>
  <c r="AD280" i="100" s="1"/>
  <c r="S279" i="100"/>
  <c r="AD279" i="100" s="1"/>
  <c r="S278" i="100"/>
  <c r="AD278" i="100" s="1"/>
  <c r="S277" i="100"/>
  <c r="AD277" i="100" s="1"/>
  <c r="S276" i="100"/>
  <c r="AD276" i="100" s="1"/>
  <c r="S275" i="100"/>
  <c r="AD275" i="100" s="1"/>
  <c r="S274" i="100"/>
  <c r="AD274" i="100" s="1"/>
  <c r="S273" i="100"/>
  <c r="AB273" i="100" s="1"/>
  <c r="S272" i="100"/>
  <c r="AB272" i="100" s="1"/>
  <c r="S271" i="100"/>
  <c r="AB271" i="100" s="1"/>
  <c r="S270" i="100"/>
  <c r="AB270" i="100" s="1"/>
  <c r="S269" i="100"/>
  <c r="AB269" i="100" s="1"/>
  <c r="S268" i="100"/>
  <c r="AD268" i="100" s="1"/>
  <c r="S267" i="100"/>
  <c r="AD267" i="100" s="1"/>
  <c r="S266" i="100"/>
  <c r="AD266" i="100" s="1"/>
  <c r="S265" i="100"/>
  <c r="AD265" i="100" s="1"/>
  <c r="S264" i="100"/>
  <c r="AD264" i="100" s="1"/>
  <c r="S263" i="100"/>
  <c r="AD263" i="100" s="1"/>
  <c r="S262" i="100"/>
  <c r="AD262" i="100" s="1"/>
  <c r="S261" i="100"/>
  <c r="AD261" i="100" s="1"/>
  <c r="S260" i="100"/>
  <c r="AD260" i="100" s="1"/>
  <c r="S259" i="100"/>
  <c r="AD259" i="100" s="1"/>
  <c r="S258" i="100"/>
  <c r="AD258" i="100" s="1"/>
  <c r="S257" i="100"/>
  <c r="AD257" i="100" s="1"/>
  <c r="S256" i="100"/>
  <c r="AD256" i="100" s="1"/>
  <c r="S255" i="100"/>
  <c r="AD255" i="100" s="1"/>
  <c r="S254" i="100"/>
  <c r="AD254" i="100" s="1"/>
  <c r="S253" i="100"/>
  <c r="AD253" i="100" s="1"/>
  <c r="R251" i="100"/>
  <c r="Q251" i="100"/>
  <c r="P251" i="100"/>
  <c r="O251" i="100"/>
  <c r="N251" i="100"/>
  <c r="M251" i="100"/>
  <c r="L251" i="100"/>
  <c r="K251" i="100"/>
  <c r="J251" i="100"/>
  <c r="I251" i="100"/>
  <c r="H251" i="100"/>
  <c r="G251" i="100"/>
  <c r="F251" i="100"/>
  <c r="S250" i="100"/>
  <c r="AC250" i="100" s="1"/>
  <c r="S249" i="100"/>
  <c r="AC249" i="100" s="1"/>
  <c r="R247" i="100"/>
  <c r="Q247" i="100"/>
  <c r="P247" i="100"/>
  <c r="O247" i="100"/>
  <c r="N247" i="100"/>
  <c r="M247" i="100"/>
  <c r="L247" i="100"/>
  <c r="K247" i="100"/>
  <c r="J247" i="100"/>
  <c r="I247" i="100"/>
  <c r="H247" i="100"/>
  <c r="G247" i="100"/>
  <c r="F247" i="100"/>
  <c r="S246" i="100"/>
  <c r="AC246" i="100" s="1"/>
  <c r="S245" i="100"/>
  <c r="AC245" i="100" s="1"/>
  <c r="S244" i="100"/>
  <c r="AC244" i="100" s="1"/>
  <c r="S243" i="100"/>
  <c r="AC243" i="100" s="1"/>
  <c r="S242" i="100"/>
  <c r="AC242" i="100" s="1"/>
  <c r="S241" i="100"/>
  <c r="AC241" i="100" s="1"/>
  <c r="S240" i="100"/>
  <c r="AC240" i="100" s="1"/>
  <c r="S239" i="100"/>
  <c r="AC239" i="100" s="1"/>
  <c r="S238" i="100"/>
  <c r="AC238" i="100" s="1"/>
  <c r="S237" i="100"/>
  <c r="AC237" i="100" s="1"/>
  <c r="S236" i="100"/>
  <c r="AC236" i="100" s="1"/>
  <c r="S235" i="100"/>
  <c r="AC235" i="100" s="1"/>
  <c r="S234" i="100"/>
  <c r="AC234" i="100" s="1"/>
  <c r="S233" i="100"/>
  <c r="AC233" i="100" s="1"/>
  <c r="S232" i="100"/>
  <c r="AC232" i="100" s="1"/>
  <c r="S231" i="100"/>
  <c r="AC231" i="100" s="1"/>
  <c r="S230" i="100"/>
  <c r="AC230" i="100" s="1"/>
  <c r="S229" i="100"/>
  <c r="AC229" i="100" s="1"/>
  <c r="S227" i="100"/>
  <c r="AB227" i="100" s="1"/>
  <c r="S226" i="100"/>
  <c r="AB226" i="100" s="1"/>
  <c r="S225" i="100"/>
  <c r="AB225" i="100" s="1"/>
  <c r="S224" i="100"/>
  <c r="AB224" i="100" s="1"/>
  <c r="S223" i="100"/>
  <c r="AB223" i="100" s="1"/>
  <c r="S222" i="100"/>
  <c r="AB222" i="100" s="1"/>
  <c r="S221" i="100"/>
  <c r="AB221" i="100" s="1"/>
  <c r="S220" i="100"/>
  <c r="AB220" i="100" s="1"/>
  <c r="S219" i="100"/>
  <c r="AB219" i="100" s="1"/>
  <c r="S218" i="100"/>
  <c r="AB218" i="100" s="1"/>
  <c r="S217" i="100"/>
  <c r="AB217" i="100" s="1"/>
  <c r="S215" i="100"/>
  <c r="S214" i="100"/>
  <c r="S213" i="100"/>
  <c r="S212" i="100"/>
  <c r="S211" i="100"/>
  <c r="AD211" i="100" s="1"/>
  <c r="S210" i="100"/>
  <c r="AD210" i="100" s="1"/>
  <c r="S209" i="100"/>
  <c r="AB209" i="100" s="1"/>
  <c r="S208" i="100"/>
  <c r="S207" i="100"/>
  <c r="S206" i="100"/>
  <c r="AB206" i="100" s="1"/>
  <c r="S205" i="100"/>
  <c r="AB205" i="100" s="1"/>
  <c r="S204" i="100"/>
  <c r="AD204" i="100" s="1"/>
  <c r="S203" i="100"/>
  <c r="AD203" i="100" s="1"/>
  <c r="S202" i="100"/>
  <c r="AB202" i="100" s="1"/>
  <c r="S201" i="100"/>
  <c r="S200" i="100"/>
  <c r="AB200" i="100" s="1"/>
  <c r="S199" i="100"/>
  <c r="AB199" i="100" s="1"/>
  <c r="R197" i="100"/>
  <c r="Q197" i="100"/>
  <c r="P197" i="100"/>
  <c r="O197" i="100"/>
  <c r="N197" i="100"/>
  <c r="M197" i="100"/>
  <c r="L197" i="100"/>
  <c r="K197" i="100"/>
  <c r="J197" i="100"/>
  <c r="I197" i="100"/>
  <c r="H197" i="100"/>
  <c r="G197" i="100"/>
  <c r="F197" i="100"/>
  <c r="S196" i="100"/>
  <c r="AD196" i="100" s="1"/>
  <c r="S195" i="100"/>
  <c r="AD195" i="100" s="1"/>
  <c r="S194" i="100"/>
  <c r="AD194" i="100" s="1"/>
  <c r="S193" i="100"/>
  <c r="AD193" i="100" s="1"/>
  <c r="S192" i="100"/>
  <c r="AD192" i="100" s="1"/>
  <c r="S191" i="100"/>
  <c r="AD191" i="100" s="1"/>
  <c r="S190" i="100"/>
  <c r="AD190" i="100" s="1"/>
  <c r="S189" i="100"/>
  <c r="AD189" i="100" s="1"/>
  <c r="S188" i="100"/>
  <c r="AD188" i="100" s="1"/>
  <c r="S187" i="100"/>
  <c r="AD187" i="100" s="1"/>
  <c r="R185" i="100"/>
  <c r="Q185" i="100"/>
  <c r="P185" i="100"/>
  <c r="O185" i="100"/>
  <c r="N185" i="100"/>
  <c r="M185" i="100"/>
  <c r="L185" i="100"/>
  <c r="K185" i="100"/>
  <c r="J185" i="100"/>
  <c r="I185" i="100"/>
  <c r="H185" i="100"/>
  <c r="G185" i="100"/>
  <c r="F185" i="100"/>
  <c r="S184" i="100"/>
  <c r="AD184" i="100" s="1"/>
  <c r="S183" i="100"/>
  <c r="AD183" i="100" s="1"/>
  <c r="S182" i="100"/>
  <c r="AD182" i="100" s="1"/>
  <c r="S181" i="100"/>
  <c r="AD181" i="100" s="1"/>
  <c r="S180" i="100"/>
  <c r="AD180" i="100" s="1"/>
  <c r="S179" i="100"/>
  <c r="AD179" i="100" s="1"/>
  <c r="S178" i="100"/>
  <c r="AD178" i="100" s="1"/>
  <c r="S177" i="100"/>
  <c r="AD177" i="100" s="1"/>
  <c r="S176" i="100"/>
  <c r="AD176" i="100" s="1"/>
  <c r="S175" i="100"/>
  <c r="AD175" i="100" s="1"/>
  <c r="S174" i="100"/>
  <c r="AD174" i="100" s="1"/>
  <c r="S173" i="100"/>
  <c r="AD173" i="100" s="1"/>
  <c r="S172" i="100"/>
  <c r="AD172" i="100" s="1"/>
  <c r="S171" i="100"/>
  <c r="AD171" i="100" s="1"/>
  <c r="S170" i="100"/>
  <c r="AD170" i="100" s="1"/>
  <c r="S169" i="100"/>
  <c r="AD169" i="100" s="1"/>
  <c r="S168" i="100"/>
  <c r="AD168" i="100" s="1"/>
  <c r="R166" i="100"/>
  <c r="Q166" i="100"/>
  <c r="P166" i="100"/>
  <c r="O166" i="100"/>
  <c r="N166" i="100"/>
  <c r="M166" i="100"/>
  <c r="L166" i="100"/>
  <c r="K166" i="100"/>
  <c r="J166" i="100"/>
  <c r="I166" i="100"/>
  <c r="H166" i="100"/>
  <c r="G166" i="100"/>
  <c r="F166" i="100"/>
  <c r="S165" i="100"/>
  <c r="AD165" i="100" s="1"/>
  <c r="S164" i="100"/>
  <c r="AD164" i="100" s="1"/>
  <c r="S163" i="100"/>
  <c r="AD163" i="100" s="1"/>
  <c r="S162" i="100"/>
  <c r="AD162" i="100" s="1"/>
  <c r="S161" i="100"/>
  <c r="AD161" i="100" s="1"/>
  <c r="S160" i="100"/>
  <c r="AD160" i="100" s="1"/>
  <c r="S159" i="100"/>
  <c r="AD159" i="100" s="1"/>
  <c r="S158" i="100"/>
  <c r="AD158" i="100" s="1"/>
  <c r="S157" i="100"/>
  <c r="AD157" i="100" s="1"/>
  <c r="S156" i="100"/>
  <c r="AD156" i="100" s="1"/>
  <c r="S155" i="100"/>
  <c r="AD155" i="100" s="1"/>
  <c r="S154" i="100"/>
  <c r="AD154" i="100" s="1"/>
  <c r="S153" i="100"/>
  <c r="AD153" i="100" s="1"/>
  <c r="S152" i="100"/>
  <c r="AD152" i="100" s="1"/>
  <c r="S151" i="100"/>
  <c r="AD151" i="100" s="1"/>
  <c r="S150" i="100"/>
  <c r="AD150" i="100" s="1"/>
  <c r="S149" i="100"/>
  <c r="AD149" i="100" s="1"/>
  <c r="S148" i="100"/>
  <c r="AD148" i="100" s="1"/>
  <c r="S147" i="100"/>
  <c r="AD147" i="100" s="1"/>
  <c r="S146" i="100"/>
  <c r="AD146" i="100" s="1"/>
  <c r="S145" i="100"/>
  <c r="AD145" i="100" s="1"/>
  <c r="S144" i="100"/>
  <c r="AD144" i="100" s="1"/>
  <c r="S143" i="100"/>
  <c r="AD143" i="100" s="1"/>
  <c r="S142" i="100"/>
  <c r="AD142" i="100" s="1"/>
  <c r="S141" i="100"/>
  <c r="AD141" i="100" s="1"/>
  <c r="R137" i="100"/>
  <c r="Q137" i="100"/>
  <c r="P137" i="100"/>
  <c r="O137" i="100"/>
  <c r="N137" i="100"/>
  <c r="M137" i="100"/>
  <c r="L137" i="100"/>
  <c r="K137" i="100"/>
  <c r="J137" i="100"/>
  <c r="I137" i="100"/>
  <c r="H137" i="100"/>
  <c r="G137" i="100"/>
  <c r="F137" i="100"/>
  <c r="S136" i="100"/>
  <c r="AD136" i="100" s="1"/>
  <c r="S135" i="100"/>
  <c r="AD135" i="100" s="1"/>
  <c r="S134" i="100"/>
  <c r="AD134" i="100" s="1"/>
  <c r="S133" i="100"/>
  <c r="AD133" i="100" s="1"/>
  <c r="S132" i="100"/>
  <c r="AD132" i="100" s="1"/>
  <c r="S131" i="100"/>
  <c r="AD131" i="100" s="1"/>
  <c r="S130" i="100"/>
  <c r="AD130" i="100" s="1"/>
  <c r="S129" i="100"/>
  <c r="AD129" i="100" s="1"/>
  <c r="S128" i="100"/>
  <c r="AD128" i="100" s="1"/>
  <c r="S127" i="100"/>
  <c r="AD127" i="100" s="1"/>
  <c r="S126" i="100"/>
  <c r="AD126" i="100" s="1"/>
  <c r="S125" i="100"/>
  <c r="AD125" i="100" s="1"/>
  <c r="S124" i="100"/>
  <c r="AD124" i="100" s="1"/>
  <c r="S123" i="100"/>
  <c r="AD123" i="100" s="1"/>
  <c r="S122" i="100"/>
  <c r="AD122" i="100" s="1"/>
  <c r="S121" i="100"/>
  <c r="AD121" i="100" s="1"/>
  <c r="S120" i="100"/>
  <c r="AD120" i="100" s="1"/>
  <c r="S119" i="100"/>
  <c r="AD119" i="100" s="1"/>
  <c r="S118" i="100"/>
  <c r="AD118" i="100" s="1"/>
  <c r="S114" i="100"/>
  <c r="R112" i="100"/>
  <c r="Q112" i="100"/>
  <c r="P112" i="100"/>
  <c r="O112" i="100"/>
  <c r="N112" i="100"/>
  <c r="M112" i="100"/>
  <c r="L112" i="100"/>
  <c r="K112" i="100"/>
  <c r="J112" i="100"/>
  <c r="I112" i="100"/>
  <c r="H112" i="100"/>
  <c r="G112" i="100"/>
  <c r="F112" i="100"/>
  <c r="S111" i="100"/>
  <c r="AB111" i="100" s="1"/>
  <c r="S110" i="100"/>
  <c r="AB110" i="100" s="1"/>
  <c r="S109" i="100"/>
  <c r="AB109" i="100" s="1"/>
  <c r="S108" i="100"/>
  <c r="AB108" i="100" s="1"/>
  <c r="S107" i="100"/>
  <c r="AB107" i="100" s="1"/>
  <c r="S106" i="100"/>
  <c r="AB106" i="100" s="1"/>
  <c r="S105" i="100"/>
  <c r="AB105" i="100" s="1"/>
  <c r="S104" i="100"/>
  <c r="AB104" i="100" s="1"/>
  <c r="S103" i="100"/>
  <c r="AB103" i="100" s="1"/>
  <c r="S101" i="100"/>
  <c r="S100" i="100"/>
  <c r="R98" i="100"/>
  <c r="R116" i="100" s="1"/>
  <c r="R139" i="100" s="1"/>
  <c r="Q98" i="100"/>
  <c r="Q116" i="100" s="1"/>
  <c r="P98" i="100"/>
  <c r="O98" i="100"/>
  <c r="O116" i="100" s="1"/>
  <c r="N98" i="100"/>
  <c r="M98" i="100"/>
  <c r="L98" i="100"/>
  <c r="K98" i="100"/>
  <c r="K116" i="100" s="1"/>
  <c r="J98" i="100"/>
  <c r="J116" i="100" s="1"/>
  <c r="I98" i="100"/>
  <c r="H98" i="100"/>
  <c r="G98" i="100"/>
  <c r="G116" i="100" s="1"/>
  <c r="G139" i="100" s="1"/>
  <c r="F98" i="100"/>
  <c r="F116" i="100" s="1"/>
  <c r="F139" i="100" s="1"/>
  <c r="S97" i="100"/>
  <c r="AD97" i="100" s="1"/>
  <c r="S96" i="100"/>
  <c r="AD96" i="100" s="1"/>
  <c r="S95" i="100"/>
  <c r="AD95" i="100" s="1"/>
  <c r="S94" i="100"/>
  <c r="AD94" i="100" s="1"/>
  <c r="S93" i="100"/>
  <c r="S92" i="100"/>
  <c r="AD92" i="100" s="1"/>
  <c r="S91" i="100"/>
  <c r="AD91" i="100" s="1"/>
  <c r="S90" i="100"/>
  <c r="AD90" i="100" s="1"/>
  <c r="S89" i="100"/>
  <c r="AD89" i="100" s="1"/>
  <c r="S88" i="100"/>
  <c r="AD88" i="100" s="1"/>
  <c r="S87" i="100"/>
  <c r="AD87" i="100" s="1"/>
  <c r="S86" i="100"/>
  <c r="AD86" i="100" s="1"/>
  <c r="S85" i="100"/>
  <c r="AD85" i="100" s="1"/>
  <c r="S84" i="100"/>
  <c r="AD84" i="100" s="1"/>
  <c r="S83" i="100"/>
  <c r="AD83" i="100" s="1"/>
  <c r="S82" i="100"/>
  <c r="AD82" i="100" s="1"/>
  <c r="S81" i="100"/>
  <c r="AD81" i="100" s="1"/>
  <c r="R79" i="100"/>
  <c r="Q79" i="100"/>
  <c r="P79" i="100"/>
  <c r="O79" i="100"/>
  <c r="N79" i="100"/>
  <c r="M79" i="100"/>
  <c r="L79" i="100"/>
  <c r="K79" i="100"/>
  <c r="J79" i="100"/>
  <c r="I79" i="100"/>
  <c r="H79" i="100"/>
  <c r="G79" i="100"/>
  <c r="F79" i="100"/>
  <c r="S78" i="100"/>
  <c r="AD78" i="100" s="1"/>
  <c r="S77" i="100"/>
  <c r="AD77" i="100" s="1"/>
  <c r="R75" i="100"/>
  <c r="Q75" i="100"/>
  <c r="P75" i="100"/>
  <c r="O75" i="100"/>
  <c r="N75" i="100"/>
  <c r="M75" i="100"/>
  <c r="L75" i="100"/>
  <c r="K75" i="100"/>
  <c r="J75" i="100"/>
  <c r="I75" i="100"/>
  <c r="H75" i="100"/>
  <c r="G75" i="100"/>
  <c r="F75" i="100"/>
  <c r="S74" i="100"/>
  <c r="AD74" i="100" s="1"/>
  <c r="S73" i="100"/>
  <c r="AD73" i="100" s="1"/>
  <c r="S72" i="100"/>
  <c r="AD72" i="100" s="1"/>
  <c r="S71" i="100"/>
  <c r="AD71" i="100" s="1"/>
  <c r="S70" i="100"/>
  <c r="AD70" i="100" s="1"/>
  <c r="S69" i="100"/>
  <c r="AD69" i="100" s="1"/>
  <c r="S68" i="100"/>
  <c r="AD68" i="100" s="1"/>
  <c r="S67" i="100"/>
  <c r="AD67" i="100" s="1"/>
  <c r="S66" i="100"/>
  <c r="AD66" i="100" s="1"/>
  <c r="S65" i="100"/>
  <c r="AD65" i="100" s="1"/>
  <c r="S64" i="100"/>
  <c r="AD64" i="100" s="1"/>
  <c r="R62" i="100"/>
  <c r="Q62" i="100"/>
  <c r="P62" i="100"/>
  <c r="O62" i="100"/>
  <c r="N62" i="100"/>
  <c r="M62" i="100"/>
  <c r="L62" i="100"/>
  <c r="K62" i="100"/>
  <c r="J62" i="100"/>
  <c r="I62" i="100"/>
  <c r="H62" i="100"/>
  <c r="G62" i="100"/>
  <c r="F62" i="100"/>
  <c r="S61" i="100"/>
  <c r="AB61" i="100" s="1"/>
  <c r="S60" i="100"/>
  <c r="AB60" i="100" s="1"/>
  <c r="S59" i="100"/>
  <c r="AB59" i="100" s="1"/>
  <c r="S58" i="100"/>
  <c r="AB58" i="100" s="1"/>
  <c r="S57" i="100"/>
  <c r="AB57" i="100" s="1"/>
  <c r="S56" i="100"/>
  <c r="AB56" i="100" s="1"/>
  <c r="S55" i="100"/>
  <c r="AB55" i="100" s="1"/>
  <c r="S53" i="100"/>
  <c r="S52" i="100"/>
  <c r="R46" i="100"/>
  <c r="Q46" i="100"/>
  <c r="P46" i="100"/>
  <c r="O46" i="100"/>
  <c r="N46" i="100"/>
  <c r="M46" i="100"/>
  <c r="L46" i="100"/>
  <c r="K46" i="100"/>
  <c r="J46" i="100"/>
  <c r="I46" i="100"/>
  <c r="H46" i="100"/>
  <c r="G46" i="100"/>
  <c r="F46" i="100"/>
  <c r="S45" i="100"/>
  <c r="S44" i="100"/>
  <c r="S43" i="100"/>
  <c r="S42" i="100"/>
  <c r="Q40" i="100"/>
  <c r="P40" i="100"/>
  <c r="O40" i="100"/>
  <c r="N40" i="100"/>
  <c r="M40" i="100"/>
  <c r="L40" i="100"/>
  <c r="K40" i="100"/>
  <c r="J40" i="100"/>
  <c r="I40" i="100"/>
  <c r="H40" i="100"/>
  <c r="G40" i="100"/>
  <c r="F40" i="100"/>
  <c r="S39" i="100"/>
  <c r="S38" i="100"/>
  <c r="S37" i="100"/>
  <c r="S36" i="100"/>
  <c r="S35" i="100"/>
  <c r="S33" i="100"/>
  <c r="S31" i="100"/>
  <c r="S30" i="100"/>
  <c r="S29" i="100"/>
  <c r="R27" i="100"/>
  <c r="Q27" i="100"/>
  <c r="P27" i="100"/>
  <c r="O27" i="100"/>
  <c r="N27" i="100"/>
  <c r="M27" i="100"/>
  <c r="L27" i="100"/>
  <c r="K27" i="100"/>
  <c r="J27" i="100"/>
  <c r="I27" i="100"/>
  <c r="H27" i="100"/>
  <c r="G27" i="100"/>
  <c r="F27" i="100"/>
  <c r="S26" i="100"/>
  <c r="AB26" i="100" s="1"/>
  <c r="S25" i="100"/>
  <c r="AB25" i="100" s="1"/>
  <c r="S24" i="100"/>
  <c r="S23" i="100"/>
  <c r="S22" i="100"/>
  <c r="S21" i="100"/>
  <c r="S20" i="100"/>
  <c r="S19" i="100"/>
  <c r="S17" i="100"/>
  <c r="S15" i="100"/>
  <c r="L497" i="100" l="1"/>
  <c r="Q48" i="100"/>
  <c r="Q497" i="100"/>
  <c r="I48" i="100"/>
  <c r="I50" i="100" s="1"/>
  <c r="AD752" i="100"/>
  <c r="R48" i="100"/>
  <c r="K139" i="100"/>
  <c r="L48" i="100"/>
  <c r="L50" i="100" s="1"/>
  <c r="AB752" i="100"/>
  <c r="J48" i="100"/>
  <c r="J50" i="100" s="1"/>
  <c r="K48" i="100"/>
  <c r="K50" i="100" s="1"/>
  <c r="K424" i="100" s="1"/>
  <c r="S422" i="100"/>
  <c r="AC421" i="100"/>
  <c r="AC752" i="100" s="1"/>
  <c r="Q139" i="100"/>
  <c r="V753" i="100"/>
  <c r="Q749" i="100"/>
  <c r="S247" i="100"/>
  <c r="M497" i="100"/>
  <c r="M749" i="100" s="1"/>
  <c r="S137" i="100"/>
  <c r="S747" i="100"/>
  <c r="O497" i="100"/>
  <c r="O749" i="100" s="1"/>
  <c r="P48" i="100"/>
  <c r="P50" i="100" s="1"/>
  <c r="S419" i="100"/>
  <c r="F48" i="100"/>
  <c r="F50" i="100" s="1"/>
  <c r="F424" i="100" s="1"/>
  <c r="O139" i="100"/>
  <c r="G497" i="100"/>
  <c r="G749" i="100" s="1"/>
  <c r="I749" i="100"/>
  <c r="S734" i="100"/>
  <c r="L749" i="100"/>
  <c r="S79" i="100"/>
  <c r="H497" i="100"/>
  <c r="J749" i="100"/>
  <c r="R50" i="100"/>
  <c r="H749" i="100"/>
  <c r="M116" i="100"/>
  <c r="M139" i="100" s="1"/>
  <c r="S197" i="100"/>
  <c r="K497" i="100"/>
  <c r="K749" i="100" s="1"/>
  <c r="Z646" i="100"/>
  <c r="Y646" i="100"/>
  <c r="N116" i="100"/>
  <c r="N139" i="100" s="1"/>
  <c r="S434" i="100"/>
  <c r="S637" i="100"/>
  <c r="Z605" i="100"/>
  <c r="Y605" i="100"/>
  <c r="S333" i="100"/>
  <c r="N497" i="100"/>
  <c r="N749" i="100" s="1"/>
  <c r="Z606" i="100"/>
  <c r="Y606" i="100"/>
  <c r="S46" i="100"/>
  <c r="N48" i="100"/>
  <c r="N50" i="100" s="1"/>
  <c r="P116" i="100"/>
  <c r="P139" i="100" s="1"/>
  <c r="S365" i="100"/>
  <c r="Z636" i="100"/>
  <c r="Y636" i="100"/>
  <c r="S185" i="100"/>
  <c r="S98" i="100"/>
  <c r="P497" i="100"/>
  <c r="P749" i="100" s="1"/>
  <c r="Z609" i="100"/>
  <c r="Y609" i="100"/>
  <c r="S112" i="100"/>
  <c r="S116" i="100" s="1"/>
  <c r="S139" i="100" s="1"/>
  <c r="S360" i="100"/>
  <c r="L116" i="100"/>
  <c r="L139" i="100" s="1"/>
  <c r="S40" i="100"/>
  <c r="H116" i="100"/>
  <c r="H139" i="100" s="1"/>
  <c r="F497" i="100"/>
  <c r="F749" i="100" s="1"/>
  <c r="R497" i="100"/>
  <c r="R749" i="100" s="1"/>
  <c r="Z600" i="100"/>
  <c r="Y600" i="100"/>
  <c r="O48" i="100"/>
  <c r="O50" i="100" s="1"/>
  <c r="S27" i="100"/>
  <c r="Y19" i="100"/>
  <c r="Z19" i="100"/>
  <c r="G48" i="100"/>
  <c r="G50" i="100" s="1"/>
  <c r="G424" i="100" s="1"/>
  <c r="G752" i="100" s="1"/>
  <c r="I116" i="100"/>
  <c r="I139" i="100" s="1"/>
  <c r="Z201" i="100"/>
  <c r="Y201" i="100"/>
  <c r="Z642" i="100"/>
  <c r="Y642" i="100"/>
  <c r="Z20" i="100"/>
  <c r="Y20" i="100"/>
  <c r="M48" i="100"/>
  <c r="M50" i="100" s="1"/>
  <c r="H48" i="100"/>
  <c r="H50" i="100" s="1"/>
  <c r="J139" i="100"/>
  <c r="S166" i="100"/>
  <c r="S487" i="100"/>
  <c r="Z36" i="100"/>
  <c r="Y36" i="100"/>
  <c r="AA752" i="100"/>
  <c r="Q50" i="100"/>
  <c r="S75" i="100"/>
  <c r="S251" i="100"/>
  <c r="S383" i="100"/>
  <c r="S406" i="100"/>
  <c r="S62" i="100"/>
  <c r="R424" i="100"/>
  <c r="S664" i="100"/>
  <c r="S495" i="100"/>
  <c r="S339" i="100"/>
  <c r="S593" i="100"/>
  <c r="S455" i="100"/>
  <c r="M424" i="100" l="1"/>
  <c r="J424" i="100"/>
  <c r="J752" i="100" s="1"/>
  <c r="I424" i="100"/>
  <c r="I752" i="100" s="1"/>
  <c r="S48" i="100"/>
  <c r="S50" i="100" s="1"/>
  <c r="S424" i="100" s="1"/>
  <c r="H424" i="100"/>
  <c r="H752" i="100" s="1"/>
  <c r="Q424" i="100"/>
  <c r="Q752" i="100" s="1"/>
  <c r="O424" i="100"/>
  <c r="O752" i="100" s="1"/>
  <c r="S497" i="100"/>
  <c r="K752" i="100"/>
  <c r="R752" i="100"/>
  <c r="F752" i="100"/>
  <c r="S749" i="100"/>
  <c r="L424" i="100"/>
  <c r="L752" i="100" s="1"/>
  <c r="P424" i="100"/>
  <c r="P752" i="100" s="1"/>
  <c r="N424" i="100"/>
  <c r="N752" i="100" s="1"/>
  <c r="M752" i="100"/>
  <c r="Z752" i="100"/>
  <c r="Y752" i="100"/>
  <c r="AC753" i="100" l="1"/>
  <c r="AB755" i="100" s="1"/>
  <c r="AB756" i="100" s="1"/>
  <c r="S752" i="100"/>
  <c r="Z755" i="100" l="1"/>
  <c r="Z756" i="100" s="1"/>
  <c r="Y755" i="100"/>
  <c r="G31" i="2"/>
  <c r="AC755" i="100" l="1"/>
  <c r="Y756" i="100"/>
  <c r="G34" i="2"/>
  <c r="G35" i="2" s="1"/>
  <c r="F20" i="2"/>
  <c r="F23" i="2" s="1"/>
  <c r="E47" i="91" l="1"/>
  <c r="D46" i="2"/>
  <c r="I46" i="2" s="1"/>
  <c r="Y758" i="100"/>
  <c r="AC756" i="100"/>
  <c r="F47" i="2"/>
  <c r="B22" i="101"/>
  <c r="B25" i="101" s="1"/>
  <c r="B20" i="101" l="1"/>
  <c r="C11" i="101"/>
  <c r="F34" i="2" l="1"/>
  <c r="F35" i="2" s="1"/>
  <c r="F37" i="2" s="1"/>
  <c r="D44" i="2" l="1"/>
  <c r="I44" i="2" s="1"/>
  <c r="D43" i="2"/>
  <c r="I43" i="2" s="1"/>
  <c r="D41" i="2"/>
  <c r="I41" i="2" s="1"/>
  <c r="D40" i="2"/>
  <c r="I40" i="2" s="1"/>
  <c r="E38" i="91" l="1"/>
  <c r="E45" i="91" s="1"/>
  <c r="D38" i="91"/>
  <c r="D45" i="91" s="1"/>
  <c r="E26" i="91"/>
  <c r="E12" i="91"/>
  <c r="E15" i="91" s="1"/>
  <c r="D26" i="91"/>
  <c r="D12" i="91"/>
  <c r="D15" i="91" s="1"/>
  <c r="D27" i="91" l="1"/>
  <c r="E27" i="91"/>
  <c r="D29" i="2" l="1"/>
  <c r="I29" i="2" s="1"/>
  <c r="D30" i="2"/>
  <c r="D31" i="2"/>
  <c r="I31" i="2" s="1"/>
  <c r="D32" i="2"/>
  <c r="I32" i="2" s="1"/>
  <c r="D33" i="2"/>
  <c r="I33" i="2" s="1"/>
  <c r="D34" i="2"/>
  <c r="D28" i="2"/>
  <c r="I28" i="2" s="1"/>
  <c r="D27" i="2"/>
  <c r="I27" i="2" s="1"/>
  <c r="D26" i="2"/>
  <c r="I26" i="2" s="1"/>
  <c r="D22" i="2"/>
  <c r="I22" i="2" s="1"/>
  <c r="D21" i="2"/>
  <c r="I21" i="2" s="1"/>
  <c r="D19" i="2"/>
  <c r="I19" i="2" s="1"/>
  <c r="D18" i="2"/>
  <c r="I18" i="2" s="1"/>
  <c r="D17" i="2"/>
  <c r="I17" i="2" s="1"/>
  <c r="D48" i="91" l="1"/>
  <c r="D29" i="91" l="1"/>
  <c r="D31" i="91" s="1"/>
  <c r="E48" i="91"/>
  <c r="D35" i="2"/>
  <c r="E29" i="91" l="1"/>
  <c r="E31" i="91" s="1"/>
  <c r="D47" i="2"/>
  <c r="E13" i="25" l="1"/>
  <c r="E47" i="2" l="1"/>
  <c r="I30" i="2" l="1"/>
  <c r="E29" i="2"/>
  <c r="E20" i="2" l="1"/>
  <c r="E28" i="2" s="1"/>
  <c r="D20" i="2"/>
  <c r="I20" i="2" l="1"/>
  <c r="E23" i="2" l="1"/>
  <c r="E34" i="2" s="1"/>
  <c r="D23" i="2"/>
  <c r="I23" i="2" s="1"/>
  <c r="I34" i="2" l="1"/>
  <c r="I35" i="2" s="1"/>
  <c r="I37" i="2" s="1"/>
  <c r="D37" i="2"/>
  <c r="E35" i="2"/>
  <c r="E37" i="2" s="1"/>
  <c r="D49" i="2" l="1"/>
  <c r="I47" i="2"/>
  <c r="I49" i="2" l="1"/>
</calcChain>
</file>

<file path=xl/sharedStrings.xml><?xml version="1.0" encoding="utf-8"?>
<sst xmlns="http://schemas.openxmlformats.org/spreadsheetml/2006/main" count="2927" uniqueCount="1196">
  <si>
    <t>Cascade Natural Gas Corporation</t>
  </si>
  <si>
    <t>SUMMARY OF OPERATIONS &amp; ADJUSTMENTS</t>
  </si>
  <si>
    <t>State of Washington</t>
  </si>
  <si>
    <t>Commission</t>
  </si>
  <si>
    <t>Statement</t>
  </si>
  <si>
    <t>Restated</t>
  </si>
  <si>
    <t>Basis</t>
  </si>
  <si>
    <t>Line</t>
  </si>
  <si>
    <t>of Operations</t>
  </si>
  <si>
    <t>Advertising</t>
  </si>
  <si>
    <t xml:space="preserve"> </t>
  </si>
  <si>
    <t>No.</t>
  </si>
  <si>
    <t xml:space="preserve">   Description</t>
  </si>
  <si>
    <t>Per Books</t>
  </si>
  <si>
    <t>Adjustment</t>
  </si>
  <si>
    <t>Total</t>
  </si>
  <si>
    <t xml:space="preserve">        (a)</t>
  </si>
  <si>
    <t xml:space="preserve">(b)  </t>
  </si>
  <si>
    <t>Operating Revenue</t>
  </si>
  <si>
    <t>1</t>
  </si>
  <si>
    <t xml:space="preserve">  Natural Gas Sales</t>
  </si>
  <si>
    <t xml:space="preserve"> $</t>
  </si>
  <si>
    <t>2</t>
  </si>
  <si>
    <t xml:space="preserve">  Gas Transportation Revenue</t>
  </si>
  <si>
    <t>3</t>
  </si>
  <si>
    <t xml:space="preserve">  Other Operating Revenue</t>
  </si>
  <si>
    <t>4</t>
  </si>
  <si>
    <t xml:space="preserve">      Subtotal</t>
  </si>
  <si>
    <t>5</t>
  </si>
  <si>
    <t>LESS: Nat. Gas/Production Costs</t>
  </si>
  <si>
    <t>6</t>
  </si>
  <si>
    <t xml:space="preserve">      Revenue Taxes</t>
  </si>
  <si>
    <t>7</t>
  </si>
  <si>
    <t xml:space="preserve">  Operating Margin</t>
  </si>
  <si>
    <t>Operating Expenses</t>
  </si>
  <si>
    <t>8</t>
  </si>
  <si>
    <t xml:space="preserve">  Distribution</t>
  </si>
  <si>
    <t>9</t>
  </si>
  <si>
    <t xml:space="preserve">  Customer Accounts</t>
  </si>
  <si>
    <t>10</t>
  </si>
  <si>
    <t xml:space="preserve">  Customer Service &amp; Information</t>
  </si>
  <si>
    <t>11</t>
  </si>
  <si>
    <t xml:space="preserve">  Sales</t>
  </si>
  <si>
    <t>12</t>
  </si>
  <si>
    <t xml:space="preserve">  Administrative &amp; General</t>
  </si>
  <si>
    <t xml:space="preserve">  Depreciation &amp; Amortization</t>
  </si>
  <si>
    <t xml:space="preserve">  Prop./Payroll/Misc. Taxes</t>
  </si>
  <si>
    <t xml:space="preserve">  Federal Income Taxes</t>
  </si>
  <si>
    <t xml:space="preserve">      Total Operating Expenses</t>
  </si>
  <si>
    <t>Net Operating Income</t>
  </si>
  <si>
    <t>Rate Base</t>
  </si>
  <si>
    <t xml:space="preserve">    Plant In Service</t>
  </si>
  <si>
    <t xml:space="preserve">    Accumulated Depreciation</t>
  </si>
  <si>
    <t xml:space="preserve">    Contributions In Aid</t>
  </si>
  <si>
    <t xml:space="preserve">    Cust. Adv. For Constr.</t>
  </si>
  <si>
    <t xml:space="preserve">    Accum. Deferred Income Taxes</t>
  </si>
  <si>
    <t xml:space="preserve">    Deferred Debits</t>
  </si>
  <si>
    <t xml:space="preserve">        Total</t>
  </si>
  <si>
    <t>Rate Of Return</t>
  </si>
  <si>
    <t>Description</t>
  </si>
  <si>
    <t>Amount</t>
  </si>
  <si>
    <t>(a)</t>
  </si>
  <si>
    <t>(b)</t>
  </si>
  <si>
    <t>(e)</t>
  </si>
  <si>
    <t>(c)</t>
  </si>
  <si>
    <t>Removal</t>
  </si>
  <si>
    <t>Promotional Advertising (WA Only)</t>
  </si>
  <si>
    <t xml:space="preserve">  Production</t>
  </si>
  <si>
    <t>(d)</t>
  </si>
  <si>
    <t>ADJUSTMENTS</t>
  </si>
  <si>
    <t xml:space="preserve">STATEMENT </t>
  </si>
  <si>
    <t>OF</t>
  </si>
  <si>
    <t>OPERATIONS</t>
  </si>
  <si>
    <t>Statement of Operations and Rate of Return</t>
  </si>
  <si>
    <t>Month</t>
  </si>
  <si>
    <t>Twelve Months</t>
  </si>
  <si>
    <t>OPERATING REVENUES</t>
  </si>
  <si>
    <t>Natural Gas Sales</t>
  </si>
  <si>
    <t>Transportation Revenue</t>
  </si>
  <si>
    <t>Other Operating Revenue</t>
  </si>
  <si>
    <t>Less:</t>
  </si>
  <si>
    <t>Natural Gas &amp; Production Costs</t>
  </si>
  <si>
    <t>Revenue Taxes</t>
  </si>
  <si>
    <t>OPERATING MARGIN</t>
  </si>
  <si>
    <t>OPERATING EXPENSES</t>
  </si>
  <si>
    <t>Production</t>
  </si>
  <si>
    <t>Distribution</t>
  </si>
  <si>
    <t>Customer Accounts</t>
  </si>
  <si>
    <t>Customer Service &amp; Informational</t>
  </si>
  <si>
    <t>Sales</t>
  </si>
  <si>
    <t>Administrative &amp; General</t>
  </si>
  <si>
    <t>Depreciation &amp; Amortization</t>
  </si>
  <si>
    <t>Property, Payroll &amp; Misc. Taxes</t>
  </si>
  <si>
    <t>Federal Income Taxes</t>
  </si>
  <si>
    <t>Total Operating Expenses</t>
  </si>
  <si>
    <t>NET OPERATING INCOME</t>
  </si>
  <si>
    <t>RATE BASE</t>
  </si>
  <si>
    <t>RATE OF RETURN</t>
  </si>
  <si>
    <t>SCHEDULE OF RATE BASE</t>
  </si>
  <si>
    <t>Utility Plant In Service</t>
  </si>
  <si>
    <t>Accumulated Depreciation</t>
  </si>
  <si>
    <t>Net Utility Plant</t>
  </si>
  <si>
    <t>Other:</t>
  </si>
  <si>
    <t>Contributions in Aid of Construction</t>
  </si>
  <si>
    <t>Customer Advances for Construction</t>
  </si>
  <si>
    <t>Accumulated Deferred Income Taxes</t>
  </si>
  <si>
    <t>Deferred Debits</t>
  </si>
  <si>
    <t>Subtotal</t>
  </si>
  <si>
    <t>Working Capital</t>
  </si>
  <si>
    <t>TOTAL RATE BASE</t>
  </si>
  <si>
    <t>RATE</t>
  </si>
  <si>
    <t>RETURN</t>
  </si>
  <si>
    <t>Accounting Adjustments</t>
  </si>
  <si>
    <t>***</t>
  </si>
  <si>
    <t>Invested</t>
  </si>
  <si>
    <t>Capital</t>
  </si>
  <si>
    <t>Investment</t>
  </si>
  <si>
    <t>*</t>
  </si>
  <si>
    <t xml:space="preserve">   TOTAL UTILITY PLANT</t>
  </si>
  <si>
    <t>Accum Prov for Gas Acq Adj</t>
  </si>
  <si>
    <t xml:space="preserve">    Subtotal - Accum Depreciation</t>
  </si>
  <si>
    <t xml:space="preserve">   Subtotal - reclassed Accum Deprec</t>
  </si>
  <si>
    <t xml:space="preserve">   TOTAL ACCUM DEPRECIATION</t>
  </si>
  <si>
    <t xml:space="preserve">    NET PLANT</t>
  </si>
  <si>
    <t xml:space="preserve">Investment in Subs </t>
  </si>
  <si>
    <t xml:space="preserve">   TOTAL INVESTMENT IN SUBS</t>
  </si>
  <si>
    <t>Nonutility Property</t>
  </si>
  <si>
    <t>Nonutility Acc Prov Depr &amp; Amort</t>
  </si>
  <si>
    <t xml:space="preserve">   TOTAL OTHER INVESTMENTS</t>
  </si>
  <si>
    <t>1*</t>
  </si>
  <si>
    <t xml:space="preserve">   TOTAL CASH</t>
  </si>
  <si>
    <t xml:space="preserve">   TOTAL CASH EQUIVALENTS</t>
  </si>
  <si>
    <t xml:space="preserve">   Subtotal - Other A/R</t>
  </si>
  <si>
    <t xml:space="preserve">   </t>
  </si>
  <si>
    <t xml:space="preserve">Notes Receivable - Imperium Renewable  </t>
  </si>
  <si>
    <t>2*</t>
  </si>
  <si>
    <t>Notes Receivable - Touchstone</t>
  </si>
  <si>
    <t>Accts Receivable - MDU</t>
  </si>
  <si>
    <t>001*</t>
  </si>
  <si>
    <t>008*</t>
  </si>
  <si>
    <t>067*</t>
  </si>
  <si>
    <t>Accts Receivable - CSG</t>
  </si>
  <si>
    <t>046*</t>
  </si>
  <si>
    <t>Accts Receivable - PCEH</t>
  </si>
  <si>
    <t>048*</t>
  </si>
  <si>
    <t>Accts Receivable - IGC</t>
  </si>
  <si>
    <t>060*</t>
  </si>
  <si>
    <t>Accts Receivable - WBI</t>
  </si>
  <si>
    <t>062*</t>
  </si>
  <si>
    <t>Accts Receivable - Knife River</t>
  </si>
  <si>
    <t xml:space="preserve">   Subtotal - Interco A/R</t>
  </si>
  <si>
    <t>Intercompany settlements</t>
  </si>
  <si>
    <t xml:space="preserve">   TOTAL RECEIVABLES</t>
  </si>
  <si>
    <t xml:space="preserve">   TOTAL ACCUM PROV UNCOLLECT</t>
  </si>
  <si>
    <t xml:space="preserve">   NET RECEIVABLES</t>
  </si>
  <si>
    <t>Pipeline Imbalances</t>
  </si>
  <si>
    <t>Storage Boil-Off</t>
  </si>
  <si>
    <t>Liquified Natural Gas Stored</t>
  </si>
  <si>
    <t xml:space="preserve">    NET INVENTORIES</t>
  </si>
  <si>
    <t>Prepayments - Gas Storage</t>
  </si>
  <si>
    <t>Misc Current and Accrued Assets</t>
  </si>
  <si>
    <t>Derivative Instruments - Current</t>
  </si>
  <si>
    <t xml:space="preserve">   TOTAL CURRENT &amp; ACCR ASSETS</t>
  </si>
  <si>
    <t xml:space="preserve">   TOTAL ACCRUED REVENUES</t>
  </si>
  <si>
    <t>Unamort Debt Exp - 7.48% - 2027</t>
  </si>
  <si>
    <t>Unamort Debt Exp - 7.10% - 2029</t>
  </si>
  <si>
    <t xml:space="preserve">Unamort Debt Exp - 5.25% Insured notes </t>
  </si>
  <si>
    <t>Unamort Debt Exp - 5.21% - 2020</t>
  </si>
  <si>
    <t>Unamort Debt Exp - 5.79% - 2037</t>
  </si>
  <si>
    <t>Unamort Debt Exp - 4.11% - 2025</t>
  </si>
  <si>
    <t>Unamort Debt Exp - 4.36% - 2028</t>
  </si>
  <si>
    <t>Unamort Debt Exp - LOC 7/9/2018</t>
  </si>
  <si>
    <t xml:space="preserve">   TOTAL UNAMORT DEBT EXPENSE</t>
  </si>
  <si>
    <t>Unam Loss Reaq Debt - 7.50% - 2031</t>
  </si>
  <si>
    <t>Derivative Instruments - Noncurrent</t>
  </si>
  <si>
    <t>Preliminary Survey &amp; Investigations</t>
  </si>
  <si>
    <t>Other clearing</t>
  </si>
  <si>
    <t xml:space="preserve">   TOTAL DEFERRED CHG &amp; OTH ASSETS</t>
  </si>
  <si>
    <t>^Pgas</t>
  </si>
  <si>
    <t>Purchased Gas Costs</t>
  </si>
  <si>
    <t>^OMGasOp</t>
  </si>
  <si>
    <t>Gas Operating Expense</t>
  </si>
  <si>
    <t>[*,/5191]</t>
  </si>
  <si>
    <t>2488*</t>
  </si>
  <si>
    <t>Gas Operating Expense-4880</t>
  </si>
  <si>
    <t>^OMGasM</t>
  </si>
  <si>
    <t>Gas Maintenance Expense</t>
  </si>
  <si>
    <t xml:space="preserve">   TOTAL O&amp;M EXPENSES</t>
  </si>
  <si>
    <t>Regulatory debits</t>
  </si>
  <si>
    <t>^TOIPR</t>
  </si>
  <si>
    <t xml:space="preserve">     Subtotal Taxes Other Than Income</t>
  </si>
  <si>
    <t xml:space="preserve">   TOTAL DEPRECIATION</t>
  </si>
  <si>
    <t>Interest on LTD - 1st Mortgage Bonds</t>
  </si>
  <si>
    <t>Interest on LTD - Other</t>
  </si>
  <si>
    <t>LOC Interest</t>
  </si>
  <si>
    <t>Amort of Debt Disc &amp; Expense</t>
  </si>
  <si>
    <t xml:space="preserve">     Subtotal Interest Expense</t>
  </si>
  <si>
    <t xml:space="preserve">     Subtotal Income Taxes</t>
  </si>
  <si>
    <t xml:space="preserve">     Subtotal BTL Expense</t>
  </si>
  <si>
    <t>Dividend Decl - Common Stock</t>
  </si>
  <si>
    <t xml:space="preserve">     Subtotal Dividends</t>
  </si>
  <si>
    <t xml:space="preserve">   TOTAL DEBITS</t>
  </si>
  <si>
    <t>Common Stock Issued</t>
  </si>
  <si>
    <t>Unapprop Retained Earnings</t>
  </si>
  <si>
    <t>R/E Performance Share Dividend Equivalents</t>
  </si>
  <si>
    <t>Premium on Capital Stock</t>
  </si>
  <si>
    <t>Misc Paid in Capital</t>
  </si>
  <si>
    <t xml:space="preserve">     TOTAL EQUITY</t>
  </si>
  <si>
    <t>7.48% MTN Due 9/15/2027</t>
  </si>
  <si>
    <t>7.10% MTN Due 3/16/2029</t>
  </si>
  <si>
    <t>Insured Qtrly 5.25% Notes Due 2/1/2035</t>
  </si>
  <si>
    <t>5.21% MTN Due 9/1/2020</t>
  </si>
  <si>
    <t>5.79% MTN Due 3/8/2037</t>
  </si>
  <si>
    <t>4.11% Snr Nt Due 8/23/2025</t>
  </si>
  <si>
    <t>4.36% Snr Nt Due 8/23/2028</t>
  </si>
  <si>
    <t>Committed Line of Credit</t>
  </si>
  <si>
    <t xml:space="preserve">     TOTAL LONG-TERM DEBT</t>
  </si>
  <si>
    <t>Short-term debt</t>
  </si>
  <si>
    <t>Notes payable to Associated Companies</t>
  </si>
  <si>
    <t>Accts Pay - Gas costs</t>
  </si>
  <si>
    <t>Accts Pay - Future Source</t>
  </si>
  <si>
    <t>Accts Pay - Knife River</t>
  </si>
  <si>
    <t>Accts Pay - CSG</t>
  </si>
  <si>
    <t>Accts Pay - PCEH</t>
  </si>
  <si>
    <t xml:space="preserve">     Subtotal Accounts Payable Intercompany</t>
  </si>
  <si>
    <t xml:space="preserve">     Subtotal Tax Collections Payable</t>
  </si>
  <si>
    <t xml:space="preserve">     TOTAL ACCOUNTS PAYABLE</t>
  </si>
  <si>
    <t>Dividends Declared</t>
  </si>
  <si>
    <t>Customer Deposits</t>
  </si>
  <si>
    <t>Misc Current Liab - Vacation Wages</t>
  </si>
  <si>
    <t>WA</t>
  </si>
  <si>
    <t>OR</t>
  </si>
  <si>
    <t>Curr Yr Due SGL Automotive</t>
  </si>
  <si>
    <t>Core Gas Supply Hedging - Reg Liability</t>
  </si>
  <si>
    <t xml:space="preserve">     TOTAL MISC CURRENT LIABILITIES</t>
  </si>
  <si>
    <t>Reg Liab Post Retirement FAS 158</t>
  </si>
  <si>
    <t>Other Regulatory Liabilities - SFAS 109 Regulatory</t>
  </si>
  <si>
    <t>Regulatory Asset - ARO</t>
  </si>
  <si>
    <t xml:space="preserve">     TOTAL DEFERRED CREDITS</t>
  </si>
  <si>
    <t>Deferred Investment Tax Credits</t>
  </si>
  <si>
    <t xml:space="preserve">    TOTAL INCOME TAXES</t>
  </si>
  <si>
    <t>Rent from Gas Properties</t>
  </si>
  <si>
    <t>Interdepartmental Rents</t>
  </si>
  <si>
    <t xml:space="preserve">     TOTAL GAS REVENUE</t>
  </si>
  <si>
    <t>Interest and Dividend Income</t>
  </si>
  <si>
    <t>Misc Non-Oper Income</t>
  </si>
  <si>
    <t>Nonutility Revenues</t>
  </si>
  <si>
    <t xml:space="preserve">     TOTAL OTHER REVENUE</t>
  </si>
  <si>
    <t xml:space="preserve">     TOTAL CREDITS</t>
  </si>
  <si>
    <t>AA</t>
  </si>
  <si>
    <t>Working Capital (AMA)</t>
  </si>
  <si>
    <t>LTD</t>
  </si>
  <si>
    <t>Allocator (3-Factor Formula)</t>
  </si>
  <si>
    <t>YTD</t>
  </si>
  <si>
    <t>00047</t>
  </si>
  <si>
    <t>Bus'n</t>
  </si>
  <si>
    <t>Sub</t>
  </si>
  <si>
    <t xml:space="preserve">           Operating Investment</t>
  </si>
  <si>
    <t>Ln</t>
  </si>
  <si>
    <t>Acct</t>
  </si>
  <si>
    <t>Current</t>
  </si>
  <si>
    <t>#</t>
  </si>
  <si>
    <t>Unit</t>
  </si>
  <si>
    <t>AMA Total</t>
  </si>
  <si>
    <t>Assets</t>
  </si>
  <si>
    <t>Liabilities</t>
  </si>
  <si>
    <t>Washington</t>
  </si>
  <si>
    <t>Oregon</t>
  </si>
  <si>
    <t>Allocated</t>
  </si>
  <si>
    <t>Non-Utility</t>
  </si>
  <si>
    <t>Invested Capital</t>
  </si>
  <si>
    <t>( c)</t>
  </si>
  <si>
    <t>( e)</t>
  </si>
  <si>
    <t>(f)</t>
  </si>
  <si>
    <t>(g)</t>
  </si>
  <si>
    <t>(h)</t>
  </si>
  <si>
    <t>Other Investments - Funds held in trust</t>
  </si>
  <si>
    <t>Other Investments - Misc Insurance Assets</t>
  </si>
  <si>
    <t>Other Investments - SISP Defined Cont Plan</t>
  </si>
  <si>
    <t>Cash - General Account US Bank</t>
  </si>
  <si>
    <t>Cash - Acct Payable Disbursement</t>
  </si>
  <si>
    <t>Cash - Payroll Disbursement</t>
  </si>
  <si>
    <t>Cash - Concentration AP and Payroll</t>
  </si>
  <si>
    <t>Money Sweep (REPO) Account</t>
  </si>
  <si>
    <t>Working Funds - Aberdeen</t>
  </si>
  <si>
    <t>Working Funds - Bellingham</t>
  </si>
  <si>
    <t>Working Funds - Bremerton</t>
  </si>
  <si>
    <t>Working Funds - Longview</t>
  </si>
  <si>
    <t>Customer Accounts Receivable - Suspense</t>
  </si>
  <si>
    <t>47OR</t>
  </si>
  <si>
    <t>Customer Accounts Receivable - Gas</t>
  </si>
  <si>
    <t>47WA</t>
  </si>
  <si>
    <t>Customer Accounts Receivable - Large Volume</t>
  </si>
  <si>
    <t>Other Accounts Receivable - Misc.</t>
  </si>
  <si>
    <t>Other Accounts Receivable - Billing Clearing Control</t>
  </si>
  <si>
    <t>Other Accounts Receivable - Empolyee Receivable</t>
  </si>
  <si>
    <t>Other Accounts Receivable - Old Cascade SISP Payments &amp; Unbilled Oregon PPF accrual</t>
  </si>
  <si>
    <t>Accts Receivable - MDUR Resources</t>
  </si>
  <si>
    <t>Accts Receivable - Centenial Holdings</t>
  </si>
  <si>
    <t>Accum Prov for Uncollect - Gas Balance Forward</t>
  </si>
  <si>
    <t>Accum Prov for Uncollect - Gas Current Year Write-Offs</t>
  </si>
  <si>
    <t>Accum Prov for Uncollect - Gas Current Year Recoveries</t>
  </si>
  <si>
    <t>Accum Prov for Uncollect - Gas Current Year Provision</t>
  </si>
  <si>
    <t>Accum Prov for Uncollect - Large Volume Balance Forward</t>
  </si>
  <si>
    <t>Accum Prov for Uncollect - Large Volume Current Year Write-Offs</t>
  </si>
  <si>
    <t>Accum Prov for Uncollect - Large Volume Current Year Recoveries</t>
  </si>
  <si>
    <t>Accum Prov for Uncollect - Large Volume Current Year Provision</t>
  </si>
  <si>
    <t>Other Receivables - Balance Forward</t>
  </si>
  <si>
    <t>Other Receivables - Current Year Write-Offs</t>
  </si>
  <si>
    <t>Other Receivables - Current Year Recoveries</t>
  </si>
  <si>
    <t>Other Receivables - Current Year Provision</t>
  </si>
  <si>
    <t>Plant Materials &amp; Op Supplies - Central Stores</t>
  </si>
  <si>
    <t>Plant Materials &amp; Op Supplies - Aberdeen</t>
  </si>
  <si>
    <t>Plant Materials &amp; Op Supplies - Bellingham</t>
  </si>
  <si>
    <t>Plant Materials &amp; Op Supplies - Bend</t>
  </si>
  <si>
    <t>Plant Materials &amp; Op Supplies - Bremerton</t>
  </si>
  <si>
    <t>Plant Materials &amp; Op Supplies - Hermiston</t>
  </si>
  <si>
    <t>Plant Materials &amp; Op Supplies - Kennewick</t>
  </si>
  <si>
    <t>Plant Materials &amp; Op Supplies - Longview</t>
  </si>
  <si>
    <t>Plant Materials &amp; Op Supplies - Moses Lake</t>
  </si>
  <si>
    <t>Plant Materials &amp; Op Supplies - Mount Vernon</t>
  </si>
  <si>
    <t>Plant Materials &amp; Op Supplies - Mount Vernon Fab Shop</t>
  </si>
  <si>
    <t>Plant Materials &amp; Op Supplies - Ontario</t>
  </si>
  <si>
    <t>Plant Materials &amp; Op Supplies - Pendleton</t>
  </si>
  <si>
    <t>Plant Materials &amp; Op Supplies - Walla Walla</t>
  </si>
  <si>
    <t>Plant Materials &amp; Op Supplies - Wenatchee</t>
  </si>
  <si>
    <t>Plant Materials &amp; Op Supplies - Yakima</t>
  </si>
  <si>
    <t>Plant Materials &amp; Op Supplies - Yakima Fab Shop</t>
  </si>
  <si>
    <t>Plant Materials &amp; Op Supplies - Odorant Inventory</t>
  </si>
  <si>
    <t>Undistributed Stores Exp - Inventory Freight Clearing</t>
  </si>
  <si>
    <t>Undistributed Stores Exp - Inventory Adjustment/Variance Clearing</t>
  </si>
  <si>
    <t>Prepayments - Federal Income Tax</t>
  </si>
  <si>
    <t>Prepayments - State Income Tax</t>
  </si>
  <si>
    <t>Prepayments - FIN48 Current</t>
  </si>
  <si>
    <t>Prepayments - Other</t>
  </si>
  <si>
    <t>Prepayments - Software Maintenance Fee</t>
  </si>
  <si>
    <t>Prepayments - Gas Cost</t>
  </si>
  <si>
    <t>Prepayments - Gross Revenue Fee</t>
  </si>
  <si>
    <t>Prepayments - Dept. of Energy Fee</t>
  </si>
  <si>
    <t>Prepayments - Property Tax</t>
  </si>
  <si>
    <t>Misc Def Dr - Regulatory assets current Core Gas Supply Hedging</t>
  </si>
  <si>
    <t>Accrued Gas Revenues - Unbilled Residential</t>
  </si>
  <si>
    <t>Accrued Gas Revenues - Unbilled Commercial</t>
  </si>
  <si>
    <t>Accrued Gas Revenues - Unbilled Industrial</t>
  </si>
  <si>
    <t>Accrued Transportation Revenues - Unbilled Transportation</t>
  </si>
  <si>
    <t>Accrued Transportation Revenues - Unbilled Transportation - Egen</t>
  </si>
  <si>
    <t>Accumulated Deferred Income Tax - Federal FAS109 Grossup</t>
  </si>
  <si>
    <t>Accumulated Deferred Income Tax - Federal FAS109 Adjustment</t>
  </si>
  <si>
    <t>Accumulated Deferred Income Tax - Federal Customer Advances</t>
  </si>
  <si>
    <t>Accumulated Deferred Income Tax - Federal NonReg</t>
  </si>
  <si>
    <t>Accumulated Deferred Income Tax - Federal noncurrent Reg</t>
  </si>
  <si>
    <t>Accumulated Deferred Income Tax - Federal current Reg</t>
  </si>
  <si>
    <t>Accumulated Deferred Income Tax - State FAS109 Grossup</t>
  </si>
  <si>
    <t>Accumulated Deferred Income Tax - State FAS109 Adjustment</t>
  </si>
  <si>
    <t>Accumulated Deferred Income Tax - State Customer Advances</t>
  </si>
  <si>
    <t>Accumulated Deferred Income Tax - State Tax Reform Plant RB</t>
  </si>
  <si>
    <t>Accumulated Deferred Income Tax - State NonReg</t>
  </si>
  <si>
    <t>Accumulated Deferred Income Tax - State noncurrent Reg</t>
  </si>
  <si>
    <t>Accumulated Deferred Income Tax - State current Reg</t>
  </si>
  <si>
    <t>Accumulated Deferred Income Tax - Federal Tax Reform Plant RB</t>
  </si>
  <si>
    <t>Other Regulatory Asset - SFAS 109</t>
  </si>
  <si>
    <t>Other Regulatory Asset - FAS 158 - MDUR Pension</t>
  </si>
  <si>
    <t>Other Regulatory Asset - MAOP</t>
  </si>
  <si>
    <t>Other Regulatory Asset - Commercial Conservation Program</t>
  </si>
  <si>
    <t>Other Regulatory Asset - Low Income Weatherization</t>
  </si>
  <si>
    <t>Other Regulatory Asset - Conservation Administration &amp; Program Delivery Fees</t>
  </si>
  <si>
    <t>Other Regulatory Asset - Residential Conservation Program</t>
  </si>
  <si>
    <t>Other Regulatory Asset - Conservation Consolidated Adjustment</t>
  </si>
  <si>
    <t>Payroll clearing - Medical post tax</t>
  </si>
  <si>
    <t>Payroll clearing - Medical pre tax</t>
  </si>
  <si>
    <t>Payroll clearing - Medical Employer</t>
  </si>
  <si>
    <t>Payroll clearing - Dental post tax</t>
  </si>
  <si>
    <t>Payroll clearing - Dental pre tax</t>
  </si>
  <si>
    <t>Payroll clearing - Dental Employer</t>
  </si>
  <si>
    <t>Payroll clearing - Vision post tax</t>
  </si>
  <si>
    <t>Payroll clearing - Vision pre tax</t>
  </si>
  <si>
    <t>2020</t>
  </si>
  <si>
    <t>Payroll clearing - NCLI employer</t>
  </si>
  <si>
    <t>Payroll clearing - Voluntary Life</t>
  </si>
  <si>
    <t>Payroll clearing - AD&amp;D</t>
  </si>
  <si>
    <t>Payroll clearing - AD&amp;D Employer</t>
  </si>
  <si>
    <t>Payroll clearing - Spouse Life</t>
  </si>
  <si>
    <t>Payroll clearing - Dependent Life</t>
  </si>
  <si>
    <t>Payroll clearing - EAP Employer</t>
  </si>
  <si>
    <t>Payroll clearing - LTD</t>
  </si>
  <si>
    <t>Payroll clearing - LTD Employer</t>
  </si>
  <si>
    <t>Payroll clearing - STD Employer</t>
  </si>
  <si>
    <t>Payroll clearing - Oregon Workers Comp.</t>
  </si>
  <si>
    <t>OR1</t>
  </si>
  <si>
    <t>Payroll clearing - Oregon Workers Comp. - Benefit Assess</t>
  </si>
  <si>
    <t>Payroll clearing - Washington Workers Comp.</t>
  </si>
  <si>
    <t>Misc Def Dr - Post Retirement FAS158</t>
  </si>
  <si>
    <t>Misc Def Dr - Intervener Funding Residual</t>
  </si>
  <si>
    <t>Misc Def Dr - Intervener Funding Deferral</t>
  </si>
  <si>
    <t>Misc Def Dr - Intervener Funding Preauth. Mat</t>
  </si>
  <si>
    <t>Misc Def Dr - Bremerton MGP</t>
  </si>
  <si>
    <t>Misc Def Dr - Bellingham MGP</t>
  </si>
  <si>
    <t>Misc Def Dr - Eugene MGP</t>
  </si>
  <si>
    <t>Misc Def Dr - MAOP Deferred Costs</t>
  </si>
  <si>
    <t>Misc Def Dr - Enviromental Remediation Cost Adjustment</t>
  </si>
  <si>
    <t>Misc Def Dr - Weather Variance Deferral</t>
  </si>
  <si>
    <t>Misc Def Dr - Conservation Variance Deferral</t>
  </si>
  <si>
    <t>Taxes Other Than Income - Gross Revenue Regulatory Fee</t>
  </si>
  <si>
    <t>4262*</t>
  </si>
  <si>
    <t>Other Comprehensive Income - CNG SERP</t>
  </si>
  <si>
    <t>Other Comprehensive Income - MDUR Resources SISP</t>
  </si>
  <si>
    <t>4.09% Snr Nt Due 11/24/2044</t>
  </si>
  <si>
    <t>4.24% Snr Nt Due 11/24/2054</t>
  </si>
  <si>
    <t>4.09% Snr Nt Due 01/15/2045</t>
  </si>
  <si>
    <t>4.24% Snr Nt Due 01/15/2055</t>
  </si>
  <si>
    <t xml:space="preserve">Trade Accounts Payable </t>
  </si>
  <si>
    <t>Accts Pay - VISA Credit Card - PNC Bank</t>
  </si>
  <si>
    <t>Accts Pay - Bank Charges</t>
  </si>
  <si>
    <t>Accts Pay - Cap-Ex</t>
  </si>
  <si>
    <t>Accts Pay - CC&amp;B Customer Refund Requests</t>
  </si>
  <si>
    <t>Accts Pay - Misc. Payroll Deductions</t>
  </si>
  <si>
    <t>Accts Pay - 401K Employee Contribution</t>
  </si>
  <si>
    <t>Accts Pay - FSA - Medical</t>
  </si>
  <si>
    <t>Accts Pay - HSA Employee Contribution</t>
  </si>
  <si>
    <t>Accts Pay - 401K Loan Provision</t>
  </si>
  <si>
    <t>Accts Pay - MDU</t>
  </si>
  <si>
    <t>004*</t>
  </si>
  <si>
    <t>Accts Pay - MDUR Resources</t>
  </si>
  <si>
    <t>005*</t>
  </si>
  <si>
    <t>Accts Pay - Centenial Holdings</t>
  </si>
  <si>
    <t>Accts Pay - IGC</t>
  </si>
  <si>
    <t>Tax Collection Pay - Employee State Income Tax W/H</t>
  </si>
  <si>
    <t>TRA</t>
  </si>
  <si>
    <t>Tax Collection Pay - Employee State Transit W/H</t>
  </si>
  <si>
    <t>Tax Collection Pay - Employee Federeal Income Tax W/H</t>
  </si>
  <si>
    <t>Tax Collection Pay - Employee FICA W/H</t>
  </si>
  <si>
    <t>Income Taxes Accrued - Federal</t>
  </si>
  <si>
    <t>Other Taxes Accrued - FICA</t>
  </si>
  <si>
    <t>Other Taxes Accrued - FICA - Incentive Comp</t>
  </si>
  <si>
    <t>Other Taxes Accrued - Federal Unemployment</t>
  </si>
  <si>
    <t>Other Taxes Accrued - Oregon Unemployment</t>
  </si>
  <si>
    <t>Other Taxes Accrued - Oregon Workers Comp</t>
  </si>
  <si>
    <t>OR2</t>
  </si>
  <si>
    <t>Other Taxes Accrued - Oregon Workers Comp Benefit Assist</t>
  </si>
  <si>
    <t>Other Taxes Accrued - Washington Unemployment</t>
  </si>
  <si>
    <t>WA1</t>
  </si>
  <si>
    <t>Other Taxes Accrued - Washington Workers Comp</t>
  </si>
  <si>
    <t>Other Taxes Accrued - Washington Use Tax</t>
  </si>
  <si>
    <t>Other Taxes Accrued - Washington Sales Tax</t>
  </si>
  <si>
    <t>Other Taxes Accrued - Property Tax</t>
  </si>
  <si>
    <t>Other Taxes Accrued - City Franchise Tax</t>
  </si>
  <si>
    <t>Other Taxes Accrued - City Tax</t>
  </si>
  <si>
    <t>Other Taxes Accrued - Yakama Indian Nation Tax</t>
  </si>
  <si>
    <t>Other Taxes Accrued - Swinomish Tribal Tax</t>
  </si>
  <si>
    <t>Other Taxes Accrued - Gross Revenue Fee</t>
  </si>
  <si>
    <t>Other Taxes Accrued - Excise Tax</t>
  </si>
  <si>
    <t>Interest Accrued - 7.48% MTN due 9/15/2027</t>
  </si>
  <si>
    <t>Interest Accrued - 7.10% MTN due 3/16/2029</t>
  </si>
  <si>
    <t>Interest Accrued - Insured Qtrly 5.25% Notes</t>
  </si>
  <si>
    <t>Interest Accrued - 5.21% MTN due 9/1/2020</t>
  </si>
  <si>
    <t>Interest Accrued - 5.79% MTN due 3/8/2037</t>
  </si>
  <si>
    <t>Interest Accrued - 4.11% Sr Nt due 8/23/2025</t>
  </si>
  <si>
    <t>Interest Accrued - 4.36% Sr Nt due 8/23/2028</t>
  </si>
  <si>
    <t>Interest Accrued - 4.09% Sr Nt due 11/24/2044</t>
  </si>
  <si>
    <t>Interest Accrued - 4.24% Sr Nt due 11/24/2054</t>
  </si>
  <si>
    <t>Interest Accrued - 4.09% Sr Nt due 1/15/2045</t>
  </si>
  <si>
    <t>Interest Accrued - 4.24% Sr Nt due 1/15/2055</t>
  </si>
  <si>
    <t>Interest Accrued - Line of Credit Loan Fee</t>
  </si>
  <si>
    <t>Interest Accrued - Line of Credit Accrued Interest</t>
  </si>
  <si>
    <t>Misc Current Liab - Wages Payable</t>
  </si>
  <si>
    <t>Misc Current Liab - Variable Pay Incentive Comp.</t>
  </si>
  <si>
    <t>Other Current Liabilities - Misc. Accruals</t>
  </si>
  <si>
    <t>Other Current Liabilities - Accrued Accounting, Audit &amp; Tax</t>
  </si>
  <si>
    <t>Other Current Liabilities - SERP Current Liability</t>
  </si>
  <si>
    <t>Misc Current Liab - Winter Help Program</t>
  </si>
  <si>
    <t>Misc Current Liab - Energy Trust of Oregon</t>
  </si>
  <si>
    <t>Misc Current Liab - Weatherization</t>
  </si>
  <si>
    <t>Misc Current Liab - Low Income Bill Assist</t>
  </si>
  <si>
    <t>Misc Current Liab - Conservation Achievement Tariff</t>
  </si>
  <si>
    <t>Misc Current Liab - 401K - Employer Match</t>
  </si>
  <si>
    <t>Misc Current Liab - Accrued 401K Defined Con</t>
  </si>
  <si>
    <t>Misc Current Liab - Accrued 401K Profit Plan</t>
  </si>
  <si>
    <t>Accrued Provision - Tax Reform</t>
  </si>
  <si>
    <t>Other Deferred Credits - Commodity Deferral</t>
  </si>
  <si>
    <t>Other Deferred Credits - Demand Deferral</t>
  </si>
  <si>
    <t>Other Deferred Credits - Consolidated Gas Cost Tech Adjustment</t>
  </si>
  <si>
    <t>Other Deferred Credits - Gas Cost Unbilled Ammortization</t>
  </si>
  <si>
    <t>Other Deferred Credits - Gas Costs</t>
  </si>
  <si>
    <t>Accrued Provision - Injuries &amp; Damages NC (Bremerton MGP)</t>
  </si>
  <si>
    <t>Accrued Provision - Injuries &amp; Damages NC (Bellingham MGP)</t>
  </si>
  <si>
    <t>Accrued Provision - Injuries &amp; Damages NC (Eugene MGP)</t>
  </si>
  <si>
    <t>Pension and Benefits - Deferred Compensation</t>
  </si>
  <si>
    <t>Pension and Benefits - SISP Defined Contribution Plan</t>
  </si>
  <si>
    <t>Pension and Benefits - MDUR SISP FAS158</t>
  </si>
  <si>
    <t>ARO Liability - Noncurrent</t>
  </si>
  <si>
    <t>Customer Advances for Construction - Addition</t>
  </si>
  <si>
    <t>Customer Advances for Construction - Refund</t>
  </si>
  <si>
    <t>Customer Advances for Construction - Forfeitures</t>
  </si>
  <si>
    <t>Other Deferred Credits - Customer Unclaimed Credit</t>
  </si>
  <si>
    <t>Other Deferred Credits - SGL Automotive</t>
  </si>
  <si>
    <t>Pension Contribution</t>
  </si>
  <si>
    <t>Other Regulatory Liabilities - Federal impOR rate change</t>
  </si>
  <si>
    <t>Other Regulatory Liabilities - Protected-Plus EDIT</t>
  </si>
  <si>
    <t>Other Regulatory Liabilities - Protected-Plus EDIT grossup</t>
  </si>
  <si>
    <t>Other Regulatory Liabilities - Unprotected EDIT</t>
  </si>
  <si>
    <t>Other Regulatory Liabilities - Unprotected EDIT grossup</t>
  </si>
  <si>
    <t>Other Regulatory Liabilities - Temp Federal Income Tax Credit</t>
  </si>
  <si>
    <t>Other Regulatory Liabilities - Temp Federal Income Tax Credit grossup</t>
  </si>
  <si>
    <t>Other Regulatory Liabilities - Difference Temp Federal Income Tax Credit</t>
  </si>
  <si>
    <t>Other Regulatory Liabilities - Unbilled Ammortization</t>
  </si>
  <si>
    <t>Accum DIT - Federal FAS109 grossup</t>
  </si>
  <si>
    <t>Accum DIT - Federal FAS109 adjustment</t>
  </si>
  <si>
    <t>Accum DIT - Federal Utility Plant Deferred, APB11. RB</t>
  </si>
  <si>
    <t>Accum DIT - Federal Oregon Rate Change Def</t>
  </si>
  <si>
    <t>Accum DIT - Federal DIT-Tax Reform Plant</t>
  </si>
  <si>
    <t>Accum DIT - State FAS109 grossup</t>
  </si>
  <si>
    <t>Accum DIT - State FAS109 adjustment</t>
  </si>
  <si>
    <t>Accum DIT - State Utility Plant Deferred, APB11. RB</t>
  </si>
  <si>
    <t>Accum DIT - State Oregon Rate Change Def</t>
  </si>
  <si>
    <t>Accum DIT - Federal Unamortized Loss on Reaquired Debt, RB</t>
  </si>
  <si>
    <t>Accum DIT - Federal Def Tax Liability, NonReg</t>
  </si>
  <si>
    <t>Accum DIT - Federal Def Tax Liability, NC, Reg</t>
  </si>
  <si>
    <t>Accum DIT - State Unamortized Loss on Reaquired Debt, RB</t>
  </si>
  <si>
    <t>Accum DIT - State Def Tax Liability, NonReg</t>
  </si>
  <si>
    <t>Accum DIT - State Def Tax Liability, NC, Reg</t>
  </si>
  <si>
    <t>Gas Billed Revenue - Residential</t>
  </si>
  <si>
    <t>4800CP</t>
  </si>
  <si>
    <t>Gas Billed Revenue - Residential CAP</t>
  </si>
  <si>
    <t>Gas Billed Revenue - Industrial</t>
  </si>
  <si>
    <t>4809DE</t>
  </si>
  <si>
    <t>Gas Billed Revenue - Industrial Deficiency Billing</t>
  </si>
  <si>
    <t>Gas Billed Revenue - Commercial</t>
  </si>
  <si>
    <t>4810CP</t>
  </si>
  <si>
    <t>Gas Billed Revenue - Commercial CAP</t>
  </si>
  <si>
    <t>4810DE</t>
  </si>
  <si>
    <t>Gas Billed Revenue - Commercial Deficiency Billing</t>
  </si>
  <si>
    <t>Gas Billed Revenue - Interruptible Industrial</t>
  </si>
  <si>
    <t>Gas Billed Revenue - Residential Decoupling</t>
  </si>
  <si>
    <t>4800CV</t>
  </si>
  <si>
    <t>Gas Billed Revenue - Residential Conservation</t>
  </si>
  <si>
    <t>4809CP</t>
  </si>
  <si>
    <t>Gas Billed Revenue - Industrial Decoupling</t>
  </si>
  <si>
    <t>4809CV</t>
  </si>
  <si>
    <t>Gas Billed Revenue - Industrial Conservation</t>
  </si>
  <si>
    <t>Gas Billed Revenue - Commercial Decoupling</t>
  </si>
  <si>
    <t>4810CV</t>
  </si>
  <si>
    <t>Gas Billed Revenue - Commercial Conservation</t>
  </si>
  <si>
    <t>Gas Billed Revenue - Interruptible Commercial</t>
  </si>
  <si>
    <t>4811CP</t>
  </si>
  <si>
    <t>Gas Billed Revenue - Interruptible Commercial Decoupling</t>
  </si>
  <si>
    <t>4811CV</t>
  </si>
  <si>
    <t>Gas Billed Revenue - Interruptible Commercial Conservation</t>
  </si>
  <si>
    <t>4811DE</t>
  </si>
  <si>
    <t>Gas Billed Revenue - Interruptible Commercial Deficiency Billing</t>
  </si>
  <si>
    <t>4813CP</t>
  </si>
  <si>
    <t>Gas Billed Revenue - Interruptible Industrial Decoupling</t>
  </si>
  <si>
    <t>4813CV</t>
  </si>
  <si>
    <t>Gas Billed Revenue - Interruptible Industrial Conservation</t>
  </si>
  <si>
    <t>Unbilled Gas Revenue - Residential</t>
  </si>
  <si>
    <t>Unbilled Gas Revenue - Commercial</t>
  </si>
  <si>
    <t>Unbilled Gas Revenue - Interruptible Industrial</t>
  </si>
  <si>
    <t>Unbilled Gas Revenue - Interruptible Commercial</t>
  </si>
  <si>
    <t>MSRV</t>
  </si>
  <si>
    <t>Misc Gas Service Revenue - Miscellaneous</t>
  </si>
  <si>
    <t>SLMD</t>
  </si>
  <si>
    <t>Misc Gas Service Revenue - Service Line Modifications</t>
  </si>
  <si>
    <t>DAMG</t>
  </si>
  <si>
    <t>Misc Gas Service Revenue - 3rd Party Damages</t>
  </si>
  <si>
    <t>MMAT</t>
  </si>
  <si>
    <t>Misc Gas Service Revenue - Miscellaneous Material Sales</t>
  </si>
  <si>
    <t>Misc Gas Service Revenue - Service Line Modification</t>
  </si>
  <si>
    <t>Gas Transportation Revenues - Large Volume Industrial</t>
  </si>
  <si>
    <t>Gas Transportation Revenues - Electric Generation Industrial</t>
  </si>
  <si>
    <t>Unbilled Gas Transport Revenues - Large Volume Industrial</t>
  </si>
  <si>
    <t>Unbilled Gas Transport Revenues - Electric Generation Industrial</t>
  </si>
  <si>
    <t>MISC</t>
  </si>
  <si>
    <t>Other Gas Revenues - Miscelllaneous</t>
  </si>
  <si>
    <t>Other Gas Revenues - 3rd Party Damage</t>
  </si>
  <si>
    <t>Other Gas Revenues - Miscelllaneous Material Sales</t>
  </si>
  <si>
    <t>Other Gas Revenues - Service Line Modifications</t>
  </si>
  <si>
    <t>Tax Reform</t>
  </si>
  <si>
    <t>Tax Reform - Noncore</t>
  </si>
  <si>
    <t>Interest and Dividend Income - Short Term Investments</t>
  </si>
  <si>
    <t>Interest and Dividend Income - CIAC Tax grossup</t>
  </si>
  <si>
    <t>Interest and Dividend Income - PGA related</t>
  </si>
  <si>
    <t>Cash Discounts</t>
  </si>
  <si>
    <t>Allow Other Funds Used During Construction</t>
  </si>
  <si>
    <t>TOTALS</t>
  </si>
  <si>
    <t>Cash Working Capital</t>
  </si>
  <si>
    <t>CWC</t>
  </si>
  <si>
    <t>Allocation Percentages based to Total Investment</t>
  </si>
  <si>
    <t>Gas Plant In Service-Excluding ARO</t>
  </si>
  <si>
    <t>Gas Plant In Service-ARO Only</t>
  </si>
  <si>
    <t>Accum Prov Deprec - Gas Util Excluding ARO</t>
  </si>
  <si>
    <t>Accum Prov Deprec - Gas Util ARO Only</t>
  </si>
  <si>
    <t>Money Center Acctount - US Bank</t>
  </si>
  <si>
    <t>Temporary Cash Investments - Money Center Account - US Bank</t>
  </si>
  <si>
    <t>Temporary Cash Investments - Money Sweep (REPO) Account</t>
  </si>
  <si>
    <t>Other Accounts Receivable - Federal Income Tax</t>
  </si>
  <si>
    <t>Other Accounts Receivable - State Income Tax</t>
  </si>
  <si>
    <t>Other Accounts Receivable - Prepaid FIN48 - Current</t>
  </si>
  <si>
    <t>Accts Receivable - FutureSource</t>
  </si>
  <si>
    <t>Plant Materials &amp; Op Supplies - Truck Stock WA</t>
  </si>
  <si>
    <t>Undistributed Stores Exp - Non-Inventory Purchases Clearing</t>
  </si>
  <si>
    <t>(Over) Under Recovery of Purchased Gas Costs</t>
  </si>
  <si>
    <t>Unamort Debt Exp - 4.09% - 2044</t>
  </si>
  <si>
    <t>Unamort Debt Exp - 4.24% - 2054</t>
  </si>
  <si>
    <t>Unamort Debt Exp - 4.09% - 2045</t>
  </si>
  <si>
    <t>Unamort Debt Exp - 4.24% - 2055</t>
  </si>
  <si>
    <t>Unamort Debt Exp - 3.62% - 2029</t>
  </si>
  <si>
    <t>Unamort Debt Exp - 3.82% - 2034</t>
  </si>
  <si>
    <t>Unamort Debt Exp - 4.26% - 2049</t>
  </si>
  <si>
    <t>Other Regulatory Asset - FAS 158 - MDUR Post-Retirement</t>
  </si>
  <si>
    <t>Other Regulatory Asset - FAS 158 Post-Retirment</t>
  </si>
  <si>
    <t>Misc Def Dr - Over-Refunded Temp FIT</t>
  </si>
  <si>
    <t>[01999,20401999]</t>
  </si>
  <si>
    <t>Misc Def Dr - Unbilled Decoupling Amort</t>
  </si>
  <si>
    <t>Misc Def Dr - Decoupling Deferral</t>
  </si>
  <si>
    <t>Taxes Other Than Income - Delaware - MDUR</t>
  </si>
  <si>
    <t>LOC - Commitment Fee</t>
  </si>
  <si>
    <t>Accrued Tax Interest</t>
  </si>
  <si>
    <t>Other Interest Expense - Short-term debt</t>
  </si>
  <si>
    <t>Other Interest Expense - Deferred Compensation</t>
  </si>
  <si>
    <t>3.62% Snr Nt Due 06/13/2029</t>
  </si>
  <si>
    <t>3.82% Snr Nt Due 06/13/2034</t>
  </si>
  <si>
    <t>4.26% Snr Nt Due 06/13/2049</t>
  </si>
  <si>
    <t>5.21% MTN Due 9/1/2020 - Due within 1 Year</t>
  </si>
  <si>
    <t>Accts Pay - Child Support</t>
  </si>
  <si>
    <t>Accts Pay - WBI</t>
  </si>
  <si>
    <t>Accrued Provision - Injuries &amp; Damages Current</t>
  </si>
  <si>
    <t>WA2</t>
  </si>
  <si>
    <t>Interest Accrued - 3.62% Sr Nt due 6/13/2029</t>
  </si>
  <si>
    <t>Interest Accrued - 3.82% Sr Nt due 6/13/2034</t>
  </si>
  <si>
    <t>Interest Accrued - 4.26% Sr Nt due 6/13/2049</t>
  </si>
  <si>
    <t>Interest Accrued - Short-term debt</t>
  </si>
  <si>
    <t>Other Taxes Accrued - Dept. of Energy Fee</t>
  </si>
  <si>
    <t>Other Deferred Credits - Temporary Gas Cst 3-year Ammortization</t>
  </si>
  <si>
    <t>Accrued Provision - Injuries &amp; Damages Non Current</t>
  </si>
  <si>
    <t>FAS 158 - MDUR Pension</t>
  </si>
  <si>
    <t>FAS 158 - MDUR Post-Retirement</t>
  </si>
  <si>
    <t>Core Gas Supply Hedging</t>
  </si>
  <si>
    <t>Other Regulatory Liabilities - OR Temp Federal Income Tax Credit</t>
  </si>
  <si>
    <t>Unbilled Gas Revenue - Residential Conservation</t>
  </si>
  <si>
    <t>Unbilled Gas Revenue - Commercial Conservation</t>
  </si>
  <si>
    <t>Interdepartmental Rents - MDU</t>
  </si>
  <si>
    <t>Interdepartmental Rents - IGC</t>
  </si>
  <si>
    <t xml:space="preserve">    Working Capital Allowance</t>
  </si>
  <si>
    <t>All rate base items in the "Twelve Months" column represent average monthly average</t>
  </si>
  <si>
    <t>December 2020</t>
  </si>
  <si>
    <t>Unamort Debt Exp - 3.58% - 2050</t>
  </si>
  <si>
    <t>Unamort Debt Exp - 3.78% - 2060</t>
  </si>
  <si>
    <t>Unamort Debt Exp - 3.34% - 2060</t>
  </si>
  <si>
    <t>Unam Loss Reaq Debt - Retired IQN 5.25% (Issued 3.34%)</t>
  </si>
  <si>
    <t>Misc Def Dr - MAOP Non-Current 8/18 Amort</t>
  </si>
  <si>
    <t>Misc Def Dr - MAOP Non-Current 3/20 Amort</t>
  </si>
  <si>
    <t>Misc Def Dr - MAOP Non-Current 5/21 Amort</t>
  </si>
  <si>
    <t>Other Regulatory Asset - CAT Regulatory Asset</t>
  </si>
  <si>
    <t>Other Regulatory Asset - FAS 158 Pension</t>
  </si>
  <si>
    <t>3.58% Snr Nt Due 06/15/2050</t>
  </si>
  <si>
    <t>3.78% Snr Nt Due 06/15/2060</t>
  </si>
  <si>
    <t>3.34% Snr Nt Due 10/30/2060</t>
  </si>
  <si>
    <t>Accts Pay - Miscellaneous</t>
  </si>
  <si>
    <t>Invoice Pending - Goods O</t>
  </si>
  <si>
    <t>007*</t>
  </si>
  <si>
    <t>Accts Pay - InterSource</t>
  </si>
  <si>
    <t>Tax Collection Pay - Employee Medicare W/H</t>
  </si>
  <si>
    <t>FIN 48 - Current</t>
  </si>
  <si>
    <t>Other Taxes Accrued - FICA - Deferred</t>
  </si>
  <si>
    <t>Other Taxes Accrued - FICA - Deferred-Noncurrent</t>
  </si>
  <si>
    <t>Other Taxes Accrued - Medicare</t>
  </si>
  <si>
    <t>Other Taxes Accrued - Worker's Compensation-St</t>
  </si>
  <si>
    <t>Interest Accrued - 3.58% Sr Nt due 6/15/2050</t>
  </si>
  <si>
    <t>Interest Accrued - 3.78% Sr Nt due 6/15/2060</t>
  </si>
  <si>
    <t>Interest Accrued - 3.34% Sr Nt due 10/30/2060</t>
  </si>
  <si>
    <t>Income Taxes Accrued</t>
  </si>
  <si>
    <t>Other Taxes Accrued - CAT Fee</t>
  </si>
  <si>
    <t>Other Deferred Credits - OR Covid-19 Savings</t>
  </si>
  <si>
    <t>Other Deferred Credits - WA Covid-19 Savings</t>
  </si>
  <si>
    <t>Pension and Benefits - SERP Deferred Compensation</t>
  </si>
  <si>
    <t>Interdepartmental Rents - MDUR</t>
  </si>
  <si>
    <t>Allow Borrowed Funds Used During Construction</t>
  </si>
  <si>
    <t>WA-Direct</t>
  </si>
  <si>
    <t>WA-Allocated</t>
  </si>
  <si>
    <t>MDU-WA</t>
  </si>
  <si>
    <t>MDUR- WA</t>
  </si>
  <si>
    <t>MDUR Exec Incentive Plan</t>
  </si>
  <si>
    <t>MDUR Employee Incentive Plan</t>
  </si>
  <si>
    <t>MDU Exec Incentive Plan</t>
  </si>
  <si>
    <t>MDU Employee Incentive Plan</t>
  </si>
  <si>
    <t>CNG Direct Employee Incentive Plan</t>
  </si>
  <si>
    <t>CNG Allocated Employee Incentive Plan</t>
  </si>
  <si>
    <t>Total WA Executive Incentives</t>
  </si>
  <si>
    <t>Remove Executive Incentives</t>
  </si>
  <si>
    <t>Adj.</t>
  </si>
  <si>
    <t>Month and Twelve Months Ended 12/31/2021</t>
  </si>
  <si>
    <t>2021</t>
  </si>
  <si>
    <t>January 2021</t>
  </si>
  <si>
    <t>February 2021</t>
  </si>
  <si>
    <t>March 2021</t>
  </si>
  <si>
    <t>April 2021</t>
  </si>
  <si>
    <t>May 2021</t>
  </si>
  <si>
    <t>June 2021</t>
  </si>
  <si>
    <t>July 2021</t>
  </si>
  <si>
    <t>August 2021</t>
  </si>
  <si>
    <t>September 2021</t>
  </si>
  <si>
    <t>October 2021</t>
  </si>
  <si>
    <t>November 2021</t>
  </si>
  <si>
    <t>December 2021</t>
  </si>
  <si>
    <t>Other Investments - Deferred Compensation Assets</t>
  </si>
  <si>
    <t>Other Investments - Unrealized Gains Deferred Comp</t>
  </si>
  <si>
    <t>Cash - General Account Wells Fargo</t>
  </si>
  <si>
    <t xml:space="preserve">Other Accounts Receivable - Receivable CC&amp;B </t>
  </si>
  <si>
    <t>Other Accounts Receivable - IRS Tax Levy</t>
  </si>
  <si>
    <t>Other Accounts Receivable - US EPA</t>
  </si>
  <si>
    <t>Interest &amp; Dividends Receivable</t>
  </si>
  <si>
    <t>Prepayments - Other Non-Deductible</t>
  </si>
  <si>
    <t>Core Market Commodity</t>
  </si>
  <si>
    <t>Core Market Demand</t>
  </si>
  <si>
    <t>Gas Cost Ammortization</t>
  </si>
  <si>
    <t>Gas Cost Ammortization Accrual Unbilled</t>
  </si>
  <si>
    <t>Gas Cost Ammortization- 3 year</t>
  </si>
  <si>
    <t>Other Regulatory Asset - OR Covid-19 Deferred Costs-Current</t>
  </si>
  <si>
    <t>Other Regulatory Asset - Big Heart Grant</t>
  </si>
  <si>
    <t>Other Regulatory Asset - OR Covid-19 Deferred Costs-Non-Current</t>
  </si>
  <si>
    <t>@ACCTCatCode02:184</t>
  </si>
  <si>
    <t>Misc Def Dr - MAOP Pre-Code Costs</t>
  </si>
  <si>
    <t>Misc Def Dr - WA Covid-19 Deferred Costs-Current</t>
  </si>
  <si>
    <t>Misc Def Dr - Big Heart Grant</t>
  </si>
  <si>
    <t>Misc Def Dr - WA Covid-19 Deferred Costs-Non-Current</t>
  </si>
  <si>
    <t>Misc Def Dr - Conservation Technical Adjustment</t>
  </si>
  <si>
    <t>Misc Def Dr - OR CAP Residential Weather Deferral</t>
  </si>
  <si>
    <t>Misc Def Dr - OR CAP Residential Conservation Deferral</t>
  </si>
  <si>
    <t>Misc Def Dr - OR CAP Commercial Weather Deferral</t>
  </si>
  <si>
    <t>Misc Def Dr - OR CAP Commercial Conservation Deferral</t>
  </si>
  <si>
    <t>Misc Def Dr - Decoupling Mechanism Adjustment</t>
  </si>
  <si>
    <t>I/C Asset-Net Benefit Funding</t>
  </si>
  <si>
    <t>Taxes Other Than Income - Property Tax</t>
  </si>
  <si>
    <t>Taxes Other Than Income - Other Tax</t>
  </si>
  <si>
    <t>Taxes Other Than Income - Department of Energy Fee</t>
  </si>
  <si>
    <t>Taxes Other Than Income - Franchise Taxes</t>
  </si>
  <si>
    <t>Taxes Other Than Income - Franchise Taxes Add on</t>
  </si>
  <si>
    <t>Taxes Other Than Income - Business &amp; Occupation Tax</t>
  </si>
  <si>
    <t>Taxes Other Than Income - Public Utility Tax</t>
  </si>
  <si>
    <t>Taxes Other Than Income - Payroll Taxes</t>
  </si>
  <si>
    <t>Amort of Loss on Reacquired Debt</t>
  </si>
  <si>
    <t>Other Interest Expense - Commitment Fee</t>
  </si>
  <si>
    <t>Other Interest Expense - Customer Deposits</t>
  </si>
  <si>
    <t>Other Interest Expense - Deferred Gas Costs</t>
  </si>
  <si>
    <t>Other Interest Expense - Other Deferral Balances</t>
  </si>
  <si>
    <t>Income Taxes, Other Inc &amp; Deductions - Federal</t>
  </si>
  <si>
    <t>Prov for DIT- Other Inc &amp; Deductions - Federal Non-Utility</t>
  </si>
  <si>
    <t>Investment Tax Credits</t>
  </si>
  <si>
    <t>Income Taxes, Utility Operations - Federal</t>
  </si>
  <si>
    <t>Income Taxes, Utility Operations - State</t>
  </si>
  <si>
    <t>Income Taxes, Other Inc &amp; Deductions - State</t>
  </si>
  <si>
    <t>Prov for DIT- Utility Operations - Federal</t>
  </si>
  <si>
    <t>Prov for DIT- Utility Operations - State</t>
  </si>
  <si>
    <t>Prov for DIT- Other Inc &amp; Deductions - State Non-Utility</t>
  </si>
  <si>
    <t>Prov for DIT (CR) - Utility Op Income - Federal</t>
  </si>
  <si>
    <t>Prov for DIT (CR) - Utility Op Income - State</t>
  </si>
  <si>
    <t>Prov for DIT (CR) - Other Inc &amp; Deductions - Federal Non-Utility</t>
  </si>
  <si>
    <t>Prov for DIT (CR) - Other Inc &amp; Deductions - State Non-Utility</t>
  </si>
  <si>
    <t>Accts Pay - Ghostcard Payable Clearing</t>
  </si>
  <si>
    <t>Accts Pay - Employee Union Dues</t>
  </si>
  <si>
    <t>ID</t>
  </si>
  <si>
    <t>Other Taxes Accrued - Idaho Unemployment</t>
  </si>
  <si>
    <t>WA3</t>
  </si>
  <si>
    <t>Other Taxes Accrued - Washington Cares Tax</t>
  </si>
  <si>
    <t>Other Deferred Credits - Resers Current</t>
  </si>
  <si>
    <t>Other Deferred Credits - Resers Noncurrent</t>
  </si>
  <si>
    <t>For the Twelve Months Ended December 31, 2021</t>
  </si>
  <si>
    <t>Twelve Months Ended December 31, 2021</t>
  </si>
  <si>
    <t>Twelve Months Ending 12/31/21</t>
  </si>
  <si>
    <t>CY 2021</t>
  </si>
  <si>
    <t xml:space="preserve"> FOR THE 12 MONTH PERIOD ENDED 12/31/21</t>
  </si>
  <si>
    <t>Twelve Months Ended 12/31/21</t>
  </si>
  <si>
    <t>The following accounting adjustments are necessary to restate recorded utility operating results for the 12 months ended December 31, 2021.</t>
  </si>
  <si>
    <t>Directors and Officers Adjustment</t>
  </si>
  <si>
    <t>Disallowed Percentage</t>
  </si>
  <si>
    <t>Directors and</t>
  </si>
  <si>
    <t>Officers</t>
  </si>
  <si>
    <t>47</t>
  </si>
  <si>
    <t>1012</t>
  </si>
  <si>
    <t>Gas Plant In Service - WA (includes 1062 account for U Books)</t>
  </si>
  <si>
    <t>Gas Plant In Service - OR (includes 1062 account for U Books)</t>
  </si>
  <si>
    <t>020</t>
  </si>
  <si>
    <t>1014</t>
  </si>
  <si>
    <t>1052</t>
  </si>
  <si>
    <t>Plant Held for Future Use - WA</t>
  </si>
  <si>
    <t>Plant Held for Future Use - OR</t>
  </si>
  <si>
    <t>1062</t>
  </si>
  <si>
    <t>Gas Plant Completed Not Classified - WA (included in 1012 account for U Books)</t>
  </si>
  <si>
    <t>Gas Plant Completed Not Classified - OR (included in 1012 account for U Books)</t>
  </si>
  <si>
    <t>1072</t>
  </si>
  <si>
    <t>CWIP - Gas - WA</t>
  </si>
  <si>
    <t>CWIP - Gas - OR</t>
  </si>
  <si>
    <t>1082</t>
  </si>
  <si>
    <t>RWIP - Gas -WA</t>
  </si>
  <si>
    <t>RWIP - Gas - OR</t>
  </si>
  <si>
    <t>Accum Prov Deprec - Gas Util - WA</t>
  </si>
  <si>
    <t>Accum Prov Deprec - Gas Util -OR</t>
  </si>
  <si>
    <t>1084</t>
  </si>
  <si>
    <t>1112</t>
  </si>
  <si>
    <t>Amortization Expense (Intangible Plant) -WA</t>
  </si>
  <si>
    <t>Amortization Expense (Intangible Plant) - OR</t>
  </si>
  <si>
    <t>1152</t>
  </si>
  <si>
    <t>1087</t>
  </si>
  <si>
    <t>Accum Prov Gas - Non-ARO -WA</t>
  </si>
  <si>
    <t>Accum Prov Gas - Non-ARO - OR</t>
  </si>
  <si>
    <t>1088</t>
  </si>
  <si>
    <t>Gas Accum Prov ARO - WA</t>
  </si>
  <si>
    <t>Gas Accum Prov ARO - OR</t>
  </si>
  <si>
    <t>1231</t>
  </si>
  <si>
    <t>1210</t>
  </si>
  <si>
    <t>1220</t>
  </si>
  <si>
    <t>1244</t>
  </si>
  <si>
    <t>01</t>
  </si>
  <si>
    <t>02</t>
  </si>
  <si>
    <t>04</t>
  </si>
  <si>
    <t>051</t>
  </si>
  <si>
    <t>052</t>
  </si>
  <si>
    <t>1310</t>
  </si>
  <si>
    <t>2104</t>
  </si>
  <si>
    <t>2105</t>
  </si>
  <si>
    <t>2106</t>
  </si>
  <si>
    <t>2107</t>
  </si>
  <si>
    <t>2110</t>
  </si>
  <si>
    <t>2112</t>
  </si>
  <si>
    <t>2199</t>
  </si>
  <si>
    <t>1350</t>
  </si>
  <si>
    <t>47031</t>
  </si>
  <si>
    <t>47088</t>
  </si>
  <si>
    <t>47107</t>
  </si>
  <si>
    <t>47531</t>
  </si>
  <si>
    <t>1360</t>
  </si>
  <si>
    <t>2101</t>
  </si>
  <si>
    <t>2103</t>
  </si>
  <si>
    <t>1420</t>
  </si>
  <si>
    <t>1432</t>
  </si>
  <si>
    <t>00</t>
  </si>
  <si>
    <t>03</t>
  </si>
  <si>
    <t>041</t>
  </si>
  <si>
    <t>06</t>
  </si>
  <si>
    <t>20</t>
  </si>
  <si>
    <t>07</t>
  </si>
  <si>
    <t>1710</t>
  </si>
  <si>
    <t>1410</t>
  </si>
  <si>
    <t>1460</t>
  </si>
  <si>
    <t>1466</t>
  </si>
  <si>
    <t>1449</t>
  </si>
  <si>
    <t>000</t>
  </si>
  <si>
    <t>100</t>
  </si>
  <si>
    <t>300</t>
  </si>
  <si>
    <t>400</t>
  </si>
  <si>
    <t>1442</t>
  </si>
  <si>
    <t>1443</t>
  </si>
  <si>
    <t>1540</t>
  </si>
  <si>
    <t>2300</t>
  </si>
  <si>
    <t>47031000</t>
  </si>
  <si>
    <t>47088000</t>
  </si>
  <si>
    <t>47090000</t>
  </si>
  <si>
    <t>47107000</t>
  </si>
  <si>
    <t>47358000</t>
  </si>
  <si>
    <t>47491000</t>
  </si>
  <si>
    <t>47531000</t>
  </si>
  <si>
    <t>47585000</t>
  </si>
  <si>
    <t>47586000</t>
  </si>
  <si>
    <t>47586001</t>
  </si>
  <si>
    <t>47657000</t>
  </si>
  <si>
    <t>47698000</t>
  </si>
  <si>
    <t>47920000</t>
  </si>
  <si>
    <t>47931000</t>
  </si>
  <si>
    <t>47968000</t>
  </si>
  <si>
    <t>47968001</t>
  </si>
  <si>
    <t>2308</t>
  </si>
  <si>
    <t>2400</t>
  </si>
  <si>
    <t>1630</t>
  </si>
  <si>
    <t>2301</t>
  </si>
  <si>
    <t>2401</t>
  </si>
  <si>
    <t>2501</t>
  </si>
  <si>
    <t>1641</t>
  </si>
  <si>
    <t>1642</t>
  </si>
  <si>
    <t>1655</t>
  </si>
  <si>
    <t xml:space="preserve">Prepayments - Insurance </t>
  </si>
  <si>
    <t>1659</t>
  </si>
  <si>
    <t>Prepayments - Vehicle Licensing</t>
  </si>
  <si>
    <t>14</t>
  </si>
  <si>
    <t>15</t>
  </si>
  <si>
    <t>18</t>
  </si>
  <si>
    <t>22</t>
  </si>
  <si>
    <t>23</t>
  </si>
  <si>
    <t>24</t>
  </si>
  <si>
    <t>1747</t>
  </si>
  <si>
    <t>1750</t>
  </si>
  <si>
    <t>19</t>
  </si>
  <si>
    <t>1860</t>
  </si>
  <si>
    <t>20425</t>
  </si>
  <si>
    <t>20424</t>
  </si>
  <si>
    <t>1732</t>
  </si>
  <si>
    <t>1734</t>
  </si>
  <si>
    <t>1900</t>
  </si>
  <si>
    <t>961</t>
  </si>
  <si>
    <t>962</t>
  </si>
  <si>
    <t>96303</t>
  </si>
  <si>
    <t>964</t>
  </si>
  <si>
    <t>965</t>
  </si>
  <si>
    <t>975</t>
  </si>
  <si>
    <t>861</t>
  </si>
  <si>
    <t>862</t>
  </si>
  <si>
    <t>86303</t>
  </si>
  <si>
    <t>86305</t>
  </si>
  <si>
    <t>864</t>
  </si>
  <si>
    <t>865</t>
  </si>
  <si>
    <t>875</t>
  </si>
  <si>
    <t>96305</t>
  </si>
  <si>
    <t>1910</t>
  </si>
  <si>
    <t>01272</t>
  </si>
  <si>
    <t>01273</t>
  </si>
  <si>
    <t>01287</t>
  </si>
  <si>
    <t>01999</t>
  </si>
  <si>
    <t>01253</t>
  </si>
  <si>
    <t>01254</t>
  </si>
  <si>
    <t>01286</t>
  </si>
  <si>
    <t>01288</t>
  </si>
  <si>
    <t>1810</t>
  </si>
  <si>
    <t>13</t>
  </si>
  <si>
    <t>17</t>
  </si>
  <si>
    <t>21</t>
  </si>
  <si>
    <t>25</t>
  </si>
  <si>
    <t>26</t>
  </si>
  <si>
    <t>27</t>
  </si>
  <si>
    <t>28</t>
  </si>
  <si>
    <t>29</t>
  </si>
  <si>
    <t>30</t>
  </si>
  <si>
    <t>31</t>
  </si>
  <si>
    <t>32</t>
  </si>
  <si>
    <t>1890</t>
  </si>
  <si>
    <t>1832</t>
  </si>
  <si>
    <t>1823</t>
  </si>
  <si>
    <t>2042</t>
  </si>
  <si>
    <t>2044</t>
  </si>
  <si>
    <t>2048</t>
  </si>
  <si>
    <t>2049</t>
  </si>
  <si>
    <t>2037</t>
  </si>
  <si>
    <t>2047</t>
  </si>
  <si>
    <t>2050</t>
  </si>
  <si>
    <t>2051</t>
  </si>
  <si>
    <t>2052</t>
  </si>
  <si>
    <t>2053</t>
  </si>
  <si>
    <t>47020430</t>
  </si>
  <si>
    <t>47020431</t>
  </si>
  <si>
    <t>47020444</t>
  </si>
  <si>
    <t>47020449</t>
  </si>
  <si>
    <t>47020478</t>
  </si>
  <si>
    <t>1840</t>
  </si>
  <si>
    <t>1000</t>
  </si>
  <si>
    <t>1010</t>
  </si>
  <si>
    <t>1020</t>
  </si>
  <si>
    <t>1100</t>
  </si>
  <si>
    <t>1110</t>
  </si>
  <si>
    <t>1120</t>
  </si>
  <si>
    <t>1200</t>
  </si>
  <si>
    <t>2100</t>
  </si>
  <si>
    <t>2200</t>
  </si>
  <si>
    <t>2220</t>
  </si>
  <si>
    <t>4020</t>
  </si>
  <si>
    <t>4100</t>
  </si>
  <si>
    <t>4120</t>
  </si>
  <si>
    <t>4220</t>
  </si>
  <si>
    <t>4920</t>
  </si>
  <si>
    <t>Payroll clearing - Business Travel Employer</t>
  </si>
  <si>
    <t>20208</t>
  </si>
  <si>
    <t>20443</t>
  </si>
  <si>
    <t>20444</t>
  </si>
  <si>
    <t>20448</t>
  </si>
  <si>
    <t>20449</t>
  </si>
  <si>
    <t>20472</t>
  </si>
  <si>
    <t>20480</t>
  </si>
  <si>
    <t>20482</t>
  </si>
  <si>
    <t>20460</t>
  </si>
  <si>
    <t>20461</t>
  </si>
  <si>
    <t>20479</t>
  </si>
  <si>
    <t>20481</t>
  </si>
  <si>
    <t>20483</t>
  </si>
  <si>
    <t>20484</t>
  </si>
  <si>
    <t>20485</t>
  </si>
  <si>
    <t>20486</t>
  </si>
  <si>
    <t>20487</t>
  </si>
  <si>
    <t>20488</t>
  </si>
  <si>
    <t>20489</t>
  </si>
  <si>
    <t>1862</t>
  </si>
  <si>
    <t>20462</t>
  </si>
  <si>
    <t>20463</t>
  </si>
  <si>
    <t>20476</t>
  </si>
  <si>
    <t>20430</t>
  </si>
  <si>
    <t>20431</t>
  </si>
  <si>
    <t>20477</t>
  </si>
  <si>
    <t>20478</t>
  </si>
  <si>
    <t>1866</t>
  </si>
  <si>
    <t>4073</t>
  </si>
  <si>
    <t>4081</t>
  </si>
  <si>
    <t>299</t>
  </si>
  <si>
    <t>3441</t>
  </si>
  <si>
    <t>3442</t>
  </si>
  <si>
    <t>1441</t>
  </si>
  <si>
    <t>1445</t>
  </si>
  <si>
    <t>2442</t>
  </si>
  <si>
    <t>2443</t>
  </si>
  <si>
    <t>4032</t>
  </si>
  <si>
    <t>Depreciation Expense - Gas</t>
  </si>
  <si>
    <t>4042</t>
  </si>
  <si>
    <t>Amortization Lim-Term Plant - Software</t>
  </si>
  <si>
    <t>4062</t>
  </si>
  <si>
    <t>Amort Acquis Adj - Gas</t>
  </si>
  <si>
    <t>4271</t>
  </si>
  <si>
    <t>4279</t>
  </si>
  <si>
    <t>4280</t>
  </si>
  <si>
    <t>4281</t>
  </si>
  <si>
    <t>4310</t>
  </si>
  <si>
    <t>011</t>
  </si>
  <si>
    <t>1111</t>
  </si>
  <si>
    <t>4111</t>
  </si>
  <si>
    <t>2111</t>
  </si>
  <si>
    <t>3111</t>
  </si>
  <si>
    <t>3112</t>
  </si>
  <si>
    <t>4092</t>
  </si>
  <si>
    <t>1221</t>
  </si>
  <si>
    <t>4102</t>
  </si>
  <si>
    <t>4114</t>
  </si>
  <si>
    <t>4091</t>
  </si>
  <si>
    <t>1222</t>
  </si>
  <si>
    <t>4101</t>
  </si>
  <si>
    <t>4112</t>
  </si>
  <si>
    <t>4211</t>
  </si>
  <si>
    <t>Gain on Disposition of Property</t>
  </si>
  <si>
    <t>4212</t>
  </si>
  <si>
    <t>Loss on Disposition of Property</t>
  </si>
  <si>
    <t>4261</t>
  </si>
  <si>
    <t>Donations</t>
  </si>
  <si>
    <t>SISP</t>
  </si>
  <si>
    <t>4263</t>
  </si>
  <si>
    <t>Penalties</t>
  </si>
  <si>
    <t>4264</t>
  </si>
  <si>
    <t>Lobbying</t>
  </si>
  <si>
    <t>4265</t>
  </si>
  <si>
    <t>Other Deductions - Corporate Development</t>
  </si>
  <si>
    <t>4171</t>
  </si>
  <si>
    <t>Expense of Nonutility</t>
  </si>
  <si>
    <t>6011</t>
  </si>
  <si>
    <t>Purchased Gas Expense of Nonutility</t>
  </si>
  <si>
    <t>4082</t>
  </si>
  <si>
    <t>Taxes Other Than Income - BTL Property Tax</t>
  </si>
  <si>
    <t>4380</t>
  </si>
  <si>
    <t>2010</t>
  </si>
  <si>
    <t>0</t>
  </si>
  <si>
    <t>2160</t>
  </si>
  <si>
    <t>2071</t>
  </si>
  <si>
    <t>4390</t>
  </si>
  <si>
    <t>2190</t>
  </si>
  <si>
    <t>2240</t>
  </si>
  <si>
    <t>2241</t>
  </si>
  <si>
    <t>2242</t>
  </si>
  <si>
    <t>2310</t>
  </si>
  <si>
    <t>2330</t>
  </si>
  <si>
    <t>045</t>
  </si>
  <si>
    <t>2321</t>
  </si>
  <si>
    <t>2322</t>
  </si>
  <si>
    <t>005</t>
  </si>
  <si>
    <t>009</t>
  </si>
  <si>
    <t>010</t>
  </si>
  <si>
    <t>101</t>
  </si>
  <si>
    <t>312</t>
  </si>
  <si>
    <t>320</t>
  </si>
  <si>
    <t>321</t>
  </si>
  <si>
    <t>322</t>
  </si>
  <si>
    <t>323</t>
  </si>
  <si>
    <t>335</t>
  </si>
  <si>
    <t>339</t>
  </si>
  <si>
    <t>401</t>
  </si>
  <si>
    <t>2323</t>
  </si>
  <si>
    <t>2340</t>
  </si>
  <si>
    <t>2411</t>
  </si>
  <si>
    <t>2412</t>
  </si>
  <si>
    <t>2282</t>
  </si>
  <si>
    <t>2284</t>
  </si>
  <si>
    <t>2361</t>
  </si>
  <si>
    <t>41</t>
  </si>
  <si>
    <t>2362</t>
  </si>
  <si>
    <t>102</t>
  </si>
  <si>
    <t>105</t>
  </si>
  <si>
    <t>301</t>
  </si>
  <si>
    <t>2363</t>
  </si>
  <si>
    <t>2370</t>
  </si>
  <si>
    <t>2372</t>
  </si>
  <si>
    <t>2380</t>
  </si>
  <si>
    <t>2420</t>
  </si>
  <si>
    <t>201</t>
  </si>
  <si>
    <t>202</t>
  </si>
  <si>
    <t>224</t>
  </si>
  <si>
    <t>2422</t>
  </si>
  <si>
    <t>2423</t>
  </si>
  <si>
    <t>2428</t>
  </si>
  <si>
    <t>2429</t>
  </si>
  <si>
    <t>304</t>
  </si>
  <si>
    <t>Misc Current Liab - Deferred Comp - Current</t>
  </si>
  <si>
    <t>329</t>
  </si>
  <si>
    <t>336</t>
  </si>
  <si>
    <t>408</t>
  </si>
  <si>
    <t>2440</t>
  </si>
  <si>
    <t>2539</t>
  </si>
  <si>
    <t>0111</t>
  </si>
  <si>
    <t>2292</t>
  </si>
  <si>
    <t>2351</t>
  </si>
  <si>
    <t>2364</t>
  </si>
  <si>
    <t>40</t>
  </si>
  <si>
    <t>50</t>
  </si>
  <si>
    <t>2530</t>
  </si>
  <si>
    <t>01291</t>
  </si>
  <si>
    <t>02009</t>
  </si>
  <si>
    <t>01289</t>
  </si>
  <si>
    <t>01290</t>
  </si>
  <si>
    <t>02008</t>
  </si>
  <si>
    <t>2283</t>
  </si>
  <si>
    <t>0200</t>
  </si>
  <si>
    <t>1021</t>
  </si>
  <si>
    <t>2520</t>
  </si>
  <si>
    <t>Customer Advances for Construction - Balance - WA</t>
  </si>
  <si>
    <t>Customer Advances for Construction - Balance - OR</t>
  </si>
  <si>
    <t>200</t>
  </si>
  <si>
    <t>2992</t>
  </si>
  <si>
    <t>Customer Advances for Construction - DCC/CCC Refundable - WA</t>
  </si>
  <si>
    <t>Customer Advances for Construction - DCC/CCC Refundable - OR</t>
  </si>
  <si>
    <t>0101</t>
  </si>
  <si>
    <t>0104</t>
  </si>
  <si>
    <t>0106</t>
  </si>
  <si>
    <t>0108</t>
  </si>
  <si>
    <t>0109</t>
  </si>
  <si>
    <t>0110</t>
  </si>
  <si>
    <t>2540</t>
  </si>
  <si>
    <t>20201</t>
  </si>
  <si>
    <t>20217</t>
  </si>
  <si>
    <t>20222</t>
  </si>
  <si>
    <t>02011</t>
  </si>
  <si>
    <t>02010</t>
  </si>
  <si>
    <t>20209</t>
  </si>
  <si>
    <t>2550</t>
  </si>
  <si>
    <t>2820</t>
  </si>
  <si>
    <t>96301</t>
  </si>
  <si>
    <t>2830</t>
  </si>
  <si>
    <t>96302</t>
  </si>
  <si>
    <t>86301</t>
  </si>
  <si>
    <t>96304</t>
  </si>
  <si>
    <t>86302</t>
  </si>
  <si>
    <t>4940</t>
  </si>
  <si>
    <t>001</t>
  </si>
  <si>
    <t>004</t>
  </si>
  <si>
    <t>048</t>
  </si>
  <si>
    <t>4950</t>
  </si>
  <si>
    <t>4002</t>
  </si>
  <si>
    <t>4800</t>
  </si>
  <si>
    <t>4809</t>
  </si>
  <si>
    <t>4810</t>
  </si>
  <si>
    <t>4813</t>
  </si>
  <si>
    <t>4009</t>
  </si>
  <si>
    <t>4880</t>
  </si>
  <si>
    <t>4890</t>
  </si>
  <si>
    <t>4861</t>
  </si>
  <si>
    <t>4863</t>
  </si>
  <si>
    <t>4891</t>
  </si>
  <si>
    <t>4930</t>
  </si>
  <si>
    <t>4962</t>
  </si>
  <si>
    <t>4811</t>
  </si>
  <si>
    <t>4170</t>
  </si>
  <si>
    <t>4190</t>
  </si>
  <si>
    <t>1331</t>
  </si>
  <si>
    <t>403</t>
  </si>
  <si>
    <t>4191</t>
  </si>
  <si>
    <t>4210</t>
  </si>
  <si>
    <t>1511</t>
  </si>
  <si>
    <t>4320</t>
  </si>
  <si>
    <t>1333</t>
  </si>
  <si>
    <t>Allocated Working Capital</t>
  </si>
  <si>
    <t>Working Capital for Rate Base WA</t>
  </si>
  <si>
    <t>UG-200568 ROR</t>
  </si>
  <si>
    <t>Total Incentives</t>
  </si>
  <si>
    <t>Executive Incentives</t>
  </si>
  <si>
    <t>Employee Incentives</t>
  </si>
  <si>
    <t>5 Year Average of Employee Incentives</t>
  </si>
  <si>
    <t>Incentives</t>
  </si>
  <si>
    <r>
      <t xml:space="preserve">1.    </t>
    </r>
    <r>
      <rPr>
        <b/>
        <sz val="12"/>
        <rFont val="Times New Roman"/>
        <family val="1"/>
      </rPr>
      <t>Promotional</t>
    </r>
    <r>
      <rPr>
        <sz val="12"/>
        <rFont val="Times New Roman"/>
        <family val="1"/>
      </rPr>
      <t xml:space="preserve"> </t>
    </r>
    <r>
      <rPr>
        <b/>
        <sz val="12"/>
        <rFont val="Times New Roman"/>
        <family val="1"/>
      </rPr>
      <t>Advertising Adjustment</t>
    </r>
  </si>
  <si>
    <t xml:space="preserve"> - Reduce Administrative and General Expense by $1,488,815.</t>
  </si>
  <si>
    <t xml:space="preserve"> - Reduce Administrative and General Expense by $33,265 to account for below-the-line advertising.</t>
  </si>
  <si>
    <t>- Reduce Administrative and General Expense by $178,324.</t>
  </si>
  <si>
    <r>
      <t xml:space="preserve">3.    </t>
    </r>
    <r>
      <rPr>
        <b/>
        <sz val="12"/>
        <rFont val="Times New Roman"/>
        <family val="1"/>
      </rPr>
      <t>Directors &amp; Officers Adjustment</t>
    </r>
  </si>
  <si>
    <r>
      <t xml:space="preserve">2.    </t>
    </r>
    <r>
      <rPr>
        <b/>
        <sz val="12"/>
        <rFont val="Times New Roman"/>
        <family val="1"/>
      </rPr>
      <t>Incentives</t>
    </r>
    <r>
      <rPr>
        <sz val="12"/>
        <rFont val="Times New Roman"/>
        <family val="1"/>
      </rPr>
      <t xml:space="preserve"> </t>
    </r>
    <r>
      <rPr>
        <b/>
        <sz val="12"/>
        <rFont val="Times New Roman"/>
        <family val="1"/>
      </rPr>
      <t>Adjustment</t>
    </r>
  </si>
  <si>
    <t>Incentives Adjustment</t>
  </si>
  <si>
    <t>5 Year Average Adjustment</t>
  </si>
  <si>
    <t>Total Incentives Adjustment</t>
  </si>
  <si>
    <t>Promotional Advertising Expense Adjustment</t>
  </si>
  <si>
    <t>Regulatory Adjustment - 367 Mains</t>
  </si>
  <si>
    <t xml:space="preserve">In December 2021, the company transferred two assets from Oregon to Washington to rectify an immaterial allocation error. The average of monthly averages for plant in service and accumulated depreciation have been restated to include the assets for the entire year.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</si>
</sst>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7">
    <numFmt numFmtId="5" formatCode="&quot;$&quot;#,##0_);\(&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_(* #,##0_);_(* \(#,##0\);_(* &quot;-&quot;??_);_(@_)"/>
    <numFmt numFmtId="166" formatCode="_(&quot;$&quot;* #,##0_);_(&quot;$&quot;* \(#,##0\);_(&quot;$&quot;* &quot;-&quot;??_);_(@_)"/>
    <numFmt numFmtId="167" formatCode="#,##0.00;[Red]\(#,##0.00\)"/>
    <numFmt numFmtId="168" formatCode="#,##0.0_);\(#,##0.0\)"/>
    <numFmt numFmtId="169" formatCode="_-* #,##0\ &quot;F&quot;_-;\-* #,##0\ &quot;F&quot;_-;_-* &quot;-&quot;\ &quot;F&quot;_-;_-@_-"/>
    <numFmt numFmtId="170" formatCode="#,##0."/>
    <numFmt numFmtId="171" formatCode="&quot;$&quot;###0;[Red]\(&quot;$&quot;###0\)"/>
    <numFmt numFmtId="172" formatCode="&quot;$&quot;#."/>
    <numFmt numFmtId="173" formatCode="&quot;$&quot;#,##0\ ;\(&quot;$&quot;#,##0\)"/>
    <numFmt numFmtId="174" formatCode="mmmm\ d\,\ yyyy"/>
    <numFmt numFmtId="175" formatCode="#.00"/>
    <numFmt numFmtId="176" formatCode="########\-###\-###"/>
    <numFmt numFmtId="177" formatCode="0.0"/>
    <numFmt numFmtId="178" formatCode="_-* #,##0.000000_-;\-* #,##0.000000_-;_-* &quot;-&quot;??????_-;_-@_-"/>
    <numFmt numFmtId="179" formatCode="#,##0.000;[Red]\-#,##0.000"/>
    <numFmt numFmtId="180" formatCode="#,##0.0_);\(#,##0.0\);\-\ ;"/>
    <numFmt numFmtId="181" formatCode="#,##0.0000"/>
    <numFmt numFmtId="182" formatCode="mmm\ dd\,\ yyyy"/>
    <numFmt numFmtId="183" formatCode="[$-409]m/d/yy\ h:mm\ AM/PM;@"/>
  </numFmts>
  <fonts count="155">
    <font>
      <sz val="10"/>
      <name val="Times New Roman"/>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name val="Times New Roman"/>
      <family val="1"/>
    </font>
    <font>
      <sz val="10"/>
      <name val="Times New Roman"/>
      <family val="1"/>
    </font>
    <font>
      <sz val="10"/>
      <name val="Courier"/>
      <family val="3"/>
    </font>
    <font>
      <sz val="12"/>
      <name val="Times New Roman"/>
      <family val="1"/>
    </font>
    <font>
      <sz val="10"/>
      <name val="Arial"/>
      <family val="2"/>
    </font>
    <font>
      <sz val="10"/>
      <color indexed="8"/>
      <name val="Arial"/>
      <family val="2"/>
    </font>
    <font>
      <b/>
      <i/>
      <sz val="10"/>
      <color indexed="8"/>
      <name val="Arial"/>
      <family val="2"/>
    </font>
    <font>
      <b/>
      <sz val="10"/>
      <color indexed="9"/>
      <name val="Arial"/>
      <family val="2"/>
    </font>
    <font>
      <b/>
      <sz val="10"/>
      <color indexed="17"/>
      <name val="Arial"/>
      <family val="2"/>
    </font>
    <font>
      <b/>
      <sz val="16"/>
      <color indexed="13"/>
      <name val="Arial"/>
      <family val="2"/>
    </font>
    <font>
      <b/>
      <sz val="12"/>
      <name val="Times New Roman"/>
      <family val="1"/>
    </font>
    <font>
      <sz val="11"/>
      <name val="Times New Roman"/>
      <family val="1"/>
    </font>
    <font>
      <sz val="12"/>
      <color indexed="10"/>
      <name val="Times New Roman"/>
      <family val="1"/>
    </font>
    <font>
      <b/>
      <u val="doubleAccounting"/>
      <sz val="12"/>
      <name val="Times New Roman"/>
      <family val="1"/>
    </font>
    <font>
      <b/>
      <sz val="12"/>
      <name val="Arial"/>
      <family val="2"/>
    </font>
    <font>
      <sz val="10"/>
      <name val="Times"/>
    </font>
    <font>
      <sz val="10"/>
      <name val="Times"/>
      <family val="1"/>
    </font>
    <font>
      <sz val="8.5"/>
      <name val="Times New Roman"/>
      <family val="1"/>
    </font>
    <font>
      <b/>
      <sz val="10"/>
      <name val="Arial"/>
      <family val="2"/>
    </font>
    <font>
      <u val="singleAccounting"/>
      <sz val="12"/>
      <name val="Times New Roman"/>
      <family val="1"/>
    </font>
    <font>
      <sz val="10"/>
      <name val="Arial"/>
      <family val="2"/>
    </font>
    <font>
      <sz val="11"/>
      <color theme="1"/>
      <name val="Calibri"/>
      <family val="2"/>
      <scheme val="minor"/>
    </font>
    <font>
      <sz val="12"/>
      <name val="Arial"/>
      <family val="2"/>
    </font>
    <font>
      <u val="doubleAccounting"/>
      <sz val="12"/>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1"/>
      <color indexed="9"/>
      <name val="Calibri"/>
      <family val="2"/>
    </font>
    <font>
      <sz val="11"/>
      <color indexed="16"/>
      <name val="Calibri"/>
      <family val="2"/>
    </font>
    <font>
      <sz val="1"/>
      <color indexed="8"/>
      <name val="Courier"/>
      <family val="3"/>
    </font>
    <font>
      <strike/>
      <sz val="8"/>
      <name val="Arial"/>
      <family val="2"/>
    </font>
    <font>
      <sz val="8"/>
      <color indexed="8"/>
      <name val="Arial"/>
      <family val="2"/>
    </font>
    <font>
      <sz val="8"/>
      <color indexed="12"/>
      <name val="Tms Rmn"/>
    </font>
    <font>
      <b/>
      <sz val="8"/>
      <color indexed="8"/>
      <name val="Arial"/>
      <family val="2"/>
    </font>
    <font>
      <sz val="8"/>
      <name val="Times New Roman"/>
      <family val="1"/>
    </font>
    <font>
      <b/>
      <sz val="11"/>
      <color indexed="53"/>
      <name val="Calibri"/>
      <family val="2"/>
    </font>
    <font>
      <b/>
      <sz val="11"/>
      <color indexed="9"/>
      <name val="Calibri"/>
      <family val="2"/>
    </font>
    <font>
      <sz val="8"/>
      <name val="Arial"/>
      <family val="2"/>
    </font>
    <font>
      <b/>
      <sz val="10"/>
      <color indexed="8"/>
      <name val="Arial"/>
      <family val="2"/>
    </font>
    <font>
      <b/>
      <sz val="8"/>
      <color indexed="9"/>
      <name val="Arial"/>
      <family val="2"/>
    </font>
    <font>
      <b/>
      <sz val="8"/>
      <color indexed="8"/>
      <name val="Courier New"/>
      <family val="3"/>
    </font>
    <font>
      <sz val="10"/>
      <color indexed="8"/>
      <name val="Helv"/>
    </font>
    <font>
      <b/>
      <sz val="8"/>
      <name val="Times New Roman"/>
      <family val="1"/>
    </font>
    <font>
      <sz val="11"/>
      <color theme="1"/>
      <name val="Arial"/>
      <family val="2"/>
    </font>
    <font>
      <sz val="10"/>
      <name val="Tahoma"/>
      <family val="2"/>
    </font>
    <font>
      <sz val="11"/>
      <color theme="1"/>
      <name val="Times New Roman"/>
      <family val="2"/>
    </font>
    <font>
      <sz val="10"/>
      <name val="Geneva"/>
    </font>
    <font>
      <sz val="10"/>
      <name val="MS Sans Serif"/>
      <family val="2"/>
    </font>
    <font>
      <sz val="10"/>
      <name val="Tms Rmn"/>
    </font>
    <font>
      <sz val="10"/>
      <name val="Helv"/>
    </font>
    <font>
      <sz val="11"/>
      <name val="Arial"/>
      <family val="2"/>
    </font>
    <font>
      <sz val="10"/>
      <name val="Geneva"/>
      <family val="2"/>
    </font>
    <font>
      <sz val="10"/>
      <color indexed="24"/>
      <name val="Courier New"/>
      <family val="3"/>
    </font>
    <font>
      <sz val="10"/>
      <color indexed="24"/>
      <name val="Arial"/>
      <family val="2"/>
    </font>
    <font>
      <u/>
      <sz val="9.9499999999999993"/>
      <color indexed="8"/>
      <name val="Times New Roman"/>
      <family val="1"/>
    </font>
    <font>
      <sz val="8"/>
      <name val="Helv"/>
    </font>
    <font>
      <sz val="8"/>
      <color indexed="18"/>
      <name val="Times New Roman"/>
      <family val="1"/>
    </font>
    <font>
      <b/>
      <sz val="11"/>
      <color indexed="8"/>
      <name val="Calibri"/>
      <family val="2"/>
    </font>
    <font>
      <sz val="18"/>
      <name val="Times New Roman"/>
      <family val="1"/>
    </font>
    <font>
      <i/>
      <sz val="12"/>
      <name val="Times New Roman"/>
      <family val="1"/>
    </font>
    <font>
      <sz val="6"/>
      <name val="Times New Roman"/>
      <family val="1"/>
    </font>
    <font>
      <sz val="18"/>
      <name val="Arial"/>
      <family val="2"/>
    </font>
    <font>
      <i/>
      <sz val="12"/>
      <name val="Arial"/>
      <family val="2"/>
    </font>
    <font>
      <u/>
      <sz val="7.5"/>
      <color theme="0"/>
      <name val="Arial"/>
      <family val="2"/>
    </font>
    <font>
      <u/>
      <sz val="10"/>
      <color theme="0"/>
      <name val="Arial"/>
      <family val="2"/>
    </font>
    <font>
      <sz val="7"/>
      <name val="Arial"/>
      <family val="2"/>
    </font>
    <font>
      <sz val="11"/>
      <color indexed="17"/>
      <name val="Calibri"/>
      <family val="2"/>
    </font>
    <font>
      <b/>
      <sz val="16"/>
      <name val="Times New Roman"/>
      <family val="1"/>
    </font>
    <font>
      <b/>
      <sz val="15"/>
      <color indexed="62"/>
      <name val="Calibri"/>
      <family val="2"/>
    </font>
    <font>
      <b/>
      <sz val="12"/>
      <color indexed="24"/>
      <name val="Times New Roman"/>
      <family val="1"/>
    </font>
    <font>
      <b/>
      <sz val="18"/>
      <name val="Arial"/>
      <family val="2"/>
    </font>
    <font>
      <b/>
      <sz val="13"/>
      <color indexed="62"/>
      <name val="Calibri"/>
      <family val="2"/>
    </font>
    <font>
      <sz val="10"/>
      <color indexed="24"/>
      <name val="Times New Roman"/>
      <family val="1"/>
    </font>
    <font>
      <b/>
      <sz val="11"/>
      <color indexed="62"/>
      <name val="Calibri"/>
      <family val="2"/>
    </font>
    <font>
      <u/>
      <sz val="11"/>
      <color theme="10"/>
      <name val="Calibri"/>
      <family val="2"/>
    </font>
    <font>
      <u/>
      <sz val="10"/>
      <color theme="10"/>
      <name val="Arial"/>
      <family val="2"/>
    </font>
    <font>
      <b/>
      <i/>
      <sz val="8"/>
      <color indexed="18"/>
      <name val="Helv"/>
    </font>
    <font>
      <sz val="11"/>
      <color indexed="48"/>
      <name val="Calibri"/>
      <family val="2"/>
    </font>
    <font>
      <sz val="10"/>
      <color indexed="12"/>
      <name val="Arial"/>
      <family val="2"/>
    </font>
    <font>
      <sz val="11"/>
      <color indexed="53"/>
      <name val="Calibri"/>
      <family val="2"/>
    </font>
    <font>
      <b/>
      <sz val="8"/>
      <name val="Arial"/>
      <family val="2"/>
    </font>
    <font>
      <sz val="11"/>
      <color indexed="60"/>
      <name val="Calibri"/>
      <family val="2"/>
    </font>
    <font>
      <sz val="12"/>
      <color indexed="12"/>
      <name val="Times New Roman"/>
      <family val="1"/>
    </font>
    <font>
      <sz val="11"/>
      <color indexed="8"/>
      <name val="TimesNewRomanPS"/>
    </font>
    <font>
      <sz val="12"/>
      <name val="Helv"/>
    </font>
    <font>
      <sz val="10"/>
      <name val="Arial MT"/>
    </font>
    <font>
      <sz val="10"/>
      <color indexed="8"/>
      <name val="MS Sans Serif"/>
      <family val="2"/>
    </font>
    <font>
      <sz val="8"/>
      <name val="Helvetic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10"/>
      <color indexed="13"/>
      <name val="Arial"/>
      <family val="2"/>
    </font>
    <font>
      <b/>
      <sz val="22"/>
      <color indexed="8"/>
      <name val="Times New Roman"/>
      <family val="1"/>
    </font>
    <font>
      <b/>
      <sz val="26"/>
      <name val="Times New Roman"/>
      <family val="1"/>
    </font>
    <font>
      <b/>
      <sz val="18"/>
      <name val="Times New Roman"/>
      <family val="1"/>
    </font>
    <font>
      <i/>
      <sz val="8"/>
      <name val="Times New Roman"/>
      <family val="1"/>
    </font>
    <font>
      <sz val="10"/>
      <color indexed="11"/>
      <name val="Geneva"/>
    </font>
    <font>
      <sz val="10"/>
      <name val="Book Antiqua"/>
      <family val="1"/>
    </font>
    <font>
      <b/>
      <sz val="12"/>
      <color indexed="8"/>
      <name val="Arial"/>
      <family val="2"/>
    </font>
    <font>
      <sz val="8"/>
      <color indexed="14"/>
      <name val="Helvetica"/>
    </font>
    <font>
      <sz val="8"/>
      <color indexed="14"/>
      <name val="Helvetica"/>
      <family val="2"/>
    </font>
    <font>
      <sz val="8"/>
      <color indexed="12"/>
      <name val="Arial"/>
      <family val="2"/>
    </font>
    <font>
      <b/>
      <sz val="10"/>
      <color indexed="39"/>
      <name val="Arial"/>
      <family val="2"/>
    </font>
    <font>
      <sz val="8"/>
      <color indexed="18"/>
      <name val="Arial"/>
      <family val="2"/>
    </font>
    <font>
      <sz val="8"/>
      <color indexed="62"/>
      <name val="Arial"/>
      <family val="2"/>
    </font>
    <font>
      <sz val="10"/>
      <color indexed="39"/>
      <name val="Arial"/>
      <family val="2"/>
    </font>
    <font>
      <b/>
      <sz val="14"/>
      <name val="Arial"/>
      <family val="2"/>
    </font>
    <font>
      <sz val="10"/>
      <color indexed="10"/>
      <name val="Arial"/>
      <family val="2"/>
    </font>
    <font>
      <sz val="12"/>
      <name val="Arial MT"/>
    </font>
    <font>
      <b/>
      <sz val="18"/>
      <color indexed="62"/>
      <name val="Cambria"/>
      <family val="2"/>
    </font>
    <font>
      <b/>
      <sz val="10"/>
      <name val="Helv"/>
    </font>
    <font>
      <b/>
      <sz val="9"/>
      <name val="Arial"/>
      <family val="2"/>
    </font>
    <font>
      <sz val="7"/>
      <name val="Times New Roman"/>
      <family val="1"/>
    </font>
    <font>
      <b/>
      <u/>
      <sz val="9"/>
      <name val="Arial"/>
      <family val="2"/>
    </font>
    <font>
      <sz val="10"/>
      <name val="LinePrinter"/>
    </font>
    <font>
      <sz val="8"/>
      <color indexed="8"/>
      <name val="Wingdings"/>
      <charset val="2"/>
    </font>
    <font>
      <sz val="11"/>
      <color indexed="10"/>
      <name val="Calibri"/>
      <family val="2"/>
    </font>
    <font>
      <sz val="8"/>
      <color indexed="9"/>
      <name val="Arial"/>
      <family val="2"/>
    </font>
    <font>
      <sz val="45"/>
      <name val="Times New Roman"/>
      <family val="1"/>
    </font>
    <font>
      <sz val="10"/>
      <name val="Arial"/>
      <family val="2"/>
    </font>
    <font>
      <b/>
      <sz val="10"/>
      <color indexed="12"/>
      <name val="Arial"/>
      <family val="2"/>
    </font>
    <font>
      <b/>
      <sz val="10"/>
      <color theme="1"/>
      <name val="Arial"/>
      <family val="2"/>
    </font>
    <font>
      <sz val="10"/>
      <name val="Times New Roman"/>
      <family val="1"/>
    </font>
    <font>
      <sz val="8"/>
      <name val="Times New Roman"/>
    </font>
    <font>
      <sz val="11"/>
      <color rgb="FF000000"/>
      <name val="Calibri"/>
      <family val="2"/>
    </font>
    <font>
      <sz val="12"/>
      <name val="CG Times (W1)"/>
      <family val="1"/>
    </font>
    <font>
      <b/>
      <sz val="12"/>
      <name val="Calibri"/>
      <family val="2"/>
    </font>
    <font>
      <sz val="12"/>
      <color theme="1"/>
      <name val="Times New Roman"/>
      <family val="1"/>
    </font>
    <font>
      <b/>
      <sz val="12"/>
      <color theme="1"/>
      <name val="Times New Roman"/>
      <family val="1"/>
    </font>
  </fonts>
  <fills count="90">
    <fill>
      <patternFill patternType="none"/>
    </fill>
    <fill>
      <patternFill patternType="gray125"/>
    </fill>
    <fill>
      <patternFill patternType="solid">
        <fgColor indexed="9"/>
      </patternFill>
    </fill>
    <fill>
      <patternFill patternType="solid">
        <fgColor indexed="13"/>
      </patternFill>
    </fill>
    <fill>
      <patternFill patternType="solid">
        <fgColor indexed="17"/>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9"/>
        <bgColor indexed="64"/>
      </patternFill>
    </fill>
    <fill>
      <patternFill patternType="solid">
        <fgColor indexed="9"/>
        <bgColor indexed="9"/>
      </patternFill>
    </fill>
    <fill>
      <patternFill patternType="solid">
        <fgColor indexed="12"/>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22"/>
        <bgColor indexed="64"/>
      </patternFill>
    </fill>
    <fill>
      <patternFill patternType="solid">
        <fgColor indexed="26"/>
        <bgColor indexed="64"/>
      </patternFill>
    </fill>
    <fill>
      <patternFill patternType="solid">
        <fgColor indexed="41"/>
        <bgColor indexed="64"/>
      </patternFill>
    </fill>
    <fill>
      <patternFill patternType="solid">
        <fgColor indexed="55"/>
        <bgColor indexed="64"/>
      </patternFill>
    </fill>
    <fill>
      <patternFill patternType="solid">
        <fgColor indexed="43"/>
      </patternFill>
    </fill>
    <fill>
      <patternFill patternType="solid">
        <fgColor indexed="47"/>
      </patternFill>
    </fill>
    <fill>
      <patternFill patternType="solid">
        <fgColor indexed="23"/>
      </patternFill>
    </fill>
    <fill>
      <patternFill patternType="solid">
        <fgColor indexed="43"/>
        <bgColor indexed="64"/>
      </patternFill>
    </fill>
    <fill>
      <patternFill patternType="solid">
        <fgColor indexed="40"/>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54"/>
      </patternFill>
    </fill>
    <fill>
      <patternFill patternType="solid">
        <fgColor indexed="40"/>
      </patternFill>
    </fill>
    <fill>
      <patternFill patternType="solid">
        <fgColor indexed="9"/>
        <bgColor indexed="41"/>
      </patternFill>
    </fill>
    <fill>
      <patternFill patternType="solid">
        <fgColor indexed="9"/>
        <bgColor indexed="40"/>
      </patternFill>
    </fill>
    <fill>
      <patternFill patternType="solid">
        <fgColor indexed="44"/>
        <bgColor indexed="64"/>
      </patternFill>
    </fill>
    <fill>
      <patternFill patternType="solid">
        <fgColor indexed="44"/>
      </patternFill>
    </fill>
    <fill>
      <patternFill patternType="solid">
        <fgColor indexed="9"/>
        <bgColor indexed="15"/>
      </patternFill>
    </fill>
    <fill>
      <patternFill patternType="lightGray"/>
    </fill>
    <fill>
      <patternFill patternType="solid">
        <fgColor indexed="63"/>
        <bgColor indexed="64"/>
      </patternFill>
    </fill>
    <fill>
      <patternFill patternType="solid">
        <fgColor indexed="14"/>
        <bgColor indexed="64"/>
      </patternFill>
    </fill>
  </fills>
  <borders count="69">
    <border>
      <left/>
      <right/>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style="thin">
        <color indexed="8"/>
      </top>
      <bottom/>
      <diagonal/>
    </border>
    <border>
      <left/>
      <right style="thin">
        <color indexed="8"/>
      </right>
      <top style="thin">
        <color indexed="8"/>
      </top>
      <bottom/>
      <diagonal/>
    </border>
    <border>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bottom style="thin">
        <color indexed="8"/>
      </bottom>
      <diagonal/>
    </border>
    <border>
      <left/>
      <right/>
      <top/>
      <bottom style="double">
        <color indexed="64"/>
      </bottom>
      <diagonal/>
    </border>
    <border>
      <left/>
      <right/>
      <top style="thin">
        <color indexed="64"/>
      </top>
      <bottom style="double">
        <color indexed="64"/>
      </bottom>
      <diagonal/>
    </border>
    <border>
      <left style="thin">
        <color indexed="64"/>
      </left>
      <right/>
      <top style="thin">
        <color indexed="8"/>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48"/>
      </left>
      <right style="thin">
        <color indexed="48"/>
      </right>
      <top/>
      <bottom/>
      <diagonal/>
    </border>
    <border>
      <left/>
      <right/>
      <top style="thick">
        <color indexed="64"/>
      </top>
      <bottom style="thin">
        <color indexed="64"/>
      </bottom>
      <diagonal/>
    </border>
    <border>
      <left/>
      <right/>
      <top style="double">
        <color indexed="64"/>
      </top>
      <bottom/>
      <diagonal/>
    </border>
    <border>
      <left/>
      <right/>
      <top style="thin">
        <color indexed="48"/>
      </top>
      <bottom style="double">
        <color indexed="48"/>
      </bottom>
      <diagonal/>
    </border>
    <border>
      <left/>
      <right/>
      <top/>
      <bottom style="double">
        <color indexed="8"/>
      </bottom>
      <diagonal/>
    </border>
    <border>
      <left/>
      <right/>
      <top/>
      <bottom style="thin">
        <color indexed="8"/>
      </bottom>
      <diagonal/>
    </border>
    <border>
      <left style="double">
        <color indexed="64"/>
      </left>
      <right style="double">
        <color indexed="64"/>
      </right>
      <top style="double">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right style="medium">
        <color indexed="64"/>
      </right>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bottom style="thin">
        <color auto="1"/>
      </bottom>
      <diagonal/>
    </border>
    <border>
      <left/>
      <right/>
      <top/>
      <bottom style="double">
        <color auto="1"/>
      </bottom>
      <diagonal/>
    </border>
    <border>
      <left style="thin">
        <color indexed="64"/>
      </left>
      <right/>
      <top style="thin">
        <color indexed="64"/>
      </top>
      <bottom style="thin">
        <color auto="1"/>
      </bottom>
      <diagonal/>
    </border>
    <border>
      <left/>
      <right/>
      <top style="thin">
        <color auto="1"/>
      </top>
      <bottom style="thin">
        <color auto="1"/>
      </bottom>
      <diagonal/>
    </border>
  </borders>
  <cellStyleXfs count="26707">
    <xf numFmtId="0" fontId="0" fillId="0" borderId="0"/>
    <xf numFmtId="43" fontId="11" fillId="0" borderId="0" applyFont="0" applyFill="0" applyBorder="0" applyAlignment="0" applyProtection="0"/>
    <xf numFmtId="43" fontId="27" fillId="0" borderId="0" applyFont="0" applyFill="0" applyBorder="0" applyAlignment="0" applyProtection="0"/>
    <xf numFmtId="44" fontId="11" fillId="0" borderId="0" applyFont="0" applyFill="0" applyBorder="0" applyAlignment="0" applyProtection="0"/>
    <xf numFmtId="44" fontId="27" fillId="0" borderId="0" applyFont="0" applyFill="0" applyBorder="0" applyAlignment="0" applyProtection="0"/>
    <xf numFmtId="0" fontId="26" fillId="0" borderId="0"/>
    <xf numFmtId="0" fontId="15" fillId="0" borderId="0"/>
    <xf numFmtId="164" fontId="13" fillId="0" borderId="0"/>
    <xf numFmtId="164" fontId="28" fillId="0" borderId="0"/>
    <xf numFmtId="167" fontId="16" fillId="2" borderId="0">
      <alignment horizontal="right"/>
    </xf>
    <xf numFmtId="0" fontId="17" fillId="3" borderId="0">
      <alignment horizontal="center"/>
    </xf>
    <xf numFmtId="0" fontId="18" fillId="4" borderId="0"/>
    <xf numFmtId="0" fontId="19" fillId="2" borderId="0" applyBorder="0">
      <alignment horizontal="centerContinuous"/>
    </xf>
    <xf numFmtId="0" fontId="20" fillId="4" borderId="0" applyBorder="0">
      <alignment horizontal="centerContinuous"/>
    </xf>
    <xf numFmtId="0" fontId="15" fillId="0" borderId="0"/>
    <xf numFmtId="43" fontId="15" fillId="0" borderId="0" applyFont="0" applyFill="0" applyBorder="0" applyAlignment="0" applyProtection="0"/>
    <xf numFmtId="43" fontId="31" fillId="0" borderId="0" applyFont="0" applyFill="0" applyBorder="0" applyAlignment="0" applyProtection="0"/>
    <xf numFmtId="43" fontId="15"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1" fillId="0" borderId="0"/>
    <xf numFmtId="43" fontId="11" fillId="0" borderId="0" applyFont="0" applyFill="0" applyBorder="0" applyAlignment="0" applyProtection="0"/>
    <xf numFmtId="43" fontId="27" fillId="0" borderId="0" applyFont="0" applyFill="0" applyBorder="0" applyAlignment="0" applyProtection="0"/>
    <xf numFmtId="44" fontId="11" fillId="0" borderId="0" applyFont="0" applyFill="0" applyBorder="0" applyAlignment="0" applyProtection="0"/>
    <xf numFmtId="0" fontId="31" fillId="0" borderId="0"/>
    <xf numFmtId="0" fontId="26" fillId="0" borderId="0"/>
    <xf numFmtId="44" fontId="12" fillId="0" borderId="0" applyFont="0" applyFill="0" applyBorder="0" applyAlignment="0" applyProtection="0"/>
    <xf numFmtId="9" fontId="11" fillId="0" borderId="0" applyFont="0" applyFill="0" applyBorder="0" applyAlignment="0" applyProtection="0"/>
    <xf numFmtId="0" fontId="10" fillId="0" borderId="0"/>
    <xf numFmtId="43" fontId="10" fillId="0" borderId="0" applyFont="0" applyFill="0" applyBorder="0" applyAlignment="0" applyProtection="0"/>
    <xf numFmtId="44" fontId="10" fillId="0" borderId="0" applyFont="0" applyFill="0" applyBorder="0" applyAlignment="0" applyProtection="0"/>
    <xf numFmtId="39" fontId="33" fillId="0" borderId="0"/>
    <xf numFmtId="43" fontId="31"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39" fontId="33" fillId="0" borderId="0"/>
    <xf numFmtId="168" fontId="33" fillId="0" borderId="0"/>
    <xf numFmtId="39" fontId="33" fillId="0" borderId="0"/>
    <xf numFmtId="39" fontId="33" fillId="0" borderId="0"/>
    <xf numFmtId="168" fontId="33" fillId="0" borderId="0"/>
    <xf numFmtId="0" fontId="32" fillId="0" borderId="0"/>
    <xf numFmtId="9" fontId="31" fillId="0" borderId="0" applyFont="0" applyFill="0" applyBorder="0" applyAlignment="0" applyProtection="0"/>
    <xf numFmtId="0" fontId="16" fillId="0" borderId="0" applyNumberFormat="0" applyFill="0" applyBorder="0" applyAlignment="0" applyProtection="0">
      <alignment vertical="top"/>
    </xf>
    <xf numFmtId="0" fontId="16" fillId="0" borderId="0">
      <alignment vertical="top"/>
    </xf>
    <xf numFmtId="41" fontId="16" fillId="0" borderId="0">
      <alignment vertical="top"/>
    </xf>
    <xf numFmtId="0" fontId="16" fillId="0" borderId="0">
      <alignment vertical="top"/>
    </xf>
    <xf numFmtId="0" fontId="16" fillId="0" borderId="0" applyNumberFormat="0" applyFill="0" applyBorder="0" applyAlignment="0" applyProtection="0">
      <alignment vertical="top"/>
    </xf>
    <xf numFmtId="41" fontId="16" fillId="0" borderId="0">
      <alignment vertical="top"/>
    </xf>
    <xf numFmtId="0" fontId="16" fillId="0" borderId="0">
      <alignment vertical="top"/>
    </xf>
    <xf numFmtId="9" fontId="32" fillId="0" borderId="0" applyFont="0" applyFill="0" applyBorder="0" applyAlignment="0" applyProtection="0"/>
    <xf numFmtId="0" fontId="16" fillId="0" borderId="0">
      <alignment vertical="top"/>
    </xf>
    <xf numFmtId="0" fontId="16" fillId="0" borderId="0" applyNumberFormat="0" applyFill="0" applyBorder="0" applyAlignment="0" applyProtection="0">
      <alignment vertical="top"/>
    </xf>
    <xf numFmtId="41" fontId="16" fillId="0" borderId="0">
      <alignment vertical="top"/>
    </xf>
    <xf numFmtId="0" fontId="31" fillId="0" borderId="0"/>
    <xf numFmtId="49" fontId="31" fillId="0" borderId="0"/>
    <xf numFmtId="0" fontId="10" fillId="0" borderId="0"/>
    <xf numFmtId="43" fontId="10" fillId="0" borderId="0" applyFont="0" applyFill="0" applyBorder="0" applyAlignment="0" applyProtection="0"/>
    <xf numFmtId="44" fontId="10" fillId="0" borderId="0" applyFont="0" applyFill="0" applyBorder="0" applyAlignment="0" applyProtection="0"/>
    <xf numFmtId="0" fontId="10" fillId="0" borderId="0"/>
    <xf numFmtId="43" fontId="10" fillId="0" borderId="0" applyFont="0" applyFill="0" applyBorder="0" applyAlignment="0" applyProtection="0"/>
    <xf numFmtId="44" fontId="10" fillId="0" borderId="0" applyFont="0" applyFill="0" applyBorder="0" applyAlignment="0" applyProtection="0"/>
    <xf numFmtId="0" fontId="31" fillId="0" borderId="0"/>
    <xf numFmtId="0" fontId="31" fillId="0" borderId="0"/>
    <xf numFmtId="43" fontId="12" fillId="0" borderId="0" applyFont="0" applyFill="0" applyBorder="0" applyAlignment="0" applyProtection="0"/>
    <xf numFmtId="43" fontId="31" fillId="0" borderId="0" applyFont="0" applyFill="0" applyBorder="0" applyAlignment="0" applyProtection="0"/>
    <xf numFmtId="0" fontId="31" fillId="0" borderId="0"/>
    <xf numFmtId="43" fontId="31" fillId="0" borderId="0" applyFont="0" applyFill="0" applyBorder="0" applyAlignment="0" applyProtection="0"/>
    <xf numFmtId="9" fontId="27" fillId="0" borderId="0" applyFont="0" applyFill="0" applyBorder="0" applyAlignment="0" applyProtection="0"/>
    <xf numFmtId="0" fontId="10" fillId="0" borderId="0"/>
    <xf numFmtId="0" fontId="26" fillId="0" borderId="0"/>
    <xf numFmtId="43" fontId="27" fillId="0" borderId="0" applyFont="0" applyFill="0" applyBorder="0" applyAlignment="0" applyProtection="0"/>
    <xf numFmtId="44" fontId="27" fillId="0" borderId="0" applyFont="0" applyFill="0" applyBorder="0" applyAlignment="0" applyProtection="0"/>
    <xf numFmtId="43" fontId="27" fillId="0" borderId="0" applyFont="0" applyFill="0" applyBorder="0" applyAlignment="0" applyProtection="0"/>
    <xf numFmtId="0" fontId="26" fillId="0" borderId="0"/>
    <xf numFmtId="0" fontId="31" fillId="0" borderId="0"/>
    <xf numFmtId="0" fontId="10" fillId="0" borderId="0"/>
    <xf numFmtId="43" fontId="10" fillId="0" borderId="0" applyFont="0" applyFill="0" applyBorder="0" applyAlignment="0" applyProtection="0"/>
    <xf numFmtId="0" fontId="26" fillId="0" borderId="0"/>
    <xf numFmtId="43" fontId="27" fillId="0" borderId="0" applyFont="0" applyFill="0" applyBorder="0" applyAlignment="0" applyProtection="0"/>
    <xf numFmtId="44" fontId="27" fillId="0" borderId="0" applyFont="0" applyFill="0" applyBorder="0" applyAlignment="0" applyProtection="0"/>
    <xf numFmtId="0" fontId="12" fillId="0" borderId="0"/>
    <xf numFmtId="9" fontId="26" fillId="0" borderId="0" applyFont="0" applyFill="0" applyBorder="0" applyAlignment="0" applyProtection="0"/>
    <xf numFmtId="0" fontId="10" fillId="0" borderId="0"/>
    <xf numFmtId="0" fontId="16" fillId="0" borderId="0">
      <alignment vertical="top"/>
    </xf>
    <xf numFmtId="0" fontId="16" fillId="0" borderId="0" applyNumberFormat="0" applyFill="0" applyBorder="0" applyAlignment="0" applyProtection="0">
      <alignment vertical="top"/>
    </xf>
    <xf numFmtId="43" fontId="31" fillId="0" borderId="0" applyFont="0" applyFill="0" applyBorder="0" applyAlignment="0" applyProtection="0"/>
    <xf numFmtId="0" fontId="16" fillId="0" borderId="0">
      <alignment vertical="top"/>
    </xf>
    <xf numFmtId="0" fontId="16" fillId="0" borderId="0">
      <alignment vertical="top"/>
    </xf>
    <xf numFmtId="39" fontId="33" fillId="0" borderId="0"/>
    <xf numFmtId="39" fontId="33" fillId="0" borderId="0"/>
    <xf numFmtId="39" fontId="33" fillId="0" borderId="0"/>
    <xf numFmtId="39" fontId="33" fillId="0" borderId="0"/>
    <xf numFmtId="168" fontId="33" fillId="0" borderId="0"/>
    <xf numFmtId="9" fontId="32" fillId="0" borderId="0" applyFont="0" applyFill="0" applyBorder="0" applyAlignment="0" applyProtection="0"/>
    <xf numFmtId="0" fontId="10" fillId="0" borderId="0"/>
    <xf numFmtId="43" fontId="10" fillId="0" borderId="0" applyFont="0" applyFill="0" applyBorder="0" applyAlignment="0" applyProtection="0"/>
    <xf numFmtId="0" fontId="16" fillId="0" borderId="0" applyNumberFormat="0" applyFill="0" applyBorder="0" applyAlignment="0" applyProtection="0">
      <alignment vertical="top"/>
    </xf>
    <xf numFmtId="0" fontId="16" fillId="0" borderId="0">
      <alignment vertical="top"/>
    </xf>
    <xf numFmtId="41" fontId="16" fillId="0" borderId="0">
      <alignment vertical="top"/>
    </xf>
    <xf numFmtId="0" fontId="16" fillId="0" borderId="0">
      <alignment vertical="top"/>
    </xf>
    <xf numFmtId="0" fontId="16" fillId="0" borderId="0" applyNumberFormat="0" applyFill="0" applyBorder="0" applyAlignment="0" applyProtection="0">
      <alignment vertical="top"/>
    </xf>
    <xf numFmtId="0" fontId="16" fillId="0" borderId="0">
      <alignment vertical="top"/>
    </xf>
    <xf numFmtId="9" fontId="32" fillId="0" borderId="0" applyFont="0" applyFill="0" applyBorder="0" applyAlignment="0" applyProtection="0"/>
    <xf numFmtId="0" fontId="32" fillId="0" borderId="0"/>
    <xf numFmtId="43" fontId="32" fillId="0" borderId="0" applyFont="0" applyFill="0" applyBorder="0" applyAlignment="0" applyProtection="0"/>
    <xf numFmtId="9" fontId="3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0" fontId="31" fillId="0" borderId="0"/>
    <xf numFmtId="43" fontId="12" fillId="0" borderId="0" applyFont="0" applyFill="0" applyBorder="0" applyAlignment="0" applyProtection="0"/>
    <xf numFmtId="0" fontId="12" fillId="0" borderId="0"/>
    <xf numFmtId="0" fontId="31" fillId="0" borderId="0"/>
    <xf numFmtId="0" fontId="31" fillId="0" borderId="0"/>
    <xf numFmtId="0" fontId="31" fillId="0" borderId="0"/>
    <xf numFmtId="0" fontId="31" fillId="0" borderId="0"/>
    <xf numFmtId="0" fontId="12" fillId="0" borderId="0"/>
    <xf numFmtId="0" fontId="31" fillId="0" borderId="0"/>
    <xf numFmtId="43" fontId="12" fillId="0" borderId="0" applyFont="0" applyFill="0" applyBorder="0" applyAlignment="0" applyProtection="0"/>
    <xf numFmtId="0" fontId="31" fillId="0" borderId="0"/>
    <xf numFmtId="0" fontId="31" fillId="0" borderId="0"/>
    <xf numFmtId="0" fontId="31"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43"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9" fontId="15" fillId="0" borderId="0" applyFont="0" applyFill="0" applyBorder="0" applyAlignment="0" applyProtection="0"/>
    <xf numFmtId="0" fontId="9" fillId="0" borderId="0"/>
    <xf numFmtId="0" fontId="15"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4" fontId="9"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0" fontId="7" fillId="0" borderId="0"/>
    <xf numFmtId="164" fontId="13" fillId="0" borderId="0"/>
    <xf numFmtId="9" fontId="11" fillId="0" borderId="0" applyFont="0" applyFill="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1" fillId="36" borderId="0" applyNumberFormat="0" applyBorder="0" applyAlignment="0" applyProtection="0"/>
    <xf numFmtId="0" fontId="51" fillId="37" borderId="0" applyNumberFormat="0" applyBorder="0" applyAlignment="0" applyProtection="0"/>
    <xf numFmtId="0" fontId="52" fillId="38"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2" fillId="39"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2" fillId="39"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1" fillId="40" borderId="0" applyNumberFormat="0" applyBorder="0" applyAlignment="0" applyProtection="0"/>
    <xf numFmtId="0" fontId="51" fillId="41" borderId="0" applyNumberFormat="0" applyBorder="0" applyAlignment="0" applyProtection="0"/>
    <xf numFmtId="0" fontId="52" fillId="42"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2" fillId="43"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2" fillId="43"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1" fillId="44" borderId="0" applyNumberFormat="0" applyBorder="0" applyAlignment="0" applyProtection="0"/>
    <xf numFmtId="0" fontId="51" fillId="45" borderId="0" applyNumberFormat="0" applyBorder="0" applyAlignment="0" applyProtection="0"/>
    <xf numFmtId="0" fontId="52" fillId="46"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2" fillId="42"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2" fillId="42"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1" fillId="45" borderId="0" applyNumberFormat="0" applyBorder="0" applyAlignment="0" applyProtection="0"/>
    <xf numFmtId="0" fontId="51" fillId="46" borderId="0" applyNumberFormat="0" applyBorder="0" applyAlignment="0" applyProtection="0"/>
    <xf numFmtId="0" fontId="52" fillId="46"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2" fillId="47"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2" fillId="47"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1" fillId="36" borderId="0" applyNumberFormat="0" applyBorder="0" applyAlignment="0" applyProtection="0"/>
    <xf numFmtId="0" fontId="51" fillId="37" borderId="0" applyNumberFormat="0" applyBorder="0" applyAlignment="0" applyProtection="0"/>
    <xf numFmtId="0" fontId="52" fillId="37"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2" fillId="4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2" fillId="4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1" fillId="49" borderId="0" applyNumberFormat="0" applyBorder="0" applyAlignment="0" applyProtection="0"/>
    <xf numFmtId="0" fontId="51" fillId="41" borderId="0" applyNumberFormat="0" applyBorder="0" applyAlignment="0" applyProtection="0"/>
    <xf numFmtId="0" fontId="52" fillId="50"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2" fillId="51"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2" fillId="51"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53" fillId="41"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53" fillId="41"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54" fillId="0" borderId="0">
      <protection locked="0"/>
    </xf>
    <xf numFmtId="0" fontId="55" fillId="0" borderId="0" applyNumberFormat="0" applyFill="0" applyBorder="0" applyAlignment="0" applyProtection="0"/>
    <xf numFmtId="0" fontId="56" fillId="52" borderId="0" applyNumberFormat="0" applyFill="0" applyBorder="0" applyAlignment="0" applyProtection="0">
      <protection locked="0"/>
    </xf>
    <xf numFmtId="0" fontId="54" fillId="0" borderId="0">
      <protection locked="0"/>
    </xf>
    <xf numFmtId="0" fontId="57" fillId="0" borderId="0" applyNumberFormat="0" applyFill="0" applyBorder="0" applyAlignment="0" applyProtection="0"/>
    <xf numFmtId="0" fontId="58" fillId="52" borderId="5" applyNumberFormat="0" applyFill="0" applyBorder="0" applyAlignment="0" applyProtection="0">
      <protection locked="0"/>
    </xf>
    <xf numFmtId="0" fontId="59" fillId="0" borderId="31" applyNumberFormat="0" applyFont="0" applyFill="0" applyAlignment="0" applyProtection="0"/>
    <xf numFmtId="0" fontId="59" fillId="0" borderId="31" applyNumberFormat="0" applyFont="0" applyFill="0" applyAlignment="0" applyProtection="0"/>
    <xf numFmtId="0" fontId="15" fillId="0" borderId="32" applyNumberFormat="0" applyFill="0" applyAlignment="0" applyProtection="0"/>
    <xf numFmtId="0" fontId="15" fillId="0" borderId="32" applyNumberFormat="0" applyFill="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60" fillId="53" borderId="33" applyNumberFormat="0" applyAlignment="0" applyProtection="0"/>
    <xf numFmtId="0" fontId="60" fillId="53" borderId="33" applyNumberFormat="0" applyAlignment="0" applyProtection="0"/>
    <xf numFmtId="0" fontId="60" fillId="53" borderId="33" applyNumberFormat="0" applyAlignment="0" applyProtection="0"/>
    <xf numFmtId="0" fontId="60" fillId="53" borderId="33" applyNumberFormat="0" applyAlignment="0" applyProtection="0"/>
    <xf numFmtId="0" fontId="60" fillId="53" borderId="33" applyNumberFormat="0" applyAlignment="0" applyProtection="0"/>
    <xf numFmtId="0" fontId="60" fillId="53" borderId="33" applyNumberFormat="0" applyAlignment="0" applyProtection="0"/>
    <xf numFmtId="0" fontId="60" fillId="53" borderId="33" applyNumberFormat="0" applyAlignment="0" applyProtection="0"/>
    <xf numFmtId="0" fontId="60" fillId="53" borderId="33" applyNumberFormat="0" applyAlignment="0" applyProtection="0"/>
    <xf numFmtId="0" fontId="60" fillId="53" borderId="33" applyNumberFormat="0" applyAlignment="0" applyProtection="0"/>
    <xf numFmtId="0" fontId="60" fillId="53" borderId="33" applyNumberFormat="0" applyAlignment="0" applyProtection="0"/>
    <xf numFmtId="0" fontId="60" fillId="53" borderId="33" applyNumberFormat="0" applyAlignment="0" applyProtection="0"/>
    <xf numFmtId="0" fontId="60" fillId="53" borderId="33" applyNumberFormat="0" applyAlignment="0" applyProtection="0"/>
    <xf numFmtId="0" fontId="60" fillId="53" borderId="33" applyNumberFormat="0" applyAlignment="0" applyProtection="0"/>
    <xf numFmtId="0" fontId="60" fillId="53" borderId="33" applyNumberFormat="0" applyAlignment="0" applyProtection="0"/>
    <xf numFmtId="0" fontId="60" fillId="53" borderId="33" applyNumberFormat="0" applyAlignment="0" applyProtection="0"/>
    <xf numFmtId="0" fontId="60" fillId="53" borderId="33"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60" fillId="53" borderId="33" applyNumberFormat="0" applyAlignment="0" applyProtection="0"/>
    <xf numFmtId="0" fontId="60" fillId="53" borderId="33" applyNumberFormat="0" applyAlignment="0" applyProtection="0"/>
    <xf numFmtId="0" fontId="60" fillId="53" borderId="33" applyNumberFormat="0" applyAlignment="0" applyProtection="0"/>
    <xf numFmtId="0" fontId="60" fillId="53" borderId="33" applyNumberFormat="0" applyAlignment="0" applyProtection="0"/>
    <xf numFmtId="0" fontId="60" fillId="53" borderId="33" applyNumberFormat="0" applyAlignment="0" applyProtection="0"/>
    <xf numFmtId="0" fontId="60" fillId="53" borderId="33" applyNumberFormat="0" applyAlignment="0" applyProtection="0"/>
    <xf numFmtId="0" fontId="60" fillId="53" borderId="33" applyNumberFormat="0" applyAlignment="0" applyProtection="0"/>
    <xf numFmtId="0" fontId="60" fillId="53" borderId="33"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60" fillId="53" borderId="33" applyNumberFormat="0" applyAlignment="0" applyProtection="0"/>
    <xf numFmtId="0" fontId="60" fillId="53" borderId="33" applyNumberFormat="0" applyAlignment="0" applyProtection="0"/>
    <xf numFmtId="0" fontId="60" fillId="53" borderId="33" applyNumberFormat="0" applyAlignment="0" applyProtection="0"/>
    <xf numFmtId="0" fontId="60" fillId="53" borderId="33" applyNumberFormat="0" applyAlignment="0" applyProtection="0"/>
    <xf numFmtId="0" fontId="60" fillId="53" borderId="33" applyNumberFormat="0" applyAlignment="0" applyProtection="0"/>
    <xf numFmtId="0" fontId="60" fillId="53" borderId="33" applyNumberFormat="0" applyAlignment="0" applyProtection="0"/>
    <xf numFmtId="0" fontId="60" fillId="53" borderId="33" applyNumberFormat="0" applyAlignment="0" applyProtection="0"/>
    <xf numFmtId="0" fontId="60" fillId="53" borderId="33"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61" fillId="42" borderId="34" applyNumberFormat="0" applyAlignment="0" applyProtection="0"/>
    <xf numFmtId="0" fontId="61" fillId="42" borderId="34"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61" fillId="42" borderId="34"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61" fillId="42" borderId="34"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13" fillId="0" borderId="0"/>
    <xf numFmtId="0" fontId="18" fillId="54" borderId="0">
      <alignment horizontal="left"/>
    </xf>
    <xf numFmtId="0" fontId="63" fillId="2" borderId="0">
      <alignment horizontal="left"/>
    </xf>
    <xf numFmtId="0" fontId="64" fillId="54" borderId="0">
      <alignment horizontal="right"/>
    </xf>
    <xf numFmtId="0" fontId="58" fillId="2" borderId="0">
      <alignment horizontal="right"/>
    </xf>
    <xf numFmtId="0" fontId="58" fillId="2" borderId="0">
      <alignment horizontal="center"/>
    </xf>
    <xf numFmtId="0" fontId="64" fillId="54" borderId="0">
      <alignment horizontal="right"/>
    </xf>
    <xf numFmtId="0" fontId="58" fillId="2" borderId="0">
      <alignment horizontal="right"/>
    </xf>
    <xf numFmtId="0" fontId="65" fillId="2" borderId="0">
      <alignment horizontal="left"/>
    </xf>
    <xf numFmtId="169" fontId="15" fillId="0" borderId="0"/>
    <xf numFmtId="169" fontId="15" fillId="0" borderId="0"/>
    <xf numFmtId="169" fontId="15" fillId="0" borderId="0"/>
    <xf numFmtId="169" fontId="15" fillId="0" borderId="0"/>
    <xf numFmtId="169" fontId="15" fillId="0" borderId="0"/>
    <xf numFmtId="169" fontId="15" fillId="0" borderId="0"/>
    <xf numFmtId="169" fontId="15" fillId="0" borderId="0"/>
    <xf numFmtId="169" fontId="15" fillId="0" borderId="0"/>
    <xf numFmtId="1" fontId="66" fillId="0" borderId="0"/>
    <xf numFmtId="41" fontId="15"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40" fontId="67" fillId="0" borderId="0" applyFont="0" applyFill="0" applyBorder="0" applyAlignment="0" applyProtection="0">
      <alignment horizontal="center"/>
    </xf>
    <xf numFmtId="0" fontId="67" fillId="0" borderId="0" applyFont="0" applyFill="0" applyBorder="0" applyAlignment="0" applyProtection="0">
      <alignment horizontal="center"/>
    </xf>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14" fillId="0" borderId="0" applyFont="0" applyFill="0" applyBorder="0" applyAlignment="0" applyProtection="0"/>
    <xf numFmtId="43" fontId="68" fillId="0" borderId="0" applyFont="0" applyFill="0" applyBorder="0" applyAlignment="0" applyProtection="0"/>
    <xf numFmtId="43" fontId="14" fillId="0" borderId="0" applyFont="0" applyFill="0" applyBorder="0" applyAlignment="0" applyProtection="0"/>
    <xf numFmtId="43" fontId="1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14" fillId="0" borderId="0" applyFont="0" applyFill="0" applyBorder="0" applyAlignment="0" applyProtection="0"/>
    <xf numFmtId="43" fontId="15" fillId="0" borderId="0" applyFont="0" applyFill="0" applyBorder="0" applyAlignment="0" applyProtection="0"/>
    <xf numFmtId="43" fontId="68" fillId="0" borderId="0" applyFont="0" applyFill="0" applyBorder="0" applyAlignment="0" applyProtection="0"/>
    <xf numFmtId="43" fontId="69" fillId="0" borderId="0" applyFont="0" applyFill="0" applyBorder="0" applyAlignment="0" applyProtection="0"/>
    <xf numFmtId="43" fontId="1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9"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70" fillId="0" borderId="0" applyFont="0" applyFill="0" applyBorder="0" applyAlignment="0" applyProtection="0"/>
    <xf numFmtId="43" fontId="1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0" fontId="71"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9"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3"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7" fillId="0" borderId="0" applyFont="0" applyFill="0" applyBorder="0" applyAlignment="0" applyProtection="0"/>
    <xf numFmtId="43" fontId="15"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72"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7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5"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14" fillId="0" borderId="0" applyFont="0" applyFill="0" applyBorder="0" applyAlignment="0" applyProtection="0"/>
    <xf numFmtId="4" fontId="7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69" fillId="0" borderId="0" applyFont="0" applyFill="0" applyBorder="0" applyAlignment="0" applyProtection="0"/>
    <xf numFmtId="43" fontId="6" fillId="0" borderId="0" applyFont="0" applyFill="0" applyBorder="0" applyAlignment="0" applyProtection="0"/>
    <xf numFmtId="43" fontId="11"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70" fillId="0" borderId="0" applyFont="0" applyFill="0" applyBorder="0" applyAlignment="0" applyProtection="0"/>
    <xf numFmtId="43" fontId="1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7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170" fontId="54" fillId="0" borderId="0">
      <protection locked="0"/>
    </xf>
    <xf numFmtId="0" fontId="74" fillId="0" borderId="0"/>
    <xf numFmtId="0" fontId="74" fillId="0" borderId="0"/>
    <xf numFmtId="0" fontId="74" fillId="0" borderId="0"/>
    <xf numFmtId="37" fontId="15" fillId="0" borderId="0" applyFill="0" applyBorder="0" applyAlignment="0" applyProtection="0"/>
    <xf numFmtId="37" fontId="15" fillId="0" borderId="0" applyFill="0" applyBorder="0" applyAlignment="0" applyProtection="0"/>
    <xf numFmtId="37" fontId="15" fillId="0" borderId="0" applyFill="0" applyBorder="0" applyAlignment="0" applyProtection="0"/>
    <xf numFmtId="37" fontId="15" fillId="0" borderId="0" applyFill="0" applyBorder="0" applyAlignment="0" applyProtection="0"/>
    <xf numFmtId="37" fontId="15" fillId="0" borderId="0" applyFill="0" applyBorder="0" applyAlignment="0" applyProtection="0"/>
    <xf numFmtId="37" fontId="15" fillId="0" borderId="0" applyFill="0" applyBorder="0" applyAlignment="0" applyProtection="0"/>
    <xf numFmtId="37" fontId="15" fillId="0" borderId="0" applyFill="0" applyBorder="0" applyAlignment="0" applyProtection="0"/>
    <xf numFmtId="37" fontId="15" fillId="0" borderId="0" applyFill="0" applyBorder="0" applyAlignment="0" applyProtection="0"/>
    <xf numFmtId="37" fontId="15" fillId="0" borderId="0" applyFill="0" applyBorder="0" applyAlignment="0" applyProtection="0"/>
    <xf numFmtId="37" fontId="15" fillId="0" borderId="0" applyFill="0" applyBorder="0" applyAlignment="0" applyProtection="0"/>
    <xf numFmtId="3" fontId="77" fillId="0" borderId="0" applyFont="0" applyFill="0" applyBorder="0" applyAlignment="0" applyProtection="0"/>
    <xf numFmtId="3" fontId="15" fillId="0" borderId="0" applyFill="0" applyBorder="0" applyAlignment="0" applyProtection="0"/>
    <xf numFmtId="37" fontId="15" fillId="0" borderId="0" applyFill="0" applyBorder="0" applyAlignment="0" applyProtection="0"/>
    <xf numFmtId="37" fontId="15" fillId="0" borderId="0" applyFill="0" applyBorder="0" applyAlignment="0" applyProtection="0"/>
    <xf numFmtId="37" fontId="15" fillId="0" borderId="0" applyFill="0" applyBorder="0" applyAlignment="0" applyProtection="0"/>
    <xf numFmtId="37" fontId="15" fillId="0" borderId="0" applyFill="0" applyBorder="0" applyAlignment="0" applyProtection="0"/>
    <xf numFmtId="37" fontId="15" fillId="0" borderId="0" applyFill="0" applyBorder="0" applyAlignment="0" applyProtection="0"/>
    <xf numFmtId="37" fontId="15" fillId="0" borderId="0" applyFill="0" applyBorder="0" applyAlignment="0" applyProtection="0"/>
    <xf numFmtId="37" fontId="15" fillId="0" borderId="0" applyFill="0" applyBorder="0" applyAlignment="0" applyProtection="0"/>
    <xf numFmtId="37" fontId="15" fillId="0" borderId="0" applyFill="0" applyBorder="0" applyAlignment="0" applyProtection="0"/>
    <xf numFmtId="37" fontId="15" fillId="0" borderId="0" applyFill="0" applyBorder="0" applyAlignment="0" applyProtection="0"/>
    <xf numFmtId="3" fontId="15" fillId="0" borderId="0" applyFont="0" applyFill="0" applyBorder="0" applyAlignment="0" applyProtection="0"/>
    <xf numFmtId="37" fontId="15" fillId="0" borderId="0" applyFill="0" applyBorder="0" applyAlignment="0" applyProtection="0"/>
    <xf numFmtId="3" fontId="15" fillId="0" borderId="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7" fontId="15" fillId="0" borderId="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7" fontId="15" fillId="0" borderId="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77" fillId="0" borderId="0" applyFont="0" applyFill="0" applyBorder="0" applyAlignment="0" applyProtection="0"/>
    <xf numFmtId="37" fontId="15" fillId="0" borderId="0" applyFill="0" applyBorder="0" applyAlignment="0" applyProtection="0"/>
    <xf numFmtId="37" fontId="15" fillId="0" borderId="0" applyFill="0" applyBorder="0" applyAlignment="0" applyProtection="0"/>
    <xf numFmtId="37" fontId="15" fillId="0" borderId="0" applyFill="0" applyBorder="0" applyAlignment="0" applyProtection="0"/>
    <xf numFmtId="37" fontId="15" fillId="0" borderId="0" applyFill="0" applyBorder="0" applyAlignment="0" applyProtection="0"/>
    <xf numFmtId="3" fontId="78" fillId="0" borderId="0" applyFont="0" applyFill="0" applyBorder="0" applyAlignment="0" applyProtection="0"/>
    <xf numFmtId="0" fontId="74" fillId="0" borderId="0"/>
    <xf numFmtId="0" fontId="11" fillId="0" borderId="0" applyFont="0" applyFill="0" applyBorder="0" applyAlignment="0" applyProtection="0"/>
    <xf numFmtId="0" fontId="11" fillId="0" borderId="0" applyFont="0" applyFill="0" applyBorder="0" applyAlignment="0" applyProtection="0"/>
    <xf numFmtId="8" fontId="59" fillId="0" borderId="0" applyFont="0" applyFill="0" applyBorder="0" applyAlignment="0" applyProtection="0"/>
    <xf numFmtId="8" fontId="59"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44" fontId="1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Protection="0">
      <alignment horizontal="right"/>
    </xf>
    <xf numFmtId="44" fontId="15" fillId="0" borderId="0" applyFont="0" applyFill="0" applyBorder="0" applyAlignment="0" applyProtection="0"/>
    <xf numFmtId="44" fontId="15" fillId="0" borderId="0" applyFont="0" applyFill="0" applyBorder="0" applyProtection="0">
      <alignment horizontal="right"/>
    </xf>
    <xf numFmtId="44" fontId="15" fillId="0" borderId="0" applyFont="0" applyFill="0" applyBorder="0" applyProtection="0">
      <alignment horizontal="right"/>
    </xf>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Protection="0">
      <alignment horizontal="right"/>
    </xf>
    <xf numFmtId="44" fontId="6" fillId="0" borderId="0" applyFont="0" applyFill="0" applyBorder="0" applyAlignment="0" applyProtection="0"/>
    <xf numFmtId="44" fontId="79" fillId="0" borderId="0" applyFont="0" applyFill="0" applyBorder="0" applyAlignment="0" applyProtection="0"/>
    <xf numFmtId="44" fontId="6"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5"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5" fillId="0" borderId="0" applyFont="0" applyFill="0" applyBorder="0" applyAlignment="0" applyProtection="0"/>
    <xf numFmtId="44" fontId="6" fillId="0" borderId="0" applyFont="0" applyFill="0" applyBorder="0" applyAlignment="0" applyProtection="0"/>
    <xf numFmtId="44" fontId="15"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5" fillId="0" borderId="0" applyFont="0" applyFill="0" applyBorder="0" applyAlignment="0" applyProtection="0"/>
    <xf numFmtId="44" fontId="6" fillId="0" borderId="0" applyFont="0" applyFill="0" applyBorder="0" applyAlignment="0" applyProtection="0"/>
    <xf numFmtId="44" fontId="70" fillId="0" borderId="0" applyFont="0" applyFill="0" applyBorder="0" applyAlignment="0" applyProtection="0"/>
    <xf numFmtId="44" fontId="15"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5"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33" fillId="0" borderId="0" applyFont="0" applyFill="0" applyBorder="0" applyAlignment="0" applyProtection="0"/>
    <xf numFmtId="44" fontId="6"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5" fillId="0" borderId="0" applyFont="0" applyFill="0" applyBorder="0" applyAlignment="0" applyProtection="0"/>
    <xf numFmtId="44" fontId="11" fillId="0" borderId="0" applyFont="0" applyFill="0" applyBorder="0" applyAlignment="0" applyProtection="0"/>
    <xf numFmtId="8" fontId="76" fillId="0" borderId="0" applyFont="0" applyFill="0" applyBorder="0" applyAlignment="0" applyProtection="0"/>
    <xf numFmtId="44" fontId="11" fillId="0" borderId="0" applyFont="0" applyFill="0" applyBorder="0" applyAlignment="0" applyProtection="0"/>
    <xf numFmtId="44" fontId="33"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5"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5"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4" fillId="0" borderId="0" applyFont="0" applyFill="0" applyBorder="0" applyAlignment="0" applyProtection="0"/>
    <xf numFmtId="44" fontId="15" fillId="0" borderId="0" applyFont="0" applyFill="0" applyBorder="0" applyProtection="0">
      <alignment horizontal="right"/>
    </xf>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6"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6"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6"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6"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6"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6"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5" fillId="0" borderId="0" applyFont="0" applyFill="0" applyBorder="0" applyProtection="0">
      <alignment horizontal="right"/>
    </xf>
    <xf numFmtId="44" fontId="11" fillId="0" borderId="0" applyFont="0" applyFill="0" applyBorder="0" applyAlignment="0" applyProtection="0"/>
    <xf numFmtId="44" fontId="11" fillId="0" borderId="0" applyFont="0" applyFill="0" applyBorder="0" applyAlignment="0" applyProtection="0"/>
    <xf numFmtId="44" fontId="15" fillId="0" borderId="0" applyFont="0" applyFill="0" applyBorder="0" applyAlignment="0" applyProtection="0"/>
    <xf numFmtId="44" fontId="11" fillId="0" borderId="0" applyFont="0" applyFill="0" applyBorder="0" applyAlignment="0" applyProtection="0"/>
    <xf numFmtId="44" fontId="6" fillId="0" borderId="0" applyFont="0" applyFill="0" applyBorder="0" applyAlignment="0" applyProtection="0"/>
    <xf numFmtId="171" fontId="80" fillId="0" borderId="0" applyFont="0" applyFill="0" applyBorder="0" applyProtection="0">
      <alignment horizontal="right"/>
    </xf>
    <xf numFmtId="5" fontId="74" fillId="0" borderId="0"/>
    <xf numFmtId="172" fontId="54" fillId="0" borderId="0">
      <protection locked="0"/>
    </xf>
    <xf numFmtId="173" fontId="77" fillId="0" borderId="0" applyFont="0" applyFill="0" applyBorder="0" applyAlignment="0" applyProtection="0"/>
    <xf numFmtId="5" fontId="15" fillId="0" borderId="0" applyFill="0" applyBorder="0" applyAlignment="0" applyProtection="0"/>
    <xf numFmtId="5" fontId="15" fillId="0" borderId="0" applyFill="0" applyBorder="0" applyAlignment="0" applyProtection="0"/>
    <xf numFmtId="0" fontId="15" fillId="0" borderId="0" applyFont="0" applyFill="0" applyBorder="0" applyAlignment="0" applyProtection="0"/>
    <xf numFmtId="173" fontId="77" fillId="0" borderId="0" applyFont="0" applyFill="0" applyBorder="0" applyAlignment="0" applyProtection="0"/>
    <xf numFmtId="7" fontId="80" fillId="0" borderId="0" applyFill="0" applyBorder="0">
      <alignment horizontal="right"/>
    </xf>
    <xf numFmtId="8" fontId="81" fillId="0" borderId="0" applyNumberFormat="0" applyFill="0" applyBorder="0" applyAlignment="0"/>
    <xf numFmtId="0" fontId="54" fillId="0" borderId="0">
      <protection locked="0"/>
    </xf>
    <xf numFmtId="0" fontId="74" fillId="0" borderId="0"/>
    <xf numFmtId="0" fontId="15" fillId="0" borderId="0" applyFont="0" applyFill="0" applyBorder="0" applyAlignment="0" applyProtection="0"/>
    <xf numFmtId="0" fontId="15" fillId="0" borderId="0" applyFont="0" applyFill="0" applyBorder="0" applyAlignment="0" applyProtection="0"/>
    <xf numFmtId="17" fontId="15" fillId="0" borderId="0" applyFont="0" applyFill="0" applyBorder="0" applyAlignment="0" applyProtection="0"/>
    <xf numFmtId="0" fontId="15" fillId="0" borderId="0"/>
    <xf numFmtId="0" fontId="15" fillId="0" borderId="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0" fontId="77" fillId="0" borderId="0" applyFont="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174" fontId="15" fillId="0" borderId="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174" fontId="15" fillId="0" borderId="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174" fontId="15" fillId="0" borderId="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77" fillId="0" borderId="0" applyFont="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0" fontId="33" fillId="0" borderId="0" applyFill="0" applyBorder="0" applyAlignment="0" applyProtection="0"/>
    <xf numFmtId="0" fontId="82" fillId="55" borderId="0" applyNumberFormat="0" applyBorder="0" applyAlignment="0" applyProtection="0"/>
    <xf numFmtId="0" fontId="82" fillId="56" borderId="0" applyNumberFormat="0" applyBorder="0" applyAlignment="0" applyProtection="0"/>
    <xf numFmtId="0" fontId="82" fillId="57"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3" fontId="83" fillId="0" borderId="0" applyFill="0" applyBorder="0" applyAlignment="0" applyProtection="0"/>
    <xf numFmtId="3" fontId="83" fillId="0" borderId="0" applyFill="0" applyBorder="0" applyAlignment="0" applyProtection="0"/>
    <xf numFmtId="3" fontId="83" fillId="0" borderId="0" applyProtection="0"/>
    <xf numFmtId="3" fontId="59" fillId="0" borderId="0" applyFill="0" applyBorder="0" applyAlignment="0" applyProtection="0"/>
    <xf numFmtId="3" fontId="59" fillId="0" borderId="0" applyFill="0" applyBorder="0" applyAlignment="0" applyProtection="0"/>
    <xf numFmtId="3" fontId="59" fillId="0" borderId="0" applyProtection="0"/>
    <xf numFmtId="3" fontId="84" fillId="0" borderId="0" applyFill="0" applyBorder="0" applyAlignment="0" applyProtection="0"/>
    <xf numFmtId="3" fontId="84" fillId="0" borderId="0" applyFill="0" applyBorder="0" applyAlignment="0" applyProtection="0"/>
    <xf numFmtId="3" fontId="85" fillId="0" borderId="0" applyProtection="0"/>
    <xf numFmtId="3" fontId="33" fillId="0" borderId="0" applyFill="0" applyBorder="0" applyAlignment="0" applyProtection="0"/>
    <xf numFmtId="3" fontId="33" fillId="0" borderId="0" applyFill="0" applyBorder="0" applyAlignment="0" applyProtection="0"/>
    <xf numFmtId="3" fontId="11" fillId="0" borderId="0" applyProtection="0"/>
    <xf numFmtId="3" fontId="86" fillId="0" borderId="0" applyFill="0" applyBorder="0" applyAlignment="0" applyProtection="0"/>
    <xf numFmtId="3" fontId="86" fillId="0" borderId="0" applyFill="0" applyBorder="0" applyAlignment="0" applyProtection="0"/>
    <xf numFmtId="3" fontId="86" fillId="0" borderId="0" applyProtection="0"/>
    <xf numFmtId="3" fontId="62" fillId="0" borderId="0" applyFill="0" applyBorder="0" applyAlignment="0" applyProtection="0"/>
    <xf numFmtId="3" fontId="62" fillId="0" borderId="0" applyFill="0" applyBorder="0" applyAlignment="0" applyProtection="0"/>
    <xf numFmtId="3" fontId="62" fillId="0" borderId="0" applyProtection="0"/>
    <xf numFmtId="3" fontId="87" fillId="0" borderId="0" applyFill="0" applyBorder="0" applyAlignment="0" applyProtection="0"/>
    <xf numFmtId="3" fontId="87" fillId="0" borderId="0" applyFill="0" applyBorder="0" applyAlignment="0" applyProtection="0"/>
    <xf numFmtId="3" fontId="87" fillId="0" borderId="0" applyProtection="0"/>
    <xf numFmtId="175" fontId="54" fillId="0" borderId="0">
      <protection locked="0"/>
    </xf>
    <xf numFmtId="2" fontId="77" fillId="0" borderId="0" applyFont="0" applyFill="0" applyBorder="0" applyAlignment="0" applyProtection="0"/>
    <xf numFmtId="2" fontId="15" fillId="0" borderId="0" applyFill="0" applyBorder="0" applyAlignment="0" applyProtection="0"/>
    <xf numFmtId="2" fontId="15" fillId="0" borderId="0" applyFill="0" applyBorder="0" applyAlignment="0" applyProtection="0"/>
    <xf numFmtId="2" fontId="15" fillId="0" borderId="0" applyFont="0" applyFill="0" applyBorder="0" applyAlignment="0" applyProtection="0"/>
    <xf numFmtId="2" fontId="77" fillId="0" borderId="0" applyFont="0" applyFill="0" applyBorder="0" applyAlignment="0" applyProtection="0"/>
    <xf numFmtId="0" fontId="74" fillId="0" borderId="0"/>
    <xf numFmtId="0" fontId="80" fillId="0" borderId="0" applyFill="0" applyBorder="0">
      <alignment horizontal="right"/>
    </xf>
    <xf numFmtId="0" fontId="88"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62" fillId="52" borderId="17" applyFont="0" applyBorder="0" applyAlignment="0" applyProtection="0">
      <alignment vertical="top"/>
    </xf>
    <xf numFmtId="0" fontId="62" fillId="52" borderId="17" applyFont="0" applyBorder="0" applyAlignment="0" applyProtection="0">
      <alignment vertical="top"/>
    </xf>
    <xf numFmtId="0" fontId="62" fillId="52" borderId="17" applyFont="0" applyBorder="0" applyAlignment="0" applyProtection="0">
      <alignment vertical="top"/>
    </xf>
    <xf numFmtId="0" fontId="62" fillId="52" borderId="17" applyFont="0" applyBorder="0" applyAlignment="0" applyProtection="0">
      <alignment vertical="top"/>
    </xf>
    <xf numFmtId="0" fontId="90" fillId="0" borderId="0" applyFont="0" applyFill="0" applyBorder="0" applyAlignment="0" applyProtection="0">
      <alignment horizontal="left"/>
    </xf>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91" fillId="58" borderId="0" applyNumberFormat="0" applyBorder="0" applyAlignment="0" applyProtection="0"/>
    <xf numFmtId="0" fontId="91" fillId="58"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91" fillId="58"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91" fillId="58"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38" fontId="62" fillId="59" borderId="0" applyNumberFormat="0" applyBorder="0" applyAlignment="0" applyProtection="0"/>
    <xf numFmtId="0" fontId="92" fillId="0" borderId="0"/>
    <xf numFmtId="0" fontId="25" fillId="0" borderId="35" applyNumberFormat="0" applyAlignment="0" applyProtection="0">
      <alignment horizontal="left" vertical="center"/>
    </xf>
    <xf numFmtId="0" fontId="25" fillId="0" borderId="12">
      <alignment horizontal="left" vertical="center"/>
    </xf>
    <xf numFmtId="0" fontId="25" fillId="0" borderId="12">
      <alignment horizontal="left" vertical="center"/>
    </xf>
    <xf numFmtId="0" fontId="25" fillId="0" borderId="12">
      <alignment horizontal="left" vertical="center"/>
    </xf>
    <xf numFmtId="0" fontId="25" fillId="0" borderId="12">
      <alignment horizontal="left" vertical="center"/>
    </xf>
    <xf numFmtId="0" fontId="25" fillId="0" borderId="12">
      <alignment horizontal="left" vertical="center"/>
    </xf>
    <xf numFmtId="0" fontId="25" fillId="0" borderId="12">
      <alignment horizontal="left" vertical="center"/>
    </xf>
    <xf numFmtId="0" fontId="25" fillId="0" borderId="12">
      <alignment horizontal="left" vertical="center"/>
    </xf>
    <xf numFmtId="0" fontId="25" fillId="0" borderId="12">
      <alignment horizontal="left" vertical="center"/>
    </xf>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54" fillId="0" borderId="0">
      <protection locked="0"/>
    </xf>
    <xf numFmtId="0" fontId="36" fillId="0" borderId="22" applyNumberFormat="0" applyFill="0" applyAlignment="0" applyProtection="0"/>
    <xf numFmtId="0" fontId="93" fillId="0" borderId="36" applyNumberFormat="0" applyFill="0" applyAlignment="0" applyProtection="0"/>
    <xf numFmtId="0" fontId="94" fillId="0" borderId="0" applyNumberFormat="0" applyFill="0" applyBorder="0" applyAlignment="0" applyProtection="0"/>
    <xf numFmtId="0" fontId="93" fillId="0" borderId="36" applyNumberFormat="0" applyFill="0" applyAlignment="0" applyProtection="0"/>
    <xf numFmtId="0" fontId="94" fillId="0" borderId="0" applyNumberFormat="0" applyFill="0" applyBorder="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93" fillId="0" borderId="36"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93" fillId="0" borderId="36"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95" fillId="0" borderId="0" applyNumberFormat="0" applyFill="0" applyBorder="0" applyAlignment="0" applyProtection="0"/>
    <xf numFmtId="0" fontId="36" fillId="0" borderId="22" applyNumberFormat="0" applyFill="0" applyAlignment="0" applyProtection="0"/>
    <xf numFmtId="0" fontId="36" fillId="0" borderId="22"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54" fillId="0" borderId="0">
      <protection locked="0"/>
    </xf>
    <xf numFmtId="0" fontId="37" fillId="0" borderId="23" applyNumberFormat="0" applyFill="0" applyAlignment="0" applyProtection="0"/>
    <xf numFmtId="0" fontId="96" fillId="0" borderId="37" applyNumberFormat="0" applyFill="0" applyAlignment="0" applyProtection="0"/>
    <xf numFmtId="0" fontId="97" fillId="0" borderId="0" applyNumberFormat="0" applyFill="0" applyBorder="0" applyAlignment="0" applyProtection="0"/>
    <xf numFmtId="0" fontId="96" fillId="0" borderId="37" applyNumberFormat="0" applyFill="0" applyAlignment="0" applyProtection="0"/>
    <xf numFmtId="0" fontId="97" fillId="0" borderId="0" applyNumberFormat="0" applyFill="0" applyBorder="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96" fillId="0" borderId="37"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96" fillId="0" borderId="37"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25" fillId="0" borderId="0" applyNumberFormat="0" applyFill="0" applyBorder="0" applyAlignment="0" applyProtection="0"/>
    <xf numFmtId="0" fontId="37" fillId="0" borderId="23" applyNumberFormat="0" applyFill="0" applyAlignment="0" applyProtection="0"/>
    <xf numFmtId="0" fontId="37" fillId="0" borderId="23"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98" fillId="0" borderId="38" applyNumberFormat="0" applyFill="0" applyAlignment="0" applyProtection="0"/>
    <xf numFmtId="0" fontId="98" fillId="0" borderId="38"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98" fillId="0" borderId="38"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98" fillId="0" borderId="38"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9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9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9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99"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10" fontId="62" fillId="60" borderId="17" applyNumberFormat="0" applyBorder="0" applyAlignment="0" applyProtection="0"/>
    <xf numFmtId="10" fontId="62" fillId="60" borderId="17" applyNumberFormat="0" applyBorder="0" applyAlignment="0" applyProtection="0"/>
    <xf numFmtId="0" fontId="101" fillId="0" borderId="0" applyNumberFormat="0" applyFill="0" applyBorder="0" applyAlignment="0">
      <protection locked="0"/>
    </xf>
    <xf numFmtId="0" fontId="42" fillId="8" borderId="25" applyNumberFormat="0" applyAlignment="0" applyProtection="0"/>
    <xf numFmtId="0" fontId="101" fillId="0" borderId="0" applyNumberFormat="0" applyFill="0" applyBorder="0" applyAlignment="0">
      <protection locked="0"/>
    </xf>
    <xf numFmtId="0" fontId="101" fillId="0" borderId="0" applyNumberFormat="0" applyFill="0" applyBorder="0" applyAlignment="0">
      <protection locked="0"/>
    </xf>
    <xf numFmtId="0" fontId="42" fillId="8" borderId="25" applyNumberFormat="0" applyAlignment="0" applyProtection="0"/>
    <xf numFmtId="0" fontId="101" fillId="0" borderId="0" applyNumberFormat="0" applyFill="0" applyBorder="0" applyAlignment="0">
      <protection locked="0"/>
    </xf>
    <xf numFmtId="0" fontId="101" fillId="0" borderId="0" applyNumberFormat="0" applyFill="0" applyBorder="0" applyAlignment="0">
      <protection locked="0"/>
    </xf>
    <xf numFmtId="0" fontId="42" fillId="8" borderId="25" applyNumberFormat="0" applyAlignment="0" applyProtection="0"/>
    <xf numFmtId="0" fontId="101" fillId="0" borderId="0" applyNumberFormat="0" applyFill="0" applyBorder="0" applyAlignment="0">
      <protection locked="0"/>
    </xf>
    <xf numFmtId="0" fontId="101" fillId="0" borderId="0" applyNumberFormat="0" applyFill="0" applyBorder="0" applyAlignment="0">
      <protection locked="0"/>
    </xf>
    <xf numFmtId="0" fontId="42" fillId="8" borderId="25" applyNumberFormat="0" applyAlignment="0" applyProtection="0"/>
    <xf numFmtId="0" fontId="101" fillId="0" borderId="0" applyNumberFormat="0" applyFill="0" applyBorder="0" applyAlignment="0">
      <protection locked="0"/>
    </xf>
    <xf numFmtId="0" fontId="101" fillId="0" borderId="0" applyNumberFormat="0" applyFill="0" applyBorder="0" applyAlignment="0">
      <protection locked="0"/>
    </xf>
    <xf numFmtId="0" fontId="42" fillId="8" borderId="25" applyNumberFormat="0" applyAlignment="0" applyProtection="0"/>
    <xf numFmtId="0" fontId="101" fillId="0" borderId="0" applyNumberFormat="0" applyFill="0" applyBorder="0" applyAlignment="0">
      <protection locked="0"/>
    </xf>
    <xf numFmtId="0" fontId="101" fillId="0" borderId="0" applyNumberFormat="0" applyFill="0" applyBorder="0" applyAlignment="0">
      <protection locked="0"/>
    </xf>
    <xf numFmtId="0" fontId="42" fillId="8" borderId="25" applyNumberFormat="0" applyAlignment="0" applyProtection="0"/>
    <xf numFmtId="0" fontId="101" fillId="0" borderId="0" applyNumberFormat="0" applyFill="0" applyBorder="0" applyAlignment="0">
      <protection locked="0"/>
    </xf>
    <xf numFmtId="0" fontId="101" fillId="0" borderId="0" applyNumberFormat="0" applyFill="0" applyBorder="0" applyAlignment="0">
      <protection locked="0"/>
    </xf>
    <xf numFmtId="0" fontId="42" fillId="8" borderId="25" applyNumberFormat="0" applyAlignment="0" applyProtection="0"/>
    <xf numFmtId="0" fontId="101" fillId="0" borderId="0" applyNumberFormat="0" applyFill="0" applyBorder="0" applyAlignment="0">
      <protection locked="0"/>
    </xf>
    <xf numFmtId="0" fontId="101" fillId="0" borderId="0" applyNumberFormat="0" applyFill="0" applyBorder="0" applyAlignment="0">
      <protection locked="0"/>
    </xf>
    <xf numFmtId="0" fontId="42" fillId="8" borderId="25" applyNumberFormat="0" applyAlignment="0" applyProtection="0"/>
    <xf numFmtId="0" fontId="101" fillId="0" borderId="0" applyNumberFormat="0" applyFill="0" applyBorder="0" applyAlignment="0">
      <protection locked="0"/>
    </xf>
    <xf numFmtId="0" fontId="101" fillId="0" borderId="0" applyNumberFormat="0" applyFill="0" applyBorder="0" applyAlignment="0">
      <protection locked="0"/>
    </xf>
    <xf numFmtId="0" fontId="42" fillId="8" borderId="25" applyNumberFormat="0" applyAlignment="0" applyProtection="0"/>
    <xf numFmtId="0" fontId="101" fillId="0" borderId="0" applyNumberFormat="0" applyFill="0" applyBorder="0" applyAlignment="0">
      <protection locked="0"/>
    </xf>
    <xf numFmtId="0" fontId="101" fillId="0" borderId="0" applyNumberFormat="0" applyFill="0" applyBorder="0" applyAlignment="0">
      <protection locked="0"/>
    </xf>
    <xf numFmtId="0" fontId="42" fillId="8" borderId="25" applyNumberFormat="0" applyAlignment="0" applyProtection="0"/>
    <xf numFmtId="0" fontId="101" fillId="0" borderId="0" applyNumberFormat="0" applyFill="0" applyBorder="0" applyAlignment="0">
      <protection locked="0"/>
    </xf>
    <xf numFmtId="0" fontId="101" fillId="0" borderId="0" applyNumberFormat="0" applyFill="0" applyBorder="0" applyAlignment="0">
      <protection locked="0"/>
    </xf>
    <xf numFmtId="0" fontId="42" fillId="8" borderId="25" applyNumberFormat="0" applyAlignment="0" applyProtection="0"/>
    <xf numFmtId="0" fontId="102" fillId="50" borderId="33" applyNumberFormat="0" applyAlignment="0" applyProtection="0"/>
    <xf numFmtId="0" fontId="102" fillId="50" borderId="33" applyNumberFormat="0" applyAlignment="0" applyProtection="0"/>
    <xf numFmtId="0" fontId="102" fillId="50" borderId="33" applyNumberFormat="0" applyAlignment="0" applyProtection="0"/>
    <xf numFmtId="0" fontId="102" fillId="50" borderId="33" applyNumberFormat="0" applyAlignment="0" applyProtection="0"/>
    <xf numFmtId="0" fontId="102" fillId="50" borderId="33" applyNumberFormat="0" applyAlignment="0" applyProtection="0"/>
    <xf numFmtId="0" fontId="102" fillId="50" borderId="33" applyNumberFormat="0" applyAlignment="0" applyProtection="0"/>
    <xf numFmtId="0" fontId="102" fillId="50" borderId="33" applyNumberFormat="0" applyAlignment="0" applyProtection="0"/>
    <xf numFmtId="0" fontId="102" fillId="50" borderId="33" applyNumberFormat="0" applyAlignment="0" applyProtection="0"/>
    <xf numFmtId="0" fontId="101" fillId="0" borderId="0" applyNumberFormat="0" applyFill="0" applyBorder="0" applyAlignment="0">
      <protection locked="0"/>
    </xf>
    <xf numFmtId="0" fontId="102" fillId="50" borderId="33" applyNumberFormat="0" applyAlignment="0" applyProtection="0"/>
    <xf numFmtId="0" fontId="102" fillId="50" borderId="33" applyNumberFormat="0" applyAlignment="0" applyProtection="0"/>
    <xf numFmtId="0" fontId="102" fillId="50" borderId="33" applyNumberFormat="0" applyAlignment="0" applyProtection="0"/>
    <xf numFmtId="0" fontId="102" fillId="50" borderId="33" applyNumberFormat="0" applyAlignment="0" applyProtection="0"/>
    <xf numFmtId="0" fontId="102" fillId="50" borderId="33" applyNumberFormat="0" applyAlignment="0" applyProtection="0"/>
    <xf numFmtId="0" fontId="102" fillId="50" borderId="33" applyNumberFormat="0" applyAlignment="0" applyProtection="0"/>
    <xf numFmtId="0" fontId="102" fillId="50" borderId="33" applyNumberFormat="0" applyAlignment="0" applyProtection="0"/>
    <xf numFmtId="0" fontId="102" fillId="50" borderId="33" applyNumberFormat="0" applyAlignment="0" applyProtection="0"/>
    <xf numFmtId="0" fontId="101" fillId="0" borderId="0" applyNumberFormat="0" applyFill="0" applyBorder="0" applyAlignment="0">
      <protection locked="0"/>
    </xf>
    <xf numFmtId="0" fontId="42" fillId="8" borderId="25" applyNumberFormat="0" applyAlignment="0" applyProtection="0"/>
    <xf numFmtId="0" fontId="101" fillId="0" borderId="0" applyNumberFormat="0" applyFill="0" applyBorder="0" applyAlignment="0">
      <protection locked="0"/>
    </xf>
    <xf numFmtId="0" fontId="101" fillId="0" borderId="0" applyNumberFormat="0" applyFill="0" applyBorder="0" applyAlignment="0">
      <protection locked="0"/>
    </xf>
    <xf numFmtId="0" fontId="42" fillId="8" borderId="25" applyNumberFormat="0" applyAlignment="0" applyProtection="0"/>
    <xf numFmtId="0" fontId="101" fillId="0" borderId="0" applyNumberFormat="0" applyFill="0" applyBorder="0" applyAlignment="0">
      <protection locked="0"/>
    </xf>
    <xf numFmtId="0" fontId="101" fillId="0" borderId="0" applyNumberFormat="0" applyFill="0" applyBorder="0" applyAlignment="0">
      <protection locked="0"/>
    </xf>
    <xf numFmtId="0" fontId="42" fillId="8" borderId="25" applyNumberFormat="0" applyAlignment="0" applyProtection="0"/>
    <xf numFmtId="0" fontId="101" fillId="0" borderId="0" applyNumberFormat="0" applyFill="0" applyBorder="0" applyAlignment="0">
      <protection locked="0"/>
    </xf>
    <xf numFmtId="0" fontId="101" fillId="0" borderId="0" applyNumberFormat="0" applyFill="0" applyBorder="0" applyAlignment="0">
      <protection locked="0"/>
    </xf>
    <xf numFmtId="0" fontId="42" fillId="8" borderId="25" applyNumberFormat="0" applyAlignment="0" applyProtection="0"/>
    <xf numFmtId="0" fontId="101" fillId="0" borderId="0" applyNumberFormat="0" applyFill="0" applyBorder="0" applyAlignment="0">
      <protection locked="0"/>
    </xf>
    <xf numFmtId="0" fontId="101" fillId="0" borderId="0" applyNumberFormat="0" applyFill="0" applyBorder="0" applyAlignment="0">
      <protection locked="0"/>
    </xf>
    <xf numFmtId="0" fontId="42" fillId="8" borderId="25" applyNumberFormat="0" applyAlignment="0" applyProtection="0"/>
    <xf numFmtId="0" fontId="101" fillId="0" borderId="0" applyNumberFormat="0" applyFill="0" applyBorder="0" applyAlignment="0">
      <protection locked="0"/>
    </xf>
    <xf numFmtId="0" fontId="101" fillId="0" borderId="0" applyNumberFormat="0" applyFill="0" applyBorder="0" applyAlignment="0">
      <protection locked="0"/>
    </xf>
    <xf numFmtId="0" fontId="42" fillId="8" borderId="25" applyNumberFormat="0" applyAlignment="0" applyProtection="0"/>
    <xf numFmtId="0" fontId="101" fillId="0" borderId="0" applyNumberFormat="0" applyFill="0" applyBorder="0" applyAlignment="0">
      <protection locked="0"/>
    </xf>
    <xf numFmtId="0" fontId="101" fillId="0" borderId="0" applyNumberFormat="0" applyFill="0" applyBorder="0" applyAlignment="0">
      <protection locked="0"/>
    </xf>
    <xf numFmtId="0" fontId="42" fillId="8" borderId="25" applyNumberFormat="0" applyAlignment="0" applyProtection="0"/>
    <xf numFmtId="0" fontId="101" fillId="0" borderId="0" applyNumberFormat="0" applyFill="0" applyBorder="0" applyAlignment="0">
      <protection locked="0"/>
    </xf>
    <xf numFmtId="0" fontId="101" fillId="0" borderId="0" applyNumberFormat="0" applyFill="0" applyBorder="0" applyAlignment="0">
      <protection locked="0"/>
    </xf>
    <xf numFmtId="0" fontId="42" fillId="8" borderId="25" applyNumberFormat="0" applyAlignment="0" applyProtection="0"/>
    <xf numFmtId="0" fontId="101" fillId="0" borderId="0" applyNumberFormat="0" applyFill="0" applyBorder="0" applyAlignment="0">
      <protection locked="0"/>
    </xf>
    <xf numFmtId="0" fontId="101" fillId="0" borderId="0" applyNumberFormat="0" applyFill="0" applyBorder="0" applyAlignment="0">
      <protection locked="0"/>
    </xf>
    <xf numFmtId="0" fontId="42" fillId="8" borderId="25" applyNumberFormat="0" applyAlignment="0" applyProtection="0"/>
    <xf numFmtId="0" fontId="101" fillId="0" borderId="0" applyNumberFormat="0" applyFill="0" applyBorder="0" applyAlignment="0">
      <protection locked="0"/>
    </xf>
    <xf numFmtId="0" fontId="101" fillId="0" borderId="0" applyNumberFormat="0" applyFill="0" applyBorder="0" applyAlignment="0">
      <protection locked="0"/>
    </xf>
    <xf numFmtId="0" fontId="42" fillId="8" borderId="25" applyNumberFormat="0" applyAlignment="0" applyProtection="0"/>
    <xf numFmtId="0" fontId="101" fillId="0" borderId="0" applyNumberFormat="0" applyFill="0" applyBorder="0" applyAlignment="0">
      <protection locked="0"/>
    </xf>
    <xf numFmtId="0" fontId="101" fillId="0" borderId="0" applyNumberFormat="0" applyFill="0" applyBorder="0" applyAlignment="0">
      <protection locked="0"/>
    </xf>
    <xf numFmtId="0" fontId="42" fillId="8" borderId="25" applyNumberFormat="0" applyAlignment="0" applyProtection="0"/>
    <xf numFmtId="0" fontId="101" fillId="0" borderId="0" applyNumberFormat="0" applyFill="0" applyBorder="0" applyAlignment="0">
      <protection locked="0"/>
    </xf>
    <xf numFmtId="0" fontId="102" fillId="50" borderId="33" applyNumberFormat="0" applyAlignment="0" applyProtection="0"/>
    <xf numFmtId="0" fontId="102" fillId="50" borderId="33" applyNumberFormat="0" applyAlignment="0" applyProtection="0"/>
    <xf numFmtId="0" fontId="102" fillId="50" borderId="33" applyNumberFormat="0" applyAlignment="0" applyProtection="0"/>
    <xf numFmtId="0" fontId="102" fillId="50" borderId="33" applyNumberFormat="0" applyAlignment="0" applyProtection="0"/>
    <xf numFmtId="0" fontId="102" fillId="50" borderId="33" applyNumberFormat="0" applyAlignment="0" applyProtection="0"/>
    <xf numFmtId="0" fontId="102" fillId="50" borderId="33" applyNumberFormat="0" applyAlignment="0" applyProtection="0"/>
    <xf numFmtId="0" fontId="102" fillId="50" borderId="33" applyNumberFormat="0" applyAlignment="0" applyProtection="0"/>
    <xf numFmtId="0" fontId="102" fillId="50" borderId="33" applyNumberFormat="0" applyAlignment="0" applyProtection="0"/>
    <xf numFmtId="0" fontId="101" fillId="0" borderId="0" applyNumberFormat="0" applyFill="0" applyBorder="0" applyAlignment="0">
      <protection locked="0"/>
    </xf>
    <xf numFmtId="0" fontId="42" fillId="8" borderId="25" applyNumberFormat="0" applyAlignment="0" applyProtection="0"/>
    <xf numFmtId="0" fontId="101" fillId="0" borderId="0" applyNumberFormat="0" applyFill="0" applyBorder="0" applyAlignment="0">
      <protection locked="0"/>
    </xf>
    <xf numFmtId="0" fontId="101" fillId="0" borderId="0" applyNumberFormat="0" applyFill="0" applyBorder="0" applyAlignment="0">
      <protection locked="0"/>
    </xf>
    <xf numFmtId="0" fontId="42" fillId="8" borderId="25" applyNumberFormat="0" applyAlignment="0" applyProtection="0"/>
    <xf numFmtId="0" fontId="101" fillId="0" borderId="0" applyNumberFormat="0" applyFill="0" applyBorder="0" applyAlignment="0">
      <protection locked="0"/>
    </xf>
    <xf numFmtId="0" fontId="101" fillId="0" borderId="0" applyNumberFormat="0" applyFill="0" applyBorder="0" applyAlignment="0">
      <protection locked="0"/>
    </xf>
    <xf numFmtId="0" fontId="42" fillId="8" borderId="25" applyNumberFormat="0" applyAlignment="0" applyProtection="0"/>
    <xf numFmtId="0" fontId="101" fillId="0" borderId="0" applyNumberFormat="0" applyFill="0" applyBorder="0" applyAlignment="0">
      <protection locked="0"/>
    </xf>
    <xf numFmtId="0" fontId="101" fillId="0" borderId="0" applyNumberFormat="0" applyFill="0" applyBorder="0" applyAlignment="0">
      <protection locked="0"/>
    </xf>
    <xf numFmtId="0" fontId="42" fillId="8" borderId="25" applyNumberFormat="0" applyAlignment="0" applyProtection="0"/>
    <xf numFmtId="0" fontId="101" fillId="0" borderId="0" applyNumberFormat="0" applyFill="0" applyBorder="0" applyAlignment="0">
      <protection locked="0"/>
    </xf>
    <xf numFmtId="0" fontId="101" fillId="0" borderId="0" applyNumberFormat="0" applyFill="0" applyBorder="0" applyAlignment="0">
      <protection locked="0"/>
    </xf>
    <xf numFmtId="0" fontId="42" fillId="8" borderId="25" applyNumberFormat="0" applyAlignment="0" applyProtection="0"/>
    <xf numFmtId="0" fontId="101" fillId="0" borderId="0" applyNumberFormat="0" applyFill="0" applyBorder="0" applyAlignment="0">
      <protection locked="0"/>
    </xf>
    <xf numFmtId="0" fontId="42" fillId="8" borderId="25" applyNumberFormat="0" applyAlignment="0" applyProtection="0"/>
    <xf numFmtId="0" fontId="42" fillId="8" borderId="25" applyNumberFormat="0" applyAlignment="0" applyProtection="0"/>
    <xf numFmtId="0" fontId="42" fillId="8" borderId="25" applyNumberFormat="0" applyAlignment="0" applyProtection="0"/>
    <xf numFmtId="0" fontId="42" fillId="8" borderId="25" applyNumberFormat="0" applyAlignment="0" applyProtection="0"/>
    <xf numFmtId="0" fontId="42" fillId="8" borderId="25" applyNumberFormat="0" applyAlignment="0" applyProtection="0"/>
    <xf numFmtId="0" fontId="101" fillId="0" borderId="0" applyNumberFormat="0" applyFill="0" applyBorder="0" applyAlignment="0">
      <protection locked="0"/>
    </xf>
    <xf numFmtId="0" fontId="42" fillId="8" borderId="25" applyNumberFormat="0" applyAlignment="0" applyProtection="0"/>
    <xf numFmtId="0" fontId="101" fillId="0" borderId="0" applyNumberFormat="0" applyFill="0" applyBorder="0" applyAlignment="0">
      <protection locked="0"/>
    </xf>
    <xf numFmtId="0" fontId="102" fillId="50" borderId="33" applyNumberFormat="0" applyAlignment="0" applyProtection="0"/>
    <xf numFmtId="0" fontId="102" fillId="50" borderId="33" applyNumberFormat="0" applyAlignment="0" applyProtection="0"/>
    <xf numFmtId="0" fontId="102" fillId="50" borderId="33" applyNumberFormat="0" applyAlignment="0" applyProtection="0"/>
    <xf numFmtId="0" fontId="102" fillId="50" borderId="33" applyNumberFormat="0" applyAlignment="0" applyProtection="0"/>
    <xf numFmtId="0" fontId="102" fillId="50" borderId="33" applyNumberFormat="0" applyAlignment="0" applyProtection="0"/>
    <xf numFmtId="0" fontId="102" fillId="50" borderId="33" applyNumberFormat="0" applyAlignment="0" applyProtection="0"/>
    <xf numFmtId="0" fontId="102" fillId="50" borderId="33" applyNumberFormat="0" applyAlignment="0" applyProtection="0"/>
    <xf numFmtId="0" fontId="102" fillId="50" borderId="33" applyNumberFormat="0" applyAlignment="0" applyProtection="0"/>
    <xf numFmtId="0" fontId="42" fillId="8" borderId="25" applyNumberFormat="0" applyAlignment="0" applyProtection="0"/>
    <xf numFmtId="0" fontId="42" fillId="8" borderId="25" applyNumberFormat="0" applyAlignment="0" applyProtection="0"/>
    <xf numFmtId="0" fontId="42" fillId="8" borderId="25" applyNumberFormat="0" applyAlignment="0" applyProtection="0"/>
    <xf numFmtId="0" fontId="42" fillId="8" borderId="25" applyNumberFormat="0" applyAlignment="0" applyProtection="0"/>
    <xf numFmtId="0" fontId="42" fillId="8" borderId="25" applyNumberFormat="0" applyAlignment="0" applyProtection="0"/>
    <xf numFmtId="0" fontId="42" fillId="8" borderId="25" applyNumberFormat="0" applyAlignment="0" applyProtection="0"/>
    <xf numFmtId="0" fontId="42" fillId="8" borderId="25" applyNumberFormat="0" applyAlignment="0" applyProtection="0"/>
    <xf numFmtId="0" fontId="42" fillId="8" borderId="25" applyNumberFormat="0" applyAlignment="0" applyProtection="0"/>
    <xf numFmtId="0" fontId="42" fillId="8" borderId="25" applyNumberFormat="0" applyAlignment="0" applyProtection="0"/>
    <xf numFmtId="0" fontId="42" fillId="8" borderId="25" applyNumberFormat="0" applyAlignment="0" applyProtection="0"/>
    <xf numFmtId="0" fontId="101" fillId="0" borderId="0" applyNumberFormat="0" applyFill="0" applyBorder="0" applyAlignment="0">
      <protection locked="0"/>
    </xf>
    <xf numFmtId="0" fontId="42" fillId="8" borderId="25" applyNumberFormat="0" applyAlignment="0" applyProtection="0"/>
    <xf numFmtId="0" fontId="101" fillId="0" borderId="0" applyNumberFormat="0" applyFill="0" applyBorder="0" applyAlignment="0">
      <protection locked="0"/>
    </xf>
    <xf numFmtId="0" fontId="42" fillId="8" borderId="25" applyNumberFormat="0" applyAlignment="0" applyProtection="0"/>
    <xf numFmtId="0" fontId="42" fillId="8" borderId="25" applyNumberFormat="0" applyAlignment="0" applyProtection="0"/>
    <xf numFmtId="0" fontId="42" fillId="8" borderId="25" applyNumberFormat="0" applyAlignment="0" applyProtection="0"/>
    <xf numFmtId="0" fontId="42" fillId="8" borderId="25" applyNumberFormat="0" applyAlignment="0" applyProtection="0"/>
    <xf numFmtId="0" fontId="42" fillId="8" borderId="25" applyNumberFormat="0" applyAlignment="0" applyProtection="0"/>
    <xf numFmtId="0" fontId="42" fillId="8" borderId="25" applyNumberFormat="0" applyAlignment="0" applyProtection="0"/>
    <xf numFmtId="0" fontId="42" fillId="8" borderId="25" applyNumberFormat="0" applyAlignment="0" applyProtection="0"/>
    <xf numFmtId="0" fontId="42" fillId="8" borderId="25" applyNumberFormat="0" applyAlignment="0" applyProtection="0"/>
    <xf numFmtId="0" fontId="42" fillId="8" borderId="25" applyNumberFormat="0" applyAlignment="0" applyProtection="0"/>
    <xf numFmtId="0" fontId="42" fillId="8" borderId="25" applyNumberFormat="0" applyAlignment="0" applyProtection="0"/>
    <xf numFmtId="0" fontId="101" fillId="0" borderId="0" applyNumberFormat="0" applyFill="0" applyBorder="0" applyAlignment="0">
      <protection locked="0"/>
    </xf>
    <xf numFmtId="0" fontId="42" fillId="8" borderId="25" applyNumberFormat="0" applyAlignment="0" applyProtection="0"/>
    <xf numFmtId="0" fontId="101" fillId="0" borderId="0" applyNumberFormat="0" applyFill="0" applyBorder="0" applyAlignment="0">
      <protection locked="0"/>
    </xf>
    <xf numFmtId="0" fontId="42" fillId="8" borderId="25" applyNumberFormat="0" applyAlignment="0" applyProtection="0"/>
    <xf numFmtId="0" fontId="42" fillId="8" borderId="25" applyNumberFormat="0" applyAlignment="0" applyProtection="0"/>
    <xf numFmtId="0" fontId="42" fillId="8" borderId="25" applyNumberFormat="0" applyAlignment="0" applyProtection="0"/>
    <xf numFmtId="0" fontId="42" fillId="8" borderId="25" applyNumberFormat="0" applyAlignment="0" applyProtection="0"/>
    <xf numFmtId="0" fontId="42" fillId="8" borderId="25" applyNumberFormat="0" applyAlignment="0" applyProtection="0"/>
    <xf numFmtId="0" fontId="42" fillId="8" borderId="25" applyNumberFormat="0" applyAlignment="0" applyProtection="0"/>
    <xf numFmtId="0" fontId="42" fillId="8" borderId="25" applyNumberFormat="0" applyAlignment="0" applyProtection="0"/>
    <xf numFmtId="0" fontId="42" fillId="8" borderId="25" applyNumberFormat="0" applyAlignment="0" applyProtection="0"/>
    <xf numFmtId="0" fontId="42" fillId="8" borderId="25" applyNumberFormat="0" applyAlignment="0" applyProtection="0"/>
    <xf numFmtId="0" fontId="42" fillId="8" borderId="25" applyNumberFormat="0" applyAlignment="0" applyProtection="0"/>
    <xf numFmtId="0" fontId="101" fillId="0" borderId="0" applyNumberFormat="0" applyFill="0" applyBorder="0" applyAlignment="0">
      <protection locked="0"/>
    </xf>
    <xf numFmtId="0" fontId="42" fillId="8" borderId="25" applyNumberFormat="0" applyAlignment="0" applyProtection="0"/>
    <xf numFmtId="0" fontId="101" fillId="0" borderId="0" applyNumberFormat="0" applyFill="0" applyBorder="0" applyAlignment="0">
      <protection locked="0"/>
    </xf>
    <xf numFmtId="0" fontId="42" fillId="8" borderId="25" applyNumberFormat="0" applyAlignment="0" applyProtection="0"/>
    <xf numFmtId="0" fontId="42" fillId="8" borderId="25" applyNumberFormat="0" applyAlignment="0" applyProtection="0"/>
    <xf numFmtId="0" fontId="42" fillId="8" borderId="25" applyNumberFormat="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1" fillId="0" borderId="0" applyNumberFormat="0" applyFill="0" applyBorder="0" applyAlignment="0">
      <protection locked="0"/>
    </xf>
    <xf numFmtId="0" fontId="42" fillId="8" borderId="25" applyNumberFormat="0" applyAlignment="0" applyProtection="0"/>
    <xf numFmtId="0" fontId="101" fillId="0" borderId="0" applyNumberFormat="0" applyFill="0" applyBorder="0" applyAlignment="0">
      <protection locked="0"/>
    </xf>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1" fillId="0" borderId="0" applyNumberFormat="0" applyFill="0" applyBorder="0" applyAlignment="0">
      <protection locked="0"/>
    </xf>
    <xf numFmtId="0" fontId="42" fillId="8" borderId="25" applyNumberFormat="0" applyAlignment="0" applyProtection="0"/>
    <xf numFmtId="0" fontId="101" fillId="0" borderId="0" applyNumberFormat="0" applyFill="0" applyBorder="0" applyAlignment="0">
      <protection locked="0"/>
    </xf>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62" fillId="60" borderId="0" applyNumberFormat="0" applyFont="0" applyBorder="0" applyAlignment="0" applyProtection="0">
      <alignment horizontal="center"/>
      <protection locked="0"/>
    </xf>
    <xf numFmtId="0" fontId="62" fillId="60" borderId="0" applyNumberFormat="0" applyFont="0" applyBorder="0" applyAlignment="0" applyProtection="0">
      <alignment horizontal="center"/>
      <protection locked="0"/>
    </xf>
    <xf numFmtId="0" fontId="62" fillId="60" borderId="8" applyNumberFormat="0" applyFont="0" applyAlignment="0" applyProtection="0">
      <alignment horizontal="center"/>
      <protection locked="0"/>
    </xf>
    <xf numFmtId="0" fontId="62" fillId="60" borderId="8" applyNumberFormat="0" applyFont="0" applyAlignment="0" applyProtection="0">
      <alignment horizontal="center"/>
      <protection locked="0"/>
    </xf>
    <xf numFmtId="0" fontId="62" fillId="60" borderId="8" applyNumberFormat="0" applyFont="0" applyAlignment="0" applyProtection="0">
      <alignment horizontal="center"/>
      <protection locked="0"/>
    </xf>
    <xf numFmtId="0" fontId="62" fillId="60" borderId="8" applyNumberFormat="0" applyFont="0" applyAlignment="0" applyProtection="0">
      <alignment horizontal="center"/>
      <protection locked="0"/>
    </xf>
    <xf numFmtId="0" fontId="18" fillId="54" borderId="0">
      <alignment horizontal="left"/>
    </xf>
    <xf numFmtId="0" fontId="63" fillId="2" borderId="0">
      <alignment horizontal="left"/>
    </xf>
    <xf numFmtId="0" fontId="63" fillId="2" borderId="0">
      <alignment horizontal="left"/>
    </xf>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104" fillId="0" borderId="39"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104" fillId="0" borderId="39"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23" fillId="61" borderId="0"/>
    <xf numFmtId="176" fontId="15" fillId="0" borderId="0"/>
    <xf numFmtId="177" fontId="105" fillId="0" borderId="0" applyNumberFormat="0" applyFill="0" applyBorder="0" applyAlignment="0" applyProtection="0"/>
    <xf numFmtId="0" fontId="15" fillId="0" borderId="0" applyFill="0" applyBorder="0" applyProtection="0">
      <alignment horizontal="right"/>
    </xf>
    <xf numFmtId="0" fontId="15" fillId="0" borderId="0" applyFill="0" applyBorder="0" applyProtection="0">
      <alignment horizontal="right"/>
    </xf>
    <xf numFmtId="178" fontId="15" fillId="0" borderId="0" applyFill="0" applyBorder="0" applyProtection="0">
      <alignment horizontal="right"/>
    </xf>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106" fillId="50" borderId="0" applyNumberFormat="0" applyBorder="0" applyAlignment="0" applyProtection="0"/>
    <xf numFmtId="0" fontId="106" fillId="50"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106" fillId="50"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106" fillId="50"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165" fontId="107" fillId="0" borderId="0" applyFont="0" applyAlignment="0" applyProtection="0"/>
    <xf numFmtId="37" fontId="108" fillId="0" borderId="0" applyNumberFormat="0" applyFill="0" applyBorder="0"/>
    <xf numFmtId="0" fontId="62" fillId="0" borderId="40" applyNumberFormat="0" applyBorder="0" applyAlignment="0"/>
    <xf numFmtId="0" fontId="109" fillId="0" borderId="0"/>
    <xf numFmtId="179" fontId="15" fillId="0" borderId="0"/>
    <xf numFmtId="0" fontId="109" fillId="0" borderId="0"/>
    <xf numFmtId="0" fontId="109" fillId="0" borderId="0"/>
    <xf numFmtId="0" fontId="109" fillId="0" borderId="0"/>
    <xf numFmtId="0" fontId="109" fillId="0" borderId="0"/>
    <xf numFmtId="0" fontId="15"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6" fillId="0" borderId="0"/>
    <xf numFmtId="0" fontId="6" fillId="0" borderId="0"/>
    <xf numFmtId="0" fontId="7" fillId="0" borderId="0"/>
    <xf numFmtId="0" fontId="6" fillId="0" borderId="0"/>
    <xf numFmtId="0" fontId="6" fillId="0" borderId="0"/>
    <xf numFmtId="0" fontId="15" fillId="0" borderId="0"/>
    <xf numFmtId="0" fontId="6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6" fillId="0" borderId="0"/>
    <xf numFmtId="0" fontId="6" fillId="0" borderId="0"/>
    <xf numFmtId="0" fontId="7"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15" fillId="0" borderId="0"/>
    <xf numFmtId="0" fontId="15" fillId="0" borderId="0"/>
    <xf numFmtId="0" fontId="6" fillId="0" borderId="0"/>
    <xf numFmtId="0" fontId="6" fillId="0" borderId="0"/>
    <xf numFmtId="0" fontId="15" fillId="0" borderId="0"/>
    <xf numFmtId="0" fontId="6" fillId="0" borderId="0"/>
    <xf numFmtId="0" fontId="6" fillId="0" borderId="0"/>
    <xf numFmtId="0" fontId="15" fillId="0" borderId="0"/>
    <xf numFmtId="0" fontId="6" fillId="0" borderId="0"/>
    <xf numFmtId="0" fontId="11"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68" fillId="0" borderId="0"/>
    <xf numFmtId="49" fontId="15" fillId="0" borderId="0"/>
    <xf numFmtId="49" fontId="15" fillId="0" borderId="0"/>
    <xf numFmtId="0" fontId="6" fillId="0" borderId="0"/>
    <xf numFmtId="0" fontId="15" fillId="0" borderId="0"/>
    <xf numFmtId="0" fontId="6" fillId="0" borderId="0"/>
    <xf numFmtId="49"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15"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15" fillId="0" borderId="0"/>
    <xf numFmtId="0" fontId="68"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15" fillId="0" borderId="0"/>
    <xf numFmtId="0" fontId="6" fillId="0" borderId="0"/>
    <xf numFmtId="0" fontId="110"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0" fillId="0" borderId="0"/>
    <xf numFmtId="0" fontId="6" fillId="0" borderId="0"/>
    <xf numFmtId="0" fontId="110"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15" fillId="0" borderId="0"/>
    <xf numFmtId="0" fontId="11" fillId="0" borderId="0"/>
    <xf numFmtId="0" fontId="6" fillId="0" borderId="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15"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111" fillId="0" borderId="0"/>
    <xf numFmtId="0" fontId="15" fillId="0" borderId="0"/>
    <xf numFmtId="0" fontId="68"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22" fillId="0" borderId="0"/>
    <xf numFmtId="0" fontId="72" fillId="0" borderId="0"/>
    <xf numFmtId="0" fontId="22" fillId="0" borderId="0"/>
    <xf numFmtId="0" fontId="70" fillId="0" borderId="0"/>
    <xf numFmtId="0" fontId="15" fillId="0" borderId="0"/>
    <xf numFmtId="0" fontId="6" fillId="0" borderId="0"/>
    <xf numFmtId="0" fontId="6" fillId="0" borderId="0"/>
    <xf numFmtId="0" fontId="70" fillId="0" borderId="0"/>
    <xf numFmtId="0" fontId="14" fillId="0" borderId="0"/>
    <xf numFmtId="0" fontId="15" fillId="0" borderId="0"/>
    <xf numFmtId="0" fontId="15"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72"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7" fillId="0" borderId="0"/>
    <xf numFmtId="0" fontId="7" fillId="0" borderId="0"/>
    <xf numFmtId="0" fontId="15" fillId="0" borderId="0"/>
    <xf numFmtId="0" fontId="73" fillId="0" borderId="0"/>
    <xf numFmtId="0" fontId="11" fillId="0" borderId="0"/>
    <xf numFmtId="0" fontId="15" fillId="0" borderId="0"/>
    <xf numFmtId="164" fontId="13" fillId="0" borderId="0"/>
    <xf numFmtId="0" fontId="6" fillId="0" borderId="0"/>
    <xf numFmtId="0" fontId="7" fillId="0" borderId="0"/>
    <xf numFmtId="0" fontId="15"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164" fontId="13" fillId="0" borderId="0"/>
    <xf numFmtId="0" fontId="15" fillId="0" borderId="0"/>
    <xf numFmtId="0" fontId="6" fillId="0" borderId="0"/>
    <xf numFmtId="164"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0"/>
    <xf numFmtId="0" fontId="15"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33"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33"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33"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33"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70" fillId="0" borderId="0"/>
    <xf numFmtId="0" fontId="6" fillId="0" borderId="0"/>
    <xf numFmtId="0" fontId="15" fillId="0" borderId="0"/>
    <xf numFmtId="0" fontId="15" fillId="0" borderId="0"/>
    <xf numFmtId="0" fontId="6" fillId="0" borderId="0"/>
    <xf numFmtId="0" fontId="15" fillId="0" borderId="0"/>
    <xf numFmtId="0" fontId="6" fillId="0" borderId="0"/>
    <xf numFmtId="39" fontId="33" fillId="0" borderId="0"/>
    <xf numFmtId="0" fontId="6" fillId="0" borderId="0"/>
    <xf numFmtId="0" fontId="6" fillId="0" borderId="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72"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3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3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3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3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3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3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3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3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3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15"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13" fillId="0" borderId="0"/>
    <xf numFmtId="0" fontId="15" fillId="0" borderId="0"/>
    <xf numFmtId="0" fontId="6" fillId="0" borderId="0"/>
    <xf numFmtId="164"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1" fillId="0" borderId="0"/>
    <xf numFmtId="0" fontId="6" fillId="0" borderId="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7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39" fontId="74" fillId="0" borderId="0"/>
    <xf numFmtId="0" fontId="15" fillId="0" borderId="0"/>
    <xf numFmtId="0" fontId="15" fillId="0" borderId="0"/>
    <xf numFmtId="0" fontId="15" fillId="0" borderId="0"/>
    <xf numFmtId="0" fontId="15" fillId="0" borderId="0"/>
    <xf numFmtId="0" fontId="15" fillId="0" borderId="0"/>
    <xf numFmtId="0" fontId="15" fillId="0" borderId="0"/>
    <xf numFmtId="0" fontId="6" fillId="0" borderId="0"/>
    <xf numFmtId="0" fontId="1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5" fillId="0" borderId="0"/>
    <xf numFmtId="0" fontId="11" fillId="0" borderId="0"/>
    <xf numFmtId="0" fontId="11" fillId="0" borderId="0"/>
    <xf numFmtId="0" fontId="11" fillId="0" borderId="0"/>
    <xf numFmtId="0" fontId="15"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7" fillId="0" borderId="0"/>
    <xf numFmtId="0" fontId="6" fillId="0" borderId="0"/>
    <xf numFmtId="0" fontId="7" fillId="0" borderId="0"/>
    <xf numFmtId="0" fontId="6" fillId="0" borderId="0"/>
    <xf numFmtId="0" fontId="6" fillId="0" borderId="0"/>
    <xf numFmtId="0" fontId="6" fillId="0" borderId="0"/>
    <xf numFmtId="0" fontId="7" fillId="0" borderId="0"/>
    <xf numFmtId="0" fontId="7" fillId="0" borderId="0"/>
    <xf numFmtId="0" fontId="6" fillId="0" borderId="0"/>
    <xf numFmtId="0" fontId="7" fillId="0" borderId="0"/>
    <xf numFmtId="0" fontId="6" fillId="0" borderId="0"/>
    <xf numFmtId="0" fontId="6"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6" fillId="0" borderId="0"/>
    <xf numFmtId="0" fontId="7" fillId="0" borderId="0"/>
    <xf numFmtId="0" fontId="6" fillId="0" borderId="0"/>
    <xf numFmtId="0" fontId="6"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15" fillId="0" borderId="0"/>
    <xf numFmtId="0" fontId="6" fillId="0" borderId="0"/>
    <xf numFmtId="0" fontId="15" fillId="0" borderId="0"/>
    <xf numFmtId="0" fontId="15" fillId="0" borderId="0"/>
    <xf numFmtId="0" fontId="15" fillId="0" borderId="0"/>
    <xf numFmtId="0" fontId="15" fillId="0" borderId="0"/>
    <xf numFmtId="0" fontId="15" fillId="0" borderId="0"/>
    <xf numFmtId="0" fontId="15" fillId="0" borderId="0"/>
    <xf numFmtId="0" fontId="6" fillId="0" borderId="0"/>
    <xf numFmtId="0" fontId="6" fillId="0" borderId="0"/>
    <xf numFmtId="0" fontId="6" fillId="0" borderId="0"/>
    <xf numFmtId="0" fontId="6" fillId="0" borderId="0"/>
    <xf numFmtId="37" fontId="74" fillId="0" borderId="0"/>
    <xf numFmtId="0" fontId="112" fillId="0" borderId="0" applyFill="0" applyBorder="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15" fillId="49" borderId="41" applyNumberFormat="0" applyFont="0" applyAlignment="0" applyProtection="0"/>
    <xf numFmtId="0" fontId="15" fillId="49" borderId="41" applyNumberFormat="0" applyFont="0" applyAlignment="0" applyProtection="0"/>
    <xf numFmtId="0" fontId="15" fillId="49" borderId="41"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15" fillId="49" borderId="41" applyNumberFormat="0" applyFont="0" applyAlignment="0" applyProtection="0"/>
    <xf numFmtId="0" fontId="15" fillId="49" borderId="41" applyNumberFormat="0" applyFont="0" applyAlignment="0" applyProtection="0"/>
    <xf numFmtId="0" fontId="15" fillId="49" borderId="41" applyNumberFormat="0" applyFont="0" applyAlignment="0" applyProtection="0"/>
    <xf numFmtId="0" fontId="15" fillId="49" borderId="41" applyNumberFormat="0" applyFont="0" applyAlignment="0" applyProtection="0"/>
    <xf numFmtId="0" fontId="15" fillId="49" borderId="41" applyNumberFormat="0" applyFont="0" applyAlignment="0" applyProtection="0"/>
    <xf numFmtId="0" fontId="15" fillId="49" borderId="41"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15" fillId="49" borderId="41" applyNumberFormat="0" applyFont="0" applyAlignment="0" applyProtection="0"/>
    <xf numFmtId="0" fontId="15" fillId="49" borderId="41" applyNumberFormat="0" applyFont="0" applyAlignment="0" applyProtection="0"/>
    <xf numFmtId="0" fontId="15" fillId="49" borderId="41"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15" fillId="49" borderId="41" applyNumberFormat="0" applyFont="0" applyAlignment="0" applyProtection="0"/>
    <xf numFmtId="0" fontId="15" fillId="49" borderId="41" applyNumberFormat="0" applyFont="0" applyAlignment="0" applyProtection="0"/>
    <xf numFmtId="0" fontId="15" fillId="49" borderId="41"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15" fillId="49" borderId="41" applyNumberFormat="0" applyFont="0" applyAlignment="0" applyProtection="0"/>
    <xf numFmtId="0" fontId="15" fillId="49" borderId="41" applyNumberFormat="0" applyFont="0" applyAlignment="0" applyProtection="0"/>
    <xf numFmtId="0" fontId="15" fillId="49" borderId="41" applyNumberFormat="0" applyFont="0" applyAlignment="0" applyProtection="0"/>
    <xf numFmtId="0" fontId="15" fillId="49" borderId="41" applyNumberFormat="0" applyFont="0" applyAlignment="0" applyProtection="0"/>
    <xf numFmtId="0" fontId="15" fillId="49" borderId="41" applyNumberFormat="0" applyFont="0" applyAlignment="0" applyProtection="0"/>
    <xf numFmtId="0" fontId="15" fillId="49" borderId="41"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15" fillId="49" borderId="41" applyNumberFormat="0" applyFont="0" applyAlignment="0" applyProtection="0"/>
    <xf numFmtId="0" fontId="15" fillId="49" borderId="41" applyNumberFormat="0" applyFont="0" applyAlignment="0" applyProtection="0"/>
    <xf numFmtId="0" fontId="15" fillId="49" borderId="41"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15" fillId="49" borderId="41" applyNumberFormat="0" applyFont="0" applyAlignment="0" applyProtection="0"/>
    <xf numFmtId="0" fontId="15" fillId="49" borderId="41" applyNumberFormat="0" applyFont="0" applyAlignment="0" applyProtection="0"/>
    <xf numFmtId="0" fontId="15" fillId="49" borderId="41"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15" fillId="49" borderId="41" applyNumberFormat="0" applyFont="0" applyAlignment="0" applyProtection="0"/>
    <xf numFmtId="0" fontId="15" fillId="49" borderId="41" applyNumberFormat="0" applyFont="0" applyAlignment="0" applyProtection="0"/>
    <xf numFmtId="0" fontId="15" fillId="49" borderId="41"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15" fillId="49" borderId="41" applyNumberFormat="0" applyFont="0" applyAlignment="0" applyProtection="0"/>
    <xf numFmtId="0" fontId="15" fillId="49" borderId="41" applyNumberFormat="0" applyFont="0" applyAlignment="0" applyProtection="0"/>
    <xf numFmtId="0" fontId="15" fillId="49" borderId="41"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15" fillId="49" borderId="41" applyNumberFormat="0" applyFont="0" applyAlignment="0" applyProtection="0"/>
    <xf numFmtId="0" fontId="15" fillId="49" borderId="41" applyNumberFormat="0" applyFont="0" applyAlignment="0" applyProtection="0"/>
    <xf numFmtId="0" fontId="15" fillId="49" borderId="41"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180" fontId="14" fillId="0" borderId="0" applyFont="0" applyFill="0" applyBorder="0" applyProtection="0"/>
    <xf numFmtId="180" fontId="14" fillId="0" borderId="0" applyFont="0" applyFill="0" applyBorder="0" applyProtection="0"/>
    <xf numFmtId="1" fontId="105" fillId="0" borderId="0" applyFont="0" applyFill="0" applyBorder="0" applyAlignment="0" applyProtection="0">
      <protection locked="0"/>
    </xf>
    <xf numFmtId="1" fontId="105" fillId="0" borderId="0" applyFont="0" applyFill="0" applyBorder="0" applyAlignment="0" applyProtection="0">
      <protection locked="0"/>
    </xf>
    <xf numFmtId="1" fontId="105" fillId="0" borderId="0" applyFont="0" applyFill="0" applyBorder="0" applyAlignment="0" applyProtection="0">
      <protection locked="0"/>
    </xf>
    <xf numFmtId="1" fontId="105" fillId="0" borderId="0" applyFont="0" applyFill="0" applyBorder="0" applyAlignment="0" applyProtection="0">
      <protection locked="0"/>
    </xf>
    <xf numFmtId="1" fontId="105" fillId="0" borderId="0" applyFont="0" applyFill="0" applyBorder="0" applyAlignment="0" applyProtection="0">
      <protection locked="0"/>
    </xf>
    <xf numFmtId="1" fontId="105" fillId="0" borderId="0" applyFont="0" applyFill="0" applyBorder="0" applyAlignment="0" applyProtection="0">
      <protection locked="0"/>
    </xf>
    <xf numFmtId="1" fontId="105" fillId="0" borderId="0" applyFont="0" applyFill="0" applyBorder="0" applyAlignment="0" applyProtection="0">
      <protection locked="0"/>
    </xf>
    <xf numFmtId="1" fontId="105" fillId="0" borderId="0" applyFont="0" applyFill="0" applyBorder="0" applyAlignment="0" applyProtection="0">
      <protection locked="0"/>
    </xf>
    <xf numFmtId="1" fontId="105" fillId="0" borderId="0" applyFont="0" applyFill="0" applyBorder="0" applyAlignment="0" applyProtection="0">
      <protection locked="0"/>
    </xf>
    <xf numFmtId="1" fontId="105" fillId="0" borderId="0" applyFont="0" applyFill="0" applyBorder="0" applyAlignment="0" applyProtection="0">
      <protection locked="0"/>
    </xf>
    <xf numFmtId="1" fontId="105" fillId="0" borderId="0" applyFont="0" applyFill="0" applyBorder="0" applyAlignment="0" applyProtection="0">
      <protection locked="0"/>
    </xf>
    <xf numFmtId="1" fontId="105" fillId="0" borderId="0" applyFont="0" applyFill="0" applyBorder="0" applyAlignment="0" applyProtection="0">
      <protection locked="0"/>
    </xf>
    <xf numFmtId="1" fontId="105" fillId="0" borderId="0" applyFont="0" applyFill="0" applyBorder="0" applyAlignment="0" applyProtection="0">
      <protection locked="0"/>
    </xf>
    <xf numFmtId="1" fontId="105" fillId="0" borderId="0" applyFont="0" applyFill="0" applyBorder="0" applyAlignment="0" applyProtection="0">
      <protection locked="0"/>
    </xf>
    <xf numFmtId="1" fontId="105" fillId="0" borderId="0" applyFont="0" applyFill="0" applyBorder="0" applyAlignment="0" applyProtection="0">
      <protection locked="0"/>
    </xf>
    <xf numFmtId="1" fontId="105" fillId="0" borderId="0" applyFont="0" applyFill="0" applyBorder="0" applyAlignment="0" applyProtection="0">
      <protection locked="0"/>
    </xf>
    <xf numFmtId="1" fontId="105" fillId="0" borderId="0" applyFont="0" applyFill="0" applyBorder="0" applyAlignment="0" applyProtection="0">
      <protection locked="0"/>
    </xf>
    <xf numFmtId="1" fontId="105" fillId="0" borderId="0" applyFont="0" applyFill="0" applyBorder="0" applyAlignment="0" applyProtection="0">
      <protection locked="0"/>
    </xf>
    <xf numFmtId="1" fontId="105" fillId="0" borderId="0" applyFont="0" applyFill="0" applyBorder="0" applyAlignment="0" applyProtection="0">
      <protection locked="0"/>
    </xf>
    <xf numFmtId="1" fontId="105" fillId="0" borderId="0" applyFont="0" applyFill="0" applyBorder="0" applyAlignment="0" applyProtection="0">
      <protection locked="0"/>
    </xf>
    <xf numFmtId="1" fontId="105" fillId="0" borderId="0" applyFont="0" applyFill="0" applyBorder="0" applyAlignment="0" applyProtection="0">
      <protection locked="0"/>
    </xf>
    <xf numFmtId="1" fontId="105" fillId="0" borderId="0" applyFont="0" applyFill="0" applyBorder="0" applyAlignment="0" applyProtection="0">
      <protection locked="0"/>
    </xf>
    <xf numFmtId="1" fontId="105" fillId="0" borderId="0" applyFont="0" applyFill="0" applyBorder="0" applyAlignment="0" applyProtection="0">
      <protection locked="0"/>
    </xf>
    <xf numFmtId="1" fontId="105" fillId="0" borderId="0" applyFont="0" applyFill="0" applyBorder="0" applyAlignment="0" applyProtection="0">
      <protection locked="0"/>
    </xf>
    <xf numFmtId="1" fontId="105" fillId="0" borderId="0" applyFont="0" applyFill="0" applyBorder="0" applyAlignment="0" applyProtection="0">
      <protection locked="0"/>
    </xf>
    <xf numFmtId="1" fontId="105" fillId="0" borderId="0" applyFont="0" applyFill="0" applyBorder="0" applyAlignment="0" applyProtection="0">
      <protection locked="0"/>
    </xf>
    <xf numFmtId="1" fontId="105" fillId="0" borderId="0" applyFont="0" applyFill="0" applyBorder="0" applyAlignment="0" applyProtection="0">
      <protection locked="0"/>
    </xf>
    <xf numFmtId="180" fontId="14" fillId="0" borderId="0" applyFont="0" applyFill="0" applyBorder="0" applyProtection="0"/>
    <xf numFmtId="180" fontId="14" fillId="0" borderId="0" applyFont="0" applyFill="0" applyBorder="0" applyProtection="0"/>
    <xf numFmtId="180" fontId="14" fillId="0" borderId="0" applyFont="0" applyFill="0" applyBorder="0" applyProtection="0"/>
    <xf numFmtId="180" fontId="14" fillId="0" borderId="0" applyFont="0" applyFill="0" applyBorder="0" applyProtection="0"/>
    <xf numFmtId="180" fontId="14" fillId="0" borderId="0" applyFont="0" applyFill="0" applyBorder="0" applyProtection="0"/>
    <xf numFmtId="180" fontId="14" fillId="0" borderId="0" applyFont="0" applyFill="0" applyBorder="0" applyProtection="0"/>
    <xf numFmtId="0" fontId="62"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113" fillId="53" borderId="42" applyNumberFormat="0" applyAlignment="0" applyProtection="0"/>
    <xf numFmtId="0" fontId="113" fillId="53" borderId="42" applyNumberFormat="0" applyAlignment="0" applyProtection="0"/>
    <xf numFmtId="0" fontId="113" fillId="53" borderId="42" applyNumberFormat="0" applyAlignment="0" applyProtection="0"/>
    <xf numFmtId="0" fontId="113" fillId="53" borderId="42" applyNumberFormat="0" applyAlignment="0" applyProtection="0"/>
    <xf numFmtId="0" fontId="113" fillId="53" borderId="42" applyNumberFormat="0" applyAlignment="0" applyProtection="0"/>
    <xf numFmtId="0" fontId="113" fillId="53" borderId="42" applyNumberFormat="0" applyAlignment="0" applyProtection="0"/>
    <xf numFmtId="0" fontId="113" fillId="53" borderId="42" applyNumberFormat="0" applyAlignment="0" applyProtection="0"/>
    <xf numFmtId="0" fontId="113" fillId="53" borderId="42" applyNumberFormat="0" applyAlignment="0" applyProtection="0"/>
    <xf numFmtId="0" fontId="113" fillId="53" borderId="42" applyNumberFormat="0" applyAlignment="0" applyProtection="0"/>
    <xf numFmtId="0" fontId="113" fillId="53" borderId="42" applyNumberFormat="0" applyAlignment="0" applyProtection="0"/>
    <xf numFmtId="0" fontId="113" fillId="53" borderId="42" applyNumberFormat="0" applyAlignment="0" applyProtection="0"/>
    <xf numFmtId="0" fontId="113" fillId="53" borderId="42" applyNumberFormat="0" applyAlignment="0" applyProtection="0"/>
    <xf numFmtId="0" fontId="113" fillId="53" borderId="42" applyNumberFormat="0" applyAlignment="0" applyProtection="0"/>
    <xf numFmtId="0" fontId="113" fillId="53" borderId="42" applyNumberFormat="0" applyAlignment="0" applyProtection="0"/>
    <xf numFmtId="0" fontId="113" fillId="53" borderId="42" applyNumberFormat="0" applyAlignment="0" applyProtection="0"/>
    <xf numFmtId="0" fontId="113" fillId="53" borderId="42" applyNumberFormat="0" applyAlignment="0" applyProtection="0"/>
    <xf numFmtId="0" fontId="113" fillId="53" borderId="42" applyNumberFormat="0" applyAlignment="0" applyProtection="0"/>
    <xf numFmtId="0" fontId="113" fillId="53" borderId="42"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113" fillId="53" borderId="42" applyNumberFormat="0" applyAlignment="0" applyProtection="0"/>
    <xf numFmtId="0" fontId="113" fillId="53" borderId="42" applyNumberFormat="0" applyAlignment="0" applyProtection="0"/>
    <xf numFmtId="0" fontId="113" fillId="53" borderId="42" applyNumberFormat="0" applyAlignment="0" applyProtection="0"/>
    <xf numFmtId="0" fontId="113" fillId="53" borderId="42" applyNumberFormat="0" applyAlignment="0" applyProtection="0"/>
    <xf numFmtId="0" fontId="113" fillId="53" borderId="42" applyNumberFormat="0" applyAlignment="0" applyProtection="0"/>
    <xf numFmtId="0" fontId="113" fillId="53" borderId="42" applyNumberFormat="0" applyAlignment="0" applyProtection="0"/>
    <xf numFmtId="0" fontId="113" fillId="53" borderId="42" applyNumberFormat="0" applyAlignment="0" applyProtection="0"/>
    <xf numFmtId="0" fontId="113" fillId="53" borderId="42" applyNumberFormat="0" applyAlignment="0" applyProtection="0"/>
    <xf numFmtId="0" fontId="113" fillId="53" borderId="42" applyNumberFormat="0" applyAlignment="0" applyProtection="0"/>
    <xf numFmtId="0" fontId="113" fillId="53" borderId="42" applyNumberFormat="0" applyAlignment="0" applyProtection="0"/>
    <xf numFmtId="0" fontId="113" fillId="53" borderId="42" applyNumberFormat="0" applyAlignment="0" applyProtection="0"/>
    <xf numFmtId="0" fontId="113" fillId="53" borderId="42" applyNumberFormat="0" applyAlignment="0" applyProtection="0"/>
    <xf numFmtId="0" fontId="113" fillId="53" borderId="42" applyNumberFormat="0" applyAlignment="0" applyProtection="0"/>
    <xf numFmtId="0" fontId="113" fillId="53" borderId="42" applyNumberFormat="0" applyAlignment="0" applyProtection="0"/>
    <xf numFmtId="0" fontId="113" fillId="53" borderId="42" applyNumberFormat="0" applyAlignment="0" applyProtection="0"/>
    <xf numFmtId="0" fontId="113" fillId="53" borderId="42" applyNumberFormat="0" applyAlignment="0" applyProtection="0"/>
    <xf numFmtId="0" fontId="113" fillId="53" borderId="42" applyNumberFormat="0" applyAlignment="0" applyProtection="0"/>
    <xf numFmtId="0" fontId="113" fillId="53" borderId="42"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113" fillId="53" borderId="42" applyNumberFormat="0" applyAlignment="0" applyProtection="0"/>
    <xf numFmtId="0" fontId="113" fillId="53" borderId="42" applyNumberFormat="0" applyAlignment="0" applyProtection="0"/>
    <xf numFmtId="0" fontId="113" fillId="53" borderId="42" applyNumberFormat="0" applyAlignment="0" applyProtection="0"/>
    <xf numFmtId="0" fontId="113" fillId="53" borderId="42" applyNumberFormat="0" applyAlignment="0" applyProtection="0"/>
    <xf numFmtId="0" fontId="113" fillId="53" borderId="42" applyNumberFormat="0" applyAlignment="0" applyProtection="0"/>
    <xf numFmtId="0" fontId="113" fillId="53" borderId="42" applyNumberFormat="0" applyAlignment="0" applyProtection="0"/>
    <xf numFmtId="0" fontId="113" fillId="53" borderId="42" applyNumberFormat="0" applyAlignment="0" applyProtection="0"/>
    <xf numFmtId="0" fontId="113" fillId="53" borderId="42" applyNumberFormat="0" applyAlignment="0" applyProtection="0"/>
    <xf numFmtId="0" fontId="113" fillId="53" borderId="42"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113" fillId="53" borderId="42" applyNumberFormat="0" applyAlignment="0" applyProtection="0"/>
    <xf numFmtId="0" fontId="113" fillId="53" borderId="42" applyNumberFormat="0" applyAlignment="0" applyProtection="0"/>
    <xf numFmtId="0" fontId="113" fillId="53" borderId="42" applyNumberFormat="0" applyAlignment="0" applyProtection="0"/>
    <xf numFmtId="0" fontId="113" fillId="53" borderId="42" applyNumberFormat="0" applyAlignment="0" applyProtection="0"/>
    <xf numFmtId="0" fontId="113" fillId="53" borderId="42" applyNumberFormat="0" applyAlignment="0" applyProtection="0"/>
    <xf numFmtId="0" fontId="113" fillId="53" borderId="42" applyNumberFormat="0" applyAlignment="0" applyProtection="0"/>
    <xf numFmtId="0" fontId="113" fillId="53" borderId="42" applyNumberFormat="0" applyAlignment="0" applyProtection="0"/>
    <xf numFmtId="0" fontId="113" fillId="53" borderId="42" applyNumberFormat="0" applyAlignment="0" applyProtection="0"/>
    <xf numFmtId="0" fontId="113" fillId="53" borderId="42"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40" fontId="114" fillId="52" borderId="0">
      <alignment horizontal="right"/>
    </xf>
    <xf numFmtId="40" fontId="16" fillId="52" borderId="0">
      <alignment horizontal="right"/>
    </xf>
    <xf numFmtId="40" fontId="16" fillId="52" borderId="0">
      <alignment horizontal="right"/>
    </xf>
    <xf numFmtId="40" fontId="16" fillId="52" borderId="0">
      <alignment horizontal="right"/>
    </xf>
    <xf numFmtId="0" fontId="115" fillId="52" borderId="0">
      <alignment horizontal="right"/>
    </xf>
    <xf numFmtId="0" fontId="18" fillId="4" borderId="5"/>
    <xf numFmtId="0" fontId="116" fillId="52" borderId="5"/>
    <xf numFmtId="0" fontId="63" fillId="52" borderId="0">
      <alignment horizontal="left"/>
    </xf>
    <xf numFmtId="0" fontId="63" fillId="52" borderId="0">
      <alignment horizontal="left"/>
    </xf>
    <xf numFmtId="0" fontId="116" fillId="0" borderId="0" applyBorder="0">
      <alignment horizontal="centerContinuous"/>
    </xf>
    <xf numFmtId="0" fontId="117" fillId="4" borderId="0" applyBorder="0">
      <alignment horizontal="centerContinuous"/>
    </xf>
    <xf numFmtId="0" fontId="118" fillId="0" borderId="0" applyBorder="0">
      <alignment horizontal="centerContinuous"/>
    </xf>
    <xf numFmtId="0" fontId="119" fillId="0" borderId="0" applyFill="0" applyBorder="0" applyProtection="0">
      <alignment horizontal="left"/>
    </xf>
    <xf numFmtId="0" fontId="120" fillId="0" borderId="0" applyFill="0" applyBorder="0" applyProtection="0">
      <alignment horizontal="left"/>
    </xf>
    <xf numFmtId="12" fontId="25" fillId="62" borderId="31">
      <alignment horizontal="left"/>
    </xf>
    <xf numFmtId="12" fontId="25" fillId="62" borderId="31">
      <alignment horizontal="left"/>
    </xf>
    <xf numFmtId="0" fontId="15" fillId="0" borderId="0" applyFont="0" applyFill="0" applyBorder="0" applyAlignment="0" applyProtection="0"/>
    <xf numFmtId="0" fontId="74" fillId="0" borderId="0"/>
    <xf numFmtId="0" fontId="74" fillId="0" borderId="0"/>
    <xf numFmtId="0" fontId="15" fillId="0" borderId="0" applyFont="0" applyFill="0" applyBorder="0" applyAlignment="0" applyProtection="0"/>
    <xf numFmtId="0" fontId="121" fillId="0" borderId="0" applyFont="0" applyFill="0" applyBorder="0" applyAlignment="0" applyProtection="0"/>
    <xf numFmtId="10"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79"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69"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71"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7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9" fontId="69" fillId="0" borderId="0" applyFont="0" applyFill="0" applyBorder="0" applyAlignment="0" applyProtection="0"/>
    <xf numFmtId="9" fontId="6" fillId="0" borderId="0" applyFont="0" applyFill="0" applyBorder="0" applyAlignment="0" applyProtection="0"/>
    <xf numFmtId="9" fontId="11"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0" borderId="0" applyFont="0" applyFill="0" applyBorder="0" applyProtection="0">
      <alignment horizontal="right"/>
    </xf>
    <xf numFmtId="0" fontId="59" fillId="0" borderId="0" applyFont="0" applyFill="0" applyBorder="0" applyProtection="0">
      <alignment horizontal="right"/>
    </xf>
    <xf numFmtId="9" fontId="122" fillId="0" borderId="0"/>
    <xf numFmtId="0" fontId="123" fillId="0" borderId="0"/>
    <xf numFmtId="0" fontId="80" fillId="0" borderId="0" applyFill="0" applyBorder="0">
      <alignment horizontal="right"/>
    </xf>
    <xf numFmtId="0" fontId="105" fillId="59" borderId="17" applyNumberFormat="0" applyFont="0" applyAlignment="0" applyProtection="0"/>
    <xf numFmtId="0" fontId="105" fillId="59" borderId="17" applyNumberFormat="0" applyFont="0" applyAlignment="0" applyProtection="0"/>
    <xf numFmtId="0" fontId="62" fillId="59" borderId="0" applyNumberFormat="0" applyFont="0" applyBorder="0" applyAlignment="0" applyProtection="0">
      <alignment horizontal="center"/>
      <protection locked="0"/>
    </xf>
    <xf numFmtId="0" fontId="62" fillId="59" borderId="0" applyNumberFormat="0" applyFont="0" applyBorder="0" applyAlignment="0" applyProtection="0">
      <alignment horizontal="center"/>
      <protection locked="0"/>
    </xf>
    <xf numFmtId="0" fontId="11" fillId="0" borderId="0">
      <alignment vertical="top"/>
    </xf>
    <xf numFmtId="0" fontId="11" fillId="0" borderId="0">
      <alignment vertical="top"/>
    </xf>
    <xf numFmtId="168" fontId="11" fillId="0" borderId="0">
      <alignment vertical="top"/>
    </xf>
    <xf numFmtId="168" fontId="11" fillId="0" borderId="0">
      <alignment vertical="top"/>
    </xf>
    <xf numFmtId="168" fontId="11" fillId="0" borderId="0">
      <alignment vertical="top"/>
    </xf>
    <xf numFmtId="168"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168" fontId="11" fillId="0" borderId="0">
      <alignment vertical="top"/>
    </xf>
    <xf numFmtId="168"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168" fontId="11" fillId="0" borderId="0">
      <alignment vertical="top"/>
    </xf>
    <xf numFmtId="168" fontId="11" fillId="0" borderId="0">
      <alignment vertical="top"/>
    </xf>
    <xf numFmtId="168" fontId="11" fillId="0" borderId="0">
      <alignment vertical="top"/>
    </xf>
    <xf numFmtId="168"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168" fontId="11" fillId="0" borderId="0">
      <alignment vertical="top"/>
    </xf>
    <xf numFmtId="168"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168" fontId="11" fillId="0" borderId="0">
      <alignment vertical="top"/>
    </xf>
    <xf numFmtId="168"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168" fontId="11" fillId="0" borderId="0">
      <alignment vertical="top"/>
    </xf>
    <xf numFmtId="168" fontId="11" fillId="0" borderId="0">
      <alignment vertical="top"/>
    </xf>
    <xf numFmtId="0" fontId="54" fillId="0" borderId="0">
      <protection locked="0"/>
    </xf>
    <xf numFmtId="0" fontId="63" fillId="63" borderId="0">
      <alignment horizontal="center"/>
    </xf>
    <xf numFmtId="0" fontId="63" fillId="2" borderId="0">
      <alignment horizontal="center"/>
    </xf>
    <xf numFmtId="49" fontId="124" fillId="2" borderId="0">
      <alignment horizontal="center"/>
    </xf>
    <xf numFmtId="37" fontId="125" fillId="0" borderId="0" applyNumberFormat="0" applyFill="0" applyBorder="0" applyAlignment="0" applyProtection="0"/>
    <xf numFmtId="37" fontId="126" fillId="0" borderId="0" applyNumberFormat="0" applyFill="0" applyBorder="0" applyAlignment="0" applyProtection="0"/>
    <xf numFmtId="0" fontId="64" fillId="54" borderId="0">
      <alignment horizontal="center"/>
    </xf>
    <xf numFmtId="0" fontId="58" fillId="2" borderId="0">
      <alignment horizontal="center"/>
    </xf>
    <xf numFmtId="0" fontId="64" fillId="54" borderId="0">
      <alignment horizontal="centerContinuous"/>
    </xf>
    <xf numFmtId="0" fontId="58" fillId="2" borderId="0">
      <alignment horizontal="centerContinuous"/>
    </xf>
    <xf numFmtId="0" fontId="56" fillId="2" borderId="0">
      <alignment horizontal="left"/>
    </xf>
    <xf numFmtId="49" fontId="56" fillId="2" borderId="0">
      <alignment horizontal="center"/>
    </xf>
    <xf numFmtId="0" fontId="18" fillId="54" borderId="0">
      <alignment horizontal="left"/>
    </xf>
    <xf numFmtId="0" fontId="63" fillId="2" borderId="0">
      <alignment horizontal="left"/>
    </xf>
    <xf numFmtId="49" fontId="56" fillId="2" borderId="0">
      <alignment horizontal="left"/>
    </xf>
    <xf numFmtId="0" fontId="18" fillId="54" borderId="0">
      <alignment horizontal="centerContinuous"/>
    </xf>
    <xf numFmtId="0" fontId="63" fillId="2" borderId="0">
      <alignment horizontal="centerContinuous"/>
    </xf>
    <xf numFmtId="0" fontId="18" fillId="54" borderId="0">
      <alignment horizontal="right"/>
    </xf>
    <xf numFmtId="0" fontId="63" fillId="2" borderId="0">
      <alignment horizontal="right"/>
    </xf>
    <xf numFmtId="49" fontId="63" fillId="2" borderId="0">
      <alignment horizontal="left"/>
    </xf>
    <xf numFmtId="0" fontId="64" fillId="54" borderId="0">
      <alignment horizontal="right"/>
    </xf>
    <xf numFmtId="0" fontId="58" fillId="2" borderId="0">
      <alignment horizontal="right"/>
    </xf>
    <xf numFmtId="0" fontId="56" fillId="64" borderId="0">
      <alignment horizontal="center"/>
    </xf>
    <xf numFmtId="0" fontId="56" fillId="65" borderId="0">
      <alignment horizontal="center"/>
    </xf>
    <xf numFmtId="0" fontId="127" fillId="64" borderId="0">
      <alignment horizontal="center"/>
    </xf>
    <xf numFmtId="0" fontId="127" fillId="65" borderId="0">
      <alignment horizontal="center"/>
    </xf>
    <xf numFmtId="4" fontId="63" fillId="63" borderId="43" applyNumberFormat="0" applyProtection="0">
      <alignment vertical="center"/>
    </xf>
    <xf numFmtId="4" fontId="63" fillId="63" borderId="43" applyNumberFormat="0" applyProtection="0">
      <alignment vertical="center"/>
    </xf>
    <xf numFmtId="4" fontId="63" fillId="63" borderId="43" applyNumberFormat="0" applyProtection="0">
      <alignment vertical="center"/>
    </xf>
    <xf numFmtId="4" fontId="63" fillId="63" borderId="43" applyNumberFormat="0" applyProtection="0">
      <alignment vertical="center"/>
    </xf>
    <xf numFmtId="4" fontId="63" fillId="63" borderId="43" applyNumberFormat="0" applyProtection="0">
      <alignment vertical="center"/>
    </xf>
    <xf numFmtId="4" fontId="63" fillId="63" borderId="43" applyNumberFormat="0" applyProtection="0">
      <alignment vertical="center"/>
    </xf>
    <xf numFmtId="4" fontId="63" fillId="63" borderId="43" applyNumberFormat="0" applyProtection="0">
      <alignment vertical="center"/>
    </xf>
    <xf numFmtId="4" fontId="63" fillId="63" borderId="43" applyNumberFormat="0" applyProtection="0">
      <alignment vertical="center"/>
    </xf>
    <xf numFmtId="4" fontId="63" fillId="63" borderId="43" applyNumberFormat="0" applyProtection="0">
      <alignment vertical="center"/>
    </xf>
    <xf numFmtId="4" fontId="128" fillId="66" borderId="43" applyNumberFormat="0" applyProtection="0">
      <alignment vertical="center"/>
    </xf>
    <xf numFmtId="4" fontId="128" fillId="66" borderId="43" applyNumberFormat="0" applyProtection="0">
      <alignment vertical="center"/>
    </xf>
    <xf numFmtId="4" fontId="128" fillId="66" borderId="43" applyNumberFormat="0" applyProtection="0">
      <alignment vertical="center"/>
    </xf>
    <xf numFmtId="4" fontId="128" fillId="66" borderId="43" applyNumberFormat="0" applyProtection="0">
      <alignment vertical="center"/>
    </xf>
    <xf numFmtId="4" fontId="128" fillId="66" borderId="43" applyNumberFormat="0" applyProtection="0">
      <alignment vertical="center"/>
    </xf>
    <xf numFmtId="4" fontId="128" fillId="66" borderId="43" applyNumberFormat="0" applyProtection="0">
      <alignment vertical="center"/>
    </xf>
    <xf numFmtId="4" fontId="128" fillId="66" borderId="43" applyNumberFormat="0" applyProtection="0">
      <alignment vertical="center"/>
    </xf>
    <xf numFmtId="4" fontId="128" fillId="66" borderId="43" applyNumberFormat="0" applyProtection="0">
      <alignment vertical="center"/>
    </xf>
    <xf numFmtId="4" fontId="128" fillId="66" borderId="43" applyNumberFormat="0" applyProtection="0">
      <alignment vertical="center"/>
    </xf>
    <xf numFmtId="4" fontId="63" fillId="66" borderId="43" applyNumberFormat="0" applyProtection="0">
      <alignment horizontal="left" vertical="center" indent="1"/>
    </xf>
    <xf numFmtId="4" fontId="63" fillId="66" borderId="43" applyNumberFormat="0" applyProtection="0">
      <alignment horizontal="left" vertical="center" indent="1"/>
    </xf>
    <xf numFmtId="4" fontId="63" fillId="66" borderId="43" applyNumberFormat="0" applyProtection="0">
      <alignment horizontal="left" vertical="center" indent="1"/>
    </xf>
    <xf numFmtId="4" fontId="63" fillId="66" borderId="43" applyNumberFormat="0" applyProtection="0">
      <alignment horizontal="left" vertical="center" indent="1"/>
    </xf>
    <xf numFmtId="4" fontId="63" fillId="66" borderId="43" applyNumberFormat="0" applyProtection="0">
      <alignment horizontal="left" vertical="center" indent="1"/>
    </xf>
    <xf numFmtId="4" fontId="63" fillId="66" borderId="43" applyNumberFormat="0" applyProtection="0">
      <alignment horizontal="left" vertical="center" indent="1"/>
    </xf>
    <xf numFmtId="4" fontId="63" fillId="66" borderId="43" applyNumberFormat="0" applyProtection="0">
      <alignment horizontal="left" vertical="center" indent="1"/>
    </xf>
    <xf numFmtId="4" fontId="63" fillId="66" borderId="43" applyNumberFormat="0" applyProtection="0">
      <alignment horizontal="left" vertical="center" indent="1"/>
    </xf>
    <xf numFmtId="4" fontId="63" fillId="66" borderId="43" applyNumberFormat="0" applyProtection="0">
      <alignment horizontal="left" vertical="center" indent="1"/>
    </xf>
    <xf numFmtId="4" fontId="63" fillId="66" borderId="43" applyNumberFormat="0" applyProtection="0">
      <alignment horizontal="left" vertical="center" indent="1"/>
    </xf>
    <xf numFmtId="4" fontId="63" fillId="66" borderId="43" applyNumberFormat="0" applyProtection="0">
      <alignment horizontal="left" vertical="center" indent="1"/>
    </xf>
    <xf numFmtId="4" fontId="63" fillId="66" borderId="43" applyNumberFormat="0" applyProtection="0">
      <alignment horizontal="left" vertical="center" indent="1"/>
    </xf>
    <xf numFmtId="4" fontId="63" fillId="66" borderId="43" applyNumberFormat="0" applyProtection="0">
      <alignment horizontal="left" vertical="center" indent="1"/>
    </xf>
    <xf numFmtId="4" fontId="63" fillId="66" borderId="43" applyNumberFormat="0" applyProtection="0">
      <alignment horizontal="left" vertical="center" indent="1"/>
    </xf>
    <xf numFmtId="4" fontId="63" fillId="66" borderId="43" applyNumberFormat="0" applyProtection="0">
      <alignment horizontal="left" vertical="center" indent="1"/>
    </xf>
    <xf numFmtId="4" fontId="63" fillId="66" borderId="43" applyNumberFormat="0" applyProtection="0">
      <alignment horizontal="left" vertical="center" indent="1"/>
    </xf>
    <xf numFmtId="4" fontId="63" fillId="66" borderId="43" applyNumberFormat="0" applyProtection="0">
      <alignment horizontal="left" vertical="center" indent="1"/>
    </xf>
    <xf numFmtId="4" fontId="63" fillId="66" borderId="43" applyNumberFormat="0" applyProtection="0">
      <alignment horizontal="left" vertical="center" indent="1"/>
    </xf>
    <xf numFmtId="4" fontId="63" fillId="66" borderId="43" applyNumberFormat="0" applyProtection="0">
      <alignment horizontal="left" vertical="center" indent="1"/>
    </xf>
    <xf numFmtId="4" fontId="63" fillId="66" borderId="43" applyNumberFormat="0" applyProtection="0">
      <alignment horizontal="left" vertical="center" indent="1"/>
    </xf>
    <xf numFmtId="4" fontId="63" fillId="66" borderId="43" applyNumberFormat="0" applyProtection="0">
      <alignment horizontal="left" vertical="center" indent="1"/>
    </xf>
    <xf numFmtId="4" fontId="63" fillId="66" borderId="43" applyNumberFormat="0" applyProtection="0">
      <alignment horizontal="left" vertical="center" indent="1"/>
    </xf>
    <xf numFmtId="4" fontId="63" fillId="66" borderId="43" applyNumberFormat="0" applyProtection="0">
      <alignment vertical="center"/>
    </xf>
    <xf numFmtId="4" fontId="63" fillId="66" borderId="43" applyNumberFormat="0" applyProtection="0">
      <alignment vertical="center"/>
    </xf>
    <xf numFmtId="4" fontId="63" fillId="66" borderId="43" applyNumberFormat="0" applyProtection="0">
      <alignment vertical="center"/>
    </xf>
    <xf numFmtId="4" fontId="63" fillId="66" borderId="43" applyNumberFormat="0" applyProtection="0">
      <alignment horizontal="left" vertical="center" indent="1"/>
    </xf>
    <xf numFmtId="4" fontId="63" fillId="66" borderId="43" applyNumberFormat="0" applyProtection="0">
      <alignment horizontal="left" vertical="center" indent="1"/>
    </xf>
    <xf numFmtId="4" fontId="63" fillId="66" borderId="43" applyNumberFormat="0" applyProtection="0">
      <alignment horizontal="left" vertical="center" indent="1"/>
    </xf>
    <xf numFmtId="4" fontId="63" fillId="66" borderId="43" applyNumberFormat="0" applyProtection="0">
      <alignment horizontal="left" vertical="center" indent="1"/>
    </xf>
    <xf numFmtId="4" fontId="63" fillId="66" borderId="43" applyNumberFormat="0" applyProtection="0">
      <alignment horizontal="left" vertical="center" indent="1"/>
    </xf>
    <xf numFmtId="4" fontId="63" fillId="66" borderId="43" applyNumberFormat="0" applyProtection="0">
      <alignment horizontal="left" vertical="center" indent="1"/>
    </xf>
    <xf numFmtId="0" fontId="63" fillId="66" borderId="43" applyNumberFormat="0" applyProtection="0">
      <alignment horizontal="left" vertical="top" indent="1"/>
    </xf>
    <xf numFmtId="0" fontId="63" fillId="66" borderId="43" applyNumberFormat="0" applyProtection="0">
      <alignment horizontal="left" vertical="top" indent="1"/>
    </xf>
    <xf numFmtId="0" fontId="63" fillId="66" borderId="43" applyNumberFormat="0" applyProtection="0">
      <alignment horizontal="left" vertical="top" indent="1"/>
    </xf>
    <xf numFmtId="0" fontId="63" fillId="66" borderId="43" applyNumberFormat="0" applyProtection="0">
      <alignment horizontal="left" vertical="top" indent="1"/>
    </xf>
    <xf numFmtId="0" fontId="63" fillId="66" borderId="43" applyNumberFormat="0" applyProtection="0">
      <alignment horizontal="left" vertical="top" indent="1"/>
    </xf>
    <xf numFmtId="0" fontId="63" fillId="66" borderId="43" applyNumberFormat="0" applyProtection="0">
      <alignment horizontal="left" vertical="top" indent="1"/>
    </xf>
    <xf numFmtId="0" fontId="63" fillId="66" borderId="43" applyNumberFormat="0" applyProtection="0">
      <alignment horizontal="left" vertical="top" indent="1"/>
    </xf>
    <xf numFmtId="0" fontId="63" fillId="66" borderId="43" applyNumberFormat="0" applyProtection="0">
      <alignment horizontal="left" vertical="top" indent="1"/>
    </xf>
    <xf numFmtId="0" fontId="63" fillId="66" borderId="43" applyNumberFormat="0" applyProtection="0">
      <alignment horizontal="left" vertical="top" indent="1"/>
    </xf>
    <xf numFmtId="4" fontId="63" fillId="67" borderId="0" applyNumberFormat="0" applyProtection="0">
      <alignment horizontal="left" vertical="center" indent="1"/>
    </xf>
    <xf numFmtId="4" fontId="63" fillId="67" borderId="43" applyNumberFormat="0" applyProtection="0"/>
    <xf numFmtId="4" fontId="63" fillId="67" borderId="2" applyNumberFormat="0" applyProtection="0">
      <alignment vertical="center"/>
    </xf>
    <xf numFmtId="4" fontId="63" fillId="67" borderId="2" applyNumberFormat="0" applyProtection="0">
      <alignment vertical="center"/>
    </xf>
    <xf numFmtId="4" fontId="63" fillId="67" borderId="2" applyNumberFormat="0" applyProtection="0">
      <alignment vertical="center"/>
    </xf>
    <xf numFmtId="4" fontId="63" fillId="67" borderId="43" applyNumberFormat="0" applyProtection="0"/>
    <xf numFmtId="4" fontId="63" fillId="67" borderId="43" applyNumberFormat="0" applyProtection="0"/>
    <xf numFmtId="4" fontId="63" fillId="67" borderId="0" applyNumberFormat="0" applyProtection="0">
      <alignment horizontal="left" vertical="center" indent="1"/>
    </xf>
    <xf numFmtId="4" fontId="63" fillId="67" borderId="43" applyNumberFormat="0" applyProtection="0"/>
    <xf numFmtId="4" fontId="63" fillId="67" borderId="43" applyNumberFormat="0" applyProtection="0"/>
    <xf numFmtId="4" fontId="63" fillId="67" borderId="43" applyNumberFormat="0" applyProtection="0"/>
    <xf numFmtId="4" fontId="63" fillId="67" borderId="43" applyNumberFormat="0" applyProtection="0"/>
    <xf numFmtId="4" fontId="63" fillId="67" borderId="43" applyNumberFormat="0" applyProtection="0"/>
    <xf numFmtId="4" fontId="63" fillId="67" borderId="43" applyNumberFormat="0" applyProtection="0"/>
    <xf numFmtId="4" fontId="63" fillId="67" borderId="43" applyNumberFormat="0" applyProtection="0"/>
    <xf numFmtId="4" fontId="63" fillId="67" borderId="43" applyNumberFormat="0" applyProtection="0"/>
    <xf numFmtId="4" fontId="63" fillId="67" borderId="43" applyNumberFormat="0" applyProtection="0"/>
    <xf numFmtId="4" fontId="63" fillId="67" borderId="43" applyNumberFormat="0" applyProtection="0"/>
    <xf numFmtId="4" fontId="63" fillId="67" borderId="43" applyNumberFormat="0" applyProtection="0"/>
    <xf numFmtId="4" fontId="63" fillId="67" borderId="43" applyNumberFormat="0" applyProtection="0"/>
    <xf numFmtId="4" fontId="63" fillId="67" borderId="2" applyNumberFormat="0" applyProtection="0">
      <alignment vertical="center"/>
    </xf>
    <xf numFmtId="4" fontId="63" fillId="67" borderId="2" applyNumberFormat="0" applyProtection="0">
      <alignment vertical="center"/>
    </xf>
    <xf numFmtId="4" fontId="63" fillId="67" borderId="2" applyNumberFormat="0" applyProtection="0">
      <alignment vertical="center"/>
    </xf>
    <xf numFmtId="4" fontId="63" fillId="67" borderId="2" applyNumberFormat="0" applyProtection="0">
      <alignment vertical="center"/>
    </xf>
    <xf numFmtId="4" fontId="63" fillId="67" borderId="2" applyNumberFormat="0" applyProtection="0">
      <alignment vertical="center"/>
    </xf>
    <xf numFmtId="4" fontId="63" fillId="67" borderId="2" applyNumberFormat="0" applyProtection="0">
      <alignment vertical="center"/>
    </xf>
    <xf numFmtId="4" fontId="63" fillId="67" borderId="2" applyNumberFormat="0" applyProtection="0">
      <alignment vertical="center"/>
    </xf>
    <xf numFmtId="4" fontId="63" fillId="67" borderId="43" applyNumberFormat="0" applyProtection="0"/>
    <xf numFmtId="4" fontId="16" fillId="68" borderId="43" applyNumberFormat="0" applyProtection="0">
      <alignment horizontal="right" vertical="center"/>
    </xf>
    <xf numFmtId="4" fontId="16" fillId="68" borderId="43" applyNumberFormat="0" applyProtection="0">
      <alignment horizontal="right" vertical="center"/>
    </xf>
    <xf numFmtId="4" fontId="16" fillId="68" borderId="43" applyNumberFormat="0" applyProtection="0">
      <alignment horizontal="right" vertical="center"/>
    </xf>
    <xf numFmtId="4" fontId="16" fillId="68" borderId="43" applyNumberFormat="0" applyProtection="0">
      <alignment horizontal="right" vertical="center"/>
    </xf>
    <xf numFmtId="4" fontId="16" fillId="68" borderId="43" applyNumberFormat="0" applyProtection="0">
      <alignment horizontal="right" vertical="center"/>
    </xf>
    <xf numFmtId="4" fontId="16" fillId="68" borderId="43" applyNumberFormat="0" applyProtection="0">
      <alignment horizontal="right" vertical="center"/>
    </xf>
    <xf numFmtId="4" fontId="16" fillId="68" borderId="43" applyNumberFormat="0" applyProtection="0">
      <alignment horizontal="right" vertical="center"/>
    </xf>
    <xf numFmtId="4" fontId="16" fillId="68" borderId="43" applyNumberFormat="0" applyProtection="0">
      <alignment horizontal="right" vertical="center"/>
    </xf>
    <xf numFmtId="4" fontId="16" fillId="68" borderId="43" applyNumberFormat="0" applyProtection="0">
      <alignment horizontal="right" vertical="center"/>
    </xf>
    <xf numFmtId="4" fontId="16" fillId="69" borderId="43" applyNumberFormat="0" applyProtection="0">
      <alignment horizontal="right" vertical="center"/>
    </xf>
    <xf numFmtId="4" fontId="16" fillId="69" borderId="43" applyNumberFormat="0" applyProtection="0">
      <alignment horizontal="right" vertical="center"/>
    </xf>
    <xf numFmtId="4" fontId="16" fillId="69" borderId="43" applyNumberFormat="0" applyProtection="0">
      <alignment horizontal="right" vertical="center"/>
    </xf>
    <xf numFmtId="4" fontId="16" fillId="69" borderId="43" applyNumberFormat="0" applyProtection="0">
      <alignment horizontal="right" vertical="center"/>
    </xf>
    <xf numFmtId="4" fontId="16" fillId="69" borderId="43" applyNumberFormat="0" applyProtection="0">
      <alignment horizontal="right" vertical="center"/>
    </xf>
    <xf numFmtId="4" fontId="16" fillId="69" borderId="43" applyNumberFormat="0" applyProtection="0">
      <alignment horizontal="right" vertical="center"/>
    </xf>
    <xf numFmtId="4" fontId="16" fillId="69" borderId="43" applyNumberFormat="0" applyProtection="0">
      <alignment horizontal="right" vertical="center"/>
    </xf>
    <xf numFmtId="4" fontId="16" fillId="69" borderId="43" applyNumberFormat="0" applyProtection="0">
      <alignment horizontal="right" vertical="center"/>
    </xf>
    <xf numFmtId="4" fontId="16" fillId="69" borderId="43" applyNumberFormat="0" applyProtection="0">
      <alignment horizontal="right" vertical="center"/>
    </xf>
    <xf numFmtId="4" fontId="16" fillId="70" borderId="43" applyNumberFormat="0" applyProtection="0">
      <alignment horizontal="right" vertical="center"/>
    </xf>
    <xf numFmtId="4" fontId="16" fillId="70" borderId="43" applyNumberFormat="0" applyProtection="0">
      <alignment horizontal="right" vertical="center"/>
    </xf>
    <xf numFmtId="4" fontId="16" fillId="70" borderId="43" applyNumberFormat="0" applyProtection="0">
      <alignment horizontal="right" vertical="center"/>
    </xf>
    <xf numFmtId="4" fontId="16" fillId="70" borderId="43" applyNumberFormat="0" applyProtection="0">
      <alignment horizontal="right" vertical="center"/>
    </xf>
    <xf numFmtId="4" fontId="16" fillId="70" borderId="43" applyNumberFormat="0" applyProtection="0">
      <alignment horizontal="right" vertical="center"/>
    </xf>
    <xf numFmtId="4" fontId="16" fillId="70" borderId="43" applyNumberFormat="0" applyProtection="0">
      <alignment horizontal="right" vertical="center"/>
    </xf>
    <xf numFmtId="4" fontId="16" fillId="70" borderId="43" applyNumberFormat="0" applyProtection="0">
      <alignment horizontal="right" vertical="center"/>
    </xf>
    <xf numFmtId="4" fontId="16" fillId="70" borderId="43" applyNumberFormat="0" applyProtection="0">
      <alignment horizontal="right" vertical="center"/>
    </xf>
    <xf numFmtId="4" fontId="16" fillId="70" borderId="43" applyNumberFormat="0" applyProtection="0">
      <alignment horizontal="right" vertical="center"/>
    </xf>
    <xf numFmtId="4" fontId="16" fillId="71" borderId="43" applyNumberFormat="0" applyProtection="0">
      <alignment horizontal="right" vertical="center"/>
    </xf>
    <xf numFmtId="4" fontId="16" fillId="71" borderId="43" applyNumberFormat="0" applyProtection="0">
      <alignment horizontal="right" vertical="center"/>
    </xf>
    <xf numFmtId="4" fontId="16" fillId="71" borderId="43" applyNumberFormat="0" applyProtection="0">
      <alignment horizontal="right" vertical="center"/>
    </xf>
    <xf numFmtId="4" fontId="16" fillId="71" borderId="43" applyNumberFormat="0" applyProtection="0">
      <alignment horizontal="right" vertical="center"/>
    </xf>
    <xf numFmtId="4" fontId="16" fillId="71" borderId="43" applyNumberFormat="0" applyProtection="0">
      <alignment horizontal="right" vertical="center"/>
    </xf>
    <xf numFmtId="4" fontId="16" fillId="71" borderId="43" applyNumberFormat="0" applyProtection="0">
      <alignment horizontal="right" vertical="center"/>
    </xf>
    <xf numFmtId="4" fontId="16" fillId="71" borderId="43" applyNumberFormat="0" applyProtection="0">
      <alignment horizontal="right" vertical="center"/>
    </xf>
    <xf numFmtId="4" fontId="16" fillId="71" borderId="43" applyNumberFormat="0" applyProtection="0">
      <alignment horizontal="right" vertical="center"/>
    </xf>
    <xf numFmtId="4" fontId="16" fillId="71" borderId="43" applyNumberFormat="0" applyProtection="0">
      <alignment horizontal="right" vertical="center"/>
    </xf>
    <xf numFmtId="4" fontId="16" fillId="72" borderId="43" applyNumberFormat="0" applyProtection="0">
      <alignment horizontal="right" vertical="center"/>
    </xf>
    <xf numFmtId="4" fontId="16" fillId="72" borderId="43" applyNumberFormat="0" applyProtection="0">
      <alignment horizontal="right" vertical="center"/>
    </xf>
    <xf numFmtId="4" fontId="16" fillId="72" borderId="43" applyNumberFormat="0" applyProtection="0">
      <alignment horizontal="right" vertical="center"/>
    </xf>
    <xf numFmtId="4" fontId="16" fillId="72" borderId="43" applyNumberFormat="0" applyProtection="0">
      <alignment horizontal="right" vertical="center"/>
    </xf>
    <xf numFmtId="4" fontId="16" fillId="72" borderId="43" applyNumberFormat="0" applyProtection="0">
      <alignment horizontal="right" vertical="center"/>
    </xf>
    <xf numFmtId="4" fontId="16" fillId="72" borderId="43" applyNumberFormat="0" applyProtection="0">
      <alignment horizontal="right" vertical="center"/>
    </xf>
    <xf numFmtId="4" fontId="16" fillId="72" borderId="43" applyNumberFormat="0" applyProtection="0">
      <alignment horizontal="right" vertical="center"/>
    </xf>
    <xf numFmtId="4" fontId="16" fillId="72" borderId="43" applyNumberFormat="0" applyProtection="0">
      <alignment horizontal="right" vertical="center"/>
    </xf>
    <xf numFmtId="4" fontId="16" fillId="72" borderId="43" applyNumberFormat="0" applyProtection="0">
      <alignment horizontal="right" vertical="center"/>
    </xf>
    <xf numFmtId="4" fontId="16" fillId="73" borderId="43" applyNumberFormat="0" applyProtection="0">
      <alignment horizontal="right" vertical="center"/>
    </xf>
    <xf numFmtId="4" fontId="16" fillId="73" borderId="43" applyNumberFormat="0" applyProtection="0">
      <alignment horizontal="right" vertical="center"/>
    </xf>
    <xf numFmtId="4" fontId="16" fillId="73" borderId="43" applyNumberFormat="0" applyProtection="0">
      <alignment horizontal="right" vertical="center"/>
    </xf>
    <xf numFmtId="4" fontId="16" fillId="73" borderId="43" applyNumberFormat="0" applyProtection="0">
      <alignment horizontal="right" vertical="center"/>
    </xf>
    <xf numFmtId="4" fontId="16" fillId="73" borderId="43" applyNumberFormat="0" applyProtection="0">
      <alignment horizontal="right" vertical="center"/>
    </xf>
    <xf numFmtId="4" fontId="16" fillId="73" borderId="43" applyNumberFormat="0" applyProtection="0">
      <alignment horizontal="right" vertical="center"/>
    </xf>
    <xf numFmtId="4" fontId="16" fillId="73" borderId="43" applyNumberFormat="0" applyProtection="0">
      <alignment horizontal="right" vertical="center"/>
    </xf>
    <xf numFmtId="4" fontId="16" fillId="73" borderId="43" applyNumberFormat="0" applyProtection="0">
      <alignment horizontal="right" vertical="center"/>
    </xf>
    <xf numFmtId="4" fontId="16" fillId="73" borderId="43" applyNumberFormat="0" applyProtection="0">
      <alignment horizontal="right" vertical="center"/>
    </xf>
    <xf numFmtId="4" fontId="16" fillId="74" borderId="43" applyNumberFormat="0" applyProtection="0">
      <alignment horizontal="right" vertical="center"/>
    </xf>
    <xf numFmtId="4" fontId="16" fillId="74" borderId="43" applyNumberFormat="0" applyProtection="0">
      <alignment horizontal="right" vertical="center"/>
    </xf>
    <xf numFmtId="4" fontId="16" fillId="74" borderId="43" applyNumberFormat="0" applyProtection="0">
      <alignment horizontal="right" vertical="center"/>
    </xf>
    <xf numFmtId="4" fontId="16" fillId="74" borderId="43" applyNumberFormat="0" applyProtection="0">
      <alignment horizontal="right" vertical="center"/>
    </xf>
    <xf numFmtId="4" fontId="16" fillId="74" borderId="43" applyNumberFormat="0" applyProtection="0">
      <alignment horizontal="right" vertical="center"/>
    </xf>
    <xf numFmtId="4" fontId="16" fillId="74" borderId="43" applyNumberFormat="0" applyProtection="0">
      <alignment horizontal="right" vertical="center"/>
    </xf>
    <xf numFmtId="4" fontId="16" fillId="74" borderId="43" applyNumberFormat="0" applyProtection="0">
      <alignment horizontal="right" vertical="center"/>
    </xf>
    <xf numFmtId="4" fontId="16" fillId="74" borderId="43" applyNumberFormat="0" applyProtection="0">
      <alignment horizontal="right" vertical="center"/>
    </xf>
    <xf numFmtId="4" fontId="16" fillId="74" borderId="43" applyNumberFormat="0" applyProtection="0">
      <alignment horizontal="right" vertical="center"/>
    </xf>
    <xf numFmtId="4" fontId="16" fillId="75" borderId="43" applyNumberFormat="0" applyProtection="0">
      <alignment horizontal="right" vertical="center"/>
    </xf>
    <xf numFmtId="4" fontId="16" fillId="75" borderId="43" applyNumberFormat="0" applyProtection="0">
      <alignment horizontal="right" vertical="center"/>
    </xf>
    <xf numFmtId="4" fontId="16" fillId="75" borderId="43" applyNumberFormat="0" applyProtection="0">
      <alignment horizontal="right" vertical="center"/>
    </xf>
    <xf numFmtId="4" fontId="16" fillId="75" borderId="43" applyNumberFormat="0" applyProtection="0">
      <alignment horizontal="right" vertical="center"/>
    </xf>
    <xf numFmtId="4" fontId="16" fillId="75" borderId="43" applyNumberFormat="0" applyProtection="0">
      <alignment horizontal="right" vertical="center"/>
    </xf>
    <xf numFmtId="4" fontId="16" fillId="75" borderId="43" applyNumberFormat="0" applyProtection="0">
      <alignment horizontal="right" vertical="center"/>
    </xf>
    <xf numFmtId="4" fontId="16" fillId="75" borderId="43" applyNumberFormat="0" applyProtection="0">
      <alignment horizontal="right" vertical="center"/>
    </xf>
    <xf numFmtId="4" fontId="16" fillId="75" borderId="43" applyNumberFormat="0" applyProtection="0">
      <alignment horizontal="right" vertical="center"/>
    </xf>
    <xf numFmtId="4" fontId="16" fillId="75" borderId="43" applyNumberFormat="0" applyProtection="0">
      <alignment horizontal="right" vertical="center"/>
    </xf>
    <xf numFmtId="4" fontId="16" fillId="76" borderId="43" applyNumberFormat="0" applyProtection="0">
      <alignment horizontal="right" vertical="center"/>
    </xf>
    <xf numFmtId="4" fontId="16" fillId="76" borderId="43" applyNumberFormat="0" applyProtection="0">
      <alignment horizontal="right" vertical="center"/>
    </xf>
    <xf numFmtId="4" fontId="16" fillId="76" borderId="43" applyNumberFormat="0" applyProtection="0">
      <alignment horizontal="right" vertical="center"/>
    </xf>
    <xf numFmtId="4" fontId="16" fillId="76" borderId="43" applyNumberFormat="0" applyProtection="0">
      <alignment horizontal="right" vertical="center"/>
    </xf>
    <xf numFmtId="4" fontId="16" fillId="76" borderId="43" applyNumberFormat="0" applyProtection="0">
      <alignment horizontal="right" vertical="center"/>
    </xf>
    <xf numFmtId="4" fontId="16" fillId="76" borderId="43" applyNumberFormat="0" applyProtection="0">
      <alignment horizontal="right" vertical="center"/>
    </xf>
    <xf numFmtId="4" fontId="16" fillId="76" borderId="43" applyNumberFormat="0" applyProtection="0">
      <alignment horizontal="right" vertical="center"/>
    </xf>
    <xf numFmtId="4" fontId="16" fillId="76" borderId="43" applyNumberFormat="0" applyProtection="0">
      <alignment horizontal="right" vertical="center"/>
    </xf>
    <xf numFmtId="4" fontId="16" fillId="76" borderId="43" applyNumberFormat="0" applyProtection="0">
      <alignment horizontal="right" vertical="center"/>
    </xf>
    <xf numFmtId="4" fontId="63" fillId="77" borderId="44" applyNumberFormat="0" applyProtection="0">
      <alignment horizontal="left" vertical="center" indent="1"/>
    </xf>
    <xf numFmtId="4" fontId="16" fillId="78" borderId="0" applyNumberFormat="0" applyProtection="0">
      <alignment horizontal="left" indent="1"/>
    </xf>
    <xf numFmtId="4" fontId="16" fillId="78" borderId="0" applyNumberFormat="0" applyProtection="0">
      <alignment horizontal="left" indent="1"/>
    </xf>
    <xf numFmtId="4" fontId="16" fillId="78" borderId="0" applyNumberFormat="0" applyProtection="0">
      <alignment horizontal="left" indent="1"/>
    </xf>
    <xf numFmtId="4" fontId="16" fillId="78" borderId="0" applyNumberFormat="0" applyProtection="0">
      <alignment horizontal="left" indent="1"/>
    </xf>
    <xf numFmtId="4" fontId="16" fillId="78" borderId="0" applyNumberFormat="0" applyProtection="0">
      <alignment horizontal="left" indent="1"/>
    </xf>
    <xf numFmtId="4" fontId="16" fillId="78" borderId="0" applyNumberFormat="0" applyProtection="0">
      <alignment horizontal="left" indent="1"/>
    </xf>
    <xf numFmtId="4" fontId="16" fillId="78" borderId="0" applyNumberFormat="0" applyProtection="0">
      <alignment horizontal="left" vertical="center" indent="1"/>
    </xf>
    <xf numFmtId="4" fontId="16" fillId="78" borderId="0" applyNumberFormat="0" applyProtection="0">
      <alignment horizontal="left" indent="1"/>
    </xf>
    <xf numFmtId="4" fontId="16" fillId="78" borderId="0" applyNumberFormat="0" applyProtection="0">
      <alignment horizontal="left" indent="1"/>
    </xf>
    <xf numFmtId="4" fontId="124" fillId="79" borderId="0" applyNumberFormat="0" applyProtection="0">
      <alignment horizontal="left" vertical="center" indent="1"/>
    </xf>
    <xf numFmtId="4" fontId="124" fillId="79" borderId="0" applyNumberFormat="0" applyProtection="0">
      <alignment horizontal="left" vertical="center" indent="1"/>
    </xf>
    <xf numFmtId="4" fontId="124" fillId="80" borderId="0" applyNumberFormat="0" applyProtection="0">
      <alignment horizontal="left" vertical="center" indent="1"/>
    </xf>
    <xf numFmtId="4" fontId="124" fillId="79" borderId="0" applyNumberFormat="0" applyProtection="0">
      <alignment horizontal="left" vertical="center" indent="1"/>
    </xf>
    <xf numFmtId="4" fontId="124" fillId="80" borderId="0" applyNumberFormat="0" applyProtection="0">
      <alignment horizontal="left" vertical="center" indent="1"/>
    </xf>
    <xf numFmtId="4" fontId="124" fillId="79" borderId="0" applyNumberFormat="0" applyProtection="0">
      <alignment horizontal="left" vertical="center" indent="1"/>
    </xf>
    <xf numFmtId="4" fontId="124" fillId="79" borderId="0" applyNumberFormat="0" applyProtection="0">
      <alignment horizontal="left" vertical="center" indent="1"/>
    </xf>
    <xf numFmtId="4" fontId="16" fillId="81" borderId="43" applyNumberFormat="0" applyProtection="0">
      <alignment horizontal="right" vertical="center"/>
    </xf>
    <xf numFmtId="4" fontId="16" fillId="81" borderId="43" applyNumberFormat="0" applyProtection="0">
      <alignment horizontal="right" vertical="center"/>
    </xf>
    <xf numFmtId="4" fontId="16" fillId="81" borderId="43" applyNumberFormat="0" applyProtection="0">
      <alignment horizontal="right" vertical="center"/>
    </xf>
    <xf numFmtId="4" fontId="16" fillId="81" borderId="43" applyNumberFormat="0" applyProtection="0">
      <alignment horizontal="right" vertical="center"/>
    </xf>
    <xf numFmtId="4" fontId="16" fillId="81" borderId="43" applyNumberFormat="0" applyProtection="0">
      <alignment horizontal="right" vertical="center"/>
    </xf>
    <xf numFmtId="4" fontId="16" fillId="81" borderId="43" applyNumberFormat="0" applyProtection="0">
      <alignment horizontal="right" vertical="center"/>
    </xf>
    <xf numFmtId="4" fontId="16" fillId="81" borderId="43" applyNumberFormat="0" applyProtection="0">
      <alignment horizontal="right" vertical="center"/>
    </xf>
    <xf numFmtId="4" fontId="16" fillId="81" borderId="43" applyNumberFormat="0" applyProtection="0">
      <alignment horizontal="right" vertical="center"/>
    </xf>
    <xf numFmtId="4" fontId="16" fillId="81" borderId="43" applyNumberFormat="0" applyProtection="0">
      <alignment horizontal="right" vertical="center"/>
    </xf>
    <xf numFmtId="4" fontId="129" fillId="82" borderId="0" applyNumberFormat="0" applyProtection="0">
      <alignment horizontal="left" indent="1"/>
    </xf>
    <xf numFmtId="4" fontId="129" fillId="82" borderId="0" applyNumberFormat="0" applyProtection="0">
      <alignment horizontal="left" indent="1"/>
    </xf>
    <xf numFmtId="4" fontId="16" fillId="78" borderId="0" applyNumberFormat="0" applyProtection="0">
      <alignment horizontal="left" vertical="center" indent="1"/>
    </xf>
    <xf numFmtId="4" fontId="129" fillId="82" borderId="0" applyNumberFormat="0" applyProtection="0">
      <alignment horizontal="left" indent="1"/>
    </xf>
    <xf numFmtId="4" fontId="129" fillId="82" borderId="0" applyNumberFormat="0" applyProtection="0">
      <alignment horizontal="left" indent="1"/>
    </xf>
    <xf numFmtId="4" fontId="16" fillId="78" borderId="0" applyNumberFormat="0" applyProtection="0">
      <alignment horizontal="left" vertical="center" indent="1"/>
    </xf>
    <xf numFmtId="4" fontId="129" fillId="82" borderId="0" applyNumberFormat="0" applyProtection="0">
      <alignment horizontal="left" indent="1"/>
    </xf>
    <xf numFmtId="4" fontId="129" fillId="82" borderId="0" applyNumberFormat="0" applyProtection="0">
      <alignment horizontal="left" indent="1"/>
    </xf>
    <xf numFmtId="4" fontId="129" fillId="82" borderId="0" applyNumberFormat="0" applyProtection="0">
      <alignment horizontal="left" indent="1"/>
    </xf>
    <xf numFmtId="4" fontId="129" fillId="82" borderId="0" applyNumberFormat="0" applyProtection="0">
      <alignment horizontal="left" indent="1"/>
    </xf>
    <xf numFmtId="4" fontId="130" fillId="0" borderId="0" applyNumberFormat="0" applyProtection="0">
      <alignment horizontal="left" vertical="center" indent="1"/>
    </xf>
    <xf numFmtId="4" fontId="129" fillId="82" borderId="0" applyNumberFormat="0" applyProtection="0">
      <alignment horizontal="left" indent="1"/>
    </xf>
    <xf numFmtId="4" fontId="129" fillId="82" borderId="0" applyNumberFormat="0" applyProtection="0">
      <alignment horizontal="left" indent="1"/>
    </xf>
    <xf numFmtId="4" fontId="58" fillId="83" borderId="0" applyNumberFormat="0" applyProtection="0"/>
    <xf numFmtId="4" fontId="58" fillId="83" borderId="0" applyNumberFormat="0" applyProtection="0"/>
    <xf numFmtId="4" fontId="16" fillId="81" borderId="0" applyNumberFormat="0" applyProtection="0">
      <alignment horizontal="left" vertical="center" indent="1"/>
    </xf>
    <xf numFmtId="4" fontId="58" fillId="83" borderId="0" applyNumberFormat="0" applyProtection="0"/>
    <xf numFmtId="4" fontId="16" fillId="81" borderId="0" applyNumberFormat="0" applyProtection="0">
      <alignment horizontal="left" vertical="center" indent="1"/>
    </xf>
    <xf numFmtId="4" fontId="58" fillId="83" borderId="0" applyNumberFormat="0" applyProtection="0"/>
    <xf numFmtId="4" fontId="58" fillId="83" borderId="0" applyNumberFormat="0" applyProtection="0"/>
    <xf numFmtId="4" fontId="58" fillId="83" borderId="0" applyNumberFormat="0" applyProtection="0"/>
    <xf numFmtId="4" fontId="58" fillId="83" borderId="0" applyNumberFormat="0" applyProtection="0"/>
    <xf numFmtId="4" fontId="58" fillId="0" borderId="0" applyNumberFormat="0" applyProtection="0">
      <alignment horizontal="left" vertical="center" indent="1"/>
    </xf>
    <xf numFmtId="4" fontId="58" fillId="83" borderId="0" applyNumberFormat="0" applyProtection="0"/>
    <xf numFmtId="4" fontId="58" fillId="83" borderId="0" applyNumberFormat="0" applyProtection="0"/>
    <xf numFmtId="0" fontId="15" fillId="79" borderId="43" applyNumberFormat="0" applyProtection="0">
      <alignment horizontal="left" vertical="center" indent="1"/>
    </xf>
    <xf numFmtId="0" fontId="15" fillId="79" borderId="43" applyNumberFormat="0" applyProtection="0">
      <alignment horizontal="left" vertical="center" indent="1"/>
    </xf>
    <xf numFmtId="0" fontId="15" fillId="79" borderId="43" applyNumberFormat="0" applyProtection="0">
      <alignment horizontal="left" vertical="center" indent="1"/>
    </xf>
    <xf numFmtId="0" fontId="15" fillId="79" borderId="43" applyNumberFormat="0" applyProtection="0">
      <alignment horizontal="left" vertical="center" indent="1"/>
    </xf>
    <xf numFmtId="0" fontId="15" fillId="80" borderId="43" applyNumberFormat="0" applyProtection="0">
      <alignment horizontal="left" vertical="center" indent="1"/>
    </xf>
    <xf numFmtId="0" fontId="15" fillId="80" borderId="43" applyNumberFormat="0" applyProtection="0">
      <alignment horizontal="left" vertical="center" indent="1"/>
    </xf>
    <xf numFmtId="0" fontId="15" fillId="80" borderId="43" applyNumberFormat="0" applyProtection="0">
      <alignment horizontal="left" vertical="center" indent="1"/>
    </xf>
    <xf numFmtId="0" fontId="15" fillId="80" borderId="43" applyNumberFormat="0" applyProtection="0">
      <alignment horizontal="left" vertical="center" indent="1"/>
    </xf>
    <xf numFmtId="0" fontId="15" fillId="80" borderId="43" applyNumberFormat="0" applyProtection="0">
      <alignment horizontal="left" vertical="center" indent="1"/>
    </xf>
    <xf numFmtId="0" fontId="15" fillId="80" borderId="43" applyNumberFormat="0" applyProtection="0">
      <alignment horizontal="left" vertical="center" indent="1"/>
    </xf>
    <xf numFmtId="0" fontId="15" fillId="80" borderId="43" applyNumberFormat="0" applyProtection="0">
      <alignment horizontal="left" vertical="center" indent="1"/>
    </xf>
    <xf numFmtId="0" fontId="15" fillId="80" borderId="43" applyNumberFormat="0" applyProtection="0">
      <alignment horizontal="left" vertical="center" indent="1"/>
    </xf>
    <xf numFmtId="0" fontId="15" fillId="79" borderId="43" applyNumberFormat="0" applyProtection="0">
      <alignment horizontal="left" vertical="center" indent="1"/>
    </xf>
    <xf numFmtId="0" fontId="15" fillId="79" borderId="43" applyNumberFormat="0" applyProtection="0">
      <alignment horizontal="left" vertical="center" indent="1"/>
    </xf>
    <xf numFmtId="0" fontId="15" fillId="79" borderId="43" applyNumberFormat="0" applyProtection="0">
      <alignment horizontal="left" vertical="center" indent="1"/>
    </xf>
    <xf numFmtId="0" fontId="15" fillId="80" borderId="43" applyNumberFormat="0" applyProtection="0">
      <alignment horizontal="left" vertical="center" indent="1"/>
    </xf>
    <xf numFmtId="0" fontId="15" fillId="80" borderId="43" applyNumberFormat="0" applyProtection="0">
      <alignment horizontal="left" vertical="center" indent="1"/>
    </xf>
    <xf numFmtId="0" fontId="15" fillId="80" borderId="43" applyNumberFormat="0" applyProtection="0">
      <alignment horizontal="left" vertical="center" indent="1"/>
    </xf>
    <xf numFmtId="0" fontId="15" fillId="80" borderId="43" applyNumberFormat="0" applyProtection="0">
      <alignment horizontal="left" vertical="center" indent="1"/>
    </xf>
    <xf numFmtId="0" fontId="15" fillId="80" borderId="43" applyNumberFormat="0" applyProtection="0">
      <alignment horizontal="left" vertical="center" indent="1"/>
    </xf>
    <xf numFmtId="0" fontId="15" fillId="80" borderId="43" applyNumberFormat="0" applyProtection="0">
      <alignment horizontal="left" vertical="center" indent="1"/>
    </xf>
    <xf numFmtId="0" fontId="15" fillId="80" borderId="43" applyNumberFormat="0" applyProtection="0">
      <alignment horizontal="left" vertical="center" indent="1"/>
    </xf>
    <xf numFmtId="0" fontId="15" fillId="80" borderId="43" applyNumberFormat="0" applyProtection="0">
      <alignment horizontal="left" vertical="center" indent="1"/>
    </xf>
    <xf numFmtId="0" fontId="15" fillId="79" borderId="43" applyNumberFormat="0" applyProtection="0">
      <alignment horizontal="left" vertical="center" indent="1"/>
    </xf>
    <xf numFmtId="0" fontId="15" fillId="79" borderId="43" applyNumberFormat="0" applyProtection="0">
      <alignment horizontal="left" vertical="center" indent="1"/>
    </xf>
    <xf numFmtId="0" fontId="15" fillId="79" borderId="43" applyNumberFormat="0" applyProtection="0">
      <alignment horizontal="left" vertical="center" indent="1"/>
    </xf>
    <xf numFmtId="0" fontId="15" fillId="79" borderId="43" applyNumberFormat="0" applyProtection="0">
      <alignment horizontal="left" vertical="center" indent="1"/>
    </xf>
    <xf numFmtId="0" fontId="15" fillId="79" borderId="43" applyNumberFormat="0" applyProtection="0">
      <alignment horizontal="left" vertical="center" indent="1"/>
    </xf>
    <xf numFmtId="0" fontId="15" fillId="79" borderId="43" applyNumberFormat="0" applyProtection="0">
      <alignment horizontal="left" vertical="center" indent="1"/>
    </xf>
    <xf numFmtId="0" fontId="15" fillId="79" borderId="43" applyNumberFormat="0" applyProtection="0">
      <alignment horizontal="left" vertical="center" indent="1"/>
    </xf>
    <xf numFmtId="0" fontId="15" fillId="79" borderId="43" applyNumberFormat="0" applyProtection="0">
      <alignment horizontal="left" vertical="center" indent="1"/>
    </xf>
    <xf numFmtId="0" fontId="15" fillId="79" borderId="43" applyNumberFormat="0" applyProtection="0">
      <alignment horizontal="left" vertical="center" indent="1"/>
    </xf>
    <xf numFmtId="0" fontId="15" fillId="79" borderId="43" applyNumberFormat="0" applyProtection="0">
      <alignment horizontal="left" vertical="center" indent="1"/>
    </xf>
    <xf numFmtId="0" fontId="15" fillId="79" borderId="43" applyNumberFormat="0" applyProtection="0">
      <alignment horizontal="left" vertical="center" indent="1"/>
    </xf>
    <xf numFmtId="0" fontId="15" fillId="79" borderId="43" applyNumberFormat="0" applyProtection="0">
      <alignment horizontal="left" vertical="center" indent="1"/>
    </xf>
    <xf numFmtId="0" fontId="15" fillId="79" borderId="43" applyNumberFormat="0" applyProtection="0">
      <alignment horizontal="left" vertical="center" indent="1"/>
    </xf>
    <xf numFmtId="0" fontId="15" fillId="79" borderId="43" applyNumberFormat="0" applyProtection="0">
      <alignment horizontal="left" vertical="center" indent="1"/>
    </xf>
    <xf numFmtId="0" fontId="15" fillId="79" borderId="43" applyNumberFormat="0" applyProtection="0">
      <alignment horizontal="left" vertical="top" indent="1"/>
    </xf>
    <xf numFmtId="0" fontId="15" fillId="79" borderId="43" applyNumberFormat="0" applyProtection="0">
      <alignment horizontal="left" vertical="top" indent="1"/>
    </xf>
    <xf numFmtId="0" fontId="15" fillId="79" borderId="43" applyNumberFormat="0" applyProtection="0">
      <alignment horizontal="left" vertical="top" indent="1"/>
    </xf>
    <xf numFmtId="0" fontId="15" fillId="79" borderId="43" applyNumberFormat="0" applyProtection="0">
      <alignment horizontal="left" vertical="top" indent="1"/>
    </xf>
    <xf numFmtId="0" fontId="15" fillId="80" borderId="43" applyNumberFormat="0" applyProtection="0">
      <alignment horizontal="left" vertical="top" indent="1"/>
    </xf>
    <xf numFmtId="0" fontId="15" fillId="80" borderId="43" applyNumberFormat="0" applyProtection="0">
      <alignment horizontal="left" vertical="top" indent="1"/>
    </xf>
    <xf numFmtId="0" fontId="15" fillId="80" borderId="43" applyNumberFormat="0" applyProtection="0">
      <alignment horizontal="left" vertical="top" indent="1"/>
    </xf>
    <xf numFmtId="0" fontId="15" fillId="80" borderId="43" applyNumberFormat="0" applyProtection="0">
      <alignment horizontal="left" vertical="top" indent="1"/>
    </xf>
    <xf numFmtId="0" fontId="15" fillId="80" borderId="43" applyNumberFormat="0" applyProtection="0">
      <alignment horizontal="left" vertical="top" indent="1"/>
    </xf>
    <xf numFmtId="0" fontId="15" fillId="80" borderId="43" applyNumberFormat="0" applyProtection="0">
      <alignment horizontal="left" vertical="top" indent="1"/>
    </xf>
    <xf numFmtId="0" fontId="15" fillId="80" borderId="43" applyNumberFormat="0" applyProtection="0">
      <alignment horizontal="left" vertical="top" indent="1"/>
    </xf>
    <xf numFmtId="0" fontId="15" fillId="80" borderId="43" applyNumberFormat="0" applyProtection="0">
      <alignment horizontal="left" vertical="top" indent="1"/>
    </xf>
    <xf numFmtId="0" fontId="15" fillId="79" borderId="43" applyNumberFormat="0" applyProtection="0">
      <alignment horizontal="left" vertical="top" indent="1"/>
    </xf>
    <xf numFmtId="0" fontId="15" fillId="79" borderId="43" applyNumberFormat="0" applyProtection="0">
      <alignment horizontal="left" vertical="top" indent="1"/>
    </xf>
    <xf numFmtId="0" fontId="15" fillId="79" borderId="43" applyNumberFormat="0" applyProtection="0">
      <alignment horizontal="left" vertical="top" indent="1"/>
    </xf>
    <xf numFmtId="0" fontId="15" fillId="80" borderId="43" applyNumberFormat="0" applyProtection="0">
      <alignment horizontal="left" vertical="top" indent="1"/>
    </xf>
    <xf numFmtId="0" fontId="15" fillId="80" borderId="43" applyNumberFormat="0" applyProtection="0">
      <alignment horizontal="left" vertical="top" indent="1"/>
    </xf>
    <xf numFmtId="0" fontId="15" fillId="80" borderId="43" applyNumberFormat="0" applyProtection="0">
      <alignment horizontal="left" vertical="top" indent="1"/>
    </xf>
    <xf numFmtId="0" fontId="15" fillId="80" borderId="43" applyNumberFormat="0" applyProtection="0">
      <alignment horizontal="left" vertical="top" indent="1"/>
    </xf>
    <xf numFmtId="0" fontId="15" fillId="80" borderId="43" applyNumberFormat="0" applyProtection="0">
      <alignment horizontal="left" vertical="top" indent="1"/>
    </xf>
    <xf numFmtId="0" fontId="15" fillId="80" borderId="43" applyNumberFormat="0" applyProtection="0">
      <alignment horizontal="left" vertical="top" indent="1"/>
    </xf>
    <xf numFmtId="0" fontId="15" fillId="80" borderId="43" applyNumberFormat="0" applyProtection="0">
      <alignment horizontal="left" vertical="top" indent="1"/>
    </xf>
    <xf numFmtId="0" fontId="15" fillId="80" borderId="43" applyNumberFormat="0" applyProtection="0">
      <alignment horizontal="left" vertical="top" indent="1"/>
    </xf>
    <xf numFmtId="0" fontId="15" fillId="79" borderId="43" applyNumberFormat="0" applyProtection="0">
      <alignment horizontal="left" vertical="top" indent="1"/>
    </xf>
    <xf numFmtId="0" fontId="15" fillId="79" borderId="43" applyNumberFormat="0" applyProtection="0">
      <alignment horizontal="left" vertical="top" indent="1"/>
    </xf>
    <xf numFmtId="0" fontId="15" fillId="79" borderId="43" applyNumberFormat="0" applyProtection="0">
      <alignment horizontal="left" vertical="top" indent="1"/>
    </xf>
    <xf numFmtId="0" fontId="15" fillId="79" borderId="43" applyNumberFormat="0" applyProtection="0">
      <alignment horizontal="left" vertical="top" indent="1"/>
    </xf>
    <xf numFmtId="0" fontId="15" fillId="79" borderId="43" applyNumberFormat="0" applyProtection="0">
      <alignment horizontal="left" vertical="top" indent="1"/>
    </xf>
    <xf numFmtId="0" fontId="15" fillId="79" borderId="43" applyNumberFormat="0" applyProtection="0">
      <alignment horizontal="left" vertical="top" indent="1"/>
    </xf>
    <xf numFmtId="0" fontId="15" fillId="79" borderId="43" applyNumberFormat="0" applyProtection="0">
      <alignment horizontal="left" vertical="top" indent="1"/>
    </xf>
    <xf numFmtId="0" fontId="15" fillId="79" borderId="43" applyNumberFormat="0" applyProtection="0">
      <alignment horizontal="left" vertical="top" indent="1"/>
    </xf>
    <xf numFmtId="0" fontId="15" fillId="79" borderId="43" applyNumberFormat="0" applyProtection="0">
      <alignment horizontal="left" vertical="top" indent="1"/>
    </xf>
    <xf numFmtId="0" fontId="15" fillId="79" borderId="43" applyNumberFormat="0" applyProtection="0">
      <alignment horizontal="left" vertical="top" indent="1"/>
    </xf>
    <xf numFmtId="0" fontId="15" fillId="79" borderId="43" applyNumberFormat="0" applyProtection="0">
      <alignment horizontal="left" vertical="top" indent="1"/>
    </xf>
    <xf numFmtId="0" fontId="15" fillId="79" borderId="43" applyNumberFormat="0" applyProtection="0">
      <alignment horizontal="left" vertical="top" indent="1"/>
    </xf>
    <xf numFmtId="0" fontId="15" fillId="79" borderId="43" applyNumberFormat="0" applyProtection="0">
      <alignment horizontal="left" vertical="top" indent="1"/>
    </xf>
    <xf numFmtId="0" fontId="15" fillId="79" borderId="43" applyNumberFormat="0" applyProtection="0">
      <alignment horizontal="left" vertical="top" indent="1"/>
    </xf>
    <xf numFmtId="0" fontId="15" fillId="67" borderId="43" applyNumberFormat="0" applyProtection="0">
      <alignment horizontal="left" vertical="center" indent="1"/>
    </xf>
    <xf numFmtId="0" fontId="15" fillId="67" borderId="43" applyNumberFormat="0" applyProtection="0">
      <alignment horizontal="left" vertical="center" indent="1"/>
    </xf>
    <xf numFmtId="0" fontId="15" fillId="67" borderId="43" applyNumberFormat="0" applyProtection="0">
      <alignment horizontal="left" vertical="center" indent="1"/>
    </xf>
    <xf numFmtId="0" fontId="15" fillId="67" borderId="43" applyNumberFormat="0" applyProtection="0">
      <alignment horizontal="left" vertical="center" indent="1"/>
    </xf>
    <xf numFmtId="0" fontId="15" fillId="81" borderId="43" applyNumberFormat="0" applyProtection="0">
      <alignment horizontal="left" vertical="center" indent="1"/>
    </xf>
    <xf numFmtId="0" fontId="15" fillId="81" borderId="43" applyNumberFormat="0" applyProtection="0">
      <alignment horizontal="left" vertical="center" indent="1"/>
    </xf>
    <xf numFmtId="0" fontId="15" fillId="81" borderId="43" applyNumberFormat="0" applyProtection="0">
      <alignment horizontal="left" vertical="center" indent="1"/>
    </xf>
    <xf numFmtId="0" fontId="15" fillId="81" borderId="43" applyNumberFormat="0" applyProtection="0">
      <alignment horizontal="left" vertical="center" indent="1"/>
    </xf>
    <xf numFmtId="0" fontId="15" fillId="81" borderId="43" applyNumberFormat="0" applyProtection="0">
      <alignment horizontal="left" vertical="center" indent="1"/>
    </xf>
    <xf numFmtId="0" fontId="15" fillId="81" borderId="43" applyNumberFormat="0" applyProtection="0">
      <alignment horizontal="left" vertical="center" indent="1"/>
    </xf>
    <xf numFmtId="0" fontId="15" fillId="81" borderId="43" applyNumberFormat="0" applyProtection="0">
      <alignment horizontal="left" vertical="center" indent="1"/>
    </xf>
    <xf numFmtId="0" fontId="15" fillId="81" borderId="43" applyNumberFormat="0" applyProtection="0">
      <alignment horizontal="left" vertical="center" indent="1"/>
    </xf>
    <xf numFmtId="0" fontId="15" fillId="67" borderId="43" applyNumberFormat="0" applyProtection="0">
      <alignment horizontal="left" vertical="center" indent="1"/>
    </xf>
    <xf numFmtId="0" fontId="15" fillId="67" borderId="43" applyNumberFormat="0" applyProtection="0">
      <alignment horizontal="left" vertical="center" indent="1"/>
    </xf>
    <xf numFmtId="0" fontId="15" fillId="67" borderId="43" applyNumberFormat="0" applyProtection="0">
      <alignment horizontal="left" vertical="center" indent="1"/>
    </xf>
    <xf numFmtId="0" fontId="15" fillId="81" borderId="43" applyNumberFormat="0" applyProtection="0">
      <alignment horizontal="left" vertical="center" indent="1"/>
    </xf>
    <xf numFmtId="0" fontId="15" fillId="81" borderId="43" applyNumberFormat="0" applyProtection="0">
      <alignment horizontal="left" vertical="center" indent="1"/>
    </xf>
    <xf numFmtId="0" fontId="15" fillId="81" borderId="43" applyNumberFormat="0" applyProtection="0">
      <alignment horizontal="left" vertical="center" indent="1"/>
    </xf>
    <xf numFmtId="0" fontId="15" fillId="81" borderId="43" applyNumberFormat="0" applyProtection="0">
      <alignment horizontal="left" vertical="center" indent="1"/>
    </xf>
    <xf numFmtId="0" fontId="15" fillId="81" borderId="43" applyNumberFormat="0" applyProtection="0">
      <alignment horizontal="left" vertical="center" indent="1"/>
    </xf>
    <xf numFmtId="0" fontId="15" fillId="81" borderId="43" applyNumberFormat="0" applyProtection="0">
      <alignment horizontal="left" vertical="center" indent="1"/>
    </xf>
    <xf numFmtId="0" fontId="15" fillId="81" borderId="43" applyNumberFormat="0" applyProtection="0">
      <alignment horizontal="left" vertical="center" indent="1"/>
    </xf>
    <xf numFmtId="0" fontId="15" fillId="81" borderId="43" applyNumberFormat="0" applyProtection="0">
      <alignment horizontal="left" vertical="center" indent="1"/>
    </xf>
    <xf numFmtId="0" fontId="15" fillId="67" borderId="43" applyNumberFormat="0" applyProtection="0">
      <alignment horizontal="left" vertical="center" indent="1"/>
    </xf>
    <xf numFmtId="0" fontId="15" fillId="67" borderId="43" applyNumberFormat="0" applyProtection="0">
      <alignment horizontal="left" vertical="center" indent="1"/>
    </xf>
    <xf numFmtId="0" fontId="15" fillId="67" borderId="43" applyNumberFormat="0" applyProtection="0">
      <alignment horizontal="left" vertical="center" indent="1"/>
    </xf>
    <xf numFmtId="0" fontId="15" fillId="67" borderId="43" applyNumberFormat="0" applyProtection="0">
      <alignment horizontal="left" vertical="center" indent="1"/>
    </xf>
    <xf numFmtId="0" fontId="15" fillId="67" borderId="43" applyNumberFormat="0" applyProtection="0">
      <alignment horizontal="left" vertical="center" indent="1"/>
    </xf>
    <xf numFmtId="0" fontId="15" fillId="67" borderId="43" applyNumberFormat="0" applyProtection="0">
      <alignment horizontal="left" vertical="center" indent="1"/>
    </xf>
    <xf numFmtId="0" fontId="15" fillId="67" borderId="43" applyNumberFormat="0" applyProtection="0">
      <alignment horizontal="left" vertical="center" indent="1"/>
    </xf>
    <xf numFmtId="0" fontId="15" fillId="67" borderId="43" applyNumberFormat="0" applyProtection="0">
      <alignment horizontal="left" vertical="center" indent="1"/>
    </xf>
    <xf numFmtId="0" fontId="15" fillId="67" borderId="43" applyNumberFormat="0" applyProtection="0">
      <alignment horizontal="left" vertical="center" indent="1"/>
    </xf>
    <xf numFmtId="0" fontId="15" fillId="67" borderId="43" applyNumberFormat="0" applyProtection="0">
      <alignment horizontal="left" vertical="center" indent="1"/>
    </xf>
    <xf numFmtId="0" fontId="15" fillId="67" borderId="43" applyNumberFormat="0" applyProtection="0">
      <alignment horizontal="left" vertical="center" indent="1"/>
    </xf>
    <xf numFmtId="0" fontId="15" fillId="67" borderId="43" applyNumberFormat="0" applyProtection="0">
      <alignment horizontal="left" vertical="center" indent="1"/>
    </xf>
    <xf numFmtId="0" fontId="15" fillId="67" borderId="43" applyNumberFormat="0" applyProtection="0">
      <alignment horizontal="left" vertical="center" indent="1"/>
    </xf>
    <xf numFmtId="0" fontId="15" fillId="67" borderId="43" applyNumberFormat="0" applyProtection="0">
      <alignment horizontal="left" vertical="center" indent="1"/>
    </xf>
    <xf numFmtId="0" fontId="15" fillId="67" borderId="43" applyNumberFormat="0" applyProtection="0">
      <alignment horizontal="left" vertical="top" indent="1"/>
    </xf>
    <xf numFmtId="0" fontId="15" fillId="67" borderId="43" applyNumberFormat="0" applyProtection="0">
      <alignment horizontal="left" vertical="top" indent="1"/>
    </xf>
    <xf numFmtId="0" fontId="15" fillId="67" borderId="43" applyNumberFormat="0" applyProtection="0">
      <alignment horizontal="left" vertical="top" indent="1"/>
    </xf>
    <xf numFmtId="0" fontId="15" fillId="67" borderId="43" applyNumberFormat="0" applyProtection="0">
      <alignment horizontal="left" vertical="top" indent="1"/>
    </xf>
    <xf numFmtId="0" fontId="15" fillId="81" borderId="43" applyNumberFormat="0" applyProtection="0">
      <alignment horizontal="left" vertical="top" indent="1"/>
    </xf>
    <xf numFmtId="0" fontId="15" fillId="81" borderId="43" applyNumberFormat="0" applyProtection="0">
      <alignment horizontal="left" vertical="top" indent="1"/>
    </xf>
    <xf numFmtId="0" fontId="15" fillId="81" borderId="43" applyNumberFormat="0" applyProtection="0">
      <alignment horizontal="left" vertical="top" indent="1"/>
    </xf>
    <xf numFmtId="0" fontId="15" fillId="81" borderId="43" applyNumberFormat="0" applyProtection="0">
      <alignment horizontal="left" vertical="top" indent="1"/>
    </xf>
    <xf numFmtId="0" fontId="15" fillId="81" borderId="43" applyNumberFormat="0" applyProtection="0">
      <alignment horizontal="left" vertical="top" indent="1"/>
    </xf>
    <xf numFmtId="0" fontId="15" fillId="81" borderId="43" applyNumberFormat="0" applyProtection="0">
      <alignment horizontal="left" vertical="top" indent="1"/>
    </xf>
    <xf numFmtId="0" fontId="15" fillId="81" borderId="43" applyNumberFormat="0" applyProtection="0">
      <alignment horizontal="left" vertical="top" indent="1"/>
    </xf>
    <xf numFmtId="0" fontId="15" fillId="81" borderId="43" applyNumberFormat="0" applyProtection="0">
      <alignment horizontal="left" vertical="top" indent="1"/>
    </xf>
    <xf numFmtId="0" fontId="15" fillId="67" borderId="43" applyNumberFormat="0" applyProtection="0">
      <alignment horizontal="left" vertical="top" indent="1"/>
    </xf>
    <xf numFmtId="0" fontId="15" fillId="67" borderId="43" applyNumberFormat="0" applyProtection="0">
      <alignment horizontal="left" vertical="top" indent="1"/>
    </xf>
    <xf numFmtId="0" fontId="15" fillId="67" borderId="43" applyNumberFormat="0" applyProtection="0">
      <alignment horizontal="left" vertical="top" indent="1"/>
    </xf>
    <xf numFmtId="0" fontId="15" fillId="81" borderId="43" applyNumberFormat="0" applyProtection="0">
      <alignment horizontal="left" vertical="top" indent="1"/>
    </xf>
    <xf numFmtId="0" fontId="15" fillId="81" borderId="43" applyNumberFormat="0" applyProtection="0">
      <alignment horizontal="left" vertical="top" indent="1"/>
    </xf>
    <xf numFmtId="0" fontId="15" fillId="81" borderId="43" applyNumberFormat="0" applyProtection="0">
      <alignment horizontal="left" vertical="top" indent="1"/>
    </xf>
    <xf numFmtId="0" fontId="15" fillId="81" borderId="43" applyNumberFormat="0" applyProtection="0">
      <alignment horizontal="left" vertical="top" indent="1"/>
    </xf>
    <xf numFmtId="0" fontId="15" fillId="81" borderId="43" applyNumberFormat="0" applyProtection="0">
      <alignment horizontal="left" vertical="top" indent="1"/>
    </xf>
    <xf numFmtId="0" fontId="15" fillId="81" borderId="43" applyNumberFormat="0" applyProtection="0">
      <alignment horizontal="left" vertical="top" indent="1"/>
    </xf>
    <xf numFmtId="0" fontId="15" fillId="81" borderId="43" applyNumberFormat="0" applyProtection="0">
      <alignment horizontal="left" vertical="top" indent="1"/>
    </xf>
    <xf numFmtId="0" fontId="15" fillId="81" borderId="43" applyNumberFormat="0" applyProtection="0">
      <alignment horizontal="left" vertical="top" indent="1"/>
    </xf>
    <xf numFmtId="0" fontId="15" fillId="67" borderId="43" applyNumberFormat="0" applyProtection="0">
      <alignment horizontal="left" vertical="top" indent="1"/>
    </xf>
    <xf numFmtId="0" fontId="15" fillId="67" borderId="43" applyNumberFormat="0" applyProtection="0">
      <alignment horizontal="left" vertical="top" indent="1"/>
    </xf>
    <xf numFmtId="0" fontId="15" fillId="67" borderId="43" applyNumberFormat="0" applyProtection="0">
      <alignment horizontal="left" vertical="top" indent="1"/>
    </xf>
    <xf numFmtId="0" fontId="15" fillId="67" borderId="43" applyNumberFormat="0" applyProtection="0">
      <alignment horizontal="left" vertical="top" indent="1"/>
    </xf>
    <xf numFmtId="0" fontId="15" fillId="67" borderId="43" applyNumberFormat="0" applyProtection="0">
      <alignment horizontal="left" vertical="top" indent="1"/>
    </xf>
    <xf numFmtId="0" fontId="15" fillId="67" borderId="43" applyNumberFormat="0" applyProtection="0">
      <alignment horizontal="left" vertical="top" indent="1"/>
    </xf>
    <xf numFmtId="0" fontId="15" fillId="67" borderId="43" applyNumberFormat="0" applyProtection="0">
      <alignment horizontal="left" vertical="top" indent="1"/>
    </xf>
    <xf numFmtId="0" fontId="15" fillId="67" borderId="43" applyNumberFormat="0" applyProtection="0">
      <alignment horizontal="left" vertical="top" indent="1"/>
    </xf>
    <xf numFmtId="0" fontId="15" fillId="67" borderId="43" applyNumberFormat="0" applyProtection="0">
      <alignment horizontal="left" vertical="top" indent="1"/>
    </xf>
    <xf numFmtId="0" fontId="15" fillId="67" borderId="43" applyNumberFormat="0" applyProtection="0">
      <alignment horizontal="left" vertical="top" indent="1"/>
    </xf>
    <xf numFmtId="0" fontId="15" fillId="67" borderId="43" applyNumberFormat="0" applyProtection="0">
      <alignment horizontal="left" vertical="top" indent="1"/>
    </xf>
    <xf numFmtId="0" fontId="15" fillId="67" borderId="43" applyNumberFormat="0" applyProtection="0">
      <alignment horizontal="left" vertical="top" indent="1"/>
    </xf>
    <xf numFmtId="0" fontId="15" fillId="67" borderId="43" applyNumberFormat="0" applyProtection="0">
      <alignment horizontal="left" vertical="top" indent="1"/>
    </xf>
    <xf numFmtId="0" fontId="15" fillId="67" borderId="43" applyNumberFormat="0" applyProtection="0">
      <alignment horizontal="left" vertical="top" indent="1"/>
    </xf>
    <xf numFmtId="0" fontId="15" fillId="84" borderId="43" applyNumberFormat="0" applyProtection="0">
      <alignment horizontal="left" vertical="center" indent="1"/>
    </xf>
    <xf numFmtId="0" fontId="15" fillId="84" borderId="43" applyNumberFormat="0" applyProtection="0">
      <alignment horizontal="left" vertical="center" indent="1"/>
    </xf>
    <xf numFmtId="0" fontId="15" fillId="84" borderId="43" applyNumberFormat="0" applyProtection="0">
      <alignment horizontal="left" vertical="center" indent="1"/>
    </xf>
    <xf numFmtId="0" fontId="15" fillId="84" borderId="43" applyNumberFormat="0" applyProtection="0">
      <alignment horizontal="left" vertical="center" indent="1"/>
    </xf>
    <xf numFmtId="0" fontId="15" fillId="85" borderId="43" applyNumberFormat="0" applyProtection="0">
      <alignment horizontal="left" vertical="center" indent="1"/>
    </xf>
    <xf numFmtId="0" fontId="15" fillId="85" borderId="43" applyNumberFormat="0" applyProtection="0">
      <alignment horizontal="left" vertical="center" indent="1"/>
    </xf>
    <xf numFmtId="0" fontId="15" fillId="85" borderId="43" applyNumberFormat="0" applyProtection="0">
      <alignment horizontal="left" vertical="center" indent="1"/>
    </xf>
    <xf numFmtId="0" fontId="15" fillId="85" borderId="43" applyNumberFormat="0" applyProtection="0">
      <alignment horizontal="left" vertical="center" indent="1"/>
    </xf>
    <xf numFmtId="0" fontId="15" fillId="85" borderId="43" applyNumberFormat="0" applyProtection="0">
      <alignment horizontal="left" vertical="center" indent="1"/>
    </xf>
    <xf numFmtId="0" fontId="15" fillId="85" borderId="43" applyNumberFormat="0" applyProtection="0">
      <alignment horizontal="left" vertical="center" indent="1"/>
    </xf>
    <xf numFmtId="0" fontId="15" fillId="85" borderId="43" applyNumberFormat="0" applyProtection="0">
      <alignment horizontal="left" vertical="center" indent="1"/>
    </xf>
    <xf numFmtId="0" fontId="15" fillId="85" borderId="43" applyNumberFormat="0" applyProtection="0">
      <alignment horizontal="left" vertical="center" indent="1"/>
    </xf>
    <xf numFmtId="0" fontId="15" fillId="84" borderId="43" applyNumberFormat="0" applyProtection="0">
      <alignment horizontal="left" vertical="center" indent="1"/>
    </xf>
    <xf numFmtId="0" fontId="15" fillId="84" borderId="43" applyNumberFormat="0" applyProtection="0">
      <alignment horizontal="left" vertical="center" indent="1"/>
    </xf>
    <xf numFmtId="0" fontId="15" fillId="84" borderId="43" applyNumberFormat="0" applyProtection="0">
      <alignment horizontal="left" vertical="center" indent="1"/>
    </xf>
    <xf numFmtId="0" fontId="15" fillId="85" borderId="43" applyNumberFormat="0" applyProtection="0">
      <alignment horizontal="left" vertical="center" indent="1"/>
    </xf>
    <xf numFmtId="0" fontId="15" fillId="85" borderId="43" applyNumberFormat="0" applyProtection="0">
      <alignment horizontal="left" vertical="center" indent="1"/>
    </xf>
    <xf numFmtId="0" fontId="15" fillId="85" borderId="43" applyNumberFormat="0" applyProtection="0">
      <alignment horizontal="left" vertical="center" indent="1"/>
    </xf>
    <xf numFmtId="0" fontId="15" fillId="85" borderId="43" applyNumberFormat="0" applyProtection="0">
      <alignment horizontal="left" vertical="center" indent="1"/>
    </xf>
    <xf numFmtId="0" fontId="15" fillId="85" borderId="43" applyNumberFormat="0" applyProtection="0">
      <alignment horizontal="left" vertical="center" indent="1"/>
    </xf>
    <xf numFmtId="0" fontId="15" fillId="85" borderId="43" applyNumberFormat="0" applyProtection="0">
      <alignment horizontal="left" vertical="center" indent="1"/>
    </xf>
    <xf numFmtId="0" fontId="15" fillId="85" borderId="43" applyNumberFormat="0" applyProtection="0">
      <alignment horizontal="left" vertical="center" indent="1"/>
    </xf>
    <xf numFmtId="0" fontId="15" fillId="85" borderId="43" applyNumberFormat="0" applyProtection="0">
      <alignment horizontal="left" vertical="center" indent="1"/>
    </xf>
    <xf numFmtId="0" fontId="15" fillId="84" borderId="43" applyNumberFormat="0" applyProtection="0">
      <alignment horizontal="left" vertical="center" indent="1"/>
    </xf>
    <xf numFmtId="0" fontId="15" fillId="84" borderId="43" applyNumberFormat="0" applyProtection="0">
      <alignment horizontal="left" vertical="center" indent="1"/>
    </xf>
    <xf numFmtId="0" fontId="15" fillId="84" borderId="43" applyNumberFormat="0" applyProtection="0">
      <alignment horizontal="left" vertical="center" indent="1"/>
    </xf>
    <xf numFmtId="0" fontId="15" fillId="84" borderId="43" applyNumberFormat="0" applyProtection="0">
      <alignment horizontal="left" vertical="center" indent="1"/>
    </xf>
    <xf numFmtId="0" fontId="15" fillId="84" borderId="43" applyNumberFormat="0" applyProtection="0">
      <alignment horizontal="left" vertical="center" indent="1"/>
    </xf>
    <xf numFmtId="0" fontId="15" fillId="84" borderId="43" applyNumberFormat="0" applyProtection="0">
      <alignment horizontal="left" vertical="center" indent="1"/>
    </xf>
    <xf numFmtId="0" fontId="15" fillId="84" borderId="43" applyNumberFormat="0" applyProtection="0">
      <alignment horizontal="left" vertical="center" indent="1"/>
    </xf>
    <xf numFmtId="0" fontId="15" fillId="84" borderId="43" applyNumberFormat="0" applyProtection="0">
      <alignment horizontal="left" vertical="center" indent="1"/>
    </xf>
    <xf numFmtId="0" fontId="15" fillId="84" borderId="43" applyNumberFormat="0" applyProtection="0">
      <alignment horizontal="left" vertical="center" indent="1"/>
    </xf>
    <xf numFmtId="0" fontId="15" fillId="84" borderId="43" applyNumberFormat="0" applyProtection="0">
      <alignment horizontal="left" vertical="center" indent="1"/>
    </xf>
    <xf numFmtId="0" fontId="15" fillId="84" borderId="43" applyNumberFormat="0" applyProtection="0">
      <alignment horizontal="left" vertical="center" indent="1"/>
    </xf>
    <xf numFmtId="0" fontId="15" fillId="84" borderId="43" applyNumberFormat="0" applyProtection="0">
      <alignment horizontal="left" vertical="center" indent="1"/>
    </xf>
    <xf numFmtId="0" fontId="15" fillId="84" borderId="43" applyNumberFormat="0" applyProtection="0">
      <alignment horizontal="left" vertical="center" indent="1"/>
    </xf>
    <xf numFmtId="0" fontId="15" fillId="84" borderId="43" applyNumberFormat="0" applyProtection="0">
      <alignment horizontal="left" vertical="center" indent="1"/>
    </xf>
    <xf numFmtId="0" fontId="15" fillId="84" borderId="43" applyNumberFormat="0" applyProtection="0">
      <alignment horizontal="left" vertical="top" indent="1"/>
    </xf>
    <xf numFmtId="0" fontId="15" fillId="84" borderId="43" applyNumberFormat="0" applyProtection="0">
      <alignment horizontal="left" vertical="top" indent="1"/>
    </xf>
    <xf numFmtId="0" fontId="15" fillId="84" borderId="43" applyNumberFormat="0" applyProtection="0">
      <alignment horizontal="left" vertical="top" indent="1"/>
    </xf>
    <xf numFmtId="0" fontId="15" fillId="84" borderId="43" applyNumberFormat="0" applyProtection="0">
      <alignment horizontal="left" vertical="top" indent="1"/>
    </xf>
    <xf numFmtId="0" fontId="15" fillId="85" borderId="43" applyNumberFormat="0" applyProtection="0">
      <alignment horizontal="left" vertical="top" indent="1"/>
    </xf>
    <xf numFmtId="0" fontId="15" fillId="85" borderId="43" applyNumberFormat="0" applyProtection="0">
      <alignment horizontal="left" vertical="top" indent="1"/>
    </xf>
    <xf numFmtId="0" fontId="15" fillId="85" borderId="43" applyNumberFormat="0" applyProtection="0">
      <alignment horizontal="left" vertical="top" indent="1"/>
    </xf>
    <xf numFmtId="0" fontId="15" fillId="85" borderId="43" applyNumberFormat="0" applyProtection="0">
      <alignment horizontal="left" vertical="top" indent="1"/>
    </xf>
    <xf numFmtId="0" fontId="15" fillId="85" borderId="43" applyNumberFormat="0" applyProtection="0">
      <alignment horizontal="left" vertical="top" indent="1"/>
    </xf>
    <xf numFmtId="0" fontId="15" fillId="85" borderId="43" applyNumberFormat="0" applyProtection="0">
      <alignment horizontal="left" vertical="top" indent="1"/>
    </xf>
    <xf numFmtId="0" fontId="15" fillId="85" borderId="43" applyNumberFormat="0" applyProtection="0">
      <alignment horizontal="left" vertical="top" indent="1"/>
    </xf>
    <xf numFmtId="0" fontId="15" fillId="85" borderId="43" applyNumberFormat="0" applyProtection="0">
      <alignment horizontal="left" vertical="top" indent="1"/>
    </xf>
    <xf numFmtId="0" fontId="15" fillId="84" borderId="43" applyNumberFormat="0" applyProtection="0">
      <alignment horizontal="left" vertical="top" indent="1"/>
    </xf>
    <xf numFmtId="0" fontId="15" fillId="84" borderId="43" applyNumberFormat="0" applyProtection="0">
      <alignment horizontal="left" vertical="top" indent="1"/>
    </xf>
    <xf numFmtId="0" fontId="15" fillId="84" borderId="43" applyNumberFormat="0" applyProtection="0">
      <alignment horizontal="left" vertical="top" indent="1"/>
    </xf>
    <xf numFmtId="0" fontId="15" fillId="85" borderId="43" applyNumberFormat="0" applyProtection="0">
      <alignment horizontal="left" vertical="top" indent="1"/>
    </xf>
    <xf numFmtId="0" fontId="15" fillId="85" borderId="43" applyNumberFormat="0" applyProtection="0">
      <alignment horizontal="left" vertical="top" indent="1"/>
    </xf>
    <xf numFmtId="0" fontId="15" fillId="85" borderId="43" applyNumberFormat="0" applyProtection="0">
      <alignment horizontal="left" vertical="top" indent="1"/>
    </xf>
    <xf numFmtId="0" fontId="15" fillId="85" borderId="43" applyNumberFormat="0" applyProtection="0">
      <alignment horizontal="left" vertical="top" indent="1"/>
    </xf>
    <xf numFmtId="0" fontId="15" fillId="85" borderId="43" applyNumberFormat="0" applyProtection="0">
      <alignment horizontal="left" vertical="top" indent="1"/>
    </xf>
    <xf numFmtId="0" fontId="15" fillId="85" borderId="43" applyNumberFormat="0" applyProtection="0">
      <alignment horizontal="left" vertical="top" indent="1"/>
    </xf>
    <xf numFmtId="0" fontId="15" fillId="85" borderId="43" applyNumberFormat="0" applyProtection="0">
      <alignment horizontal="left" vertical="top" indent="1"/>
    </xf>
    <xf numFmtId="0" fontId="15" fillId="85" borderId="43" applyNumberFormat="0" applyProtection="0">
      <alignment horizontal="left" vertical="top" indent="1"/>
    </xf>
    <xf numFmtId="0" fontId="15" fillId="84" borderId="43" applyNumberFormat="0" applyProtection="0">
      <alignment horizontal="left" vertical="top" indent="1"/>
    </xf>
    <xf numFmtId="0" fontId="15" fillId="84" borderId="43" applyNumberFormat="0" applyProtection="0">
      <alignment horizontal="left" vertical="top" indent="1"/>
    </xf>
    <xf numFmtId="0" fontId="15" fillId="84" borderId="43" applyNumberFormat="0" applyProtection="0">
      <alignment horizontal="left" vertical="top" indent="1"/>
    </xf>
    <xf numFmtId="0" fontId="15" fillId="84" borderId="43" applyNumberFormat="0" applyProtection="0">
      <alignment horizontal="left" vertical="top" indent="1"/>
    </xf>
    <xf numFmtId="0" fontId="15" fillId="84" borderId="43" applyNumberFormat="0" applyProtection="0">
      <alignment horizontal="left" vertical="top" indent="1"/>
    </xf>
    <xf numFmtId="0" fontId="15" fillId="84" borderId="43" applyNumberFormat="0" applyProtection="0">
      <alignment horizontal="left" vertical="top" indent="1"/>
    </xf>
    <xf numFmtId="0" fontId="15" fillId="84" borderId="43" applyNumberFormat="0" applyProtection="0">
      <alignment horizontal="left" vertical="top" indent="1"/>
    </xf>
    <xf numFmtId="0" fontId="15" fillId="84" borderId="43" applyNumberFormat="0" applyProtection="0">
      <alignment horizontal="left" vertical="top" indent="1"/>
    </xf>
    <xf numFmtId="0" fontId="15" fillId="84" borderId="43" applyNumberFormat="0" applyProtection="0">
      <alignment horizontal="left" vertical="top" indent="1"/>
    </xf>
    <xf numFmtId="0" fontId="15" fillId="84" borderId="43" applyNumberFormat="0" applyProtection="0">
      <alignment horizontal="left" vertical="top" indent="1"/>
    </xf>
    <xf numFmtId="0" fontId="15" fillId="84" borderId="43" applyNumberFormat="0" applyProtection="0">
      <alignment horizontal="left" vertical="top" indent="1"/>
    </xf>
    <xf numFmtId="0" fontId="15" fillId="84" borderId="43" applyNumberFormat="0" applyProtection="0">
      <alignment horizontal="left" vertical="top" indent="1"/>
    </xf>
    <xf numFmtId="0" fontId="15" fillId="84" borderId="43" applyNumberFormat="0" applyProtection="0">
      <alignment horizontal="left" vertical="top" indent="1"/>
    </xf>
    <xf numFmtId="0" fontId="15" fillId="84" borderId="43" applyNumberFormat="0" applyProtection="0">
      <alignment horizontal="left" vertical="top" indent="1"/>
    </xf>
    <xf numFmtId="0" fontId="15" fillId="61" borderId="43" applyNumberFormat="0" applyProtection="0">
      <alignment horizontal="left" vertical="center" indent="1"/>
    </xf>
    <xf numFmtId="0" fontId="15" fillId="61" borderId="43" applyNumberFormat="0" applyProtection="0">
      <alignment horizontal="left" vertical="center" indent="1"/>
    </xf>
    <xf numFmtId="0" fontId="15" fillId="61" borderId="43" applyNumberFormat="0" applyProtection="0">
      <alignment horizontal="left" vertical="center" indent="1"/>
    </xf>
    <xf numFmtId="0" fontId="15" fillId="61" borderId="43" applyNumberFormat="0" applyProtection="0">
      <alignment horizontal="left" vertical="center" indent="1"/>
    </xf>
    <xf numFmtId="0" fontId="15" fillId="78" borderId="43" applyNumberFormat="0" applyProtection="0">
      <alignment horizontal="left" vertical="center" indent="1"/>
    </xf>
    <xf numFmtId="0" fontId="15" fillId="78" borderId="43" applyNumberFormat="0" applyProtection="0">
      <alignment horizontal="left" vertical="center" indent="1"/>
    </xf>
    <xf numFmtId="0" fontId="15" fillId="78" borderId="43" applyNumberFormat="0" applyProtection="0">
      <alignment horizontal="left" vertical="center" indent="1"/>
    </xf>
    <xf numFmtId="0" fontId="15" fillId="78" borderId="43" applyNumberFormat="0" applyProtection="0">
      <alignment horizontal="left" vertical="center" indent="1"/>
    </xf>
    <xf numFmtId="0" fontId="15" fillId="78" borderId="43" applyNumberFormat="0" applyProtection="0">
      <alignment horizontal="left" vertical="center" indent="1"/>
    </xf>
    <xf numFmtId="0" fontId="15" fillId="78" borderId="43" applyNumberFormat="0" applyProtection="0">
      <alignment horizontal="left" vertical="center" indent="1"/>
    </xf>
    <xf numFmtId="0" fontId="15" fillId="78" borderId="43" applyNumberFormat="0" applyProtection="0">
      <alignment horizontal="left" vertical="center" indent="1"/>
    </xf>
    <xf numFmtId="0" fontId="15" fillId="78" borderId="43" applyNumberFormat="0" applyProtection="0">
      <alignment horizontal="left" vertical="center" indent="1"/>
    </xf>
    <xf numFmtId="0" fontId="15" fillId="61" borderId="43" applyNumberFormat="0" applyProtection="0">
      <alignment horizontal="left" vertical="center" indent="1"/>
    </xf>
    <xf numFmtId="0" fontId="15" fillId="61" borderId="43" applyNumberFormat="0" applyProtection="0">
      <alignment horizontal="left" vertical="center" indent="1"/>
    </xf>
    <xf numFmtId="0" fontId="15" fillId="61" borderId="43" applyNumberFormat="0" applyProtection="0">
      <alignment horizontal="left" vertical="center" indent="1"/>
    </xf>
    <xf numFmtId="0" fontId="15" fillId="78" borderId="43" applyNumberFormat="0" applyProtection="0">
      <alignment horizontal="left" vertical="center" indent="1"/>
    </xf>
    <xf numFmtId="0" fontId="15" fillId="78" borderId="43" applyNumberFormat="0" applyProtection="0">
      <alignment horizontal="left" vertical="center" indent="1"/>
    </xf>
    <xf numFmtId="0" fontId="15" fillId="78" borderId="43" applyNumberFormat="0" applyProtection="0">
      <alignment horizontal="left" vertical="center" indent="1"/>
    </xf>
    <xf numFmtId="0" fontId="15" fillId="78" borderId="43" applyNumberFormat="0" applyProtection="0">
      <alignment horizontal="left" vertical="center" indent="1"/>
    </xf>
    <xf numFmtId="0" fontId="15" fillId="78" borderId="43" applyNumberFormat="0" applyProtection="0">
      <alignment horizontal="left" vertical="center" indent="1"/>
    </xf>
    <xf numFmtId="0" fontId="15" fillId="78" borderId="43" applyNumberFormat="0" applyProtection="0">
      <alignment horizontal="left" vertical="center" indent="1"/>
    </xf>
    <xf numFmtId="0" fontId="15" fillId="78" borderId="43" applyNumberFormat="0" applyProtection="0">
      <alignment horizontal="left" vertical="center" indent="1"/>
    </xf>
    <xf numFmtId="0" fontId="15" fillId="78" borderId="43" applyNumberFormat="0" applyProtection="0">
      <alignment horizontal="left" vertical="center" indent="1"/>
    </xf>
    <xf numFmtId="0" fontId="15" fillId="61" borderId="43" applyNumberFormat="0" applyProtection="0">
      <alignment horizontal="left" vertical="center" indent="1"/>
    </xf>
    <xf numFmtId="0" fontId="15" fillId="61" borderId="43" applyNumberFormat="0" applyProtection="0">
      <alignment horizontal="left" vertical="center" indent="1"/>
    </xf>
    <xf numFmtId="0" fontId="15" fillId="61" borderId="43" applyNumberFormat="0" applyProtection="0">
      <alignment horizontal="left" vertical="center" indent="1"/>
    </xf>
    <xf numFmtId="0" fontId="15" fillId="61" borderId="43" applyNumberFormat="0" applyProtection="0">
      <alignment horizontal="left" vertical="center" indent="1"/>
    </xf>
    <xf numFmtId="0" fontId="15" fillId="61" borderId="43" applyNumberFormat="0" applyProtection="0">
      <alignment horizontal="left" vertical="center" indent="1"/>
    </xf>
    <xf numFmtId="0" fontId="15" fillId="61" borderId="43" applyNumberFormat="0" applyProtection="0">
      <alignment horizontal="left" vertical="center" indent="1"/>
    </xf>
    <xf numFmtId="0" fontId="15" fillId="61" borderId="43" applyNumberFormat="0" applyProtection="0">
      <alignment horizontal="left" vertical="center" indent="1"/>
    </xf>
    <xf numFmtId="0" fontId="15" fillId="61" borderId="43" applyNumberFormat="0" applyProtection="0">
      <alignment horizontal="left" vertical="center" indent="1"/>
    </xf>
    <xf numFmtId="0" fontId="15" fillId="61" borderId="43" applyNumberFormat="0" applyProtection="0">
      <alignment horizontal="left" vertical="center" indent="1"/>
    </xf>
    <xf numFmtId="0" fontId="15" fillId="61" borderId="43" applyNumberFormat="0" applyProtection="0">
      <alignment horizontal="left" vertical="center" indent="1"/>
    </xf>
    <xf numFmtId="0" fontId="15" fillId="61" borderId="43" applyNumberFormat="0" applyProtection="0">
      <alignment horizontal="left" vertical="center" indent="1"/>
    </xf>
    <xf numFmtId="0" fontId="15" fillId="61" borderId="43" applyNumberFormat="0" applyProtection="0">
      <alignment horizontal="left" vertical="center" indent="1"/>
    </xf>
    <xf numFmtId="0" fontId="15" fillId="61" borderId="43" applyNumberFormat="0" applyProtection="0">
      <alignment horizontal="left" vertical="center" indent="1"/>
    </xf>
    <xf numFmtId="0" fontId="15" fillId="61" borderId="43" applyNumberFormat="0" applyProtection="0">
      <alignment horizontal="left" vertical="center" indent="1"/>
    </xf>
    <xf numFmtId="0" fontId="15" fillId="61" borderId="43" applyNumberFormat="0" applyProtection="0">
      <alignment horizontal="left" vertical="top" indent="1"/>
    </xf>
    <xf numFmtId="0" fontId="15" fillId="61" borderId="43" applyNumberFormat="0" applyProtection="0">
      <alignment horizontal="left" vertical="top" indent="1"/>
    </xf>
    <xf numFmtId="0" fontId="15" fillId="61" borderId="43" applyNumberFormat="0" applyProtection="0">
      <alignment horizontal="left" vertical="top" indent="1"/>
    </xf>
    <xf numFmtId="0" fontId="15" fillId="61" borderId="43" applyNumberFormat="0" applyProtection="0">
      <alignment horizontal="left" vertical="top" indent="1"/>
    </xf>
    <xf numFmtId="0" fontId="15" fillId="78" borderId="43" applyNumberFormat="0" applyProtection="0">
      <alignment horizontal="left" vertical="top" indent="1"/>
    </xf>
    <xf numFmtId="0" fontId="15" fillId="78" borderId="43" applyNumberFormat="0" applyProtection="0">
      <alignment horizontal="left" vertical="top" indent="1"/>
    </xf>
    <xf numFmtId="0" fontId="15" fillId="78" borderId="43" applyNumberFormat="0" applyProtection="0">
      <alignment horizontal="left" vertical="top" indent="1"/>
    </xf>
    <xf numFmtId="0" fontId="15" fillId="78" borderId="43" applyNumberFormat="0" applyProtection="0">
      <alignment horizontal="left" vertical="top" indent="1"/>
    </xf>
    <xf numFmtId="0" fontId="15" fillId="78" borderId="43" applyNumberFormat="0" applyProtection="0">
      <alignment horizontal="left" vertical="top" indent="1"/>
    </xf>
    <xf numFmtId="0" fontId="15" fillId="78" borderId="43" applyNumberFormat="0" applyProtection="0">
      <alignment horizontal="left" vertical="top" indent="1"/>
    </xf>
    <xf numFmtId="0" fontId="15" fillId="78" borderId="43" applyNumberFormat="0" applyProtection="0">
      <alignment horizontal="left" vertical="top" indent="1"/>
    </xf>
    <xf numFmtId="0" fontId="15" fillId="78" borderId="43" applyNumberFormat="0" applyProtection="0">
      <alignment horizontal="left" vertical="top" indent="1"/>
    </xf>
    <xf numFmtId="0" fontId="15" fillId="61" borderId="43" applyNumberFormat="0" applyProtection="0">
      <alignment horizontal="left" vertical="top" indent="1"/>
    </xf>
    <xf numFmtId="0" fontId="15" fillId="61" borderId="43" applyNumberFormat="0" applyProtection="0">
      <alignment horizontal="left" vertical="top" indent="1"/>
    </xf>
    <xf numFmtId="0" fontId="15" fillId="61" borderId="43" applyNumberFormat="0" applyProtection="0">
      <alignment horizontal="left" vertical="top" indent="1"/>
    </xf>
    <xf numFmtId="0" fontId="15" fillId="78" borderId="43" applyNumberFormat="0" applyProtection="0">
      <alignment horizontal="left" vertical="top" indent="1"/>
    </xf>
    <xf numFmtId="0" fontId="15" fillId="78" borderId="43" applyNumberFormat="0" applyProtection="0">
      <alignment horizontal="left" vertical="top" indent="1"/>
    </xf>
    <xf numFmtId="0" fontId="15" fillId="78" borderId="43" applyNumberFormat="0" applyProtection="0">
      <alignment horizontal="left" vertical="top" indent="1"/>
    </xf>
    <xf numFmtId="0" fontId="15" fillId="78" borderId="43" applyNumberFormat="0" applyProtection="0">
      <alignment horizontal="left" vertical="top" indent="1"/>
    </xf>
    <xf numFmtId="0" fontId="15" fillId="78" borderId="43" applyNumberFormat="0" applyProtection="0">
      <alignment horizontal="left" vertical="top" indent="1"/>
    </xf>
    <xf numFmtId="0" fontId="15" fillId="78" borderId="43" applyNumberFormat="0" applyProtection="0">
      <alignment horizontal="left" vertical="top" indent="1"/>
    </xf>
    <xf numFmtId="0" fontId="15" fillId="78" borderId="43" applyNumberFormat="0" applyProtection="0">
      <alignment horizontal="left" vertical="top" indent="1"/>
    </xf>
    <xf numFmtId="0" fontId="15" fillId="78" borderId="43" applyNumberFormat="0" applyProtection="0">
      <alignment horizontal="left" vertical="top" indent="1"/>
    </xf>
    <xf numFmtId="0" fontId="15" fillId="61" borderId="43" applyNumberFormat="0" applyProtection="0">
      <alignment horizontal="left" vertical="top" indent="1"/>
    </xf>
    <xf numFmtId="0" fontId="15" fillId="61" borderId="43" applyNumberFormat="0" applyProtection="0">
      <alignment horizontal="left" vertical="top" indent="1"/>
    </xf>
    <xf numFmtId="0" fontId="15" fillId="61" borderId="43" applyNumberFormat="0" applyProtection="0">
      <alignment horizontal="left" vertical="top" indent="1"/>
    </xf>
    <xf numFmtId="0" fontId="15" fillId="61" borderId="43" applyNumberFormat="0" applyProtection="0">
      <alignment horizontal="left" vertical="top" indent="1"/>
    </xf>
    <xf numFmtId="0" fontId="15" fillId="61" borderId="43" applyNumberFormat="0" applyProtection="0">
      <alignment horizontal="left" vertical="top" indent="1"/>
    </xf>
    <xf numFmtId="0" fontId="15" fillId="61" borderId="43" applyNumberFormat="0" applyProtection="0">
      <alignment horizontal="left" vertical="top" indent="1"/>
    </xf>
    <xf numFmtId="0" fontId="15" fillId="61" borderId="43" applyNumberFormat="0" applyProtection="0">
      <alignment horizontal="left" vertical="top" indent="1"/>
    </xf>
    <xf numFmtId="0" fontId="15" fillId="61" borderId="43" applyNumberFormat="0" applyProtection="0">
      <alignment horizontal="left" vertical="top" indent="1"/>
    </xf>
    <xf numFmtId="0" fontId="15" fillId="61" borderId="43" applyNumberFormat="0" applyProtection="0">
      <alignment horizontal="left" vertical="top" indent="1"/>
    </xf>
    <xf numFmtId="0" fontId="15" fillId="61" borderId="43" applyNumberFormat="0" applyProtection="0">
      <alignment horizontal="left" vertical="top" indent="1"/>
    </xf>
    <xf numFmtId="0" fontId="15" fillId="61" borderId="43" applyNumberFormat="0" applyProtection="0">
      <alignment horizontal="left" vertical="top" indent="1"/>
    </xf>
    <xf numFmtId="0" fontId="15" fillId="61" borderId="43" applyNumberFormat="0" applyProtection="0">
      <alignment horizontal="left" vertical="top" indent="1"/>
    </xf>
    <xf numFmtId="0" fontId="15" fillId="61" borderId="43" applyNumberFormat="0" applyProtection="0">
      <alignment horizontal="left" vertical="top" indent="1"/>
    </xf>
    <xf numFmtId="0" fontId="15" fillId="61" borderId="43" applyNumberFormat="0" applyProtection="0">
      <alignment horizontal="left" vertical="top" indent="1"/>
    </xf>
    <xf numFmtId="0" fontId="15" fillId="2" borderId="17" applyNumberFormat="0">
      <protection locked="0"/>
    </xf>
    <xf numFmtId="0" fontId="15" fillId="2" borderId="17" applyNumberFormat="0">
      <protection locked="0"/>
    </xf>
    <xf numFmtId="0" fontId="15" fillId="2" borderId="17" applyNumberFormat="0">
      <protection locked="0"/>
    </xf>
    <xf numFmtId="0" fontId="15" fillId="2" borderId="17" applyNumberFormat="0">
      <protection locked="0"/>
    </xf>
    <xf numFmtId="0" fontId="15" fillId="2" borderId="17" applyNumberFormat="0">
      <protection locked="0"/>
    </xf>
    <xf numFmtId="0" fontId="15" fillId="2" borderId="17" applyNumberFormat="0">
      <protection locked="0"/>
    </xf>
    <xf numFmtId="4" fontId="16" fillId="60" borderId="43" applyNumberFormat="0" applyProtection="0">
      <alignment vertical="center"/>
    </xf>
    <xf numFmtId="4" fontId="16" fillId="60" borderId="43" applyNumberFormat="0" applyProtection="0">
      <alignment vertical="center"/>
    </xf>
    <xf numFmtId="4" fontId="16" fillId="60" borderId="43" applyNumberFormat="0" applyProtection="0">
      <alignment vertical="center"/>
    </xf>
    <xf numFmtId="4" fontId="16" fillId="60" borderId="43" applyNumberFormat="0" applyProtection="0">
      <alignment vertical="center"/>
    </xf>
    <xf numFmtId="4" fontId="16" fillId="60" borderId="43" applyNumberFormat="0" applyProtection="0">
      <alignment vertical="center"/>
    </xf>
    <xf numFmtId="4" fontId="16" fillId="60" borderId="43" applyNumberFormat="0" applyProtection="0">
      <alignment vertical="center"/>
    </xf>
    <xf numFmtId="4" fontId="16" fillId="60" borderId="43" applyNumberFormat="0" applyProtection="0">
      <alignment vertical="center"/>
    </xf>
    <xf numFmtId="4" fontId="16" fillId="60" borderId="43" applyNumberFormat="0" applyProtection="0">
      <alignment vertical="center"/>
    </xf>
    <xf numFmtId="4" fontId="16" fillId="60" borderId="43" applyNumberFormat="0" applyProtection="0">
      <alignment vertical="center"/>
    </xf>
    <xf numFmtId="4" fontId="131" fillId="60" borderId="43" applyNumberFormat="0" applyProtection="0">
      <alignment vertical="center"/>
    </xf>
    <xf numFmtId="4" fontId="131" fillId="60" borderId="43" applyNumberFormat="0" applyProtection="0">
      <alignment vertical="center"/>
    </xf>
    <xf numFmtId="4" fontId="131" fillId="60" borderId="43" applyNumberFormat="0" applyProtection="0">
      <alignment vertical="center"/>
    </xf>
    <xf numFmtId="4" fontId="131" fillId="60" borderId="43" applyNumberFormat="0" applyProtection="0">
      <alignment vertical="center"/>
    </xf>
    <xf numFmtId="4" fontId="131" fillId="60" borderId="43" applyNumberFormat="0" applyProtection="0">
      <alignment vertical="center"/>
    </xf>
    <xf numFmtId="4" fontId="131" fillId="60" borderId="43" applyNumberFormat="0" applyProtection="0">
      <alignment vertical="center"/>
    </xf>
    <xf numFmtId="4" fontId="131" fillId="60" borderId="43" applyNumberFormat="0" applyProtection="0">
      <alignment vertical="center"/>
    </xf>
    <xf numFmtId="4" fontId="131" fillId="60" borderId="43" applyNumberFormat="0" applyProtection="0">
      <alignment vertical="center"/>
    </xf>
    <xf numFmtId="4" fontId="131" fillId="60" borderId="43" applyNumberFormat="0" applyProtection="0">
      <alignment vertical="center"/>
    </xf>
    <xf numFmtId="4" fontId="16" fillId="60" borderId="43" applyNumberFormat="0" applyProtection="0">
      <alignment horizontal="left" vertical="center" indent="1"/>
    </xf>
    <xf numFmtId="4" fontId="16" fillId="60" borderId="43" applyNumberFormat="0" applyProtection="0">
      <alignment horizontal="left" vertical="center" indent="1"/>
    </xf>
    <xf numFmtId="4" fontId="16" fillId="60" borderId="43" applyNumberFormat="0" applyProtection="0">
      <alignment horizontal="left" vertical="center" indent="1"/>
    </xf>
    <xf numFmtId="4" fontId="16" fillId="60" borderId="43" applyNumberFormat="0" applyProtection="0">
      <alignment horizontal="left" vertical="center" indent="1"/>
    </xf>
    <xf numFmtId="4" fontId="16" fillId="60" borderId="43" applyNumberFormat="0" applyProtection="0">
      <alignment horizontal="left" vertical="center" indent="1"/>
    </xf>
    <xf numFmtId="4" fontId="16" fillId="60" borderId="43" applyNumberFormat="0" applyProtection="0">
      <alignment horizontal="left" vertical="center" indent="1"/>
    </xf>
    <xf numFmtId="4" fontId="16" fillId="60" borderId="43" applyNumberFormat="0" applyProtection="0">
      <alignment horizontal="left" vertical="center" indent="1"/>
    </xf>
    <xf numFmtId="4" fontId="16" fillId="60" borderId="43" applyNumberFormat="0" applyProtection="0">
      <alignment horizontal="left" vertical="center" indent="1"/>
    </xf>
    <xf numFmtId="4" fontId="16" fillId="60" borderId="43" applyNumberFormat="0" applyProtection="0">
      <alignment horizontal="left" vertical="center" indent="1"/>
    </xf>
    <xf numFmtId="0" fontId="16" fillId="60" borderId="43" applyNumberFormat="0" applyProtection="0">
      <alignment horizontal="left" vertical="top" indent="1"/>
    </xf>
    <xf numFmtId="0" fontId="16" fillId="60" borderId="43" applyNumberFormat="0" applyProtection="0">
      <alignment horizontal="left" vertical="top" indent="1"/>
    </xf>
    <xf numFmtId="0" fontId="16" fillId="60" borderId="43" applyNumberFormat="0" applyProtection="0">
      <alignment horizontal="left" vertical="top" indent="1"/>
    </xf>
    <xf numFmtId="0" fontId="16" fillId="60" borderId="43" applyNumberFormat="0" applyProtection="0">
      <alignment horizontal="left" vertical="top" indent="1"/>
    </xf>
    <xf numFmtId="0" fontId="16" fillId="60" borderId="43" applyNumberFormat="0" applyProtection="0">
      <alignment horizontal="left" vertical="top" indent="1"/>
    </xf>
    <xf numFmtId="0" fontId="16" fillId="60" borderId="43" applyNumberFormat="0" applyProtection="0">
      <alignment horizontal="left" vertical="top" indent="1"/>
    </xf>
    <xf numFmtId="0" fontId="16" fillId="60" borderId="43" applyNumberFormat="0" applyProtection="0">
      <alignment horizontal="left" vertical="top" indent="1"/>
    </xf>
    <xf numFmtId="0" fontId="16" fillId="60" borderId="43" applyNumberFormat="0" applyProtection="0">
      <alignment horizontal="left" vertical="top" indent="1"/>
    </xf>
    <xf numFmtId="0" fontId="16" fillId="60" borderId="43" applyNumberFormat="0" applyProtection="0">
      <alignment horizontal="left" vertical="top" indent="1"/>
    </xf>
    <xf numFmtId="4" fontId="16" fillId="0" borderId="43" applyNumberFormat="0" applyProtection="0">
      <alignment horizontal="right" vertical="center"/>
    </xf>
    <xf numFmtId="4" fontId="16" fillId="0" borderId="43" applyNumberFormat="0" applyProtection="0">
      <alignment horizontal="right" vertical="center"/>
    </xf>
    <xf numFmtId="4" fontId="16" fillId="0" borderId="43" applyNumberFormat="0" applyProtection="0">
      <alignment horizontal="right" vertical="center"/>
    </xf>
    <xf numFmtId="4" fontId="16" fillId="0" borderId="43" applyNumberFormat="0" applyProtection="0">
      <alignment horizontal="right" vertical="center"/>
    </xf>
    <xf numFmtId="4" fontId="16" fillId="0" borderId="43" applyNumberFormat="0" applyProtection="0">
      <alignment horizontal="right" vertical="center"/>
    </xf>
    <xf numFmtId="4" fontId="16" fillId="0" borderId="43" applyNumberFormat="0" applyProtection="0">
      <alignment horizontal="right" vertical="center"/>
    </xf>
    <xf numFmtId="4" fontId="16" fillId="0" borderId="43" applyNumberFormat="0" applyProtection="0">
      <alignment horizontal="right" vertical="center"/>
    </xf>
    <xf numFmtId="4" fontId="16" fillId="0" borderId="43" applyNumberFormat="0" applyProtection="0">
      <alignment horizontal="right" vertical="center"/>
    </xf>
    <xf numFmtId="4" fontId="16" fillId="0" borderId="43" applyNumberFormat="0" applyProtection="0">
      <alignment horizontal="right" vertical="center"/>
    </xf>
    <xf numFmtId="4" fontId="16" fillId="0" borderId="43" applyNumberFormat="0" applyProtection="0">
      <alignment horizontal="right" vertical="center"/>
    </xf>
    <xf numFmtId="4" fontId="16" fillId="0" borderId="43" applyNumberFormat="0" applyProtection="0">
      <alignment horizontal="right" vertical="center"/>
    </xf>
    <xf numFmtId="4" fontId="16" fillId="0" borderId="43" applyNumberFormat="0" applyProtection="0">
      <alignment horizontal="right" vertical="center"/>
    </xf>
    <xf numFmtId="4" fontId="16" fillId="0" borderId="43" applyNumberFormat="0" applyProtection="0">
      <alignment horizontal="right" vertical="center"/>
    </xf>
    <xf numFmtId="4" fontId="16" fillId="0" borderId="43" applyNumberFormat="0" applyProtection="0">
      <alignment horizontal="right" vertical="center"/>
    </xf>
    <xf numFmtId="4" fontId="16" fillId="0" borderId="43" applyNumberFormat="0" applyProtection="0">
      <alignment horizontal="right" vertical="center"/>
    </xf>
    <xf numFmtId="4" fontId="16" fillId="0" borderId="43" applyNumberFormat="0" applyProtection="0">
      <alignment horizontal="right" vertical="center"/>
    </xf>
    <xf numFmtId="4" fontId="16" fillId="0" borderId="43" applyNumberFormat="0" applyProtection="0">
      <alignment horizontal="right" vertical="center"/>
    </xf>
    <xf numFmtId="4" fontId="16" fillId="0" borderId="43" applyNumberFormat="0" applyProtection="0">
      <alignment horizontal="right" vertical="center"/>
    </xf>
    <xf numFmtId="4" fontId="16" fillId="0" borderId="43" applyNumberFormat="0" applyProtection="0">
      <alignment horizontal="right" vertical="center"/>
    </xf>
    <xf numFmtId="4" fontId="16" fillId="0" borderId="43" applyNumberFormat="0" applyProtection="0">
      <alignment horizontal="right" vertical="center"/>
    </xf>
    <xf numFmtId="4" fontId="16" fillId="0" borderId="43" applyNumberFormat="0" applyProtection="0">
      <alignment horizontal="right" vertical="center"/>
    </xf>
    <xf numFmtId="4" fontId="16" fillId="0" borderId="43" applyNumberFormat="0" applyProtection="0">
      <alignment horizontal="right" vertical="center"/>
    </xf>
    <xf numFmtId="4" fontId="16" fillId="52" borderId="45" applyNumberFormat="0" applyProtection="0">
      <alignment horizontal="right" vertical="center"/>
    </xf>
    <xf numFmtId="4" fontId="16" fillId="0" borderId="43" applyNumberFormat="0" applyProtection="0">
      <alignment horizontal="right" vertical="center"/>
    </xf>
    <xf numFmtId="4" fontId="16" fillId="0" borderId="43" applyNumberFormat="0" applyProtection="0">
      <alignment horizontal="right" vertical="center"/>
    </xf>
    <xf numFmtId="4" fontId="16" fillId="0" borderId="43" applyNumberFormat="0" applyProtection="0">
      <alignment horizontal="right" vertical="center"/>
    </xf>
    <xf numFmtId="4" fontId="16" fillId="0" borderId="43" applyNumberFormat="0" applyProtection="0">
      <alignment horizontal="right" vertical="center"/>
    </xf>
    <xf numFmtId="4" fontId="16" fillId="0" borderId="43" applyNumberFormat="0" applyProtection="0">
      <alignment horizontal="right" vertical="center"/>
    </xf>
    <xf numFmtId="4" fontId="16" fillId="0" borderId="43" applyNumberFormat="0" applyProtection="0">
      <alignment horizontal="right" vertical="center"/>
    </xf>
    <xf numFmtId="4" fontId="131" fillId="78" borderId="43" applyNumberFormat="0" applyProtection="0">
      <alignment horizontal="right" vertical="center"/>
    </xf>
    <xf numFmtId="4" fontId="131" fillId="78" borderId="43" applyNumberFormat="0" applyProtection="0">
      <alignment horizontal="right" vertical="center"/>
    </xf>
    <xf numFmtId="4" fontId="131" fillId="78" borderId="43" applyNumberFormat="0" applyProtection="0">
      <alignment horizontal="right" vertical="center"/>
    </xf>
    <xf numFmtId="4" fontId="131" fillId="78" borderId="43" applyNumberFormat="0" applyProtection="0">
      <alignment horizontal="right" vertical="center"/>
    </xf>
    <xf numFmtId="4" fontId="131" fillId="78" borderId="43" applyNumberFormat="0" applyProtection="0">
      <alignment horizontal="right" vertical="center"/>
    </xf>
    <xf numFmtId="4" fontId="131" fillId="78" borderId="43" applyNumberFormat="0" applyProtection="0">
      <alignment horizontal="right" vertical="center"/>
    </xf>
    <xf numFmtId="4" fontId="131" fillId="78" borderId="43" applyNumberFormat="0" applyProtection="0">
      <alignment horizontal="right" vertical="center"/>
    </xf>
    <xf numFmtId="4" fontId="131" fillId="78" borderId="43" applyNumberFormat="0" applyProtection="0">
      <alignment horizontal="right" vertical="center"/>
    </xf>
    <xf numFmtId="4" fontId="131" fillId="78" borderId="43" applyNumberFormat="0" applyProtection="0">
      <alignment horizontal="right" vertical="center"/>
    </xf>
    <xf numFmtId="4" fontId="16" fillId="0" borderId="43" applyNumberFormat="0" applyProtection="0">
      <alignment horizontal="left" vertical="center" indent="1"/>
    </xf>
    <xf numFmtId="4" fontId="16" fillId="0" borderId="43" applyNumberFormat="0" applyProtection="0">
      <alignment horizontal="left" vertical="center" indent="1"/>
    </xf>
    <xf numFmtId="4" fontId="16" fillId="0" borderId="43" applyNumberFormat="0" applyProtection="0">
      <alignment horizontal="left" vertical="center" indent="1"/>
    </xf>
    <xf numFmtId="4" fontId="16" fillId="0" borderId="43" applyNumberFormat="0" applyProtection="0">
      <alignment horizontal="left" vertical="center" indent="1"/>
    </xf>
    <xf numFmtId="4" fontId="16" fillId="0" borderId="43" applyNumberFormat="0" applyProtection="0">
      <alignment horizontal="left" vertical="center" indent="1"/>
    </xf>
    <xf numFmtId="4" fontId="16" fillId="0" borderId="43" applyNumberFormat="0" applyProtection="0">
      <alignment horizontal="left" vertical="center" indent="1"/>
    </xf>
    <xf numFmtId="4" fontId="16" fillId="0" borderId="43" applyNumberFormat="0" applyProtection="0">
      <alignment horizontal="left" vertical="center" indent="1"/>
    </xf>
    <xf numFmtId="4" fontId="16" fillId="0" borderId="43" applyNumberFormat="0" applyProtection="0">
      <alignment horizontal="left" vertical="center" indent="1"/>
    </xf>
    <xf numFmtId="4" fontId="16" fillId="0" borderId="43" applyNumberFormat="0" applyProtection="0">
      <alignment horizontal="left" vertical="center" indent="1"/>
    </xf>
    <xf numFmtId="4" fontId="16" fillId="0" borderId="43" applyNumberFormat="0" applyProtection="0">
      <alignment horizontal="left" vertical="center" indent="1"/>
    </xf>
    <xf numFmtId="4" fontId="16" fillId="0" borderId="43" applyNumberFormat="0" applyProtection="0">
      <alignment horizontal="left" vertical="center" indent="1"/>
    </xf>
    <xf numFmtId="4" fontId="16" fillId="0" borderId="43" applyNumberFormat="0" applyProtection="0">
      <alignment horizontal="left" vertical="center" indent="1"/>
    </xf>
    <xf numFmtId="4" fontId="16" fillId="0" borderId="43" applyNumberFormat="0" applyProtection="0">
      <alignment horizontal="left" vertical="center" indent="1"/>
    </xf>
    <xf numFmtId="4" fontId="16" fillId="0" borderId="43" applyNumberFormat="0" applyProtection="0">
      <alignment horizontal="left" vertical="center" indent="1"/>
    </xf>
    <xf numFmtId="4" fontId="16" fillId="0" borderId="43" applyNumberFormat="0" applyProtection="0">
      <alignment horizontal="left" vertical="center" indent="1"/>
    </xf>
    <xf numFmtId="4" fontId="16" fillId="0" borderId="43" applyNumberFormat="0" applyProtection="0">
      <alignment horizontal="left" vertical="center" indent="1"/>
    </xf>
    <xf numFmtId="4" fontId="16" fillId="0" borderId="43" applyNumberFormat="0" applyProtection="0">
      <alignment horizontal="left" vertical="center" indent="1"/>
    </xf>
    <xf numFmtId="4" fontId="16" fillId="0" borderId="43" applyNumberFormat="0" applyProtection="0">
      <alignment horizontal="left" vertical="center" indent="1"/>
    </xf>
    <xf numFmtId="4" fontId="16" fillId="0" borderId="43" applyNumberFormat="0" applyProtection="0">
      <alignment horizontal="left" vertical="center" indent="1"/>
    </xf>
    <xf numFmtId="4" fontId="16" fillId="0" borderId="43" applyNumberFormat="0" applyProtection="0">
      <alignment horizontal="left" vertical="center" indent="1"/>
    </xf>
    <xf numFmtId="4" fontId="16" fillId="0" borderId="43" applyNumberFormat="0" applyProtection="0">
      <alignment horizontal="left" vertical="center" indent="1"/>
    </xf>
    <xf numFmtId="4" fontId="16" fillId="0" borderId="43" applyNumberFormat="0" applyProtection="0">
      <alignment horizontal="left" vertical="center" indent="1"/>
    </xf>
    <xf numFmtId="4" fontId="16" fillId="0" borderId="43" applyNumberFormat="0" applyProtection="0">
      <alignment horizontal="left" vertical="center" indent="1"/>
    </xf>
    <xf numFmtId="4" fontId="16" fillId="0" borderId="43" applyNumberFormat="0" applyProtection="0">
      <alignment horizontal="left" vertical="center" indent="1"/>
    </xf>
    <xf numFmtId="4" fontId="16" fillId="52" borderId="43" applyNumberFormat="0" applyProtection="0">
      <alignment horizontal="left" vertical="center" indent="1"/>
    </xf>
    <xf numFmtId="4" fontId="16" fillId="52" borderId="43" applyNumberFormat="0" applyProtection="0">
      <alignment horizontal="left" vertical="center" indent="1"/>
    </xf>
    <xf numFmtId="4" fontId="16" fillId="52" borderId="43" applyNumberFormat="0" applyProtection="0">
      <alignment horizontal="left" vertical="center" indent="1"/>
    </xf>
    <xf numFmtId="4" fontId="16" fillId="0" borderId="43" applyNumberFormat="0" applyProtection="0">
      <alignment horizontal="left" vertical="center" indent="1"/>
    </xf>
    <xf numFmtId="4" fontId="16" fillId="0" borderId="43" applyNumberFormat="0" applyProtection="0">
      <alignment horizontal="left" vertical="center" indent="1"/>
    </xf>
    <xf numFmtId="4" fontId="16" fillId="0" borderId="43" applyNumberFormat="0" applyProtection="0">
      <alignment horizontal="left" vertical="center" indent="1"/>
    </xf>
    <xf numFmtId="4" fontId="16" fillId="81" borderId="43" applyNumberFormat="0" applyProtection="0">
      <alignment horizontal="left" vertical="center" indent="1"/>
    </xf>
    <xf numFmtId="4" fontId="16" fillId="81" borderId="43" applyNumberFormat="0" applyProtection="0">
      <alignment horizontal="left" vertical="center" indent="1"/>
    </xf>
    <xf numFmtId="4" fontId="16" fillId="81" borderId="43" applyNumberFormat="0" applyProtection="0">
      <alignment horizontal="left" vertical="center" indent="1"/>
    </xf>
    <xf numFmtId="4" fontId="16" fillId="0" borderId="43" applyNumberFormat="0" applyProtection="0">
      <alignment horizontal="left" vertical="center" indent="1"/>
    </xf>
    <xf numFmtId="0" fontId="16" fillId="67" borderId="43" applyNumberFormat="0" applyProtection="0">
      <alignment horizontal="left" vertical="top"/>
    </xf>
    <xf numFmtId="0" fontId="16" fillId="67" borderId="43" applyNumberFormat="0" applyProtection="0">
      <alignment horizontal="left" vertical="top"/>
    </xf>
    <xf numFmtId="0" fontId="16" fillId="67" borderId="43" applyNumberFormat="0" applyProtection="0">
      <alignment horizontal="left" vertical="top"/>
    </xf>
    <xf numFmtId="0" fontId="16" fillId="67" borderId="43" applyNumberFormat="0" applyProtection="0">
      <alignment horizontal="left" vertical="top"/>
    </xf>
    <xf numFmtId="0" fontId="16" fillId="67" borderId="43" applyNumberFormat="0" applyProtection="0">
      <alignment horizontal="left" vertical="top"/>
    </xf>
    <xf numFmtId="0" fontId="16" fillId="67" borderId="43" applyNumberFormat="0" applyProtection="0">
      <alignment horizontal="left" vertical="top"/>
    </xf>
    <xf numFmtId="0" fontId="16" fillId="67" borderId="43" applyNumberFormat="0" applyProtection="0">
      <alignment horizontal="left" vertical="top"/>
    </xf>
    <xf numFmtId="0" fontId="16" fillId="67" borderId="43" applyNumberFormat="0" applyProtection="0">
      <alignment horizontal="left" vertical="top"/>
    </xf>
    <xf numFmtId="0" fontId="16" fillId="67" borderId="43" applyNumberFormat="0" applyProtection="0">
      <alignment horizontal="left" vertical="top"/>
    </xf>
    <xf numFmtId="0" fontId="16" fillId="67" borderId="43" applyNumberFormat="0" applyProtection="0">
      <alignment horizontal="left" vertical="top"/>
    </xf>
    <xf numFmtId="0" fontId="16" fillId="67" borderId="43" applyNumberFormat="0" applyProtection="0">
      <alignment horizontal="left" vertical="top"/>
    </xf>
    <xf numFmtId="0" fontId="16" fillId="67" borderId="43" applyNumberFormat="0" applyProtection="0">
      <alignment horizontal="left" vertical="top"/>
    </xf>
    <xf numFmtId="0" fontId="16" fillId="67" borderId="43" applyNumberFormat="0" applyProtection="0">
      <alignment horizontal="left" vertical="top"/>
    </xf>
    <xf numFmtId="0" fontId="16" fillId="67" borderId="43" applyNumberFormat="0" applyProtection="0">
      <alignment horizontal="left" vertical="top"/>
    </xf>
    <xf numFmtId="0" fontId="16" fillId="67" borderId="43" applyNumberFormat="0" applyProtection="0">
      <alignment horizontal="left" vertical="top"/>
    </xf>
    <xf numFmtId="0" fontId="16" fillId="67" borderId="43" applyNumberFormat="0" applyProtection="0">
      <alignment horizontal="left" vertical="top"/>
    </xf>
    <xf numFmtId="0" fontId="16" fillId="67" borderId="43" applyNumberFormat="0" applyProtection="0">
      <alignment horizontal="left" vertical="top"/>
    </xf>
    <xf numFmtId="0" fontId="16" fillId="67" borderId="43" applyNumberFormat="0" applyProtection="0">
      <alignment horizontal="left" vertical="top"/>
    </xf>
    <xf numFmtId="0" fontId="16" fillId="67" borderId="43" applyNumberFormat="0" applyProtection="0">
      <alignment horizontal="left" vertical="top"/>
    </xf>
    <xf numFmtId="0" fontId="16" fillId="67" borderId="43" applyNumberFormat="0" applyProtection="0">
      <alignment horizontal="left" vertical="top"/>
    </xf>
    <xf numFmtId="0" fontId="16" fillId="67" borderId="43" applyNumberFormat="0" applyProtection="0">
      <alignment horizontal="left" vertical="top"/>
    </xf>
    <xf numFmtId="0" fontId="16" fillId="67" borderId="43" applyNumberFormat="0" applyProtection="0">
      <alignment horizontal="left" vertical="top"/>
    </xf>
    <xf numFmtId="0" fontId="16" fillId="67" borderId="43" applyNumberFormat="0" applyProtection="0">
      <alignment horizontal="center" vertical="top"/>
    </xf>
    <xf numFmtId="0" fontId="16" fillId="67" borderId="43" applyNumberFormat="0" applyProtection="0">
      <alignment horizontal="center" vertical="top"/>
    </xf>
    <xf numFmtId="0" fontId="16" fillId="67" borderId="43" applyNumberFormat="0" applyProtection="0">
      <alignment horizontal="center" vertical="top"/>
    </xf>
    <xf numFmtId="0" fontId="16" fillId="67" borderId="43" applyNumberFormat="0" applyProtection="0">
      <alignment horizontal="left" vertical="top"/>
    </xf>
    <xf numFmtId="0" fontId="16" fillId="67" borderId="43" applyNumberFormat="0" applyProtection="0">
      <alignment horizontal="left" vertical="top"/>
    </xf>
    <xf numFmtId="0" fontId="16" fillId="67" borderId="43" applyNumberFormat="0" applyProtection="0">
      <alignment horizontal="left" vertical="top"/>
    </xf>
    <xf numFmtId="0" fontId="16" fillId="67" borderId="43" applyNumberFormat="0" applyProtection="0">
      <alignment horizontal="left" vertical="top"/>
    </xf>
    <xf numFmtId="0" fontId="16" fillId="67" borderId="43" applyNumberFormat="0" applyProtection="0">
      <alignment horizontal="left" vertical="top"/>
    </xf>
    <xf numFmtId="0" fontId="16" fillId="67" borderId="43" applyNumberFormat="0" applyProtection="0">
      <alignment horizontal="left" vertical="top"/>
    </xf>
    <xf numFmtId="4" fontId="95" fillId="0" borderId="0" applyNumberFormat="0" applyProtection="0">
      <alignment horizontal="left" vertical="center"/>
    </xf>
    <xf numFmtId="4" fontId="132" fillId="86" borderId="0" applyNumberFormat="0" applyProtection="0">
      <alignment horizontal="left"/>
    </xf>
    <xf numFmtId="4" fontId="132" fillId="86" borderId="0" applyNumberFormat="0" applyProtection="0">
      <alignment horizontal="left"/>
    </xf>
    <xf numFmtId="4" fontId="132" fillId="86" borderId="0" applyNumberFormat="0" applyProtection="0">
      <alignment horizontal="left"/>
    </xf>
    <xf numFmtId="4" fontId="132" fillId="86" borderId="0" applyNumberFormat="0" applyProtection="0">
      <alignment horizontal="left"/>
    </xf>
    <xf numFmtId="4" fontId="132" fillId="86" borderId="0" applyNumberFormat="0" applyProtection="0">
      <alignment horizontal="left"/>
    </xf>
    <xf numFmtId="4" fontId="132" fillId="86" borderId="0" applyNumberFormat="0" applyProtection="0">
      <alignment horizontal="left"/>
    </xf>
    <xf numFmtId="4" fontId="95" fillId="0" borderId="0" applyNumberFormat="0" applyProtection="0">
      <alignment horizontal="left" vertical="center"/>
    </xf>
    <xf numFmtId="4" fontId="132" fillId="86" borderId="0" applyNumberFormat="0" applyProtection="0">
      <alignment horizontal="left"/>
    </xf>
    <xf numFmtId="4" fontId="133" fillId="78" borderId="43" applyNumberFormat="0" applyProtection="0">
      <alignment horizontal="right" vertical="center"/>
    </xf>
    <xf numFmtId="4" fontId="133" fillId="78" borderId="43" applyNumberFormat="0" applyProtection="0">
      <alignment horizontal="right" vertical="center"/>
    </xf>
    <xf numFmtId="4" fontId="133" fillId="78" borderId="43" applyNumberFormat="0" applyProtection="0">
      <alignment horizontal="right" vertical="center"/>
    </xf>
    <xf numFmtId="4" fontId="133" fillId="78" borderId="43" applyNumberFormat="0" applyProtection="0">
      <alignment horizontal="right" vertical="center"/>
    </xf>
    <xf numFmtId="4" fontId="133" fillId="78" borderId="43" applyNumberFormat="0" applyProtection="0">
      <alignment horizontal="right" vertical="center"/>
    </xf>
    <xf numFmtId="4" fontId="133" fillId="78" borderId="43" applyNumberFormat="0" applyProtection="0">
      <alignment horizontal="right" vertical="center"/>
    </xf>
    <xf numFmtId="4" fontId="133" fillId="78" borderId="43" applyNumberFormat="0" applyProtection="0">
      <alignment horizontal="right" vertical="center"/>
    </xf>
    <xf numFmtId="4" fontId="133" fillId="78" borderId="43" applyNumberFormat="0" applyProtection="0">
      <alignment horizontal="right" vertical="center"/>
    </xf>
    <xf numFmtId="4" fontId="133" fillId="78" borderId="43" applyNumberFormat="0" applyProtection="0">
      <alignment horizontal="right" vertical="center"/>
    </xf>
    <xf numFmtId="37" fontId="134" fillId="87" borderId="0" applyNumberFormat="0" applyFont="0" applyBorder="0" applyAlignment="0" applyProtection="0"/>
    <xf numFmtId="0" fontId="11" fillId="88" borderId="0" applyNumberFormat="0" applyFont="0" applyBorder="0" applyAlignment="0" applyProtection="0"/>
    <xf numFmtId="0" fontId="135" fillId="0" borderId="0" applyNumberFormat="0" applyFill="0" applyBorder="0" applyAlignment="0" applyProtection="0"/>
    <xf numFmtId="181" fontId="15" fillId="0" borderId="9">
      <alignment horizontal="justify" vertical="top" wrapText="1"/>
    </xf>
    <xf numFmtId="0" fontId="15" fillId="0" borderId="0">
      <alignment horizontal="left" wrapText="1"/>
    </xf>
    <xf numFmtId="0" fontId="15" fillId="0" borderId="0">
      <alignment horizontal="left" wrapText="1"/>
    </xf>
    <xf numFmtId="0" fontId="16" fillId="0" borderId="0">
      <alignment vertical="top"/>
    </xf>
    <xf numFmtId="182" fontId="15" fillId="0" borderId="0" applyFill="0" applyBorder="0" applyAlignment="0" applyProtection="0">
      <alignment wrapText="1"/>
    </xf>
    <xf numFmtId="0" fontId="29" fillId="0" borderId="0" applyNumberFormat="0" applyFill="0" applyBorder="0">
      <alignment horizontal="center" wrapText="1"/>
    </xf>
    <xf numFmtId="0" fontId="29" fillId="0" borderId="0" applyNumberFormat="0" applyFill="0" applyBorder="0">
      <alignment horizontal="center" wrapText="1"/>
    </xf>
    <xf numFmtId="0" fontId="105" fillId="59" borderId="0" applyNumberFormat="0" applyFont="0" applyBorder="0" applyAlignment="0" applyProtection="0"/>
    <xf numFmtId="164" fontId="136" fillId="0" borderId="0" applyNumberFormat="0" applyFill="0" applyBorder="0" applyAlignment="0">
      <alignment horizontal="left"/>
    </xf>
    <xf numFmtId="0" fontId="137" fillId="0" borderId="0" applyFill="0" applyBorder="0" applyProtection="0">
      <alignment horizontal="center" vertical="center"/>
    </xf>
    <xf numFmtId="0" fontId="137" fillId="0" borderId="0" applyFill="0" applyBorder="0" applyProtection="0"/>
    <xf numFmtId="0" fontId="29" fillId="0" borderId="0" applyFill="0" applyBorder="0" applyProtection="0">
      <alignment horizontal="left"/>
    </xf>
    <xf numFmtId="0" fontId="138" fillId="0" borderId="0" applyFill="0" applyBorder="0" applyProtection="0">
      <alignment horizontal="left" vertical="top"/>
    </xf>
    <xf numFmtId="0" fontId="56" fillId="52" borderId="10" applyNumberFormat="0" applyFont="0" applyFill="0" applyAlignment="0" applyProtection="0">
      <protection locked="0"/>
    </xf>
    <xf numFmtId="0" fontId="56" fillId="52" borderId="10" applyNumberFormat="0" applyFont="0" applyFill="0" applyAlignment="0" applyProtection="0">
      <protection locked="0"/>
    </xf>
    <xf numFmtId="0" fontId="56" fillId="52" borderId="10" applyNumberFormat="0" applyFont="0" applyFill="0" applyAlignment="0" applyProtection="0">
      <protection locked="0"/>
    </xf>
    <xf numFmtId="0" fontId="56" fillId="52" borderId="10" applyNumberFormat="0" applyFont="0" applyFill="0" applyAlignment="0" applyProtection="0">
      <protection locked="0"/>
    </xf>
    <xf numFmtId="0" fontId="56" fillId="52" borderId="10" applyNumberFormat="0" applyFont="0" applyFill="0" applyAlignment="0" applyProtection="0">
      <protection locked="0"/>
    </xf>
    <xf numFmtId="0" fontId="56" fillId="52" borderId="10" applyNumberFormat="0" applyFont="0" applyFill="0" applyAlignment="0" applyProtection="0">
      <protection locked="0"/>
    </xf>
    <xf numFmtId="0" fontId="56" fillId="52" borderId="10" applyNumberFormat="0" applyFont="0" applyFill="0" applyAlignment="0" applyProtection="0">
      <protection locked="0"/>
    </xf>
    <xf numFmtId="0" fontId="56" fillId="52" borderId="46" applyNumberFormat="0" applyFont="0" applyFill="0" applyAlignment="0" applyProtection="0">
      <protection locked="0"/>
    </xf>
    <xf numFmtId="0" fontId="105" fillId="0" borderId="0" applyNumberFormat="0" applyFill="0" applyBorder="0" applyAlignment="0" applyProtection="0"/>
    <xf numFmtId="18" fontId="56" fillId="52" borderId="0" applyFont="0" applyFill="0" applyBorder="0" applyAlignment="0" applyProtection="0">
      <protection locked="0"/>
    </xf>
    <xf numFmtId="18" fontId="56" fillId="52" borderId="0" applyFont="0" applyFill="0" applyBorder="0" applyAlignment="0" applyProtection="0">
      <protection locked="0"/>
    </xf>
    <xf numFmtId="0" fontId="139" fillId="0" borderId="0" applyNumberFormat="0" applyFill="0" applyBorder="0" applyAlignment="0" applyProtection="0"/>
    <xf numFmtId="0" fontId="35" fillId="0" borderId="0" applyNumberFormat="0" applyFill="0" applyBorder="0" applyAlignment="0" applyProtection="0"/>
    <xf numFmtId="0" fontId="29" fillId="0" borderId="17">
      <alignment horizontal="center" vertical="center" wrapText="1"/>
    </xf>
    <xf numFmtId="0" fontId="137" fillId="0" borderId="0" applyNumberFormat="0" applyFill="0" applyBorder="0" applyAlignment="0" applyProtection="0"/>
    <xf numFmtId="0" fontId="137" fillId="0" borderId="0" applyNumberFormat="0" applyFill="0" applyBorder="0" applyAlignment="0" applyProtection="0"/>
    <xf numFmtId="0" fontId="29" fillId="0" borderId="17">
      <alignment horizontal="center" vertical="center" wrapText="1"/>
    </xf>
    <xf numFmtId="0" fontId="29" fillId="0" borderId="17">
      <alignment horizontal="center" vertical="center" wrapText="1"/>
    </xf>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54" fillId="0" borderId="47">
      <protection locked="0"/>
    </xf>
    <xf numFmtId="0" fontId="49" fillId="0" borderId="30"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77" fillId="0" borderId="47" applyNumberFormat="0" applyFon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77" fillId="0" borderId="47" applyNumberFormat="0" applyFon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15" fillId="0" borderId="47" applyNumberFormat="0" applyFont="0" applyFill="0" applyAlignment="0" applyProtection="0"/>
    <xf numFmtId="0" fontId="49" fillId="0" borderId="30" applyNumberFormat="0" applyFill="0" applyAlignment="0" applyProtection="0"/>
    <xf numFmtId="0" fontId="49" fillId="0" borderId="30" applyNumberFormat="0" applyFill="0" applyAlignment="0" applyProtection="0"/>
    <xf numFmtId="0" fontId="74" fillId="0" borderId="49"/>
    <xf numFmtId="164" fontId="140" fillId="0" borderId="0">
      <alignment horizontal="left"/>
    </xf>
    <xf numFmtId="0" fontId="74" fillId="0" borderId="50"/>
    <xf numFmtId="0" fontId="54" fillId="0" borderId="8">
      <protection locked="0"/>
    </xf>
    <xf numFmtId="38" fontId="16" fillId="0" borderId="1" applyFill="0" applyBorder="0" applyAlignment="0" applyProtection="0">
      <protection locked="0"/>
    </xf>
    <xf numFmtId="38" fontId="16" fillId="0" borderId="1" applyFill="0" applyBorder="0" applyAlignment="0" applyProtection="0">
      <protection locked="0"/>
    </xf>
    <xf numFmtId="37" fontId="62" fillId="66" borderId="0" applyNumberFormat="0" applyBorder="0" applyAlignment="0" applyProtection="0"/>
    <xf numFmtId="37" fontId="62" fillId="0" borderId="0"/>
    <xf numFmtId="3" fontId="127" fillId="89" borderId="51" applyProtection="0"/>
    <xf numFmtId="0" fontId="141" fillId="2" borderId="0">
      <alignment horizontal="center"/>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42"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42"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05" fillId="52" borderId="0" applyNumberFormat="0" applyFont="0" applyAlignment="0" applyProtection="0"/>
    <xf numFmtId="0" fontId="105" fillId="52" borderId="10" applyNumberFormat="0" applyFont="0" applyAlignment="0" applyProtection="0">
      <protection locked="0"/>
    </xf>
    <xf numFmtId="0" fontId="105" fillId="52" borderId="10" applyNumberFormat="0" applyFont="0" applyAlignment="0" applyProtection="0">
      <protection locked="0"/>
    </xf>
    <xf numFmtId="0" fontId="105" fillId="52" borderId="10" applyNumberFormat="0" applyFont="0" applyAlignment="0" applyProtection="0">
      <protection locked="0"/>
    </xf>
    <xf numFmtId="0" fontId="105" fillId="52" borderId="10" applyNumberFormat="0" applyFont="0" applyAlignment="0" applyProtection="0">
      <protection locked="0"/>
    </xf>
    <xf numFmtId="0" fontId="105" fillId="52" borderId="10" applyNumberFormat="0" applyFont="0" applyAlignment="0" applyProtection="0">
      <protection locked="0"/>
    </xf>
    <xf numFmtId="0" fontId="105" fillId="52" borderId="10" applyNumberFormat="0" applyFont="0" applyAlignment="0" applyProtection="0">
      <protection locked="0"/>
    </xf>
    <xf numFmtId="0" fontId="105" fillId="52" borderId="10" applyNumberFormat="0" applyFont="0" applyAlignment="0" applyProtection="0">
      <protection locked="0"/>
    </xf>
    <xf numFmtId="0" fontId="143" fillId="0" borderId="0" applyNumberFormat="0" applyFill="0" applyBorder="0" applyAlignment="0" applyProtection="0"/>
    <xf numFmtId="0" fontId="59" fillId="0" borderId="0" applyFont="0" applyFill="0" applyBorder="0" applyProtection="0">
      <alignment horizontal="right"/>
    </xf>
    <xf numFmtId="0" fontId="5" fillId="0" borderId="0"/>
    <xf numFmtId="0" fontId="5" fillId="0" borderId="0"/>
    <xf numFmtId="0" fontId="15" fillId="0" borderId="0"/>
    <xf numFmtId="0" fontId="145" fillId="0" borderId="0"/>
    <xf numFmtId="43" fontId="15" fillId="0" borderId="0" applyFont="0" applyFill="0" applyBorder="0" applyAlignment="0" applyProtection="0"/>
    <xf numFmtId="183" fontId="15" fillId="0" borderId="0"/>
    <xf numFmtId="0" fontId="4" fillId="0" borderId="0"/>
    <xf numFmtId="43" fontId="4" fillId="0" borderId="0" applyFont="0" applyFill="0" applyBorder="0" applyAlignment="0" applyProtection="0"/>
    <xf numFmtId="44" fontId="4" fillId="0" borderId="0" applyFont="0" applyFill="0" applyBorder="0" applyAlignment="0" applyProtection="0"/>
    <xf numFmtId="0" fontId="3" fillId="0" borderId="0"/>
    <xf numFmtId="0" fontId="15" fillId="0" borderId="0"/>
    <xf numFmtId="43" fontId="3" fillId="0" borderId="0" applyFont="0" applyFill="0" applyBorder="0" applyAlignment="0" applyProtection="0"/>
    <xf numFmtId="9" fontId="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3" fillId="0" borderId="0"/>
    <xf numFmtId="0" fontId="3" fillId="0" borderId="0"/>
    <xf numFmtId="0" fontId="3" fillId="0" borderId="0"/>
    <xf numFmtId="0" fontId="3" fillId="0" borderId="0"/>
    <xf numFmtId="0" fontId="15" fillId="0" borderId="0"/>
    <xf numFmtId="43" fontId="15" fillId="0" borderId="0" applyFont="0" applyFill="0" applyBorder="0" applyAlignment="0" applyProtection="0"/>
    <xf numFmtId="0" fontId="3" fillId="0" borderId="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0" fontId="3" fillId="0" borderId="0"/>
    <xf numFmtId="0" fontId="3" fillId="0" borderId="0"/>
    <xf numFmtId="9" fontId="148"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cellStyleXfs>
  <cellXfs count="297">
    <xf numFmtId="0" fontId="0" fillId="0" borderId="0" xfId="0"/>
    <xf numFmtId="165" fontId="14" fillId="0" borderId="0" xfId="1" applyNumberFormat="1" applyFont="1"/>
    <xf numFmtId="164" fontId="14" fillId="0" borderId="0" xfId="7" applyFont="1" applyAlignment="1">
      <alignment horizontal="centerContinuous"/>
    </xf>
    <xf numFmtId="0" fontId="14" fillId="0" borderId="0" xfId="6" applyFont="1"/>
    <xf numFmtId="0" fontId="23" fillId="0" borderId="0" xfId="6" applyFont="1" applyAlignment="1">
      <alignment horizontal="right"/>
    </xf>
    <xf numFmtId="166" fontId="14" fillId="0" borderId="0" xfId="3" applyNumberFormat="1" applyFont="1"/>
    <xf numFmtId="166" fontId="24" fillId="0" borderId="0" xfId="3" applyNumberFormat="1" applyFont="1"/>
    <xf numFmtId="42" fontId="14" fillId="0" borderId="7" xfId="8" applyNumberFormat="1" applyFont="1" applyBorder="1"/>
    <xf numFmtId="166" fontId="14" fillId="0" borderId="1" xfId="3" applyNumberFormat="1" applyFont="1" applyFill="1" applyBorder="1"/>
    <xf numFmtId="41" fontId="14" fillId="0" borderId="5" xfId="8" applyNumberFormat="1" applyFont="1" applyBorder="1"/>
    <xf numFmtId="41" fontId="14" fillId="0" borderId="1" xfId="8" applyNumberFormat="1" applyFont="1" applyBorder="1"/>
    <xf numFmtId="41" fontId="30" fillId="0" borderId="7" xfId="8" applyNumberFormat="1" applyFont="1" applyBorder="1"/>
    <xf numFmtId="41" fontId="30" fillId="0" borderId="1" xfId="8" applyNumberFormat="1" applyFont="1" applyBorder="1"/>
    <xf numFmtId="164" fontId="21" fillId="0" borderId="7" xfId="7" applyFont="1" applyBorder="1" applyAlignment="1">
      <alignment horizontal="centerContinuous"/>
    </xf>
    <xf numFmtId="164" fontId="14" fillId="0" borderId="9" xfId="8" applyFont="1" applyFill="1" applyBorder="1" applyAlignment="1" applyProtection="1">
      <alignment horizontal="center"/>
    </xf>
    <xf numFmtId="0" fontId="14" fillId="0" borderId="1" xfId="6" applyFont="1" applyFill="1" applyBorder="1"/>
    <xf numFmtId="166" fontId="34" fillId="0" borderId="5" xfId="3" applyNumberFormat="1" applyFont="1" applyFill="1" applyBorder="1"/>
    <xf numFmtId="41" fontId="21" fillId="0" borderId="1" xfId="8" applyNumberFormat="1" applyFont="1" applyFill="1" applyBorder="1"/>
    <xf numFmtId="164" fontId="13" fillId="0" borderId="0" xfId="205" applyBorder="1"/>
    <xf numFmtId="164" fontId="13" fillId="0" borderId="0" xfId="205"/>
    <xf numFmtId="9" fontId="0" fillId="0" borderId="0" xfId="206" applyFont="1"/>
    <xf numFmtId="164" fontId="13" fillId="0" borderId="0" xfId="205" applyAlignment="1">
      <alignment horizontal="center"/>
    </xf>
    <xf numFmtId="164" fontId="13" fillId="0" borderId="0" xfId="205" applyFill="1"/>
    <xf numFmtId="164" fontId="144" fillId="0" borderId="0" xfId="205" applyFont="1" applyAlignment="1"/>
    <xf numFmtId="164" fontId="11" fillId="0" borderId="0" xfId="205" applyFont="1" applyAlignment="1"/>
    <xf numFmtId="164" fontId="13" fillId="0" borderId="0" xfId="205" applyFont="1"/>
    <xf numFmtId="0" fontId="0" fillId="0" borderId="0" xfId="0" applyFill="1"/>
    <xf numFmtId="0" fontId="14" fillId="0" borderId="0" xfId="0" applyFont="1" applyFill="1"/>
    <xf numFmtId="0" fontId="14" fillId="0" borderId="0" xfId="0" applyFont="1" applyFill="1" applyAlignment="1">
      <alignment horizontal="left" wrapText="1"/>
    </xf>
    <xf numFmtId="0" fontId="7" fillId="0" borderId="0" xfId="0" applyFont="1" applyFill="1"/>
    <xf numFmtId="43" fontId="7" fillId="0" borderId="0" xfId="1" applyFont="1" applyFill="1"/>
    <xf numFmtId="165" fontId="7" fillId="0" borderId="0" xfId="1" applyNumberFormat="1" applyFont="1" applyFill="1"/>
    <xf numFmtId="43" fontId="0" fillId="0" borderId="0" xfId="0" applyNumberFormat="1" applyFill="1"/>
    <xf numFmtId="165" fontId="0" fillId="0" borderId="0" xfId="0" applyNumberFormat="1" applyFill="1"/>
    <xf numFmtId="49" fontId="21" fillId="0" borderId="0" xfId="21237" applyNumberFormat="1" applyFont="1" applyFill="1"/>
    <xf numFmtId="49" fontId="15" fillId="0" borderId="0" xfId="26673" applyNumberFormat="1" applyFill="1" applyAlignment="1">
      <alignment horizontal="center"/>
    </xf>
    <xf numFmtId="43" fontId="7" fillId="0" borderId="0" xfId="26702" applyNumberFormat="1" applyFont="1" applyFill="1"/>
    <xf numFmtId="10" fontId="7" fillId="0" borderId="0" xfId="26702" applyNumberFormat="1" applyFont="1" applyFill="1"/>
    <xf numFmtId="49" fontId="15" fillId="0" borderId="0" xfId="26673" applyNumberFormat="1" applyFill="1" applyAlignment="1">
      <alignment horizontal="right"/>
    </xf>
    <xf numFmtId="49" fontId="146" fillId="0" borderId="0" xfId="26673" applyNumberFormat="1" applyFont="1" applyFill="1" applyAlignment="1">
      <alignment horizontal="center"/>
    </xf>
    <xf numFmtId="0" fontId="7" fillId="0" borderId="0" xfId="0" applyFont="1" applyFill="1" applyAlignment="1">
      <alignment horizontal="left"/>
    </xf>
    <xf numFmtId="43" fontId="147" fillId="0" borderId="65" xfId="1" applyFont="1" applyFill="1" applyBorder="1"/>
    <xf numFmtId="43" fontId="7" fillId="0" borderId="65" xfId="1" applyFont="1" applyFill="1" applyBorder="1"/>
    <xf numFmtId="165" fontId="7" fillId="0" borderId="65" xfId="1" applyNumberFormat="1" applyFont="1" applyFill="1" applyBorder="1"/>
    <xf numFmtId="0" fontId="7" fillId="0" borderId="0" xfId="0" applyFont="1" applyFill="1" applyAlignment="1">
      <alignment vertical="center"/>
    </xf>
    <xf numFmtId="165" fontId="147" fillId="0" borderId="0" xfId="1" applyNumberFormat="1" applyFont="1" applyFill="1" applyAlignment="1">
      <alignment horizontal="center"/>
    </xf>
    <xf numFmtId="43" fontId="147" fillId="0" borderId="0" xfId="1" applyFont="1" applyFill="1" applyAlignment="1">
      <alignment horizontal="center"/>
    </xf>
    <xf numFmtId="165" fontId="29" fillId="0" borderId="65" xfId="1" applyNumberFormat="1" applyFont="1" applyFill="1" applyBorder="1" applyAlignment="1">
      <alignment horizontal="center"/>
    </xf>
    <xf numFmtId="49" fontId="29" fillId="0" borderId="0" xfId="26673" quotePrefix="1" applyNumberFormat="1" applyFont="1" applyFill="1" applyAlignment="1">
      <alignment horizontal="center"/>
    </xf>
    <xf numFmtId="17" fontId="147" fillId="0" borderId="0" xfId="0" quotePrefix="1" applyNumberFormat="1" applyFont="1" applyFill="1"/>
    <xf numFmtId="165" fontId="29" fillId="0" borderId="0" xfId="1" applyNumberFormat="1" applyFont="1" applyFill="1" applyAlignment="1">
      <alignment horizontal="center"/>
    </xf>
    <xf numFmtId="43" fontId="7" fillId="0" borderId="0" xfId="0" applyNumberFormat="1" applyFont="1" applyFill="1"/>
    <xf numFmtId="0" fontId="147" fillId="0" borderId="0" xfId="0" applyFont="1" applyFill="1"/>
    <xf numFmtId="43" fontId="147" fillId="0" borderId="0" xfId="0" applyNumberFormat="1" applyFont="1" applyFill="1"/>
    <xf numFmtId="9" fontId="30" fillId="0" borderId="1" xfId="8" applyNumberFormat="1" applyFont="1" applyBorder="1"/>
    <xf numFmtId="9" fontId="14" fillId="0" borderId="1" xfId="8" applyNumberFormat="1" applyFont="1" applyBorder="1"/>
    <xf numFmtId="41" fontId="14" fillId="0" borderId="9" xfId="8" applyNumberFormat="1" applyFont="1" applyBorder="1"/>
    <xf numFmtId="41" fontId="30" fillId="0" borderId="13" xfId="8" applyNumberFormat="1" applyFont="1" applyBorder="1"/>
    <xf numFmtId="9" fontId="30" fillId="0" borderId="9" xfId="8" applyNumberFormat="1" applyFont="1" applyBorder="1"/>
    <xf numFmtId="166" fontId="34" fillId="0" borderId="4" xfId="3" applyNumberFormat="1" applyFont="1" applyFill="1" applyBorder="1"/>
    <xf numFmtId="10" fontId="7" fillId="0" borderId="0" xfId="0" applyNumberFormat="1" applyFont="1" applyFill="1"/>
    <xf numFmtId="43" fontId="15" fillId="0" borderId="0" xfId="19749" applyFont="1" applyFill="1"/>
    <xf numFmtId="43" fontId="15" fillId="0" borderId="0" xfId="19815" applyFont="1" applyFill="1"/>
    <xf numFmtId="43" fontId="15" fillId="0" borderId="0" xfId="26676" applyFont="1" applyFill="1"/>
    <xf numFmtId="43" fontId="15" fillId="0" borderId="10" xfId="19749" applyFont="1" applyFill="1" applyBorder="1"/>
    <xf numFmtId="43" fontId="15" fillId="0" borderId="65" xfId="19749" applyFont="1" applyFill="1" applyBorder="1"/>
    <xf numFmtId="43" fontId="15" fillId="0" borderId="65" xfId="19815" applyFont="1" applyFill="1" applyBorder="1"/>
    <xf numFmtId="43" fontId="15" fillId="0" borderId="12" xfId="19749" applyFont="1" applyFill="1" applyBorder="1"/>
    <xf numFmtId="43" fontId="15" fillId="0" borderId="0" xfId="19749" applyFont="1" applyFill="1" applyBorder="1"/>
    <xf numFmtId="43" fontId="15" fillId="0" borderId="0" xfId="19815" applyFont="1" applyFill="1" applyBorder="1"/>
    <xf numFmtId="43" fontId="15" fillId="0" borderId="0" xfId="68" applyFont="1" applyFill="1"/>
    <xf numFmtId="43" fontId="15" fillId="0" borderId="0" xfId="19748" applyFont="1" applyFill="1"/>
    <xf numFmtId="43" fontId="7" fillId="0" borderId="0" xfId="26683" applyFont="1" applyFill="1"/>
    <xf numFmtId="43" fontId="15" fillId="0" borderId="0" xfId="173" applyFont="1" applyFill="1"/>
    <xf numFmtId="43" fontId="29" fillId="0" borderId="0" xfId="26676" applyFont="1" applyFill="1"/>
    <xf numFmtId="43" fontId="29" fillId="0" borderId="66" xfId="19749" applyFont="1" applyFill="1" applyBorder="1"/>
    <xf numFmtId="0" fontId="7" fillId="0" borderId="0" xfId="0" applyFont="1" applyFill="1" applyBorder="1"/>
    <xf numFmtId="0" fontId="147" fillId="0" borderId="0" xfId="0" applyFont="1" applyFill="1" applyBorder="1"/>
    <xf numFmtId="165" fontId="7" fillId="0" borderId="0" xfId="1" applyNumberFormat="1" applyFont="1" applyFill="1" applyBorder="1"/>
    <xf numFmtId="165" fontId="147" fillId="0" borderId="0" xfId="1" applyNumberFormat="1" applyFont="1" applyFill="1" applyBorder="1"/>
    <xf numFmtId="43" fontId="147" fillId="0" borderId="0" xfId="1" applyFont="1" applyFill="1" applyBorder="1"/>
    <xf numFmtId="43" fontId="147" fillId="0" borderId="0" xfId="0" applyNumberFormat="1" applyFont="1" applyFill="1" applyBorder="1"/>
    <xf numFmtId="43" fontId="7" fillId="0" borderId="0" xfId="0" applyNumberFormat="1" applyFont="1" applyFill="1" applyBorder="1"/>
    <xf numFmtId="0" fontId="0" fillId="0" borderId="0" xfId="0" applyFill="1" applyBorder="1"/>
    <xf numFmtId="43" fontId="147" fillId="0" borderId="0" xfId="1" applyFont="1" applyFill="1" applyBorder="1" applyAlignment="1">
      <alignment horizontal="center"/>
    </xf>
    <xf numFmtId="43" fontId="7" fillId="0" borderId="0" xfId="1" applyFont="1" applyFill="1" applyBorder="1"/>
    <xf numFmtId="10" fontId="7" fillId="0" borderId="0" xfId="26702" applyNumberFormat="1" applyFont="1" applyFill="1" applyBorder="1"/>
    <xf numFmtId="10" fontId="7" fillId="0" borderId="0" xfId="0" applyNumberFormat="1" applyFont="1" applyFill="1" applyBorder="1"/>
    <xf numFmtId="39" fontId="147" fillId="0" borderId="0" xfId="0" applyNumberFormat="1" applyFont="1" applyFill="1"/>
    <xf numFmtId="10" fontId="147" fillId="0" borderId="0" xfId="0" applyNumberFormat="1" applyFont="1" applyFill="1"/>
    <xf numFmtId="39" fontId="7" fillId="0" borderId="17" xfId="0" applyNumberFormat="1" applyFont="1" applyFill="1" applyBorder="1"/>
    <xf numFmtId="39" fontId="7" fillId="0" borderId="0" xfId="0" applyNumberFormat="1" applyFont="1" applyFill="1"/>
    <xf numFmtId="0" fontId="150" fillId="0" borderId="0" xfId="0" applyFont="1" applyFill="1" applyBorder="1"/>
    <xf numFmtId="10" fontId="147" fillId="0" borderId="0" xfId="0" applyNumberFormat="1" applyFont="1" applyFill="1" applyAlignment="1">
      <alignment horizontal="right"/>
    </xf>
    <xf numFmtId="49" fontId="29" fillId="0" borderId="65" xfId="26673" quotePrefix="1" applyNumberFormat="1" applyFont="1" applyFill="1" applyBorder="1" applyAlignment="1">
      <alignment horizontal="center"/>
    </xf>
    <xf numFmtId="0" fontId="7" fillId="0" borderId="0" xfId="0" quotePrefix="1" applyFont="1" applyFill="1"/>
    <xf numFmtId="49" fontId="15" fillId="0" borderId="0" xfId="21504" applyNumberFormat="1" applyFont="1" applyFill="1"/>
    <xf numFmtId="49" fontId="7" fillId="0" borderId="0" xfId="21805" applyNumberFormat="1" applyFont="1" applyFill="1"/>
    <xf numFmtId="0" fontId="15" fillId="0" borderId="0" xfId="21504" applyFont="1" applyFill="1"/>
    <xf numFmtId="43" fontId="15" fillId="0" borderId="0" xfId="21504" applyNumberFormat="1" applyFont="1" applyFill="1"/>
    <xf numFmtId="0" fontId="15" fillId="0" borderId="0" xfId="0" quotePrefix="1" applyFont="1" applyFill="1"/>
    <xf numFmtId="43" fontId="15" fillId="0" borderId="0" xfId="26683" applyFont="1" applyFill="1"/>
    <xf numFmtId="49" fontId="15" fillId="0" borderId="0" xfId="21456" applyNumberFormat="1" applyFill="1"/>
    <xf numFmtId="49" fontId="15" fillId="0" borderId="0" xfId="26697" applyNumberFormat="1" applyFill="1"/>
    <xf numFmtId="49" fontId="15" fillId="0" borderId="0" xfId="26697" quotePrefix="1" applyNumberFormat="1" applyFill="1"/>
    <xf numFmtId="49" fontId="15" fillId="0" borderId="0" xfId="26698" applyNumberFormat="1" applyFill="1"/>
    <xf numFmtId="2" fontId="7" fillId="0" borderId="0" xfId="21805" applyNumberFormat="1" applyFont="1" applyFill="1" applyAlignment="1">
      <alignment wrapText="1"/>
    </xf>
    <xf numFmtId="2" fontId="15" fillId="0" borderId="0" xfId="21237" applyNumberFormat="1" applyFill="1" applyAlignment="1">
      <alignment wrapText="1"/>
    </xf>
    <xf numFmtId="49" fontId="15" fillId="0" borderId="0" xfId="21237" applyNumberFormat="1" applyFill="1"/>
    <xf numFmtId="49" fontId="7" fillId="0" borderId="0" xfId="21752" applyNumberFormat="1" applyFont="1" applyFill="1"/>
    <xf numFmtId="49" fontId="15" fillId="0" borderId="0" xfId="21805" applyNumberFormat="1" applyFont="1" applyFill="1"/>
    <xf numFmtId="49" fontId="15" fillId="0" borderId="0" xfId="26676" applyNumberFormat="1" applyFont="1" applyFill="1"/>
    <xf numFmtId="49" fontId="7" fillId="0" borderId="0" xfId="21832" applyNumberFormat="1" applyFont="1" applyFill="1"/>
    <xf numFmtId="0" fontId="150" fillId="0" borderId="0" xfId="0" applyFont="1" applyFill="1"/>
    <xf numFmtId="49" fontId="147" fillId="0" borderId="0" xfId="21805" applyNumberFormat="1" applyFont="1" applyFill="1"/>
    <xf numFmtId="10" fontId="150" fillId="0" borderId="0" xfId="26702" applyNumberFormat="1" applyFont="1" applyFill="1" applyBorder="1"/>
    <xf numFmtId="0" fontId="14" fillId="0" borderId="0" xfId="0" applyFont="1" applyFill="1" applyAlignment="1">
      <alignment horizontal="center"/>
    </xf>
    <xf numFmtId="0" fontId="21" fillId="0" borderId="0" xfId="21237" applyFont="1" applyFill="1" applyAlignment="1">
      <alignment horizontal="centerContinuous"/>
    </xf>
    <xf numFmtId="165" fontId="21" fillId="0" borderId="0" xfId="19729" applyNumberFormat="1" applyFont="1" applyFill="1" applyAlignment="1">
      <alignment horizontal="centerContinuous"/>
    </xf>
    <xf numFmtId="0" fontId="14" fillId="0" borderId="0" xfId="21237" applyFont="1"/>
    <xf numFmtId="0" fontId="21" fillId="0" borderId="0" xfId="21237" applyFont="1" applyFill="1" applyProtection="1">
      <protection locked="0"/>
    </xf>
    <xf numFmtId="0" fontId="21" fillId="0" borderId="0" xfId="21237" applyFont="1" applyFill="1"/>
    <xf numFmtId="165" fontId="21" fillId="0" borderId="0" xfId="19729" applyNumberFormat="1" applyFont="1" applyFill="1"/>
    <xf numFmtId="0" fontId="14" fillId="0" borderId="0" xfId="21237" applyFont="1" applyFill="1" applyAlignment="1">
      <alignment horizontal="centerContinuous"/>
    </xf>
    <xf numFmtId="165" fontId="14" fillId="0" borderId="0" xfId="19729" applyNumberFormat="1" applyFont="1" applyFill="1" applyAlignment="1">
      <alignment horizontal="centerContinuous"/>
    </xf>
    <xf numFmtId="0" fontId="14" fillId="0" borderId="52" xfId="21237" applyFont="1" applyFill="1" applyBorder="1" applyAlignment="1">
      <alignment wrapText="1"/>
    </xf>
    <xf numFmtId="0" fontId="14" fillId="0" borderId="53" xfId="21237" applyFont="1" applyFill="1" applyBorder="1" applyAlignment="1">
      <alignment wrapText="1"/>
    </xf>
    <xf numFmtId="165" fontId="14" fillId="0" borderId="54" xfId="19729" applyNumberFormat="1" applyFont="1" applyFill="1" applyBorder="1" applyAlignment="1">
      <alignment horizontal="center" wrapText="1"/>
    </xf>
    <xf numFmtId="165" fontId="14" fillId="0" borderId="55" xfId="19729" applyNumberFormat="1" applyFont="1" applyFill="1" applyBorder="1" applyAlignment="1">
      <alignment horizontal="center" wrapText="1"/>
    </xf>
    <xf numFmtId="0" fontId="14" fillId="0" borderId="56" xfId="21237" applyFont="1" applyFill="1" applyBorder="1"/>
    <xf numFmtId="0" fontId="14" fillId="0" borderId="0" xfId="21237" applyFont="1" applyFill="1" applyBorder="1"/>
    <xf numFmtId="165" fontId="14" fillId="0" borderId="57" xfId="19729" applyNumberFormat="1" applyFont="1" applyFill="1" applyBorder="1"/>
    <xf numFmtId="165" fontId="14" fillId="0" borderId="0" xfId="19729" applyNumberFormat="1" applyFont="1" applyFill="1" applyBorder="1" applyProtection="1">
      <protection locked="0"/>
    </xf>
    <xf numFmtId="165" fontId="14" fillId="0" borderId="57" xfId="19729" applyNumberFormat="1" applyFont="1" applyFill="1" applyBorder="1" applyProtection="1">
      <protection locked="0"/>
    </xf>
    <xf numFmtId="165" fontId="14" fillId="0" borderId="8" xfId="19729" applyNumberFormat="1" applyFont="1" applyFill="1" applyBorder="1" applyProtection="1">
      <protection locked="0"/>
    </xf>
    <xf numFmtId="165" fontId="14" fillId="0" borderId="58" xfId="19729" applyNumberFormat="1" applyFont="1" applyFill="1" applyBorder="1" applyProtection="1">
      <protection locked="0"/>
    </xf>
    <xf numFmtId="165" fontId="14" fillId="0" borderId="0" xfId="19729" applyNumberFormat="1" applyFont="1" applyFill="1" applyBorder="1"/>
    <xf numFmtId="165" fontId="14" fillId="0" borderId="12" xfId="19729" applyNumberFormat="1" applyFont="1" applyFill="1" applyBorder="1"/>
    <xf numFmtId="165" fontId="14" fillId="0" borderId="59" xfId="19729" applyNumberFormat="1" applyFont="1" applyFill="1" applyBorder="1"/>
    <xf numFmtId="165" fontId="14" fillId="0" borderId="20" xfId="19729" applyNumberFormat="1" applyFont="1" applyFill="1" applyBorder="1"/>
    <xf numFmtId="165" fontId="14" fillId="0" borderId="60" xfId="19729" applyNumberFormat="1" applyFont="1" applyFill="1" applyBorder="1"/>
    <xf numFmtId="165" fontId="14" fillId="0" borderId="66" xfId="26667" applyNumberFormat="1" applyFont="1" applyFill="1" applyBorder="1"/>
    <xf numFmtId="10" fontId="14" fillId="0" borderId="56" xfId="25357" applyNumberFormat="1" applyFont="1" applyFill="1" applyBorder="1"/>
    <xf numFmtId="10" fontId="14" fillId="0" borderId="0" xfId="25357" applyNumberFormat="1" applyFont="1" applyFill="1" applyBorder="1"/>
    <xf numFmtId="10" fontId="14" fillId="0" borderId="19" xfId="25357" applyNumberFormat="1" applyFont="1" applyFill="1" applyBorder="1"/>
    <xf numFmtId="10" fontId="14" fillId="0" borderId="61" xfId="25357" applyNumberFormat="1" applyFont="1" applyFill="1" applyBorder="1"/>
    <xf numFmtId="0" fontId="14" fillId="0" borderId="0" xfId="21237" applyFont="1" applyFill="1"/>
    <xf numFmtId="0" fontId="14" fillId="0" borderId="62" xfId="21237" applyFont="1" applyFill="1" applyBorder="1"/>
    <xf numFmtId="0" fontId="14" fillId="0" borderId="31" xfId="21237" applyFont="1" applyFill="1" applyBorder="1"/>
    <xf numFmtId="165" fontId="107" fillId="0" borderId="31" xfId="19729" applyNumberFormat="1" applyFont="1" applyFill="1" applyBorder="1"/>
    <xf numFmtId="165" fontId="107" fillId="0" borderId="63" xfId="19729" applyNumberFormat="1" applyFont="1" applyFill="1" applyBorder="1"/>
    <xf numFmtId="165" fontId="14" fillId="0" borderId="0" xfId="19729" applyNumberFormat="1" applyFont="1" applyFill="1"/>
    <xf numFmtId="0" fontId="14" fillId="0" borderId="52" xfId="21237" applyFont="1" applyFill="1" applyBorder="1"/>
    <xf numFmtId="0" fontId="14" fillId="0" borderId="53" xfId="21237" applyFont="1" applyFill="1" applyBorder="1"/>
    <xf numFmtId="165" fontId="14" fillId="0" borderId="53" xfId="19729" applyNumberFormat="1" applyFont="1" applyFill="1" applyBorder="1" applyProtection="1">
      <protection locked="0"/>
    </xf>
    <xf numFmtId="165" fontId="14" fillId="0" borderId="65" xfId="19729" applyNumberFormat="1" applyFont="1" applyFill="1" applyBorder="1" applyProtection="1">
      <protection locked="0"/>
    </xf>
    <xf numFmtId="165" fontId="14" fillId="0" borderId="0" xfId="21237" applyNumberFormat="1" applyFont="1" applyFill="1"/>
    <xf numFmtId="165" fontId="14" fillId="0" borderId="31" xfId="19729" applyNumberFormat="1" applyFont="1" applyFill="1" applyBorder="1"/>
    <xf numFmtId="165" fontId="14" fillId="0" borderId="63" xfId="19729" applyNumberFormat="1" applyFont="1" applyFill="1" applyBorder="1"/>
    <xf numFmtId="165" fontId="14" fillId="0" borderId="0" xfId="19729" applyNumberFormat="1" applyFont="1"/>
    <xf numFmtId="3" fontId="14" fillId="0" borderId="0" xfId="21237" applyNumberFormat="1" applyFont="1"/>
    <xf numFmtId="3" fontId="23" fillId="0" borderId="0" xfId="21237" applyNumberFormat="1" applyFont="1"/>
    <xf numFmtId="0" fontId="14" fillId="0" borderId="0" xfId="0" applyFont="1" applyFill="1" applyAlignment="1" applyProtection="1">
      <alignment horizontal="left"/>
    </xf>
    <xf numFmtId="0" fontId="14" fillId="0" borderId="0" xfId="0" applyFont="1" applyFill="1" applyAlignment="1">
      <alignment horizontal="centerContinuous"/>
    </xf>
    <xf numFmtId="0" fontId="21" fillId="0" borderId="0" xfId="0" applyFont="1" applyFill="1" applyAlignment="1" applyProtection="1">
      <alignment horizontal="center"/>
    </xf>
    <xf numFmtId="165" fontId="151" fillId="0" borderId="0" xfId="1" applyNumberFormat="1" applyFont="1" applyFill="1" applyBorder="1"/>
    <xf numFmtId="0" fontId="14" fillId="0" borderId="8" xfId="0" applyFont="1" applyFill="1" applyBorder="1"/>
    <xf numFmtId="0" fontId="14" fillId="0" borderId="0" xfId="0" applyFont="1" applyFill="1" applyBorder="1"/>
    <xf numFmtId="0" fontId="14" fillId="0" borderId="11" xfId="0" applyFont="1" applyFill="1" applyBorder="1"/>
    <xf numFmtId="0" fontId="14" fillId="0" borderId="3" xfId="0" applyFont="1" applyFill="1" applyBorder="1"/>
    <xf numFmtId="0" fontId="14" fillId="0" borderId="10" xfId="0" applyFont="1" applyFill="1" applyBorder="1"/>
    <xf numFmtId="0" fontId="14" fillId="0" borderId="3" xfId="0" applyFont="1" applyFill="1" applyBorder="1" applyAlignment="1" applyProtection="1">
      <alignment horizontal="centerContinuous"/>
    </xf>
    <xf numFmtId="0" fontId="14" fillId="0" borderId="10" xfId="0" applyFont="1" applyFill="1" applyBorder="1" applyAlignment="1" applyProtection="1">
      <alignment horizontal="centerContinuous"/>
    </xf>
    <xf numFmtId="0" fontId="14" fillId="0" borderId="11" xfId="0" applyFont="1" applyFill="1" applyBorder="1" applyAlignment="1" applyProtection="1">
      <alignment horizontal="centerContinuous"/>
    </xf>
    <xf numFmtId="0" fontId="14" fillId="0" borderId="2" xfId="0" applyFont="1" applyFill="1" applyBorder="1" applyAlignment="1" applyProtection="1">
      <alignment horizontal="centerContinuous"/>
    </xf>
    <xf numFmtId="8" fontId="14" fillId="0" borderId="0" xfId="0" applyNumberFormat="1" applyFont="1" applyFill="1"/>
    <xf numFmtId="0" fontId="14" fillId="0" borderId="1" xfId="0" applyFont="1" applyFill="1" applyBorder="1"/>
    <xf numFmtId="0" fontId="14" fillId="0" borderId="5" xfId="0" applyFont="1" applyFill="1" applyBorder="1"/>
    <xf numFmtId="0" fontId="14" fillId="0" borderId="5" xfId="0" applyFont="1" applyFill="1" applyBorder="1" applyAlignment="1" applyProtection="1">
      <alignment horizontal="centerContinuous"/>
    </xf>
    <xf numFmtId="0" fontId="14" fillId="0" borderId="0" xfId="0" applyFont="1" applyFill="1" applyBorder="1" applyAlignment="1" applyProtection="1">
      <alignment horizontal="center"/>
    </xf>
    <xf numFmtId="0" fontId="14" fillId="0" borderId="1" xfId="0" applyFont="1" applyFill="1" applyBorder="1" applyAlignment="1" applyProtection="1">
      <alignment horizontal="center"/>
    </xf>
    <xf numFmtId="0" fontId="14" fillId="0" borderId="7" xfId="0" applyFont="1" applyFill="1" applyBorder="1" applyAlignment="1" applyProtection="1">
      <alignment horizontal="centerContinuous"/>
    </xf>
    <xf numFmtId="0" fontId="14" fillId="0" borderId="1" xfId="0" applyFont="1" applyFill="1" applyBorder="1" applyAlignment="1" applyProtection="1">
      <alignment horizontal="left"/>
    </xf>
    <xf numFmtId="0" fontId="14" fillId="0" borderId="5" xfId="0" applyFont="1" applyFill="1" applyBorder="1" applyAlignment="1" applyProtection="1">
      <alignment horizontal="center"/>
    </xf>
    <xf numFmtId="0" fontId="14" fillId="0" borderId="9" xfId="0" applyFont="1" applyFill="1" applyBorder="1"/>
    <xf numFmtId="0" fontId="14" fillId="0" borderId="4" xfId="0" applyFont="1" applyFill="1" applyBorder="1" applyAlignment="1" applyProtection="1">
      <alignment horizontal="center"/>
    </xf>
    <xf numFmtId="0" fontId="14" fillId="0" borderId="8" xfId="0" applyFont="1" applyFill="1" applyBorder="1" applyAlignment="1">
      <alignment horizontal="centerContinuous"/>
    </xf>
    <xf numFmtId="0" fontId="14" fillId="0" borderId="4" xfId="0" applyFont="1" applyFill="1" applyBorder="1" applyAlignment="1" applyProtection="1">
      <alignment horizontal="centerContinuous"/>
    </xf>
    <xf numFmtId="0" fontId="14" fillId="0" borderId="65" xfId="0" applyFont="1" applyFill="1" applyBorder="1" applyAlignment="1" applyProtection="1">
      <alignment horizontal="center"/>
    </xf>
    <xf numFmtId="0" fontId="14" fillId="0" borderId="9" xfId="0" applyFont="1" applyFill="1" applyBorder="1" applyAlignment="1" applyProtection="1">
      <alignment horizontal="center"/>
    </xf>
    <xf numFmtId="0" fontId="14" fillId="0" borderId="13" xfId="0" applyFont="1" applyFill="1" applyBorder="1" applyAlignment="1" applyProtection="1">
      <alignment horizontal="centerContinuous"/>
    </xf>
    <xf numFmtId="0" fontId="14" fillId="0" borderId="2" xfId="0" applyFont="1" applyFill="1" applyBorder="1"/>
    <xf numFmtId="0" fontId="21" fillId="0" borderId="5" xfId="0" applyFont="1" applyFill="1" applyBorder="1" applyAlignment="1" applyProtection="1">
      <alignment horizontal="left"/>
    </xf>
    <xf numFmtId="0" fontId="14" fillId="0" borderId="7" xfId="0" applyFont="1" applyFill="1" applyBorder="1"/>
    <xf numFmtId="0" fontId="14" fillId="0" borderId="5" xfId="0" applyFont="1" applyFill="1" applyBorder="1" applyAlignment="1" applyProtection="1">
      <alignment horizontal="left"/>
    </xf>
    <xf numFmtId="0" fontId="14" fillId="0" borderId="0" xfId="0" applyFont="1" applyFill="1" applyBorder="1" applyAlignment="1" applyProtection="1">
      <alignment horizontal="left"/>
    </xf>
    <xf numFmtId="37" fontId="14" fillId="0" borderId="5" xfId="0" applyNumberFormat="1" applyFont="1" applyFill="1" applyBorder="1" applyProtection="1"/>
    <xf numFmtId="37" fontId="14" fillId="0" borderId="0" xfId="0" applyNumberFormat="1" applyFont="1" applyFill="1" applyBorder="1" applyProtection="1"/>
    <xf numFmtId="37" fontId="14" fillId="0" borderId="1" xfId="0" applyNumberFormat="1" applyFont="1" applyFill="1" applyBorder="1" applyProtection="1"/>
    <xf numFmtId="0" fontId="14" fillId="0" borderId="7" xfId="0" applyFont="1" applyFill="1" applyBorder="1" applyAlignment="1" applyProtection="1">
      <alignment horizontal="left"/>
    </xf>
    <xf numFmtId="165" fontId="33" fillId="0" borderId="0" xfId="14" applyNumberFormat="1" applyFont="1" applyFill="1" applyBorder="1"/>
    <xf numFmtId="0" fontId="14" fillId="0" borderId="6" xfId="0" applyFont="1" applyFill="1" applyBorder="1" applyAlignment="1" applyProtection="1">
      <alignment horizontal="left"/>
    </xf>
    <xf numFmtId="0" fontId="14" fillId="0" borderId="12" xfId="0" applyFont="1" applyFill="1" applyBorder="1" applyAlignment="1" applyProtection="1">
      <alignment horizontal="left"/>
    </xf>
    <xf numFmtId="37" fontId="14" fillId="0" borderId="6" xfId="0" applyNumberFormat="1" applyFont="1" applyFill="1" applyBorder="1" applyProtection="1"/>
    <xf numFmtId="37" fontId="14" fillId="0" borderId="12" xfId="0" applyNumberFormat="1" applyFont="1" applyFill="1" applyBorder="1" applyProtection="1"/>
    <xf numFmtId="37" fontId="14" fillId="0" borderId="17" xfId="0" applyNumberFormat="1" applyFont="1" applyFill="1" applyBorder="1" applyProtection="1"/>
    <xf numFmtId="37" fontId="14" fillId="0" borderId="67" xfId="0" applyNumberFormat="1" applyFont="1" applyFill="1" applyBorder="1" applyAlignment="1" applyProtection="1">
      <alignment horizontal="left"/>
    </xf>
    <xf numFmtId="37" fontId="14" fillId="0" borderId="7" xfId="0" applyNumberFormat="1" applyFont="1" applyFill="1" applyBorder="1" applyProtection="1"/>
    <xf numFmtId="0" fontId="14" fillId="0" borderId="12" xfId="0" applyFont="1" applyFill="1" applyBorder="1"/>
    <xf numFmtId="37" fontId="14" fillId="0" borderId="5" xfId="0" applyNumberFormat="1" applyFont="1" applyFill="1" applyBorder="1"/>
    <xf numFmtId="37" fontId="14" fillId="0" borderId="9" xfId="0" applyNumberFormat="1" applyFont="1" applyFill="1" applyBorder="1" applyProtection="1"/>
    <xf numFmtId="0" fontId="14" fillId="0" borderId="4" xfId="0" applyFont="1" applyFill="1" applyBorder="1" applyAlignment="1" applyProtection="1">
      <alignment horizontal="left"/>
    </xf>
    <xf numFmtId="0" fontId="14" fillId="0" borderId="8" xfId="0" applyFont="1" applyFill="1" applyBorder="1" applyAlignment="1" applyProtection="1">
      <alignment horizontal="left"/>
    </xf>
    <xf numFmtId="37" fontId="14" fillId="0" borderId="4" xfId="0" applyNumberFormat="1" applyFont="1" applyFill="1" applyBorder="1" applyProtection="1"/>
    <xf numFmtId="37" fontId="14" fillId="0" borderId="65" xfId="0" applyNumberFormat="1" applyFont="1" applyFill="1" applyBorder="1" applyProtection="1"/>
    <xf numFmtId="37" fontId="14" fillId="0" borderId="13" xfId="0" applyNumberFormat="1" applyFont="1" applyFill="1" applyBorder="1" applyAlignment="1" applyProtection="1">
      <alignment horizontal="left"/>
    </xf>
    <xf numFmtId="0" fontId="21" fillId="0" borderId="1" xfId="0" applyFont="1" applyFill="1" applyBorder="1" applyAlignment="1" applyProtection="1">
      <alignment horizontal="left"/>
    </xf>
    <xf numFmtId="0" fontId="14" fillId="0" borderId="67" xfId="0" applyFont="1" applyFill="1" applyBorder="1" applyAlignment="1" applyProtection="1">
      <alignment horizontal="left"/>
    </xf>
    <xf numFmtId="37" fontId="14" fillId="0" borderId="0" xfId="0" applyNumberFormat="1" applyFont="1" applyFill="1"/>
    <xf numFmtId="0" fontId="14" fillId="0" borderId="13" xfId="0" applyFont="1" applyFill="1" applyBorder="1" applyAlignment="1">
      <alignment horizontal="center"/>
    </xf>
    <xf numFmtId="0" fontId="21" fillId="0" borderId="9" xfId="0" applyFont="1" applyFill="1" applyBorder="1" applyAlignment="1" applyProtection="1">
      <alignment horizontal="left"/>
    </xf>
    <xf numFmtId="10" fontId="14" fillId="0" borderId="4" xfId="0" applyNumberFormat="1" applyFont="1" applyFill="1" applyBorder="1" applyProtection="1"/>
    <xf numFmtId="0" fontId="14" fillId="0" borderId="4" xfId="0" applyFont="1" applyFill="1" applyBorder="1"/>
    <xf numFmtId="0" fontId="14" fillId="0" borderId="65" xfId="0" applyFont="1" applyFill="1" applyBorder="1"/>
    <xf numFmtId="0" fontId="14" fillId="0" borderId="13" xfId="0" applyFont="1" applyFill="1" applyBorder="1"/>
    <xf numFmtId="0" fontId="21" fillId="0" borderId="0" xfId="0" applyFont="1" applyFill="1" applyBorder="1" applyAlignment="1" applyProtection="1">
      <alignment horizontal="left"/>
    </xf>
    <xf numFmtId="0" fontId="21" fillId="0" borderId="0" xfId="0" applyFont="1" applyFill="1"/>
    <xf numFmtId="10" fontId="21" fillId="0" borderId="0" xfId="0" applyNumberFormat="1" applyFont="1" applyFill="1"/>
    <xf numFmtId="43" fontId="14" fillId="0" borderId="0" xfId="1" applyFont="1" applyFill="1"/>
    <xf numFmtId="164" fontId="14" fillId="0" borderId="2" xfId="8" applyFont="1" applyBorder="1" applyAlignment="1" applyProtection="1">
      <alignment horizontal="centerContinuous"/>
    </xf>
    <xf numFmtId="164" fontId="14" fillId="0" borderId="10" xfId="8" applyFont="1" applyBorder="1" applyAlignment="1" applyProtection="1">
      <alignment horizontal="centerContinuous"/>
    </xf>
    <xf numFmtId="164" fontId="14" fillId="0" borderId="10" xfId="8" applyFont="1" applyBorder="1" applyAlignment="1">
      <alignment horizontal="centerContinuous"/>
    </xf>
    <xf numFmtId="164" fontId="14" fillId="0" borderId="3" xfId="8" applyFont="1" applyBorder="1" applyAlignment="1">
      <alignment horizontal="centerContinuous"/>
    </xf>
    <xf numFmtId="164" fontId="14" fillId="0" borderId="0" xfId="8" applyFont="1"/>
    <xf numFmtId="164" fontId="21" fillId="0" borderId="0" xfId="8" applyFont="1" applyBorder="1" applyAlignment="1" applyProtection="1">
      <alignment horizontal="centerContinuous"/>
    </xf>
    <xf numFmtId="164" fontId="14" fillId="0" borderId="0" xfId="8" applyFont="1" applyBorder="1" applyAlignment="1">
      <alignment horizontal="centerContinuous"/>
    </xf>
    <xf numFmtId="164" fontId="14" fillId="0" borderId="5" xfId="8" applyFont="1" applyBorder="1" applyAlignment="1">
      <alignment horizontal="centerContinuous"/>
    </xf>
    <xf numFmtId="164" fontId="14" fillId="0" borderId="13" xfId="8" applyFont="1" applyBorder="1" applyAlignment="1" applyProtection="1">
      <alignment horizontal="centerContinuous"/>
    </xf>
    <xf numFmtId="164" fontId="14" fillId="0" borderId="8" xfId="8" applyFont="1" applyBorder="1" applyAlignment="1" applyProtection="1">
      <alignment horizontal="centerContinuous"/>
    </xf>
    <xf numFmtId="164" fontId="14" fillId="0" borderId="8" xfId="8" applyFont="1" applyBorder="1" applyAlignment="1">
      <alignment horizontal="centerContinuous"/>
    </xf>
    <xf numFmtId="164" fontId="14" fillId="0" borderId="4" xfId="8" applyFont="1" applyBorder="1" applyAlignment="1">
      <alignment horizontal="centerContinuous"/>
    </xf>
    <xf numFmtId="164" fontId="14" fillId="0" borderId="21" xfId="8" applyFont="1" applyBorder="1" applyAlignment="1" applyProtection="1">
      <alignment horizontal="center"/>
    </xf>
    <xf numFmtId="164" fontId="14" fillId="0" borderId="11" xfId="8" applyFont="1" applyBorder="1" applyAlignment="1" applyProtection="1">
      <alignment horizontal="center"/>
    </xf>
    <xf numFmtId="164" fontId="14" fillId="0" borderId="14" xfId="8" applyFont="1" applyBorder="1"/>
    <xf numFmtId="164" fontId="14" fillId="0" borderId="11" xfId="8" applyFont="1" applyBorder="1"/>
    <xf numFmtId="164" fontId="14" fillId="0" borderId="15" xfId="8" applyFont="1" applyBorder="1"/>
    <xf numFmtId="164" fontId="14" fillId="0" borderId="18" xfId="8" applyFont="1" applyBorder="1" applyAlignment="1" applyProtection="1">
      <alignment horizontal="center"/>
    </xf>
    <xf numFmtId="164" fontId="14" fillId="0" borderId="9" xfId="8" applyFont="1" applyBorder="1" applyAlignment="1" applyProtection="1">
      <alignment horizontal="centerContinuous"/>
    </xf>
    <xf numFmtId="164" fontId="14" fillId="0" borderId="9" xfId="8" applyFont="1" applyBorder="1"/>
    <xf numFmtId="164" fontId="14" fillId="0" borderId="16" xfId="8" applyFont="1" applyBorder="1" applyAlignment="1" applyProtection="1">
      <alignment horizontal="center"/>
    </xf>
    <xf numFmtId="164" fontId="14" fillId="0" borderId="21" xfId="8" applyFont="1" applyBorder="1"/>
    <xf numFmtId="164" fontId="14" fillId="0" borderId="17" xfId="8" applyFont="1" applyBorder="1" applyAlignment="1" applyProtection="1">
      <alignment horizontal="centerContinuous"/>
    </xf>
    <xf numFmtId="164" fontId="14" fillId="0" borderId="17" xfId="8" applyFont="1" applyBorder="1" applyAlignment="1" applyProtection="1">
      <alignment horizontal="center"/>
    </xf>
    <xf numFmtId="164" fontId="14" fillId="0" borderId="15" xfId="8" applyFont="1" applyBorder="1" applyAlignment="1" applyProtection="1">
      <alignment horizontal="center"/>
    </xf>
    <xf numFmtId="41" fontId="14" fillId="0" borderId="2" xfId="8" applyNumberFormat="1" applyFont="1" applyBorder="1"/>
    <xf numFmtId="41" fontId="14" fillId="0" borderId="11" xfId="8" applyNumberFormat="1" applyFont="1" applyBorder="1"/>
    <xf numFmtId="41" fontId="14" fillId="0" borderId="3" xfId="8" applyNumberFormat="1" applyFont="1" applyBorder="1"/>
    <xf numFmtId="41" fontId="14" fillId="0" borderId="7" xfId="8" applyNumberFormat="1" applyFont="1" applyBorder="1"/>
    <xf numFmtId="41" fontId="14" fillId="0" borderId="13" xfId="8" applyNumberFormat="1" applyFont="1" applyBorder="1"/>
    <xf numFmtId="41" fontId="14" fillId="0" borderId="4" xfId="8" applyNumberFormat="1" applyFont="1" applyBorder="1"/>
    <xf numFmtId="164" fontId="21" fillId="0" borderId="0" xfId="7" applyFont="1" applyAlignment="1">
      <alignment horizontal="centerContinuous"/>
    </xf>
    <xf numFmtId="3" fontId="152" fillId="0" borderId="0" xfId="0" applyNumberFormat="1" applyFont="1" applyBorder="1" applyAlignment="1">
      <alignment horizontal="center"/>
    </xf>
    <xf numFmtId="164" fontId="14" fillId="0" borderId="0" xfId="7" applyFont="1"/>
    <xf numFmtId="17" fontId="14" fillId="0" borderId="0" xfId="6" applyNumberFormat="1" applyFont="1"/>
    <xf numFmtId="0" fontId="14" fillId="0" borderId="0" xfId="0" applyFont="1"/>
    <xf numFmtId="44" fontId="14" fillId="0" borderId="0" xfId="3" applyFont="1"/>
    <xf numFmtId="0" fontId="153" fillId="0" borderId="0" xfId="0" applyFont="1" applyAlignment="1">
      <alignment horizontal="right"/>
    </xf>
    <xf numFmtId="0" fontId="153" fillId="0" borderId="0" xfId="0" applyFont="1" applyAlignment="1">
      <alignment horizontal="left"/>
    </xf>
    <xf numFmtId="166" fontId="14" fillId="0" borderId="65" xfId="3" applyNumberFormat="1" applyFont="1" applyBorder="1"/>
    <xf numFmtId="166" fontId="153" fillId="0" borderId="0" xfId="3" applyNumberFormat="1" applyFont="1"/>
    <xf numFmtId="0" fontId="153" fillId="0" borderId="0" xfId="0" applyFont="1"/>
    <xf numFmtId="0" fontId="154" fillId="0" borderId="0" xfId="0" applyFont="1" applyAlignment="1">
      <alignment horizontal="right"/>
    </xf>
    <xf numFmtId="165" fontId="153" fillId="0" borderId="0" xfId="1" applyNumberFormat="1" applyFont="1"/>
    <xf numFmtId="44" fontId="153" fillId="0" borderId="0" xfId="0" applyNumberFormat="1" applyFont="1"/>
    <xf numFmtId="166" fontId="153" fillId="0" borderId="68" xfId="3" applyNumberFormat="1" applyFont="1" applyBorder="1"/>
    <xf numFmtId="0" fontId="154" fillId="0" borderId="0" xfId="0" applyFont="1"/>
    <xf numFmtId="166" fontId="154" fillId="0" borderId="20" xfId="3" applyNumberFormat="1" applyFont="1" applyBorder="1"/>
    <xf numFmtId="165" fontId="14" fillId="0" borderId="64" xfId="19729" applyNumberFormat="1" applyFont="1" applyFill="1" applyBorder="1" applyProtection="1">
      <protection locked="0"/>
    </xf>
    <xf numFmtId="44" fontId="14" fillId="0" borderId="0" xfId="3" applyFont="1" applyBorder="1"/>
    <xf numFmtId="0" fontId="14" fillId="0" borderId="0" xfId="0" applyFont="1" applyBorder="1"/>
    <xf numFmtId="43" fontId="14" fillId="0" borderId="0" xfId="1" applyFont="1"/>
    <xf numFmtId="43" fontId="14" fillId="0" borderId="0" xfId="21237" applyNumberFormat="1" applyFont="1"/>
    <xf numFmtId="2" fontId="15" fillId="0" borderId="0" xfId="21504" applyNumberFormat="1" applyFont="1" applyFill="1"/>
    <xf numFmtId="43" fontId="15" fillId="0" borderId="0" xfId="1" applyFont="1" applyFill="1"/>
    <xf numFmtId="0" fontId="14" fillId="0" borderId="0" xfId="21237" applyFont="1" applyFill="1" applyAlignment="1">
      <alignment vertical="top" wrapText="1"/>
    </xf>
    <xf numFmtId="164" fontId="144" fillId="0" borderId="0" xfId="205" applyFont="1" applyAlignment="1">
      <alignment horizontal="center"/>
    </xf>
    <xf numFmtId="0" fontId="21" fillId="0" borderId="0" xfId="21237" applyFont="1" applyFill="1" applyAlignment="1">
      <alignment horizontal="center"/>
    </xf>
    <xf numFmtId="0" fontId="14" fillId="0" borderId="0" xfId="21237" applyFont="1" applyFill="1" applyAlignment="1">
      <alignment horizontal="left" vertical="top" wrapText="1"/>
    </xf>
    <xf numFmtId="0" fontId="14" fillId="0" borderId="7" xfId="0" applyFont="1" applyFill="1" applyBorder="1" applyAlignment="1" applyProtection="1">
      <alignment horizontal="center"/>
    </xf>
    <xf numFmtId="0" fontId="14" fillId="0" borderId="5" xfId="0" applyFont="1" applyFill="1" applyBorder="1" applyAlignment="1" applyProtection="1">
      <alignment horizontal="center"/>
    </xf>
    <xf numFmtId="0" fontId="21" fillId="0" borderId="0" xfId="0" applyFont="1" applyFill="1" applyAlignment="1" applyProtection="1">
      <alignment horizontal="center"/>
    </xf>
    <xf numFmtId="0" fontId="14" fillId="0" borderId="0" xfId="0" applyFont="1" applyFill="1" applyAlignment="1">
      <alignment horizontal="center"/>
    </xf>
    <xf numFmtId="0" fontId="14" fillId="0" borderId="0" xfId="0" applyFont="1" applyFill="1" applyAlignment="1">
      <alignment horizontal="center" wrapText="1"/>
    </xf>
    <xf numFmtId="0" fontId="14" fillId="0" borderId="0" xfId="0" applyFont="1" applyAlignment="1">
      <alignment horizontal="center"/>
    </xf>
    <xf numFmtId="0" fontId="7" fillId="0" borderId="0" xfId="0" applyFont="1" applyFill="1" applyAlignment="1">
      <alignment horizontal="left" wrapText="1"/>
    </xf>
    <xf numFmtId="44" fontId="14" fillId="0" borderId="65" xfId="3" applyFont="1" applyBorder="1"/>
    <xf numFmtId="44" fontId="14" fillId="0" borderId="68" xfId="3" applyFont="1" applyBorder="1"/>
  </cellXfs>
  <cellStyles count="26707">
    <cellStyle name="20% - Accent1 10" xfId="207" xr:uid="{00000000-0005-0000-0000-000000000000}"/>
    <cellStyle name="20% - Accent1 10 2" xfId="208" xr:uid="{00000000-0005-0000-0000-000001000000}"/>
    <cellStyle name="20% - Accent1 10 2 2" xfId="209" xr:uid="{00000000-0005-0000-0000-000002000000}"/>
    <cellStyle name="20% - Accent1 10 2 2 2" xfId="210" xr:uid="{00000000-0005-0000-0000-000003000000}"/>
    <cellStyle name="20% - Accent1 10 2 3" xfId="211" xr:uid="{00000000-0005-0000-0000-000004000000}"/>
    <cellStyle name="20% - Accent1 10 2 3 2" xfId="212" xr:uid="{00000000-0005-0000-0000-000005000000}"/>
    <cellStyle name="20% - Accent1 10 2 4" xfId="213" xr:uid="{00000000-0005-0000-0000-000006000000}"/>
    <cellStyle name="20% - Accent1 10 2 4 2" xfId="214" xr:uid="{00000000-0005-0000-0000-000007000000}"/>
    <cellStyle name="20% - Accent1 10 2 5" xfId="215" xr:uid="{00000000-0005-0000-0000-000008000000}"/>
    <cellStyle name="20% - Accent1 10 2 5 2" xfId="216" xr:uid="{00000000-0005-0000-0000-000009000000}"/>
    <cellStyle name="20% - Accent1 10 2 6" xfId="217" xr:uid="{00000000-0005-0000-0000-00000A000000}"/>
    <cellStyle name="20% - Accent1 10 3" xfId="218" xr:uid="{00000000-0005-0000-0000-00000B000000}"/>
    <cellStyle name="20% - Accent1 10 3 2" xfId="219" xr:uid="{00000000-0005-0000-0000-00000C000000}"/>
    <cellStyle name="20% - Accent1 10 4" xfId="220" xr:uid="{00000000-0005-0000-0000-00000D000000}"/>
    <cellStyle name="20% - Accent1 10 4 2" xfId="221" xr:uid="{00000000-0005-0000-0000-00000E000000}"/>
    <cellStyle name="20% - Accent1 10 5" xfId="222" xr:uid="{00000000-0005-0000-0000-00000F000000}"/>
    <cellStyle name="20% - Accent1 10 5 2" xfId="223" xr:uid="{00000000-0005-0000-0000-000010000000}"/>
    <cellStyle name="20% - Accent1 10 6" xfId="224" xr:uid="{00000000-0005-0000-0000-000011000000}"/>
    <cellStyle name="20% - Accent1 10 6 2" xfId="225" xr:uid="{00000000-0005-0000-0000-000012000000}"/>
    <cellStyle name="20% - Accent1 10 7" xfId="226" xr:uid="{00000000-0005-0000-0000-000013000000}"/>
    <cellStyle name="20% - Accent1 10 8" xfId="227" xr:uid="{00000000-0005-0000-0000-000014000000}"/>
    <cellStyle name="20% - Accent1 11" xfId="228" xr:uid="{00000000-0005-0000-0000-000015000000}"/>
    <cellStyle name="20% - Accent1 11 2" xfId="229" xr:uid="{00000000-0005-0000-0000-000016000000}"/>
    <cellStyle name="20% - Accent1 11 2 2" xfId="230" xr:uid="{00000000-0005-0000-0000-000017000000}"/>
    <cellStyle name="20% - Accent1 11 2 2 2" xfId="231" xr:uid="{00000000-0005-0000-0000-000018000000}"/>
    <cellStyle name="20% - Accent1 11 2 3" xfId="232" xr:uid="{00000000-0005-0000-0000-000019000000}"/>
    <cellStyle name="20% - Accent1 11 2 3 2" xfId="233" xr:uid="{00000000-0005-0000-0000-00001A000000}"/>
    <cellStyle name="20% - Accent1 11 2 4" xfId="234" xr:uid="{00000000-0005-0000-0000-00001B000000}"/>
    <cellStyle name="20% - Accent1 11 2 4 2" xfId="235" xr:uid="{00000000-0005-0000-0000-00001C000000}"/>
    <cellStyle name="20% - Accent1 11 2 5" xfId="236" xr:uid="{00000000-0005-0000-0000-00001D000000}"/>
    <cellStyle name="20% - Accent1 11 2 5 2" xfId="237" xr:uid="{00000000-0005-0000-0000-00001E000000}"/>
    <cellStyle name="20% - Accent1 11 2 6" xfId="238" xr:uid="{00000000-0005-0000-0000-00001F000000}"/>
    <cellStyle name="20% - Accent1 11 3" xfId="239" xr:uid="{00000000-0005-0000-0000-000020000000}"/>
    <cellStyle name="20% - Accent1 11 3 2" xfId="240" xr:uid="{00000000-0005-0000-0000-000021000000}"/>
    <cellStyle name="20% - Accent1 11 4" xfId="241" xr:uid="{00000000-0005-0000-0000-000022000000}"/>
    <cellStyle name="20% - Accent1 11 4 2" xfId="242" xr:uid="{00000000-0005-0000-0000-000023000000}"/>
    <cellStyle name="20% - Accent1 11 5" xfId="243" xr:uid="{00000000-0005-0000-0000-000024000000}"/>
    <cellStyle name="20% - Accent1 11 5 2" xfId="244" xr:uid="{00000000-0005-0000-0000-000025000000}"/>
    <cellStyle name="20% - Accent1 11 6" xfId="245" xr:uid="{00000000-0005-0000-0000-000026000000}"/>
    <cellStyle name="20% - Accent1 11 6 2" xfId="246" xr:uid="{00000000-0005-0000-0000-000027000000}"/>
    <cellStyle name="20% - Accent1 11 7" xfId="247" xr:uid="{00000000-0005-0000-0000-000028000000}"/>
    <cellStyle name="20% - Accent1 11 8" xfId="248" xr:uid="{00000000-0005-0000-0000-000029000000}"/>
    <cellStyle name="20% - Accent1 12" xfId="249" xr:uid="{00000000-0005-0000-0000-00002A000000}"/>
    <cellStyle name="20% - Accent1 12 2" xfId="250" xr:uid="{00000000-0005-0000-0000-00002B000000}"/>
    <cellStyle name="20% - Accent1 12 2 2" xfId="251" xr:uid="{00000000-0005-0000-0000-00002C000000}"/>
    <cellStyle name="20% - Accent1 12 2 2 2" xfId="252" xr:uid="{00000000-0005-0000-0000-00002D000000}"/>
    <cellStyle name="20% - Accent1 12 2 3" xfId="253" xr:uid="{00000000-0005-0000-0000-00002E000000}"/>
    <cellStyle name="20% - Accent1 12 2 3 2" xfId="254" xr:uid="{00000000-0005-0000-0000-00002F000000}"/>
    <cellStyle name="20% - Accent1 12 2 4" xfId="255" xr:uid="{00000000-0005-0000-0000-000030000000}"/>
    <cellStyle name="20% - Accent1 12 2 4 2" xfId="256" xr:uid="{00000000-0005-0000-0000-000031000000}"/>
    <cellStyle name="20% - Accent1 12 2 5" xfId="257" xr:uid="{00000000-0005-0000-0000-000032000000}"/>
    <cellStyle name="20% - Accent1 12 2 5 2" xfId="258" xr:uid="{00000000-0005-0000-0000-000033000000}"/>
    <cellStyle name="20% - Accent1 12 2 6" xfId="259" xr:uid="{00000000-0005-0000-0000-000034000000}"/>
    <cellStyle name="20% - Accent1 12 3" xfId="260" xr:uid="{00000000-0005-0000-0000-000035000000}"/>
    <cellStyle name="20% - Accent1 12 3 2" xfId="261" xr:uid="{00000000-0005-0000-0000-000036000000}"/>
    <cellStyle name="20% - Accent1 12 4" xfId="262" xr:uid="{00000000-0005-0000-0000-000037000000}"/>
    <cellStyle name="20% - Accent1 12 4 2" xfId="263" xr:uid="{00000000-0005-0000-0000-000038000000}"/>
    <cellStyle name="20% - Accent1 12 5" xfId="264" xr:uid="{00000000-0005-0000-0000-000039000000}"/>
    <cellStyle name="20% - Accent1 12 5 2" xfId="265" xr:uid="{00000000-0005-0000-0000-00003A000000}"/>
    <cellStyle name="20% - Accent1 12 6" xfId="266" xr:uid="{00000000-0005-0000-0000-00003B000000}"/>
    <cellStyle name="20% - Accent1 12 6 2" xfId="267" xr:uid="{00000000-0005-0000-0000-00003C000000}"/>
    <cellStyle name="20% - Accent1 12 7" xfId="268" xr:uid="{00000000-0005-0000-0000-00003D000000}"/>
    <cellStyle name="20% - Accent1 12 8" xfId="269" xr:uid="{00000000-0005-0000-0000-00003E000000}"/>
    <cellStyle name="20% - Accent1 13" xfId="270" xr:uid="{00000000-0005-0000-0000-00003F000000}"/>
    <cellStyle name="20% - Accent1 13 2" xfId="271" xr:uid="{00000000-0005-0000-0000-000040000000}"/>
    <cellStyle name="20% - Accent1 13 2 2" xfId="272" xr:uid="{00000000-0005-0000-0000-000041000000}"/>
    <cellStyle name="20% - Accent1 13 2 2 2" xfId="273" xr:uid="{00000000-0005-0000-0000-000042000000}"/>
    <cellStyle name="20% - Accent1 13 2 3" xfId="274" xr:uid="{00000000-0005-0000-0000-000043000000}"/>
    <cellStyle name="20% - Accent1 13 2 3 2" xfId="275" xr:uid="{00000000-0005-0000-0000-000044000000}"/>
    <cellStyle name="20% - Accent1 13 2 4" xfId="276" xr:uid="{00000000-0005-0000-0000-000045000000}"/>
    <cellStyle name="20% - Accent1 13 2 4 2" xfId="277" xr:uid="{00000000-0005-0000-0000-000046000000}"/>
    <cellStyle name="20% - Accent1 13 2 5" xfId="278" xr:uid="{00000000-0005-0000-0000-000047000000}"/>
    <cellStyle name="20% - Accent1 13 2 5 2" xfId="279" xr:uid="{00000000-0005-0000-0000-000048000000}"/>
    <cellStyle name="20% - Accent1 13 2 6" xfId="280" xr:uid="{00000000-0005-0000-0000-000049000000}"/>
    <cellStyle name="20% - Accent1 13 3" xfId="281" xr:uid="{00000000-0005-0000-0000-00004A000000}"/>
    <cellStyle name="20% - Accent1 13 3 2" xfId="282" xr:uid="{00000000-0005-0000-0000-00004B000000}"/>
    <cellStyle name="20% - Accent1 13 4" xfId="283" xr:uid="{00000000-0005-0000-0000-00004C000000}"/>
    <cellStyle name="20% - Accent1 13 4 2" xfId="284" xr:uid="{00000000-0005-0000-0000-00004D000000}"/>
    <cellStyle name="20% - Accent1 13 5" xfId="285" xr:uid="{00000000-0005-0000-0000-00004E000000}"/>
    <cellStyle name="20% - Accent1 13 5 2" xfId="286" xr:uid="{00000000-0005-0000-0000-00004F000000}"/>
    <cellStyle name="20% - Accent1 13 6" xfId="287" xr:uid="{00000000-0005-0000-0000-000050000000}"/>
    <cellStyle name="20% - Accent1 13 6 2" xfId="288" xr:uid="{00000000-0005-0000-0000-000051000000}"/>
    <cellStyle name="20% - Accent1 13 7" xfId="289" xr:uid="{00000000-0005-0000-0000-000052000000}"/>
    <cellStyle name="20% - Accent1 13 8" xfId="290" xr:uid="{00000000-0005-0000-0000-000053000000}"/>
    <cellStyle name="20% - Accent1 14" xfId="291" xr:uid="{00000000-0005-0000-0000-000054000000}"/>
    <cellStyle name="20% - Accent1 14 2" xfId="292" xr:uid="{00000000-0005-0000-0000-000055000000}"/>
    <cellStyle name="20% - Accent1 14 2 2" xfId="293" xr:uid="{00000000-0005-0000-0000-000056000000}"/>
    <cellStyle name="20% - Accent1 14 2 2 2" xfId="294" xr:uid="{00000000-0005-0000-0000-000057000000}"/>
    <cellStyle name="20% - Accent1 14 2 3" xfId="295" xr:uid="{00000000-0005-0000-0000-000058000000}"/>
    <cellStyle name="20% - Accent1 14 2 3 2" xfId="296" xr:uid="{00000000-0005-0000-0000-000059000000}"/>
    <cellStyle name="20% - Accent1 14 2 4" xfId="297" xr:uid="{00000000-0005-0000-0000-00005A000000}"/>
    <cellStyle name="20% - Accent1 14 2 4 2" xfId="298" xr:uid="{00000000-0005-0000-0000-00005B000000}"/>
    <cellStyle name="20% - Accent1 14 2 5" xfId="299" xr:uid="{00000000-0005-0000-0000-00005C000000}"/>
    <cellStyle name="20% - Accent1 14 2 5 2" xfId="300" xr:uid="{00000000-0005-0000-0000-00005D000000}"/>
    <cellStyle name="20% - Accent1 14 2 6" xfId="301" xr:uid="{00000000-0005-0000-0000-00005E000000}"/>
    <cellStyle name="20% - Accent1 14 3" xfId="302" xr:uid="{00000000-0005-0000-0000-00005F000000}"/>
    <cellStyle name="20% - Accent1 14 3 2" xfId="303" xr:uid="{00000000-0005-0000-0000-000060000000}"/>
    <cellStyle name="20% - Accent1 14 4" xfId="304" xr:uid="{00000000-0005-0000-0000-000061000000}"/>
    <cellStyle name="20% - Accent1 14 4 2" xfId="305" xr:uid="{00000000-0005-0000-0000-000062000000}"/>
    <cellStyle name="20% - Accent1 14 5" xfId="306" xr:uid="{00000000-0005-0000-0000-000063000000}"/>
    <cellStyle name="20% - Accent1 14 5 2" xfId="307" xr:uid="{00000000-0005-0000-0000-000064000000}"/>
    <cellStyle name="20% - Accent1 14 6" xfId="308" xr:uid="{00000000-0005-0000-0000-000065000000}"/>
    <cellStyle name="20% - Accent1 14 6 2" xfId="309" xr:uid="{00000000-0005-0000-0000-000066000000}"/>
    <cellStyle name="20% - Accent1 14 7" xfId="310" xr:uid="{00000000-0005-0000-0000-000067000000}"/>
    <cellStyle name="20% - Accent1 14 8" xfId="311" xr:uid="{00000000-0005-0000-0000-000068000000}"/>
    <cellStyle name="20% - Accent1 15" xfId="312" xr:uid="{00000000-0005-0000-0000-000069000000}"/>
    <cellStyle name="20% - Accent1 15 2" xfId="313" xr:uid="{00000000-0005-0000-0000-00006A000000}"/>
    <cellStyle name="20% - Accent1 15 2 2" xfId="314" xr:uid="{00000000-0005-0000-0000-00006B000000}"/>
    <cellStyle name="20% - Accent1 15 2 2 2" xfId="315" xr:uid="{00000000-0005-0000-0000-00006C000000}"/>
    <cellStyle name="20% - Accent1 15 2 3" xfId="316" xr:uid="{00000000-0005-0000-0000-00006D000000}"/>
    <cellStyle name="20% - Accent1 15 2 3 2" xfId="317" xr:uid="{00000000-0005-0000-0000-00006E000000}"/>
    <cellStyle name="20% - Accent1 15 2 4" xfId="318" xr:uid="{00000000-0005-0000-0000-00006F000000}"/>
    <cellStyle name="20% - Accent1 15 2 4 2" xfId="319" xr:uid="{00000000-0005-0000-0000-000070000000}"/>
    <cellStyle name="20% - Accent1 15 2 5" xfId="320" xr:uid="{00000000-0005-0000-0000-000071000000}"/>
    <cellStyle name="20% - Accent1 15 2 5 2" xfId="321" xr:uid="{00000000-0005-0000-0000-000072000000}"/>
    <cellStyle name="20% - Accent1 15 2 6" xfId="322" xr:uid="{00000000-0005-0000-0000-000073000000}"/>
    <cellStyle name="20% - Accent1 15 3" xfId="323" xr:uid="{00000000-0005-0000-0000-000074000000}"/>
    <cellStyle name="20% - Accent1 15 3 2" xfId="324" xr:uid="{00000000-0005-0000-0000-000075000000}"/>
    <cellStyle name="20% - Accent1 15 4" xfId="325" xr:uid="{00000000-0005-0000-0000-000076000000}"/>
    <cellStyle name="20% - Accent1 15 4 2" xfId="326" xr:uid="{00000000-0005-0000-0000-000077000000}"/>
    <cellStyle name="20% - Accent1 15 5" xfId="327" xr:uid="{00000000-0005-0000-0000-000078000000}"/>
    <cellStyle name="20% - Accent1 15 5 2" xfId="328" xr:uid="{00000000-0005-0000-0000-000079000000}"/>
    <cellStyle name="20% - Accent1 15 6" xfId="329" xr:uid="{00000000-0005-0000-0000-00007A000000}"/>
    <cellStyle name="20% - Accent1 15 6 2" xfId="330" xr:uid="{00000000-0005-0000-0000-00007B000000}"/>
    <cellStyle name="20% - Accent1 15 7" xfId="331" xr:uid="{00000000-0005-0000-0000-00007C000000}"/>
    <cellStyle name="20% - Accent1 15 8" xfId="332" xr:uid="{00000000-0005-0000-0000-00007D000000}"/>
    <cellStyle name="20% - Accent1 16" xfId="333" xr:uid="{00000000-0005-0000-0000-00007E000000}"/>
    <cellStyle name="20% - Accent1 16 2" xfId="334" xr:uid="{00000000-0005-0000-0000-00007F000000}"/>
    <cellStyle name="20% - Accent1 16 2 2" xfId="335" xr:uid="{00000000-0005-0000-0000-000080000000}"/>
    <cellStyle name="20% - Accent1 16 2 2 2" xfId="336" xr:uid="{00000000-0005-0000-0000-000081000000}"/>
    <cellStyle name="20% - Accent1 16 2 3" xfId="337" xr:uid="{00000000-0005-0000-0000-000082000000}"/>
    <cellStyle name="20% - Accent1 16 2 3 2" xfId="338" xr:uid="{00000000-0005-0000-0000-000083000000}"/>
    <cellStyle name="20% - Accent1 16 2 4" xfId="339" xr:uid="{00000000-0005-0000-0000-000084000000}"/>
    <cellStyle name="20% - Accent1 16 2 4 2" xfId="340" xr:uid="{00000000-0005-0000-0000-000085000000}"/>
    <cellStyle name="20% - Accent1 16 2 5" xfId="341" xr:uid="{00000000-0005-0000-0000-000086000000}"/>
    <cellStyle name="20% - Accent1 16 2 5 2" xfId="342" xr:uid="{00000000-0005-0000-0000-000087000000}"/>
    <cellStyle name="20% - Accent1 16 2 6" xfId="343" xr:uid="{00000000-0005-0000-0000-000088000000}"/>
    <cellStyle name="20% - Accent1 16 3" xfId="344" xr:uid="{00000000-0005-0000-0000-000089000000}"/>
    <cellStyle name="20% - Accent1 16 3 2" xfId="345" xr:uid="{00000000-0005-0000-0000-00008A000000}"/>
    <cellStyle name="20% - Accent1 16 4" xfId="346" xr:uid="{00000000-0005-0000-0000-00008B000000}"/>
    <cellStyle name="20% - Accent1 16 4 2" xfId="347" xr:uid="{00000000-0005-0000-0000-00008C000000}"/>
    <cellStyle name="20% - Accent1 16 5" xfId="348" xr:uid="{00000000-0005-0000-0000-00008D000000}"/>
    <cellStyle name="20% - Accent1 16 5 2" xfId="349" xr:uid="{00000000-0005-0000-0000-00008E000000}"/>
    <cellStyle name="20% - Accent1 16 6" xfId="350" xr:uid="{00000000-0005-0000-0000-00008F000000}"/>
    <cellStyle name="20% - Accent1 16 6 2" xfId="351" xr:uid="{00000000-0005-0000-0000-000090000000}"/>
    <cellStyle name="20% - Accent1 16 7" xfId="352" xr:uid="{00000000-0005-0000-0000-000091000000}"/>
    <cellStyle name="20% - Accent1 16 8" xfId="353" xr:uid="{00000000-0005-0000-0000-000092000000}"/>
    <cellStyle name="20% - Accent1 17" xfId="354" xr:uid="{00000000-0005-0000-0000-000093000000}"/>
    <cellStyle name="20% - Accent1 17 2" xfId="355" xr:uid="{00000000-0005-0000-0000-000094000000}"/>
    <cellStyle name="20% - Accent1 17 2 2" xfId="356" xr:uid="{00000000-0005-0000-0000-000095000000}"/>
    <cellStyle name="20% - Accent1 17 2 2 2" xfId="357" xr:uid="{00000000-0005-0000-0000-000096000000}"/>
    <cellStyle name="20% - Accent1 17 2 3" xfId="358" xr:uid="{00000000-0005-0000-0000-000097000000}"/>
    <cellStyle name="20% - Accent1 17 2 3 2" xfId="359" xr:uid="{00000000-0005-0000-0000-000098000000}"/>
    <cellStyle name="20% - Accent1 17 2 4" xfId="360" xr:uid="{00000000-0005-0000-0000-000099000000}"/>
    <cellStyle name="20% - Accent1 17 2 4 2" xfId="361" xr:uid="{00000000-0005-0000-0000-00009A000000}"/>
    <cellStyle name="20% - Accent1 17 2 5" xfId="362" xr:uid="{00000000-0005-0000-0000-00009B000000}"/>
    <cellStyle name="20% - Accent1 17 2 5 2" xfId="363" xr:uid="{00000000-0005-0000-0000-00009C000000}"/>
    <cellStyle name="20% - Accent1 17 2 6" xfId="364" xr:uid="{00000000-0005-0000-0000-00009D000000}"/>
    <cellStyle name="20% - Accent1 17 3" xfId="365" xr:uid="{00000000-0005-0000-0000-00009E000000}"/>
    <cellStyle name="20% - Accent1 17 3 2" xfId="366" xr:uid="{00000000-0005-0000-0000-00009F000000}"/>
    <cellStyle name="20% - Accent1 17 4" xfId="367" xr:uid="{00000000-0005-0000-0000-0000A0000000}"/>
    <cellStyle name="20% - Accent1 17 4 2" xfId="368" xr:uid="{00000000-0005-0000-0000-0000A1000000}"/>
    <cellStyle name="20% - Accent1 17 5" xfId="369" xr:uid="{00000000-0005-0000-0000-0000A2000000}"/>
    <cellStyle name="20% - Accent1 17 5 2" xfId="370" xr:uid="{00000000-0005-0000-0000-0000A3000000}"/>
    <cellStyle name="20% - Accent1 17 6" xfId="371" xr:uid="{00000000-0005-0000-0000-0000A4000000}"/>
    <cellStyle name="20% - Accent1 17 6 2" xfId="372" xr:uid="{00000000-0005-0000-0000-0000A5000000}"/>
    <cellStyle name="20% - Accent1 17 7" xfId="373" xr:uid="{00000000-0005-0000-0000-0000A6000000}"/>
    <cellStyle name="20% - Accent1 17 8" xfId="374" xr:uid="{00000000-0005-0000-0000-0000A7000000}"/>
    <cellStyle name="20% - Accent1 18" xfId="375" xr:uid="{00000000-0005-0000-0000-0000A8000000}"/>
    <cellStyle name="20% - Accent1 18 2" xfId="376" xr:uid="{00000000-0005-0000-0000-0000A9000000}"/>
    <cellStyle name="20% - Accent1 18 2 2" xfId="377" xr:uid="{00000000-0005-0000-0000-0000AA000000}"/>
    <cellStyle name="20% - Accent1 18 2 2 2" xfId="378" xr:uid="{00000000-0005-0000-0000-0000AB000000}"/>
    <cellStyle name="20% - Accent1 18 2 3" xfId="379" xr:uid="{00000000-0005-0000-0000-0000AC000000}"/>
    <cellStyle name="20% - Accent1 18 2 3 2" xfId="380" xr:uid="{00000000-0005-0000-0000-0000AD000000}"/>
    <cellStyle name="20% - Accent1 18 2 4" xfId="381" xr:uid="{00000000-0005-0000-0000-0000AE000000}"/>
    <cellStyle name="20% - Accent1 18 2 4 2" xfId="382" xr:uid="{00000000-0005-0000-0000-0000AF000000}"/>
    <cellStyle name="20% - Accent1 18 2 5" xfId="383" xr:uid="{00000000-0005-0000-0000-0000B0000000}"/>
    <cellStyle name="20% - Accent1 18 2 5 2" xfId="384" xr:uid="{00000000-0005-0000-0000-0000B1000000}"/>
    <cellStyle name="20% - Accent1 18 2 6" xfId="385" xr:uid="{00000000-0005-0000-0000-0000B2000000}"/>
    <cellStyle name="20% - Accent1 18 3" xfId="386" xr:uid="{00000000-0005-0000-0000-0000B3000000}"/>
    <cellStyle name="20% - Accent1 18 3 2" xfId="387" xr:uid="{00000000-0005-0000-0000-0000B4000000}"/>
    <cellStyle name="20% - Accent1 18 4" xfId="388" xr:uid="{00000000-0005-0000-0000-0000B5000000}"/>
    <cellStyle name="20% - Accent1 18 4 2" xfId="389" xr:uid="{00000000-0005-0000-0000-0000B6000000}"/>
    <cellStyle name="20% - Accent1 18 5" xfId="390" xr:uid="{00000000-0005-0000-0000-0000B7000000}"/>
    <cellStyle name="20% - Accent1 18 5 2" xfId="391" xr:uid="{00000000-0005-0000-0000-0000B8000000}"/>
    <cellStyle name="20% - Accent1 18 6" xfId="392" xr:uid="{00000000-0005-0000-0000-0000B9000000}"/>
    <cellStyle name="20% - Accent1 18 6 2" xfId="393" xr:uid="{00000000-0005-0000-0000-0000BA000000}"/>
    <cellStyle name="20% - Accent1 18 7" xfId="394" xr:uid="{00000000-0005-0000-0000-0000BB000000}"/>
    <cellStyle name="20% - Accent1 18 8" xfId="395" xr:uid="{00000000-0005-0000-0000-0000BC000000}"/>
    <cellStyle name="20% - Accent1 19" xfId="396" xr:uid="{00000000-0005-0000-0000-0000BD000000}"/>
    <cellStyle name="20% - Accent1 19 2" xfId="397" xr:uid="{00000000-0005-0000-0000-0000BE000000}"/>
    <cellStyle name="20% - Accent1 19 2 2" xfId="398" xr:uid="{00000000-0005-0000-0000-0000BF000000}"/>
    <cellStyle name="20% - Accent1 19 2 2 2" xfId="399" xr:uid="{00000000-0005-0000-0000-0000C0000000}"/>
    <cellStyle name="20% - Accent1 19 2 3" xfId="400" xr:uid="{00000000-0005-0000-0000-0000C1000000}"/>
    <cellStyle name="20% - Accent1 19 2 3 2" xfId="401" xr:uid="{00000000-0005-0000-0000-0000C2000000}"/>
    <cellStyle name="20% - Accent1 19 2 4" xfId="402" xr:uid="{00000000-0005-0000-0000-0000C3000000}"/>
    <cellStyle name="20% - Accent1 19 2 4 2" xfId="403" xr:uid="{00000000-0005-0000-0000-0000C4000000}"/>
    <cellStyle name="20% - Accent1 19 2 5" xfId="404" xr:uid="{00000000-0005-0000-0000-0000C5000000}"/>
    <cellStyle name="20% - Accent1 19 2 5 2" xfId="405" xr:uid="{00000000-0005-0000-0000-0000C6000000}"/>
    <cellStyle name="20% - Accent1 19 2 6" xfId="406" xr:uid="{00000000-0005-0000-0000-0000C7000000}"/>
    <cellStyle name="20% - Accent1 19 3" xfId="407" xr:uid="{00000000-0005-0000-0000-0000C8000000}"/>
    <cellStyle name="20% - Accent1 19 3 2" xfId="408" xr:uid="{00000000-0005-0000-0000-0000C9000000}"/>
    <cellStyle name="20% - Accent1 19 4" xfId="409" xr:uid="{00000000-0005-0000-0000-0000CA000000}"/>
    <cellStyle name="20% - Accent1 19 4 2" xfId="410" xr:uid="{00000000-0005-0000-0000-0000CB000000}"/>
    <cellStyle name="20% - Accent1 19 5" xfId="411" xr:uid="{00000000-0005-0000-0000-0000CC000000}"/>
    <cellStyle name="20% - Accent1 19 5 2" xfId="412" xr:uid="{00000000-0005-0000-0000-0000CD000000}"/>
    <cellStyle name="20% - Accent1 19 6" xfId="413" xr:uid="{00000000-0005-0000-0000-0000CE000000}"/>
    <cellStyle name="20% - Accent1 19 6 2" xfId="414" xr:uid="{00000000-0005-0000-0000-0000CF000000}"/>
    <cellStyle name="20% - Accent1 19 7" xfId="415" xr:uid="{00000000-0005-0000-0000-0000D0000000}"/>
    <cellStyle name="20% - Accent1 19 8" xfId="416" xr:uid="{00000000-0005-0000-0000-0000D1000000}"/>
    <cellStyle name="20% - Accent1 2" xfId="417" xr:uid="{00000000-0005-0000-0000-0000D2000000}"/>
    <cellStyle name="20% - Accent1 2 10" xfId="418" xr:uid="{00000000-0005-0000-0000-0000D3000000}"/>
    <cellStyle name="20% - Accent1 2 11" xfId="419" xr:uid="{00000000-0005-0000-0000-0000D4000000}"/>
    <cellStyle name="20% - Accent1 2 2" xfId="420" xr:uid="{00000000-0005-0000-0000-0000D5000000}"/>
    <cellStyle name="20% - Accent1 2 2 2" xfId="421" xr:uid="{00000000-0005-0000-0000-0000D6000000}"/>
    <cellStyle name="20% - Accent1 2 2 2 2" xfId="422" xr:uid="{00000000-0005-0000-0000-0000D7000000}"/>
    <cellStyle name="20% - Accent1 2 2 3" xfId="423" xr:uid="{00000000-0005-0000-0000-0000D8000000}"/>
    <cellStyle name="20% - Accent1 2 2 3 2" xfId="424" xr:uid="{00000000-0005-0000-0000-0000D9000000}"/>
    <cellStyle name="20% - Accent1 2 2 4" xfId="425" xr:uid="{00000000-0005-0000-0000-0000DA000000}"/>
    <cellStyle name="20% - Accent1 2 2 4 2" xfId="426" xr:uid="{00000000-0005-0000-0000-0000DB000000}"/>
    <cellStyle name="20% - Accent1 2 2 5" xfId="427" xr:uid="{00000000-0005-0000-0000-0000DC000000}"/>
    <cellStyle name="20% - Accent1 2 2 5 2" xfId="428" xr:uid="{00000000-0005-0000-0000-0000DD000000}"/>
    <cellStyle name="20% - Accent1 2 2 6" xfId="429" xr:uid="{00000000-0005-0000-0000-0000DE000000}"/>
    <cellStyle name="20% - Accent1 2 2 7" xfId="430" xr:uid="{00000000-0005-0000-0000-0000DF000000}"/>
    <cellStyle name="20% - Accent1 2 2 8" xfId="431" xr:uid="{00000000-0005-0000-0000-0000E0000000}"/>
    <cellStyle name="20% - Accent1 2 2 9" xfId="432" xr:uid="{00000000-0005-0000-0000-0000E1000000}"/>
    <cellStyle name="20% - Accent1 2 3" xfId="433" xr:uid="{00000000-0005-0000-0000-0000E2000000}"/>
    <cellStyle name="20% - Accent1 2 3 2" xfId="434" xr:uid="{00000000-0005-0000-0000-0000E3000000}"/>
    <cellStyle name="20% - Accent1 2 4" xfId="435" xr:uid="{00000000-0005-0000-0000-0000E4000000}"/>
    <cellStyle name="20% - Accent1 2 4 2" xfId="436" xr:uid="{00000000-0005-0000-0000-0000E5000000}"/>
    <cellStyle name="20% - Accent1 2 5" xfId="437" xr:uid="{00000000-0005-0000-0000-0000E6000000}"/>
    <cellStyle name="20% - Accent1 2 5 2" xfId="438" xr:uid="{00000000-0005-0000-0000-0000E7000000}"/>
    <cellStyle name="20% - Accent1 2 6" xfId="439" xr:uid="{00000000-0005-0000-0000-0000E8000000}"/>
    <cellStyle name="20% - Accent1 2 6 2" xfId="440" xr:uid="{00000000-0005-0000-0000-0000E9000000}"/>
    <cellStyle name="20% - Accent1 2 7" xfId="441" xr:uid="{00000000-0005-0000-0000-0000EA000000}"/>
    <cellStyle name="20% - Accent1 2 8" xfId="442" xr:uid="{00000000-0005-0000-0000-0000EB000000}"/>
    <cellStyle name="20% - Accent1 2 9" xfId="443" xr:uid="{00000000-0005-0000-0000-0000EC000000}"/>
    <cellStyle name="20% - Accent1 20" xfId="444" xr:uid="{00000000-0005-0000-0000-0000ED000000}"/>
    <cellStyle name="20% - Accent1 20 2" xfId="445" xr:uid="{00000000-0005-0000-0000-0000EE000000}"/>
    <cellStyle name="20% - Accent1 20 2 2" xfId="446" xr:uid="{00000000-0005-0000-0000-0000EF000000}"/>
    <cellStyle name="20% - Accent1 20 2 2 2" xfId="447" xr:uid="{00000000-0005-0000-0000-0000F0000000}"/>
    <cellStyle name="20% - Accent1 20 2 3" xfId="448" xr:uid="{00000000-0005-0000-0000-0000F1000000}"/>
    <cellStyle name="20% - Accent1 20 2 3 2" xfId="449" xr:uid="{00000000-0005-0000-0000-0000F2000000}"/>
    <cellStyle name="20% - Accent1 20 2 4" xfId="450" xr:uid="{00000000-0005-0000-0000-0000F3000000}"/>
    <cellStyle name="20% - Accent1 20 2 4 2" xfId="451" xr:uid="{00000000-0005-0000-0000-0000F4000000}"/>
    <cellStyle name="20% - Accent1 20 2 5" xfId="452" xr:uid="{00000000-0005-0000-0000-0000F5000000}"/>
    <cellStyle name="20% - Accent1 20 2 5 2" xfId="453" xr:uid="{00000000-0005-0000-0000-0000F6000000}"/>
    <cellStyle name="20% - Accent1 20 2 6" xfId="454" xr:uid="{00000000-0005-0000-0000-0000F7000000}"/>
    <cellStyle name="20% - Accent1 20 3" xfId="455" xr:uid="{00000000-0005-0000-0000-0000F8000000}"/>
    <cellStyle name="20% - Accent1 20 3 2" xfId="456" xr:uid="{00000000-0005-0000-0000-0000F9000000}"/>
    <cellStyle name="20% - Accent1 20 4" xfId="457" xr:uid="{00000000-0005-0000-0000-0000FA000000}"/>
    <cellStyle name="20% - Accent1 20 4 2" xfId="458" xr:uid="{00000000-0005-0000-0000-0000FB000000}"/>
    <cellStyle name="20% - Accent1 20 5" xfId="459" xr:uid="{00000000-0005-0000-0000-0000FC000000}"/>
    <cellStyle name="20% - Accent1 20 5 2" xfId="460" xr:uid="{00000000-0005-0000-0000-0000FD000000}"/>
    <cellStyle name="20% - Accent1 20 6" xfId="461" xr:uid="{00000000-0005-0000-0000-0000FE000000}"/>
    <cellStyle name="20% - Accent1 20 6 2" xfId="462" xr:uid="{00000000-0005-0000-0000-0000FF000000}"/>
    <cellStyle name="20% - Accent1 20 7" xfId="463" xr:uid="{00000000-0005-0000-0000-000000010000}"/>
    <cellStyle name="20% - Accent1 20 8" xfId="464" xr:uid="{00000000-0005-0000-0000-000001010000}"/>
    <cellStyle name="20% - Accent1 21" xfId="465" xr:uid="{00000000-0005-0000-0000-000002010000}"/>
    <cellStyle name="20% - Accent1 21 2" xfId="466" xr:uid="{00000000-0005-0000-0000-000003010000}"/>
    <cellStyle name="20% - Accent1 21 2 2" xfId="467" xr:uid="{00000000-0005-0000-0000-000004010000}"/>
    <cellStyle name="20% - Accent1 21 2 2 2" xfId="468" xr:uid="{00000000-0005-0000-0000-000005010000}"/>
    <cellStyle name="20% - Accent1 21 2 3" xfId="469" xr:uid="{00000000-0005-0000-0000-000006010000}"/>
    <cellStyle name="20% - Accent1 21 2 3 2" xfId="470" xr:uid="{00000000-0005-0000-0000-000007010000}"/>
    <cellStyle name="20% - Accent1 21 2 4" xfId="471" xr:uid="{00000000-0005-0000-0000-000008010000}"/>
    <cellStyle name="20% - Accent1 21 2 4 2" xfId="472" xr:uid="{00000000-0005-0000-0000-000009010000}"/>
    <cellStyle name="20% - Accent1 21 2 5" xfId="473" xr:uid="{00000000-0005-0000-0000-00000A010000}"/>
    <cellStyle name="20% - Accent1 21 2 5 2" xfId="474" xr:uid="{00000000-0005-0000-0000-00000B010000}"/>
    <cellStyle name="20% - Accent1 21 2 6" xfId="475" xr:uid="{00000000-0005-0000-0000-00000C010000}"/>
    <cellStyle name="20% - Accent1 21 3" xfId="476" xr:uid="{00000000-0005-0000-0000-00000D010000}"/>
    <cellStyle name="20% - Accent1 21 3 2" xfId="477" xr:uid="{00000000-0005-0000-0000-00000E010000}"/>
    <cellStyle name="20% - Accent1 21 4" xfId="478" xr:uid="{00000000-0005-0000-0000-00000F010000}"/>
    <cellStyle name="20% - Accent1 21 4 2" xfId="479" xr:uid="{00000000-0005-0000-0000-000010010000}"/>
    <cellStyle name="20% - Accent1 21 5" xfId="480" xr:uid="{00000000-0005-0000-0000-000011010000}"/>
    <cellStyle name="20% - Accent1 21 5 2" xfId="481" xr:uid="{00000000-0005-0000-0000-000012010000}"/>
    <cellStyle name="20% - Accent1 21 6" xfId="482" xr:uid="{00000000-0005-0000-0000-000013010000}"/>
    <cellStyle name="20% - Accent1 21 6 2" xfId="483" xr:uid="{00000000-0005-0000-0000-000014010000}"/>
    <cellStyle name="20% - Accent1 21 7" xfId="484" xr:uid="{00000000-0005-0000-0000-000015010000}"/>
    <cellStyle name="20% - Accent1 21 8" xfId="485" xr:uid="{00000000-0005-0000-0000-000016010000}"/>
    <cellStyle name="20% - Accent1 22" xfId="486" xr:uid="{00000000-0005-0000-0000-000017010000}"/>
    <cellStyle name="20% - Accent1 22 2" xfId="487" xr:uid="{00000000-0005-0000-0000-000018010000}"/>
    <cellStyle name="20% - Accent1 22 2 2" xfId="488" xr:uid="{00000000-0005-0000-0000-000019010000}"/>
    <cellStyle name="20% - Accent1 22 2 2 2" xfId="489" xr:uid="{00000000-0005-0000-0000-00001A010000}"/>
    <cellStyle name="20% - Accent1 22 2 3" xfId="490" xr:uid="{00000000-0005-0000-0000-00001B010000}"/>
    <cellStyle name="20% - Accent1 22 2 3 2" xfId="491" xr:uid="{00000000-0005-0000-0000-00001C010000}"/>
    <cellStyle name="20% - Accent1 22 2 4" xfId="492" xr:uid="{00000000-0005-0000-0000-00001D010000}"/>
    <cellStyle name="20% - Accent1 22 2 4 2" xfId="493" xr:uid="{00000000-0005-0000-0000-00001E010000}"/>
    <cellStyle name="20% - Accent1 22 2 5" xfId="494" xr:uid="{00000000-0005-0000-0000-00001F010000}"/>
    <cellStyle name="20% - Accent1 22 2 5 2" xfId="495" xr:uid="{00000000-0005-0000-0000-000020010000}"/>
    <cellStyle name="20% - Accent1 22 2 6" xfId="496" xr:uid="{00000000-0005-0000-0000-000021010000}"/>
    <cellStyle name="20% - Accent1 22 3" xfId="497" xr:uid="{00000000-0005-0000-0000-000022010000}"/>
    <cellStyle name="20% - Accent1 22 3 2" xfId="498" xr:uid="{00000000-0005-0000-0000-000023010000}"/>
    <cellStyle name="20% - Accent1 22 4" xfId="499" xr:uid="{00000000-0005-0000-0000-000024010000}"/>
    <cellStyle name="20% - Accent1 22 4 2" xfId="500" xr:uid="{00000000-0005-0000-0000-000025010000}"/>
    <cellStyle name="20% - Accent1 22 5" xfId="501" xr:uid="{00000000-0005-0000-0000-000026010000}"/>
    <cellStyle name="20% - Accent1 22 5 2" xfId="502" xr:uid="{00000000-0005-0000-0000-000027010000}"/>
    <cellStyle name="20% - Accent1 22 6" xfId="503" xr:uid="{00000000-0005-0000-0000-000028010000}"/>
    <cellStyle name="20% - Accent1 22 6 2" xfId="504" xr:uid="{00000000-0005-0000-0000-000029010000}"/>
    <cellStyle name="20% - Accent1 22 7" xfId="505" xr:uid="{00000000-0005-0000-0000-00002A010000}"/>
    <cellStyle name="20% - Accent1 22 8" xfId="506" xr:uid="{00000000-0005-0000-0000-00002B010000}"/>
    <cellStyle name="20% - Accent1 23" xfId="507" xr:uid="{00000000-0005-0000-0000-00002C010000}"/>
    <cellStyle name="20% - Accent1 23 2" xfId="508" xr:uid="{00000000-0005-0000-0000-00002D010000}"/>
    <cellStyle name="20% - Accent1 23 2 2" xfId="509" xr:uid="{00000000-0005-0000-0000-00002E010000}"/>
    <cellStyle name="20% - Accent1 23 2 2 2" xfId="510" xr:uid="{00000000-0005-0000-0000-00002F010000}"/>
    <cellStyle name="20% - Accent1 23 2 3" xfId="511" xr:uid="{00000000-0005-0000-0000-000030010000}"/>
    <cellStyle name="20% - Accent1 23 2 3 2" xfId="512" xr:uid="{00000000-0005-0000-0000-000031010000}"/>
    <cellStyle name="20% - Accent1 23 2 4" xfId="513" xr:uid="{00000000-0005-0000-0000-000032010000}"/>
    <cellStyle name="20% - Accent1 23 2 4 2" xfId="514" xr:uid="{00000000-0005-0000-0000-000033010000}"/>
    <cellStyle name="20% - Accent1 23 2 5" xfId="515" xr:uid="{00000000-0005-0000-0000-000034010000}"/>
    <cellStyle name="20% - Accent1 23 2 5 2" xfId="516" xr:uid="{00000000-0005-0000-0000-000035010000}"/>
    <cellStyle name="20% - Accent1 23 2 6" xfId="517" xr:uid="{00000000-0005-0000-0000-000036010000}"/>
    <cellStyle name="20% - Accent1 23 3" xfId="518" xr:uid="{00000000-0005-0000-0000-000037010000}"/>
    <cellStyle name="20% - Accent1 23 3 2" xfId="519" xr:uid="{00000000-0005-0000-0000-000038010000}"/>
    <cellStyle name="20% - Accent1 23 4" xfId="520" xr:uid="{00000000-0005-0000-0000-000039010000}"/>
    <cellStyle name="20% - Accent1 23 4 2" xfId="521" xr:uid="{00000000-0005-0000-0000-00003A010000}"/>
    <cellStyle name="20% - Accent1 23 5" xfId="522" xr:uid="{00000000-0005-0000-0000-00003B010000}"/>
    <cellStyle name="20% - Accent1 23 5 2" xfId="523" xr:uid="{00000000-0005-0000-0000-00003C010000}"/>
    <cellStyle name="20% - Accent1 23 6" xfId="524" xr:uid="{00000000-0005-0000-0000-00003D010000}"/>
    <cellStyle name="20% - Accent1 23 6 2" xfId="525" xr:uid="{00000000-0005-0000-0000-00003E010000}"/>
    <cellStyle name="20% - Accent1 23 7" xfId="526" xr:uid="{00000000-0005-0000-0000-00003F010000}"/>
    <cellStyle name="20% - Accent1 23 8" xfId="527" xr:uid="{00000000-0005-0000-0000-000040010000}"/>
    <cellStyle name="20% - Accent1 24" xfId="528" xr:uid="{00000000-0005-0000-0000-000041010000}"/>
    <cellStyle name="20% - Accent1 24 2" xfId="529" xr:uid="{00000000-0005-0000-0000-000042010000}"/>
    <cellStyle name="20% - Accent1 24 2 2" xfId="530" xr:uid="{00000000-0005-0000-0000-000043010000}"/>
    <cellStyle name="20% - Accent1 24 2 2 2" xfId="531" xr:uid="{00000000-0005-0000-0000-000044010000}"/>
    <cellStyle name="20% - Accent1 24 2 3" xfId="532" xr:uid="{00000000-0005-0000-0000-000045010000}"/>
    <cellStyle name="20% - Accent1 24 2 3 2" xfId="533" xr:uid="{00000000-0005-0000-0000-000046010000}"/>
    <cellStyle name="20% - Accent1 24 2 4" xfId="534" xr:uid="{00000000-0005-0000-0000-000047010000}"/>
    <cellStyle name="20% - Accent1 24 2 4 2" xfId="535" xr:uid="{00000000-0005-0000-0000-000048010000}"/>
    <cellStyle name="20% - Accent1 24 2 5" xfId="536" xr:uid="{00000000-0005-0000-0000-000049010000}"/>
    <cellStyle name="20% - Accent1 24 2 5 2" xfId="537" xr:uid="{00000000-0005-0000-0000-00004A010000}"/>
    <cellStyle name="20% - Accent1 24 2 6" xfId="538" xr:uid="{00000000-0005-0000-0000-00004B010000}"/>
    <cellStyle name="20% - Accent1 24 3" xfId="539" xr:uid="{00000000-0005-0000-0000-00004C010000}"/>
    <cellStyle name="20% - Accent1 24 3 2" xfId="540" xr:uid="{00000000-0005-0000-0000-00004D010000}"/>
    <cellStyle name="20% - Accent1 24 4" xfId="541" xr:uid="{00000000-0005-0000-0000-00004E010000}"/>
    <cellStyle name="20% - Accent1 24 4 2" xfId="542" xr:uid="{00000000-0005-0000-0000-00004F010000}"/>
    <cellStyle name="20% - Accent1 24 5" xfId="543" xr:uid="{00000000-0005-0000-0000-000050010000}"/>
    <cellStyle name="20% - Accent1 24 5 2" xfId="544" xr:uid="{00000000-0005-0000-0000-000051010000}"/>
    <cellStyle name="20% - Accent1 24 6" xfId="545" xr:uid="{00000000-0005-0000-0000-000052010000}"/>
    <cellStyle name="20% - Accent1 24 6 2" xfId="546" xr:uid="{00000000-0005-0000-0000-000053010000}"/>
    <cellStyle name="20% - Accent1 24 7" xfId="547" xr:uid="{00000000-0005-0000-0000-000054010000}"/>
    <cellStyle name="20% - Accent1 24 8" xfId="548" xr:uid="{00000000-0005-0000-0000-000055010000}"/>
    <cellStyle name="20% - Accent1 25" xfId="549" xr:uid="{00000000-0005-0000-0000-000056010000}"/>
    <cellStyle name="20% - Accent1 25 2" xfId="550" xr:uid="{00000000-0005-0000-0000-000057010000}"/>
    <cellStyle name="20% - Accent1 25 2 2" xfId="551" xr:uid="{00000000-0005-0000-0000-000058010000}"/>
    <cellStyle name="20% - Accent1 25 2 2 2" xfId="552" xr:uid="{00000000-0005-0000-0000-000059010000}"/>
    <cellStyle name="20% - Accent1 25 2 3" xfId="553" xr:uid="{00000000-0005-0000-0000-00005A010000}"/>
    <cellStyle name="20% - Accent1 25 2 3 2" xfId="554" xr:uid="{00000000-0005-0000-0000-00005B010000}"/>
    <cellStyle name="20% - Accent1 25 2 4" xfId="555" xr:uid="{00000000-0005-0000-0000-00005C010000}"/>
    <cellStyle name="20% - Accent1 25 2 4 2" xfId="556" xr:uid="{00000000-0005-0000-0000-00005D010000}"/>
    <cellStyle name="20% - Accent1 25 2 5" xfId="557" xr:uid="{00000000-0005-0000-0000-00005E010000}"/>
    <cellStyle name="20% - Accent1 25 2 5 2" xfId="558" xr:uid="{00000000-0005-0000-0000-00005F010000}"/>
    <cellStyle name="20% - Accent1 25 2 6" xfId="559" xr:uid="{00000000-0005-0000-0000-000060010000}"/>
    <cellStyle name="20% - Accent1 25 3" xfId="560" xr:uid="{00000000-0005-0000-0000-000061010000}"/>
    <cellStyle name="20% - Accent1 25 3 2" xfId="561" xr:uid="{00000000-0005-0000-0000-000062010000}"/>
    <cellStyle name="20% - Accent1 25 4" xfId="562" xr:uid="{00000000-0005-0000-0000-000063010000}"/>
    <cellStyle name="20% - Accent1 25 4 2" xfId="563" xr:uid="{00000000-0005-0000-0000-000064010000}"/>
    <cellStyle name="20% - Accent1 25 5" xfId="564" xr:uid="{00000000-0005-0000-0000-000065010000}"/>
    <cellStyle name="20% - Accent1 25 5 2" xfId="565" xr:uid="{00000000-0005-0000-0000-000066010000}"/>
    <cellStyle name="20% - Accent1 25 6" xfId="566" xr:uid="{00000000-0005-0000-0000-000067010000}"/>
    <cellStyle name="20% - Accent1 25 6 2" xfId="567" xr:uid="{00000000-0005-0000-0000-000068010000}"/>
    <cellStyle name="20% - Accent1 25 7" xfId="568" xr:uid="{00000000-0005-0000-0000-000069010000}"/>
    <cellStyle name="20% - Accent1 25 8" xfId="569" xr:uid="{00000000-0005-0000-0000-00006A010000}"/>
    <cellStyle name="20% - Accent1 26" xfId="570" xr:uid="{00000000-0005-0000-0000-00006B010000}"/>
    <cellStyle name="20% - Accent1 26 2" xfId="571" xr:uid="{00000000-0005-0000-0000-00006C010000}"/>
    <cellStyle name="20% - Accent1 26 2 2" xfId="572" xr:uid="{00000000-0005-0000-0000-00006D010000}"/>
    <cellStyle name="20% - Accent1 26 2 2 2" xfId="573" xr:uid="{00000000-0005-0000-0000-00006E010000}"/>
    <cellStyle name="20% - Accent1 26 2 3" xfId="574" xr:uid="{00000000-0005-0000-0000-00006F010000}"/>
    <cellStyle name="20% - Accent1 26 2 3 2" xfId="575" xr:uid="{00000000-0005-0000-0000-000070010000}"/>
    <cellStyle name="20% - Accent1 26 2 4" xfId="576" xr:uid="{00000000-0005-0000-0000-000071010000}"/>
    <cellStyle name="20% - Accent1 26 2 4 2" xfId="577" xr:uid="{00000000-0005-0000-0000-000072010000}"/>
    <cellStyle name="20% - Accent1 26 2 5" xfId="578" xr:uid="{00000000-0005-0000-0000-000073010000}"/>
    <cellStyle name="20% - Accent1 26 2 5 2" xfId="579" xr:uid="{00000000-0005-0000-0000-000074010000}"/>
    <cellStyle name="20% - Accent1 26 2 6" xfId="580" xr:uid="{00000000-0005-0000-0000-000075010000}"/>
    <cellStyle name="20% - Accent1 26 3" xfId="581" xr:uid="{00000000-0005-0000-0000-000076010000}"/>
    <cellStyle name="20% - Accent1 26 3 2" xfId="582" xr:uid="{00000000-0005-0000-0000-000077010000}"/>
    <cellStyle name="20% - Accent1 26 4" xfId="583" xr:uid="{00000000-0005-0000-0000-000078010000}"/>
    <cellStyle name="20% - Accent1 26 4 2" xfId="584" xr:uid="{00000000-0005-0000-0000-000079010000}"/>
    <cellStyle name="20% - Accent1 26 5" xfId="585" xr:uid="{00000000-0005-0000-0000-00007A010000}"/>
    <cellStyle name="20% - Accent1 26 5 2" xfId="586" xr:uid="{00000000-0005-0000-0000-00007B010000}"/>
    <cellStyle name="20% - Accent1 26 6" xfId="587" xr:uid="{00000000-0005-0000-0000-00007C010000}"/>
    <cellStyle name="20% - Accent1 26 6 2" xfId="588" xr:uid="{00000000-0005-0000-0000-00007D010000}"/>
    <cellStyle name="20% - Accent1 26 7" xfId="589" xr:uid="{00000000-0005-0000-0000-00007E010000}"/>
    <cellStyle name="20% - Accent1 26 8" xfId="590" xr:uid="{00000000-0005-0000-0000-00007F010000}"/>
    <cellStyle name="20% - Accent1 27" xfId="591" xr:uid="{00000000-0005-0000-0000-000080010000}"/>
    <cellStyle name="20% - Accent1 27 2" xfId="592" xr:uid="{00000000-0005-0000-0000-000081010000}"/>
    <cellStyle name="20% - Accent1 27 2 2" xfId="593" xr:uid="{00000000-0005-0000-0000-000082010000}"/>
    <cellStyle name="20% - Accent1 27 2 2 2" xfId="594" xr:uid="{00000000-0005-0000-0000-000083010000}"/>
    <cellStyle name="20% - Accent1 27 2 3" xfId="595" xr:uid="{00000000-0005-0000-0000-000084010000}"/>
    <cellStyle name="20% - Accent1 27 2 3 2" xfId="596" xr:uid="{00000000-0005-0000-0000-000085010000}"/>
    <cellStyle name="20% - Accent1 27 2 4" xfId="597" xr:uid="{00000000-0005-0000-0000-000086010000}"/>
    <cellStyle name="20% - Accent1 27 2 4 2" xfId="598" xr:uid="{00000000-0005-0000-0000-000087010000}"/>
    <cellStyle name="20% - Accent1 27 2 5" xfId="599" xr:uid="{00000000-0005-0000-0000-000088010000}"/>
    <cellStyle name="20% - Accent1 27 2 5 2" xfId="600" xr:uid="{00000000-0005-0000-0000-000089010000}"/>
    <cellStyle name="20% - Accent1 27 2 6" xfId="601" xr:uid="{00000000-0005-0000-0000-00008A010000}"/>
    <cellStyle name="20% - Accent1 27 3" xfId="602" xr:uid="{00000000-0005-0000-0000-00008B010000}"/>
    <cellStyle name="20% - Accent1 27 3 2" xfId="603" xr:uid="{00000000-0005-0000-0000-00008C010000}"/>
    <cellStyle name="20% - Accent1 27 4" xfId="604" xr:uid="{00000000-0005-0000-0000-00008D010000}"/>
    <cellStyle name="20% - Accent1 27 4 2" xfId="605" xr:uid="{00000000-0005-0000-0000-00008E010000}"/>
    <cellStyle name="20% - Accent1 27 5" xfId="606" xr:uid="{00000000-0005-0000-0000-00008F010000}"/>
    <cellStyle name="20% - Accent1 27 5 2" xfId="607" xr:uid="{00000000-0005-0000-0000-000090010000}"/>
    <cellStyle name="20% - Accent1 27 6" xfId="608" xr:uid="{00000000-0005-0000-0000-000091010000}"/>
    <cellStyle name="20% - Accent1 27 6 2" xfId="609" xr:uid="{00000000-0005-0000-0000-000092010000}"/>
    <cellStyle name="20% - Accent1 27 7" xfId="610" xr:uid="{00000000-0005-0000-0000-000093010000}"/>
    <cellStyle name="20% - Accent1 27 8" xfId="611" xr:uid="{00000000-0005-0000-0000-000094010000}"/>
    <cellStyle name="20% - Accent1 28" xfId="612" xr:uid="{00000000-0005-0000-0000-000095010000}"/>
    <cellStyle name="20% - Accent1 28 2" xfId="613" xr:uid="{00000000-0005-0000-0000-000096010000}"/>
    <cellStyle name="20% - Accent1 28 2 2" xfId="614" xr:uid="{00000000-0005-0000-0000-000097010000}"/>
    <cellStyle name="20% - Accent1 28 2 2 2" xfId="615" xr:uid="{00000000-0005-0000-0000-000098010000}"/>
    <cellStyle name="20% - Accent1 28 2 3" xfId="616" xr:uid="{00000000-0005-0000-0000-000099010000}"/>
    <cellStyle name="20% - Accent1 28 2 3 2" xfId="617" xr:uid="{00000000-0005-0000-0000-00009A010000}"/>
    <cellStyle name="20% - Accent1 28 2 4" xfId="618" xr:uid="{00000000-0005-0000-0000-00009B010000}"/>
    <cellStyle name="20% - Accent1 28 2 4 2" xfId="619" xr:uid="{00000000-0005-0000-0000-00009C010000}"/>
    <cellStyle name="20% - Accent1 28 2 5" xfId="620" xr:uid="{00000000-0005-0000-0000-00009D010000}"/>
    <cellStyle name="20% - Accent1 28 2 5 2" xfId="621" xr:uid="{00000000-0005-0000-0000-00009E010000}"/>
    <cellStyle name="20% - Accent1 28 2 6" xfId="622" xr:uid="{00000000-0005-0000-0000-00009F010000}"/>
    <cellStyle name="20% - Accent1 28 3" xfId="623" xr:uid="{00000000-0005-0000-0000-0000A0010000}"/>
    <cellStyle name="20% - Accent1 28 3 2" xfId="624" xr:uid="{00000000-0005-0000-0000-0000A1010000}"/>
    <cellStyle name="20% - Accent1 28 4" xfId="625" xr:uid="{00000000-0005-0000-0000-0000A2010000}"/>
    <cellStyle name="20% - Accent1 28 4 2" xfId="626" xr:uid="{00000000-0005-0000-0000-0000A3010000}"/>
    <cellStyle name="20% - Accent1 28 5" xfId="627" xr:uid="{00000000-0005-0000-0000-0000A4010000}"/>
    <cellStyle name="20% - Accent1 28 5 2" xfId="628" xr:uid="{00000000-0005-0000-0000-0000A5010000}"/>
    <cellStyle name="20% - Accent1 28 6" xfId="629" xr:uid="{00000000-0005-0000-0000-0000A6010000}"/>
    <cellStyle name="20% - Accent1 28 6 2" xfId="630" xr:uid="{00000000-0005-0000-0000-0000A7010000}"/>
    <cellStyle name="20% - Accent1 28 7" xfId="631" xr:uid="{00000000-0005-0000-0000-0000A8010000}"/>
    <cellStyle name="20% - Accent1 28 8" xfId="632" xr:uid="{00000000-0005-0000-0000-0000A9010000}"/>
    <cellStyle name="20% - Accent1 29" xfId="633" xr:uid="{00000000-0005-0000-0000-0000AA010000}"/>
    <cellStyle name="20% - Accent1 29 2" xfId="634" xr:uid="{00000000-0005-0000-0000-0000AB010000}"/>
    <cellStyle name="20% - Accent1 29 2 2" xfId="635" xr:uid="{00000000-0005-0000-0000-0000AC010000}"/>
    <cellStyle name="20% - Accent1 29 2 2 2" xfId="636" xr:uid="{00000000-0005-0000-0000-0000AD010000}"/>
    <cellStyle name="20% - Accent1 29 2 3" xfId="637" xr:uid="{00000000-0005-0000-0000-0000AE010000}"/>
    <cellStyle name="20% - Accent1 29 2 3 2" xfId="638" xr:uid="{00000000-0005-0000-0000-0000AF010000}"/>
    <cellStyle name="20% - Accent1 29 2 4" xfId="639" xr:uid="{00000000-0005-0000-0000-0000B0010000}"/>
    <cellStyle name="20% - Accent1 29 2 4 2" xfId="640" xr:uid="{00000000-0005-0000-0000-0000B1010000}"/>
    <cellStyle name="20% - Accent1 29 2 5" xfId="641" xr:uid="{00000000-0005-0000-0000-0000B2010000}"/>
    <cellStyle name="20% - Accent1 29 2 5 2" xfId="642" xr:uid="{00000000-0005-0000-0000-0000B3010000}"/>
    <cellStyle name="20% - Accent1 29 2 6" xfId="643" xr:uid="{00000000-0005-0000-0000-0000B4010000}"/>
    <cellStyle name="20% - Accent1 29 3" xfId="644" xr:uid="{00000000-0005-0000-0000-0000B5010000}"/>
    <cellStyle name="20% - Accent1 29 3 2" xfId="645" xr:uid="{00000000-0005-0000-0000-0000B6010000}"/>
    <cellStyle name="20% - Accent1 29 4" xfId="646" xr:uid="{00000000-0005-0000-0000-0000B7010000}"/>
    <cellStyle name="20% - Accent1 29 4 2" xfId="647" xr:uid="{00000000-0005-0000-0000-0000B8010000}"/>
    <cellStyle name="20% - Accent1 29 5" xfId="648" xr:uid="{00000000-0005-0000-0000-0000B9010000}"/>
    <cellStyle name="20% - Accent1 29 5 2" xfId="649" xr:uid="{00000000-0005-0000-0000-0000BA010000}"/>
    <cellStyle name="20% - Accent1 29 6" xfId="650" xr:uid="{00000000-0005-0000-0000-0000BB010000}"/>
    <cellStyle name="20% - Accent1 29 6 2" xfId="651" xr:uid="{00000000-0005-0000-0000-0000BC010000}"/>
    <cellStyle name="20% - Accent1 29 7" xfId="652" xr:uid="{00000000-0005-0000-0000-0000BD010000}"/>
    <cellStyle name="20% - Accent1 29 8" xfId="653" xr:uid="{00000000-0005-0000-0000-0000BE010000}"/>
    <cellStyle name="20% - Accent1 3" xfId="654" xr:uid="{00000000-0005-0000-0000-0000BF010000}"/>
    <cellStyle name="20% - Accent1 3 10" xfId="655" xr:uid="{00000000-0005-0000-0000-0000C0010000}"/>
    <cellStyle name="20% - Accent1 3 11" xfId="656" xr:uid="{00000000-0005-0000-0000-0000C1010000}"/>
    <cellStyle name="20% - Accent1 3 2" xfId="657" xr:uid="{00000000-0005-0000-0000-0000C2010000}"/>
    <cellStyle name="20% - Accent1 3 2 2" xfId="658" xr:uid="{00000000-0005-0000-0000-0000C3010000}"/>
    <cellStyle name="20% - Accent1 3 2 2 2" xfId="659" xr:uid="{00000000-0005-0000-0000-0000C4010000}"/>
    <cellStyle name="20% - Accent1 3 2 3" xfId="660" xr:uid="{00000000-0005-0000-0000-0000C5010000}"/>
    <cellStyle name="20% - Accent1 3 2 3 2" xfId="661" xr:uid="{00000000-0005-0000-0000-0000C6010000}"/>
    <cellStyle name="20% - Accent1 3 2 4" xfId="662" xr:uid="{00000000-0005-0000-0000-0000C7010000}"/>
    <cellStyle name="20% - Accent1 3 2 4 2" xfId="663" xr:uid="{00000000-0005-0000-0000-0000C8010000}"/>
    <cellStyle name="20% - Accent1 3 2 5" xfId="664" xr:uid="{00000000-0005-0000-0000-0000C9010000}"/>
    <cellStyle name="20% - Accent1 3 2 5 2" xfId="665" xr:uid="{00000000-0005-0000-0000-0000CA010000}"/>
    <cellStyle name="20% - Accent1 3 2 6" xfId="666" xr:uid="{00000000-0005-0000-0000-0000CB010000}"/>
    <cellStyle name="20% - Accent1 3 2 7" xfId="667" xr:uid="{00000000-0005-0000-0000-0000CC010000}"/>
    <cellStyle name="20% - Accent1 3 2 8" xfId="668" xr:uid="{00000000-0005-0000-0000-0000CD010000}"/>
    <cellStyle name="20% - Accent1 3 2 9" xfId="669" xr:uid="{00000000-0005-0000-0000-0000CE010000}"/>
    <cellStyle name="20% - Accent1 3 3" xfId="670" xr:uid="{00000000-0005-0000-0000-0000CF010000}"/>
    <cellStyle name="20% - Accent1 3 3 2" xfId="671" xr:uid="{00000000-0005-0000-0000-0000D0010000}"/>
    <cellStyle name="20% - Accent1 3 4" xfId="672" xr:uid="{00000000-0005-0000-0000-0000D1010000}"/>
    <cellStyle name="20% - Accent1 3 4 2" xfId="673" xr:uid="{00000000-0005-0000-0000-0000D2010000}"/>
    <cellStyle name="20% - Accent1 3 5" xfId="674" xr:uid="{00000000-0005-0000-0000-0000D3010000}"/>
    <cellStyle name="20% - Accent1 3 5 2" xfId="675" xr:uid="{00000000-0005-0000-0000-0000D4010000}"/>
    <cellStyle name="20% - Accent1 3 6" xfId="676" xr:uid="{00000000-0005-0000-0000-0000D5010000}"/>
    <cellStyle name="20% - Accent1 3 6 2" xfId="677" xr:uid="{00000000-0005-0000-0000-0000D6010000}"/>
    <cellStyle name="20% - Accent1 3 7" xfId="678" xr:uid="{00000000-0005-0000-0000-0000D7010000}"/>
    <cellStyle name="20% - Accent1 3 8" xfId="679" xr:uid="{00000000-0005-0000-0000-0000D8010000}"/>
    <cellStyle name="20% - Accent1 3 9" xfId="680" xr:uid="{00000000-0005-0000-0000-0000D9010000}"/>
    <cellStyle name="20% - Accent1 30" xfId="681" xr:uid="{00000000-0005-0000-0000-0000DA010000}"/>
    <cellStyle name="20% - Accent1 30 2" xfId="682" xr:uid="{00000000-0005-0000-0000-0000DB010000}"/>
    <cellStyle name="20% - Accent1 30 2 2" xfId="683" xr:uid="{00000000-0005-0000-0000-0000DC010000}"/>
    <cellStyle name="20% - Accent1 30 2 2 2" xfId="684" xr:uid="{00000000-0005-0000-0000-0000DD010000}"/>
    <cellStyle name="20% - Accent1 30 2 3" xfId="685" xr:uid="{00000000-0005-0000-0000-0000DE010000}"/>
    <cellStyle name="20% - Accent1 30 2 3 2" xfId="686" xr:uid="{00000000-0005-0000-0000-0000DF010000}"/>
    <cellStyle name="20% - Accent1 30 2 4" xfId="687" xr:uid="{00000000-0005-0000-0000-0000E0010000}"/>
    <cellStyle name="20% - Accent1 30 2 4 2" xfId="688" xr:uid="{00000000-0005-0000-0000-0000E1010000}"/>
    <cellStyle name="20% - Accent1 30 2 5" xfId="689" xr:uid="{00000000-0005-0000-0000-0000E2010000}"/>
    <cellStyle name="20% - Accent1 30 2 5 2" xfId="690" xr:uid="{00000000-0005-0000-0000-0000E3010000}"/>
    <cellStyle name="20% - Accent1 30 2 6" xfId="691" xr:uid="{00000000-0005-0000-0000-0000E4010000}"/>
    <cellStyle name="20% - Accent1 30 3" xfId="692" xr:uid="{00000000-0005-0000-0000-0000E5010000}"/>
    <cellStyle name="20% - Accent1 30 3 2" xfId="693" xr:uid="{00000000-0005-0000-0000-0000E6010000}"/>
    <cellStyle name="20% - Accent1 30 4" xfId="694" xr:uid="{00000000-0005-0000-0000-0000E7010000}"/>
    <cellStyle name="20% - Accent1 30 4 2" xfId="695" xr:uid="{00000000-0005-0000-0000-0000E8010000}"/>
    <cellStyle name="20% - Accent1 30 5" xfId="696" xr:uid="{00000000-0005-0000-0000-0000E9010000}"/>
    <cellStyle name="20% - Accent1 30 5 2" xfId="697" xr:uid="{00000000-0005-0000-0000-0000EA010000}"/>
    <cellStyle name="20% - Accent1 30 6" xfId="698" xr:uid="{00000000-0005-0000-0000-0000EB010000}"/>
    <cellStyle name="20% - Accent1 30 6 2" xfId="699" xr:uid="{00000000-0005-0000-0000-0000EC010000}"/>
    <cellStyle name="20% - Accent1 30 7" xfId="700" xr:uid="{00000000-0005-0000-0000-0000ED010000}"/>
    <cellStyle name="20% - Accent1 30 8" xfId="701" xr:uid="{00000000-0005-0000-0000-0000EE010000}"/>
    <cellStyle name="20% - Accent1 31" xfId="702" xr:uid="{00000000-0005-0000-0000-0000EF010000}"/>
    <cellStyle name="20% - Accent1 31 2" xfId="703" xr:uid="{00000000-0005-0000-0000-0000F0010000}"/>
    <cellStyle name="20% - Accent1 31 2 2" xfId="704" xr:uid="{00000000-0005-0000-0000-0000F1010000}"/>
    <cellStyle name="20% - Accent1 31 2 2 2" xfId="705" xr:uid="{00000000-0005-0000-0000-0000F2010000}"/>
    <cellStyle name="20% - Accent1 31 2 3" xfId="706" xr:uid="{00000000-0005-0000-0000-0000F3010000}"/>
    <cellStyle name="20% - Accent1 31 2 3 2" xfId="707" xr:uid="{00000000-0005-0000-0000-0000F4010000}"/>
    <cellStyle name="20% - Accent1 31 2 4" xfId="708" xr:uid="{00000000-0005-0000-0000-0000F5010000}"/>
    <cellStyle name="20% - Accent1 31 2 4 2" xfId="709" xr:uid="{00000000-0005-0000-0000-0000F6010000}"/>
    <cellStyle name="20% - Accent1 31 2 5" xfId="710" xr:uid="{00000000-0005-0000-0000-0000F7010000}"/>
    <cellStyle name="20% - Accent1 31 2 5 2" xfId="711" xr:uid="{00000000-0005-0000-0000-0000F8010000}"/>
    <cellStyle name="20% - Accent1 31 2 6" xfId="712" xr:uid="{00000000-0005-0000-0000-0000F9010000}"/>
    <cellStyle name="20% - Accent1 31 3" xfId="713" xr:uid="{00000000-0005-0000-0000-0000FA010000}"/>
    <cellStyle name="20% - Accent1 31 3 2" xfId="714" xr:uid="{00000000-0005-0000-0000-0000FB010000}"/>
    <cellStyle name="20% - Accent1 31 4" xfId="715" xr:uid="{00000000-0005-0000-0000-0000FC010000}"/>
    <cellStyle name="20% - Accent1 31 4 2" xfId="716" xr:uid="{00000000-0005-0000-0000-0000FD010000}"/>
    <cellStyle name="20% - Accent1 31 5" xfId="717" xr:uid="{00000000-0005-0000-0000-0000FE010000}"/>
    <cellStyle name="20% - Accent1 31 5 2" xfId="718" xr:uid="{00000000-0005-0000-0000-0000FF010000}"/>
    <cellStyle name="20% - Accent1 31 6" xfId="719" xr:uid="{00000000-0005-0000-0000-000000020000}"/>
    <cellStyle name="20% - Accent1 31 6 2" xfId="720" xr:uid="{00000000-0005-0000-0000-000001020000}"/>
    <cellStyle name="20% - Accent1 31 7" xfId="721" xr:uid="{00000000-0005-0000-0000-000002020000}"/>
    <cellStyle name="20% - Accent1 31 8" xfId="722" xr:uid="{00000000-0005-0000-0000-000003020000}"/>
    <cellStyle name="20% - Accent1 32" xfId="723" xr:uid="{00000000-0005-0000-0000-000004020000}"/>
    <cellStyle name="20% - Accent1 32 2" xfId="724" xr:uid="{00000000-0005-0000-0000-000005020000}"/>
    <cellStyle name="20% - Accent1 32 2 2" xfId="725" xr:uid="{00000000-0005-0000-0000-000006020000}"/>
    <cellStyle name="20% - Accent1 32 2 2 2" xfId="726" xr:uid="{00000000-0005-0000-0000-000007020000}"/>
    <cellStyle name="20% - Accent1 32 2 3" xfId="727" xr:uid="{00000000-0005-0000-0000-000008020000}"/>
    <cellStyle name="20% - Accent1 32 2 3 2" xfId="728" xr:uid="{00000000-0005-0000-0000-000009020000}"/>
    <cellStyle name="20% - Accent1 32 2 4" xfId="729" xr:uid="{00000000-0005-0000-0000-00000A020000}"/>
    <cellStyle name="20% - Accent1 32 2 4 2" xfId="730" xr:uid="{00000000-0005-0000-0000-00000B020000}"/>
    <cellStyle name="20% - Accent1 32 2 5" xfId="731" xr:uid="{00000000-0005-0000-0000-00000C020000}"/>
    <cellStyle name="20% - Accent1 32 2 5 2" xfId="732" xr:uid="{00000000-0005-0000-0000-00000D020000}"/>
    <cellStyle name="20% - Accent1 32 2 6" xfId="733" xr:uid="{00000000-0005-0000-0000-00000E020000}"/>
    <cellStyle name="20% - Accent1 32 3" xfId="734" xr:uid="{00000000-0005-0000-0000-00000F020000}"/>
    <cellStyle name="20% - Accent1 32 3 2" xfId="735" xr:uid="{00000000-0005-0000-0000-000010020000}"/>
    <cellStyle name="20% - Accent1 32 4" xfId="736" xr:uid="{00000000-0005-0000-0000-000011020000}"/>
    <cellStyle name="20% - Accent1 32 4 2" xfId="737" xr:uid="{00000000-0005-0000-0000-000012020000}"/>
    <cellStyle name="20% - Accent1 32 5" xfId="738" xr:uid="{00000000-0005-0000-0000-000013020000}"/>
    <cellStyle name="20% - Accent1 32 5 2" xfId="739" xr:uid="{00000000-0005-0000-0000-000014020000}"/>
    <cellStyle name="20% - Accent1 32 6" xfId="740" xr:uid="{00000000-0005-0000-0000-000015020000}"/>
    <cellStyle name="20% - Accent1 32 6 2" xfId="741" xr:uid="{00000000-0005-0000-0000-000016020000}"/>
    <cellStyle name="20% - Accent1 32 7" xfId="742" xr:uid="{00000000-0005-0000-0000-000017020000}"/>
    <cellStyle name="20% - Accent1 32 8" xfId="743" xr:uid="{00000000-0005-0000-0000-000018020000}"/>
    <cellStyle name="20% - Accent1 33" xfId="744" xr:uid="{00000000-0005-0000-0000-000019020000}"/>
    <cellStyle name="20% - Accent1 33 2" xfId="745" xr:uid="{00000000-0005-0000-0000-00001A020000}"/>
    <cellStyle name="20% - Accent1 33 2 2" xfId="746" xr:uid="{00000000-0005-0000-0000-00001B020000}"/>
    <cellStyle name="20% - Accent1 33 2 2 2" xfId="747" xr:uid="{00000000-0005-0000-0000-00001C020000}"/>
    <cellStyle name="20% - Accent1 33 2 3" xfId="748" xr:uid="{00000000-0005-0000-0000-00001D020000}"/>
    <cellStyle name="20% - Accent1 33 2 3 2" xfId="749" xr:uid="{00000000-0005-0000-0000-00001E020000}"/>
    <cellStyle name="20% - Accent1 33 2 4" xfId="750" xr:uid="{00000000-0005-0000-0000-00001F020000}"/>
    <cellStyle name="20% - Accent1 33 2 4 2" xfId="751" xr:uid="{00000000-0005-0000-0000-000020020000}"/>
    <cellStyle name="20% - Accent1 33 2 5" xfId="752" xr:uid="{00000000-0005-0000-0000-000021020000}"/>
    <cellStyle name="20% - Accent1 33 2 5 2" xfId="753" xr:uid="{00000000-0005-0000-0000-000022020000}"/>
    <cellStyle name="20% - Accent1 33 2 6" xfId="754" xr:uid="{00000000-0005-0000-0000-000023020000}"/>
    <cellStyle name="20% - Accent1 33 3" xfId="755" xr:uid="{00000000-0005-0000-0000-000024020000}"/>
    <cellStyle name="20% - Accent1 33 3 2" xfId="756" xr:uid="{00000000-0005-0000-0000-000025020000}"/>
    <cellStyle name="20% - Accent1 33 4" xfId="757" xr:uid="{00000000-0005-0000-0000-000026020000}"/>
    <cellStyle name="20% - Accent1 33 4 2" xfId="758" xr:uid="{00000000-0005-0000-0000-000027020000}"/>
    <cellStyle name="20% - Accent1 33 5" xfId="759" xr:uid="{00000000-0005-0000-0000-000028020000}"/>
    <cellStyle name="20% - Accent1 33 5 2" xfId="760" xr:uid="{00000000-0005-0000-0000-000029020000}"/>
    <cellStyle name="20% - Accent1 33 6" xfId="761" xr:uid="{00000000-0005-0000-0000-00002A020000}"/>
    <cellStyle name="20% - Accent1 33 6 2" xfId="762" xr:uid="{00000000-0005-0000-0000-00002B020000}"/>
    <cellStyle name="20% - Accent1 33 7" xfId="763" xr:uid="{00000000-0005-0000-0000-00002C020000}"/>
    <cellStyle name="20% - Accent1 33 8" xfId="764" xr:uid="{00000000-0005-0000-0000-00002D020000}"/>
    <cellStyle name="20% - Accent1 34" xfId="765" xr:uid="{00000000-0005-0000-0000-00002E020000}"/>
    <cellStyle name="20% - Accent1 34 2" xfId="766" xr:uid="{00000000-0005-0000-0000-00002F020000}"/>
    <cellStyle name="20% - Accent1 34 2 2" xfId="767" xr:uid="{00000000-0005-0000-0000-000030020000}"/>
    <cellStyle name="20% - Accent1 34 2 2 2" xfId="768" xr:uid="{00000000-0005-0000-0000-000031020000}"/>
    <cellStyle name="20% - Accent1 34 2 3" xfId="769" xr:uid="{00000000-0005-0000-0000-000032020000}"/>
    <cellStyle name="20% - Accent1 34 2 3 2" xfId="770" xr:uid="{00000000-0005-0000-0000-000033020000}"/>
    <cellStyle name="20% - Accent1 34 2 4" xfId="771" xr:uid="{00000000-0005-0000-0000-000034020000}"/>
    <cellStyle name="20% - Accent1 34 2 4 2" xfId="772" xr:uid="{00000000-0005-0000-0000-000035020000}"/>
    <cellStyle name="20% - Accent1 34 2 5" xfId="773" xr:uid="{00000000-0005-0000-0000-000036020000}"/>
    <cellStyle name="20% - Accent1 34 2 5 2" xfId="774" xr:uid="{00000000-0005-0000-0000-000037020000}"/>
    <cellStyle name="20% - Accent1 34 2 6" xfId="775" xr:uid="{00000000-0005-0000-0000-000038020000}"/>
    <cellStyle name="20% - Accent1 34 3" xfId="776" xr:uid="{00000000-0005-0000-0000-000039020000}"/>
    <cellStyle name="20% - Accent1 34 3 2" xfId="777" xr:uid="{00000000-0005-0000-0000-00003A020000}"/>
    <cellStyle name="20% - Accent1 34 4" xfId="778" xr:uid="{00000000-0005-0000-0000-00003B020000}"/>
    <cellStyle name="20% - Accent1 34 4 2" xfId="779" xr:uid="{00000000-0005-0000-0000-00003C020000}"/>
    <cellStyle name="20% - Accent1 34 5" xfId="780" xr:uid="{00000000-0005-0000-0000-00003D020000}"/>
    <cellStyle name="20% - Accent1 34 5 2" xfId="781" xr:uid="{00000000-0005-0000-0000-00003E020000}"/>
    <cellStyle name="20% - Accent1 34 6" xfId="782" xr:uid="{00000000-0005-0000-0000-00003F020000}"/>
    <cellStyle name="20% - Accent1 34 6 2" xfId="783" xr:uid="{00000000-0005-0000-0000-000040020000}"/>
    <cellStyle name="20% - Accent1 34 7" xfId="784" xr:uid="{00000000-0005-0000-0000-000041020000}"/>
    <cellStyle name="20% - Accent1 34 8" xfId="785" xr:uid="{00000000-0005-0000-0000-000042020000}"/>
    <cellStyle name="20% - Accent1 35" xfId="786" xr:uid="{00000000-0005-0000-0000-000043020000}"/>
    <cellStyle name="20% - Accent1 35 2" xfId="787" xr:uid="{00000000-0005-0000-0000-000044020000}"/>
    <cellStyle name="20% - Accent1 35 2 2" xfId="788" xr:uid="{00000000-0005-0000-0000-000045020000}"/>
    <cellStyle name="20% - Accent1 35 2 2 2" xfId="789" xr:uid="{00000000-0005-0000-0000-000046020000}"/>
    <cellStyle name="20% - Accent1 35 2 3" xfId="790" xr:uid="{00000000-0005-0000-0000-000047020000}"/>
    <cellStyle name="20% - Accent1 35 2 3 2" xfId="791" xr:uid="{00000000-0005-0000-0000-000048020000}"/>
    <cellStyle name="20% - Accent1 35 2 4" xfId="792" xr:uid="{00000000-0005-0000-0000-000049020000}"/>
    <cellStyle name="20% - Accent1 35 2 4 2" xfId="793" xr:uid="{00000000-0005-0000-0000-00004A020000}"/>
    <cellStyle name="20% - Accent1 35 2 5" xfId="794" xr:uid="{00000000-0005-0000-0000-00004B020000}"/>
    <cellStyle name="20% - Accent1 35 2 5 2" xfId="795" xr:uid="{00000000-0005-0000-0000-00004C020000}"/>
    <cellStyle name="20% - Accent1 35 2 6" xfId="796" xr:uid="{00000000-0005-0000-0000-00004D020000}"/>
    <cellStyle name="20% - Accent1 35 3" xfId="797" xr:uid="{00000000-0005-0000-0000-00004E020000}"/>
    <cellStyle name="20% - Accent1 35 3 2" xfId="798" xr:uid="{00000000-0005-0000-0000-00004F020000}"/>
    <cellStyle name="20% - Accent1 35 4" xfId="799" xr:uid="{00000000-0005-0000-0000-000050020000}"/>
    <cellStyle name="20% - Accent1 35 4 2" xfId="800" xr:uid="{00000000-0005-0000-0000-000051020000}"/>
    <cellStyle name="20% - Accent1 35 5" xfId="801" xr:uid="{00000000-0005-0000-0000-000052020000}"/>
    <cellStyle name="20% - Accent1 35 5 2" xfId="802" xr:uid="{00000000-0005-0000-0000-000053020000}"/>
    <cellStyle name="20% - Accent1 35 6" xfId="803" xr:uid="{00000000-0005-0000-0000-000054020000}"/>
    <cellStyle name="20% - Accent1 35 6 2" xfId="804" xr:uid="{00000000-0005-0000-0000-000055020000}"/>
    <cellStyle name="20% - Accent1 35 7" xfId="805" xr:uid="{00000000-0005-0000-0000-000056020000}"/>
    <cellStyle name="20% - Accent1 35 8" xfId="806" xr:uid="{00000000-0005-0000-0000-000057020000}"/>
    <cellStyle name="20% - Accent1 36" xfId="807" xr:uid="{00000000-0005-0000-0000-000058020000}"/>
    <cellStyle name="20% - Accent1 36 2" xfId="808" xr:uid="{00000000-0005-0000-0000-000059020000}"/>
    <cellStyle name="20% - Accent1 36 2 2" xfId="809" xr:uid="{00000000-0005-0000-0000-00005A020000}"/>
    <cellStyle name="20% - Accent1 36 2 2 2" xfId="810" xr:uid="{00000000-0005-0000-0000-00005B020000}"/>
    <cellStyle name="20% - Accent1 36 2 3" xfId="811" xr:uid="{00000000-0005-0000-0000-00005C020000}"/>
    <cellStyle name="20% - Accent1 36 2 3 2" xfId="812" xr:uid="{00000000-0005-0000-0000-00005D020000}"/>
    <cellStyle name="20% - Accent1 36 2 4" xfId="813" xr:uid="{00000000-0005-0000-0000-00005E020000}"/>
    <cellStyle name="20% - Accent1 36 2 4 2" xfId="814" xr:uid="{00000000-0005-0000-0000-00005F020000}"/>
    <cellStyle name="20% - Accent1 36 2 5" xfId="815" xr:uid="{00000000-0005-0000-0000-000060020000}"/>
    <cellStyle name="20% - Accent1 36 2 5 2" xfId="816" xr:uid="{00000000-0005-0000-0000-000061020000}"/>
    <cellStyle name="20% - Accent1 36 2 6" xfId="817" xr:uid="{00000000-0005-0000-0000-000062020000}"/>
    <cellStyle name="20% - Accent1 36 3" xfId="818" xr:uid="{00000000-0005-0000-0000-000063020000}"/>
    <cellStyle name="20% - Accent1 36 3 2" xfId="819" xr:uid="{00000000-0005-0000-0000-000064020000}"/>
    <cellStyle name="20% - Accent1 36 4" xfId="820" xr:uid="{00000000-0005-0000-0000-000065020000}"/>
    <cellStyle name="20% - Accent1 36 4 2" xfId="821" xr:uid="{00000000-0005-0000-0000-000066020000}"/>
    <cellStyle name="20% - Accent1 36 5" xfId="822" xr:uid="{00000000-0005-0000-0000-000067020000}"/>
    <cellStyle name="20% - Accent1 36 5 2" xfId="823" xr:uid="{00000000-0005-0000-0000-000068020000}"/>
    <cellStyle name="20% - Accent1 36 6" xfId="824" xr:uid="{00000000-0005-0000-0000-000069020000}"/>
    <cellStyle name="20% - Accent1 36 6 2" xfId="825" xr:uid="{00000000-0005-0000-0000-00006A020000}"/>
    <cellStyle name="20% - Accent1 36 7" xfId="826" xr:uid="{00000000-0005-0000-0000-00006B020000}"/>
    <cellStyle name="20% - Accent1 36 8" xfId="827" xr:uid="{00000000-0005-0000-0000-00006C020000}"/>
    <cellStyle name="20% - Accent1 37" xfId="828" xr:uid="{00000000-0005-0000-0000-00006D020000}"/>
    <cellStyle name="20% - Accent1 37 2" xfId="829" xr:uid="{00000000-0005-0000-0000-00006E020000}"/>
    <cellStyle name="20% - Accent1 37 2 2" xfId="830" xr:uid="{00000000-0005-0000-0000-00006F020000}"/>
    <cellStyle name="20% - Accent1 37 2 2 2" xfId="831" xr:uid="{00000000-0005-0000-0000-000070020000}"/>
    <cellStyle name="20% - Accent1 37 2 3" xfId="832" xr:uid="{00000000-0005-0000-0000-000071020000}"/>
    <cellStyle name="20% - Accent1 37 2 3 2" xfId="833" xr:uid="{00000000-0005-0000-0000-000072020000}"/>
    <cellStyle name="20% - Accent1 37 2 4" xfId="834" xr:uid="{00000000-0005-0000-0000-000073020000}"/>
    <cellStyle name="20% - Accent1 37 2 4 2" xfId="835" xr:uid="{00000000-0005-0000-0000-000074020000}"/>
    <cellStyle name="20% - Accent1 37 2 5" xfId="836" xr:uid="{00000000-0005-0000-0000-000075020000}"/>
    <cellStyle name="20% - Accent1 37 2 5 2" xfId="837" xr:uid="{00000000-0005-0000-0000-000076020000}"/>
    <cellStyle name="20% - Accent1 37 2 6" xfId="838" xr:uid="{00000000-0005-0000-0000-000077020000}"/>
    <cellStyle name="20% - Accent1 37 3" xfId="839" xr:uid="{00000000-0005-0000-0000-000078020000}"/>
    <cellStyle name="20% - Accent1 37 3 2" xfId="840" xr:uid="{00000000-0005-0000-0000-000079020000}"/>
    <cellStyle name="20% - Accent1 37 4" xfId="841" xr:uid="{00000000-0005-0000-0000-00007A020000}"/>
    <cellStyle name="20% - Accent1 37 4 2" xfId="842" xr:uid="{00000000-0005-0000-0000-00007B020000}"/>
    <cellStyle name="20% - Accent1 37 5" xfId="843" xr:uid="{00000000-0005-0000-0000-00007C020000}"/>
    <cellStyle name="20% - Accent1 37 5 2" xfId="844" xr:uid="{00000000-0005-0000-0000-00007D020000}"/>
    <cellStyle name="20% - Accent1 37 6" xfId="845" xr:uid="{00000000-0005-0000-0000-00007E020000}"/>
    <cellStyle name="20% - Accent1 37 6 2" xfId="846" xr:uid="{00000000-0005-0000-0000-00007F020000}"/>
    <cellStyle name="20% - Accent1 37 7" xfId="847" xr:uid="{00000000-0005-0000-0000-000080020000}"/>
    <cellStyle name="20% - Accent1 37 8" xfId="848" xr:uid="{00000000-0005-0000-0000-000081020000}"/>
    <cellStyle name="20% - Accent1 38" xfId="849" xr:uid="{00000000-0005-0000-0000-000082020000}"/>
    <cellStyle name="20% - Accent1 38 2" xfId="850" xr:uid="{00000000-0005-0000-0000-000083020000}"/>
    <cellStyle name="20% - Accent1 38 2 2" xfId="851" xr:uid="{00000000-0005-0000-0000-000084020000}"/>
    <cellStyle name="20% - Accent1 38 2 2 2" xfId="852" xr:uid="{00000000-0005-0000-0000-000085020000}"/>
    <cellStyle name="20% - Accent1 38 2 3" xfId="853" xr:uid="{00000000-0005-0000-0000-000086020000}"/>
    <cellStyle name="20% - Accent1 38 2 3 2" xfId="854" xr:uid="{00000000-0005-0000-0000-000087020000}"/>
    <cellStyle name="20% - Accent1 38 2 4" xfId="855" xr:uid="{00000000-0005-0000-0000-000088020000}"/>
    <cellStyle name="20% - Accent1 38 2 4 2" xfId="856" xr:uid="{00000000-0005-0000-0000-000089020000}"/>
    <cellStyle name="20% - Accent1 38 2 5" xfId="857" xr:uid="{00000000-0005-0000-0000-00008A020000}"/>
    <cellStyle name="20% - Accent1 38 2 5 2" xfId="858" xr:uid="{00000000-0005-0000-0000-00008B020000}"/>
    <cellStyle name="20% - Accent1 38 2 6" xfId="859" xr:uid="{00000000-0005-0000-0000-00008C020000}"/>
    <cellStyle name="20% - Accent1 38 3" xfId="860" xr:uid="{00000000-0005-0000-0000-00008D020000}"/>
    <cellStyle name="20% - Accent1 38 3 2" xfId="861" xr:uid="{00000000-0005-0000-0000-00008E020000}"/>
    <cellStyle name="20% - Accent1 38 4" xfId="862" xr:uid="{00000000-0005-0000-0000-00008F020000}"/>
    <cellStyle name="20% - Accent1 38 4 2" xfId="863" xr:uid="{00000000-0005-0000-0000-000090020000}"/>
    <cellStyle name="20% - Accent1 38 5" xfId="864" xr:uid="{00000000-0005-0000-0000-000091020000}"/>
    <cellStyle name="20% - Accent1 38 5 2" xfId="865" xr:uid="{00000000-0005-0000-0000-000092020000}"/>
    <cellStyle name="20% - Accent1 38 6" xfId="866" xr:uid="{00000000-0005-0000-0000-000093020000}"/>
    <cellStyle name="20% - Accent1 38 6 2" xfId="867" xr:uid="{00000000-0005-0000-0000-000094020000}"/>
    <cellStyle name="20% - Accent1 38 7" xfId="868" xr:uid="{00000000-0005-0000-0000-000095020000}"/>
    <cellStyle name="20% - Accent1 38 8" xfId="869" xr:uid="{00000000-0005-0000-0000-000096020000}"/>
    <cellStyle name="20% - Accent1 39" xfId="870" xr:uid="{00000000-0005-0000-0000-000097020000}"/>
    <cellStyle name="20% - Accent1 39 2" xfId="871" xr:uid="{00000000-0005-0000-0000-000098020000}"/>
    <cellStyle name="20% - Accent1 39 2 2" xfId="872" xr:uid="{00000000-0005-0000-0000-000099020000}"/>
    <cellStyle name="20% - Accent1 39 2 2 2" xfId="873" xr:uid="{00000000-0005-0000-0000-00009A020000}"/>
    <cellStyle name="20% - Accent1 39 2 3" xfId="874" xr:uid="{00000000-0005-0000-0000-00009B020000}"/>
    <cellStyle name="20% - Accent1 39 2 3 2" xfId="875" xr:uid="{00000000-0005-0000-0000-00009C020000}"/>
    <cellStyle name="20% - Accent1 39 2 4" xfId="876" xr:uid="{00000000-0005-0000-0000-00009D020000}"/>
    <cellStyle name="20% - Accent1 39 2 4 2" xfId="877" xr:uid="{00000000-0005-0000-0000-00009E020000}"/>
    <cellStyle name="20% - Accent1 39 2 5" xfId="878" xr:uid="{00000000-0005-0000-0000-00009F020000}"/>
    <cellStyle name="20% - Accent1 39 2 5 2" xfId="879" xr:uid="{00000000-0005-0000-0000-0000A0020000}"/>
    <cellStyle name="20% - Accent1 39 2 6" xfId="880" xr:uid="{00000000-0005-0000-0000-0000A1020000}"/>
    <cellStyle name="20% - Accent1 39 3" xfId="881" xr:uid="{00000000-0005-0000-0000-0000A2020000}"/>
    <cellStyle name="20% - Accent1 39 3 2" xfId="882" xr:uid="{00000000-0005-0000-0000-0000A3020000}"/>
    <cellStyle name="20% - Accent1 39 4" xfId="883" xr:uid="{00000000-0005-0000-0000-0000A4020000}"/>
    <cellStyle name="20% - Accent1 39 4 2" xfId="884" xr:uid="{00000000-0005-0000-0000-0000A5020000}"/>
    <cellStyle name="20% - Accent1 39 5" xfId="885" xr:uid="{00000000-0005-0000-0000-0000A6020000}"/>
    <cellStyle name="20% - Accent1 39 5 2" xfId="886" xr:uid="{00000000-0005-0000-0000-0000A7020000}"/>
    <cellStyle name="20% - Accent1 39 6" xfId="887" xr:uid="{00000000-0005-0000-0000-0000A8020000}"/>
    <cellStyle name="20% - Accent1 39 6 2" xfId="888" xr:uid="{00000000-0005-0000-0000-0000A9020000}"/>
    <cellStyle name="20% - Accent1 39 7" xfId="889" xr:uid="{00000000-0005-0000-0000-0000AA020000}"/>
    <cellStyle name="20% - Accent1 39 8" xfId="890" xr:uid="{00000000-0005-0000-0000-0000AB020000}"/>
    <cellStyle name="20% - Accent1 4" xfId="891" xr:uid="{00000000-0005-0000-0000-0000AC020000}"/>
    <cellStyle name="20% - Accent1 4 10" xfId="892" xr:uid="{00000000-0005-0000-0000-0000AD020000}"/>
    <cellStyle name="20% - Accent1 4 11" xfId="893" xr:uid="{00000000-0005-0000-0000-0000AE020000}"/>
    <cellStyle name="20% - Accent1 4 2" xfId="894" xr:uid="{00000000-0005-0000-0000-0000AF020000}"/>
    <cellStyle name="20% - Accent1 4 2 2" xfId="895" xr:uid="{00000000-0005-0000-0000-0000B0020000}"/>
    <cellStyle name="20% - Accent1 4 2 2 2" xfId="896" xr:uid="{00000000-0005-0000-0000-0000B1020000}"/>
    <cellStyle name="20% - Accent1 4 2 3" xfId="897" xr:uid="{00000000-0005-0000-0000-0000B2020000}"/>
    <cellStyle name="20% - Accent1 4 2 3 2" xfId="898" xr:uid="{00000000-0005-0000-0000-0000B3020000}"/>
    <cellStyle name="20% - Accent1 4 2 4" xfId="899" xr:uid="{00000000-0005-0000-0000-0000B4020000}"/>
    <cellStyle name="20% - Accent1 4 2 4 2" xfId="900" xr:uid="{00000000-0005-0000-0000-0000B5020000}"/>
    <cellStyle name="20% - Accent1 4 2 5" xfId="901" xr:uid="{00000000-0005-0000-0000-0000B6020000}"/>
    <cellStyle name="20% - Accent1 4 2 5 2" xfId="902" xr:uid="{00000000-0005-0000-0000-0000B7020000}"/>
    <cellStyle name="20% - Accent1 4 2 6" xfId="903" xr:uid="{00000000-0005-0000-0000-0000B8020000}"/>
    <cellStyle name="20% - Accent1 4 2 7" xfId="904" xr:uid="{00000000-0005-0000-0000-0000B9020000}"/>
    <cellStyle name="20% - Accent1 4 2 8" xfId="905" xr:uid="{00000000-0005-0000-0000-0000BA020000}"/>
    <cellStyle name="20% - Accent1 4 2 9" xfId="906" xr:uid="{00000000-0005-0000-0000-0000BB020000}"/>
    <cellStyle name="20% - Accent1 4 3" xfId="907" xr:uid="{00000000-0005-0000-0000-0000BC020000}"/>
    <cellStyle name="20% - Accent1 4 3 2" xfId="908" xr:uid="{00000000-0005-0000-0000-0000BD020000}"/>
    <cellStyle name="20% - Accent1 4 4" xfId="909" xr:uid="{00000000-0005-0000-0000-0000BE020000}"/>
    <cellStyle name="20% - Accent1 4 4 2" xfId="910" xr:uid="{00000000-0005-0000-0000-0000BF020000}"/>
    <cellStyle name="20% - Accent1 4 5" xfId="911" xr:uid="{00000000-0005-0000-0000-0000C0020000}"/>
    <cellStyle name="20% - Accent1 4 5 2" xfId="912" xr:uid="{00000000-0005-0000-0000-0000C1020000}"/>
    <cellStyle name="20% - Accent1 4 6" xfId="913" xr:uid="{00000000-0005-0000-0000-0000C2020000}"/>
    <cellStyle name="20% - Accent1 4 6 2" xfId="914" xr:uid="{00000000-0005-0000-0000-0000C3020000}"/>
    <cellStyle name="20% - Accent1 4 7" xfId="915" xr:uid="{00000000-0005-0000-0000-0000C4020000}"/>
    <cellStyle name="20% - Accent1 4 8" xfId="916" xr:uid="{00000000-0005-0000-0000-0000C5020000}"/>
    <cellStyle name="20% - Accent1 4 9" xfId="917" xr:uid="{00000000-0005-0000-0000-0000C6020000}"/>
    <cellStyle name="20% - Accent1 40" xfId="918" xr:uid="{00000000-0005-0000-0000-0000C7020000}"/>
    <cellStyle name="20% - Accent1 40 2" xfId="919" xr:uid="{00000000-0005-0000-0000-0000C8020000}"/>
    <cellStyle name="20% - Accent1 40 2 2" xfId="920" xr:uid="{00000000-0005-0000-0000-0000C9020000}"/>
    <cellStyle name="20% - Accent1 40 2 2 2" xfId="921" xr:uid="{00000000-0005-0000-0000-0000CA020000}"/>
    <cellStyle name="20% - Accent1 40 2 3" xfId="922" xr:uid="{00000000-0005-0000-0000-0000CB020000}"/>
    <cellStyle name="20% - Accent1 40 2 3 2" xfId="923" xr:uid="{00000000-0005-0000-0000-0000CC020000}"/>
    <cellStyle name="20% - Accent1 40 2 4" xfId="924" xr:uid="{00000000-0005-0000-0000-0000CD020000}"/>
    <cellStyle name="20% - Accent1 40 2 4 2" xfId="925" xr:uid="{00000000-0005-0000-0000-0000CE020000}"/>
    <cellStyle name="20% - Accent1 40 2 5" xfId="926" xr:uid="{00000000-0005-0000-0000-0000CF020000}"/>
    <cellStyle name="20% - Accent1 40 2 5 2" xfId="927" xr:uid="{00000000-0005-0000-0000-0000D0020000}"/>
    <cellStyle name="20% - Accent1 40 2 6" xfId="928" xr:uid="{00000000-0005-0000-0000-0000D1020000}"/>
    <cellStyle name="20% - Accent1 40 3" xfId="929" xr:uid="{00000000-0005-0000-0000-0000D2020000}"/>
    <cellStyle name="20% - Accent1 40 3 2" xfId="930" xr:uid="{00000000-0005-0000-0000-0000D3020000}"/>
    <cellStyle name="20% - Accent1 40 4" xfId="931" xr:uid="{00000000-0005-0000-0000-0000D4020000}"/>
    <cellStyle name="20% - Accent1 40 4 2" xfId="932" xr:uid="{00000000-0005-0000-0000-0000D5020000}"/>
    <cellStyle name="20% - Accent1 40 5" xfId="933" xr:uid="{00000000-0005-0000-0000-0000D6020000}"/>
    <cellStyle name="20% - Accent1 40 5 2" xfId="934" xr:uid="{00000000-0005-0000-0000-0000D7020000}"/>
    <cellStyle name="20% - Accent1 40 6" xfId="935" xr:uid="{00000000-0005-0000-0000-0000D8020000}"/>
    <cellStyle name="20% - Accent1 40 6 2" xfId="936" xr:uid="{00000000-0005-0000-0000-0000D9020000}"/>
    <cellStyle name="20% - Accent1 40 7" xfId="937" xr:uid="{00000000-0005-0000-0000-0000DA020000}"/>
    <cellStyle name="20% - Accent1 40 8" xfId="938" xr:uid="{00000000-0005-0000-0000-0000DB020000}"/>
    <cellStyle name="20% - Accent1 41" xfId="939" xr:uid="{00000000-0005-0000-0000-0000DC020000}"/>
    <cellStyle name="20% - Accent1 41 2" xfId="940" xr:uid="{00000000-0005-0000-0000-0000DD020000}"/>
    <cellStyle name="20% - Accent1 41 2 2" xfId="941" xr:uid="{00000000-0005-0000-0000-0000DE020000}"/>
    <cellStyle name="20% - Accent1 41 2 2 2" xfId="942" xr:uid="{00000000-0005-0000-0000-0000DF020000}"/>
    <cellStyle name="20% - Accent1 41 2 3" xfId="943" xr:uid="{00000000-0005-0000-0000-0000E0020000}"/>
    <cellStyle name="20% - Accent1 41 2 3 2" xfId="944" xr:uid="{00000000-0005-0000-0000-0000E1020000}"/>
    <cellStyle name="20% - Accent1 41 2 4" xfId="945" xr:uid="{00000000-0005-0000-0000-0000E2020000}"/>
    <cellStyle name="20% - Accent1 41 2 4 2" xfId="946" xr:uid="{00000000-0005-0000-0000-0000E3020000}"/>
    <cellStyle name="20% - Accent1 41 2 5" xfId="947" xr:uid="{00000000-0005-0000-0000-0000E4020000}"/>
    <cellStyle name="20% - Accent1 41 2 5 2" xfId="948" xr:uid="{00000000-0005-0000-0000-0000E5020000}"/>
    <cellStyle name="20% - Accent1 41 2 6" xfId="949" xr:uid="{00000000-0005-0000-0000-0000E6020000}"/>
    <cellStyle name="20% - Accent1 41 3" xfId="950" xr:uid="{00000000-0005-0000-0000-0000E7020000}"/>
    <cellStyle name="20% - Accent1 41 3 2" xfId="951" xr:uid="{00000000-0005-0000-0000-0000E8020000}"/>
    <cellStyle name="20% - Accent1 41 4" xfId="952" xr:uid="{00000000-0005-0000-0000-0000E9020000}"/>
    <cellStyle name="20% - Accent1 41 4 2" xfId="953" xr:uid="{00000000-0005-0000-0000-0000EA020000}"/>
    <cellStyle name="20% - Accent1 41 5" xfId="954" xr:uid="{00000000-0005-0000-0000-0000EB020000}"/>
    <cellStyle name="20% - Accent1 41 5 2" xfId="955" xr:uid="{00000000-0005-0000-0000-0000EC020000}"/>
    <cellStyle name="20% - Accent1 41 6" xfId="956" xr:uid="{00000000-0005-0000-0000-0000ED020000}"/>
    <cellStyle name="20% - Accent1 41 6 2" xfId="957" xr:uid="{00000000-0005-0000-0000-0000EE020000}"/>
    <cellStyle name="20% - Accent1 41 7" xfId="958" xr:uid="{00000000-0005-0000-0000-0000EF020000}"/>
    <cellStyle name="20% - Accent1 41 8" xfId="959" xr:uid="{00000000-0005-0000-0000-0000F0020000}"/>
    <cellStyle name="20% - Accent1 42" xfId="960" xr:uid="{00000000-0005-0000-0000-0000F1020000}"/>
    <cellStyle name="20% - Accent1 42 2" xfId="961" xr:uid="{00000000-0005-0000-0000-0000F2020000}"/>
    <cellStyle name="20% - Accent1 42 2 2" xfId="962" xr:uid="{00000000-0005-0000-0000-0000F3020000}"/>
    <cellStyle name="20% - Accent1 42 2 2 2" xfId="963" xr:uid="{00000000-0005-0000-0000-0000F4020000}"/>
    <cellStyle name="20% - Accent1 42 2 3" xfId="964" xr:uid="{00000000-0005-0000-0000-0000F5020000}"/>
    <cellStyle name="20% - Accent1 42 2 3 2" xfId="965" xr:uid="{00000000-0005-0000-0000-0000F6020000}"/>
    <cellStyle name="20% - Accent1 42 2 4" xfId="966" xr:uid="{00000000-0005-0000-0000-0000F7020000}"/>
    <cellStyle name="20% - Accent1 42 2 4 2" xfId="967" xr:uid="{00000000-0005-0000-0000-0000F8020000}"/>
    <cellStyle name="20% - Accent1 42 2 5" xfId="968" xr:uid="{00000000-0005-0000-0000-0000F9020000}"/>
    <cellStyle name="20% - Accent1 42 2 5 2" xfId="969" xr:uid="{00000000-0005-0000-0000-0000FA020000}"/>
    <cellStyle name="20% - Accent1 42 2 6" xfId="970" xr:uid="{00000000-0005-0000-0000-0000FB020000}"/>
    <cellStyle name="20% - Accent1 42 3" xfId="971" xr:uid="{00000000-0005-0000-0000-0000FC020000}"/>
    <cellStyle name="20% - Accent1 42 3 2" xfId="972" xr:uid="{00000000-0005-0000-0000-0000FD020000}"/>
    <cellStyle name="20% - Accent1 42 4" xfId="973" xr:uid="{00000000-0005-0000-0000-0000FE020000}"/>
    <cellStyle name="20% - Accent1 42 4 2" xfId="974" xr:uid="{00000000-0005-0000-0000-0000FF020000}"/>
    <cellStyle name="20% - Accent1 42 5" xfId="975" xr:uid="{00000000-0005-0000-0000-000000030000}"/>
    <cellStyle name="20% - Accent1 42 5 2" xfId="976" xr:uid="{00000000-0005-0000-0000-000001030000}"/>
    <cellStyle name="20% - Accent1 42 6" xfId="977" xr:uid="{00000000-0005-0000-0000-000002030000}"/>
    <cellStyle name="20% - Accent1 42 6 2" xfId="978" xr:uid="{00000000-0005-0000-0000-000003030000}"/>
    <cellStyle name="20% - Accent1 42 7" xfId="979" xr:uid="{00000000-0005-0000-0000-000004030000}"/>
    <cellStyle name="20% - Accent1 42 8" xfId="980" xr:uid="{00000000-0005-0000-0000-000005030000}"/>
    <cellStyle name="20% - Accent1 43" xfId="981" xr:uid="{00000000-0005-0000-0000-000006030000}"/>
    <cellStyle name="20% - Accent1 43 2" xfId="982" xr:uid="{00000000-0005-0000-0000-000007030000}"/>
    <cellStyle name="20% - Accent1 43 2 2" xfId="983" xr:uid="{00000000-0005-0000-0000-000008030000}"/>
    <cellStyle name="20% - Accent1 43 2 2 2" xfId="984" xr:uid="{00000000-0005-0000-0000-000009030000}"/>
    <cellStyle name="20% - Accent1 43 2 3" xfId="985" xr:uid="{00000000-0005-0000-0000-00000A030000}"/>
    <cellStyle name="20% - Accent1 43 2 3 2" xfId="986" xr:uid="{00000000-0005-0000-0000-00000B030000}"/>
    <cellStyle name="20% - Accent1 43 2 4" xfId="987" xr:uid="{00000000-0005-0000-0000-00000C030000}"/>
    <cellStyle name="20% - Accent1 43 2 4 2" xfId="988" xr:uid="{00000000-0005-0000-0000-00000D030000}"/>
    <cellStyle name="20% - Accent1 43 2 5" xfId="989" xr:uid="{00000000-0005-0000-0000-00000E030000}"/>
    <cellStyle name="20% - Accent1 43 2 5 2" xfId="990" xr:uid="{00000000-0005-0000-0000-00000F030000}"/>
    <cellStyle name="20% - Accent1 43 2 6" xfId="991" xr:uid="{00000000-0005-0000-0000-000010030000}"/>
    <cellStyle name="20% - Accent1 43 3" xfId="992" xr:uid="{00000000-0005-0000-0000-000011030000}"/>
    <cellStyle name="20% - Accent1 43 3 2" xfId="993" xr:uid="{00000000-0005-0000-0000-000012030000}"/>
    <cellStyle name="20% - Accent1 43 4" xfId="994" xr:uid="{00000000-0005-0000-0000-000013030000}"/>
    <cellStyle name="20% - Accent1 43 4 2" xfId="995" xr:uid="{00000000-0005-0000-0000-000014030000}"/>
    <cellStyle name="20% - Accent1 43 5" xfId="996" xr:uid="{00000000-0005-0000-0000-000015030000}"/>
    <cellStyle name="20% - Accent1 43 5 2" xfId="997" xr:uid="{00000000-0005-0000-0000-000016030000}"/>
    <cellStyle name="20% - Accent1 43 6" xfId="998" xr:uid="{00000000-0005-0000-0000-000017030000}"/>
    <cellStyle name="20% - Accent1 43 6 2" xfId="999" xr:uid="{00000000-0005-0000-0000-000018030000}"/>
    <cellStyle name="20% - Accent1 43 7" xfId="1000" xr:uid="{00000000-0005-0000-0000-000019030000}"/>
    <cellStyle name="20% - Accent1 43 8" xfId="1001" xr:uid="{00000000-0005-0000-0000-00001A030000}"/>
    <cellStyle name="20% - Accent1 44" xfId="1002" xr:uid="{00000000-0005-0000-0000-00001B030000}"/>
    <cellStyle name="20% - Accent1 44 2" xfId="1003" xr:uid="{00000000-0005-0000-0000-00001C030000}"/>
    <cellStyle name="20% - Accent1 44 2 2" xfId="1004" xr:uid="{00000000-0005-0000-0000-00001D030000}"/>
    <cellStyle name="20% - Accent1 44 2 2 2" xfId="1005" xr:uid="{00000000-0005-0000-0000-00001E030000}"/>
    <cellStyle name="20% - Accent1 44 2 3" xfId="1006" xr:uid="{00000000-0005-0000-0000-00001F030000}"/>
    <cellStyle name="20% - Accent1 44 2 3 2" xfId="1007" xr:uid="{00000000-0005-0000-0000-000020030000}"/>
    <cellStyle name="20% - Accent1 44 2 4" xfId="1008" xr:uid="{00000000-0005-0000-0000-000021030000}"/>
    <cellStyle name="20% - Accent1 44 2 4 2" xfId="1009" xr:uid="{00000000-0005-0000-0000-000022030000}"/>
    <cellStyle name="20% - Accent1 44 2 5" xfId="1010" xr:uid="{00000000-0005-0000-0000-000023030000}"/>
    <cellStyle name="20% - Accent1 44 2 5 2" xfId="1011" xr:uid="{00000000-0005-0000-0000-000024030000}"/>
    <cellStyle name="20% - Accent1 44 2 6" xfId="1012" xr:uid="{00000000-0005-0000-0000-000025030000}"/>
    <cellStyle name="20% - Accent1 44 3" xfId="1013" xr:uid="{00000000-0005-0000-0000-000026030000}"/>
    <cellStyle name="20% - Accent1 44 3 2" xfId="1014" xr:uid="{00000000-0005-0000-0000-000027030000}"/>
    <cellStyle name="20% - Accent1 44 4" xfId="1015" xr:uid="{00000000-0005-0000-0000-000028030000}"/>
    <cellStyle name="20% - Accent1 44 4 2" xfId="1016" xr:uid="{00000000-0005-0000-0000-000029030000}"/>
    <cellStyle name="20% - Accent1 44 5" xfId="1017" xr:uid="{00000000-0005-0000-0000-00002A030000}"/>
    <cellStyle name="20% - Accent1 44 5 2" xfId="1018" xr:uid="{00000000-0005-0000-0000-00002B030000}"/>
    <cellStyle name="20% - Accent1 44 6" xfId="1019" xr:uid="{00000000-0005-0000-0000-00002C030000}"/>
    <cellStyle name="20% - Accent1 44 6 2" xfId="1020" xr:uid="{00000000-0005-0000-0000-00002D030000}"/>
    <cellStyle name="20% - Accent1 44 7" xfId="1021" xr:uid="{00000000-0005-0000-0000-00002E030000}"/>
    <cellStyle name="20% - Accent1 44 8" xfId="1022" xr:uid="{00000000-0005-0000-0000-00002F030000}"/>
    <cellStyle name="20% - Accent1 45" xfId="1023" xr:uid="{00000000-0005-0000-0000-000030030000}"/>
    <cellStyle name="20% - Accent1 45 2" xfId="1024" xr:uid="{00000000-0005-0000-0000-000031030000}"/>
    <cellStyle name="20% - Accent1 45 2 2" xfId="1025" xr:uid="{00000000-0005-0000-0000-000032030000}"/>
    <cellStyle name="20% - Accent1 45 2 2 2" xfId="1026" xr:uid="{00000000-0005-0000-0000-000033030000}"/>
    <cellStyle name="20% - Accent1 45 2 3" xfId="1027" xr:uid="{00000000-0005-0000-0000-000034030000}"/>
    <cellStyle name="20% - Accent1 45 2 3 2" xfId="1028" xr:uid="{00000000-0005-0000-0000-000035030000}"/>
    <cellStyle name="20% - Accent1 45 2 4" xfId="1029" xr:uid="{00000000-0005-0000-0000-000036030000}"/>
    <cellStyle name="20% - Accent1 45 2 4 2" xfId="1030" xr:uid="{00000000-0005-0000-0000-000037030000}"/>
    <cellStyle name="20% - Accent1 45 2 5" xfId="1031" xr:uid="{00000000-0005-0000-0000-000038030000}"/>
    <cellStyle name="20% - Accent1 45 2 5 2" xfId="1032" xr:uid="{00000000-0005-0000-0000-000039030000}"/>
    <cellStyle name="20% - Accent1 45 2 6" xfId="1033" xr:uid="{00000000-0005-0000-0000-00003A030000}"/>
    <cellStyle name="20% - Accent1 45 3" xfId="1034" xr:uid="{00000000-0005-0000-0000-00003B030000}"/>
    <cellStyle name="20% - Accent1 45 3 2" xfId="1035" xr:uid="{00000000-0005-0000-0000-00003C030000}"/>
    <cellStyle name="20% - Accent1 45 4" xfId="1036" xr:uid="{00000000-0005-0000-0000-00003D030000}"/>
    <cellStyle name="20% - Accent1 45 4 2" xfId="1037" xr:uid="{00000000-0005-0000-0000-00003E030000}"/>
    <cellStyle name="20% - Accent1 45 5" xfId="1038" xr:uid="{00000000-0005-0000-0000-00003F030000}"/>
    <cellStyle name="20% - Accent1 45 5 2" xfId="1039" xr:uid="{00000000-0005-0000-0000-000040030000}"/>
    <cellStyle name="20% - Accent1 45 6" xfId="1040" xr:uid="{00000000-0005-0000-0000-000041030000}"/>
    <cellStyle name="20% - Accent1 45 6 2" xfId="1041" xr:uid="{00000000-0005-0000-0000-000042030000}"/>
    <cellStyle name="20% - Accent1 45 7" xfId="1042" xr:uid="{00000000-0005-0000-0000-000043030000}"/>
    <cellStyle name="20% - Accent1 45 8" xfId="1043" xr:uid="{00000000-0005-0000-0000-000044030000}"/>
    <cellStyle name="20% - Accent1 46" xfId="1044" xr:uid="{00000000-0005-0000-0000-000045030000}"/>
    <cellStyle name="20% - Accent1 46 2" xfId="1045" xr:uid="{00000000-0005-0000-0000-000046030000}"/>
    <cellStyle name="20% - Accent1 46 2 2" xfId="1046" xr:uid="{00000000-0005-0000-0000-000047030000}"/>
    <cellStyle name="20% - Accent1 46 2 2 2" xfId="1047" xr:uid="{00000000-0005-0000-0000-000048030000}"/>
    <cellStyle name="20% - Accent1 46 2 3" xfId="1048" xr:uid="{00000000-0005-0000-0000-000049030000}"/>
    <cellStyle name="20% - Accent1 46 2 3 2" xfId="1049" xr:uid="{00000000-0005-0000-0000-00004A030000}"/>
    <cellStyle name="20% - Accent1 46 2 4" xfId="1050" xr:uid="{00000000-0005-0000-0000-00004B030000}"/>
    <cellStyle name="20% - Accent1 46 2 4 2" xfId="1051" xr:uid="{00000000-0005-0000-0000-00004C030000}"/>
    <cellStyle name="20% - Accent1 46 2 5" xfId="1052" xr:uid="{00000000-0005-0000-0000-00004D030000}"/>
    <cellStyle name="20% - Accent1 46 2 5 2" xfId="1053" xr:uid="{00000000-0005-0000-0000-00004E030000}"/>
    <cellStyle name="20% - Accent1 46 2 6" xfId="1054" xr:uid="{00000000-0005-0000-0000-00004F030000}"/>
    <cellStyle name="20% - Accent1 46 3" xfId="1055" xr:uid="{00000000-0005-0000-0000-000050030000}"/>
    <cellStyle name="20% - Accent1 46 3 2" xfId="1056" xr:uid="{00000000-0005-0000-0000-000051030000}"/>
    <cellStyle name="20% - Accent1 46 4" xfId="1057" xr:uid="{00000000-0005-0000-0000-000052030000}"/>
    <cellStyle name="20% - Accent1 46 4 2" xfId="1058" xr:uid="{00000000-0005-0000-0000-000053030000}"/>
    <cellStyle name="20% - Accent1 46 5" xfId="1059" xr:uid="{00000000-0005-0000-0000-000054030000}"/>
    <cellStyle name="20% - Accent1 46 5 2" xfId="1060" xr:uid="{00000000-0005-0000-0000-000055030000}"/>
    <cellStyle name="20% - Accent1 46 6" xfId="1061" xr:uid="{00000000-0005-0000-0000-000056030000}"/>
    <cellStyle name="20% - Accent1 46 6 2" xfId="1062" xr:uid="{00000000-0005-0000-0000-000057030000}"/>
    <cellStyle name="20% - Accent1 46 7" xfId="1063" xr:uid="{00000000-0005-0000-0000-000058030000}"/>
    <cellStyle name="20% - Accent1 46 8" xfId="1064" xr:uid="{00000000-0005-0000-0000-000059030000}"/>
    <cellStyle name="20% - Accent1 47" xfId="1065" xr:uid="{00000000-0005-0000-0000-00005A030000}"/>
    <cellStyle name="20% - Accent1 47 2" xfId="1066" xr:uid="{00000000-0005-0000-0000-00005B030000}"/>
    <cellStyle name="20% - Accent1 47 2 2" xfId="1067" xr:uid="{00000000-0005-0000-0000-00005C030000}"/>
    <cellStyle name="20% - Accent1 47 2 2 2" xfId="1068" xr:uid="{00000000-0005-0000-0000-00005D030000}"/>
    <cellStyle name="20% - Accent1 47 2 3" xfId="1069" xr:uid="{00000000-0005-0000-0000-00005E030000}"/>
    <cellStyle name="20% - Accent1 47 2 3 2" xfId="1070" xr:uid="{00000000-0005-0000-0000-00005F030000}"/>
    <cellStyle name="20% - Accent1 47 2 4" xfId="1071" xr:uid="{00000000-0005-0000-0000-000060030000}"/>
    <cellStyle name="20% - Accent1 47 2 4 2" xfId="1072" xr:uid="{00000000-0005-0000-0000-000061030000}"/>
    <cellStyle name="20% - Accent1 47 2 5" xfId="1073" xr:uid="{00000000-0005-0000-0000-000062030000}"/>
    <cellStyle name="20% - Accent1 47 2 5 2" xfId="1074" xr:uid="{00000000-0005-0000-0000-000063030000}"/>
    <cellStyle name="20% - Accent1 47 2 6" xfId="1075" xr:uid="{00000000-0005-0000-0000-000064030000}"/>
    <cellStyle name="20% - Accent1 47 3" xfId="1076" xr:uid="{00000000-0005-0000-0000-000065030000}"/>
    <cellStyle name="20% - Accent1 47 3 2" xfId="1077" xr:uid="{00000000-0005-0000-0000-000066030000}"/>
    <cellStyle name="20% - Accent1 47 4" xfId="1078" xr:uid="{00000000-0005-0000-0000-000067030000}"/>
    <cellStyle name="20% - Accent1 47 4 2" xfId="1079" xr:uid="{00000000-0005-0000-0000-000068030000}"/>
    <cellStyle name="20% - Accent1 47 5" xfId="1080" xr:uid="{00000000-0005-0000-0000-000069030000}"/>
    <cellStyle name="20% - Accent1 47 5 2" xfId="1081" xr:uid="{00000000-0005-0000-0000-00006A030000}"/>
    <cellStyle name="20% - Accent1 47 6" xfId="1082" xr:uid="{00000000-0005-0000-0000-00006B030000}"/>
    <cellStyle name="20% - Accent1 47 6 2" xfId="1083" xr:uid="{00000000-0005-0000-0000-00006C030000}"/>
    <cellStyle name="20% - Accent1 47 7" xfId="1084" xr:uid="{00000000-0005-0000-0000-00006D030000}"/>
    <cellStyle name="20% - Accent1 47 8" xfId="1085" xr:uid="{00000000-0005-0000-0000-00006E030000}"/>
    <cellStyle name="20% - Accent1 48" xfId="1086" xr:uid="{00000000-0005-0000-0000-00006F030000}"/>
    <cellStyle name="20% - Accent1 48 2" xfId="1087" xr:uid="{00000000-0005-0000-0000-000070030000}"/>
    <cellStyle name="20% - Accent1 48 2 2" xfId="1088" xr:uid="{00000000-0005-0000-0000-000071030000}"/>
    <cellStyle name="20% - Accent1 48 2 2 2" xfId="1089" xr:uid="{00000000-0005-0000-0000-000072030000}"/>
    <cellStyle name="20% - Accent1 48 2 3" xfId="1090" xr:uid="{00000000-0005-0000-0000-000073030000}"/>
    <cellStyle name="20% - Accent1 48 2 3 2" xfId="1091" xr:uid="{00000000-0005-0000-0000-000074030000}"/>
    <cellStyle name="20% - Accent1 48 2 4" xfId="1092" xr:uid="{00000000-0005-0000-0000-000075030000}"/>
    <cellStyle name="20% - Accent1 48 2 4 2" xfId="1093" xr:uid="{00000000-0005-0000-0000-000076030000}"/>
    <cellStyle name="20% - Accent1 48 2 5" xfId="1094" xr:uid="{00000000-0005-0000-0000-000077030000}"/>
    <cellStyle name="20% - Accent1 48 2 5 2" xfId="1095" xr:uid="{00000000-0005-0000-0000-000078030000}"/>
    <cellStyle name="20% - Accent1 48 2 6" xfId="1096" xr:uid="{00000000-0005-0000-0000-000079030000}"/>
    <cellStyle name="20% - Accent1 48 3" xfId="1097" xr:uid="{00000000-0005-0000-0000-00007A030000}"/>
    <cellStyle name="20% - Accent1 48 3 2" xfId="1098" xr:uid="{00000000-0005-0000-0000-00007B030000}"/>
    <cellStyle name="20% - Accent1 48 4" xfId="1099" xr:uid="{00000000-0005-0000-0000-00007C030000}"/>
    <cellStyle name="20% - Accent1 48 4 2" xfId="1100" xr:uid="{00000000-0005-0000-0000-00007D030000}"/>
    <cellStyle name="20% - Accent1 48 5" xfId="1101" xr:uid="{00000000-0005-0000-0000-00007E030000}"/>
    <cellStyle name="20% - Accent1 48 5 2" xfId="1102" xr:uid="{00000000-0005-0000-0000-00007F030000}"/>
    <cellStyle name="20% - Accent1 48 6" xfId="1103" xr:uid="{00000000-0005-0000-0000-000080030000}"/>
    <cellStyle name="20% - Accent1 48 6 2" xfId="1104" xr:uid="{00000000-0005-0000-0000-000081030000}"/>
    <cellStyle name="20% - Accent1 48 7" xfId="1105" xr:uid="{00000000-0005-0000-0000-000082030000}"/>
    <cellStyle name="20% - Accent1 48 8" xfId="1106" xr:uid="{00000000-0005-0000-0000-000083030000}"/>
    <cellStyle name="20% - Accent1 49" xfId="1107" xr:uid="{00000000-0005-0000-0000-000084030000}"/>
    <cellStyle name="20% - Accent1 49 2" xfId="1108" xr:uid="{00000000-0005-0000-0000-000085030000}"/>
    <cellStyle name="20% - Accent1 49 2 2" xfId="1109" xr:uid="{00000000-0005-0000-0000-000086030000}"/>
    <cellStyle name="20% - Accent1 49 2 2 2" xfId="1110" xr:uid="{00000000-0005-0000-0000-000087030000}"/>
    <cellStyle name="20% - Accent1 49 2 3" xfId="1111" xr:uid="{00000000-0005-0000-0000-000088030000}"/>
    <cellStyle name="20% - Accent1 49 2 3 2" xfId="1112" xr:uid="{00000000-0005-0000-0000-000089030000}"/>
    <cellStyle name="20% - Accent1 49 2 4" xfId="1113" xr:uid="{00000000-0005-0000-0000-00008A030000}"/>
    <cellStyle name="20% - Accent1 49 2 4 2" xfId="1114" xr:uid="{00000000-0005-0000-0000-00008B030000}"/>
    <cellStyle name="20% - Accent1 49 2 5" xfId="1115" xr:uid="{00000000-0005-0000-0000-00008C030000}"/>
    <cellStyle name="20% - Accent1 49 2 5 2" xfId="1116" xr:uid="{00000000-0005-0000-0000-00008D030000}"/>
    <cellStyle name="20% - Accent1 49 2 6" xfId="1117" xr:uid="{00000000-0005-0000-0000-00008E030000}"/>
    <cellStyle name="20% - Accent1 49 3" xfId="1118" xr:uid="{00000000-0005-0000-0000-00008F030000}"/>
    <cellStyle name="20% - Accent1 49 3 2" xfId="1119" xr:uid="{00000000-0005-0000-0000-000090030000}"/>
    <cellStyle name="20% - Accent1 49 4" xfId="1120" xr:uid="{00000000-0005-0000-0000-000091030000}"/>
    <cellStyle name="20% - Accent1 49 4 2" xfId="1121" xr:uid="{00000000-0005-0000-0000-000092030000}"/>
    <cellStyle name="20% - Accent1 49 5" xfId="1122" xr:uid="{00000000-0005-0000-0000-000093030000}"/>
    <cellStyle name="20% - Accent1 49 5 2" xfId="1123" xr:uid="{00000000-0005-0000-0000-000094030000}"/>
    <cellStyle name="20% - Accent1 49 6" xfId="1124" xr:uid="{00000000-0005-0000-0000-000095030000}"/>
    <cellStyle name="20% - Accent1 49 6 2" xfId="1125" xr:uid="{00000000-0005-0000-0000-000096030000}"/>
    <cellStyle name="20% - Accent1 49 7" xfId="1126" xr:uid="{00000000-0005-0000-0000-000097030000}"/>
    <cellStyle name="20% - Accent1 49 8" xfId="1127" xr:uid="{00000000-0005-0000-0000-000098030000}"/>
    <cellStyle name="20% - Accent1 5" xfId="1128" xr:uid="{00000000-0005-0000-0000-000099030000}"/>
    <cellStyle name="20% - Accent1 5 10" xfId="1129" xr:uid="{00000000-0005-0000-0000-00009A030000}"/>
    <cellStyle name="20% - Accent1 5 11" xfId="1130" xr:uid="{00000000-0005-0000-0000-00009B030000}"/>
    <cellStyle name="20% - Accent1 5 2" xfId="1131" xr:uid="{00000000-0005-0000-0000-00009C030000}"/>
    <cellStyle name="20% - Accent1 5 2 2" xfId="1132" xr:uid="{00000000-0005-0000-0000-00009D030000}"/>
    <cellStyle name="20% - Accent1 5 2 2 2" xfId="1133" xr:uid="{00000000-0005-0000-0000-00009E030000}"/>
    <cellStyle name="20% - Accent1 5 2 3" xfId="1134" xr:uid="{00000000-0005-0000-0000-00009F030000}"/>
    <cellStyle name="20% - Accent1 5 2 3 2" xfId="1135" xr:uid="{00000000-0005-0000-0000-0000A0030000}"/>
    <cellStyle name="20% - Accent1 5 2 4" xfId="1136" xr:uid="{00000000-0005-0000-0000-0000A1030000}"/>
    <cellStyle name="20% - Accent1 5 2 4 2" xfId="1137" xr:uid="{00000000-0005-0000-0000-0000A2030000}"/>
    <cellStyle name="20% - Accent1 5 2 5" xfId="1138" xr:uid="{00000000-0005-0000-0000-0000A3030000}"/>
    <cellStyle name="20% - Accent1 5 2 5 2" xfId="1139" xr:uid="{00000000-0005-0000-0000-0000A4030000}"/>
    <cellStyle name="20% - Accent1 5 2 6" xfId="1140" xr:uid="{00000000-0005-0000-0000-0000A5030000}"/>
    <cellStyle name="20% - Accent1 5 2 7" xfId="1141" xr:uid="{00000000-0005-0000-0000-0000A6030000}"/>
    <cellStyle name="20% - Accent1 5 2 8" xfId="1142" xr:uid="{00000000-0005-0000-0000-0000A7030000}"/>
    <cellStyle name="20% - Accent1 5 2 9" xfId="1143" xr:uid="{00000000-0005-0000-0000-0000A8030000}"/>
    <cellStyle name="20% - Accent1 5 3" xfId="1144" xr:uid="{00000000-0005-0000-0000-0000A9030000}"/>
    <cellStyle name="20% - Accent1 5 3 2" xfId="1145" xr:uid="{00000000-0005-0000-0000-0000AA030000}"/>
    <cellStyle name="20% - Accent1 5 4" xfId="1146" xr:uid="{00000000-0005-0000-0000-0000AB030000}"/>
    <cellStyle name="20% - Accent1 5 4 2" xfId="1147" xr:uid="{00000000-0005-0000-0000-0000AC030000}"/>
    <cellStyle name="20% - Accent1 5 5" xfId="1148" xr:uid="{00000000-0005-0000-0000-0000AD030000}"/>
    <cellStyle name="20% - Accent1 5 5 2" xfId="1149" xr:uid="{00000000-0005-0000-0000-0000AE030000}"/>
    <cellStyle name="20% - Accent1 5 6" xfId="1150" xr:uid="{00000000-0005-0000-0000-0000AF030000}"/>
    <cellStyle name="20% - Accent1 5 6 2" xfId="1151" xr:uid="{00000000-0005-0000-0000-0000B0030000}"/>
    <cellStyle name="20% - Accent1 5 7" xfId="1152" xr:uid="{00000000-0005-0000-0000-0000B1030000}"/>
    <cellStyle name="20% - Accent1 5 8" xfId="1153" xr:uid="{00000000-0005-0000-0000-0000B2030000}"/>
    <cellStyle name="20% - Accent1 5 9" xfId="1154" xr:uid="{00000000-0005-0000-0000-0000B3030000}"/>
    <cellStyle name="20% - Accent1 50" xfId="1155" xr:uid="{00000000-0005-0000-0000-0000B4030000}"/>
    <cellStyle name="20% - Accent1 50 2" xfId="1156" xr:uid="{00000000-0005-0000-0000-0000B5030000}"/>
    <cellStyle name="20% - Accent1 50 2 2" xfId="1157" xr:uid="{00000000-0005-0000-0000-0000B6030000}"/>
    <cellStyle name="20% - Accent1 50 2 2 2" xfId="1158" xr:uid="{00000000-0005-0000-0000-0000B7030000}"/>
    <cellStyle name="20% - Accent1 50 2 3" xfId="1159" xr:uid="{00000000-0005-0000-0000-0000B8030000}"/>
    <cellStyle name="20% - Accent1 50 2 3 2" xfId="1160" xr:uid="{00000000-0005-0000-0000-0000B9030000}"/>
    <cellStyle name="20% - Accent1 50 2 4" xfId="1161" xr:uid="{00000000-0005-0000-0000-0000BA030000}"/>
    <cellStyle name="20% - Accent1 50 2 4 2" xfId="1162" xr:uid="{00000000-0005-0000-0000-0000BB030000}"/>
    <cellStyle name="20% - Accent1 50 2 5" xfId="1163" xr:uid="{00000000-0005-0000-0000-0000BC030000}"/>
    <cellStyle name="20% - Accent1 50 2 5 2" xfId="1164" xr:uid="{00000000-0005-0000-0000-0000BD030000}"/>
    <cellStyle name="20% - Accent1 50 2 6" xfId="1165" xr:uid="{00000000-0005-0000-0000-0000BE030000}"/>
    <cellStyle name="20% - Accent1 50 3" xfId="1166" xr:uid="{00000000-0005-0000-0000-0000BF030000}"/>
    <cellStyle name="20% - Accent1 50 3 2" xfId="1167" xr:uid="{00000000-0005-0000-0000-0000C0030000}"/>
    <cellStyle name="20% - Accent1 50 4" xfId="1168" xr:uid="{00000000-0005-0000-0000-0000C1030000}"/>
    <cellStyle name="20% - Accent1 50 4 2" xfId="1169" xr:uid="{00000000-0005-0000-0000-0000C2030000}"/>
    <cellStyle name="20% - Accent1 50 5" xfId="1170" xr:uid="{00000000-0005-0000-0000-0000C3030000}"/>
    <cellStyle name="20% - Accent1 50 5 2" xfId="1171" xr:uid="{00000000-0005-0000-0000-0000C4030000}"/>
    <cellStyle name="20% - Accent1 50 6" xfId="1172" xr:uid="{00000000-0005-0000-0000-0000C5030000}"/>
    <cellStyle name="20% - Accent1 50 6 2" xfId="1173" xr:uid="{00000000-0005-0000-0000-0000C6030000}"/>
    <cellStyle name="20% - Accent1 50 7" xfId="1174" xr:uid="{00000000-0005-0000-0000-0000C7030000}"/>
    <cellStyle name="20% - Accent1 50 8" xfId="1175" xr:uid="{00000000-0005-0000-0000-0000C8030000}"/>
    <cellStyle name="20% - Accent1 51" xfId="1176" xr:uid="{00000000-0005-0000-0000-0000C9030000}"/>
    <cellStyle name="20% - Accent1 51 2" xfId="1177" xr:uid="{00000000-0005-0000-0000-0000CA030000}"/>
    <cellStyle name="20% - Accent1 51 2 2" xfId="1178" xr:uid="{00000000-0005-0000-0000-0000CB030000}"/>
    <cellStyle name="20% - Accent1 51 2 2 2" xfId="1179" xr:uid="{00000000-0005-0000-0000-0000CC030000}"/>
    <cellStyle name="20% - Accent1 51 2 3" xfId="1180" xr:uid="{00000000-0005-0000-0000-0000CD030000}"/>
    <cellStyle name="20% - Accent1 51 2 3 2" xfId="1181" xr:uid="{00000000-0005-0000-0000-0000CE030000}"/>
    <cellStyle name="20% - Accent1 51 2 4" xfId="1182" xr:uid="{00000000-0005-0000-0000-0000CF030000}"/>
    <cellStyle name="20% - Accent1 51 2 4 2" xfId="1183" xr:uid="{00000000-0005-0000-0000-0000D0030000}"/>
    <cellStyle name="20% - Accent1 51 2 5" xfId="1184" xr:uid="{00000000-0005-0000-0000-0000D1030000}"/>
    <cellStyle name="20% - Accent1 51 2 5 2" xfId="1185" xr:uid="{00000000-0005-0000-0000-0000D2030000}"/>
    <cellStyle name="20% - Accent1 51 2 6" xfId="1186" xr:uid="{00000000-0005-0000-0000-0000D3030000}"/>
    <cellStyle name="20% - Accent1 51 3" xfId="1187" xr:uid="{00000000-0005-0000-0000-0000D4030000}"/>
    <cellStyle name="20% - Accent1 51 3 2" xfId="1188" xr:uid="{00000000-0005-0000-0000-0000D5030000}"/>
    <cellStyle name="20% - Accent1 51 4" xfId="1189" xr:uid="{00000000-0005-0000-0000-0000D6030000}"/>
    <cellStyle name="20% - Accent1 51 4 2" xfId="1190" xr:uid="{00000000-0005-0000-0000-0000D7030000}"/>
    <cellStyle name="20% - Accent1 51 5" xfId="1191" xr:uid="{00000000-0005-0000-0000-0000D8030000}"/>
    <cellStyle name="20% - Accent1 51 5 2" xfId="1192" xr:uid="{00000000-0005-0000-0000-0000D9030000}"/>
    <cellStyle name="20% - Accent1 51 6" xfId="1193" xr:uid="{00000000-0005-0000-0000-0000DA030000}"/>
    <cellStyle name="20% - Accent1 51 6 2" xfId="1194" xr:uid="{00000000-0005-0000-0000-0000DB030000}"/>
    <cellStyle name="20% - Accent1 51 7" xfId="1195" xr:uid="{00000000-0005-0000-0000-0000DC030000}"/>
    <cellStyle name="20% - Accent1 51 8" xfId="1196" xr:uid="{00000000-0005-0000-0000-0000DD030000}"/>
    <cellStyle name="20% - Accent1 52" xfId="1197" xr:uid="{00000000-0005-0000-0000-0000DE030000}"/>
    <cellStyle name="20% - Accent1 52 2" xfId="1198" xr:uid="{00000000-0005-0000-0000-0000DF030000}"/>
    <cellStyle name="20% - Accent1 52 2 2" xfId="1199" xr:uid="{00000000-0005-0000-0000-0000E0030000}"/>
    <cellStyle name="20% - Accent1 52 2 2 2" xfId="1200" xr:uid="{00000000-0005-0000-0000-0000E1030000}"/>
    <cellStyle name="20% - Accent1 52 2 3" xfId="1201" xr:uid="{00000000-0005-0000-0000-0000E2030000}"/>
    <cellStyle name="20% - Accent1 52 2 3 2" xfId="1202" xr:uid="{00000000-0005-0000-0000-0000E3030000}"/>
    <cellStyle name="20% - Accent1 52 2 4" xfId="1203" xr:uid="{00000000-0005-0000-0000-0000E4030000}"/>
    <cellStyle name="20% - Accent1 52 2 4 2" xfId="1204" xr:uid="{00000000-0005-0000-0000-0000E5030000}"/>
    <cellStyle name="20% - Accent1 52 2 5" xfId="1205" xr:uid="{00000000-0005-0000-0000-0000E6030000}"/>
    <cellStyle name="20% - Accent1 52 2 5 2" xfId="1206" xr:uid="{00000000-0005-0000-0000-0000E7030000}"/>
    <cellStyle name="20% - Accent1 52 2 6" xfId="1207" xr:uid="{00000000-0005-0000-0000-0000E8030000}"/>
    <cellStyle name="20% - Accent1 52 3" xfId="1208" xr:uid="{00000000-0005-0000-0000-0000E9030000}"/>
    <cellStyle name="20% - Accent1 52 3 2" xfId="1209" xr:uid="{00000000-0005-0000-0000-0000EA030000}"/>
    <cellStyle name="20% - Accent1 52 4" xfId="1210" xr:uid="{00000000-0005-0000-0000-0000EB030000}"/>
    <cellStyle name="20% - Accent1 52 4 2" xfId="1211" xr:uid="{00000000-0005-0000-0000-0000EC030000}"/>
    <cellStyle name="20% - Accent1 52 5" xfId="1212" xr:uid="{00000000-0005-0000-0000-0000ED030000}"/>
    <cellStyle name="20% - Accent1 52 5 2" xfId="1213" xr:uid="{00000000-0005-0000-0000-0000EE030000}"/>
    <cellStyle name="20% - Accent1 52 6" xfId="1214" xr:uid="{00000000-0005-0000-0000-0000EF030000}"/>
    <cellStyle name="20% - Accent1 52 6 2" xfId="1215" xr:uid="{00000000-0005-0000-0000-0000F0030000}"/>
    <cellStyle name="20% - Accent1 52 7" xfId="1216" xr:uid="{00000000-0005-0000-0000-0000F1030000}"/>
    <cellStyle name="20% - Accent1 52 8" xfId="1217" xr:uid="{00000000-0005-0000-0000-0000F2030000}"/>
    <cellStyle name="20% - Accent1 53" xfId="1218" xr:uid="{00000000-0005-0000-0000-0000F3030000}"/>
    <cellStyle name="20% - Accent1 53 2" xfId="1219" xr:uid="{00000000-0005-0000-0000-0000F4030000}"/>
    <cellStyle name="20% - Accent1 53 2 2" xfId="1220" xr:uid="{00000000-0005-0000-0000-0000F5030000}"/>
    <cellStyle name="20% - Accent1 53 2 2 2" xfId="1221" xr:uid="{00000000-0005-0000-0000-0000F6030000}"/>
    <cellStyle name="20% - Accent1 53 2 3" xfId="1222" xr:uid="{00000000-0005-0000-0000-0000F7030000}"/>
    <cellStyle name="20% - Accent1 53 2 3 2" xfId="1223" xr:uid="{00000000-0005-0000-0000-0000F8030000}"/>
    <cellStyle name="20% - Accent1 53 2 4" xfId="1224" xr:uid="{00000000-0005-0000-0000-0000F9030000}"/>
    <cellStyle name="20% - Accent1 53 2 4 2" xfId="1225" xr:uid="{00000000-0005-0000-0000-0000FA030000}"/>
    <cellStyle name="20% - Accent1 53 2 5" xfId="1226" xr:uid="{00000000-0005-0000-0000-0000FB030000}"/>
    <cellStyle name="20% - Accent1 53 2 5 2" xfId="1227" xr:uid="{00000000-0005-0000-0000-0000FC030000}"/>
    <cellStyle name="20% - Accent1 53 2 6" xfId="1228" xr:uid="{00000000-0005-0000-0000-0000FD030000}"/>
    <cellStyle name="20% - Accent1 53 3" xfId="1229" xr:uid="{00000000-0005-0000-0000-0000FE030000}"/>
    <cellStyle name="20% - Accent1 53 3 2" xfId="1230" xr:uid="{00000000-0005-0000-0000-0000FF030000}"/>
    <cellStyle name="20% - Accent1 53 4" xfId="1231" xr:uid="{00000000-0005-0000-0000-000000040000}"/>
    <cellStyle name="20% - Accent1 53 4 2" xfId="1232" xr:uid="{00000000-0005-0000-0000-000001040000}"/>
    <cellStyle name="20% - Accent1 53 5" xfId="1233" xr:uid="{00000000-0005-0000-0000-000002040000}"/>
    <cellStyle name="20% - Accent1 53 5 2" xfId="1234" xr:uid="{00000000-0005-0000-0000-000003040000}"/>
    <cellStyle name="20% - Accent1 53 6" xfId="1235" xr:uid="{00000000-0005-0000-0000-000004040000}"/>
    <cellStyle name="20% - Accent1 53 6 2" xfId="1236" xr:uid="{00000000-0005-0000-0000-000005040000}"/>
    <cellStyle name="20% - Accent1 53 7" xfId="1237" xr:uid="{00000000-0005-0000-0000-000006040000}"/>
    <cellStyle name="20% - Accent1 53 8" xfId="1238" xr:uid="{00000000-0005-0000-0000-000007040000}"/>
    <cellStyle name="20% - Accent1 54" xfId="1239" xr:uid="{00000000-0005-0000-0000-000008040000}"/>
    <cellStyle name="20% - Accent1 54 2" xfId="1240" xr:uid="{00000000-0005-0000-0000-000009040000}"/>
    <cellStyle name="20% - Accent1 54 2 2" xfId="1241" xr:uid="{00000000-0005-0000-0000-00000A040000}"/>
    <cellStyle name="20% - Accent1 54 2 2 2" xfId="1242" xr:uid="{00000000-0005-0000-0000-00000B040000}"/>
    <cellStyle name="20% - Accent1 54 2 3" xfId="1243" xr:uid="{00000000-0005-0000-0000-00000C040000}"/>
    <cellStyle name="20% - Accent1 54 2 3 2" xfId="1244" xr:uid="{00000000-0005-0000-0000-00000D040000}"/>
    <cellStyle name="20% - Accent1 54 2 4" xfId="1245" xr:uid="{00000000-0005-0000-0000-00000E040000}"/>
    <cellStyle name="20% - Accent1 54 2 4 2" xfId="1246" xr:uid="{00000000-0005-0000-0000-00000F040000}"/>
    <cellStyle name="20% - Accent1 54 2 5" xfId="1247" xr:uid="{00000000-0005-0000-0000-000010040000}"/>
    <cellStyle name="20% - Accent1 54 2 5 2" xfId="1248" xr:uid="{00000000-0005-0000-0000-000011040000}"/>
    <cellStyle name="20% - Accent1 54 2 6" xfId="1249" xr:uid="{00000000-0005-0000-0000-000012040000}"/>
    <cellStyle name="20% - Accent1 54 3" xfId="1250" xr:uid="{00000000-0005-0000-0000-000013040000}"/>
    <cellStyle name="20% - Accent1 54 3 2" xfId="1251" xr:uid="{00000000-0005-0000-0000-000014040000}"/>
    <cellStyle name="20% - Accent1 54 4" xfId="1252" xr:uid="{00000000-0005-0000-0000-000015040000}"/>
    <cellStyle name="20% - Accent1 54 4 2" xfId="1253" xr:uid="{00000000-0005-0000-0000-000016040000}"/>
    <cellStyle name="20% - Accent1 54 5" xfId="1254" xr:uid="{00000000-0005-0000-0000-000017040000}"/>
    <cellStyle name="20% - Accent1 54 5 2" xfId="1255" xr:uid="{00000000-0005-0000-0000-000018040000}"/>
    <cellStyle name="20% - Accent1 54 6" xfId="1256" xr:uid="{00000000-0005-0000-0000-000019040000}"/>
    <cellStyle name="20% - Accent1 54 6 2" xfId="1257" xr:uid="{00000000-0005-0000-0000-00001A040000}"/>
    <cellStyle name="20% - Accent1 54 7" xfId="1258" xr:uid="{00000000-0005-0000-0000-00001B040000}"/>
    <cellStyle name="20% - Accent1 54 8" xfId="1259" xr:uid="{00000000-0005-0000-0000-00001C040000}"/>
    <cellStyle name="20% - Accent1 55" xfId="1260" xr:uid="{00000000-0005-0000-0000-00001D040000}"/>
    <cellStyle name="20% - Accent1 55 2" xfId="1261" xr:uid="{00000000-0005-0000-0000-00001E040000}"/>
    <cellStyle name="20% - Accent1 55 2 2" xfId="1262" xr:uid="{00000000-0005-0000-0000-00001F040000}"/>
    <cellStyle name="20% - Accent1 55 2 2 2" xfId="1263" xr:uid="{00000000-0005-0000-0000-000020040000}"/>
    <cellStyle name="20% - Accent1 55 2 3" xfId="1264" xr:uid="{00000000-0005-0000-0000-000021040000}"/>
    <cellStyle name="20% - Accent1 55 2 3 2" xfId="1265" xr:uid="{00000000-0005-0000-0000-000022040000}"/>
    <cellStyle name="20% - Accent1 55 2 4" xfId="1266" xr:uid="{00000000-0005-0000-0000-000023040000}"/>
    <cellStyle name="20% - Accent1 55 2 4 2" xfId="1267" xr:uid="{00000000-0005-0000-0000-000024040000}"/>
    <cellStyle name="20% - Accent1 55 2 5" xfId="1268" xr:uid="{00000000-0005-0000-0000-000025040000}"/>
    <cellStyle name="20% - Accent1 55 2 5 2" xfId="1269" xr:uid="{00000000-0005-0000-0000-000026040000}"/>
    <cellStyle name="20% - Accent1 55 2 6" xfId="1270" xr:uid="{00000000-0005-0000-0000-000027040000}"/>
    <cellStyle name="20% - Accent1 55 3" xfId="1271" xr:uid="{00000000-0005-0000-0000-000028040000}"/>
    <cellStyle name="20% - Accent1 55 3 2" xfId="1272" xr:uid="{00000000-0005-0000-0000-000029040000}"/>
    <cellStyle name="20% - Accent1 55 4" xfId="1273" xr:uid="{00000000-0005-0000-0000-00002A040000}"/>
    <cellStyle name="20% - Accent1 55 4 2" xfId="1274" xr:uid="{00000000-0005-0000-0000-00002B040000}"/>
    <cellStyle name="20% - Accent1 55 5" xfId="1275" xr:uid="{00000000-0005-0000-0000-00002C040000}"/>
    <cellStyle name="20% - Accent1 55 5 2" xfId="1276" xr:uid="{00000000-0005-0000-0000-00002D040000}"/>
    <cellStyle name="20% - Accent1 55 6" xfId="1277" xr:uid="{00000000-0005-0000-0000-00002E040000}"/>
    <cellStyle name="20% - Accent1 55 6 2" xfId="1278" xr:uid="{00000000-0005-0000-0000-00002F040000}"/>
    <cellStyle name="20% - Accent1 55 7" xfId="1279" xr:uid="{00000000-0005-0000-0000-000030040000}"/>
    <cellStyle name="20% - Accent1 55 8" xfId="1280" xr:uid="{00000000-0005-0000-0000-000031040000}"/>
    <cellStyle name="20% - Accent1 56" xfId="1281" xr:uid="{00000000-0005-0000-0000-000032040000}"/>
    <cellStyle name="20% - Accent1 56 2" xfId="1282" xr:uid="{00000000-0005-0000-0000-000033040000}"/>
    <cellStyle name="20% - Accent1 56 2 2" xfId="1283" xr:uid="{00000000-0005-0000-0000-000034040000}"/>
    <cellStyle name="20% - Accent1 56 2 2 2" xfId="1284" xr:uid="{00000000-0005-0000-0000-000035040000}"/>
    <cellStyle name="20% - Accent1 56 2 3" xfId="1285" xr:uid="{00000000-0005-0000-0000-000036040000}"/>
    <cellStyle name="20% - Accent1 56 2 3 2" xfId="1286" xr:uid="{00000000-0005-0000-0000-000037040000}"/>
    <cellStyle name="20% - Accent1 56 2 4" xfId="1287" xr:uid="{00000000-0005-0000-0000-000038040000}"/>
    <cellStyle name="20% - Accent1 56 2 4 2" xfId="1288" xr:uid="{00000000-0005-0000-0000-000039040000}"/>
    <cellStyle name="20% - Accent1 56 2 5" xfId="1289" xr:uid="{00000000-0005-0000-0000-00003A040000}"/>
    <cellStyle name="20% - Accent1 56 2 5 2" xfId="1290" xr:uid="{00000000-0005-0000-0000-00003B040000}"/>
    <cellStyle name="20% - Accent1 56 2 6" xfId="1291" xr:uid="{00000000-0005-0000-0000-00003C040000}"/>
    <cellStyle name="20% - Accent1 56 3" xfId="1292" xr:uid="{00000000-0005-0000-0000-00003D040000}"/>
    <cellStyle name="20% - Accent1 56 3 2" xfId="1293" xr:uid="{00000000-0005-0000-0000-00003E040000}"/>
    <cellStyle name="20% - Accent1 56 4" xfId="1294" xr:uid="{00000000-0005-0000-0000-00003F040000}"/>
    <cellStyle name="20% - Accent1 56 4 2" xfId="1295" xr:uid="{00000000-0005-0000-0000-000040040000}"/>
    <cellStyle name="20% - Accent1 56 5" xfId="1296" xr:uid="{00000000-0005-0000-0000-000041040000}"/>
    <cellStyle name="20% - Accent1 56 5 2" xfId="1297" xr:uid="{00000000-0005-0000-0000-000042040000}"/>
    <cellStyle name="20% - Accent1 56 6" xfId="1298" xr:uid="{00000000-0005-0000-0000-000043040000}"/>
    <cellStyle name="20% - Accent1 56 6 2" xfId="1299" xr:uid="{00000000-0005-0000-0000-000044040000}"/>
    <cellStyle name="20% - Accent1 56 7" xfId="1300" xr:uid="{00000000-0005-0000-0000-000045040000}"/>
    <cellStyle name="20% - Accent1 56 8" xfId="1301" xr:uid="{00000000-0005-0000-0000-000046040000}"/>
    <cellStyle name="20% - Accent1 57" xfId="1302" xr:uid="{00000000-0005-0000-0000-000047040000}"/>
    <cellStyle name="20% - Accent1 57 2" xfId="1303" xr:uid="{00000000-0005-0000-0000-000048040000}"/>
    <cellStyle name="20% - Accent1 57 2 2" xfId="1304" xr:uid="{00000000-0005-0000-0000-000049040000}"/>
    <cellStyle name="20% - Accent1 57 2 2 2" xfId="1305" xr:uid="{00000000-0005-0000-0000-00004A040000}"/>
    <cellStyle name="20% - Accent1 57 2 3" xfId="1306" xr:uid="{00000000-0005-0000-0000-00004B040000}"/>
    <cellStyle name="20% - Accent1 57 2 3 2" xfId="1307" xr:uid="{00000000-0005-0000-0000-00004C040000}"/>
    <cellStyle name="20% - Accent1 57 2 4" xfId="1308" xr:uid="{00000000-0005-0000-0000-00004D040000}"/>
    <cellStyle name="20% - Accent1 57 2 4 2" xfId="1309" xr:uid="{00000000-0005-0000-0000-00004E040000}"/>
    <cellStyle name="20% - Accent1 57 2 5" xfId="1310" xr:uid="{00000000-0005-0000-0000-00004F040000}"/>
    <cellStyle name="20% - Accent1 57 2 5 2" xfId="1311" xr:uid="{00000000-0005-0000-0000-000050040000}"/>
    <cellStyle name="20% - Accent1 57 2 6" xfId="1312" xr:uid="{00000000-0005-0000-0000-000051040000}"/>
    <cellStyle name="20% - Accent1 57 3" xfId="1313" xr:uid="{00000000-0005-0000-0000-000052040000}"/>
    <cellStyle name="20% - Accent1 57 3 2" xfId="1314" xr:uid="{00000000-0005-0000-0000-000053040000}"/>
    <cellStyle name="20% - Accent1 57 4" xfId="1315" xr:uid="{00000000-0005-0000-0000-000054040000}"/>
    <cellStyle name="20% - Accent1 57 4 2" xfId="1316" xr:uid="{00000000-0005-0000-0000-000055040000}"/>
    <cellStyle name="20% - Accent1 57 5" xfId="1317" xr:uid="{00000000-0005-0000-0000-000056040000}"/>
    <cellStyle name="20% - Accent1 57 5 2" xfId="1318" xr:uid="{00000000-0005-0000-0000-000057040000}"/>
    <cellStyle name="20% - Accent1 57 6" xfId="1319" xr:uid="{00000000-0005-0000-0000-000058040000}"/>
    <cellStyle name="20% - Accent1 57 6 2" xfId="1320" xr:uid="{00000000-0005-0000-0000-000059040000}"/>
    <cellStyle name="20% - Accent1 57 7" xfId="1321" xr:uid="{00000000-0005-0000-0000-00005A040000}"/>
    <cellStyle name="20% - Accent1 57 8" xfId="1322" xr:uid="{00000000-0005-0000-0000-00005B040000}"/>
    <cellStyle name="20% - Accent1 58" xfId="1323" xr:uid="{00000000-0005-0000-0000-00005C040000}"/>
    <cellStyle name="20% - Accent1 58 2" xfId="1324" xr:uid="{00000000-0005-0000-0000-00005D040000}"/>
    <cellStyle name="20% - Accent1 58 2 2" xfId="1325" xr:uid="{00000000-0005-0000-0000-00005E040000}"/>
    <cellStyle name="20% - Accent1 58 2 2 2" xfId="1326" xr:uid="{00000000-0005-0000-0000-00005F040000}"/>
    <cellStyle name="20% - Accent1 58 2 3" xfId="1327" xr:uid="{00000000-0005-0000-0000-000060040000}"/>
    <cellStyle name="20% - Accent1 58 2 3 2" xfId="1328" xr:uid="{00000000-0005-0000-0000-000061040000}"/>
    <cellStyle name="20% - Accent1 58 2 4" xfId="1329" xr:uid="{00000000-0005-0000-0000-000062040000}"/>
    <cellStyle name="20% - Accent1 58 2 4 2" xfId="1330" xr:uid="{00000000-0005-0000-0000-000063040000}"/>
    <cellStyle name="20% - Accent1 58 2 5" xfId="1331" xr:uid="{00000000-0005-0000-0000-000064040000}"/>
    <cellStyle name="20% - Accent1 58 2 5 2" xfId="1332" xr:uid="{00000000-0005-0000-0000-000065040000}"/>
    <cellStyle name="20% - Accent1 58 2 6" xfId="1333" xr:uid="{00000000-0005-0000-0000-000066040000}"/>
    <cellStyle name="20% - Accent1 58 3" xfId="1334" xr:uid="{00000000-0005-0000-0000-000067040000}"/>
    <cellStyle name="20% - Accent1 58 3 2" xfId="1335" xr:uid="{00000000-0005-0000-0000-000068040000}"/>
    <cellStyle name="20% - Accent1 58 4" xfId="1336" xr:uid="{00000000-0005-0000-0000-000069040000}"/>
    <cellStyle name="20% - Accent1 58 4 2" xfId="1337" xr:uid="{00000000-0005-0000-0000-00006A040000}"/>
    <cellStyle name="20% - Accent1 58 5" xfId="1338" xr:uid="{00000000-0005-0000-0000-00006B040000}"/>
    <cellStyle name="20% - Accent1 58 5 2" xfId="1339" xr:uid="{00000000-0005-0000-0000-00006C040000}"/>
    <cellStyle name="20% - Accent1 58 6" xfId="1340" xr:uid="{00000000-0005-0000-0000-00006D040000}"/>
    <cellStyle name="20% - Accent1 58 6 2" xfId="1341" xr:uid="{00000000-0005-0000-0000-00006E040000}"/>
    <cellStyle name="20% - Accent1 58 7" xfId="1342" xr:uid="{00000000-0005-0000-0000-00006F040000}"/>
    <cellStyle name="20% - Accent1 58 8" xfId="1343" xr:uid="{00000000-0005-0000-0000-000070040000}"/>
    <cellStyle name="20% - Accent1 59" xfId="1344" xr:uid="{00000000-0005-0000-0000-000071040000}"/>
    <cellStyle name="20% - Accent1 59 2" xfId="1345" xr:uid="{00000000-0005-0000-0000-000072040000}"/>
    <cellStyle name="20% - Accent1 59 2 2" xfId="1346" xr:uid="{00000000-0005-0000-0000-000073040000}"/>
    <cellStyle name="20% - Accent1 59 2 2 2" xfId="1347" xr:uid="{00000000-0005-0000-0000-000074040000}"/>
    <cellStyle name="20% - Accent1 59 2 3" xfId="1348" xr:uid="{00000000-0005-0000-0000-000075040000}"/>
    <cellStyle name="20% - Accent1 59 2 3 2" xfId="1349" xr:uid="{00000000-0005-0000-0000-000076040000}"/>
    <cellStyle name="20% - Accent1 59 2 4" xfId="1350" xr:uid="{00000000-0005-0000-0000-000077040000}"/>
    <cellStyle name="20% - Accent1 59 2 4 2" xfId="1351" xr:uid="{00000000-0005-0000-0000-000078040000}"/>
    <cellStyle name="20% - Accent1 59 2 5" xfId="1352" xr:uid="{00000000-0005-0000-0000-000079040000}"/>
    <cellStyle name="20% - Accent1 59 2 5 2" xfId="1353" xr:uid="{00000000-0005-0000-0000-00007A040000}"/>
    <cellStyle name="20% - Accent1 59 2 6" xfId="1354" xr:uid="{00000000-0005-0000-0000-00007B040000}"/>
    <cellStyle name="20% - Accent1 59 3" xfId="1355" xr:uid="{00000000-0005-0000-0000-00007C040000}"/>
    <cellStyle name="20% - Accent1 59 3 2" xfId="1356" xr:uid="{00000000-0005-0000-0000-00007D040000}"/>
    <cellStyle name="20% - Accent1 59 4" xfId="1357" xr:uid="{00000000-0005-0000-0000-00007E040000}"/>
    <cellStyle name="20% - Accent1 59 4 2" xfId="1358" xr:uid="{00000000-0005-0000-0000-00007F040000}"/>
    <cellStyle name="20% - Accent1 59 5" xfId="1359" xr:uid="{00000000-0005-0000-0000-000080040000}"/>
    <cellStyle name="20% - Accent1 59 5 2" xfId="1360" xr:uid="{00000000-0005-0000-0000-000081040000}"/>
    <cellStyle name="20% - Accent1 59 6" xfId="1361" xr:uid="{00000000-0005-0000-0000-000082040000}"/>
    <cellStyle name="20% - Accent1 59 6 2" xfId="1362" xr:uid="{00000000-0005-0000-0000-000083040000}"/>
    <cellStyle name="20% - Accent1 59 7" xfId="1363" xr:uid="{00000000-0005-0000-0000-000084040000}"/>
    <cellStyle name="20% - Accent1 59 8" xfId="1364" xr:uid="{00000000-0005-0000-0000-000085040000}"/>
    <cellStyle name="20% - Accent1 6" xfId="1365" xr:uid="{00000000-0005-0000-0000-000086040000}"/>
    <cellStyle name="20% - Accent1 6 10" xfId="1366" xr:uid="{00000000-0005-0000-0000-000087040000}"/>
    <cellStyle name="20% - Accent1 6 11" xfId="1367" xr:uid="{00000000-0005-0000-0000-000088040000}"/>
    <cellStyle name="20% - Accent1 6 2" xfId="1368" xr:uid="{00000000-0005-0000-0000-000089040000}"/>
    <cellStyle name="20% - Accent1 6 2 2" xfId="1369" xr:uid="{00000000-0005-0000-0000-00008A040000}"/>
    <cellStyle name="20% - Accent1 6 2 2 2" xfId="1370" xr:uid="{00000000-0005-0000-0000-00008B040000}"/>
    <cellStyle name="20% - Accent1 6 2 3" xfId="1371" xr:uid="{00000000-0005-0000-0000-00008C040000}"/>
    <cellStyle name="20% - Accent1 6 2 3 2" xfId="1372" xr:uid="{00000000-0005-0000-0000-00008D040000}"/>
    <cellStyle name="20% - Accent1 6 2 4" xfId="1373" xr:uid="{00000000-0005-0000-0000-00008E040000}"/>
    <cellStyle name="20% - Accent1 6 2 4 2" xfId="1374" xr:uid="{00000000-0005-0000-0000-00008F040000}"/>
    <cellStyle name="20% - Accent1 6 2 5" xfId="1375" xr:uid="{00000000-0005-0000-0000-000090040000}"/>
    <cellStyle name="20% - Accent1 6 2 5 2" xfId="1376" xr:uid="{00000000-0005-0000-0000-000091040000}"/>
    <cellStyle name="20% - Accent1 6 2 6" xfId="1377" xr:uid="{00000000-0005-0000-0000-000092040000}"/>
    <cellStyle name="20% - Accent1 6 2 7" xfId="1378" xr:uid="{00000000-0005-0000-0000-000093040000}"/>
    <cellStyle name="20% - Accent1 6 2 8" xfId="1379" xr:uid="{00000000-0005-0000-0000-000094040000}"/>
    <cellStyle name="20% - Accent1 6 2 9" xfId="1380" xr:uid="{00000000-0005-0000-0000-000095040000}"/>
    <cellStyle name="20% - Accent1 6 3" xfId="1381" xr:uid="{00000000-0005-0000-0000-000096040000}"/>
    <cellStyle name="20% - Accent1 6 3 2" xfId="1382" xr:uid="{00000000-0005-0000-0000-000097040000}"/>
    <cellStyle name="20% - Accent1 6 4" xfId="1383" xr:uid="{00000000-0005-0000-0000-000098040000}"/>
    <cellStyle name="20% - Accent1 6 4 2" xfId="1384" xr:uid="{00000000-0005-0000-0000-000099040000}"/>
    <cellStyle name="20% - Accent1 6 5" xfId="1385" xr:uid="{00000000-0005-0000-0000-00009A040000}"/>
    <cellStyle name="20% - Accent1 6 5 2" xfId="1386" xr:uid="{00000000-0005-0000-0000-00009B040000}"/>
    <cellStyle name="20% - Accent1 6 6" xfId="1387" xr:uid="{00000000-0005-0000-0000-00009C040000}"/>
    <cellStyle name="20% - Accent1 6 6 2" xfId="1388" xr:uid="{00000000-0005-0000-0000-00009D040000}"/>
    <cellStyle name="20% - Accent1 6 7" xfId="1389" xr:uid="{00000000-0005-0000-0000-00009E040000}"/>
    <cellStyle name="20% - Accent1 6 8" xfId="1390" xr:uid="{00000000-0005-0000-0000-00009F040000}"/>
    <cellStyle name="20% - Accent1 6 9" xfId="1391" xr:uid="{00000000-0005-0000-0000-0000A0040000}"/>
    <cellStyle name="20% - Accent1 60" xfId="1392" xr:uid="{00000000-0005-0000-0000-0000A1040000}"/>
    <cellStyle name="20% - Accent1 60 2" xfId="1393" xr:uid="{00000000-0005-0000-0000-0000A2040000}"/>
    <cellStyle name="20% - Accent1 60 2 2" xfId="1394" xr:uid="{00000000-0005-0000-0000-0000A3040000}"/>
    <cellStyle name="20% - Accent1 60 2 2 2" xfId="1395" xr:uid="{00000000-0005-0000-0000-0000A4040000}"/>
    <cellStyle name="20% - Accent1 60 2 3" xfId="1396" xr:uid="{00000000-0005-0000-0000-0000A5040000}"/>
    <cellStyle name="20% - Accent1 60 2 3 2" xfId="1397" xr:uid="{00000000-0005-0000-0000-0000A6040000}"/>
    <cellStyle name="20% - Accent1 60 2 4" xfId="1398" xr:uid="{00000000-0005-0000-0000-0000A7040000}"/>
    <cellStyle name="20% - Accent1 60 2 4 2" xfId="1399" xr:uid="{00000000-0005-0000-0000-0000A8040000}"/>
    <cellStyle name="20% - Accent1 60 2 5" xfId="1400" xr:uid="{00000000-0005-0000-0000-0000A9040000}"/>
    <cellStyle name="20% - Accent1 60 2 5 2" xfId="1401" xr:uid="{00000000-0005-0000-0000-0000AA040000}"/>
    <cellStyle name="20% - Accent1 60 2 6" xfId="1402" xr:uid="{00000000-0005-0000-0000-0000AB040000}"/>
    <cellStyle name="20% - Accent1 60 3" xfId="1403" xr:uid="{00000000-0005-0000-0000-0000AC040000}"/>
    <cellStyle name="20% - Accent1 60 3 2" xfId="1404" xr:uid="{00000000-0005-0000-0000-0000AD040000}"/>
    <cellStyle name="20% - Accent1 60 4" xfId="1405" xr:uid="{00000000-0005-0000-0000-0000AE040000}"/>
    <cellStyle name="20% - Accent1 60 4 2" xfId="1406" xr:uid="{00000000-0005-0000-0000-0000AF040000}"/>
    <cellStyle name="20% - Accent1 60 5" xfId="1407" xr:uid="{00000000-0005-0000-0000-0000B0040000}"/>
    <cellStyle name="20% - Accent1 60 5 2" xfId="1408" xr:uid="{00000000-0005-0000-0000-0000B1040000}"/>
    <cellStyle name="20% - Accent1 60 6" xfId="1409" xr:uid="{00000000-0005-0000-0000-0000B2040000}"/>
    <cellStyle name="20% - Accent1 60 6 2" xfId="1410" xr:uid="{00000000-0005-0000-0000-0000B3040000}"/>
    <cellStyle name="20% - Accent1 60 7" xfId="1411" xr:uid="{00000000-0005-0000-0000-0000B4040000}"/>
    <cellStyle name="20% - Accent1 60 8" xfId="1412" xr:uid="{00000000-0005-0000-0000-0000B5040000}"/>
    <cellStyle name="20% - Accent1 61" xfId="1413" xr:uid="{00000000-0005-0000-0000-0000B6040000}"/>
    <cellStyle name="20% - Accent1 61 2" xfId="1414" xr:uid="{00000000-0005-0000-0000-0000B7040000}"/>
    <cellStyle name="20% - Accent1 61 2 2" xfId="1415" xr:uid="{00000000-0005-0000-0000-0000B8040000}"/>
    <cellStyle name="20% - Accent1 61 2 2 2" xfId="1416" xr:uid="{00000000-0005-0000-0000-0000B9040000}"/>
    <cellStyle name="20% - Accent1 61 2 3" xfId="1417" xr:uid="{00000000-0005-0000-0000-0000BA040000}"/>
    <cellStyle name="20% - Accent1 61 2 3 2" xfId="1418" xr:uid="{00000000-0005-0000-0000-0000BB040000}"/>
    <cellStyle name="20% - Accent1 61 2 4" xfId="1419" xr:uid="{00000000-0005-0000-0000-0000BC040000}"/>
    <cellStyle name="20% - Accent1 61 2 4 2" xfId="1420" xr:uid="{00000000-0005-0000-0000-0000BD040000}"/>
    <cellStyle name="20% - Accent1 61 2 5" xfId="1421" xr:uid="{00000000-0005-0000-0000-0000BE040000}"/>
    <cellStyle name="20% - Accent1 61 2 5 2" xfId="1422" xr:uid="{00000000-0005-0000-0000-0000BF040000}"/>
    <cellStyle name="20% - Accent1 61 2 6" xfId="1423" xr:uid="{00000000-0005-0000-0000-0000C0040000}"/>
    <cellStyle name="20% - Accent1 61 3" xfId="1424" xr:uid="{00000000-0005-0000-0000-0000C1040000}"/>
    <cellStyle name="20% - Accent1 61 3 2" xfId="1425" xr:uid="{00000000-0005-0000-0000-0000C2040000}"/>
    <cellStyle name="20% - Accent1 61 4" xfId="1426" xr:uid="{00000000-0005-0000-0000-0000C3040000}"/>
    <cellStyle name="20% - Accent1 61 4 2" xfId="1427" xr:uid="{00000000-0005-0000-0000-0000C4040000}"/>
    <cellStyle name="20% - Accent1 61 5" xfId="1428" xr:uid="{00000000-0005-0000-0000-0000C5040000}"/>
    <cellStyle name="20% - Accent1 61 5 2" xfId="1429" xr:uid="{00000000-0005-0000-0000-0000C6040000}"/>
    <cellStyle name="20% - Accent1 61 6" xfId="1430" xr:uid="{00000000-0005-0000-0000-0000C7040000}"/>
    <cellStyle name="20% - Accent1 61 6 2" xfId="1431" xr:uid="{00000000-0005-0000-0000-0000C8040000}"/>
    <cellStyle name="20% - Accent1 61 7" xfId="1432" xr:uid="{00000000-0005-0000-0000-0000C9040000}"/>
    <cellStyle name="20% - Accent1 61 8" xfId="1433" xr:uid="{00000000-0005-0000-0000-0000CA040000}"/>
    <cellStyle name="20% - Accent1 62" xfId="1434" xr:uid="{00000000-0005-0000-0000-0000CB040000}"/>
    <cellStyle name="20% - Accent1 62 2" xfId="1435" xr:uid="{00000000-0005-0000-0000-0000CC040000}"/>
    <cellStyle name="20% - Accent1 62 2 2" xfId="1436" xr:uid="{00000000-0005-0000-0000-0000CD040000}"/>
    <cellStyle name="20% - Accent1 62 2 2 2" xfId="1437" xr:uid="{00000000-0005-0000-0000-0000CE040000}"/>
    <cellStyle name="20% - Accent1 62 2 3" xfId="1438" xr:uid="{00000000-0005-0000-0000-0000CF040000}"/>
    <cellStyle name="20% - Accent1 62 2 3 2" xfId="1439" xr:uid="{00000000-0005-0000-0000-0000D0040000}"/>
    <cellStyle name="20% - Accent1 62 2 4" xfId="1440" xr:uid="{00000000-0005-0000-0000-0000D1040000}"/>
    <cellStyle name="20% - Accent1 62 2 4 2" xfId="1441" xr:uid="{00000000-0005-0000-0000-0000D2040000}"/>
    <cellStyle name="20% - Accent1 62 2 5" xfId="1442" xr:uid="{00000000-0005-0000-0000-0000D3040000}"/>
    <cellStyle name="20% - Accent1 62 2 5 2" xfId="1443" xr:uid="{00000000-0005-0000-0000-0000D4040000}"/>
    <cellStyle name="20% - Accent1 62 2 6" xfId="1444" xr:uid="{00000000-0005-0000-0000-0000D5040000}"/>
    <cellStyle name="20% - Accent1 62 3" xfId="1445" xr:uid="{00000000-0005-0000-0000-0000D6040000}"/>
    <cellStyle name="20% - Accent1 62 3 2" xfId="1446" xr:uid="{00000000-0005-0000-0000-0000D7040000}"/>
    <cellStyle name="20% - Accent1 62 4" xfId="1447" xr:uid="{00000000-0005-0000-0000-0000D8040000}"/>
    <cellStyle name="20% - Accent1 62 4 2" xfId="1448" xr:uid="{00000000-0005-0000-0000-0000D9040000}"/>
    <cellStyle name="20% - Accent1 62 5" xfId="1449" xr:uid="{00000000-0005-0000-0000-0000DA040000}"/>
    <cellStyle name="20% - Accent1 62 5 2" xfId="1450" xr:uid="{00000000-0005-0000-0000-0000DB040000}"/>
    <cellStyle name="20% - Accent1 62 6" xfId="1451" xr:uid="{00000000-0005-0000-0000-0000DC040000}"/>
    <cellStyle name="20% - Accent1 62 6 2" xfId="1452" xr:uid="{00000000-0005-0000-0000-0000DD040000}"/>
    <cellStyle name="20% - Accent1 62 7" xfId="1453" xr:uid="{00000000-0005-0000-0000-0000DE040000}"/>
    <cellStyle name="20% - Accent1 62 8" xfId="1454" xr:uid="{00000000-0005-0000-0000-0000DF040000}"/>
    <cellStyle name="20% - Accent1 63" xfId="1455" xr:uid="{00000000-0005-0000-0000-0000E0040000}"/>
    <cellStyle name="20% - Accent1 63 2" xfId="1456" xr:uid="{00000000-0005-0000-0000-0000E1040000}"/>
    <cellStyle name="20% - Accent1 63 2 2" xfId="1457" xr:uid="{00000000-0005-0000-0000-0000E2040000}"/>
    <cellStyle name="20% - Accent1 63 2 2 2" xfId="1458" xr:uid="{00000000-0005-0000-0000-0000E3040000}"/>
    <cellStyle name="20% - Accent1 63 2 3" xfId="1459" xr:uid="{00000000-0005-0000-0000-0000E4040000}"/>
    <cellStyle name="20% - Accent1 63 2 3 2" xfId="1460" xr:uid="{00000000-0005-0000-0000-0000E5040000}"/>
    <cellStyle name="20% - Accent1 63 2 4" xfId="1461" xr:uid="{00000000-0005-0000-0000-0000E6040000}"/>
    <cellStyle name="20% - Accent1 63 2 4 2" xfId="1462" xr:uid="{00000000-0005-0000-0000-0000E7040000}"/>
    <cellStyle name="20% - Accent1 63 2 5" xfId="1463" xr:uid="{00000000-0005-0000-0000-0000E8040000}"/>
    <cellStyle name="20% - Accent1 63 2 5 2" xfId="1464" xr:uid="{00000000-0005-0000-0000-0000E9040000}"/>
    <cellStyle name="20% - Accent1 63 2 6" xfId="1465" xr:uid="{00000000-0005-0000-0000-0000EA040000}"/>
    <cellStyle name="20% - Accent1 63 3" xfId="1466" xr:uid="{00000000-0005-0000-0000-0000EB040000}"/>
    <cellStyle name="20% - Accent1 63 3 2" xfId="1467" xr:uid="{00000000-0005-0000-0000-0000EC040000}"/>
    <cellStyle name="20% - Accent1 63 4" xfId="1468" xr:uid="{00000000-0005-0000-0000-0000ED040000}"/>
    <cellStyle name="20% - Accent1 63 4 2" xfId="1469" xr:uid="{00000000-0005-0000-0000-0000EE040000}"/>
    <cellStyle name="20% - Accent1 63 5" xfId="1470" xr:uid="{00000000-0005-0000-0000-0000EF040000}"/>
    <cellStyle name="20% - Accent1 63 5 2" xfId="1471" xr:uid="{00000000-0005-0000-0000-0000F0040000}"/>
    <cellStyle name="20% - Accent1 63 6" xfId="1472" xr:uid="{00000000-0005-0000-0000-0000F1040000}"/>
    <cellStyle name="20% - Accent1 63 6 2" xfId="1473" xr:uid="{00000000-0005-0000-0000-0000F2040000}"/>
    <cellStyle name="20% - Accent1 63 7" xfId="1474" xr:uid="{00000000-0005-0000-0000-0000F3040000}"/>
    <cellStyle name="20% - Accent1 63 8" xfId="1475" xr:uid="{00000000-0005-0000-0000-0000F4040000}"/>
    <cellStyle name="20% - Accent1 64" xfId="1476" xr:uid="{00000000-0005-0000-0000-0000F5040000}"/>
    <cellStyle name="20% - Accent1 64 2" xfId="1477" xr:uid="{00000000-0005-0000-0000-0000F6040000}"/>
    <cellStyle name="20% - Accent1 64 2 2" xfId="1478" xr:uid="{00000000-0005-0000-0000-0000F7040000}"/>
    <cellStyle name="20% - Accent1 64 2 2 2" xfId="1479" xr:uid="{00000000-0005-0000-0000-0000F8040000}"/>
    <cellStyle name="20% - Accent1 64 2 3" xfId="1480" xr:uid="{00000000-0005-0000-0000-0000F9040000}"/>
    <cellStyle name="20% - Accent1 64 2 3 2" xfId="1481" xr:uid="{00000000-0005-0000-0000-0000FA040000}"/>
    <cellStyle name="20% - Accent1 64 2 4" xfId="1482" xr:uid="{00000000-0005-0000-0000-0000FB040000}"/>
    <cellStyle name="20% - Accent1 64 2 4 2" xfId="1483" xr:uid="{00000000-0005-0000-0000-0000FC040000}"/>
    <cellStyle name="20% - Accent1 64 2 5" xfId="1484" xr:uid="{00000000-0005-0000-0000-0000FD040000}"/>
    <cellStyle name="20% - Accent1 64 2 5 2" xfId="1485" xr:uid="{00000000-0005-0000-0000-0000FE040000}"/>
    <cellStyle name="20% - Accent1 64 2 6" xfId="1486" xr:uid="{00000000-0005-0000-0000-0000FF040000}"/>
    <cellStyle name="20% - Accent1 64 3" xfId="1487" xr:uid="{00000000-0005-0000-0000-000000050000}"/>
    <cellStyle name="20% - Accent1 64 3 2" xfId="1488" xr:uid="{00000000-0005-0000-0000-000001050000}"/>
    <cellStyle name="20% - Accent1 64 4" xfId="1489" xr:uid="{00000000-0005-0000-0000-000002050000}"/>
    <cellStyle name="20% - Accent1 64 4 2" xfId="1490" xr:uid="{00000000-0005-0000-0000-000003050000}"/>
    <cellStyle name="20% - Accent1 64 5" xfId="1491" xr:uid="{00000000-0005-0000-0000-000004050000}"/>
    <cellStyle name="20% - Accent1 64 5 2" xfId="1492" xr:uid="{00000000-0005-0000-0000-000005050000}"/>
    <cellStyle name="20% - Accent1 64 6" xfId="1493" xr:uid="{00000000-0005-0000-0000-000006050000}"/>
    <cellStyle name="20% - Accent1 64 6 2" xfId="1494" xr:uid="{00000000-0005-0000-0000-000007050000}"/>
    <cellStyle name="20% - Accent1 64 7" xfId="1495" xr:uid="{00000000-0005-0000-0000-000008050000}"/>
    <cellStyle name="20% - Accent1 64 8" xfId="1496" xr:uid="{00000000-0005-0000-0000-000009050000}"/>
    <cellStyle name="20% - Accent1 65" xfId="1497" xr:uid="{00000000-0005-0000-0000-00000A050000}"/>
    <cellStyle name="20% - Accent1 65 2" xfId="1498" xr:uid="{00000000-0005-0000-0000-00000B050000}"/>
    <cellStyle name="20% - Accent1 65 2 2" xfId="1499" xr:uid="{00000000-0005-0000-0000-00000C050000}"/>
    <cellStyle name="20% - Accent1 65 2 2 2" xfId="1500" xr:uid="{00000000-0005-0000-0000-00000D050000}"/>
    <cellStyle name="20% - Accent1 65 2 3" xfId="1501" xr:uid="{00000000-0005-0000-0000-00000E050000}"/>
    <cellStyle name="20% - Accent1 65 2 3 2" xfId="1502" xr:uid="{00000000-0005-0000-0000-00000F050000}"/>
    <cellStyle name="20% - Accent1 65 2 4" xfId="1503" xr:uid="{00000000-0005-0000-0000-000010050000}"/>
    <cellStyle name="20% - Accent1 65 2 4 2" xfId="1504" xr:uid="{00000000-0005-0000-0000-000011050000}"/>
    <cellStyle name="20% - Accent1 65 2 5" xfId="1505" xr:uid="{00000000-0005-0000-0000-000012050000}"/>
    <cellStyle name="20% - Accent1 65 2 5 2" xfId="1506" xr:uid="{00000000-0005-0000-0000-000013050000}"/>
    <cellStyle name="20% - Accent1 65 2 6" xfId="1507" xr:uid="{00000000-0005-0000-0000-000014050000}"/>
    <cellStyle name="20% - Accent1 65 3" xfId="1508" xr:uid="{00000000-0005-0000-0000-000015050000}"/>
    <cellStyle name="20% - Accent1 65 3 2" xfId="1509" xr:uid="{00000000-0005-0000-0000-000016050000}"/>
    <cellStyle name="20% - Accent1 65 4" xfId="1510" xr:uid="{00000000-0005-0000-0000-000017050000}"/>
    <cellStyle name="20% - Accent1 65 4 2" xfId="1511" xr:uid="{00000000-0005-0000-0000-000018050000}"/>
    <cellStyle name="20% - Accent1 65 5" xfId="1512" xr:uid="{00000000-0005-0000-0000-000019050000}"/>
    <cellStyle name="20% - Accent1 65 5 2" xfId="1513" xr:uid="{00000000-0005-0000-0000-00001A050000}"/>
    <cellStyle name="20% - Accent1 65 6" xfId="1514" xr:uid="{00000000-0005-0000-0000-00001B050000}"/>
    <cellStyle name="20% - Accent1 65 6 2" xfId="1515" xr:uid="{00000000-0005-0000-0000-00001C050000}"/>
    <cellStyle name="20% - Accent1 65 7" xfId="1516" xr:uid="{00000000-0005-0000-0000-00001D050000}"/>
    <cellStyle name="20% - Accent1 65 8" xfId="1517" xr:uid="{00000000-0005-0000-0000-00001E050000}"/>
    <cellStyle name="20% - Accent1 66" xfId="1518" xr:uid="{00000000-0005-0000-0000-00001F050000}"/>
    <cellStyle name="20% - Accent1 66 2" xfId="1519" xr:uid="{00000000-0005-0000-0000-000020050000}"/>
    <cellStyle name="20% - Accent1 66 2 2" xfId="1520" xr:uid="{00000000-0005-0000-0000-000021050000}"/>
    <cellStyle name="20% - Accent1 66 2 2 2" xfId="1521" xr:uid="{00000000-0005-0000-0000-000022050000}"/>
    <cellStyle name="20% - Accent1 66 2 3" xfId="1522" xr:uid="{00000000-0005-0000-0000-000023050000}"/>
    <cellStyle name="20% - Accent1 66 2 3 2" xfId="1523" xr:uid="{00000000-0005-0000-0000-000024050000}"/>
    <cellStyle name="20% - Accent1 66 2 4" xfId="1524" xr:uid="{00000000-0005-0000-0000-000025050000}"/>
    <cellStyle name="20% - Accent1 66 2 4 2" xfId="1525" xr:uid="{00000000-0005-0000-0000-000026050000}"/>
    <cellStyle name="20% - Accent1 66 2 5" xfId="1526" xr:uid="{00000000-0005-0000-0000-000027050000}"/>
    <cellStyle name="20% - Accent1 66 2 5 2" xfId="1527" xr:uid="{00000000-0005-0000-0000-000028050000}"/>
    <cellStyle name="20% - Accent1 66 2 6" xfId="1528" xr:uid="{00000000-0005-0000-0000-000029050000}"/>
    <cellStyle name="20% - Accent1 66 3" xfId="1529" xr:uid="{00000000-0005-0000-0000-00002A050000}"/>
    <cellStyle name="20% - Accent1 66 3 2" xfId="1530" xr:uid="{00000000-0005-0000-0000-00002B050000}"/>
    <cellStyle name="20% - Accent1 66 4" xfId="1531" xr:uid="{00000000-0005-0000-0000-00002C050000}"/>
    <cellStyle name="20% - Accent1 66 4 2" xfId="1532" xr:uid="{00000000-0005-0000-0000-00002D050000}"/>
    <cellStyle name="20% - Accent1 66 5" xfId="1533" xr:uid="{00000000-0005-0000-0000-00002E050000}"/>
    <cellStyle name="20% - Accent1 66 5 2" xfId="1534" xr:uid="{00000000-0005-0000-0000-00002F050000}"/>
    <cellStyle name="20% - Accent1 66 6" xfId="1535" xr:uid="{00000000-0005-0000-0000-000030050000}"/>
    <cellStyle name="20% - Accent1 66 6 2" xfId="1536" xr:uid="{00000000-0005-0000-0000-000031050000}"/>
    <cellStyle name="20% - Accent1 66 7" xfId="1537" xr:uid="{00000000-0005-0000-0000-000032050000}"/>
    <cellStyle name="20% - Accent1 66 8" xfId="1538" xr:uid="{00000000-0005-0000-0000-000033050000}"/>
    <cellStyle name="20% - Accent1 67" xfId="1539" xr:uid="{00000000-0005-0000-0000-000034050000}"/>
    <cellStyle name="20% - Accent1 67 2" xfId="1540" xr:uid="{00000000-0005-0000-0000-000035050000}"/>
    <cellStyle name="20% - Accent1 67 2 2" xfId="1541" xr:uid="{00000000-0005-0000-0000-000036050000}"/>
    <cellStyle name="20% - Accent1 67 2 2 2" xfId="1542" xr:uid="{00000000-0005-0000-0000-000037050000}"/>
    <cellStyle name="20% - Accent1 67 2 3" xfId="1543" xr:uid="{00000000-0005-0000-0000-000038050000}"/>
    <cellStyle name="20% - Accent1 67 2 3 2" xfId="1544" xr:uid="{00000000-0005-0000-0000-000039050000}"/>
    <cellStyle name="20% - Accent1 67 2 4" xfId="1545" xr:uid="{00000000-0005-0000-0000-00003A050000}"/>
    <cellStyle name="20% - Accent1 67 2 4 2" xfId="1546" xr:uid="{00000000-0005-0000-0000-00003B050000}"/>
    <cellStyle name="20% - Accent1 67 2 5" xfId="1547" xr:uid="{00000000-0005-0000-0000-00003C050000}"/>
    <cellStyle name="20% - Accent1 67 2 5 2" xfId="1548" xr:uid="{00000000-0005-0000-0000-00003D050000}"/>
    <cellStyle name="20% - Accent1 67 2 6" xfId="1549" xr:uid="{00000000-0005-0000-0000-00003E050000}"/>
    <cellStyle name="20% - Accent1 67 3" xfId="1550" xr:uid="{00000000-0005-0000-0000-00003F050000}"/>
    <cellStyle name="20% - Accent1 67 3 2" xfId="1551" xr:uid="{00000000-0005-0000-0000-000040050000}"/>
    <cellStyle name="20% - Accent1 67 4" xfId="1552" xr:uid="{00000000-0005-0000-0000-000041050000}"/>
    <cellStyle name="20% - Accent1 67 4 2" xfId="1553" xr:uid="{00000000-0005-0000-0000-000042050000}"/>
    <cellStyle name="20% - Accent1 67 5" xfId="1554" xr:uid="{00000000-0005-0000-0000-000043050000}"/>
    <cellStyle name="20% - Accent1 67 5 2" xfId="1555" xr:uid="{00000000-0005-0000-0000-000044050000}"/>
    <cellStyle name="20% - Accent1 67 6" xfId="1556" xr:uid="{00000000-0005-0000-0000-000045050000}"/>
    <cellStyle name="20% - Accent1 67 6 2" xfId="1557" xr:uid="{00000000-0005-0000-0000-000046050000}"/>
    <cellStyle name="20% - Accent1 67 7" xfId="1558" xr:uid="{00000000-0005-0000-0000-000047050000}"/>
    <cellStyle name="20% - Accent1 67 8" xfId="1559" xr:uid="{00000000-0005-0000-0000-000048050000}"/>
    <cellStyle name="20% - Accent1 68" xfId="1560" xr:uid="{00000000-0005-0000-0000-000049050000}"/>
    <cellStyle name="20% - Accent1 68 2" xfId="1561" xr:uid="{00000000-0005-0000-0000-00004A050000}"/>
    <cellStyle name="20% - Accent1 68 2 2" xfId="1562" xr:uid="{00000000-0005-0000-0000-00004B050000}"/>
    <cellStyle name="20% - Accent1 68 2 2 2" xfId="1563" xr:uid="{00000000-0005-0000-0000-00004C050000}"/>
    <cellStyle name="20% - Accent1 68 2 3" xfId="1564" xr:uid="{00000000-0005-0000-0000-00004D050000}"/>
    <cellStyle name="20% - Accent1 68 2 3 2" xfId="1565" xr:uid="{00000000-0005-0000-0000-00004E050000}"/>
    <cellStyle name="20% - Accent1 68 2 4" xfId="1566" xr:uid="{00000000-0005-0000-0000-00004F050000}"/>
    <cellStyle name="20% - Accent1 68 2 4 2" xfId="1567" xr:uid="{00000000-0005-0000-0000-000050050000}"/>
    <cellStyle name="20% - Accent1 68 2 5" xfId="1568" xr:uid="{00000000-0005-0000-0000-000051050000}"/>
    <cellStyle name="20% - Accent1 68 2 5 2" xfId="1569" xr:uid="{00000000-0005-0000-0000-000052050000}"/>
    <cellStyle name="20% - Accent1 68 2 6" xfId="1570" xr:uid="{00000000-0005-0000-0000-000053050000}"/>
    <cellStyle name="20% - Accent1 68 3" xfId="1571" xr:uid="{00000000-0005-0000-0000-000054050000}"/>
    <cellStyle name="20% - Accent1 68 3 2" xfId="1572" xr:uid="{00000000-0005-0000-0000-000055050000}"/>
    <cellStyle name="20% - Accent1 68 4" xfId="1573" xr:uid="{00000000-0005-0000-0000-000056050000}"/>
    <cellStyle name="20% - Accent1 68 4 2" xfId="1574" xr:uid="{00000000-0005-0000-0000-000057050000}"/>
    <cellStyle name="20% - Accent1 68 5" xfId="1575" xr:uid="{00000000-0005-0000-0000-000058050000}"/>
    <cellStyle name="20% - Accent1 68 5 2" xfId="1576" xr:uid="{00000000-0005-0000-0000-000059050000}"/>
    <cellStyle name="20% - Accent1 68 6" xfId="1577" xr:uid="{00000000-0005-0000-0000-00005A050000}"/>
    <cellStyle name="20% - Accent1 68 6 2" xfId="1578" xr:uid="{00000000-0005-0000-0000-00005B050000}"/>
    <cellStyle name="20% - Accent1 68 7" xfId="1579" xr:uid="{00000000-0005-0000-0000-00005C050000}"/>
    <cellStyle name="20% - Accent1 68 8" xfId="1580" xr:uid="{00000000-0005-0000-0000-00005D050000}"/>
    <cellStyle name="20% - Accent1 69" xfId="1581" xr:uid="{00000000-0005-0000-0000-00005E050000}"/>
    <cellStyle name="20% - Accent1 69 2" xfId="1582" xr:uid="{00000000-0005-0000-0000-00005F050000}"/>
    <cellStyle name="20% - Accent1 69 2 2" xfId="1583" xr:uid="{00000000-0005-0000-0000-000060050000}"/>
    <cellStyle name="20% - Accent1 69 2 2 2" xfId="1584" xr:uid="{00000000-0005-0000-0000-000061050000}"/>
    <cellStyle name="20% - Accent1 69 2 3" xfId="1585" xr:uid="{00000000-0005-0000-0000-000062050000}"/>
    <cellStyle name="20% - Accent1 69 2 3 2" xfId="1586" xr:uid="{00000000-0005-0000-0000-000063050000}"/>
    <cellStyle name="20% - Accent1 69 2 4" xfId="1587" xr:uid="{00000000-0005-0000-0000-000064050000}"/>
    <cellStyle name="20% - Accent1 69 2 4 2" xfId="1588" xr:uid="{00000000-0005-0000-0000-000065050000}"/>
    <cellStyle name="20% - Accent1 69 2 5" xfId="1589" xr:uid="{00000000-0005-0000-0000-000066050000}"/>
    <cellStyle name="20% - Accent1 69 2 5 2" xfId="1590" xr:uid="{00000000-0005-0000-0000-000067050000}"/>
    <cellStyle name="20% - Accent1 69 2 6" xfId="1591" xr:uid="{00000000-0005-0000-0000-000068050000}"/>
    <cellStyle name="20% - Accent1 69 3" xfId="1592" xr:uid="{00000000-0005-0000-0000-000069050000}"/>
    <cellStyle name="20% - Accent1 69 3 2" xfId="1593" xr:uid="{00000000-0005-0000-0000-00006A050000}"/>
    <cellStyle name="20% - Accent1 69 4" xfId="1594" xr:uid="{00000000-0005-0000-0000-00006B050000}"/>
    <cellStyle name="20% - Accent1 69 4 2" xfId="1595" xr:uid="{00000000-0005-0000-0000-00006C050000}"/>
    <cellStyle name="20% - Accent1 69 5" xfId="1596" xr:uid="{00000000-0005-0000-0000-00006D050000}"/>
    <cellStyle name="20% - Accent1 69 5 2" xfId="1597" xr:uid="{00000000-0005-0000-0000-00006E050000}"/>
    <cellStyle name="20% - Accent1 69 6" xfId="1598" xr:uid="{00000000-0005-0000-0000-00006F050000}"/>
    <cellStyle name="20% - Accent1 69 6 2" xfId="1599" xr:uid="{00000000-0005-0000-0000-000070050000}"/>
    <cellStyle name="20% - Accent1 69 7" xfId="1600" xr:uid="{00000000-0005-0000-0000-000071050000}"/>
    <cellStyle name="20% - Accent1 69 8" xfId="1601" xr:uid="{00000000-0005-0000-0000-000072050000}"/>
    <cellStyle name="20% - Accent1 7" xfId="1602" xr:uid="{00000000-0005-0000-0000-000073050000}"/>
    <cellStyle name="20% - Accent1 7 10" xfId="1603" xr:uid="{00000000-0005-0000-0000-000074050000}"/>
    <cellStyle name="20% - Accent1 7 11" xfId="1604" xr:uid="{00000000-0005-0000-0000-000075050000}"/>
    <cellStyle name="20% - Accent1 7 2" xfId="1605" xr:uid="{00000000-0005-0000-0000-000076050000}"/>
    <cellStyle name="20% - Accent1 7 2 2" xfId="1606" xr:uid="{00000000-0005-0000-0000-000077050000}"/>
    <cellStyle name="20% - Accent1 7 2 2 2" xfId="1607" xr:uid="{00000000-0005-0000-0000-000078050000}"/>
    <cellStyle name="20% - Accent1 7 2 3" xfId="1608" xr:uid="{00000000-0005-0000-0000-000079050000}"/>
    <cellStyle name="20% - Accent1 7 2 3 2" xfId="1609" xr:uid="{00000000-0005-0000-0000-00007A050000}"/>
    <cellStyle name="20% - Accent1 7 2 4" xfId="1610" xr:uid="{00000000-0005-0000-0000-00007B050000}"/>
    <cellStyle name="20% - Accent1 7 2 4 2" xfId="1611" xr:uid="{00000000-0005-0000-0000-00007C050000}"/>
    <cellStyle name="20% - Accent1 7 2 5" xfId="1612" xr:uid="{00000000-0005-0000-0000-00007D050000}"/>
    <cellStyle name="20% - Accent1 7 2 5 2" xfId="1613" xr:uid="{00000000-0005-0000-0000-00007E050000}"/>
    <cellStyle name="20% - Accent1 7 2 6" xfId="1614" xr:uid="{00000000-0005-0000-0000-00007F050000}"/>
    <cellStyle name="20% - Accent1 7 2 7" xfId="1615" xr:uid="{00000000-0005-0000-0000-000080050000}"/>
    <cellStyle name="20% - Accent1 7 2 8" xfId="1616" xr:uid="{00000000-0005-0000-0000-000081050000}"/>
    <cellStyle name="20% - Accent1 7 2 9" xfId="1617" xr:uid="{00000000-0005-0000-0000-000082050000}"/>
    <cellStyle name="20% - Accent1 7 3" xfId="1618" xr:uid="{00000000-0005-0000-0000-000083050000}"/>
    <cellStyle name="20% - Accent1 7 3 2" xfId="1619" xr:uid="{00000000-0005-0000-0000-000084050000}"/>
    <cellStyle name="20% - Accent1 7 4" xfId="1620" xr:uid="{00000000-0005-0000-0000-000085050000}"/>
    <cellStyle name="20% - Accent1 7 4 2" xfId="1621" xr:uid="{00000000-0005-0000-0000-000086050000}"/>
    <cellStyle name="20% - Accent1 7 5" xfId="1622" xr:uid="{00000000-0005-0000-0000-000087050000}"/>
    <cellStyle name="20% - Accent1 7 5 2" xfId="1623" xr:uid="{00000000-0005-0000-0000-000088050000}"/>
    <cellStyle name="20% - Accent1 7 6" xfId="1624" xr:uid="{00000000-0005-0000-0000-000089050000}"/>
    <cellStyle name="20% - Accent1 7 6 2" xfId="1625" xr:uid="{00000000-0005-0000-0000-00008A050000}"/>
    <cellStyle name="20% - Accent1 7 7" xfId="1626" xr:uid="{00000000-0005-0000-0000-00008B050000}"/>
    <cellStyle name="20% - Accent1 7 8" xfId="1627" xr:uid="{00000000-0005-0000-0000-00008C050000}"/>
    <cellStyle name="20% - Accent1 7 9" xfId="1628" xr:uid="{00000000-0005-0000-0000-00008D050000}"/>
    <cellStyle name="20% - Accent1 70" xfId="1629" xr:uid="{00000000-0005-0000-0000-00008E050000}"/>
    <cellStyle name="20% - Accent1 70 2" xfId="1630" xr:uid="{00000000-0005-0000-0000-00008F050000}"/>
    <cellStyle name="20% - Accent1 70 2 2" xfId="1631" xr:uid="{00000000-0005-0000-0000-000090050000}"/>
    <cellStyle name="20% - Accent1 70 2 2 2" xfId="1632" xr:uid="{00000000-0005-0000-0000-000091050000}"/>
    <cellStyle name="20% - Accent1 70 2 3" xfId="1633" xr:uid="{00000000-0005-0000-0000-000092050000}"/>
    <cellStyle name="20% - Accent1 70 2 3 2" xfId="1634" xr:uid="{00000000-0005-0000-0000-000093050000}"/>
    <cellStyle name="20% - Accent1 70 2 4" xfId="1635" xr:uid="{00000000-0005-0000-0000-000094050000}"/>
    <cellStyle name="20% - Accent1 70 2 4 2" xfId="1636" xr:uid="{00000000-0005-0000-0000-000095050000}"/>
    <cellStyle name="20% - Accent1 70 2 5" xfId="1637" xr:uid="{00000000-0005-0000-0000-000096050000}"/>
    <cellStyle name="20% - Accent1 70 2 5 2" xfId="1638" xr:uid="{00000000-0005-0000-0000-000097050000}"/>
    <cellStyle name="20% - Accent1 70 2 6" xfId="1639" xr:uid="{00000000-0005-0000-0000-000098050000}"/>
    <cellStyle name="20% - Accent1 70 3" xfId="1640" xr:uid="{00000000-0005-0000-0000-000099050000}"/>
    <cellStyle name="20% - Accent1 70 3 2" xfId="1641" xr:uid="{00000000-0005-0000-0000-00009A050000}"/>
    <cellStyle name="20% - Accent1 70 4" xfId="1642" xr:uid="{00000000-0005-0000-0000-00009B050000}"/>
    <cellStyle name="20% - Accent1 70 4 2" xfId="1643" xr:uid="{00000000-0005-0000-0000-00009C050000}"/>
    <cellStyle name="20% - Accent1 70 5" xfId="1644" xr:uid="{00000000-0005-0000-0000-00009D050000}"/>
    <cellStyle name="20% - Accent1 70 5 2" xfId="1645" xr:uid="{00000000-0005-0000-0000-00009E050000}"/>
    <cellStyle name="20% - Accent1 70 6" xfId="1646" xr:uid="{00000000-0005-0000-0000-00009F050000}"/>
    <cellStyle name="20% - Accent1 70 6 2" xfId="1647" xr:uid="{00000000-0005-0000-0000-0000A0050000}"/>
    <cellStyle name="20% - Accent1 70 7" xfId="1648" xr:uid="{00000000-0005-0000-0000-0000A1050000}"/>
    <cellStyle name="20% - Accent1 70 8" xfId="1649" xr:uid="{00000000-0005-0000-0000-0000A2050000}"/>
    <cellStyle name="20% - Accent1 71" xfId="1650" xr:uid="{00000000-0005-0000-0000-0000A3050000}"/>
    <cellStyle name="20% - Accent1 71 2" xfId="1651" xr:uid="{00000000-0005-0000-0000-0000A4050000}"/>
    <cellStyle name="20% - Accent1 71 2 2" xfId="1652" xr:uid="{00000000-0005-0000-0000-0000A5050000}"/>
    <cellStyle name="20% - Accent1 71 2 2 2" xfId="1653" xr:uid="{00000000-0005-0000-0000-0000A6050000}"/>
    <cellStyle name="20% - Accent1 71 2 3" xfId="1654" xr:uid="{00000000-0005-0000-0000-0000A7050000}"/>
    <cellStyle name="20% - Accent1 71 2 3 2" xfId="1655" xr:uid="{00000000-0005-0000-0000-0000A8050000}"/>
    <cellStyle name="20% - Accent1 71 2 4" xfId="1656" xr:uid="{00000000-0005-0000-0000-0000A9050000}"/>
    <cellStyle name="20% - Accent1 71 2 4 2" xfId="1657" xr:uid="{00000000-0005-0000-0000-0000AA050000}"/>
    <cellStyle name="20% - Accent1 71 2 5" xfId="1658" xr:uid="{00000000-0005-0000-0000-0000AB050000}"/>
    <cellStyle name="20% - Accent1 71 2 5 2" xfId="1659" xr:uid="{00000000-0005-0000-0000-0000AC050000}"/>
    <cellStyle name="20% - Accent1 71 2 6" xfId="1660" xr:uid="{00000000-0005-0000-0000-0000AD050000}"/>
    <cellStyle name="20% - Accent1 71 3" xfId="1661" xr:uid="{00000000-0005-0000-0000-0000AE050000}"/>
    <cellStyle name="20% - Accent1 71 3 2" xfId="1662" xr:uid="{00000000-0005-0000-0000-0000AF050000}"/>
    <cellStyle name="20% - Accent1 71 4" xfId="1663" xr:uid="{00000000-0005-0000-0000-0000B0050000}"/>
    <cellStyle name="20% - Accent1 71 4 2" xfId="1664" xr:uid="{00000000-0005-0000-0000-0000B1050000}"/>
    <cellStyle name="20% - Accent1 71 5" xfId="1665" xr:uid="{00000000-0005-0000-0000-0000B2050000}"/>
    <cellStyle name="20% - Accent1 71 5 2" xfId="1666" xr:uid="{00000000-0005-0000-0000-0000B3050000}"/>
    <cellStyle name="20% - Accent1 71 6" xfId="1667" xr:uid="{00000000-0005-0000-0000-0000B4050000}"/>
    <cellStyle name="20% - Accent1 71 6 2" xfId="1668" xr:uid="{00000000-0005-0000-0000-0000B5050000}"/>
    <cellStyle name="20% - Accent1 71 7" xfId="1669" xr:uid="{00000000-0005-0000-0000-0000B6050000}"/>
    <cellStyle name="20% - Accent1 71 8" xfId="1670" xr:uid="{00000000-0005-0000-0000-0000B7050000}"/>
    <cellStyle name="20% - Accent1 72" xfId="1671" xr:uid="{00000000-0005-0000-0000-0000B8050000}"/>
    <cellStyle name="20% - Accent1 72 2" xfId="1672" xr:uid="{00000000-0005-0000-0000-0000B9050000}"/>
    <cellStyle name="20% - Accent1 72 2 2" xfId="1673" xr:uid="{00000000-0005-0000-0000-0000BA050000}"/>
    <cellStyle name="20% - Accent1 72 2 2 2" xfId="1674" xr:uid="{00000000-0005-0000-0000-0000BB050000}"/>
    <cellStyle name="20% - Accent1 72 2 3" xfId="1675" xr:uid="{00000000-0005-0000-0000-0000BC050000}"/>
    <cellStyle name="20% - Accent1 72 2 3 2" xfId="1676" xr:uid="{00000000-0005-0000-0000-0000BD050000}"/>
    <cellStyle name="20% - Accent1 72 2 4" xfId="1677" xr:uid="{00000000-0005-0000-0000-0000BE050000}"/>
    <cellStyle name="20% - Accent1 72 2 4 2" xfId="1678" xr:uid="{00000000-0005-0000-0000-0000BF050000}"/>
    <cellStyle name="20% - Accent1 72 2 5" xfId="1679" xr:uid="{00000000-0005-0000-0000-0000C0050000}"/>
    <cellStyle name="20% - Accent1 72 2 5 2" xfId="1680" xr:uid="{00000000-0005-0000-0000-0000C1050000}"/>
    <cellStyle name="20% - Accent1 72 2 6" xfId="1681" xr:uid="{00000000-0005-0000-0000-0000C2050000}"/>
    <cellStyle name="20% - Accent1 72 3" xfId="1682" xr:uid="{00000000-0005-0000-0000-0000C3050000}"/>
    <cellStyle name="20% - Accent1 72 3 2" xfId="1683" xr:uid="{00000000-0005-0000-0000-0000C4050000}"/>
    <cellStyle name="20% - Accent1 72 4" xfId="1684" xr:uid="{00000000-0005-0000-0000-0000C5050000}"/>
    <cellStyle name="20% - Accent1 72 4 2" xfId="1685" xr:uid="{00000000-0005-0000-0000-0000C6050000}"/>
    <cellStyle name="20% - Accent1 72 5" xfId="1686" xr:uid="{00000000-0005-0000-0000-0000C7050000}"/>
    <cellStyle name="20% - Accent1 72 5 2" xfId="1687" xr:uid="{00000000-0005-0000-0000-0000C8050000}"/>
    <cellStyle name="20% - Accent1 72 6" xfId="1688" xr:uid="{00000000-0005-0000-0000-0000C9050000}"/>
    <cellStyle name="20% - Accent1 72 6 2" xfId="1689" xr:uid="{00000000-0005-0000-0000-0000CA050000}"/>
    <cellStyle name="20% - Accent1 72 7" xfId="1690" xr:uid="{00000000-0005-0000-0000-0000CB050000}"/>
    <cellStyle name="20% - Accent1 72 8" xfId="1691" xr:uid="{00000000-0005-0000-0000-0000CC050000}"/>
    <cellStyle name="20% - Accent1 8" xfId="1692" xr:uid="{00000000-0005-0000-0000-0000CD050000}"/>
    <cellStyle name="20% - Accent1 8 2" xfId="1693" xr:uid="{00000000-0005-0000-0000-0000CE050000}"/>
    <cellStyle name="20% - Accent1 8 2 2" xfId="1694" xr:uid="{00000000-0005-0000-0000-0000CF050000}"/>
    <cellStyle name="20% - Accent1 8 2 2 2" xfId="1695" xr:uid="{00000000-0005-0000-0000-0000D0050000}"/>
    <cellStyle name="20% - Accent1 8 2 3" xfId="1696" xr:uid="{00000000-0005-0000-0000-0000D1050000}"/>
    <cellStyle name="20% - Accent1 8 2 3 2" xfId="1697" xr:uid="{00000000-0005-0000-0000-0000D2050000}"/>
    <cellStyle name="20% - Accent1 8 2 4" xfId="1698" xr:uid="{00000000-0005-0000-0000-0000D3050000}"/>
    <cellStyle name="20% - Accent1 8 2 4 2" xfId="1699" xr:uid="{00000000-0005-0000-0000-0000D4050000}"/>
    <cellStyle name="20% - Accent1 8 2 5" xfId="1700" xr:uid="{00000000-0005-0000-0000-0000D5050000}"/>
    <cellStyle name="20% - Accent1 8 2 5 2" xfId="1701" xr:uid="{00000000-0005-0000-0000-0000D6050000}"/>
    <cellStyle name="20% - Accent1 8 2 6" xfId="1702" xr:uid="{00000000-0005-0000-0000-0000D7050000}"/>
    <cellStyle name="20% - Accent1 8 3" xfId="1703" xr:uid="{00000000-0005-0000-0000-0000D8050000}"/>
    <cellStyle name="20% - Accent1 8 3 2" xfId="1704" xr:uid="{00000000-0005-0000-0000-0000D9050000}"/>
    <cellStyle name="20% - Accent1 8 4" xfId="1705" xr:uid="{00000000-0005-0000-0000-0000DA050000}"/>
    <cellStyle name="20% - Accent1 8 4 2" xfId="1706" xr:uid="{00000000-0005-0000-0000-0000DB050000}"/>
    <cellStyle name="20% - Accent1 8 5" xfId="1707" xr:uid="{00000000-0005-0000-0000-0000DC050000}"/>
    <cellStyle name="20% - Accent1 8 5 2" xfId="1708" xr:uid="{00000000-0005-0000-0000-0000DD050000}"/>
    <cellStyle name="20% - Accent1 8 6" xfId="1709" xr:uid="{00000000-0005-0000-0000-0000DE050000}"/>
    <cellStyle name="20% - Accent1 8 6 2" xfId="1710" xr:uid="{00000000-0005-0000-0000-0000DF050000}"/>
    <cellStyle name="20% - Accent1 8 7" xfId="1711" xr:uid="{00000000-0005-0000-0000-0000E0050000}"/>
    <cellStyle name="20% - Accent1 8 8" xfId="1712" xr:uid="{00000000-0005-0000-0000-0000E1050000}"/>
    <cellStyle name="20% - Accent1 9" xfId="1713" xr:uid="{00000000-0005-0000-0000-0000E2050000}"/>
    <cellStyle name="20% - Accent1 9 2" xfId="1714" xr:uid="{00000000-0005-0000-0000-0000E3050000}"/>
    <cellStyle name="20% - Accent1 9 2 2" xfId="1715" xr:uid="{00000000-0005-0000-0000-0000E4050000}"/>
    <cellStyle name="20% - Accent1 9 2 2 2" xfId="1716" xr:uid="{00000000-0005-0000-0000-0000E5050000}"/>
    <cellStyle name="20% - Accent1 9 2 3" xfId="1717" xr:uid="{00000000-0005-0000-0000-0000E6050000}"/>
    <cellStyle name="20% - Accent1 9 2 3 2" xfId="1718" xr:uid="{00000000-0005-0000-0000-0000E7050000}"/>
    <cellStyle name="20% - Accent1 9 2 4" xfId="1719" xr:uid="{00000000-0005-0000-0000-0000E8050000}"/>
    <cellStyle name="20% - Accent1 9 2 4 2" xfId="1720" xr:uid="{00000000-0005-0000-0000-0000E9050000}"/>
    <cellStyle name="20% - Accent1 9 2 5" xfId="1721" xr:uid="{00000000-0005-0000-0000-0000EA050000}"/>
    <cellStyle name="20% - Accent1 9 2 5 2" xfId="1722" xr:uid="{00000000-0005-0000-0000-0000EB050000}"/>
    <cellStyle name="20% - Accent1 9 2 6" xfId="1723" xr:uid="{00000000-0005-0000-0000-0000EC050000}"/>
    <cellStyle name="20% - Accent1 9 3" xfId="1724" xr:uid="{00000000-0005-0000-0000-0000ED050000}"/>
    <cellStyle name="20% - Accent1 9 3 2" xfId="1725" xr:uid="{00000000-0005-0000-0000-0000EE050000}"/>
    <cellStyle name="20% - Accent1 9 4" xfId="1726" xr:uid="{00000000-0005-0000-0000-0000EF050000}"/>
    <cellStyle name="20% - Accent1 9 4 2" xfId="1727" xr:uid="{00000000-0005-0000-0000-0000F0050000}"/>
    <cellStyle name="20% - Accent1 9 5" xfId="1728" xr:uid="{00000000-0005-0000-0000-0000F1050000}"/>
    <cellStyle name="20% - Accent1 9 5 2" xfId="1729" xr:uid="{00000000-0005-0000-0000-0000F2050000}"/>
    <cellStyle name="20% - Accent1 9 6" xfId="1730" xr:uid="{00000000-0005-0000-0000-0000F3050000}"/>
    <cellStyle name="20% - Accent1 9 6 2" xfId="1731" xr:uid="{00000000-0005-0000-0000-0000F4050000}"/>
    <cellStyle name="20% - Accent1 9 7" xfId="1732" xr:uid="{00000000-0005-0000-0000-0000F5050000}"/>
    <cellStyle name="20% - Accent1 9 8" xfId="1733" xr:uid="{00000000-0005-0000-0000-0000F6050000}"/>
    <cellStyle name="20% - Accent2 10" xfId="1734" xr:uid="{00000000-0005-0000-0000-0000F7050000}"/>
    <cellStyle name="20% - Accent2 10 2" xfId="1735" xr:uid="{00000000-0005-0000-0000-0000F8050000}"/>
    <cellStyle name="20% - Accent2 10 2 2" xfId="1736" xr:uid="{00000000-0005-0000-0000-0000F9050000}"/>
    <cellStyle name="20% - Accent2 10 2 2 2" xfId="1737" xr:uid="{00000000-0005-0000-0000-0000FA050000}"/>
    <cellStyle name="20% - Accent2 10 2 3" xfId="1738" xr:uid="{00000000-0005-0000-0000-0000FB050000}"/>
    <cellStyle name="20% - Accent2 10 2 3 2" xfId="1739" xr:uid="{00000000-0005-0000-0000-0000FC050000}"/>
    <cellStyle name="20% - Accent2 10 2 4" xfId="1740" xr:uid="{00000000-0005-0000-0000-0000FD050000}"/>
    <cellStyle name="20% - Accent2 10 2 4 2" xfId="1741" xr:uid="{00000000-0005-0000-0000-0000FE050000}"/>
    <cellStyle name="20% - Accent2 10 2 5" xfId="1742" xr:uid="{00000000-0005-0000-0000-0000FF050000}"/>
    <cellStyle name="20% - Accent2 10 2 5 2" xfId="1743" xr:uid="{00000000-0005-0000-0000-000000060000}"/>
    <cellStyle name="20% - Accent2 10 2 6" xfId="1744" xr:uid="{00000000-0005-0000-0000-000001060000}"/>
    <cellStyle name="20% - Accent2 10 3" xfId="1745" xr:uid="{00000000-0005-0000-0000-000002060000}"/>
    <cellStyle name="20% - Accent2 10 3 2" xfId="1746" xr:uid="{00000000-0005-0000-0000-000003060000}"/>
    <cellStyle name="20% - Accent2 10 4" xfId="1747" xr:uid="{00000000-0005-0000-0000-000004060000}"/>
    <cellStyle name="20% - Accent2 10 4 2" xfId="1748" xr:uid="{00000000-0005-0000-0000-000005060000}"/>
    <cellStyle name="20% - Accent2 10 5" xfId="1749" xr:uid="{00000000-0005-0000-0000-000006060000}"/>
    <cellStyle name="20% - Accent2 10 5 2" xfId="1750" xr:uid="{00000000-0005-0000-0000-000007060000}"/>
    <cellStyle name="20% - Accent2 10 6" xfId="1751" xr:uid="{00000000-0005-0000-0000-000008060000}"/>
    <cellStyle name="20% - Accent2 10 6 2" xfId="1752" xr:uid="{00000000-0005-0000-0000-000009060000}"/>
    <cellStyle name="20% - Accent2 10 7" xfId="1753" xr:uid="{00000000-0005-0000-0000-00000A060000}"/>
    <cellStyle name="20% - Accent2 10 8" xfId="1754" xr:uid="{00000000-0005-0000-0000-00000B060000}"/>
    <cellStyle name="20% - Accent2 11" xfId="1755" xr:uid="{00000000-0005-0000-0000-00000C060000}"/>
    <cellStyle name="20% - Accent2 11 2" xfId="1756" xr:uid="{00000000-0005-0000-0000-00000D060000}"/>
    <cellStyle name="20% - Accent2 11 2 2" xfId="1757" xr:uid="{00000000-0005-0000-0000-00000E060000}"/>
    <cellStyle name="20% - Accent2 11 2 2 2" xfId="1758" xr:uid="{00000000-0005-0000-0000-00000F060000}"/>
    <cellStyle name="20% - Accent2 11 2 3" xfId="1759" xr:uid="{00000000-0005-0000-0000-000010060000}"/>
    <cellStyle name="20% - Accent2 11 2 3 2" xfId="1760" xr:uid="{00000000-0005-0000-0000-000011060000}"/>
    <cellStyle name="20% - Accent2 11 2 4" xfId="1761" xr:uid="{00000000-0005-0000-0000-000012060000}"/>
    <cellStyle name="20% - Accent2 11 2 4 2" xfId="1762" xr:uid="{00000000-0005-0000-0000-000013060000}"/>
    <cellStyle name="20% - Accent2 11 2 5" xfId="1763" xr:uid="{00000000-0005-0000-0000-000014060000}"/>
    <cellStyle name="20% - Accent2 11 2 5 2" xfId="1764" xr:uid="{00000000-0005-0000-0000-000015060000}"/>
    <cellStyle name="20% - Accent2 11 2 6" xfId="1765" xr:uid="{00000000-0005-0000-0000-000016060000}"/>
    <cellStyle name="20% - Accent2 11 3" xfId="1766" xr:uid="{00000000-0005-0000-0000-000017060000}"/>
    <cellStyle name="20% - Accent2 11 3 2" xfId="1767" xr:uid="{00000000-0005-0000-0000-000018060000}"/>
    <cellStyle name="20% - Accent2 11 4" xfId="1768" xr:uid="{00000000-0005-0000-0000-000019060000}"/>
    <cellStyle name="20% - Accent2 11 4 2" xfId="1769" xr:uid="{00000000-0005-0000-0000-00001A060000}"/>
    <cellStyle name="20% - Accent2 11 5" xfId="1770" xr:uid="{00000000-0005-0000-0000-00001B060000}"/>
    <cellStyle name="20% - Accent2 11 5 2" xfId="1771" xr:uid="{00000000-0005-0000-0000-00001C060000}"/>
    <cellStyle name="20% - Accent2 11 6" xfId="1772" xr:uid="{00000000-0005-0000-0000-00001D060000}"/>
    <cellStyle name="20% - Accent2 11 6 2" xfId="1773" xr:uid="{00000000-0005-0000-0000-00001E060000}"/>
    <cellStyle name="20% - Accent2 11 7" xfId="1774" xr:uid="{00000000-0005-0000-0000-00001F060000}"/>
    <cellStyle name="20% - Accent2 11 8" xfId="1775" xr:uid="{00000000-0005-0000-0000-000020060000}"/>
    <cellStyle name="20% - Accent2 12" xfId="1776" xr:uid="{00000000-0005-0000-0000-000021060000}"/>
    <cellStyle name="20% - Accent2 12 2" xfId="1777" xr:uid="{00000000-0005-0000-0000-000022060000}"/>
    <cellStyle name="20% - Accent2 12 2 2" xfId="1778" xr:uid="{00000000-0005-0000-0000-000023060000}"/>
    <cellStyle name="20% - Accent2 12 2 2 2" xfId="1779" xr:uid="{00000000-0005-0000-0000-000024060000}"/>
    <cellStyle name="20% - Accent2 12 2 3" xfId="1780" xr:uid="{00000000-0005-0000-0000-000025060000}"/>
    <cellStyle name="20% - Accent2 12 2 3 2" xfId="1781" xr:uid="{00000000-0005-0000-0000-000026060000}"/>
    <cellStyle name="20% - Accent2 12 2 4" xfId="1782" xr:uid="{00000000-0005-0000-0000-000027060000}"/>
    <cellStyle name="20% - Accent2 12 2 4 2" xfId="1783" xr:uid="{00000000-0005-0000-0000-000028060000}"/>
    <cellStyle name="20% - Accent2 12 2 5" xfId="1784" xr:uid="{00000000-0005-0000-0000-000029060000}"/>
    <cellStyle name="20% - Accent2 12 2 5 2" xfId="1785" xr:uid="{00000000-0005-0000-0000-00002A060000}"/>
    <cellStyle name="20% - Accent2 12 2 6" xfId="1786" xr:uid="{00000000-0005-0000-0000-00002B060000}"/>
    <cellStyle name="20% - Accent2 12 3" xfId="1787" xr:uid="{00000000-0005-0000-0000-00002C060000}"/>
    <cellStyle name="20% - Accent2 12 3 2" xfId="1788" xr:uid="{00000000-0005-0000-0000-00002D060000}"/>
    <cellStyle name="20% - Accent2 12 4" xfId="1789" xr:uid="{00000000-0005-0000-0000-00002E060000}"/>
    <cellStyle name="20% - Accent2 12 4 2" xfId="1790" xr:uid="{00000000-0005-0000-0000-00002F060000}"/>
    <cellStyle name="20% - Accent2 12 5" xfId="1791" xr:uid="{00000000-0005-0000-0000-000030060000}"/>
    <cellStyle name="20% - Accent2 12 5 2" xfId="1792" xr:uid="{00000000-0005-0000-0000-000031060000}"/>
    <cellStyle name="20% - Accent2 12 6" xfId="1793" xr:uid="{00000000-0005-0000-0000-000032060000}"/>
    <cellStyle name="20% - Accent2 12 6 2" xfId="1794" xr:uid="{00000000-0005-0000-0000-000033060000}"/>
    <cellStyle name="20% - Accent2 12 7" xfId="1795" xr:uid="{00000000-0005-0000-0000-000034060000}"/>
    <cellStyle name="20% - Accent2 12 8" xfId="1796" xr:uid="{00000000-0005-0000-0000-000035060000}"/>
    <cellStyle name="20% - Accent2 13" xfId="1797" xr:uid="{00000000-0005-0000-0000-000036060000}"/>
    <cellStyle name="20% - Accent2 13 2" xfId="1798" xr:uid="{00000000-0005-0000-0000-000037060000}"/>
    <cellStyle name="20% - Accent2 13 2 2" xfId="1799" xr:uid="{00000000-0005-0000-0000-000038060000}"/>
    <cellStyle name="20% - Accent2 13 2 2 2" xfId="1800" xr:uid="{00000000-0005-0000-0000-000039060000}"/>
    <cellStyle name="20% - Accent2 13 2 3" xfId="1801" xr:uid="{00000000-0005-0000-0000-00003A060000}"/>
    <cellStyle name="20% - Accent2 13 2 3 2" xfId="1802" xr:uid="{00000000-0005-0000-0000-00003B060000}"/>
    <cellStyle name="20% - Accent2 13 2 4" xfId="1803" xr:uid="{00000000-0005-0000-0000-00003C060000}"/>
    <cellStyle name="20% - Accent2 13 2 4 2" xfId="1804" xr:uid="{00000000-0005-0000-0000-00003D060000}"/>
    <cellStyle name="20% - Accent2 13 2 5" xfId="1805" xr:uid="{00000000-0005-0000-0000-00003E060000}"/>
    <cellStyle name="20% - Accent2 13 2 5 2" xfId="1806" xr:uid="{00000000-0005-0000-0000-00003F060000}"/>
    <cellStyle name="20% - Accent2 13 2 6" xfId="1807" xr:uid="{00000000-0005-0000-0000-000040060000}"/>
    <cellStyle name="20% - Accent2 13 3" xfId="1808" xr:uid="{00000000-0005-0000-0000-000041060000}"/>
    <cellStyle name="20% - Accent2 13 3 2" xfId="1809" xr:uid="{00000000-0005-0000-0000-000042060000}"/>
    <cellStyle name="20% - Accent2 13 4" xfId="1810" xr:uid="{00000000-0005-0000-0000-000043060000}"/>
    <cellStyle name="20% - Accent2 13 4 2" xfId="1811" xr:uid="{00000000-0005-0000-0000-000044060000}"/>
    <cellStyle name="20% - Accent2 13 5" xfId="1812" xr:uid="{00000000-0005-0000-0000-000045060000}"/>
    <cellStyle name="20% - Accent2 13 5 2" xfId="1813" xr:uid="{00000000-0005-0000-0000-000046060000}"/>
    <cellStyle name="20% - Accent2 13 6" xfId="1814" xr:uid="{00000000-0005-0000-0000-000047060000}"/>
    <cellStyle name="20% - Accent2 13 6 2" xfId="1815" xr:uid="{00000000-0005-0000-0000-000048060000}"/>
    <cellStyle name="20% - Accent2 13 7" xfId="1816" xr:uid="{00000000-0005-0000-0000-000049060000}"/>
    <cellStyle name="20% - Accent2 13 8" xfId="1817" xr:uid="{00000000-0005-0000-0000-00004A060000}"/>
    <cellStyle name="20% - Accent2 14" xfId="1818" xr:uid="{00000000-0005-0000-0000-00004B060000}"/>
    <cellStyle name="20% - Accent2 14 2" xfId="1819" xr:uid="{00000000-0005-0000-0000-00004C060000}"/>
    <cellStyle name="20% - Accent2 14 2 2" xfId="1820" xr:uid="{00000000-0005-0000-0000-00004D060000}"/>
    <cellStyle name="20% - Accent2 14 2 2 2" xfId="1821" xr:uid="{00000000-0005-0000-0000-00004E060000}"/>
    <cellStyle name="20% - Accent2 14 2 3" xfId="1822" xr:uid="{00000000-0005-0000-0000-00004F060000}"/>
    <cellStyle name="20% - Accent2 14 2 3 2" xfId="1823" xr:uid="{00000000-0005-0000-0000-000050060000}"/>
    <cellStyle name="20% - Accent2 14 2 4" xfId="1824" xr:uid="{00000000-0005-0000-0000-000051060000}"/>
    <cellStyle name="20% - Accent2 14 2 4 2" xfId="1825" xr:uid="{00000000-0005-0000-0000-000052060000}"/>
    <cellStyle name="20% - Accent2 14 2 5" xfId="1826" xr:uid="{00000000-0005-0000-0000-000053060000}"/>
    <cellStyle name="20% - Accent2 14 2 5 2" xfId="1827" xr:uid="{00000000-0005-0000-0000-000054060000}"/>
    <cellStyle name="20% - Accent2 14 2 6" xfId="1828" xr:uid="{00000000-0005-0000-0000-000055060000}"/>
    <cellStyle name="20% - Accent2 14 3" xfId="1829" xr:uid="{00000000-0005-0000-0000-000056060000}"/>
    <cellStyle name="20% - Accent2 14 3 2" xfId="1830" xr:uid="{00000000-0005-0000-0000-000057060000}"/>
    <cellStyle name="20% - Accent2 14 4" xfId="1831" xr:uid="{00000000-0005-0000-0000-000058060000}"/>
    <cellStyle name="20% - Accent2 14 4 2" xfId="1832" xr:uid="{00000000-0005-0000-0000-000059060000}"/>
    <cellStyle name="20% - Accent2 14 5" xfId="1833" xr:uid="{00000000-0005-0000-0000-00005A060000}"/>
    <cellStyle name="20% - Accent2 14 5 2" xfId="1834" xr:uid="{00000000-0005-0000-0000-00005B060000}"/>
    <cellStyle name="20% - Accent2 14 6" xfId="1835" xr:uid="{00000000-0005-0000-0000-00005C060000}"/>
    <cellStyle name="20% - Accent2 14 6 2" xfId="1836" xr:uid="{00000000-0005-0000-0000-00005D060000}"/>
    <cellStyle name="20% - Accent2 14 7" xfId="1837" xr:uid="{00000000-0005-0000-0000-00005E060000}"/>
    <cellStyle name="20% - Accent2 14 8" xfId="1838" xr:uid="{00000000-0005-0000-0000-00005F060000}"/>
    <cellStyle name="20% - Accent2 15" xfId="1839" xr:uid="{00000000-0005-0000-0000-000060060000}"/>
    <cellStyle name="20% - Accent2 15 2" xfId="1840" xr:uid="{00000000-0005-0000-0000-000061060000}"/>
    <cellStyle name="20% - Accent2 15 2 2" xfId="1841" xr:uid="{00000000-0005-0000-0000-000062060000}"/>
    <cellStyle name="20% - Accent2 15 2 2 2" xfId="1842" xr:uid="{00000000-0005-0000-0000-000063060000}"/>
    <cellStyle name="20% - Accent2 15 2 3" xfId="1843" xr:uid="{00000000-0005-0000-0000-000064060000}"/>
    <cellStyle name="20% - Accent2 15 2 3 2" xfId="1844" xr:uid="{00000000-0005-0000-0000-000065060000}"/>
    <cellStyle name="20% - Accent2 15 2 4" xfId="1845" xr:uid="{00000000-0005-0000-0000-000066060000}"/>
    <cellStyle name="20% - Accent2 15 2 4 2" xfId="1846" xr:uid="{00000000-0005-0000-0000-000067060000}"/>
    <cellStyle name="20% - Accent2 15 2 5" xfId="1847" xr:uid="{00000000-0005-0000-0000-000068060000}"/>
    <cellStyle name="20% - Accent2 15 2 5 2" xfId="1848" xr:uid="{00000000-0005-0000-0000-000069060000}"/>
    <cellStyle name="20% - Accent2 15 2 6" xfId="1849" xr:uid="{00000000-0005-0000-0000-00006A060000}"/>
    <cellStyle name="20% - Accent2 15 3" xfId="1850" xr:uid="{00000000-0005-0000-0000-00006B060000}"/>
    <cellStyle name="20% - Accent2 15 3 2" xfId="1851" xr:uid="{00000000-0005-0000-0000-00006C060000}"/>
    <cellStyle name="20% - Accent2 15 4" xfId="1852" xr:uid="{00000000-0005-0000-0000-00006D060000}"/>
    <cellStyle name="20% - Accent2 15 4 2" xfId="1853" xr:uid="{00000000-0005-0000-0000-00006E060000}"/>
    <cellStyle name="20% - Accent2 15 5" xfId="1854" xr:uid="{00000000-0005-0000-0000-00006F060000}"/>
    <cellStyle name="20% - Accent2 15 5 2" xfId="1855" xr:uid="{00000000-0005-0000-0000-000070060000}"/>
    <cellStyle name="20% - Accent2 15 6" xfId="1856" xr:uid="{00000000-0005-0000-0000-000071060000}"/>
    <cellStyle name="20% - Accent2 15 6 2" xfId="1857" xr:uid="{00000000-0005-0000-0000-000072060000}"/>
    <cellStyle name="20% - Accent2 15 7" xfId="1858" xr:uid="{00000000-0005-0000-0000-000073060000}"/>
    <cellStyle name="20% - Accent2 15 8" xfId="1859" xr:uid="{00000000-0005-0000-0000-000074060000}"/>
    <cellStyle name="20% - Accent2 16" xfId="1860" xr:uid="{00000000-0005-0000-0000-000075060000}"/>
    <cellStyle name="20% - Accent2 16 2" xfId="1861" xr:uid="{00000000-0005-0000-0000-000076060000}"/>
    <cellStyle name="20% - Accent2 16 2 2" xfId="1862" xr:uid="{00000000-0005-0000-0000-000077060000}"/>
    <cellStyle name="20% - Accent2 16 2 2 2" xfId="1863" xr:uid="{00000000-0005-0000-0000-000078060000}"/>
    <cellStyle name="20% - Accent2 16 2 3" xfId="1864" xr:uid="{00000000-0005-0000-0000-000079060000}"/>
    <cellStyle name="20% - Accent2 16 2 3 2" xfId="1865" xr:uid="{00000000-0005-0000-0000-00007A060000}"/>
    <cellStyle name="20% - Accent2 16 2 4" xfId="1866" xr:uid="{00000000-0005-0000-0000-00007B060000}"/>
    <cellStyle name="20% - Accent2 16 2 4 2" xfId="1867" xr:uid="{00000000-0005-0000-0000-00007C060000}"/>
    <cellStyle name="20% - Accent2 16 2 5" xfId="1868" xr:uid="{00000000-0005-0000-0000-00007D060000}"/>
    <cellStyle name="20% - Accent2 16 2 5 2" xfId="1869" xr:uid="{00000000-0005-0000-0000-00007E060000}"/>
    <cellStyle name="20% - Accent2 16 2 6" xfId="1870" xr:uid="{00000000-0005-0000-0000-00007F060000}"/>
    <cellStyle name="20% - Accent2 16 3" xfId="1871" xr:uid="{00000000-0005-0000-0000-000080060000}"/>
    <cellStyle name="20% - Accent2 16 3 2" xfId="1872" xr:uid="{00000000-0005-0000-0000-000081060000}"/>
    <cellStyle name="20% - Accent2 16 4" xfId="1873" xr:uid="{00000000-0005-0000-0000-000082060000}"/>
    <cellStyle name="20% - Accent2 16 4 2" xfId="1874" xr:uid="{00000000-0005-0000-0000-000083060000}"/>
    <cellStyle name="20% - Accent2 16 5" xfId="1875" xr:uid="{00000000-0005-0000-0000-000084060000}"/>
    <cellStyle name="20% - Accent2 16 5 2" xfId="1876" xr:uid="{00000000-0005-0000-0000-000085060000}"/>
    <cellStyle name="20% - Accent2 16 6" xfId="1877" xr:uid="{00000000-0005-0000-0000-000086060000}"/>
    <cellStyle name="20% - Accent2 16 6 2" xfId="1878" xr:uid="{00000000-0005-0000-0000-000087060000}"/>
    <cellStyle name="20% - Accent2 16 7" xfId="1879" xr:uid="{00000000-0005-0000-0000-000088060000}"/>
    <cellStyle name="20% - Accent2 16 8" xfId="1880" xr:uid="{00000000-0005-0000-0000-000089060000}"/>
    <cellStyle name="20% - Accent2 17" xfId="1881" xr:uid="{00000000-0005-0000-0000-00008A060000}"/>
    <cellStyle name="20% - Accent2 17 2" xfId="1882" xr:uid="{00000000-0005-0000-0000-00008B060000}"/>
    <cellStyle name="20% - Accent2 17 2 2" xfId="1883" xr:uid="{00000000-0005-0000-0000-00008C060000}"/>
    <cellStyle name="20% - Accent2 17 2 2 2" xfId="1884" xr:uid="{00000000-0005-0000-0000-00008D060000}"/>
    <cellStyle name="20% - Accent2 17 2 3" xfId="1885" xr:uid="{00000000-0005-0000-0000-00008E060000}"/>
    <cellStyle name="20% - Accent2 17 2 3 2" xfId="1886" xr:uid="{00000000-0005-0000-0000-00008F060000}"/>
    <cellStyle name="20% - Accent2 17 2 4" xfId="1887" xr:uid="{00000000-0005-0000-0000-000090060000}"/>
    <cellStyle name="20% - Accent2 17 2 4 2" xfId="1888" xr:uid="{00000000-0005-0000-0000-000091060000}"/>
    <cellStyle name="20% - Accent2 17 2 5" xfId="1889" xr:uid="{00000000-0005-0000-0000-000092060000}"/>
    <cellStyle name="20% - Accent2 17 2 5 2" xfId="1890" xr:uid="{00000000-0005-0000-0000-000093060000}"/>
    <cellStyle name="20% - Accent2 17 2 6" xfId="1891" xr:uid="{00000000-0005-0000-0000-000094060000}"/>
    <cellStyle name="20% - Accent2 17 3" xfId="1892" xr:uid="{00000000-0005-0000-0000-000095060000}"/>
    <cellStyle name="20% - Accent2 17 3 2" xfId="1893" xr:uid="{00000000-0005-0000-0000-000096060000}"/>
    <cellStyle name="20% - Accent2 17 4" xfId="1894" xr:uid="{00000000-0005-0000-0000-000097060000}"/>
    <cellStyle name="20% - Accent2 17 4 2" xfId="1895" xr:uid="{00000000-0005-0000-0000-000098060000}"/>
    <cellStyle name="20% - Accent2 17 5" xfId="1896" xr:uid="{00000000-0005-0000-0000-000099060000}"/>
    <cellStyle name="20% - Accent2 17 5 2" xfId="1897" xr:uid="{00000000-0005-0000-0000-00009A060000}"/>
    <cellStyle name="20% - Accent2 17 6" xfId="1898" xr:uid="{00000000-0005-0000-0000-00009B060000}"/>
    <cellStyle name="20% - Accent2 17 6 2" xfId="1899" xr:uid="{00000000-0005-0000-0000-00009C060000}"/>
    <cellStyle name="20% - Accent2 17 7" xfId="1900" xr:uid="{00000000-0005-0000-0000-00009D060000}"/>
    <cellStyle name="20% - Accent2 17 8" xfId="1901" xr:uid="{00000000-0005-0000-0000-00009E060000}"/>
    <cellStyle name="20% - Accent2 18" xfId="1902" xr:uid="{00000000-0005-0000-0000-00009F060000}"/>
    <cellStyle name="20% - Accent2 18 2" xfId="1903" xr:uid="{00000000-0005-0000-0000-0000A0060000}"/>
    <cellStyle name="20% - Accent2 18 2 2" xfId="1904" xr:uid="{00000000-0005-0000-0000-0000A1060000}"/>
    <cellStyle name="20% - Accent2 18 2 2 2" xfId="1905" xr:uid="{00000000-0005-0000-0000-0000A2060000}"/>
    <cellStyle name="20% - Accent2 18 2 3" xfId="1906" xr:uid="{00000000-0005-0000-0000-0000A3060000}"/>
    <cellStyle name="20% - Accent2 18 2 3 2" xfId="1907" xr:uid="{00000000-0005-0000-0000-0000A4060000}"/>
    <cellStyle name="20% - Accent2 18 2 4" xfId="1908" xr:uid="{00000000-0005-0000-0000-0000A5060000}"/>
    <cellStyle name="20% - Accent2 18 2 4 2" xfId="1909" xr:uid="{00000000-0005-0000-0000-0000A6060000}"/>
    <cellStyle name="20% - Accent2 18 2 5" xfId="1910" xr:uid="{00000000-0005-0000-0000-0000A7060000}"/>
    <cellStyle name="20% - Accent2 18 2 5 2" xfId="1911" xr:uid="{00000000-0005-0000-0000-0000A8060000}"/>
    <cellStyle name="20% - Accent2 18 2 6" xfId="1912" xr:uid="{00000000-0005-0000-0000-0000A9060000}"/>
    <cellStyle name="20% - Accent2 18 3" xfId="1913" xr:uid="{00000000-0005-0000-0000-0000AA060000}"/>
    <cellStyle name="20% - Accent2 18 3 2" xfId="1914" xr:uid="{00000000-0005-0000-0000-0000AB060000}"/>
    <cellStyle name="20% - Accent2 18 4" xfId="1915" xr:uid="{00000000-0005-0000-0000-0000AC060000}"/>
    <cellStyle name="20% - Accent2 18 4 2" xfId="1916" xr:uid="{00000000-0005-0000-0000-0000AD060000}"/>
    <cellStyle name="20% - Accent2 18 5" xfId="1917" xr:uid="{00000000-0005-0000-0000-0000AE060000}"/>
    <cellStyle name="20% - Accent2 18 5 2" xfId="1918" xr:uid="{00000000-0005-0000-0000-0000AF060000}"/>
    <cellStyle name="20% - Accent2 18 6" xfId="1919" xr:uid="{00000000-0005-0000-0000-0000B0060000}"/>
    <cellStyle name="20% - Accent2 18 6 2" xfId="1920" xr:uid="{00000000-0005-0000-0000-0000B1060000}"/>
    <cellStyle name="20% - Accent2 18 7" xfId="1921" xr:uid="{00000000-0005-0000-0000-0000B2060000}"/>
    <cellStyle name="20% - Accent2 18 8" xfId="1922" xr:uid="{00000000-0005-0000-0000-0000B3060000}"/>
    <cellStyle name="20% - Accent2 19" xfId="1923" xr:uid="{00000000-0005-0000-0000-0000B4060000}"/>
    <cellStyle name="20% - Accent2 19 2" xfId="1924" xr:uid="{00000000-0005-0000-0000-0000B5060000}"/>
    <cellStyle name="20% - Accent2 19 2 2" xfId="1925" xr:uid="{00000000-0005-0000-0000-0000B6060000}"/>
    <cellStyle name="20% - Accent2 19 2 2 2" xfId="1926" xr:uid="{00000000-0005-0000-0000-0000B7060000}"/>
    <cellStyle name="20% - Accent2 19 2 3" xfId="1927" xr:uid="{00000000-0005-0000-0000-0000B8060000}"/>
    <cellStyle name="20% - Accent2 19 2 3 2" xfId="1928" xr:uid="{00000000-0005-0000-0000-0000B9060000}"/>
    <cellStyle name="20% - Accent2 19 2 4" xfId="1929" xr:uid="{00000000-0005-0000-0000-0000BA060000}"/>
    <cellStyle name="20% - Accent2 19 2 4 2" xfId="1930" xr:uid="{00000000-0005-0000-0000-0000BB060000}"/>
    <cellStyle name="20% - Accent2 19 2 5" xfId="1931" xr:uid="{00000000-0005-0000-0000-0000BC060000}"/>
    <cellStyle name="20% - Accent2 19 2 5 2" xfId="1932" xr:uid="{00000000-0005-0000-0000-0000BD060000}"/>
    <cellStyle name="20% - Accent2 19 2 6" xfId="1933" xr:uid="{00000000-0005-0000-0000-0000BE060000}"/>
    <cellStyle name="20% - Accent2 19 3" xfId="1934" xr:uid="{00000000-0005-0000-0000-0000BF060000}"/>
    <cellStyle name="20% - Accent2 19 3 2" xfId="1935" xr:uid="{00000000-0005-0000-0000-0000C0060000}"/>
    <cellStyle name="20% - Accent2 19 4" xfId="1936" xr:uid="{00000000-0005-0000-0000-0000C1060000}"/>
    <cellStyle name="20% - Accent2 19 4 2" xfId="1937" xr:uid="{00000000-0005-0000-0000-0000C2060000}"/>
    <cellStyle name="20% - Accent2 19 5" xfId="1938" xr:uid="{00000000-0005-0000-0000-0000C3060000}"/>
    <cellStyle name="20% - Accent2 19 5 2" xfId="1939" xr:uid="{00000000-0005-0000-0000-0000C4060000}"/>
    <cellStyle name="20% - Accent2 19 6" xfId="1940" xr:uid="{00000000-0005-0000-0000-0000C5060000}"/>
    <cellStyle name="20% - Accent2 19 6 2" xfId="1941" xr:uid="{00000000-0005-0000-0000-0000C6060000}"/>
    <cellStyle name="20% - Accent2 19 7" xfId="1942" xr:uid="{00000000-0005-0000-0000-0000C7060000}"/>
    <cellStyle name="20% - Accent2 19 8" xfId="1943" xr:uid="{00000000-0005-0000-0000-0000C8060000}"/>
    <cellStyle name="20% - Accent2 2" xfId="1944" xr:uid="{00000000-0005-0000-0000-0000C9060000}"/>
    <cellStyle name="20% - Accent2 2 10" xfId="1945" xr:uid="{00000000-0005-0000-0000-0000CA060000}"/>
    <cellStyle name="20% - Accent2 2 11" xfId="1946" xr:uid="{00000000-0005-0000-0000-0000CB060000}"/>
    <cellStyle name="20% - Accent2 2 2" xfId="1947" xr:uid="{00000000-0005-0000-0000-0000CC060000}"/>
    <cellStyle name="20% - Accent2 2 2 2" xfId="1948" xr:uid="{00000000-0005-0000-0000-0000CD060000}"/>
    <cellStyle name="20% - Accent2 2 2 2 2" xfId="1949" xr:uid="{00000000-0005-0000-0000-0000CE060000}"/>
    <cellStyle name="20% - Accent2 2 2 3" xfId="1950" xr:uid="{00000000-0005-0000-0000-0000CF060000}"/>
    <cellStyle name="20% - Accent2 2 2 3 2" xfId="1951" xr:uid="{00000000-0005-0000-0000-0000D0060000}"/>
    <cellStyle name="20% - Accent2 2 2 4" xfId="1952" xr:uid="{00000000-0005-0000-0000-0000D1060000}"/>
    <cellStyle name="20% - Accent2 2 2 4 2" xfId="1953" xr:uid="{00000000-0005-0000-0000-0000D2060000}"/>
    <cellStyle name="20% - Accent2 2 2 5" xfId="1954" xr:uid="{00000000-0005-0000-0000-0000D3060000}"/>
    <cellStyle name="20% - Accent2 2 2 5 2" xfId="1955" xr:uid="{00000000-0005-0000-0000-0000D4060000}"/>
    <cellStyle name="20% - Accent2 2 2 6" xfId="1956" xr:uid="{00000000-0005-0000-0000-0000D5060000}"/>
    <cellStyle name="20% - Accent2 2 2 7" xfId="1957" xr:uid="{00000000-0005-0000-0000-0000D6060000}"/>
    <cellStyle name="20% - Accent2 2 2 8" xfId="1958" xr:uid="{00000000-0005-0000-0000-0000D7060000}"/>
    <cellStyle name="20% - Accent2 2 2 9" xfId="1959" xr:uid="{00000000-0005-0000-0000-0000D8060000}"/>
    <cellStyle name="20% - Accent2 2 3" xfId="1960" xr:uid="{00000000-0005-0000-0000-0000D9060000}"/>
    <cellStyle name="20% - Accent2 2 3 2" xfId="1961" xr:uid="{00000000-0005-0000-0000-0000DA060000}"/>
    <cellStyle name="20% - Accent2 2 4" xfId="1962" xr:uid="{00000000-0005-0000-0000-0000DB060000}"/>
    <cellStyle name="20% - Accent2 2 4 2" xfId="1963" xr:uid="{00000000-0005-0000-0000-0000DC060000}"/>
    <cellStyle name="20% - Accent2 2 5" xfId="1964" xr:uid="{00000000-0005-0000-0000-0000DD060000}"/>
    <cellStyle name="20% - Accent2 2 5 2" xfId="1965" xr:uid="{00000000-0005-0000-0000-0000DE060000}"/>
    <cellStyle name="20% - Accent2 2 6" xfId="1966" xr:uid="{00000000-0005-0000-0000-0000DF060000}"/>
    <cellStyle name="20% - Accent2 2 6 2" xfId="1967" xr:uid="{00000000-0005-0000-0000-0000E0060000}"/>
    <cellStyle name="20% - Accent2 2 7" xfId="1968" xr:uid="{00000000-0005-0000-0000-0000E1060000}"/>
    <cellStyle name="20% - Accent2 2 8" xfId="1969" xr:uid="{00000000-0005-0000-0000-0000E2060000}"/>
    <cellStyle name="20% - Accent2 2 9" xfId="1970" xr:uid="{00000000-0005-0000-0000-0000E3060000}"/>
    <cellStyle name="20% - Accent2 20" xfId="1971" xr:uid="{00000000-0005-0000-0000-0000E4060000}"/>
    <cellStyle name="20% - Accent2 20 2" xfId="1972" xr:uid="{00000000-0005-0000-0000-0000E5060000}"/>
    <cellStyle name="20% - Accent2 20 2 2" xfId="1973" xr:uid="{00000000-0005-0000-0000-0000E6060000}"/>
    <cellStyle name="20% - Accent2 20 2 2 2" xfId="1974" xr:uid="{00000000-0005-0000-0000-0000E7060000}"/>
    <cellStyle name="20% - Accent2 20 2 3" xfId="1975" xr:uid="{00000000-0005-0000-0000-0000E8060000}"/>
    <cellStyle name="20% - Accent2 20 2 3 2" xfId="1976" xr:uid="{00000000-0005-0000-0000-0000E9060000}"/>
    <cellStyle name="20% - Accent2 20 2 4" xfId="1977" xr:uid="{00000000-0005-0000-0000-0000EA060000}"/>
    <cellStyle name="20% - Accent2 20 2 4 2" xfId="1978" xr:uid="{00000000-0005-0000-0000-0000EB060000}"/>
    <cellStyle name="20% - Accent2 20 2 5" xfId="1979" xr:uid="{00000000-0005-0000-0000-0000EC060000}"/>
    <cellStyle name="20% - Accent2 20 2 5 2" xfId="1980" xr:uid="{00000000-0005-0000-0000-0000ED060000}"/>
    <cellStyle name="20% - Accent2 20 2 6" xfId="1981" xr:uid="{00000000-0005-0000-0000-0000EE060000}"/>
    <cellStyle name="20% - Accent2 20 3" xfId="1982" xr:uid="{00000000-0005-0000-0000-0000EF060000}"/>
    <cellStyle name="20% - Accent2 20 3 2" xfId="1983" xr:uid="{00000000-0005-0000-0000-0000F0060000}"/>
    <cellStyle name="20% - Accent2 20 4" xfId="1984" xr:uid="{00000000-0005-0000-0000-0000F1060000}"/>
    <cellStyle name="20% - Accent2 20 4 2" xfId="1985" xr:uid="{00000000-0005-0000-0000-0000F2060000}"/>
    <cellStyle name="20% - Accent2 20 5" xfId="1986" xr:uid="{00000000-0005-0000-0000-0000F3060000}"/>
    <cellStyle name="20% - Accent2 20 5 2" xfId="1987" xr:uid="{00000000-0005-0000-0000-0000F4060000}"/>
    <cellStyle name="20% - Accent2 20 6" xfId="1988" xr:uid="{00000000-0005-0000-0000-0000F5060000}"/>
    <cellStyle name="20% - Accent2 20 6 2" xfId="1989" xr:uid="{00000000-0005-0000-0000-0000F6060000}"/>
    <cellStyle name="20% - Accent2 20 7" xfId="1990" xr:uid="{00000000-0005-0000-0000-0000F7060000}"/>
    <cellStyle name="20% - Accent2 20 8" xfId="1991" xr:uid="{00000000-0005-0000-0000-0000F8060000}"/>
    <cellStyle name="20% - Accent2 21" xfId="1992" xr:uid="{00000000-0005-0000-0000-0000F9060000}"/>
    <cellStyle name="20% - Accent2 21 2" xfId="1993" xr:uid="{00000000-0005-0000-0000-0000FA060000}"/>
    <cellStyle name="20% - Accent2 21 2 2" xfId="1994" xr:uid="{00000000-0005-0000-0000-0000FB060000}"/>
    <cellStyle name="20% - Accent2 21 2 2 2" xfId="1995" xr:uid="{00000000-0005-0000-0000-0000FC060000}"/>
    <cellStyle name="20% - Accent2 21 2 3" xfId="1996" xr:uid="{00000000-0005-0000-0000-0000FD060000}"/>
    <cellStyle name="20% - Accent2 21 2 3 2" xfId="1997" xr:uid="{00000000-0005-0000-0000-0000FE060000}"/>
    <cellStyle name="20% - Accent2 21 2 4" xfId="1998" xr:uid="{00000000-0005-0000-0000-0000FF060000}"/>
    <cellStyle name="20% - Accent2 21 2 4 2" xfId="1999" xr:uid="{00000000-0005-0000-0000-000000070000}"/>
    <cellStyle name="20% - Accent2 21 2 5" xfId="2000" xr:uid="{00000000-0005-0000-0000-000001070000}"/>
    <cellStyle name="20% - Accent2 21 2 5 2" xfId="2001" xr:uid="{00000000-0005-0000-0000-000002070000}"/>
    <cellStyle name="20% - Accent2 21 2 6" xfId="2002" xr:uid="{00000000-0005-0000-0000-000003070000}"/>
    <cellStyle name="20% - Accent2 21 3" xfId="2003" xr:uid="{00000000-0005-0000-0000-000004070000}"/>
    <cellStyle name="20% - Accent2 21 3 2" xfId="2004" xr:uid="{00000000-0005-0000-0000-000005070000}"/>
    <cellStyle name="20% - Accent2 21 4" xfId="2005" xr:uid="{00000000-0005-0000-0000-000006070000}"/>
    <cellStyle name="20% - Accent2 21 4 2" xfId="2006" xr:uid="{00000000-0005-0000-0000-000007070000}"/>
    <cellStyle name="20% - Accent2 21 5" xfId="2007" xr:uid="{00000000-0005-0000-0000-000008070000}"/>
    <cellStyle name="20% - Accent2 21 5 2" xfId="2008" xr:uid="{00000000-0005-0000-0000-000009070000}"/>
    <cellStyle name="20% - Accent2 21 6" xfId="2009" xr:uid="{00000000-0005-0000-0000-00000A070000}"/>
    <cellStyle name="20% - Accent2 21 6 2" xfId="2010" xr:uid="{00000000-0005-0000-0000-00000B070000}"/>
    <cellStyle name="20% - Accent2 21 7" xfId="2011" xr:uid="{00000000-0005-0000-0000-00000C070000}"/>
    <cellStyle name="20% - Accent2 21 8" xfId="2012" xr:uid="{00000000-0005-0000-0000-00000D070000}"/>
    <cellStyle name="20% - Accent2 22" xfId="2013" xr:uid="{00000000-0005-0000-0000-00000E070000}"/>
    <cellStyle name="20% - Accent2 22 2" xfId="2014" xr:uid="{00000000-0005-0000-0000-00000F070000}"/>
    <cellStyle name="20% - Accent2 22 2 2" xfId="2015" xr:uid="{00000000-0005-0000-0000-000010070000}"/>
    <cellStyle name="20% - Accent2 22 2 2 2" xfId="2016" xr:uid="{00000000-0005-0000-0000-000011070000}"/>
    <cellStyle name="20% - Accent2 22 2 3" xfId="2017" xr:uid="{00000000-0005-0000-0000-000012070000}"/>
    <cellStyle name="20% - Accent2 22 2 3 2" xfId="2018" xr:uid="{00000000-0005-0000-0000-000013070000}"/>
    <cellStyle name="20% - Accent2 22 2 4" xfId="2019" xr:uid="{00000000-0005-0000-0000-000014070000}"/>
    <cellStyle name="20% - Accent2 22 2 4 2" xfId="2020" xr:uid="{00000000-0005-0000-0000-000015070000}"/>
    <cellStyle name="20% - Accent2 22 2 5" xfId="2021" xr:uid="{00000000-0005-0000-0000-000016070000}"/>
    <cellStyle name="20% - Accent2 22 2 5 2" xfId="2022" xr:uid="{00000000-0005-0000-0000-000017070000}"/>
    <cellStyle name="20% - Accent2 22 2 6" xfId="2023" xr:uid="{00000000-0005-0000-0000-000018070000}"/>
    <cellStyle name="20% - Accent2 22 3" xfId="2024" xr:uid="{00000000-0005-0000-0000-000019070000}"/>
    <cellStyle name="20% - Accent2 22 3 2" xfId="2025" xr:uid="{00000000-0005-0000-0000-00001A070000}"/>
    <cellStyle name="20% - Accent2 22 4" xfId="2026" xr:uid="{00000000-0005-0000-0000-00001B070000}"/>
    <cellStyle name="20% - Accent2 22 4 2" xfId="2027" xr:uid="{00000000-0005-0000-0000-00001C070000}"/>
    <cellStyle name="20% - Accent2 22 5" xfId="2028" xr:uid="{00000000-0005-0000-0000-00001D070000}"/>
    <cellStyle name="20% - Accent2 22 5 2" xfId="2029" xr:uid="{00000000-0005-0000-0000-00001E070000}"/>
    <cellStyle name="20% - Accent2 22 6" xfId="2030" xr:uid="{00000000-0005-0000-0000-00001F070000}"/>
    <cellStyle name="20% - Accent2 22 6 2" xfId="2031" xr:uid="{00000000-0005-0000-0000-000020070000}"/>
    <cellStyle name="20% - Accent2 22 7" xfId="2032" xr:uid="{00000000-0005-0000-0000-000021070000}"/>
    <cellStyle name="20% - Accent2 22 8" xfId="2033" xr:uid="{00000000-0005-0000-0000-000022070000}"/>
    <cellStyle name="20% - Accent2 23" xfId="2034" xr:uid="{00000000-0005-0000-0000-000023070000}"/>
    <cellStyle name="20% - Accent2 23 2" xfId="2035" xr:uid="{00000000-0005-0000-0000-000024070000}"/>
    <cellStyle name="20% - Accent2 23 2 2" xfId="2036" xr:uid="{00000000-0005-0000-0000-000025070000}"/>
    <cellStyle name="20% - Accent2 23 2 2 2" xfId="2037" xr:uid="{00000000-0005-0000-0000-000026070000}"/>
    <cellStyle name="20% - Accent2 23 2 3" xfId="2038" xr:uid="{00000000-0005-0000-0000-000027070000}"/>
    <cellStyle name="20% - Accent2 23 2 3 2" xfId="2039" xr:uid="{00000000-0005-0000-0000-000028070000}"/>
    <cellStyle name="20% - Accent2 23 2 4" xfId="2040" xr:uid="{00000000-0005-0000-0000-000029070000}"/>
    <cellStyle name="20% - Accent2 23 2 4 2" xfId="2041" xr:uid="{00000000-0005-0000-0000-00002A070000}"/>
    <cellStyle name="20% - Accent2 23 2 5" xfId="2042" xr:uid="{00000000-0005-0000-0000-00002B070000}"/>
    <cellStyle name="20% - Accent2 23 2 5 2" xfId="2043" xr:uid="{00000000-0005-0000-0000-00002C070000}"/>
    <cellStyle name="20% - Accent2 23 2 6" xfId="2044" xr:uid="{00000000-0005-0000-0000-00002D070000}"/>
    <cellStyle name="20% - Accent2 23 3" xfId="2045" xr:uid="{00000000-0005-0000-0000-00002E070000}"/>
    <cellStyle name="20% - Accent2 23 3 2" xfId="2046" xr:uid="{00000000-0005-0000-0000-00002F070000}"/>
    <cellStyle name="20% - Accent2 23 4" xfId="2047" xr:uid="{00000000-0005-0000-0000-000030070000}"/>
    <cellStyle name="20% - Accent2 23 4 2" xfId="2048" xr:uid="{00000000-0005-0000-0000-000031070000}"/>
    <cellStyle name="20% - Accent2 23 5" xfId="2049" xr:uid="{00000000-0005-0000-0000-000032070000}"/>
    <cellStyle name="20% - Accent2 23 5 2" xfId="2050" xr:uid="{00000000-0005-0000-0000-000033070000}"/>
    <cellStyle name="20% - Accent2 23 6" xfId="2051" xr:uid="{00000000-0005-0000-0000-000034070000}"/>
    <cellStyle name="20% - Accent2 23 6 2" xfId="2052" xr:uid="{00000000-0005-0000-0000-000035070000}"/>
    <cellStyle name="20% - Accent2 23 7" xfId="2053" xr:uid="{00000000-0005-0000-0000-000036070000}"/>
    <cellStyle name="20% - Accent2 23 8" xfId="2054" xr:uid="{00000000-0005-0000-0000-000037070000}"/>
    <cellStyle name="20% - Accent2 24" xfId="2055" xr:uid="{00000000-0005-0000-0000-000038070000}"/>
    <cellStyle name="20% - Accent2 24 2" xfId="2056" xr:uid="{00000000-0005-0000-0000-000039070000}"/>
    <cellStyle name="20% - Accent2 24 2 2" xfId="2057" xr:uid="{00000000-0005-0000-0000-00003A070000}"/>
    <cellStyle name="20% - Accent2 24 2 2 2" xfId="2058" xr:uid="{00000000-0005-0000-0000-00003B070000}"/>
    <cellStyle name="20% - Accent2 24 2 3" xfId="2059" xr:uid="{00000000-0005-0000-0000-00003C070000}"/>
    <cellStyle name="20% - Accent2 24 2 3 2" xfId="2060" xr:uid="{00000000-0005-0000-0000-00003D070000}"/>
    <cellStyle name="20% - Accent2 24 2 4" xfId="2061" xr:uid="{00000000-0005-0000-0000-00003E070000}"/>
    <cellStyle name="20% - Accent2 24 2 4 2" xfId="2062" xr:uid="{00000000-0005-0000-0000-00003F070000}"/>
    <cellStyle name="20% - Accent2 24 2 5" xfId="2063" xr:uid="{00000000-0005-0000-0000-000040070000}"/>
    <cellStyle name="20% - Accent2 24 2 5 2" xfId="2064" xr:uid="{00000000-0005-0000-0000-000041070000}"/>
    <cellStyle name="20% - Accent2 24 2 6" xfId="2065" xr:uid="{00000000-0005-0000-0000-000042070000}"/>
    <cellStyle name="20% - Accent2 24 3" xfId="2066" xr:uid="{00000000-0005-0000-0000-000043070000}"/>
    <cellStyle name="20% - Accent2 24 3 2" xfId="2067" xr:uid="{00000000-0005-0000-0000-000044070000}"/>
    <cellStyle name="20% - Accent2 24 4" xfId="2068" xr:uid="{00000000-0005-0000-0000-000045070000}"/>
    <cellStyle name="20% - Accent2 24 4 2" xfId="2069" xr:uid="{00000000-0005-0000-0000-000046070000}"/>
    <cellStyle name="20% - Accent2 24 5" xfId="2070" xr:uid="{00000000-0005-0000-0000-000047070000}"/>
    <cellStyle name="20% - Accent2 24 5 2" xfId="2071" xr:uid="{00000000-0005-0000-0000-000048070000}"/>
    <cellStyle name="20% - Accent2 24 6" xfId="2072" xr:uid="{00000000-0005-0000-0000-000049070000}"/>
    <cellStyle name="20% - Accent2 24 6 2" xfId="2073" xr:uid="{00000000-0005-0000-0000-00004A070000}"/>
    <cellStyle name="20% - Accent2 24 7" xfId="2074" xr:uid="{00000000-0005-0000-0000-00004B070000}"/>
    <cellStyle name="20% - Accent2 24 8" xfId="2075" xr:uid="{00000000-0005-0000-0000-00004C070000}"/>
    <cellStyle name="20% - Accent2 25" xfId="2076" xr:uid="{00000000-0005-0000-0000-00004D070000}"/>
    <cellStyle name="20% - Accent2 25 2" xfId="2077" xr:uid="{00000000-0005-0000-0000-00004E070000}"/>
    <cellStyle name="20% - Accent2 25 2 2" xfId="2078" xr:uid="{00000000-0005-0000-0000-00004F070000}"/>
    <cellStyle name="20% - Accent2 25 2 2 2" xfId="2079" xr:uid="{00000000-0005-0000-0000-000050070000}"/>
    <cellStyle name="20% - Accent2 25 2 3" xfId="2080" xr:uid="{00000000-0005-0000-0000-000051070000}"/>
    <cellStyle name="20% - Accent2 25 2 3 2" xfId="2081" xr:uid="{00000000-0005-0000-0000-000052070000}"/>
    <cellStyle name="20% - Accent2 25 2 4" xfId="2082" xr:uid="{00000000-0005-0000-0000-000053070000}"/>
    <cellStyle name="20% - Accent2 25 2 4 2" xfId="2083" xr:uid="{00000000-0005-0000-0000-000054070000}"/>
    <cellStyle name="20% - Accent2 25 2 5" xfId="2084" xr:uid="{00000000-0005-0000-0000-000055070000}"/>
    <cellStyle name="20% - Accent2 25 2 5 2" xfId="2085" xr:uid="{00000000-0005-0000-0000-000056070000}"/>
    <cellStyle name="20% - Accent2 25 2 6" xfId="2086" xr:uid="{00000000-0005-0000-0000-000057070000}"/>
    <cellStyle name="20% - Accent2 25 3" xfId="2087" xr:uid="{00000000-0005-0000-0000-000058070000}"/>
    <cellStyle name="20% - Accent2 25 3 2" xfId="2088" xr:uid="{00000000-0005-0000-0000-000059070000}"/>
    <cellStyle name="20% - Accent2 25 4" xfId="2089" xr:uid="{00000000-0005-0000-0000-00005A070000}"/>
    <cellStyle name="20% - Accent2 25 4 2" xfId="2090" xr:uid="{00000000-0005-0000-0000-00005B070000}"/>
    <cellStyle name="20% - Accent2 25 5" xfId="2091" xr:uid="{00000000-0005-0000-0000-00005C070000}"/>
    <cellStyle name="20% - Accent2 25 5 2" xfId="2092" xr:uid="{00000000-0005-0000-0000-00005D070000}"/>
    <cellStyle name="20% - Accent2 25 6" xfId="2093" xr:uid="{00000000-0005-0000-0000-00005E070000}"/>
    <cellStyle name="20% - Accent2 25 6 2" xfId="2094" xr:uid="{00000000-0005-0000-0000-00005F070000}"/>
    <cellStyle name="20% - Accent2 25 7" xfId="2095" xr:uid="{00000000-0005-0000-0000-000060070000}"/>
    <cellStyle name="20% - Accent2 25 8" xfId="2096" xr:uid="{00000000-0005-0000-0000-000061070000}"/>
    <cellStyle name="20% - Accent2 26" xfId="2097" xr:uid="{00000000-0005-0000-0000-000062070000}"/>
    <cellStyle name="20% - Accent2 26 2" xfId="2098" xr:uid="{00000000-0005-0000-0000-000063070000}"/>
    <cellStyle name="20% - Accent2 26 2 2" xfId="2099" xr:uid="{00000000-0005-0000-0000-000064070000}"/>
    <cellStyle name="20% - Accent2 26 2 2 2" xfId="2100" xr:uid="{00000000-0005-0000-0000-000065070000}"/>
    <cellStyle name="20% - Accent2 26 2 3" xfId="2101" xr:uid="{00000000-0005-0000-0000-000066070000}"/>
    <cellStyle name="20% - Accent2 26 2 3 2" xfId="2102" xr:uid="{00000000-0005-0000-0000-000067070000}"/>
    <cellStyle name="20% - Accent2 26 2 4" xfId="2103" xr:uid="{00000000-0005-0000-0000-000068070000}"/>
    <cellStyle name="20% - Accent2 26 2 4 2" xfId="2104" xr:uid="{00000000-0005-0000-0000-000069070000}"/>
    <cellStyle name="20% - Accent2 26 2 5" xfId="2105" xr:uid="{00000000-0005-0000-0000-00006A070000}"/>
    <cellStyle name="20% - Accent2 26 2 5 2" xfId="2106" xr:uid="{00000000-0005-0000-0000-00006B070000}"/>
    <cellStyle name="20% - Accent2 26 2 6" xfId="2107" xr:uid="{00000000-0005-0000-0000-00006C070000}"/>
    <cellStyle name="20% - Accent2 26 3" xfId="2108" xr:uid="{00000000-0005-0000-0000-00006D070000}"/>
    <cellStyle name="20% - Accent2 26 3 2" xfId="2109" xr:uid="{00000000-0005-0000-0000-00006E070000}"/>
    <cellStyle name="20% - Accent2 26 4" xfId="2110" xr:uid="{00000000-0005-0000-0000-00006F070000}"/>
    <cellStyle name="20% - Accent2 26 4 2" xfId="2111" xr:uid="{00000000-0005-0000-0000-000070070000}"/>
    <cellStyle name="20% - Accent2 26 5" xfId="2112" xr:uid="{00000000-0005-0000-0000-000071070000}"/>
    <cellStyle name="20% - Accent2 26 5 2" xfId="2113" xr:uid="{00000000-0005-0000-0000-000072070000}"/>
    <cellStyle name="20% - Accent2 26 6" xfId="2114" xr:uid="{00000000-0005-0000-0000-000073070000}"/>
    <cellStyle name="20% - Accent2 26 6 2" xfId="2115" xr:uid="{00000000-0005-0000-0000-000074070000}"/>
    <cellStyle name="20% - Accent2 26 7" xfId="2116" xr:uid="{00000000-0005-0000-0000-000075070000}"/>
    <cellStyle name="20% - Accent2 26 8" xfId="2117" xr:uid="{00000000-0005-0000-0000-000076070000}"/>
    <cellStyle name="20% - Accent2 27" xfId="2118" xr:uid="{00000000-0005-0000-0000-000077070000}"/>
    <cellStyle name="20% - Accent2 27 2" xfId="2119" xr:uid="{00000000-0005-0000-0000-000078070000}"/>
    <cellStyle name="20% - Accent2 27 2 2" xfId="2120" xr:uid="{00000000-0005-0000-0000-000079070000}"/>
    <cellStyle name="20% - Accent2 27 2 2 2" xfId="2121" xr:uid="{00000000-0005-0000-0000-00007A070000}"/>
    <cellStyle name="20% - Accent2 27 2 3" xfId="2122" xr:uid="{00000000-0005-0000-0000-00007B070000}"/>
    <cellStyle name="20% - Accent2 27 2 3 2" xfId="2123" xr:uid="{00000000-0005-0000-0000-00007C070000}"/>
    <cellStyle name="20% - Accent2 27 2 4" xfId="2124" xr:uid="{00000000-0005-0000-0000-00007D070000}"/>
    <cellStyle name="20% - Accent2 27 2 4 2" xfId="2125" xr:uid="{00000000-0005-0000-0000-00007E070000}"/>
    <cellStyle name="20% - Accent2 27 2 5" xfId="2126" xr:uid="{00000000-0005-0000-0000-00007F070000}"/>
    <cellStyle name="20% - Accent2 27 2 5 2" xfId="2127" xr:uid="{00000000-0005-0000-0000-000080070000}"/>
    <cellStyle name="20% - Accent2 27 2 6" xfId="2128" xr:uid="{00000000-0005-0000-0000-000081070000}"/>
    <cellStyle name="20% - Accent2 27 3" xfId="2129" xr:uid="{00000000-0005-0000-0000-000082070000}"/>
    <cellStyle name="20% - Accent2 27 3 2" xfId="2130" xr:uid="{00000000-0005-0000-0000-000083070000}"/>
    <cellStyle name="20% - Accent2 27 4" xfId="2131" xr:uid="{00000000-0005-0000-0000-000084070000}"/>
    <cellStyle name="20% - Accent2 27 4 2" xfId="2132" xr:uid="{00000000-0005-0000-0000-000085070000}"/>
    <cellStyle name="20% - Accent2 27 5" xfId="2133" xr:uid="{00000000-0005-0000-0000-000086070000}"/>
    <cellStyle name="20% - Accent2 27 5 2" xfId="2134" xr:uid="{00000000-0005-0000-0000-000087070000}"/>
    <cellStyle name="20% - Accent2 27 6" xfId="2135" xr:uid="{00000000-0005-0000-0000-000088070000}"/>
    <cellStyle name="20% - Accent2 27 6 2" xfId="2136" xr:uid="{00000000-0005-0000-0000-000089070000}"/>
    <cellStyle name="20% - Accent2 27 7" xfId="2137" xr:uid="{00000000-0005-0000-0000-00008A070000}"/>
    <cellStyle name="20% - Accent2 27 8" xfId="2138" xr:uid="{00000000-0005-0000-0000-00008B070000}"/>
    <cellStyle name="20% - Accent2 28" xfId="2139" xr:uid="{00000000-0005-0000-0000-00008C070000}"/>
    <cellStyle name="20% - Accent2 28 2" xfId="2140" xr:uid="{00000000-0005-0000-0000-00008D070000}"/>
    <cellStyle name="20% - Accent2 28 2 2" xfId="2141" xr:uid="{00000000-0005-0000-0000-00008E070000}"/>
    <cellStyle name="20% - Accent2 28 2 2 2" xfId="2142" xr:uid="{00000000-0005-0000-0000-00008F070000}"/>
    <cellStyle name="20% - Accent2 28 2 3" xfId="2143" xr:uid="{00000000-0005-0000-0000-000090070000}"/>
    <cellStyle name="20% - Accent2 28 2 3 2" xfId="2144" xr:uid="{00000000-0005-0000-0000-000091070000}"/>
    <cellStyle name="20% - Accent2 28 2 4" xfId="2145" xr:uid="{00000000-0005-0000-0000-000092070000}"/>
    <cellStyle name="20% - Accent2 28 2 4 2" xfId="2146" xr:uid="{00000000-0005-0000-0000-000093070000}"/>
    <cellStyle name="20% - Accent2 28 2 5" xfId="2147" xr:uid="{00000000-0005-0000-0000-000094070000}"/>
    <cellStyle name="20% - Accent2 28 2 5 2" xfId="2148" xr:uid="{00000000-0005-0000-0000-000095070000}"/>
    <cellStyle name="20% - Accent2 28 2 6" xfId="2149" xr:uid="{00000000-0005-0000-0000-000096070000}"/>
    <cellStyle name="20% - Accent2 28 3" xfId="2150" xr:uid="{00000000-0005-0000-0000-000097070000}"/>
    <cellStyle name="20% - Accent2 28 3 2" xfId="2151" xr:uid="{00000000-0005-0000-0000-000098070000}"/>
    <cellStyle name="20% - Accent2 28 4" xfId="2152" xr:uid="{00000000-0005-0000-0000-000099070000}"/>
    <cellStyle name="20% - Accent2 28 4 2" xfId="2153" xr:uid="{00000000-0005-0000-0000-00009A070000}"/>
    <cellStyle name="20% - Accent2 28 5" xfId="2154" xr:uid="{00000000-0005-0000-0000-00009B070000}"/>
    <cellStyle name="20% - Accent2 28 5 2" xfId="2155" xr:uid="{00000000-0005-0000-0000-00009C070000}"/>
    <cellStyle name="20% - Accent2 28 6" xfId="2156" xr:uid="{00000000-0005-0000-0000-00009D070000}"/>
    <cellStyle name="20% - Accent2 28 6 2" xfId="2157" xr:uid="{00000000-0005-0000-0000-00009E070000}"/>
    <cellStyle name="20% - Accent2 28 7" xfId="2158" xr:uid="{00000000-0005-0000-0000-00009F070000}"/>
    <cellStyle name="20% - Accent2 28 8" xfId="2159" xr:uid="{00000000-0005-0000-0000-0000A0070000}"/>
    <cellStyle name="20% - Accent2 29" xfId="2160" xr:uid="{00000000-0005-0000-0000-0000A1070000}"/>
    <cellStyle name="20% - Accent2 29 2" xfId="2161" xr:uid="{00000000-0005-0000-0000-0000A2070000}"/>
    <cellStyle name="20% - Accent2 29 2 2" xfId="2162" xr:uid="{00000000-0005-0000-0000-0000A3070000}"/>
    <cellStyle name="20% - Accent2 29 2 2 2" xfId="2163" xr:uid="{00000000-0005-0000-0000-0000A4070000}"/>
    <cellStyle name="20% - Accent2 29 2 3" xfId="2164" xr:uid="{00000000-0005-0000-0000-0000A5070000}"/>
    <cellStyle name="20% - Accent2 29 2 3 2" xfId="2165" xr:uid="{00000000-0005-0000-0000-0000A6070000}"/>
    <cellStyle name="20% - Accent2 29 2 4" xfId="2166" xr:uid="{00000000-0005-0000-0000-0000A7070000}"/>
    <cellStyle name="20% - Accent2 29 2 4 2" xfId="2167" xr:uid="{00000000-0005-0000-0000-0000A8070000}"/>
    <cellStyle name="20% - Accent2 29 2 5" xfId="2168" xr:uid="{00000000-0005-0000-0000-0000A9070000}"/>
    <cellStyle name="20% - Accent2 29 2 5 2" xfId="2169" xr:uid="{00000000-0005-0000-0000-0000AA070000}"/>
    <cellStyle name="20% - Accent2 29 2 6" xfId="2170" xr:uid="{00000000-0005-0000-0000-0000AB070000}"/>
    <cellStyle name="20% - Accent2 29 3" xfId="2171" xr:uid="{00000000-0005-0000-0000-0000AC070000}"/>
    <cellStyle name="20% - Accent2 29 3 2" xfId="2172" xr:uid="{00000000-0005-0000-0000-0000AD070000}"/>
    <cellStyle name="20% - Accent2 29 4" xfId="2173" xr:uid="{00000000-0005-0000-0000-0000AE070000}"/>
    <cellStyle name="20% - Accent2 29 4 2" xfId="2174" xr:uid="{00000000-0005-0000-0000-0000AF070000}"/>
    <cellStyle name="20% - Accent2 29 5" xfId="2175" xr:uid="{00000000-0005-0000-0000-0000B0070000}"/>
    <cellStyle name="20% - Accent2 29 5 2" xfId="2176" xr:uid="{00000000-0005-0000-0000-0000B1070000}"/>
    <cellStyle name="20% - Accent2 29 6" xfId="2177" xr:uid="{00000000-0005-0000-0000-0000B2070000}"/>
    <cellStyle name="20% - Accent2 29 6 2" xfId="2178" xr:uid="{00000000-0005-0000-0000-0000B3070000}"/>
    <cellStyle name="20% - Accent2 29 7" xfId="2179" xr:uid="{00000000-0005-0000-0000-0000B4070000}"/>
    <cellStyle name="20% - Accent2 29 8" xfId="2180" xr:uid="{00000000-0005-0000-0000-0000B5070000}"/>
    <cellStyle name="20% - Accent2 3" xfId="2181" xr:uid="{00000000-0005-0000-0000-0000B6070000}"/>
    <cellStyle name="20% - Accent2 3 10" xfId="2182" xr:uid="{00000000-0005-0000-0000-0000B7070000}"/>
    <cellStyle name="20% - Accent2 3 11" xfId="2183" xr:uid="{00000000-0005-0000-0000-0000B8070000}"/>
    <cellStyle name="20% - Accent2 3 2" xfId="2184" xr:uid="{00000000-0005-0000-0000-0000B9070000}"/>
    <cellStyle name="20% - Accent2 3 2 2" xfId="2185" xr:uid="{00000000-0005-0000-0000-0000BA070000}"/>
    <cellStyle name="20% - Accent2 3 2 2 2" xfId="2186" xr:uid="{00000000-0005-0000-0000-0000BB070000}"/>
    <cellStyle name="20% - Accent2 3 2 3" xfId="2187" xr:uid="{00000000-0005-0000-0000-0000BC070000}"/>
    <cellStyle name="20% - Accent2 3 2 3 2" xfId="2188" xr:uid="{00000000-0005-0000-0000-0000BD070000}"/>
    <cellStyle name="20% - Accent2 3 2 4" xfId="2189" xr:uid="{00000000-0005-0000-0000-0000BE070000}"/>
    <cellStyle name="20% - Accent2 3 2 4 2" xfId="2190" xr:uid="{00000000-0005-0000-0000-0000BF070000}"/>
    <cellStyle name="20% - Accent2 3 2 5" xfId="2191" xr:uid="{00000000-0005-0000-0000-0000C0070000}"/>
    <cellStyle name="20% - Accent2 3 2 5 2" xfId="2192" xr:uid="{00000000-0005-0000-0000-0000C1070000}"/>
    <cellStyle name="20% - Accent2 3 2 6" xfId="2193" xr:uid="{00000000-0005-0000-0000-0000C2070000}"/>
    <cellStyle name="20% - Accent2 3 2 7" xfId="2194" xr:uid="{00000000-0005-0000-0000-0000C3070000}"/>
    <cellStyle name="20% - Accent2 3 2 8" xfId="2195" xr:uid="{00000000-0005-0000-0000-0000C4070000}"/>
    <cellStyle name="20% - Accent2 3 2 9" xfId="2196" xr:uid="{00000000-0005-0000-0000-0000C5070000}"/>
    <cellStyle name="20% - Accent2 3 3" xfId="2197" xr:uid="{00000000-0005-0000-0000-0000C6070000}"/>
    <cellStyle name="20% - Accent2 3 3 2" xfId="2198" xr:uid="{00000000-0005-0000-0000-0000C7070000}"/>
    <cellStyle name="20% - Accent2 3 4" xfId="2199" xr:uid="{00000000-0005-0000-0000-0000C8070000}"/>
    <cellStyle name="20% - Accent2 3 4 2" xfId="2200" xr:uid="{00000000-0005-0000-0000-0000C9070000}"/>
    <cellStyle name="20% - Accent2 3 5" xfId="2201" xr:uid="{00000000-0005-0000-0000-0000CA070000}"/>
    <cellStyle name="20% - Accent2 3 5 2" xfId="2202" xr:uid="{00000000-0005-0000-0000-0000CB070000}"/>
    <cellStyle name="20% - Accent2 3 6" xfId="2203" xr:uid="{00000000-0005-0000-0000-0000CC070000}"/>
    <cellStyle name="20% - Accent2 3 6 2" xfId="2204" xr:uid="{00000000-0005-0000-0000-0000CD070000}"/>
    <cellStyle name="20% - Accent2 3 7" xfId="2205" xr:uid="{00000000-0005-0000-0000-0000CE070000}"/>
    <cellStyle name="20% - Accent2 3 8" xfId="2206" xr:uid="{00000000-0005-0000-0000-0000CF070000}"/>
    <cellStyle name="20% - Accent2 3 9" xfId="2207" xr:uid="{00000000-0005-0000-0000-0000D0070000}"/>
    <cellStyle name="20% - Accent2 30" xfId="2208" xr:uid="{00000000-0005-0000-0000-0000D1070000}"/>
    <cellStyle name="20% - Accent2 30 2" xfId="2209" xr:uid="{00000000-0005-0000-0000-0000D2070000}"/>
    <cellStyle name="20% - Accent2 30 2 2" xfId="2210" xr:uid="{00000000-0005-0000-0000-0000D3070000}"/>
    <cellStyle name="20% - Accent2 30 2 2 2" xfId="2211" xr:uid="{00000000-0005-0000-0000-0000D4070000}"/>
    <cellStyle name="20% - Accent2 30 2 3" xfId="2212" xr:uid="{00000000-0005-0000-0000-0000D5070000}"/>
    <cellStyle name="20% - Accent2 30 2 3 2" xfId="2213" xr:uid="{00000000-0005-0000-0000-0000D6070000}"/>
    <cellStyle name="20% - Accent2 30 2 4" xfId="2214" xr:uid="{00000000-0005-0000-0000-0000D7070000}"/>
    <cellStyle name="20% - Accent2 30 2 4 2" xfId="2215" xr:uid="{00000000-0005-0000-0000-0000D8070000}"/>
    <cellStyle name="20% - Accent2 30 2 5" xfId="2216" xr:uid="{00000000-0005-0000-0000-0000D9070000}"/>
    <cellStyle name="20% - Accent2 30 2 5 2" xfId="2217" xr:uid="{00000000-0005-0000-0000-0000DA070000}"/>
    <cellStyle name="20% - Accent2 30 2 6" xfId="2218" xr:uid="{00000000-0005-0000-0000-0000DB070000}"/>
    <cellStyle name="20% - Accent2 30 3" xfId="2219" xr:uid="{00000000-0005-0000-0000-0000DC070000}"/>
    <cellStyle name="20% - Accent2 30 3 2" xfId="2220" xr:uid="{00000000-0005-0000-0000-0000DD070000}"/>
    <cellStyle name="20% - Accent2 30 4" xfId="2221" xr:uid="{00000000-0005-0000-0000-0000DE070000}"/>
    <cellStyle name="20% - Accent2 30 4 2" xfId="2222" xr:uid="{00000000-0005-0000-0000-0000DF070000}"/>
    <cellStyle name="20% - Accent2 30 5" xfId="2223" xr:uid="{00000000-0005-0000-0000-0000E0070000}"/>
    <cellStyle name="20% - Accent2 30 5 2" xfId="2224" xr:uid="{00000000-0005-0000-0000-0000E1070000}"/>
    <cellStyle name="20% - Accent2 30 6" xfId="2225" xr:uid="{00000000-0005-0000-0000-0000E2070000}"/>
    <cellStyle name="20% - Accent2 30 6 2" xfId="2226" xr:uid="{00000000-0005-0000-0000-0000E3070000}"/>
    <cellStyle name="20% - Accent2 30 7" xfId="2227" xr:uid="{00000000-0005-0000-0000-0000E4070000}"/>
    <cellStyle name="20% - Accent2 30 8" xfId="2228" xr:uid="{00000000-0005-0000-0000-0000E5070000}"/>
    <cellStyle name="20% - Accent2 31" xfId="2229" xr:uid="{00000000-0005-0000-0000-0000E6070000}"/>
    <cellStyle name="20% - Accent2 31 2" xfId="2230" xr:uid="{00000000-0005-0000-0000-0000E7070000}"/>
    <cellStyle name="20% - Accent2 31 2 2" xfId="2231" xr:uid="{00000000-0005-0000-0000-0000E8070000}"/>
    <cellStyle name="20% - Accent2 31 2 2 2" xfId="2232" xr:uid="{00000000-0005-0000-0000-0000E9070000}"/>
    <cellStyle name="20% - Accent2 31 2 3" xfId="2233" xr:uid="{00000000-0005-0000-0000-0000EA070000}"/>
    <cellStyle name="20% - Accent2 31 2 3 2" xfId="2234" xr:uid="{00000000-0005-0000-0000-0000EB070000}"/>
    <cellStyle name="20% - Accent2 31 2 4" xfId="2235" xr:uid="{00000000-0005-0000-0000-0000EC070000}"/>
    <cellStyle name="20% - Accent2 31 2 4 2" xfId="2236" xr:uid="{00000000-0005-0000-0000-0000ED070000}"/>
    <cellStyle name="20% - Accent2 31 2 5" xfId="2237" xr:uid="{00000000-0005-0000-0000-0000EE070000}"/>
    <cellStyle name="20% - Accent2 31 2 5 2" xfId="2238" xr:uid="{00000000-0005-0000-0000-0000EF070000}"/>
    <cellStyle name="20% - Accent2 31 2 6" xfId="2239" xr:uid="{00000000-0005-0000-0000-0000F0070000}"/>
    <cellStyle name="20% - Accent2 31 3" xfId="2240" xr:uid="{00000000-0005-0000-0000-0000F1070000}"/>
    <cellStyle name="20% - Accent2 31 3 2" xfId="2241" xr:uid="{00000000-0005-0000-0000-0000F2070000}"/>
    <cellStyle name="20% - Accent2 31 4" xfId="2242" xr:uid="{00000000-0005-0000-0000-0000F3070000}"/>
    <cellStyle name="20% - Accent2 31 4 2" xfId="2243" xr:uid="{00000000-0005-0000-0000-0000F4070000}"/>
    <cellStyle name="20% - Accent2 31 5" xfId="2244" xr:uid="{00000000-0005-0000-0000-0000F5070000}"/>
    <cellStyle name="20% - Accent2 31 5 2" xfId="2245" xr:uid="{00000000-0005-0000-0000-0000F6070000}"/>
    <cellStyle name="20% - Accent2 31 6" xfId="2246" xr:uid="{00000000-0005-0000-0000-0000F7070000}"/>
    <cellStyle name="20% - Accent2 31 6 2" xfId="2247" xr:uid="{00000000-0005-0000-0000-0000F8070000}"/>
    <cellStyle name="20% - Accent2 31 7" xfId="2248" xr:uid="{00000000-0005-0000-0000-0000F9070000}"/>
    <cellStyle name="20% - Accent2 31 8" xfId="2249" xr:uid="{00000000-0005-0000-0000-0000FA070000}"/>
    <cellStyle name="20% - Accent2 32" xfId="2250" xr:uid="{00000000-0005-0000-0000-0000FB070000}"/>
    <cellStyle name="20% - Accent2 32 2" xfId="2251" xr:uid="{00000000-0005-0000-0000-0000FC070000}"/>
    <cellStyle name="20% - Accent2 32 2 2" xfId="2252" xr:uid="{00000000-0005-0000-0000-0000FD070000}"/>
    <cellStyle name="20% - Accent2 32 2 2 2" xfId="2253" xr:uid="{00000000-0005-0000-0000-0000FE070000}"/>
    <cellStyle name="20% - Accent2 32 2 3" xfId="2254" xr:uid="{00000000-0005-0000-0000-0000FF070000}"/>
    <cellStyle name="20% - Accent2 32 2 3 2" xfId="2255" xr:uid="{00000000-0005-0000-0000-000000080000}"/>
    <cellStyle name="20% - Accent2 32 2 4" xfId="2256" xr:uid="{00000000-0005-0000-0000-000001080000}"/>
    <cellStyle name="20% - Accent2 32 2 4 2" xfId="2257" xr:uid="{00000000-0005-0000-0000-000002080000}"/>
    <cellStyle name="20% - Accent2 32 2 5" xfId="2258" xr:uid="{00000000-0005-0000-0000-000003080000}"/>
    <cellStyle name="20% - Accent2 32 2 5 2" xfId="2259" xr:uid="{00000000-0005-0000-0000-000004080000}"/>
    <cellStyle name="20% - Accent2 32 2 6" xfId="2260" xr:uid="{00000000-0005-0000-0000-000005080000}"/>
    <cellStyle name="20% - Accent2 32 3" xfId="2261" xr:uid="{00000000-0005-0000-0000-000006080000}"/>
    <cellStyle name="20% - Accent2 32 3 2" xfId="2262" xr:uid="{00000000-0005-0000-0000-000007080000}"/>
    <cellStyle name="20% - Accent2 32 4" xfId="2263" xr:uid="{00000000-0005-0000-0000-000008080000}"/>
    <cellStyle name="20% - Accent2 32 4 2" xfId="2264" xr:uid="{00000000-0005-0000-0000-000009080000}"/>
    <cellStyle name="20% - Accent2 32 5" xfId="2265" xr:uid="{00000000-0005-0000-0000-00000A080000}"/>
    <cellStyle name="20% - Accent2 32 5 2" xfId="2266" xr:uid="{00000000-0005-0000-0000-00000B080000}"/>
    <cellStyle name="20% - Accent2 32 6" xfId="2267" xr:uid="{00000000-0005-0000-0000-00000C080000}"/>
    <cellStyle name="20% - Accent2 32 6 2" xfId="2268" xr:uid="{00000000-0005-0000-0000-00000D080000}"/>
    <cellStyle name="20% - Accent2 32 7" xfId="2269" xr:uid="{00000000-0005-0000-0000-00000E080000}"/>
    <cellStyle name="20% - Accent2 32 8" xfId="2270" xr:uid="{00000000-0005-0000-0000-00000F080000}"/>
    <cellStyle name="20% - Accent2 33" xfId="2271" xr:uid="{00000000-0005-0000-0000-000010080000}"/>
    <cellStyle name="20% - Accent2 33 2" xfId="2272" xr:uid="{00000000-0005-0000-0000-000011080000}"/>
    <cellStyle name="20% - Accent2 33 2 2" xfId="2273" xr:uid="{00000000-0005-0000-0000-000012080000}"/>
    <cellStyle name="20% - Accent2 33 2 2 2" xfId="2274" xr:uid="{00000000-0005-0000-0000-000013080000}"/>
    <cellStyle name="20% - Accent2 33 2 3" xfId="2275" xr:uid="{00000000-0005-0000-0000-000014080000}"/>
    <cellStyle name="20% - Accent2 33 2 3 2" xfId="2276" xr:uid="{00000000-0005-0000-0000-000015080000}"/>
    <cellStyle name="20% - Accent2 33 2 4" xfId="2277" xr:uid="{00000000-0005-0000-0000-000016080000}"/>
    <cellStyle name="20% - Accent2 33 2 4 2" xfId="2278" xr:uid="{00000000-0005-0000-0000-000017080000}"/>
    <cellStyle name="20% - Accent2 33 2 5" xfId="2279" xr:uid="{00000000-0005-0000-0000-000018080000}"/>
    <cellStyle name="20% - Accent2 33 2 5 2" xfId="2280" xr:uid="{00000000-0005-0000-0000-000019080000}"/>
    <cellStyle name="20% - Accent2 33 2 6" xfId="2281" xr:uid="{00000000-0005-0000-0000-00001A080000}"/>
    <cellStyle name="20% - Accent2 33 3" xfId="2282" xr:uid="{00000000-0005-0000-0000-00001B080000}"/>
    <cellStyle name="20% - Accent2 33 3 2" xfId="2283" xr:uid="{00000000-0005-0000-0000-00001C080000}"/>
    <cellStyle name="20% - Accent2 33 4" xfId="2284" xr:uid="{00000000-0005-0000-0000-00001D080000}"/>
    <cellStyle name="20% - Accent2 33 4 2" xfId="2285" xr:uid="{00000000-0005-0000-0000-00001E080000}"/>
    <cellStyle name="20% - Accent2 33 5" xfId="2286" xr:uid="{00000000-0005-0000-0000-00001F080000}"/>
    <cellStyle name="20% - Accent2 33 5 2" xfId="2287" xr:uid="{00000000-0005-0000-0000-000020080000}"/>
    <cellStyle name="20% - Accent2 33 6" xfId="2288" xr:uid="{00000000-0005-0000-0000-000021080000}"/>
    <cellStyle name="20% - Accent2 33 6 2" xfId="2289" xr:uid="{00000000-0005-0000-0000-000022080000}"/>
    <cellStyle name="20% - Accent2 33 7" xfId="2290" xr:uid="{00000000-0005-0000-0000-000023080000}"/>
    <cellStyle name="20% - Accent2 33 8" xfId="2291" xr:uid="{00000000-0005-0000-0000-000024080000}"/>
    <cellStyle name="20% - Accent2 34" xfId="2292" xr:uid="{00000000-0005-0000-0000-000025080000}"/>
    <cellStyle name="20% - Accent2 34 2" xfId="2293" xr:uid="{00000000-0005-0000-0000-000026080000}"/>
    <cellStyle name="20% - Accent2 34 2 2" xfId="2294" xr:uid="{00000000-0005-0000-0000-000027080000}"/>
    <cellStyle name="20% - Accent2 34 2 2 2" xfId="2295" xr:uid="{00000000-0005-0000-0000-000028080000}"/>
    <cellStyle name="20% - Accent2 34 2 3" xfId="2296" xr:uid="{00000000-0005-0000-0000-000029080000}"/>
    <cellStyle name="20% - Accent2 34 2 3 2" xfId="2297" xr:uid="{00000000-0005-0000-0000-00002A080000}"/>
    <cellStyle name="20% - Accent2 34 2 4" xfId="2298" xr:uid="{00000000-0005-0000-0000-00002B080000}"/>
    <cellStyle name="20% - Accent2 34 2 4 2" xfId="2299" xr:uid="{00000000-0005-0000-0000-00002C080000}"/>
    <cellStyle name="20% - Accent2 34 2 5" xfId="2300" xr:uid="{00000000-0005-0000-0000-00002D080000}"/>
    <cellStyle name="20% - Accent2 34 2 5 2" xfId="2301" xr:uid="{00000000-0005-0000-0000-00002E080000}"/>
    <cellStyle name="20% - Accent2 34 2 6" xfId="2302" xr:uid="{00000000-0005-0000-0000-00002F080000}"/>
    <cellStyle name="20% - Accent2 34 3" xfId="2303" xr:uid="{00000000-0005-0000-0000-000030080000}"/>
    <cellStyle name="20% - Accent2 34 3 2" xfId="2304" xr:uid="{00000000-0005-0000-0000-000031080000}"/>
    <cellStyle name="20% - Accent2 34 4" xfId="2305" xr:uid="{00000000-0005-0000-0000-000032080000}"/>
    <cellStyle name="20% - Accent2 34 4 2" xfId="2306" xr:uid="{00000000-0005-0000-0000-000033080000}"/>
    <cellStyle name="20% - Accent2 34 5" xfId="2307" xr:uid="{00000000-0005-0000-0000-000034080000}"/>
    <cellStyle name="20% - Accent2 34 5 2" xfId="2308" xr:uid="{00000000-0005-0000-0000-000035080000}"/>
    <cellStyle name="20% - Accent2 34 6" xfId="2309" xr:uid="{00000000-0005-0000-0000-000036080000}"/>
    <cellStyle name="20% - Accent2 34 6 2" xfId="2310" xr:uid="{00000000-0005-0000-0000-000037080000}"/>
    <cellStyle name="20% - Accent2 34 7" xfId="2311" xr:uid="{00000000-0005-0000-0000-000038080000}"/>
    <cellStyle name="20% - Accent2 34 8" xfId="2312" xr:uid="{00000000-0005-0000-0000-000039080000}"/>
    <cellStyle name="20% - Accent2 35" xfId="2313" xr:uid="{00000000-0005-0000-0000-00003A080000}"/>
    <cellStyle name="20% - Accent2 35 2" xfId="2314" xr:uid="{00000000-0005-0000-0000-00003B080000}"/>
    <cellStyle name="20% - Accent2 35 2 2" xfId="2315" xr:uid="{00000000-0005-0000-0000-00003C080000}"/>
    <cellStyle name="20% - Accent2 35 2 2 2" xfId="2316" xr:uid="{00000000-0005-0000-0000-00003D080000}"/>
    <cellStyle name="20% - Accent2 35 2 3" xfId="2317" xr:uid="{00000000-0005-0000-0000-00003E080000}"/>
    <cellStyle name="20% - Accent2 35 2 3 2" xfId="2318" xr:uid="{00000000-0005-0000-0000-00003F080000}"/>
    <cellStyle name="20% - Accent2 35 2 4" xfId="2319" xr:uid="{00000000-0005-0000-0000-000040080000}"/>
    <cellStyle name="20% - Accent2 35 2 4 2" xfId="2320" xr:uid="{00000000-0005-0000-0000-000041080000}"/>
    <cellStyle name="20% - Accent2 35 2 5" xfId="2321" xr:uid="{00000000-0005-0000-0000-000042080000}"/>
    <cellStyle name="20% - Accent2 35 2 5 2" xfId="2322" xr:uid="{00000000-0005-0000-0000-000043080000}"/>
    <cellStyle name="20% - Accent2 35 2 6" xfId="2323" xr:uid="{00000000-0005-0000-0000-000044080000}"/>
    <cellStyle name="20% - Accent2 35 3" xfId="2324" xr:uid="{00000000-0005-0000-0000-000045080000}"/>
    <cellStyle name="20% - Accent2 35 3 2" xfId="2325" xr:uid="{00000000-0005-0000-0000-000046080000}"/>
    <cellStyle name="20% - Accent2 35 4" xfId="2326" xr:uid="{00000000-0005-0000-0000-000047080000}"/>
    <cellStyle name="20% - Accent2 35 4 2" xfId="2327" xr:uid="{00000000-0005-0000-0000-000048080000}"/>
    <cellStyle name="20% - Accent2 35 5" xfId="2328" xr:uid="{00000000-0005-0000-0000-000049080000}"/>
    <cellStyle name="20% - Accent2 35 5 2" xfId="2329" xr:uid="{00000000-0005-0000-0000-00004A080000}"/>
    <cellStyle name="20% - Accent2 35 6" xfId="2330" xr:uid="{00000000-0005-0000-0000-00004B080000}"/>
    <cellStyle name="20% - Accent2 35 6 2" xfId="2331" xr:uid="{00000000-0005-0000-0000-00004C080000}"/>
    <cellStyle name="20% - Accent2 35 7" xfId="2332" xr:uid="{00000000-0005-0000-0000-00004D080000}"/>
    <cellStyle name="20% - Accent2 35 8" xfId="2333" xr:uid="{00000000-0005-0000-0000-00004E080000}"/>
    <cellStyle name="20% - Accent2 36" xfId="2334" xr:uid="{00000000-0005-0000-0000-00004F080000}"/>
    <cellStyle name="20% - Accent2 36 2" xfId="2335" xr:uid="{00000000-0005-0000-0000-000050080000}"/>
    <cellStyle name="20% - Accent2 36 2 2" xfId="2336" xr:uid="{00000000-0005-0000-0000-000051080000}"/>
    <cellStyle name="20% - Accent2 36 2 2 2" xfId="2337" xr:uid="{00000000-0005-0000-0000-000052080000}"/>
    <cellStyle name="20% - Accent2 36 2 3" xfId="2338" xr:uid="{00000000-0005-0000-0000-000053080000}"/>
    <cellStyle name="20% - Accent2 36 2 3 2" xfId="2339" xr:uid="{00000000-0005-0000-0000-000054080000}"/>
    <cellStyle name="20% - Accent2 36 2 4" xfId="2340" xr:uid="{00000000-0005-0000-0000-000055080000}"/>
    <cellStyle name="20% - Accent2 36 2 4 2" xfId="2341" xr:uid="{00000000-0005-0000-0000-000056080000}"/>
    <cellStyle name="20% - Accent2 36 2 5" xfId="2342" xr:uid="{00000000-0005-0000-0000-000057080000}"/>
    <cellStyle name="20% - Accent2 36 2 5 2" xfId="2343" xr:uid="{00000000-0005-0000-0000-000058080000}"/>
    <cellStyle name="20% - Accent2 36 2 6" xfId="2344" xr:uid="{00000000-0005-0000-0000-000059080000}"/>
    <cellStyle name="20% - Accent2 36 3" xfId="2345" xr:uid="{00000000-0005-0000-0000-00005A080000}"/>
    <cellStyle name="20% - Accent2 36 3 2" xfId="2346" xr:uid="{00000000-0005-0000-0000-00005B080000}"/>
    <cellStyle name="20% - Accent2 36 4" xfId="2347" xr:uid="{00000000-0005-0000-0000-00005C080000}"/>
    <cellStyle name="20% - Accent2 36 4 2" xfId="2348" xr:uid="{00000000-0005-0000-0000-00005D080000}"/>
    <cellStyle name="20% - Accent2 36 5" xfId="2349" xr:uid="{00000000-0005-0000-0000-00005E080000}"/>
    <cellStyle name="20% - Accent2 36 5 2" xfId="2350" xr:uid="{00000000-0005-0000-0000-00005F080000}"/>
    <cellStyle name="20% - Accent2 36 6" xfId="2351" xr:uid="{00000000-0005-0000-0000-000060080000}"/>
    <cellStyle name="20% - Accent2 36 6 2" xfId="2352" xr:uid="{00000000-0005-0000-0000-000061080000}"/>
    <cellStyle name="20% - Accent2 36 7" xfId="2353" xr:uid="{00000000-0005-0000-0000-000062080000}"/>
    <cellStyle name="20% - Accent2 36 8" xfId="2354" xr:uid="{00000000-0005-0000-0000-000063080000}"/>
    <cellStyle name="20% - Accent2 37" xfId="2355" xr:uid="{00000000-0005-0000-0000-000064080000}"/>
    <cellStyle name="20% - Accent2 37 2" xfId="2356" xr:uid="{00000000-0005-0000-0000-000065080000}"/>
    <cellStyle name="20% - Accent2 37 2 2" xfId="2357" xr:uid="{00000000-0005-0000-0000-000066080000}"/>
    <cellStyle name="20% - Accent2 37 2 2 2" xfId="2358" xr:uid="{00000000-0005-0000-0000-000067080000}"/>
    <cellStyle name="20% - Accent2 37 2 3" xfId="2359" xr:uid="{00000000-0005-0000-0000-000068080000}"/>
    <cellStyle name="20% - Accent2 37 2 3 2" xfId="2360" xr:uid="{00000000-0005-0000-0000-000069080000}"/>
    <cellStyle name="20% - Accent2 37 2 4" xfId="2361" xr:uid="{00000000-0005-0000-0000-00006A080000}"/>
    <cellStyle name="20% - Accent2 37 2 4 2" xfId="2362" xr:uid="{00000000-0005-0000-0000-00006B080000}"/>
    <cellStyle name="20% - Accent2 37 2 5" xfId="2363" xr:uid="{00000000-0005-0000-0000-00006C080000}"/>
    <cellStyle name="20% - Accent2 37 2 5 2" xfId="2364" xr:uid="{00000000-0005-0000-0000-00006D080000}"/>
    <cellStyle name="20% - Accent2 37 2 6" xfId="2365" xr:uid="{00000000-0005-0000-0000-00006E080000}"/>
    <cellStyle name="20% - Accent2 37 3" xfId="2366" xr:uid="{00000000-0005-0000-0000-00006F080000}"/>
    <cellStyle name="20% - Accent2 37 3 2" xfId="2367" xr:uid="{00000000-0005-0000-0000-000070080000}"/>
    <cellStyle name="20% - Accent2 37 4" xfId="2368" xr:uid="{00000000-0005-0000-0000-000071080000}"/>
    <cellStyle name="20% - Accent2 37 4 2" xfId="2369" xr:uid="{00000000-0005-0000-0000-000072080000}"/>
    <cellStyle name="20% - Accent2 37 5" xfId="2370" xr:uid="{00000000-0005-0000-0000-000073080000}"/>
    <cellStyle name="20% - Accent2 37 5 2" xfId="2371" xr:uid="{00000000-0005-0000-0000-000074080000}"/>
    <cellStyle name="20% - Accent2 37 6" xfId="2372" xr:uid="{00000000-0005-0000-0000-000075080000}"/>
    <cellStyle name="20% - Accent2 37 6 2" xfId="2373" xr:uid="{00000000-0005-0000-0000-000076080000}"/>
    <cellStyle name="20% - Accent2 37 7" xfId="2374" xr:uid="{00000000-0005-0000-0000-000077080000}"/>
    <cellStyle name="20% - Accent2 37 8" xfId="2375" xr:uid="{00000000-0005-0000-0000-000078080000}"/>
    <cellStyle name="20% - Accent2 38" xfId="2376" xr:uid="{00000000-0005-0000-0000-000079080000}"/>
    <cellStyle name="20% - Accent2 38 2" xfId="2377" xr:uid="{00000000-0005-0000-0000-00007A080000}"/>
    <cellStyle name="20% - Accent2 38 2 2" xfId="2378" xr:uid="{00000000-0005-0000-0000-00007B080000}"/>
    <cellStyle name="20% - Accent2 38 2 2 2" xfId="2379" xr:uid="{00000000-0005-0000-0000-00007C080000}"/>
    <cellStyle name="20% - Accent2 38 2 3" xfId="2380" xr:uid="{00000000-0005-0000-0000-00007D080000}"/>
    <cellStyle name="20% - Accent2 38 2 3 2" xfId="2381" xr:uid="{00000000-0005-0000-0000-00007E080000}"/>
    <cellStyle name="20% - Accent2 38 2 4" xfId="2382" xr:uid="{00000000-0005-0000-0000-00007F080000}"/>
    <cellStyle name="20% - Accent2 38 2 4 2" xfId="2383" xr:uid="{00000000-0005-0000-0000-000080080000}"/>
    <cellStyle name="20% - Accent2 38 2 5" xfId="2384" xr:uid="{00000000-0005-0000-0000-000081080000}"/>
    <cellStyle name="20% - Accent2 38 2 5 2" xfId="2385" xr:uid="{00000000-0005-0000-0000-000082080000}"/>
    <cellStyle name="20% - Accent2 38 2 6" xfId="2386" xr:uid="{00000000-0005-0000-0000-000083080000}"/>
    <cellStyle name="20% - Accent2 38 3" xfId="2387" xr:uid="{00000000-0005-0000-0000-000084080000}"/>
    <cellStyle name="20% - Accent2 38 3 2" xfId="2388" xr:uid="{00000000-0005-0000-0000-000085080000}"/>
    <cellStyle name="20% - Accent2 38 4" xfId="2389" xr:uid="{00000000-0005-0000-0000-000086080000}"/>
    <cellStyle name="20% - Accent2 38 4 2" xfId="2390" xr:uid="{00000000-0005-0000-0000-000087080000}"/>
    <cellStyle name="20% - Accent2 38 5" xfId="2391" xr:uid="{00000000-0005-0000-0000-000088080000}"/>
    <cellStyle name="20% - Accent2 38 5 2" xfId="2392" xr:uid="{00000000-0005-0000-0000-000089080000}"/>
    <cellStyle name="20% - Accent2 38 6" xfId="2393" xr:uid="{00000000-0005-0000-0000-00008A080000}"/>
    <cellStyle name="20% - Accent2 38 6 2" xfId="2394" xr:uid="{00000000-0005-0000-0000-00008B080000}"/>
    <cellStyle name="20% - Accent2 38 7" xfId="2395" xr:uid="{00000000-0005-0000-0000-00008C080000}"/>
    <cellStyle name="20% - Accent2 38 8" xfId="2396" xr:uid="{00000000-0005-0000-0000-00008D080000}"/>
    <cellStyle name="20% - Accent2 39" xfId="2397" xr:uid="{00000000-0005-0000-0000-00008E080000}"/>
    <cellStyle name="20% - Accent2 39 2" xfId="2398" xr:uid="{00000000-0005-0000-0000-00008F080000}"/>
    <cellStyle name="20% - Accent2 39 2 2" xfId="2399" xr:uid="{00000000-0005-0000-0000-000090080000}"/>
    <cellStyle name="20% - Accent2 39 2 2 2" xfId="2400" xr:uid="{00000000-0005-0000-0000-000091080000}"/>
    <cellStyle name="20% - Accent2 39 2 3" xfId="2401" xr:uid="{00000000-0005-0000-0000-000092080000}"/>
    <cellStyle name="20% - Accent2 39 2 3 2" xfId="2402" xr:uid="{00000000-0005-0000-0000-000093080000}"/>
    <cellStyle name="20% - Accent2 39 2 4" xfId="2403" xr:uid="{00000000-0005-0000-0000-000094080000}"/>
    <cellStyle name="20% - Accent2 39 2 4 2" xfId="2404" xr:uid="{00000000-0005-0000-0000-000095080000}"/>
    <cellStyle name="20% - Accent2 39 2 5" xfId="2405" xr:uid="{00000000-0005-0000-0000-000096080000}"/>
    <cellStyle name="20% - Accent2 39 2 5 2" xfId="2406" xr:uid="{00000000-0005-0000-0000-000097080000}"/>
    <cellStyle name="20% - Accent2 39 2 6" xfId="2407" xr:uid="{00000000-0005-0000-0000-000098080000}"/>
    <cellStyle name="20% - Accent2 39 3" xfId="2408" xr:uid="{00000000-0005-0000-0000-000099080000}"/>
    <cellStyle name="20% - Accent2 39 3 2" xfId="2409" xr:uid="{00000000-0005-0000-0000-00009A080000}"/>
    <cellStyle name="20% - Accent2 39 4" xfId="2410" xr:uid="{00000000-0005-0000-0000-00009B080000}"/>
    <cellStyle name="20% - Accent2 39 4 2" xfId="2411" xr:uid="{00000000-0005-0000-0000-00009C080000}"/>
    <cellStyle name="20% - Accent2 39 5" xfId="2412" xr:uid="{00000000-0005-0000-0000-00009D080000}"/>
    <cellStyle name="20% - Accent2 39 5 2" xfId="2413" xr:uid="{00000000-0005-0000-0000-00009E080000}"/>
    <cellStyle name="20% - Accent2 39 6" xfId="2414" xr:uid="{00000000-0005-0000-0000-00009F080000}"/>
    <cellStyle name="20% - Accent2 39 6 2" xfId="2415" xr:uid="{00000000-0005-0000-0000-0000A0080000}"/>
    <cellStyle name="20% - Accent2 39 7" xfId="2416" xr:uid="{00000000-0005-0000-0000-0000A1080000}"/>
    <cellStyle name="20% - Accent2 39 8" xfId="2417" xr:uid="{00000000-0005-0000-0000-0000A2080000}"/>
    <cellStyle name="20% - Accent2 4" xfId="2418" xr:uid="{00000000-0005-0000-0000-0000A3080000}"/>
    <cellStyle name="20% - Accent2 4 10" xfId="2419" xr:uid="{00000000-0005-0000-0000-0000A4080000}"/>
    <cellStyle name="20% - Accent2 4 11" xfId="2420" xr:uid="{00000000-0005-0000-0000-0000A5080000}"/>
    <cellStyle name="20% - Accent2 4 2" xfId="2421" xr:uid="{00000000-0005-0000-0000-0000A6080000}"/>
    <cellStyle name="20% - Accent2 4 2 2" xfId="2422" xr:uid="{00000000-0005-0000-0000-0000A7080000}"/>
    <cellStyle name="20% - Accent2 4 2 2 2" xfId="2423" xr:uid="{00000000-0005-0000-0000-0000A8080000}"/>
    <cellStyle name="20% - Accent2 4 2 3" xfId="2424" xr:uid="{00000000-0005-0000-0000-0000A9080000}"/>
    <cellStyle name="20% - Accent2 4 2 3 2" xfId="2425" xr:uid="{00000000-0005-0000-0000-0000AA080000}"/>
    <cellStyle name="20% - Accent2 4 2 4" xfId="2426" xr:uid="{00000000-0005-0000-0000-0000AB080000}"/>
    <cellStyle name="20% - Accent2 4 2 4 2" xfId="2427" xr:uid="{00000000-0005-0000-0000-0000AC080000}"/>
    <cellStyle name="20% - Accent2 4 2 5" xfId="2428" xr:uid="{00000000-0005-0000-0000-0000AD080000}"/>
    <cellStyle name="20% - Accent2 4 2 5 2" xfId="2429" xr:uid="{00000000-0005-0000-0000-0000AE080000}"/>
    <cellStyle name="20% - Accent2 4 2 6" xfId="2430" xr:uid="{00000000-0005-0000-0000-0000AF080000}"/>
    <cellStyle name="20% - Accent2 4 2 7" xfId="2431" xr:uid="{00000000-0005-0000-0000-0000B0080000}"/>
    <cellStyle name="20% - Accent2 4 2 8" xfId="2432" xr:uid="{00000000-0005-0000-0000-0000B1080000}"/>
    <cellStyle name="20% - Accent2 4 2 9" xfId="2433" xr:uid="{00000000-0005-0000-0000-0000B2080000}"/>
    <cellStyle name="20% - Accent2 4 3" xfId="2434" xr:uid="{00000000-0005-0000-0000-0000B3080000}"/>
    <cellStyle name="20% - Accent2 4 3 2" xfId="2435" xr:uid="{00000000-0005-0000-0000-0000B4080000}"/>
    <cellStyle name="20% - Accent2 4 4" xfId="2436" xr:uid="{00000000-0005-0000-0000-0000B5080000}"/>
    <cellStyle name="20% - Accent2 4 4 2" xfId="2437" xr:uid="{00000000-0005-0000-0000-0000B6080000}"/>
    <cellStyle name="20% - Accent2 4 5" xfId="2438" xr:uid="{00000000-0005-0000-0000-0000B7080000}"/>
    <cellStyle name="20% - Accent2 4 5 2" xfId="2439" xr:uid="{00000000-0005-0000-0000-0000B8080000}"/>
    <cellStyle name="20% - Accent2 4 6" xfId="2440" xr:uid="{00000000-0005-0000-0000-0000B9080000}"/>
    <cellStyle name="20% - Accent2 4 6 2" xfId="2441" xr:uid="{00000000-0005-0000-0000-0000BA080000}"/>
    <cellStyle name="20% - Accent2 4 7" xfId="2442" xr:uid="{00000000-0005-0000-0000-0000BB080000}"/>
    <cellStyle name="20% - Accent2 4 8" xfId="2443" xr:uid="{00000000-0005-0000-0000-0000BC080000}"/>
    <cellStyle name="20% - Accent2 4 9" xfId="2444" xr:uid="{00000000-0005-0000-0000-0000BD080000}"/>
    <cellStyle name="20% - Accent2 40" xfId="2445" xr:uid="{00000000-0005-0000-0000-0000BE080000}"/>
    <cellStyle name="20% - Accent2 40 2" xfId="2446" xr:uid="{00000000-0005-0000-0000-0000BF080000}"/>
    <cellStyle name="20% - Accent2 40 2 2" xfId="2447" xr:uid="{00000000-0005-0000-0000-0000C0080000}"/>
    <cellStyle name="20% - Accent2 40 2 2 2" xfId="2448" xr:uid="{00000000-0005-0000-0000-0000C1080000}"/>
    <cellStyle name="20% - Accent2 40 2 3" xfId="2449" xr:uid="{00000000-0005-0000-0000-0000C2080000}"/>
    <cellStyle name="20% - Accent2 40 2 3 2" xfId="2450" xr:uid="{00000000-0005-0000-0000-0000C3080000}"/>
    <cellStyle name="20% - Accent2 40 2 4" xfId="2451" xr:uid="{00000000-0005-0000-0000-0000C4080000}"/>
    <cellStyle name="20% - Accent2 40 2 4 2" xfId="2452" xr:uid="{00000000-0005-0000-0000-0000C5080000}"/>
    <cellStyle name="20% - Accent2 40 2 5" xfId="2453" xr:uid="{00000000-0005-0000-0000-0000C6080000}"/>
    <cellStyle name="20% - Accent2 40 2 5 2" xfId="2454" xr:uid="{00000000-0005-0000-0000-0000C7080000}"/>
    <cellStyle name="20% - Accent2 40 2 6" xfId="2455" xr:uid="{00000000-0005-0000-0000-0000C8080000}"/>
    <cellStyle name="20% - Accent2 40 3" xfId="2456" xr:uid="{00000000-0005-0000-0000-0000C9080000}"/>
    <cellStyle name="20% - Accent2 40 3 2" xfId="2457" xr:uid="{00000000-0005-0000-0000-0000CA080000}"/>
    <cellStyle name="20% - Accent2 40 4" xfId="2458" xr:uid="{00000000-0005-0000-0000-0000CB080000}"/>
    <cellStyle name="20% - Accent2 40 4 2" xfId="2459" xr:uid="{00000000-0005-0000-0000-0000CC080000}"/>
    <cellStyle name="20% - Accent2 40 5" xfId="2460" xr:uid="{00000000-0005-0000-0000-0000CD080000}"/>
    <cellStyle name="20% - Accent2 40 5 2" xfId="2461" xr:uid="{00000000-0005-0000-0000-0000CE080000}"/>
    <cellStyle name="20% - Accent2 40 6" xfId="2462" xr:uid="{00000000-0005-0000-0000-0000CF080000}"/>
    <cellStyle name="20% - Accent2 40 6 2" xfId="2463" xr:uid="{00000000-0005-0000-0000-0000D0080000}"/>
    <cellStyle name="20% - Accent2 40 7" xfId="2464" xr:uid="{00000000-0005-0000-0000-0000D1080000}"/>
    <cellStyle name="20% - Accent2 40 8" xfId="2465" xr:uid="{00000000-0005-0000-0000-0000D2080000}"/>
    <cellStyle name="20% - Accent2 41" xfId="2466" xr:uid="{00000000-0005-0000-0000-0000D3080000}"/>
    <cellStyle name="20% - Accent2 41 2" xfId="2467" xr:uid="{00000000-0005-0000-0000-0000D4080000}"/>
    <cellStyle name="20% - Accent2 41 2 2" xfId="2468" xr:uid="{00000000-0005-0000-0000-0000D5080000}"/>
    <cellStyle name="20% - Accent2 41 2 2 2" xfId="2469" xr:uid="{00000000-0005-0000-0000-0000D6080000}"/>
    <cellStyle name="20% - Accent2 41 2 3" xfId="2470" xr:uid="{00000000-0005-0000-0000-0000D7080000}"/>
    <cellStyle name="20% - Accent2 41 2 3 2" xfId="2471" xr:uid="{00000000-0005-0000-0000-0000D8080000}"/>
    <cellStyle name="20% - Accent2 41 2 4" xfId="2472" xr:uid="{00000000-0005-0000-0000-0000D9080000}"/>
    <cellStyle name="20% - Accent2 41 2 4 2" xfId="2473" xr:uid="{00000000-0005-0000-0000-0000DA080000}"/>
    <cellStyle name="20% - Accent2 41 2 5" xfId="2474" xr:uid="{00000000-0005-0000-0000-0000DB080000}"/>
    <cellStyle name="20% - Accent2 41 2 5 2" xfId="2475" xr:uid="{00000000-0005-0000-0000-0000DC080000}"/>
    <cellStyle name="20% - Accent2 41 2 6" xfId="2476" xr:uid="{00000000-0005-0000-0000-0000DD080000}"/>
    <cellStyle name="20% - Accent2 41 3" xfId="2477" xr:uid="{00000000-0005-0000-0000-0000DE080000}"/>
    <cellStyle name="20% - Accent2 41 3 2" xfId="2478" xr:uid="{00000000-0005-0000-0000-0000DF080000}"/>
    <cellStyle name="20% - Accent2 41 4" xfId="2479" xr:uid="{00000000-0005-0000-0000-0000E0080000}"/>
    <cellStyle name="20% - Accent2 41 4 2" xfId="2480" xr:uid="{00000000-0005-0000-0000-0000E1080000}"/>
    <cellStyle name="20% - Accent2 41 5" xfId="2481" xr:uid="{00000000-0005-0000-0000-0000E2080000}"/>
    <cellStyle name="20% - Accent2 41 5 2" xfId="2482" xr:uid="{00000000-0005-0000-0000-0000E3080000}"/>
    <cellStyle name="20% - Accent2 41 6" xfId="2483" xr:uid="{00000000-0005-0000-0000-0000E4080000}"/>
    <cellStyle name="20% - Accent2 41 6 2" xfId="2484" xr:uid="{00000000-0005-0000-0000-0000E5080000}"/>
    <cellStyle name="20% - Accent2 41 7" xfId="2485" xr:uid="{00000000-0005-0000-0000-0000E6080000}"/>
    <cellStyle name="20% - Accent2 41 8" xfId="2486" xr:uid="{00000000-0005-0000-0000-0000E7080000}"/>
    <cellStyle name="20% - Accent2 42" xfId="2487" xr:uid="{00000000-0005-0000-0000-0000E8080000}"/>
    <cellStyle name="20% - Accent2 42 2" xfId="2488" xr:uid="{00000000-0005-0000-0000-0000E9080000}"/>
    <cellStyle name="20% - Accent2 42 2 2" xfId="2489" xr:uid="{00000000-0005-0000-0000-0000EA080000}"/>
    <cellStyle name="20% - Accent2 42 2 2 2" xfId="2490" xr:uid="{00000000-0005-0000-0000-0000EB080000}"/>
    <cellStyle name="20% - Accent2 42 2 3" xfId="2491" xr:uid="{00000000-0005-0000-0000-0000EC080000}"/>
    <cellStyle name="20% - Accent2 42 2 3 2" xfId="2492" xr:uid="{00000000-0005-0000-0000-0000ED080000}"/>
    <cellStyle name="20% - Accent2 42 2 4" xfId="2493" xr:uid="{00000000-0005-0000-0000-0000EE080000}"/>
    <cellStyle name="20% - Accent2 42 2 4 2" xfId="2494" xr:uid="{00000000-0005-0000-0000-0000EF080000}"/>
    <cellStyle name="20% - Accent2 42 2 5" xfId="2495" xr:uid="{00000000-0005-0000-0000-0000F0080000}"/>
    <cellStyle name="20% - Accent2 42 2 5 2" xfId="2496" xr:uid="{00000000-0005-0000-0000-0000F1080000}"/>
    <cellStyle name="20% - Accent2 42 2 6" xfId="2497" xr:uid="{00000000-0005-0000-0000-0000F2080000}"/>
    <cellStyle name="20% - Accent2 42 3" xfId="2498" xr:uid="{00000000-0005-0000-0000-0000F3080000}"/>
    <cellStyle name="20% - Accent2 42 3 2" xfId="2499" xr:uid="{00000000-0005-0000-0000-0000F4080000}"/>
    <cellStyle name="20% - Accent2 42 4" xfId="2500" xr:uid="{00000000-0005-0000-0000-0000F5080000}"/>
    <cellStyle name="20% - Accent2 42 4 2" xfId="2501" xr:uid="{00000000-0005-0000-0000-0000F6080000}"/>
    <cellStyle name="20% - Accent2 42 5" xfId="2502" xr:uid="{00000000-0005-0000-0000-0000F7080000}"/>
    <cellStyle name="20% - Accent2 42 5 2" xfId="2503" xr:uid="{00000000-0005-0000-0000-0000F8080000}"/>
    <cellStyle name="20% - Accent2 42 6" xfId="2504" xr:uid="{00000000-0005-0000-0000-0000F9080000}"/>
    <cellStyle name="20% - Accent2 42 6 2" xfId="2505" xr:uid="{00000000-0005-0000-0000-0000FA080000}"/>
    <cellStyle name="20% - Accent2 42 7" xfId="2506" xr:uid="{00000000-0005-0000-0000-0000FB080000}"/>
    <cellStyle name="20% - Accent2 42 8" xfId="2507" xr:uid="{00000000-0005-0000-0000-0000FC080000}"/>
    <cellStyle name="20% - Accent2 43" xfId="2508" xr:uid="{00000000-0005-0000-0000-0000FD080000}"/>
    <cellStyle name="20% - Accent2 43 2" xfId="2509" xr:uid="{00000000-0005-0000-0000-0000FE080000}"/>
    <cellStyle name="20% - Accent2 43 2 2" xfId="2510" xr:uid="{00000000-0005-0000-0000-0000FF080000}"/>
    <cellStyle name="20% - Accent2 43 2 2 2" xfId="2511" xr:uid="{00000000-0005-0000-0000-000000090000}"/>
    <cellStyle name="20% - Accent2 43 2 3" xfId="2512" xr:uid="{00000000-0005-0000-0000-000001090000}"/>
    <cellStyle name="20% - Accent2 43 2 3 2" xfId="2513" xr:uid="{00000000-0005-0000-0000-000002090000}"/>
    <cellStyle name="20% - Accent2 43 2 4" xfId="2514" xr:uid="{00000000-0005-0000-0000-000003090000}"/>
    <cellStyle name="20% - Accent2 43 2 4 2" xfId="2515" xr:uid="{00000000-0005-0000-0000-000004090000}"/>
    <cellStyle name="20% - Accent2 43 2 5" xfId="2516" xr:uid="{00000000-0005-0000-0000-000005090000}"/>
    <cellStyle name="20% - Accent2 43 2 5 2" xfId="2517" xr:uid="{00000000-0005-0000-0000-000006090000}"/>
    <cellStyle name="20% - Accent2 43 2 6" xfId="2518" xr:uid="{00000000-0005-0000-0000-000007090000}"/>
    <cellStyle name="20% - Accent2 43 3" xfId="2519" xr:uid="{00000000-0005-0000-0000-000008090000}"/>
    <cellStyle name="20% - Accent2 43 3 2" xfId="2520" xr:uid="{00000000-0005-0000-0000-000009090000}"/>
    <cellStyle name="20% - Accent2 43 4" xfId="2521" xr:uid="{00000000-0005-0000-0000-00000A090000}"/>
    <cellStyle name="20% - Accent2 43 4 2" xfId="2522" xr:uid="{00000000-0005-0000-0000-00000B090000}"/>
    <cellStyle name="20% - Accent2 43 5" xfId="2523" xr:uid="{00000000-0005-0000-0000-00000C090000}"/>
    <cellStyle name="20% - Accent2 43 5 2" xfId="2524" xr:uid="{00000000-0005-0000-0000-00000D090000}"/>
    <cellStyle name="20% - Accent2 43 6" xfId="2525" xr:uid="{00000000-0005-0000-0000-00000E090000}"/>
    <cellStyle name="20% - Accent2 43 6 2" xfId="2526" xr:uid="{00000000-0005-0000-0000-00000F090000}"/>
    <cellStyle name="20% - Accent2 43 7" xfId="2527" xr:uid="{00000000-0005-0000-0000-000010090000}"/>
    <cellStyle name="20% - Accent2 43 8" xfId="2528" xr:uid="{00000000-0005-0000-0000-000011090000}"/>
    <cellStyle name="20% - Accent2 44" xfId="2529" xr:uid="{00000000-0005-0000-0000-000012090000}"/>
    <cellStyle name="20% - Accent2 44 2" xfId="2530" xr:uid="{00000000-0005-0000-0000-000013090000}"/>
    <cellStyle name="20% - Accent2 44 2 2" xfId="2531" xr:uid="{00000000-0005-0000-0000-000014090000}"/>
    <cellStyle name="20% - Accent2 44 2 2 2" xfId="2532" xr:uid="{00000000-0005-0000-0000-000015090000}"/>
    <cellStyle name="20% - Accent2 44 2 3" xfId="2533" xr:uid="{00000000-0005-0000-0000-000016090000}"/>
    <cellStyle name="20% - Accent2 44 2 3 2" xfId="2534" xr:uid="{00000000-0005-0000-0000-000017090000}"/>
    <cellStyle name="20% - Accent2 44 2 4" xfId="2535" xr:uid="{00000000-0005-0000-0000-000018090000}"/>
    <cellStyle name="20% - Accent2 44 2 4 2" xfId="2536" xr:uid="{00000000-0005-0000-0000-000019090000}"/>
    <cellStyle name="20% - Accent2 44 2 5" xfId="2537" xr:uid="{00000000-0005-0000-0000-00001A090000}"/>
    <cellStyle name="20% - Accent2 44 2 5 2" xfId="2538" xr:uid="{00000000-0005-0000-0000-00001B090000}"/>
    <cellStyle name="20% - Accent2 44 2 6" xfId="2539" xr:uid="{00000000-0005-0000-0000-00001C090000}"/>
    <cellStyle name="20% - Accent2 44 3" xfId="2540" xr:uid="{00000000-0005-0000-0000-00001D090000}"/>
    <cellStyle name="20% - Accent2 44 3 2" xfId="2541" xr:uid="{00000000-0005-0000-0000-00001E090000}"/>
    <cellStyle name="20% - Accent2 44 4" xfId="2542" xr:uid="{00000000-0005-0000-0000-00001F090000}"/>
    <cellStyle name="20% - Accent2 44 4 2" xfId="2543" xr:uid="{00000000-0005-0000-0000-000020090000}"/>
    <cellStyle name="20% - Accent2 44 5" xfId="2544" xr:uid="{00000000-0005-0000-0000-000021090000}"/>
    <cellStyle name="20% - Accent2 44 5 2" xfId="2545" xr:uid="{00000000-0005-0000-0000-000022090000}"/>
    <cellStyle name="20% - Accent2 44 6" xfId="2546" xr:uid="{00000000-0005-0000-0000-000023090000}"/>
    <cellStyle name="20% - Accent2 44 6 2" xfId="2547" xr:uid="{00000000-0005-0000-0000-000024090000}"/>
    <cellStyle name="20% - Accent2 44 7" xfId="2548" xr:uid="{00000000-0005-0000-0000-000025090000}"/>
    <cellStyle name="20% - Accent2 44 8" xfId="2549" xr:uid="{00000000-0005-0000-0000-000026090000}"/>
    <cellStyle name="20% - Accent2 45" xfId="2550" xr:uid="{00000000-0005-0000-0000-000027090000}"/>
    <cellStyle name="20% - Accent2 45 2" xfId="2551" xr:uid="{00000000-0005-0000-0000-000028090000}"/>
    <cellStyle name="20% - Accent2 45 2 2" xfId="2552" xr:uid="{00000000-0005-0000-0000-000029090000}"/>
    <cellStyle name="20% - Accent2 45 2 2 2" xfId="2553" xr:uid="{00000000-0005-0000-0000-00002A090000}"/>
    <cellStyle name="20% - Accent2 45 2 3" xfId="2554" xr:uid="{00000000-0005-0000-0000-00002B090000}"/>
    <cellStyle name="20% - Accent2 45 2 3 2" xfId="2555" xr:uid="{00000000-0005-0000-0000-00002C090000}"/>
    <cellStyle name="20% - Accent2 45 2 4" xfId="2556" xr:uid="{00000000-0005-0000-0000-00002D090000}"/>
    <cellStyle name="20% - Accent2 45 2 4 2" xfId="2557" xr:uid="{00000000-0005-0000-0000-00002E090000}"/>
    <cellStyle name="20% - Accent2 45 2 5" xfId="2558" xr:uid="{00000000-0005-0000-0000-00002F090000}"/>
    <cellStyle name="20% - Accent2 45 2 5 2" xfId="2559" xr:uid="{00000000-0005-0000-0000-000030090000}"/>
    <cellStyle name="20% - Accent2 45 2 6" xfId="2560" xr:uid="{00000000-0005-0000-0000-000031090000}"/>
    <cellStyle name="20% - Accent2 45 3" xfId="2561" xr:uid="{00000000-0005-0000-0000-000032090000}"/>
    <cellStyle name="20% - Accent2 45 3 2" xfId="2562" xr:uid="{00000000-0005-0000-0000-000033090000}"/>
    <cellStyle name="20% - Accent2 45 4" xfId="2563" xr:uid="{00000000-0005-0000-0000-000034090000}"/>
    <cellStyle name="20% - Accent2 45 4 2" xfId="2564" xr:uid="{00000000-0005-0000-0000-000035090000}"/>
    <cellStyle name="20% - Accent2 45 5" xfId="2565" xr:uid="{00000000-0005-0000-0000-000036090000}"/>
    <cellStyle name="20% - Accent2 45 5 2" xfId="2566" xr:uid="{00000000-0005-0000-0000-000037090000}"/>
    <cellStyle name="20% - Accent2 45 6" xfId="2567" xr:uid="{00000000-0005-0000-0000-000038090000}"/>
    <cellStyle name="20% - Accent2 45 6 2" xfId="2568" xr:uid="{00000000-0005-0000-0000-000039090000}"/>
    <cellStyle name="20% - Accent2 45 7" xfId="2569" xr:uid="{00000000-0005-0000-0000-00003A090000}"/>
    <cellStyle name="20% - Accent2 45 8" xfId="2570" xr:uid="{00000000-0005-0000-0000-00003B090000}"/>
    <cellStyle name="20% - Accent2 46" xfId="2571" xr:uid="{00000000-0005-0000-0000-00003C090000}"/>
    <cellStyle name="20% - Accent2 46 2" xfId="2572" xr:uid="{00000000-0005-0000-0000-00003D090000}"/>
    <cellStyle name="20% - Accent2 46 2 2" xfId="2573" xr:uid="{00000000-0005-0000-0000-00003E090000}"/>
    <cellStyle name="20% - Accent2 46 2 2 2" xfId="2574" xr:uid="{00000000-0005-0000-0000-00003F090000}"/>
    <cellStyle name="20% - Accent2 46 2 3" xfId="2575" xr:uid="{00000000-0005-0000-0000-000040090000}"/>
    <cellStyle name="20% - Accent2 46 2 3 2" xfId="2576" xr:uid="{00000000-0005-0000-0000-000041090000}"/>
    <cellStyle name="20% - Accent2 46 2 4" xfId="2577" xr:uid="{00000000-0005-0000-0000-000042090000}"/>
    <cellStyle name="20% - Accent2 46 2 4 2" xfId="2578" xr:uid="{00000000-0005-0000-0000-000043090000}"/>
    <cellStyle name="20% - Accent2 46 2 5" xfId="2579" xr:uid="{00000000-0005-0000-0000-000044090000}"/>
    <cellStyle name="20% - Accent2 46 2 5 2" xfId="2580" xr:uid="{00000000-0005-0000-0000-000045090000}"/>
    <cellStyle name="20% - Accent2 46 2 6" xfId="2581" xr:uid="{00000000-0005-0000-0000-000046090000}"/>
    <cellStyle name="20% - Accent2 46 3" xfId="2582" xr:uid="{00000000-0005-0000-0000-000047090000}"/>
    <cellStyle name="20% - Accent2 46 3 2" xfId="2583" xr:uid="{00000000-0005-0000-0000-000048090000}"/>
    <cellStyle name="20% - Accent2 46 4" xfId="2584" xr:uid="{00000000-0005-0000-0000-000049090000}"/>
    <cellStyle name="20% - Accent2 46 4 2" xfId="2585" xr:uid="{00000000-0005-0000-0000-00004A090000}"/>
    <cellStyle name="20% - Accent2 46 5" xfId="2586" xr:uid="{00000000-0005-0000-0000-00004B090000}"/>
    <cellStyle name="20% - Accent2 46 5 2" xfId="2587" xr:uid="{00000000-0005-0000-0000-00004C090000}"/>
    <cellStyle name="20% - Accent2 46 6" xfId="2588" xr:uid="{00000000-0005-0000-0000-00004D090000}"/>
    <cellStyle name="20% - Accent2 46 6 2" xfId="2589" xr:uid="{00000000-0005-0000-0000-00004E090000}"/>
    <cellStyle name="20% - Accent2 46 7" xfId="2590" xr:uid="{00000000-0005-0000-0000-00004F090000}"/>
    <cellStyle name="20% - Accent2 46 8" xfId="2591" xr:uid="{00000000-0005-0000-0000-000050090000}"/>
    <cellStyle name="20% - Accent2 47" xfId="2592" xr:uid="{00000000-0005-0000-0000-000051090000}"/>
    <cellStyle name="20% - Accent2 47 2" xfId="2593" xr:uid="{00000000-0005-0000-0000-000052090000}"/>
    <cellStyle name="20% - Accent2 47 2 2" xfId="2594" xr:uid="{00000000-0005-0000-0000-000053090000}"/>
    <cellStyle name="20% - Accent2 47 2 2 2" xfId="2595" xr:uid="{00000000-0005-0000-0000-000054090000}"/>
    <cellStyle name="20% - Accent2 47 2 3" xfId="2596" xr:uid="{00000000-0005-0000-0000-000055090000}"/>
    <cellStyle name="20% - Accent2 47 2 3 2" xfId="2597" xr:uid="{00000000-0005-0000-0000-000056090000}"/>
    <cellStyle name="20% - Accent2 47 2 4" xfId="2598" xr:uid="{00000000-0005-0000-0000-000057090000}"/>
    <cellStyle name="20% - Accent2 47 2 4 2" xfId="2599" xr:uid="{00000000-0005-0000-0000-000058090000}"/>
    <cellStyle name="20% - Accent2 47 2 5" xfId="2600" xr:uid="{00000000-0005-0000-0000-000059090000}"/>
    <cellStyle name="20% - Accent2 47 2 5 2" xfId="2601" xr:uid="{00000000-0005-0000-0000-00005A090000}"/>
    <cellStyle name="20% - Accent2 47 2 6" xfId="2602" xr:uid="{00000000-0005-0000-0000-00005B090000}"/>
    <cellStyle name="20% - Accent2 47 3" xfId="2603" xr:uid="{00000000-0005-0000-0000-00005C090000}"/>
    <cellStyle name="20% - Accent2 47 3 2" xfId="2604" xr:uid="{00000000-0005-0000-0000-00005D090000}"/>
    <cellStyle name="20% - Accent2 47 4" xfId="2605" xr:uid="{00000000-0005-0000-0000-00005E090000}"/>
    <cellStyle name="20% - Accent2 47 4 2" xfId="2606" xr:uid="{00000000-0005-0000-0000-00005F090000}"/>
    <cellStyle name="20% - Accent2 47 5" xfId="2607" xr:uid="{00000000-0005-0000-0000-000060090000}"/>
    <cellStyle name="20% - Accent2 47 5 2" xfId="2608" xr:uid="{00000000-0005-0000-0000-000061090000}"/>
    <cellStyle name="20% - Accent2 47 6" xfId="2609" xr:uid="{00000000-0005-0000-0000-000062090000}"/>
    <cellStyle name="20% - Accent2 47 6 2" xfId="2610" xr:uid="{00000000-0005-0000-0000-000063090000}"/>
    <cellStyle name="20% - Accent2 47 7" xfId="2611" xr:uid="{00000000-0005-0000-0000-000064090000}"/>
    <cellStyle name="20% - Accent2 47 8" xfId="2612" xr:uid="{00000000-0005-0000-0000-000065090000}"/>
    <cellStyle name="20% - Accent2 48" xfId="2613" xr:uid="{00000000-0005-0000-0000-000066090000}"/>
    <cellStyle name="20% - Accent2 48 2" xfId="2614" xr:uid="{00000000-0005-0000-0000-000067090000}"/>
    <cellStyle name="20% - Accent2 48 2 2" xfId="2615" xr:uid="{00000000-0005-0000-0000-000068090000}"/>
    <cellStyle name="20% - Accent2 48 2 2 2" xfId="2616" xr:uid="{00000000-0005-0000-0000-000069090000}"/>
    <cellStyle name="20% - Accent2 48 2 3" xfId="2617" xr:uid="{00000000-0005-0000-0000-00006A090000}"/>
    <cellStyle name="20% - Accent2 48 2 3 2" xfId="2618" xr:uid="{00000000-0005-0000-0000-00006B090000}"/>
    <cellStyle name="20% - Accent2 48 2 4" xfId="2619" xr:uid="{00000000-0005-0000-0000-00006C090000}"/>
    <cellStyle name="20% - Accent2 48 2 4 2" xfId="2620" xr:uid="{00000000-0005-0000-0000-00006D090000}"/>
    <cellStyle name="20% - Accent2 48 2 5" xfId="2621" xr:uid="{00000000-0005-0000-0000-00006E090000}"/>
    <cellStyle name="20% - Accent2 48 2 5 2" xfId="2622" xr:uid="{00000000-0005-0000-0000-00006F090000}"/>
    <cellStyle name="20% - Accent2 48 2 6" xfId="2623" xr:uid="{00000000-0005-0000-0000-000070090000}"/>
    <cellStyle name="20% - Accent2 48 3" xfId="2624" xr:uid="{00000000-0005-0000-0000-000071090000}"/>
    <cellStyle name="20% - Accent2 48 3 2" xfId="2625" xr:uid="{00000000-0005-0000-0000-000072090000}"/>
    <cellStyle name="20% - Accent2 48 4" xfId="2626" xr:uid="{00000000-0005-0000-0000-000073090000}"/>
    <cellStyle name="20% - Accent2 48 4 2" xfId="2627" xr:uid="{00000000-0005-0000-0000-000074090000}"/>
    <cellStyle name="20% - Accent2 48 5" xfId="2628" xr:uid="{00000000-0005-0000-0000-000075090000}"/>
    <cellStyle name="20% - Accent2 48 5 2" xfId="2629" xr:uid="{00000000-0005-0000-0000-000076090000}"/>
    <cellStyle name="20% - Accent2 48 6" xfId="2630" xr:uid="{00000000-0005-0000-0000-000077090000}"/>
    <cellStyle name="20% - Accent2 48 6 2" xfId="2631" xr:uid="{00000000-0005-0000-0000-000078090000}"/>
    <cellStyle name="20% - Accent2 48 7" xfId="2632" xr:uid="{00000000-0005-0000-0000-000079090000}"/>
    <cellStyle name="20% - Accent2 48 8" xfId="2633" xr:uid="{00000000-0005-0000-0000-00007A090000}"/>
    <cellStyle name="20% - Accent2 49" xfId="2634" xr:uid="{00000000-0005-0000-0000-00007B090000}"/>
    <cellStyle name="20% - Accent2 49 2" xfId="2635" xr:uid="{00000000-0005-0000-0000-00007C090000}"/>
    <cellStyle name="20% - Accent2 49 2 2" xfId="2636" xr:uid="{00000000-0005-0000-0000-00007D090000}"/>
    <cellStyle name="20% - Accent2 49 2 2 2" xfId="2637" xr:uid="{00000000-0005-0000-0000-00007E090000}"/>
    <cellStyle name="20% - Accent2 49 2 3" xfId="2638" xr:uid="{00000000-0005-0000-0000-00007F090000}"/>
    <cellStyle name="20% - Accent2 49 2 3 2" xfId="2639" xr:uid="{00000000-0005-0000-0000-000080090000}"/>
    <cellStyle name="20% - Accent2 49 2 4" xfId="2640" xr:uid="{00000000-0005-0000-0000-000081090000}"/>
    <cellStyle name="20% - Accent2 49 2 4 2" xfId="2641" xr:uid="{00000000-0005-0000-0000-000082090000}"/>
    <cellStyle name="20% - Accent2 49 2 5" xfId="2642" xr:uid="{00000000-0005-0000-0000-000083090000}"/>
    <cellStyle name="20% - Accent2 49 2 5 2" xfId="2643" xr:uid="{00000000-0005-0000-0000-000084090000}"/>
    <cellStyle name="20% - Accent2 49 2 6" xfId="2644" xr:uid="{00000000-0005-0000-0000-000085090000}"/>
    <cellStyle name="20% - Accent2 49 3" xfId="2645" xr:uid="{00000000-0005-0000-0000-000086090000}"/>
    <cellStyle name="20% - Accent2 49 3 2" xfId="2646" xr:uid="{00000000-0005-0000-0000-000087090000}"/>
    <cellStyle name="20% - Accent2 49 4" xfId="2647" xr:uid="{00000000-0005-0000-0000-000088090000}"/>
    <cellStyle name="20% - Accent2 49 4 2" xfId="2648" xr:uid="{00000000-0005-0000-0000-000089090000}"/>
    <cellStyle name="20% - Accent2 49 5" xfId="2649" xr:uid="{00000000-0005-0000-0000-00008A090000}"/>
    <cellStyle name="20% - Accent2 49 5 2" xfId="2650" xr:uid="{00000000-0005-0000-0000-00008B090000}"/>
    <cellStyle name="20% - Accent2 49 6" xfId="2651" xr:uid="{00000000-0005-0000-0000-00008C090000}"/>
    <cellStyle name="20% - Accent2 49 6 2" xfId="2652" xr:uid="{00000000-0005-0000-0000-00008D090000}"/>
    <cellStyle name="20% - Accent2 49 7" xfId="2653" xr:uid="{00000000-0005-0000-0000-00008E090000}"/>
    <cellStyle name="20% - Accent2 49 8" xfId="2654" xr:uid="{00000000-0005-0000-0000-00008F090000}"/>
    <cellStyle name="20% - Accent2 5" xfId="2655" xr:uid="{00000000-0005-0000-0000-000090090000}"/>
    <cellStyle name="20% - Accent2 5 10" xfId="2656" xr:uid="{00000000-0005-0000-0000-000091090000}"/>
    <cellStyle name="20% - Accent2 5 11" xfId="2657" xr:uid="{00000000-0005-0000-0000-000092090000}"/>
    <cellStyle name="20% - Accent2 5 2" xfId="2658" xr:uid="{00000000-0005-0000-0000-000093090000}"/>
    <cellStyle name="20% - Accent2 5 2 2" xfId="2659" xr:uid="{00000000-0005-0000-0000-000094090000}"/>
    <cellStyle name="20% - Accent2 5 2 2 2" xfId="2660" xr:uid="{00000000-0005-0000-0000-000095090000}"/>
    <cellStyle name="20% - Accent2 5 2 3" xfId="2661" xr:uid="{00000000-0005-0000-0000-000096090000}"/>
    <cellStyle name="20% - Accent2 5 2 3 2" xfId="2662" xr:uid="{00000000-0005-0000-0000-000097090000}"/>
    <cellStyle name="20% - Accent2 5 2 4" xfId="2663" xr:uid="{00000000-0005-0000-0000-000098090000}"/>
    <cellStyle name="20% - Accent2 5 2 4 2" xfId="2664" xr:uid="{00000000-0005-0000-0000-000099090000}"/>
    <cellStyle name="20% - Accent2 5 2 5" xfId="2665" xr:uid="{00000000-0005-0000-0000-00009A090000}"/>
    <cellStyle name="20% - Accent2 5 2 5 2" xfId="2666" xr:uid="{00000000-0005-0000-0000-00009B090000}"/>
    <cellStyle name="20% - Accent2 5 2 6" xfId="2667" xr:uid="{00000000-0005-0000-0000-00009C090000}"/>
    <cellStyle name="20% - Accent2 5 2 7" xfId="2668" xr:uid="{00000000-0005-0000-0000-00009D090000}"/>
    <cellStyle name="20% - Accent2 5 2 8" xfId="2669" xr:uid="{00000000-0005-0000-0000-00009E090000}"/>
    <cellStyle name="20% - Accent2 5 2 9" xfId="2670" xr:uid="{00000000-0005-0000-0000-00009F090000}"/>
    <cellStyle name="20% - Accent2 5 3" xfId="2671" xr:uid="{00000000-0005-0000-0000-0000A0090000}"/>
    <cellStyle name="20% - Accent2 5 3 2" xfId="2672" xr:uid="{00000000-0005-0000-0000-0000A1090000}"/>
    <cellStyle name="20% - Accent2 5 4" xfId="2673" xr:uid="{00000000-0005-0000-0000-0000A2090000}"/>
    <cellStyle name="20% - Accent2 5 4 2" xfId="2674" xr:uid="{00000000-0005-0000-0000-0000A3090000}"/>
    <cellStyle name="20% - Accent2 5 5" xfId="2675" xr:uid="{00000000-0005-0000-0000-0000A4090000}"/>
    <cellStyle name="20% - Accent2 5 5 2" xfId="2676" xr:uid="{00000000-0005-0000-0000-0000A5090000}"/>
    <cellStyle name="20% - Accent2 5 6" xfId="2677" xr:uid="{00000000-0005-0000-0000-0000A6090000}"/>
    <cellStyle name="20% - Accent2 5 6 2" xfId="2678" xr:uid="{00000000-0005-0000-0000-0000A7090000}"/>
    <cellStyle name="20% - Accent2 5 7" xfId="2679" xr:uid="{00000000-0005-0000-0000-0000A8090000}"/>
    <cellStyle name="20% - Accent2 5 8" xfId="2680" xr:uid="{00000000-0005-0000-0000-0000A9090000}"/>
    <cellStyle name="20% - Accent2 5 9" xfId="2681" xr:uid="{00000000-0005-0000-0000-0000AA090000}"/>
    <cellStyle name="20% - Accent2 50" xfId="2682" xr:uid="{00000000-0005-0000-0000-0000AB090000}"/>
    <cellStyle name="20% - Accent2 50 2" xfId="2683" xr:uid="{00000000-0005-0000-0000-0000AC090000}"/>
    <cellStyle name="20% - Accent2 50 2 2" xfId="2684" xr:uid="{00000000-0005-0000-0000-0000AD090000}"/>
    <cellStyle name="20% - Accent2 50 2 2 2" xfId="2685" xr:uid="{00000000-0005-0000-0000-0000AE090000}"/>
    <cellStyle name="20% - Accent2 50 2 3" xfId="2686" xr:uid="{00000000-0005-0000-0000-0000AF090000}"/>
    <cellStyle name="20% - Accent2 50 2 3 2" xfId="2687" xr:uid="{00000000-0005-0000-0000-0000B0090000}"/>
    <cellStyle name="20% - Accent2 50 2 4" xfId="2688" xr:uid="{00000000-0005-0000-0000-0000B1090000}"/>
    <cellStyle name="20% - Accent2 50 2 4 2" xfId="2689" xr:uid="{00000000-0005-0000-0000-0000B2090000}"/>
    <cellStyle name="20% - Accent2 50 2 5" xfId="2690" xr:uid="{00000000-0005-0000-0000-0000B3090000}"/>
    <cellStyle name="20% - Accent2 50 2 5 2" xfId="2691" xr:uid="{00000000-0005-0000-0000-0000B4090000}"/>
    <cellStyle name="20% - Accent2 50 2 6" xfId="2692" xr:uid="{00000000-0005-0000-0000-0000B5090000}"/>
    <cellStyle name="20% - Accent2 50 3" xfId="2693" xr:uid="{00000000-0005-0000-0000-0000B6090000}"/>
    <cellStyle name="20% - Accent2 50 3 2" xfId="2694" xr:uid="{00000000-0005-0000-0000-0000B7090000}"/>
    <cellStyle name="20% - Accent2 50 4" xfId="2695" xr:uid="{00000000-0005-0000-0000-0000B8090000}"/>
    <cellStyle name="20% - Accent2 50 4 2" xfId="2696" xr:uid="{00000000-0005-0000-0000-0000B9090000}"/>
    <cellStyle name="20% - Accent2 50 5" xfId="2697" xr:uid="{00000000-0005-0000-0000-0000BA090000}"/>
    <cellStyle name="20% - Accent2 50 5 2" xfId="2698" xr:uid="{00000000-0005-0000-0000-0000BB090000}"/>
    <cellStyle name="20% - Accent2 50 6" xfId="2699" xr:uid="{00000000-0005-0000-0000-0000BC090000}"/>
    <cellStyle name="20% - Accent2 50 6 2" xfId="2700" xr:uid="{00000000-0005-0000-0000-0000BD090000}"/>
    <cellStyle name="20% - Accent2 50 7" xfId="2701" xr:uid="{00000000-0005-0000-0000-0000BE090000}"/>
    <cellStyle name="20% - Accent2 50 8" xfId="2702" xr:uid="{00000000-0005-0000-0000-0000BF090000}"/>
    <cellStyle name="20% - Accent2 51" xfId="2703" xr:uid="{00000000-0005-0000-0000-0000C0090000}"/>
    <cellStyle name="20% - Accent2 51 2" xfId="2704" xr:uid="{00000000-0005-0000-0000-0000C1090000}"/>
    <cellStyle name="20% - Accent2 51 2 2" xfId="2705" xr:uid="{00000000-0005-0000-0000-0000C2090000}"/>
    <cellStyle name="20% - Accent2 51 2 2 2" xfId="2706" xr:uid="{00000000-0005-0000-0000-0000C3090000}"/>
    <cellStyle name="20% - Accent2 51 2 3" xfId="2707" xr:uid="{00000000-0005-0000-0000-0000C4090000}"/>
    <cellStyle name="20% - Accent2 51 2 3 2" xfId="2708" xr:uid="{00000000-0005-0000-0000-0000C5090000}"/>
    <cellStyle name="20% - Accent2 51 2 4" xfId="2709" xr:uid="{00000000-0005-0000-0000-0000C6090000}"/>
    <cellStyle name="20% - Accent2 51 2 4 2" xfId="2710" xr:uid="{00000000-0005-0000-0000-0000C7090000}"/>
    <cellStyle name="20% - Accent2 51 2 5" xfId="2711" xr:uid="{00000000-0005-0000-0000-0000C8090000}"/>
    <cellStyle name="20% - Accent2 51 2 5 2" xfId="2712" xr:uid="{00000000-0005-0000-0000-0000C9090000}"/>
    <cellStyle name="20% - Accent2 51 2 6" xfId="2713" xr:uid="{00000000-0005-0000-0000-0000CA090000}"/>
    <cellStyle name="20% - Accent2 51 3" xfId="2714" xr:uid="{00000000-0005-0000-0000-0000CB090000}"/>
    <cellStyle name="20% - Accent2 51 3 2" xfId="2715" xr:uid="{00000000-0005-0000-0000-0000CC090000}"/>
    <cellStyle name="20% - Accent2 51 4" xfId="2716" xr:uid="{00000000-0005-0000-0000-0000CD090000}"/>
    <cellStyle name="20% - Accent2 51 4 2" xfId="2717" xr:uid="{00000000-0005-0000-0000-0000CE090000}"/>
    <cellStyle name="20% - Accent2 51 5" xfId="2718" xr:uid="{00000000-0005-0000-0000-0000CF090000}"/>
    <cellStyle name="20% - Accent2 51 5 2" xfId="2719" xr:uid="{00000000-0005-0000-0000-0000D0090000}"/>
    <cellStyle name="20% - Accent2 51 6" xfId="2720" xr:uid="{00000000-0005-0000-0000-0000D1090000}"/>
    <cellStyle name="20% - Accent2 51 6 2" xfId="2721" xr:uid="{00000000-0005-0000-0000-0000D2090000}"/>
    <cellStyle name="20% - Accent2 51 7" xfId="2722" xr:uid="{00000000-0005-0000-0000-0000D3090000}"/>
    <cellStyle name="20% - Accent2 51 8" xfId="2723" xr:uid="{00000000-0005-0000-0000-0000D4090000}"/>
    <cellStyle name="20% - Accent2 52" xfId="2724" xr:uid="{00000000-0005-0000-0000-0000D5090000}"/>
    <cellStyle name="20% - Accent2 52 2" xfId="2725" xr:uid="{00000000-0005-0000-0000-0000D6090000}"/>
    <cellStyle name="20% - Accent2 52 2 2" xfId="2726" xr:uid="{00000000-0005-0000-0000-0000D7090000}"/>
    <cellStyle name="20% - Accent2 52 2 2 2" xfId="2727" xr:uid="{00000000-0005-0000-0000-0000D8090000}"/>
    <cellStyle name="20% - Accent2 52 2 3" xfId="2728" xr:uid="{00000000-0005-0000-0000-0000D9090000}"/>
    <cellStyle name="20% - Accent2 52 2 3 2" xfId="2729" xr:uid="{00000000-0005-0000-0000-0000DA090000}"/>
    <cellStyle name="20% - Accent2 52 2 4" xfId="2730" xr:uid="{00000000-0005-0000-0000-0000DB090000}"/>
    <cellStyle name="20% - Accent2 52 2 4 2" xfId="2731" xr:uid="{00000000-0005-0000-0000-0000DC090000}"/>
    <cellStyle name="20% - Accent2 52 2 5" xfId="2732" xr:uid="{00000000-0005-0000-0000-0000DD090000}"/>
    <cellStyle name="20% - Accent2 52 2 5 2" xfId="2733" xr:uid="{00000000-0005-0000-0000-0000DE090000}"/>
    <cellStyle name="20% - Accent2 52 2 6" xfId="2734" xr:uid="{00000000-0005-0000-0000-0000DF090000}"/>
    <cellStyle name="20% - Accent2 52 3" xfId="2735" xr:uid="{00000000-0005-0000-0000-0000E0090000}"/>
    <cellStyle name="20% - Accent2 52 3 2" xfId="2736" xr:uid="{00000000-0005-0000-0000-0000E1090000}"/>
    <cellStyle name="20% - Accent2 52 4" xfId="2737" xr:uid="{00000000-0005-0000-0000-0000E2090000}"/>
    <cellStyle name="20% - Accent2 52 4 2" xfId="2738" xr:uid="{00000000-0005-0000-0000-0000E3090000}"/>
    <cellStyle name="20% - Accent2 52 5" xfId="2739" xr:uid="{00000000-0005-0000-0000-0000E4090000}"/>
    <cellStyle name="20% - Accent2 52 5 2" xfId="2740" xr:uid="{00000000-0005-0000-0000-0000E5090000}"/>
    <cellStyle name="20% - Accent2 52 6" xfId="2741" xr:uid="{00000000-0005-0000-0000-0000E6090000}"/>
    <cellStyle name="20% - Accent2 52 6 2" xfId="2742" xr:uid="{00000000-0005-0000-0000-0000E7090000}"/>
    <cellStyle name="20% - Accent2 52 7" xfId="2743" xr:uid="{00000000-0005-0000-0000-0000E8090000}"/>
    <cellStyle name="20% - Accent2 52 8" xfId="2744" xr:uid="{00000000-0005-0000-0000-0000E9090000}"/>
    <cellStyle name="20% - Accent2 53" xfId="2745" xr:uid="{00000000-0005-0000-0000-0000EA090000}"/>
    <cellStyle name="20% - Accent2 53 2" xfId="2746" xr:uid="{00000000-0005-0000-0000-0000EB090000}"/>
    <cellStyle name="20% - Accent2 53 2 2" xfId="2747" xr:uid="{00000000-0005-0000-0000-0000EC090000}"/>
    <cellStyle name="20% - Accent2 53 2 2 2" xfId="2748" xr:uid="{00000000-0005-0000-0000-0000ED090000}"/>
    <cellStyle name="20% - Accent2 53 2 3" xfId="2749" xr:uid="{00000000-0005-0000-0000-0000EE090000}"/>
    <cellStyle name="20% - Accent2 53 2 3 2" xfId="2750" xr:uid="{00000000-0005-0000-0000-0000EF090000}"/>
    <cellStyle name="20% - Accent2 53 2 4" xfId="2751" xr:uid="{00000000-0005-0000-0000-0000F0090000}"/>
    <cellStyle name="20% - Accent2 53 2 4 2" xfId="2752" xr:uid="{00000000-0005-0000-0000-0000F1090000}"/>
    <cellStyle name="20% - Accent2 53 2 5" xfId="2753" xr:uid="{00000000-0005-0000-0000-0000F2090000}"/>
    <cellStyle name="20% - Accent2 53 2 5 2" xfId="2754" xr:uid="{00000000-0005-0000-0000-0000F3090000}"/>
    <cellStyle name="20% - Accent2 53 2 6" xfId="2755" xr:uid="{00000000-0005-0000-0000-0000F4090000}"/>
    <cellStyle name="20% - Accent2 53 3" xfId="2756" xr:uid="{00000000-0005-0000-0000-0000F5090000}"/>
    <cellStyle name="20% - Accent2 53 3 2" xfId="2757" xr:uid="{00000000-0005-0000-0000-0000F6090000}"/>
    <cellStyle name="20% - Accent2 53 4" xfId="2758" xr:uid="{00000000-0005-0000-0000-0000F7090000}"/>
    <cellStyle name="20% - Accent2 53 4 2" xfId="2759" xr:uid="{00000000-0005-0000-0000-0000F8090000}"/>
    <cellStyle name="20% - Accent2 53 5" xfId="2760" xr:uid="{00000000-0005-0000-0000-0000F9090000}"/>
    <cellStyle name="20% - Accent2 53 5 2" xfId="2761" xr:uid="{00000000-0005-0000-0000-0000FA090000}"/>
    <cellStyle name="20% - Accent2 53 6" xfId="2762" xr:uid="{00000000-0005-0000-0000-0000FB090000}"/>
    <cellStyle name="20% - Accent2 53 6 2" xfId="2763" xr:uid="{00000000-0005-0000-0000-0000FC090000}"/>
    <cellStyle name="20% - Accent2 53 7" xfId="2764" xr:uid="{00000000-0005-0000-0000-0000FD090000}"/>
    <cellStyle name="20% - Accent2 53 8" xfId="2765" xr:uid="{00000000-0005-0000-0000-0000FE090000}"/>
    <cellStyle name="20% - Accent2 54" xfId="2766" xr:uid="{00000000-0005-0000-0000-0000FF090000}"/>
    <cellStyle name="20% - Accent2 54 2" xfId="2767" xr:uid="{00000000-0005-0000-0000-0000000A0000}"/>
    <cellStyle name="20% - Accent2 54 2 2" xfId="2768" xr:uid="{00000000-0005-0000-0000-0000010A0000}"/>
    <cellStyle name="20% - Accent2 54 2 2 2" xfId="2769" xr:uid="{00000000-0005-0000-0000-0000020A0000}"/>
    <cellStyle name="20% - Accent2 54 2 3" xfId="2770" xr:uid="{00000000-0005-0000-0000-0000030A0000}"/>
    <cellStyle name="20% - Accent2 54 2 3 2" xfId="2771" xr:uid="{00000000-0005-0000-0000-0000040A0000}"/>
    <cellStyle name="20% - Accent2 54 2 4" xfId="2772" xr:uid="{00000000-0005-0000-0000-0000050A0000}"/>
    <cellStyle name="20% - Accent2 54 2 4 2" xfId="2773" xr:uid="{00000000-0005-0000-0000-0000060A0000}"/>
    <cellStyle name="20% - Accent2 54 2 5" xfId="2774" xr:uid="{00000000-0005-0000-0000-0000070A0000}"/>
    <cellStyle name="20% - Accent2 54 2 5 2" xfId="2775" xr:uid="{00000000-0005-0000-0000-0000080A0000}"/>
    <cellStyle name="20% - Accent2 54 2 6" xfId="2776" xr:uid="{00000000-0005-0000-0000-0000090A0000}"/>
    <cellStyle name="20% - Accent2 54 3" xfId="2777" xr:uid="{00000000-0005-0000-0000-00000A0A0000}"/>
    <cellStyle name="20% - Accent2 54 3 2" xfId="2778" xr:uid="{00000000-0005-0000-0000-00000B0A0000}"/>
    <cellStyle name="20% - Accent2 54 4" xfId="2779" xr:uid="{00000000-0005-0000-0000-00000C0A0000}"/>
    <cellStyle name="20% - Accent2 54 4 2" xfId="2780" xr:uid="{00000000-0005-0000-0000-00000D0A0000}"/>
    <cellStyle name="20% - Accent2 54 5" xfId="2781" xr:uid="{00000000-0005-0000-0000-00000E0A0000}"/>
    <cellStyle name="20% - Accent2 54 5 2" xfId="2782" xr:uid="{00000000-0005-0000-0000-00000F0A0000}"/>
    <cellStyle name="20% - Accent2 54 6" xfId="2783" xr:uid="{00000000-0005-0000-0000-0000100A0000}"/>
    <cellStyle name="20% - Accent2 54 6 2" xfId="2784" xr:uid="{00000000-0005-0000-0000-0000110A0000}"/>
    <cellStyle name="20% - Accent2 54 7" xfId="2785" xr:uid="{00000000-0005-0000-0000-0000120A0000}"/>
    <cellStyle name="20% - Accent2 54 8" xfId="2786" xr:uid="{00000000-0005-0000-0000-0000130A0000}"/>
    <cellStyle name="20% - Accent2 55" xfId="2787" xr:uid="{00000000-0005-0000-0000-0000140A0000}"/>
    <cellStyle name="20% - Accent2 55 2" xfId="2788" xr:uid="{00000000-0005-0000-0000-0000150A0000}"/>
    <cellStyle name="20% - Accent2 55 2 2" xfId="2789" xr:uid="{00000000-0005-0000-0000-0000160A0000}"/>
    <cellStyle name="20% - Accent2 55 2 2 2" xfId="2790" xr:uid="{00000000-0005-0000-0000-0000170A0000}"/>
    <cellStyle name="20% - Accent2 55 2 3" xfId="2791" xr:uid="{00000000-0005-0000-0000-0000180A0000}"/>
    <cellStyle name="20% - Accent2 55 2 3 2" xfId="2792" xr:uid="{00000000-0005-0000-0000-0000190A0000}"/>
    <cellStyle name="20% - Accent2 55 2 4" xfId="2793" xr:uid="{00000000-0005-0000-0000-00001A0A0000}"/>
    <cellStyle name="20% - Accent2 55 2 4 2" xfId="2794" xr:uid="{00000000-0005-0000-0000-00001B0A0000}"/>
    <cellStyle name="20% - Accent2 55 2 5" xfId="2795" xr:uid="{00000000-0005-0000-0000-00001C0A0000}"/>
    <cellStyle name="20% - Accent2 55 2 5 2" xfId="2796" xr:uid="{00000000-0005-0000-0000-00001D0A0000}"/>
    <cellStyle name="20% - Accent2 55 2 6" xfId="2797" xr:uid="{00000000-0005-0000-0000-00001E0A0000}"/>
    <cellStyle name="20% - Accent2 55 3" xfId="2798" xr:uid="{00000000-0005-0000-0000-00001F0A0000}"/>
    <cellStyle name="20% - Accent2 55 3 2" xfId="2799" xr:uid="{00000000-0005-0000-0000-0000200A0000}"/>
    <cellStyle name="20% - Accent2 55 4" xfId="2800" xr:uid="{00000000-0005-0000-0000-0000210A0000}"/>
    <cellStyle name="20% - Accent2 55 4 2" xfId="2801" xr:uid="{00000000-0005-0000-0000-0000220A0000}"/>
    <cellStyle name="20% - Accent2 55 5" xfId="2802" xr:uid="{00000000-0005-0000-0000-0000230A0000}"/>
    <cellStyle name="20% - Accent2 55 5 2" xfId="2803" xr:uid="{00000000-0005-0000-0000-0000240A0000}"/>
    <cellStyle name="20% - Accent2 55 6" xfId="2804" xr:uid="{00000000-0005-0000-0000-0000250A0000}"/>
    <cellStyle name="20% - Accent2 55 6 2" xfId="2805" xr:uid="{00000000-0005-0000-0000-0000260A0000}"/>
    <cellStyle name="20% - Accent2 55 7" xfId="2806" xr:uid="{00000000-0005-0000-0000-0000270A0000}"/>
    <cellStyle name="20% - Accent2 55 8" xfId="2807" xr:uid="{00000000-0005-0000-0000-0000280A0000}"/>
    <cellStyle name="20% - Accent2 56" xfId="2808" xr:uid="{00000000-0005-0000-0000-0000290A0000}"/>
    <cellStyle name="20% - Accent2 56 2" xfId="2809" xr:uid="{00000000-0005-0000-0000-00002A0A0000}"/>
    <cellStyle name="20% - Accent2 56 2 2" xfId="2810" xr:uid="{00000000-0005-0000-0000-00002B0A0000}"/>
    <cellStyle name="20% - Accent2 56 2 2 2" xfId="2811" xr:uid="{00000000-0005-0000-0000-00002C0A0000}"/>
    <cellStyle name="20% - Accent2 56 2 3" xfId="2812" xr:uid="{00000000-0005-0000-0000-00002D0A0000}"/>
    <cellStyle name="20% - Accent2 56 2 3 2" xfId="2813" xr:uid="{00000000-0005-0000-0000-00002E0A0000}"/>
    <cellStyle name="20% - Accent2 56 2 4" xfId="2814" xr:uid="{00000000-0005-0000-0000-00002F0A0000}"/>
    <cellStyle name="20% - Accent2 56 2 4 2" xfId="2815" xr:uid="{00000000-0005-0000-0000-0000300A0000}"/>
    <cellStyle name="20% - Accent2 56 2 5" xfId="2816" xr:uid="{00000000-0005-0000-0000-0000310A0000}"/>
    <cellStyle name="20% - Accent2 56 2 5 2" xfId="2817" xr:uid="{00000000-0005-0000-0000-0000320A0000}"/>
    <cellStyle name="20% - Accent2 56 2 6" xfId="2818" xr:uid="{00000000-0005-0000-0000-0000330A0000}"/>
    <cellStyle name="20% - Accent2 56 3" xfId="2819" xr:uid="{00000000-0005-0000-0000-0000340A0000}"/>
    <cellStyle name="20% - Accent2 56 3 2" xfId="2820" xr:uid="{00000000-0005-0000-0000-0000350A0000}"/>
    <cellStyle name="20% - Accent2 56 4" xfId="2821" xr:uid="{00000000-0005-0000-0000-0000360A0000}"/>
    <cellStyle name="20% - Accent2 56 4 2" xfId="2822" xr:uid="{00000000-0005-0000-0000-0000370A0000}"/>
    <cellStyle name="20% - Accent2 56 5" xfId="2823" xr:uid="{00000000-0005-0000-0000-0000380A0000}"/>
    <cellStyle name="20% - Accent2 56 5 2" xfId="2824" xr:uid="{00000000-0005-0000-0000-0000390A0000}"/>
    <cellStyle name="20% - Accent2 56 6" xfId="2825" xr:uid="{00000000-0005-0000-0000-00003A0A0000}"/>
    <cellStyle name="20% - Accent2 56 6 2" xfId="2826" xr:uid="{00000000-0005-0000-0000-00003B0A0000}"/>
    <cellStyle name="20% - Accent2 56 7" xfId="2827" xr:uid="{00000000-0005-0000-0000-00003C0A0000}"/>
    <cellStyle name="20% - Accent2 56 8" xfId="2828" xr:uid="{00000000-0005-0000-0000-00003D0A0000}"/>
    <cellStyle name="20% - Accent2 57" xfId="2829" xr:uid="{00000000-0005-0000-0000-00003E0A0000}"/>
    <cellStyle name="20% - Accent2 57 2" xfId="2830" xr:uid="{00000000-0005-0000-0000-00003F0A0000}"/>
    <cellStyle name="20% - Accent2 57 2 2" xfId="2831" xr:uid="{00000000-0005-0000-0000-0000400A0000}"/>
    <cellStyle name="20% - Accent2 57 2 2 2" xfId="2832" xr:uid="{00000000-0005-0000-0000-0000410A0000}"/>
    <cellStyle name="20% - Accent2 57 2 3" xfId="2833" xr:uid="{00000000-0005-0000-0000-0000420A0000}"/>
    <cellStyle name="20% - Accent2 57 2 3 2" xfId="2834" xr:uid="{00000000-0005-0000-0000-0000430A0000}"/>
    <cellStyle name="20% - Accent2 57 2 4" xfId="2835" xr:uid="{00000000-0005-0000-0000-0000440A0000}"/>
    <cellStyle name="20% - Accent2 57 2 4 2" xfId="2836" xr:uid="{00000000-0005-0000-0000-0000450A0000}"/>
    <cellStyle name="20% - Accent2 57 2 5" xfId="2837" xr:uid="{00000000-0005-0000-0000-0000460A0000}"/>
    <cellStyle name="20% - Accent2 57 2 5 2" xfId="2838" xr:uid="{00000000-0005-0000-0000-0000470A0000}"/>
    <cellStyle name="20% - Accent2 57 2 6" xfId="2839" xr:uid="{00000000-0005-0000-0000-0000480A0000}"/>
    <cellStyle name="20% - Accent2 57 3" xfId="2840" xr:uid="{00000000-0005-0000-0000-0000490A0000}"/>
    <cellStyle name="20% - Accent2 57 3 2" xfId="2841" xr:uid="{00000000-0005-0000-0000-00004A0A0000}"/>
    <cellStyle name="20% - Accent2 57 4" xfId="2842" xr:uid="{00000000-0005-0000-0000-00004B0A0000}"/>
    <cellStyle name="20% - Accent2 57 4 2" xfId="2843" xr:uid="{00000000-0005-0000-0000-00004C0A0000}"/>
    <cellStyle name="20% - Accent2 57 5" xfId="2844" xr:uid="{00000000-0005-0000-0000-00004D0A0000}"/>
    <cellStyle name="20% - Accent2 57 5 2" xfId="2845" xr:uid="{00000000-0005-0000-0000-00004E0A0000}"/>
    <cellStyle name="20% - Accent2 57 6" xfId="2846" xr:uid="{00000000-0005-0000-0000-00004F0A0000}"/>
    <cellStyle name="20% - Accent2 57 6 2" xfId="2847" xr:uid="{00000000-0005-0000-0000-0000500A0000}"/>
    <cellStyle name="20% - Accent2 57 7" xfId="2848" xr:uid="{00000000-0005-0000-0000-0000510A0000}"/>
    <cellStyle name="20% - Accent2 57 8" xfId="2849" xr:uid="{00000000-0005-0000-0000-0000520A0000}"/>
    <cellStyle name="20% - Accent2 58" xfId="2850" xr:uid="{00000000-0005-0000-0000-0000530A0000}"/>
    <cellStyle name="20% - Accent2 58 2" xfId="2851" xr:uid="{00000000-0005-0000-0000-0000540A0000}"/>
    <cellStyle name="20% - Accent2 58 2 2" xfId="2852" xr:uid="{00000000-0005-0000-0000-0000550A0000}"/>
    <cellStyle name="20% - Accent2 58 2 2 2" xfId="2853" xr:uid="{00000000-0005-0000-0000-0000560A0000}"/>
    <cellStyle name="20% - Accent2 58 2 3" xfId="2854" xr:uid="{00000000-0005-0000-0000-0000570A0000}"/>
    <cellStyle name="20% - Accent2 58 2 3 2" xfId="2855" xr:uid="{00000000-0005-0000-0000-0000580A0000}"/>
    <cellStyle name="20% - Accent2 58 2 4" xfId="2856" xr:uid="{00000000-0005-0000-0000-0000590A0000}"/>
    <cellStyle name="20% - Accent2 58 2 4 2" xfId="2857" xr:uid="{00000000-0005-0000-0000-00005A0A0000}"/>
    <cellStyle name="20% - Accent2 58 2 5" xfId="2858" xr:uid="{00000000-0005-0000-0000-00005B0A0000}"/>
    <cellStyle name="20% - Accent2 58 2 5 2" xfId="2859" xr:uid="{00000000-0005-0000-0000-00005C0A0000}"/>
    <cellStyle name="20% - Accent2 58 2 6" xfId="2860" xr:uid="{00000000-0005-0000-0000-00005D0A0000}"/>
    <cellStyle name="20% - Accent2 58 3" xfId="2861" xr:uid="{00000000-0005-0000-0000-00005E0A0000}"/>
    <cellStyle name="20% - Accent2 58 3 2" xfId="2862" xr:uid="{00000000-0005-0000-0000-00005F0A0000}"/>
    <cellStyle name="20% - Accent2 58 4" xfId="2863" xr:uid="{00000000-0005-0000-0000-0000600A0000}"/>
    <cellStyle name="20% - Accent2 58 4 2" xfId="2864" xr:uid="{00000000-0005-0000-0000-0000610A0000}"/>
    <cellStyle name="20% - Accent2 58 5" xfId="2865" xr:uid="{00000000-0005-0000-0000-0000620A0000}"/>
    <cellStyle name="20% - Accent2 58 5 2" xfId="2866" xr:uid="{00000000-0005-0000-0000-0000630A0000}"/>
    <cellStyle name="20% - Accent2 58 6" xfId="2867" xr:uid="{00000000-0005-0000-0000-0000640A0000}"/>
    <cellStyle name="20% - Accent2 58 6 2" xfId="2868" xr:uid="{00000000-0005-0000-0000-0000650A0000}"/>
    <cellStyle name="20% - Accent2 58 7" xfId="2869" xr:uid="{00000000-0005-0000-0000-0000660A0000}"/>
    <cellStyle name="20% - Accent2 58 8" xfId="2870" xr:uid="{00000000-0005-0000-0000-0000670A0000}"/>
    <cellStyle name="20% - Accent2 59" xfId="2871" xr:uid="{00000000-0005-0000-0000-0000680A0000}"/>
    <cellStyle name="20% - Accent2 59 2" xfId="2872" xr:uid="{00000000-0005-0000-0000-0000690A0000}"/>
    <cellStyle name="20% - Accent2 59 2 2" xfId="2873" xr:uid="{00000000-0005-0000-0000-00006A0A0000}"/>
    <cellStyle name="20% - Accent2 59 2 2 2" xfId="2874" xr:uid="{00000000-0005-0000-0000-00006B0A0000}"/>
    <cellStyle name="20% - Accent2 59 2 3" xfId="2875" xr:uid="{00000000-0005-0000-0000-00006C0A0000}"/>
    <cellStyle name="20% - Accent2 59 2 3 2" xfId="2876" xr:uid="{00000000-0005-0000-0000-00006D0A0000}"/>
    <cellStyle name="20% - Accent2 59 2 4" xfId="2877" xr:uid="{00000000-0005-0000-0000-00006E0A0000}"/>
    <cellStyle name="20% - Accent2 59 2 4 2" xfId="2878" xr:uid="{00000000-0005-0000-0000-00006F0A0000}"/>
    <cellStyle name="20% - Accent2 59 2 5" xfId="2879" xr:uid="{00000000-0005-0000-0000-0000700A0000}"/>
    <cellStyle name="20% - Accent2 59 2 5 2" xfId="2880" xr:uid="{00000000-0005-0000-0000-0000710A0000}"/>
    <cellStyle name="20% - Accent2 59 2 6" xfId="2881" xr:uid="{00000000-0005-0000-0000-0000720A0000}"/>
    <cellStyle name="20% - Accent2 59 3" xfId="2882" xr:uid="{00000000-0005-0000-0000-0000730A0000}"/>
    <cellStyle name="20% - Accent2 59 3 2" xfId="2883" xr:uid="{00000000-0005-0000-0000-0000740A0000}"/>
    <cellStyle name="20% - Accent2 59 4" xfId="2884" xr:uid="{00000000-0005-0000-0000-0000750A0000}"/>
    <cellStyle name="20% - Accent2 59 4 2" xfId="2885" xr:uid="{00000000-0005-0000-0000-0000760A0000}"/>
    <cellStyle name="20% - Accent2 59 5" xfId="2886" xr:uid="{00000000-0005-0000-0000-0000770A0000}"/>
    <cellStyle name="20% - Accent2 59 5 2" xfId="2887" xr:uid="{00000000-0005-0000-0000-0000780A0000}"/>
    <cellStyle name="20% - Accent2 59 6" xfId="2888" xr:uid="{00000000-0005-0000-0000-0000790A0000}"/>
    <cellStyle name="20% - Accent2 59 6 2" xfId="2889" xr:uid="{00000000-0005-0000-0000-00007A0A0000}"/>
    <cellStyle name="20% - Accent2 59 7" xfId="2890" xr:uid="{00000000-0005-0000-0000-00007B0A0000}"/>
    <cellStyle name="20% - Accent2 59 8" xfId="2891" xr:uid="{00000000-0005-0000-0000-00007C0A0000}"/>
    <cellStyle name="20% - Accent2 6" xfId="2892" xr:uid="{00000000-0005-0000-0000-00007D0A0000}"/>
    <cellStyle name="20% - Accent2 6 10" xfId="2893" xr:uid="{00000000-0005-0000-0000-00007E0A0000}"/>
    <cellStyle name="20% - Accent2 6 11" xfId="2894" xr:uid="{00000000-0005-0000-0000-00007F0A0000}"/>
    <cellStyle name="20% - Accent2 6 2" xfId="2895" xr:uid="{00000000-0005-0000-0000-0000800A0000}"/>
    <cellStyle name="20% - Accent2 6 2 2" xfId="2896" xr:uid="{00000000-0005-0000-0000-0000810A0000}"/>
    <cellStyle name="20% - Accent2 6 2 2 2" xfId="2897" xr:uid="{00000000-0005-0000-0000-0000820A0000}"/>
    <cellStyle name="20% - Accent2 6 2 3" xfId="2898" xr:uid="{00000000-0005-0000-0000-0000830A0000}"/>
    <cellStyle name="20% - Accent2 6 2 3 2" xfId="2899" xr:uid="{00000000-0005-0000-0000-0000840A0000}"/>
    <cellStyle name="20% - Accent2 6 2 4" xfId="2900" xr:uid="{00000000-0005-0000-0000-0000850A0000}"/>
    <cellStyle name="20% - Accent2 6 2 4 2" xfId="2901" xr:uid="{00000000-0005-0000-0000-0000860A0000}"/>
    <cellStyle name="20% - Accent2 6 2 5" xfId="2902" xr:uid="{00000000-0005-0000-0000-0000870A0000}"/>
    <cellStyle name="20% - Accent2 6 2 5 2" xfId="2903" xr:uid="{00000000-0005-0000-0000-0000880A0000}"/>
    <cellStyle name="20% - Accent2 6 2 6" xfId="2904" xr:uid="{00000000-0005-0000-0000-0000890A0000}"/>
    <cellStyle name="20% - Accent2 6 2 7" xfId="2905" xr:uid="{00000000-0005-0000-0000-00008A0A0000}"/>
    <cellStyle name="20% - Accent2 6 2 8" xfId="2906" xr:uid="{00000000-0005-0000-0000-00008B0A0000}"/>
    <cellStyle name="20% - Accent2 6 2 9" xfId="2907" xr:uid="{00000000-0005-0000-0000-00008C0A0000}"/>
    <cellStyle name="20% - Accent2 6 3" xfId="2908" xr:uid="{00000000-0005-0000-0000-00008D0A0000}"/>
    <cellStyle name="20% - Accent2 6 3 2" xfId="2909" xr:uid="{00000000-0005-0000-0000-00008E0A0000}"/>
    <cellStyle name="20% - Accent2 6 4" xfId="2910" xr:uid="{00000000-0005-0000-0000-00008F0A0000}"/>
    <cellStyle name="20% - Accent2 6 4 2" xfId="2911" xr:uid="{00000000-0005-0000-0000-0000900A0000}"/>
    <cellStyle name="20% - Accent2 6 5" xfId="2912" xr:uid="{00000000-0005-0000-0000-0000910A0000}"/>
    <cellStyle name="20% - Accent2 6 5 2" xfId="2913" xr:uid="{00000000-0005-0000-0000-0000920A0000}"/>
    <cellStyle name="20% - Accent2 6 6" xfId="2914" xr:uid="{00000000-0005-0000-0000-0000930A0000}"/>
    <cellStyle name="20% - Accent2 6 6 2" xfId="2915" xr:uid="{00000000-0005-0000-0000-0000940A0000}"/>
    <cellStyle name="20% - Accent2 6 7" xfId="2916" xr:uid="{00000000-0005-0000-0000-0000950A0000}"/>
    <cellStyle name="20% - Accent2 6 8" xfId="2917" xr:uid="{00000000-0005-0000-0000-0000960A0000}"/>
    <cellStyle name="20% - Accent2 6 9" xfId="2918" xr:uid="{00000000-0005-0000-0000-0000970A0000}"/>
    <cellStyle name="20% - Accent2 60" xfId="2919" xr:uid="{00000000-0005-0000-0000-0000980A0000}"/>
    <cellStyle name="20% - Accent2 60 2" xfId="2920" xr:uid="{00000000-0005-0000-0000-0000990A0000}"/>
    <cellStyle name="20% - Accent2 60 2 2" xfId="2921" xr:uid="{00000000-0005-0000-0000-00009A0A0000}"/>
    <cellStyle name="20% - Accent2 60 2 2 2" xfId="2922" xr:uid="{00000000-0005-0000-0000-00009B0A0000}"/>
    <cellStyle name="20% - Accent2 60 2 3" xfId="2923" xr:uid="{00000000-0005-0000-0000-00009C0A0000}"/>
    <cellStyle name="20% - Accent2 60 2 3 2" xfId="2924" xr:uid="{00000000-0005-0000-0000-00009D0A0000}"/>
    <cellStyle name="20% - Accent2 60 2 4" xfId="2925" xr:uid="{00000000-0005-0000-0000-00009E0A0000}"/>
    <cellStyle name="20% - Accent2 60 2 4 2" xfId="2926" xr:uid="{00000000-0005-0000-0000-00009F0A0000}"/>
    <cellStyle name="20% - Accent2 60 2 5" xfId="2927" xr:uid="{00000000-0005-0000-0000-0000A00A0000}"/>
    <cellStyle name="20% - Accent2 60 2 5 2" xfId="2928" xr:uid="{00000000-0005-0000-0000-0000A10A0000}"/>
    <cellStyle name="20% - Accent2 60 2 6" xfId="2929" xr:uid="{00000000-0005-0000-0000-0000A20A0000}"/>
    <cellStyle name="20% - Accent2 60 3" xfId="2930" xr:uid="{00000000-0005-0000-0000-0000A30A0000}"/>
    <cellStyle name="20% - Accent2 60 3 2" xfId="2931" xr:uid="{00000000-0005-0000-0000-0000A40A0000}"/>
    <cellStyle name="20% - Accent2 60 4" xfId="2932" xr:uid="{00000000-0005-0000-0000-0000A50A0000}"/>
    <cellStyle name="20% - Accent2 60 4 2" xfId="2933" xr:uid="{00000000-0005-0000-0000-0000A60A0000}"/>
    <cellStyle name="20% - Accent2 60 5" xfId="2934" xr:uid="{00000000-0005-0000-0000-0000A70A0000}"/>
    <cellStyle name="20% - Accent2 60 5 2" xfId="2935" xr:uid="{00000000-0005-0000-0000-0000A80A0000}"/>
    <cellStyle name="20% - Accent2 60 6" xfId="2936" xr:uid="{00000000-0005-0000-0000-0000A90A0000}"/>
    <cellStyle name="20% - Accent2 60 6 2" xfId="2937" xr:uid="{00000000-0005-0000-0000-0000AA0A0000}"/>
    <cellStyle name="20% - Accent2 60 7" xfId="2938" xr:uid="{00000000-0005-0000-0000-0000AB0A0000}"/>
    <cellStyle name="20% - Accent2 60 8" xfId="2939" xr:uid="{00000000-0005-0000-0000-0000AC0A0000}"/>
    <cellStyle name="20% - Accent2 61" xfId="2940" xr:uid="{00000000-0005-0000-0000-0000AD0A0000}"/>
    <cellStyle name="20% - Accent2 61 2" xfId="2941" xr:uid="{00000000-0005-0000-0000-0000AE0A0000}"/>
    <cellStyle name="20% - Accent2 61 2 2" xfId="2942" xr:uid="{00000000-0005-0000-0000-0000AF0A0000}"/>
    <cellStyle name="20% - Accent2 61 2 2 2" xfId="2943" xr:uid="{00000000-0005-0000-0000-0000B00A0000}"/>
    <cellStyle name="20% - Accent2 61 2 3" xfId="2944" xr:uid="{00000000-0005-0000-0000-0000B10A0000}"/>
    <cellStyle name="20% - Accent2 61 2 3 2" xfId="2945" xr:uid="{00000000-0005-0000-0000-0000B20A0000}"/>
    <cellStyle name="20% - Accent2 61 2 4" xfId="2946" xr:uid="{00000000-0005-0000-0000-0000B30A0000}"/>
    <cellStyle name="20% - Accent2 61 2 4 2" xfId="2947" xr:uid="{00000000-0005-0000-0000-0000B40A0000}"/>
    <cellStyle name="20% - Accent2 61 2 5" xfId="2948" xr:uid="{00000000-0005-0000-0000-0000B50A0000}"/>
    <cellStyle name="20% - Accent2 61 2 5 2" xfId="2949" xr:uid="{00000000-0005-0000-0000-0000B60A0000}"/>
    <cellStyle name="20% - Accent2 61 2 6" xfId="2950" xr:uid="{00000000-0005-0000-0000-0000B70A0000}"/>
    <cellStyle name="20% - Accent2 61 3" xfId="2951" xr:uid="{00000000-0005-0000-0000-0000B80A0000}"/>
    <cellStyle name="20% - Accent2 61 3 2" xfId="2952" xr:uid="{00000000-0005-0000-0000-0000B90A0000}"/>
    <cellStyle name="20% - Accent2 61 4" xfId="2953" xr:uid="{00000000-0005-0000-0000-0000BA0A0000}"/>
    <cellStyle name="20% - Accent2 61 4 2" xfId="2954" xr:uid="{00000000-0005-0000-0000-0000BB0A0000}"/>
    <cellStyle name="20% - Accent2 61 5" xfId="2955" xr:uid="{00000000-0005-0000-0000-0000BC0A0000}"/>
    <cellStyle name="20% - Accent2 61 5 2" xfId="2956" xr:uid="{00000000-0005-0000-0000-0000BD0A0000}"/>
    <cellStyle name="20% - Accent2 61 6" xfId="2957" xr:uid="{00000000-0005-0000-0000-0000BE0A0000}"/>
    <cellStyle name="20% - Accent2 61 6 2" xfId="2958" xr:uid="{00000000-0005-0000-0000-0000BF0A0000}"/>
    <cellStyle name="20% - Accent2 61 7" xfId="2959" xr:uid="{00000000-0005-0000-0000-0000C00A0000}"/>
    <cellStyle name="20% - Accent2 61 8" xfId="2960" xr:uid="{00000000-0005-0000-0000-0000C10A0000}"/>
    <cellStyle name="20% - Accent2 62" xfId="2961" xr:uid="{00000000-0005-0000-0000-0000C20A0000}"/>
    <cellStyle name="20% - Accent2 62 2" xfId="2962" xr:uid="{00000000-0005-0000-0000-0000C30A0000}"/>
    <cellStyle name="20% - Accent2 62 2 2" xfId="2963" xr:uid="{00000000-0005-0000-0000-0000C40A0000}"/>
    <cellStyle name="20% - Accent2 62 2 2 2" xfId="2964" xr:uid="{00000000-0005-0000-0000-0000C50A0000}"/>
    <cellStyle name="20% - Accent2 62 2 3" xfId="2965" xr:uid="{00000000-0005-0000-0000-0000C60A0000}"/>
    <cellStyle name="20% - Accent2 62 2 3 2" xfId="2966" xr:uid="{00000000-0005-0000-0000-0000C70A0000}"/>
    <cellStyle name="20% - Accent2 62 2 4" xfId="2967" xr:uid="{00000000-0005-0000-0000-0000C80A0000}"/>
    <cellStyle name="20% - Accent2 62 2 4 2" xfId="2968" xr:uid="{00000000-0005-0000-0000-0000C90A0000}"/>
    <cellStyle name="20% - Accent2 62 2 5" xfId="2969" xr:uid="{00000000-0005-0000-0000-0000CA0A0000}"/>
    <cellStyle name="20% - Accent2 62 2 5 2" xfId="2970" xr:uid="{00000000-0005-0000-0000-0000CB0A0000}"/>
    <cellStyle name="20% - Accent2 62 2 6" xfId="2971" xr:uid="{00000000-0005-0000-0000-0000CC0A0000}"/>
    <cellStyle name="20% - Accent2 62 3" xfId="2972" xr:uid="{00000000-0005-0000-0000-0000CD0A0000}"/>
    <cellStyle name="20% - Accent2 62 3 2" xfId="2973" xr:uid="{00000000-0005-0000-0000-0000CE0A0000}"/>
    <cellStyle name="20% - Accent2 62 4" xfId="2974" xr:uid="{00000000-0005-0000-0000-0000CF0A0000}"/>
    <cellStyle name="20% - Accent2 62 4 2" xfId="2975" xr:uid="{00000000-0005-0000-0000-0000D00A0000}"/>
    <cellStyle name="20% - Accent2 62 5" xfId="2976" xr:uid="{00000000-0005-0000-0000-0000D10A0000}"/>
    <cellStyle name="20% - Accent2 62 5 2" xfId="2977" xr:uid="{00000000-0005-0000-0000-0000D20A0000}"/>
    <cellStyle name="20% - Accent2 62 6" xfId="2978" xr:uid="{00000000-0005-0000-0000-0000D30A0000}"/>
    <cellStyle name="20% - Accent2 62 6 2" xfId="2979" xr:uid="{00000000-0005-0000-0000-0000D40A0000}"/>
    <cellStyle name="20% - Accent2 62 7" xfId="2980" xr:uid="{00000000-0005-0000-0000-0000D50A0000}"/>
    <cellStyle name="20% - Accent2 62 8" xfId="2981" xr:uid="{00000000-0005-0000-0000-0000D60A0000}"/>
    <cellStyle name="20% - Accent2 63" xfId="2982" xr:uid="{00000000-0005-0000-0000-0000D70A0000}"/>
    <cellStyle name="20% - Accent2 63 2" xfId="2983" xr:uid="{00000000-0005-0000-0000-0000D80A0000}"/>
    <cellStyle name="20% - Accent2 63 2 2" xfId="2984" xr:uid="{00000000-0005-0000-0000-0000D90A0000}"/>
    <cellStyle name="20% - Accent2 63 2 2 2" xfId="2985" xr:uid="{00000000-0005-0000-0000-0000DA0A0000}"/>
    <cellStyle name="20% - Accent2 63 2 3" xfId="2986" xr:uid="{00000000-0005-0000-0000-0000DB0A0000}"/>
    <cellStyle name="20% - Accent2 63 2 3 2" xfId="2987" xr:uid="{00000000-0005-0000-0000-0000DC0A0000}"/>
    <cellStyle name="20% - Accent2 63 2 4" xfId="2988" xr:uid="{00000000-0005-0000-0000-0000DD0A0000}"/>
    <cellStyle name="20% - Accent2 63 2 4 2" xfId="2989" xr:uid="{00000000-0005-0000-0000-0000DE0A0000}"/>
    <cellStyle name="20% - Accent2 63 2 5" xfId="2990" xr:uid="{00000000-0005-0000-0000-0000DF0A0000}"/>
    <cellStyle name="20% - Accent2 63 2 5 2" xfId="2991" xr:uid="{00000000-0005-0000-0000-0000E00A0000}"/>
    <cellStyle name="20% - Accent2 63 2 6" xfId="2992" xr:uid="{00000000-0005-0000-0000-0000E10A0000}"/>
    <cellStyle name="20% - Accent2 63 3" xfId="2993" xr:uid="{00000000-0005-0000-0000-0000E20A0000}"/>
    <cellStyle name="20% - Accent2 63 3 2" xfId="2994" xr:uid="{00000000-0005-0000-0000-0000E30A0000}"/>
    <cellStyle name="20% - Accent2 63 4" xfId="2995" xr:uid="{00000000-0005-0000-0000-0000E40A0000}"/>
    <cellStyle name="20% - Accent2 63 4 2" xfId="2996" xr:uid="{00000000-0005-0000-0000-0000E50A0000}"/>
    <cellStyle name="20% - Accent2 63 5" xfId="2997" xr:uid="{00000000-0005-0000-0000-0000E60A0000}"/>
    <cellStyle name="20% - Accent2 63 5 2" xfId="2998" xr:uid="{00000000-0005-0000-0000-0000E70A0000}"/>
    <cellStyle name="20% - Accent2 63 6" xfId="2999" xr:uid="{00000000-0005-0000-0000-0000E80A0000}"/>
    <cellStyle name="20% - Accent2 63 6 2" xfId="3000" xr:uid="{00000000-0005-0000-0000-0000E90A0000}"/>
    <cellStyle name="20% - Accent2 63 7" xfId="3001" xr:uid="{00000000-0005-0000-0000-0000EA0A0000}"/>
    <cellStyle name="20% - Accent2 63 8" xfId="3002" xr:uid="{00000000-0005-0000-0000-0000EB0A0000}"/>
    <cellStyle name="20% - Accent2 64" xfId="3003" xr:uid="{00000000-0005-0000-0000-0000EC0A0000}"/>
    <cellStyle name="20% - Accent2 64 2" xfId="3004" xr:uid="{00000000-0005-0000-0000-0000ED0A0000}"/>
    <cellStyle name="20% - Accent2 64 2 2" xfId="3005" xr:uid="{00000000-0005-0000-0000-0000EE0A0000}"/>
    <cellStyle name="20% - Accent2 64 2 2 2" xfId="3006" xr:uid="{00000000-0005-0000-0000-0000EF0A0000}"/>
    <cellStyle name="20% - Accent2 64 2 3" xfId="3007" xr:uid="{00000000-0005-0000-0000-0000F00A0000}"/>
    <cellStyle name="20% - Accent2 64 2 3 2" xfId="3008" xr:uid="{00000000-0005-0000-0000-0000F10A0000}"/>
    <cellStyle name="20% - Accent2 64 2 4" xfId="3009" xr:uid="{00000000-0005-0000-0000-0000F20A0000}"/>
    <cellStyle name="20% - Accent2 64 2 4 2" xfId="3010" xr:uid="{00000000-0005-0000-0000-0000F30A0000}"/>
    <cellStyle name="20% - Accent2 64 2 5" xfId="3011" xr:uid="{00000000-0005-0000-0000-0000F40A0000}"/>
    <cellStyle name="20% - Accent2 64 2 5 2" xfId="3012" xr:uid="{00000000-0005-0000-0000-0000F50A0000}"/>
    <cellStyle name="20% - Accent2 64 2 6" xfId="3013" xr:uid="{00000000-0005-0000-0000-0000F60A0000}"/>
    <cellStyle name="20% - Accent2 64 3" xfId="3014" xr:uid="{00000000-0005-0000-0000-0000F70A0000}"/>
    <cellStyle name="20% - Accent2 64 3 2" xfId="3015" xr:uid="{00000000-0005-0000-0000-0000F80A0000}"/>
    <cellStyle name="20% - Accent2 64 4" xfId="3016" xr:uid="{00000000-0005-0000-0000-0000F90A0000}"/>
    <cellStyle name="20% - Accent2 64 4 2" xfId="3017" xr:uid="{00000000-0005-0000-0000-0000FA0A0000}"/>
    <cellStyle name="20% - Accent2 64 5" xfId="3018" xr:uid="{00000000-0005-0000-0000-0000FB0A0000}"/>
    <cellStyle name="20% - Accent2 64 5 2" xfId="3019" xr:uid="{00000000-0005-0000-0000-0000FC0A0000}"/>
    <cellStyle name="20% - Accent2 64 6" xfId="3020" xr:uid="{00000000-0005-0000-0000-0000FD0A0000}"/>
    <cellStyle name="20% - Accent2 64 6 2" xfId="3021" xr:uid="{00000000-0005-0000-0000-0000FE0A0000}"/>
    <cellStyle name="20% - Accent2 64 7" xfId="3022" xr:uid="{00000000-0005-0000-0000-0000FF0A0000}"/>
    <cellStyle name="20% - Accent2 64 8" xfId="3023" xr:uid="{00000000-0005-0000-0000-0000000B0000}"/>
    <cellStyle name="20% - Accent2 65" xfId="3024" xr:uid="{00000000-0005-0000-0000-0000010B0000}"/>
    <cellStyle name="20% - Accent2 65 2" xfId="3025" xr:uid="{00000000-0005-0000-0000-0000020B0000}"/>
    <cellStyle name="20% - Accent2 65 2 2" xfId="3026" xr:uid="{00000000-0005-0000-0000-0000030B0000}"/>
    <cellStyle name="20% - Accent2 65 2 2 2" xfId="3027" xr:uid="{00000000-0005-0000-0000-0000040B0000}"/>
    <cellStyle name="20% - Accent2 65 2 3" xfId="3028" xr:uid="{00000000-0005-0000-0000-0000050B0000}"/>
    <cellStyle name="20% - Accent2 65 2 3 2" xfId="3029" xr:uid="{00000000-0005-0000-0000-0000060B0000}"/>
    <cellStyle name="20% - Accent2 65 2 4" xfId="3030" xr:uid="{00000000-0005-0000-0000-0000070B0000}"/>
    <cellStyle name="20% - Accent2 65 2 4 2" xfId="3031" xr:uid="{00000000-0005-0000-0000-0000080B0000}"/>
    <cellStyle name="20% - Accent2 65 2 5" xfId="3032" xr:uid="{00000000-0005-0000-0000-0000090B0000}"/>
    <cellStyle name="20% - Accent2 65 2 5 2" xfId="3033" xr:uid="{00000000-0005-0000-0000-00000A0B0000}"/>
    <cellStyle name="20% - Accent2 65 2 6" xfId="3034" xr:uid="{00000000-0005-0000-0000-00000B0B0000}"/>
    <cellStyle name="20% - Accent2 65 3" xfId="3035" xr:uid="{00000000-0005-0000-0000-00000C0B0000}"/>
    <cellStyle name="20% - Accent2 65 3 2" xfId="3036" xr:uid="{00000000-0005-0000-0000-00000D0B0000}"/>
    <cellStyle name="20% - Accent2 65 4" xfId="3037" xr:uid="{00000000-0005-0000-0000-00000E0B0000}"/>
    <cellStyle name="20% - Accent2 65 4 2" xfId="3038" xr:uid="{00000000-0005-0000-0000-00000F0B0000}"/>
    <cellStyle name="20% - Accent2 65 5" xfId="3039" xr:uid="{00000000-0005-0000-0000-0000100B0000}"/>
    <cellStyle name="20% - Accent2 65 5 2" xfId="3040" xr:uid="{00000000-0005-0000-0000-0000110B0000}"/>
    <cellStyle name="20% - Accent2 65 6" xfId="3041" xr:uid="{00000000-0005-0000-0000-0000120B0000}"/>
    <cellStyle name="20% - Accent2 65 6 2" xfId="3042" xr:uid="{00000000-0005-0000-0000-0000130B0000}"/>
    <cellStyle name="20% - Accent2 65 7" xfId="3043" xr:uid="{00000000-0005-0000-0000-0000140B0000}"/>
    <cellStyle name="20% - Accent2 65 8" xfId="3044" xr:uid="{00000000-0005-0000-0000-0000150B0000}"/>
    <cellStyle name="20% - Accent2 66" xfId="3045" xr:uid="{00000000-0005-0000-0000-0000160B0000}"/>
    <cellStyle name="20% - Accent2 66 2" xfId="3046" xr:uid="{00000000-0005-0000-0000-0000170B0000}"/>
    <cellStyle name="20% - Accent2 66 2 2" xfId="3047" xr:uid="{00000000-0005-0000-0000-0000180B0000}"/>
    <cellStyle name="20% - Accent2 66 2 2 2" xfId="3048" xr:uid="{00000000-0005-0000-0000-0000190B0000}"/>
    <cellStyle name="20% - Accent2 66 2 3" xfId="3049" xr:uid="{00000000-0005-0000-0000-00001A0B0000}"/>
    <cellStyle name="20% - Accent2 66 2 3 2" xfId="3050" xr:uid="{00000000-0005-0000-0000-00001B0B0000}"/>
    <cellStyle name="20% - Accent2 66 2 4" xfId="3051" xr:uid="{00000000-0005-0000-0000-00001C0B0000}"/>
    <cellStyle name="20% - Accent2 66 2 4 2" xfId="3052" xr:uid="{00000000-0005-0000-0000-00001D0B0000}"/>
    <cellStyle name="20% - Accent2 66 2 5" xfId="3053" xr:uid="{00000000-0005-0000-0000-00001E0B0000}"/>
    <cellStyle name="20% - Accent2 66 2 5 2" xfId="3054" xr:uid="{00000000-0005-0000-0000-00001F0B0000}"/>
    <cellStyle name="20% - Accent2 66 2 6" xfId="3055" xr:uid="{00000000-0005-0000-0000-0000200B0000}"/>
    <cellStyle name="20% - Accent2 66 3" xfId="3056" xr:uid="{00000000-0005-0000-0000-0000210B0000}"/>
    <cellStyle name="20% - Accent2 66 3 2" xfId="3057" xr:uid="{00000000-0005-0000-0000-0000220B0000}"/>
    <cellStyle name="20% - Accent2 66 4" xfId="3058" xr:uid="{00000000-0005-0000-0000-0000230B0000}"/>
    <cellStyle name="20% - Accent2 66 4 2" xfId="3059" xr:uid="{00000000-0005-0000-0000-0000240B0000}"/>
    <cellStyle name="20% - Accent2 66 5" xfId="3060" xr:uid="{00000000-0005-0000-0000-0000250B0000}"/>
    <cellStyle name="20% - Accent2 66 5 2" xfId="3061" xr:uid="{00000000-0005-0000-0000-0000260B0000}"/>
    <cellStyle name="20% - Accent2 66 6" xfId="3062" xr:uid="{00000000-0005-0000-0000-0000270B0000}"/>
    <cellStyle name="20% - Accent2 66 6 2" xfId="3063" xr:uid="{00000000-0005-0000-0000-0000280B0000}"/>
    <cellStyle name="20% - Accent2 66 7" xfId="3064" xr:uid="{00000000-0005-0000-0000-0000290B0000}"/>
    <cellStyle name="20% - Accent2 66 8" xfId="3065" xr:uid="{00000000-0005-0000-0000-00002A0B0000}"/>
    <cellStyle name="20% - Accent2 67" xfId="3066" xr:uid="{00000000-0005-0000-0000-00002B0B0000}"/>
    <cellStyle name="20% - Accent2 67 2" xfId="3067" xr:uid="{00000000-0005-0000-0000-00002C0B0000}"/>
    <cellStyle name="20% - Accent2 67 2 2" xfId="3068" xr:uid="{00000000-0005-0000-0000-00002D0B0000}"/>
    <cellStyle name="20% - Accent2 67 2 2 2" xfId="3069" xr:uid="{00000000-0005-0000-0000-00002E0B0000}"/>
    <cellStyle name="20% - Accent2 67 2 3" xfId="3070" xr:uid="{00000000-0005-0000-0000-00002F0B0000}"/>
    <cellStyle name="20% - Accent2 67 2 3 2" xfId="3071" xr:uid="{00000000-0005-0000-0000-0000300B0000}"/>
    <cellStyle name="20% - Accent2 67 2 4" xfId="3072" xr:uid="{00000000-0005-0000-0000-0000310B0000}"/>
    <cellStyle name="20% - Accent2 67 2 4 2" xfId="3073" xr:uid="{00000000-0005-0000-0000-0000320B0000}"/>
    <cellStyle name="20% - Accent2 67 2 5" xfId="3074" xr:uid="{00000000-0005-0000-0000-0000330B0000}"/>
    <cellStyle name="20% - Accent2 67 2 5 2" xfId="3075" xr:uid="{00000000-0005-0000-0000-0000340B0000}"/>
    <cellStyle name="20% - Accent2 67 2 6" xfId="3076" xr:uid="{00000000-0005-0000-0000-0000350B0000}"/>
    <cellStyle name="20% - Accent2 67 3" xfId="3077" xr:uid="{00000000-0005-0000-0000-0000360B0000}"/>
    <cellStyle name="20% - Accent2 67 3 2" xfId="3078" xr:uid="{00000000-0005-0000-0000-0000370B0000}"/>
    <cellStyle name="20% - Accent2 67 4" xfId="3079" xr:uid="{00000000-0005-0000-0000-0000380B0000}"/>
    <cellStyle name="20% - Accent2 67 4 2" xfId="3080" xr:uid="{00000000-0005-0000-0000-0000390B0000}"/>
    <cellStyle name="20% - Accent2 67 5" xfId="3081" xr:uid="{00000000-0005-0000-0000-00003A0B0000}"/>
    <cellStyle name="20% - Accent2 67 5 2" xfId="3082" xr:uid="{00000000-0005-0000-0000-00003B0B0000}"/>
    <cellStyle name="20% - Accent2 67 6" xfId="3083" xr:uid="{00000000-0005-0000-0000-00003C0B0000}"/>
    <cellStyle name="20% - Accent2 67 6 2" xfId="3084" xr:uid="{00000000-0005-0000-0000-00003D0B0000}"/>
    <cellStyle name="20% - Accent2 67 7" xfId="3085" xr:uid="{00000000-0005-0000-0000-00003E0B0000}"/>
    <cellStyle name="20% - Accent2 67 8" xfId="3086" xr:uid="{00000000-0005-0000-0000-00003F0B0000}"/>
    <cellStyle name="20% - Accent2 68" xfId="3087" xr:uid="{00000000-0005-0000-0000-0000400B0000}"/>
    <cellStyle name="20% - Accent2 68 2" xfId="3088" xr:uid="{00000000-0005-0000-0000-0000410B0000}"/>
    <cellStyle name="20% - Accent2 68 2 2" xfId="3089" xr:uid="{00000000-0005-0000-0000-0000420B0000}"/>
    <cellStyle name="20% - Accent2 68 2 2 2" xfId="3090" xr:uid="{00000000-0005-0000-0000-0000430B0000}"/>
    <cellStyle name="20% - Accent2 68 2 3" xfId="3091" xr:uid="{00000000-0005-0000-0000-0000440B0000}"/>
    <cellStyle name="20% - Accent2 68 2 3 2" xfId="3092" xr:uid="{00000000-0005-0000-0000-0000450B0000}"/>
    <cellStyle name="20% - Accent2 68 2 4" xfId="3093" xr:uid="{00000000-0005-0000-0000-0000460B0000}"/>
    <cellStyle name="20% - Accent2 68 2 4 2" xfId="3094" xr:uid="{00000000-0005-0000-0000-0000470B0000}"/>
    <cellStyle name="20% - Accent2 68 2 5" xfId="3095" xr:uid="{00000000-0005-0000-0000-0000480B0000}"/>
    <cellStyle name="20% - Accent2 68 2 5 2" xfId="3096" xr:uid="{00000000-0005-0000-0000-0000490B0000}"/>
    <cellStyle name="20% - Accent2 68 2 6" xfId="3097" xr:uid="{00000000-0005-0000-0000-00004A0B0000}"/>
    <cellStyle name="20% - Accent2 68 3" xfId="3098" xr:uid="{00000000-0005-0000-0000-00004B0B0000}"/>
    <cellStyle name="20% - Accent2 68 3 2" xfId="3099" xr:uid="{00000000-0005-0000-0000-00004C0B0000}"/>
    <cellStyle name="20% - Accent2 68 4" xfId="3100" xr:uid="{00000000-0005-0000-0000-00004D0B0000}"/>
    <cellStyle name="20% - Accent2 68 4 2" xfId="3101" xr:uid="{00000000-0005-0000-0000-00004E0B0000}"/>
    <cellStyle name="20% - Accent2 68 5" xfId="3102" xr:uid="{00000000-0005-0000-0000-00004F0B0000}"/>
    <cellStyle name="20% - Accent2 68 5 2" xfId="3103" xr:uid="{00000000-0005-0000-0000-0000500B0000}"/>
    <cellStyle name="20% - Accent2 68 6" xfId="3104" xr:uid="{00000000-0005-0000-0000-0000510B0000}"/>
    <cellStyle name="20% - Accent2 68 6 2" xfId="3105" xr:uid="{00000000-0005-0000-0000-0000520B0000}"/>
    <cellStyle name="20% - Accent2 68 7" xfId="3106" xr:uid="{00000000-0005-0000-0000-0000530B0000}"/>
    <cellStyle name="20% - Accent2 68 8" xfId="3107" xr:uid="{00000000-0005-0000-0000-0000540B0000}"/>
    <cellStyle name="20% - Accent2 69" xfId="3108" xr:uid="{00000000-0005-0000-0000-0000550B0000}"/>
    <cellStyle name="20% - Accent2 69 2" xfId="3109" xr:uid="{00000000-0005-0000-0000-0000560B0000}"/>
    <cellStyle name="20% - Accent2 69 2 2" xfId="3110" xr:uid="{00000000-0005-0000-0000-0000570B0000}"/>
    <cellStyle name="20% - Accent2 69 2 2 2" xfId="3111" xr:uid="{00000000-0005-0000-0000-0000580B0000}"/>
    <cellStyle name="20% - Accent2 69 2 3" xfId="3112" xr:uid="{00000000-0005-0000-0000-0000590B0000}"/>
    <cellStyle name="20% - Accent2 69 2 3 2" xfId="3113" xr:uid="{00000000-0005-0000-0000-00005A0B0000}"/>
    <cellStyle name="20% - Accent2 69 2 4" xfId="3114" xr:uid="{00000000-0005-0000-0000-00005B0B0000}"/>
    <cellStyle name="20% - Accent2 69 2 4 2" xfId="3115" xr:uid="{00000000-0005-0000-0000-00005C0B0000}"/>
    <cellStyle name="20% - Accent2 69 2 5" xfId="3116" xr:uid="{00000000-0005-0000-0000-00005D0B0000}"/>
    <cellStyle name="20% - Accent2 69 2 5 2" xfId="3117" xr:uid="{00000000-0005-0000-0000-00005E0B0000}"/>
    <cellStyle name="20% - Accent2 69 2 6" xfId="3118" xr:uid="{00000000-0005-0000-0000-00005F0B0000}"/>
    <cellStyle name="20% - Accent2 69 3" xfId="3119" xr:uid="{00000000-0005-0000-0000-0000600B0000}"/>
    <cellStyle name="20% - Accent2 69 3 2" xfId="3120" xr:uid="{00000000-0005-0000-0000-0000610B0000}"/>
    <cellStyle name="20% - Accent2 69 4" xfId="3121" xr:uid="{00000000-0005-0000-0000-0000620B0000}"/>
    <cellStyle name="20% - Accent2 69 4 2" xfId="3122" xr:uid="{00000000-0005-0000-0000-0000630B0000}"/>
    <cellStyle name="20% - Accent2 69 5" xfId="3123" xr:uid="{00000000-0005-0000-0000-0000640B0000}"/>
    <cellStyle name="20% - Accent2 69 5 2" xfId="3124" xr:uid="{00000000-0005-0000-0000-0000650B0000}"/>
    <cellStyle name="20% - Accent2 69 6" xfId="3125" xr:uid="{00000000-0005-0000-0000-0000660B0000}"/>
    <cellStyle name="20% - Accent2 69 6 2" xfId="3126" xr:uid="{00000000-0005-0000-0000-0000670B0000}"/>
    <cellStyle name="20% - Accent2 69 7" xfId="3127" xr:uid="{00000000-0005-0000-0000-0000680B0000}"/>
    <cellStyle name="20% - Accent2 69 8" xfId="3128" xr:uid="{00000000-0005-0000-0000-0000690B0000}"/>
    <cellStyle name="20% - Accent2 7" xfId="3129" xr:uid="{00000000-0005-0000-0000-00006A0B0000}"/>
    <cellStyle name="20% - Accent2 7 10" xfId="3130" xr:uid="{00000000-0005-0000-0000-00006B0B0000}"/>
    <cellStyle name="20% - Accent2 7 11" xfId="3131" xr:uid="{00000000-0005-0000-0000-00006C0B0000}"/>
    <cellStyle name="20% - Accent2 7 2" xfId="3132" xr:uid="{00000000-0005-0000-0000-00006D0B0000}"/>
    <cellStyle name="20% - Accent2 7 2 2" xfId="3133" xr:uid="{00000000-0005-0000-0000-00006E0B0000}"/>
    <cellStyle name="20% - Accent2 7 2 2 2" xfId="3134" xr:uid="{00000000-0005-0000-0000-00006F0B0000}"/>
    <cellStyle name="20% - Accent2 7 2 3" xfId="3135" xr:uid="{00000000-0005-0000-0000-0000700B0000}"/>
    <cellStyle name="20% - Accent2 7 2 3 2" xfId="3136" xr:uid="{00000000-0005-0000-0000-0000710B0000}"/>
    <cellStyle name="20% - Accent2 7 2 4" xfId="3137" xr:uid="{00000000-0005-0000-0000-0000720B0000}"/>
    <cellStyle name="20% - Accent2 7 2 4 2" xfId="3138" xr:uid="{00000000-0005-0000-0000-0000730B0000}"/>
    <cellStyle name="20% - Accent2 7 2 5" xfId="3139" xr:uid="{00000000-0005-0000-0000-0000740B0000}"/>
    <cellStyle name="20% - Accent2 7 2 5 2" xfId="3140" xr:uid="{00000000-0005-0000-0000-0000750B0000}"/>
    <cellStyle name="20% - Accent2 7 2 6" xfId="3141" xr:uid="{00000000-0005-0000-0000-0000760B0000}"/>
    <cellStyle name="20% - Accent2 7 2 7" xfId="3142" xr:uid="{00000000-0005-0000-0000-0000770B0000}"/>
    <cellStyle name="20% - Accent2 7 2 8" xfId="3143" xr:uid="{00000000-0005-0000-0000-0000780B0000}"/>
    <cellStyle name="20% - Accent2 7 2 9" xfId="3144" xr:uid="{00000000-0005-0000-0000-0000790B0000}"/>
    <cellStyle name="20% - Accent2 7 3" xfId="3145" xr:uid="{00000000-0005-0000-0000-00007A0B0000}"/>
    <cellStyle name="20% - Accent2 7 3 2" xfId="3146" xr:uid="{00000000-0005-0000-0000-00007B0B0000}"/>
    <cellStyle name="20% - Accent2 7 4" xfId="3147" xr:uid="{00000000-0005-0000-0000-00007C0B0000}"/>
    <cellStyle name="20% - Accent2 7 4 2" xfId="3148" xr:uid="{00000000-0005-0000-0000-00007D0B0000}"/>
    <cellStyle name="20% - Accent2 7 5" xfId="3149" xr:uid="{00000000-0005-0000-0000-00007E0B0000}"/>
    <cellStyle name="20% - Accent2 7 5 2" xfId="3150" xr:uid="{00000000-0005-0000-0000-00007F0B0000}"/>
    <cellStyle name="20% - Accent2 7 6" xfId="3151" xr:uid="{00000000-0005-0000-0000-0000800B0000}"/>
    <cellStyle name="20% - Accent2 7 6 2" xfId="3152" xr:uid="{00000000-0005-0000-0000-0000810B0000}"/>
    <cellStyle name="20% - Accent2 7 7" xfId="3153" xr:uid="{00000000-0005-0000-0000-0000820B0000}"/>
    <cellStyle name="20% - Accent2 7 8" xfId="3154" xr:uid="{00000000-0005-0000-0000-0000830B0000}"/>
    <cellStyle name="20% - Accent2 7 9" xfId="3155" xr:uid="{00000000-0005-0000-0000-0000840B0000}"/>
    <cellStyle name="20% - Accent2 70" xfId="3156" xr:uid="{00000000-0005-0000-0000-0000850B0000}"/>
    <cellStyle name="20% - Accent2 70 2" xfId="3157" xr:uid="{00000000-0005-0000-0000-0000860B0000}"/>
    <cellStyle name="20% - Accent2 70 2 2" xfId="3158" xr:uid="{00000000-0005-0000-0000-0000870B0000}"/>
    <cellStyle name="20% - Accent2 70 2 2 2" xfId="3159" xr:uid="{00000000-0005-0000-0000-0000880B0000}"/>
    <cellStyle name="20% - Accent2 70 2 3" xfId="3160" xr:uid="{00000000-0005-0000-0000-0000890B0000}"/>
    <cellStyle name="20% - Accent2 70 2 3 2" xfId="3161" xr:uid="{00000000-0005-0000-0000-00008A0B0000}"/>
    <cellStyle name="20% - Accent2 70 2 4" xfId="3162" xr:uid="{00000000-0005-0000-0000-00008B0B0000}"/>
    <cellStyle name="20% - Accent2 70 2 4 2" xfId="3163" xr:uid="{00000000-0005-0000-0000-00008C0B0000}"/>
    <cellStyle name="20% - Accent2 70 2 5" xfId="3164" xr:uid="{00000000-0005-0000-0000-00008D0B0000}"/>
    <cellStyle name="20% - Accent2 70 2 5 2" xfId="3165" xr:uid="{00000000-0005-0000-0000-00008E0B0000}"/>
    <cellStyle name="20% - Accent2 70 2 6" xfId="3166" xr:uid="{00000000-0005-0000-0000-00008F0B0000}"/>
    <cellStyle name="20% - Accent2 70 3" xfId="3167" xr:uid="{00000000-0005-0000-0000-0000900B0000}"/>
    <cellStyle name="20% - Accent2 70 3 2" xfId="3168" xr:uid="{00000000-0005-0000-0000-0000910B0000}"/>
    <cellStyle name="20% - Accent2 70 4" xfId="3169" xr:uid="{00000000-0005-0000-0000-0000920B0000}"/>
    <cellStyle name="20% - Accent2 70 4 2" xfId="3170" xr:uid="{00000000-0005-0000-0000-0000930B0000}"/>
    <cellStyle name="20% - Accent2 70 5" xfId="3171" xr:uid="{00000000-0005-0000-0000-0000940B0000}"/>
    <cellStyle name="20% - Accent2 70 5 2" xfId="3172" xr:uid="{00000000-0005-0000-0000-0000950B0000}"/>
    <cellStyle name="20% - Accent2 70 6" xfId="3173" xr:uid="{00000000-0005-0000-0000-0000960B0000}"/>
    <cellStyle name="20% - Accent2 70 6 2" xfId="3174" xr:uid="{00000000-0005-0000-0000-0000970B0000}"/>
    <cellStyle name="20% - Accent2 70 7" xfId="3175" xr:uid="{00000000-0005-0000-0000-0000980B0000}"/>
    <cellStyle name="20% - Accent2 70 8" xfId="3176" xr:uid="{00000000-0005-0000-0000-0000990B0000}"/>
    <cellStyle name="20% - Accent2 71" xfId="3177" xr:uid="{00000000-0005-0000-0000-00009A0B0000}"/>
    <cellStyle name="20% - Accent2 71 2" xfId="3178" xr:uid="{00000000-0005-0000-0000-00009B0B0000}"/>
    <cellStyle name="20% - Accent2 71 2 2" xfId="3179" xr:uid="{00000000-0005-0000-0000-00009C0B0000}"/>
    <cellStyle name="20% - Accent2 71 2 2 2" xfId="3180" xr:uid="{00000000-0005-0000-0000-00009D0B0000}"/>
    <cellStyle name="20% - Accent2 71 2 3" xfId="3181" xr:uid="{00000000-0005-0000-0000-00009E0B0000}"/>
    <cellStyle name="20% - Accent2 71 2 3 2" xfId="3182" xr:uid="{00000000-0005-0000-0000-00009F0B0000}"/>
    <cellStyle name="20% - Accent2 71 2 4" xfId="3183" xr:uid="{00000000-0005-0000-0000-0000A00B0000}"/>
    <cellStyle name="20% - Accent2 71 2 4 2" xfId="3184" xr:uid="{00000000-0005-0000-0000-0000A10B0000}"/>
    <cellStyle name="20% - Accent2 71 2 5" xfId="3185" xr:uid="{00000000-0005-0000-0000-0000A20B0000}"/>
    <cellStyle name="20% - Accent2 71 2 5 2" xfId="3186" xr:uid="{00000000-0005-0000-0000-0000A30B0000}"/>
    <cellStyle name="20% - Accent2 71 2 6" xfId="3187" xr:uid="{00000000-0005-0000-0000-0000A40B0000}"/>
    <cellStyle name="20% - Accent2 71 3" xfId="3188" xr:uid="{00000000-0005-0000-0000-0000A50B0000}"/>
    <cellStyle name="20% - Accent2 71 3 2" xfId="3189" xr:uid="{00000000-0005-0000-0000-0000A60B0000}"/>
    <cellStyle name="20% - Accent2 71 4" xfId="3190" xr:uid="{00000000-0005-0000-0000-0000A70B0000}"/>
    <cellStyle name="20% - Accent2 71 4 2" xfId="3191" xr:uid="{00000000-0005-0000-0000-0000A80B0000}"/>
    <cellStyle name="20% - Accent2 71 5" xfId="3192" xr:uid="{00000000-0005-0000-0000-0000A90B0000}"/>
    <cellStyle name="20% - Accent2 71 5 2" xfId="3193" xr:uid="{00000000-0005-0000-0000-0000AA0B0000}"/>
    <cellStyle name="20% - Accent2 71 6" xfId="3194" xr:uid="{00000000-0005-0000-0000-0000AB0B0000}"/>
    <cellStyle name="20% - Accent2 71 6 2" xfId="3195" xr:uid="{00000000-0005-0000-0000-0000AC0B0000}"/>
    <cellStyle name="20% - Accent2 71 7" xfId="3196" xr:uid="{00000000-0005-0000-0000-0000AD0B0000}"/>
    <cellStyle name="20% - Accent2 71 8" xfId="3197" xr:uid="{00000000-0005-0000-0000-0000AE0B0000}"/>
    <cellStyle name="20% - Accent2 72" xfId="3198" xr:uid="{00000000-0005-0000-0000-0000AF0B0000}"/>
    <cellStyle name="20% - Accent2 72 2" xfId="3199" xr:uid="{00000000-0005-0000-0000-0000B00B0000}"/>
    <cellStyle name="20% - Accent2 72 2 2" xfId="3200" xr:uid="{00000000-0005-0000-0000-0000B10B0000}"/>
    <cellStyle name="20% - Accent2 72 2 2 2" xfId="3201" xr:uid="{00000000-0005-0000-0000-0000B20B0000}"/>
    <cellStyle name="20% - Accent2 72 2 3" xfId="3202" xr:uid="{00000000-0005-0000-0000-0000B30B0000}"/>
    <cellStyle name="20% - Accent2 72 2 3 2" xfId="3203" xr:uid="{00000000-0005-0000-0000-0000B40B0000}"/>
    <cellStyle name="20% - Accent2 72 2 4" xfId="3204" xr:uid="{00000000-0005-0000-0000-0000B50B0000}"/>
    <cellStyle name="20% - Accent2 72 2 4 2" xfId="3205" xr:uid="{00000000-0005-0000-0000-0000B60B0000}"/>
    <cellStyle name="20% - Accent2 72 2 5" xfId="3206" xr:uid="{00000000-0005-0000-0000-0000B70B0000}"/>
    <cellStyle name="20% - Accent2 72 2 5 2" xfId="3207" xr:uid="{00000000-0005-0000-0000-0000B80B0000}"/>
    <cellStyle name="20% - Accent2 72 2 6" xfId="3208" xr:uid="{00000000-0005-0000-0000-0000B90B0000}"/>
    <cellStyle name="20% - Accent2 72 3" xfId="3209" xr:uid="{00000000-0005-0000-0000-0000BA0B0000}"/>
    <cellStyle name="20% - Accent2 72 3 2" xfId="3210" xr:uid="{00000000-0005-0000-0000-0000BB0B0000}"/>
    <cellStyle name="20% - Accent2 72 4" xfId="3211" xr:uid="{00000000-0005-0000-0000-0000BC0B0000}"/>
    <cellStyle name="20% - Accent2 72 4 2" xfId="3212" xr:uid="{00000000-0005-0000-0000-0000BD0B0000}"/>
    <cellStyle name="20% - Accent2 72 5" xfId="3213" xr:uid="{00000000-0005-0000-0000-0000BE0B0000}"/>
    <cellStyle name="20% - Accent2 72 5 2" xfId="3214" xr:uid="{00000000-0005-0000-0000-0000BF0B0000}"/>
    <cellStyle name="20% - Accent2 72 6" xfId="3215" xr:uid="{00000000-0005-0000-0000-0000C00B0000}"/>
    <cellStyle name="20% - Accent2 72 6 2" xfId="3216" xr:uid="{00000000-0005-0000-0000-0000C10B0000}"/>
    <cellStyle name="20% - Accent2 72 7" xfId="3217" xr:uid="{00000000-0005-0000-0000-0000C20B0000}"/>
    <cellStyle name="20% - Accent2 72 8" xfId="3218" xr:uid="{00000000-0005-0000-0000-0000C30B0000}"/>
    <cellStyle name="20% - Accent2 8" xfId="3219" xr:uid="{00000000-0005-0000-0000-0000C40B0000}"/>
    <cellStyle name="20% - Accent2 8 2" xfId="3220" xr:uid="{00000000-0005-0000-0000-0000C50B0000}"/>
    <cellStyle name="20% - Accent2 8 2 2" xfId="3221" xr:uid="{00000000-0005-0000-0000-0000C60B0000}"/>
    <cellStyle name="20% - Accent2 8 2 2 2" xfId="3222" xr:uid="{00000000-0005-0000-0000-0000C70B0000}"/>
    <cellStyle name="20% - Accent2 8 2 3" xfId="3223" xr:uid="{00000000-0005-0000-0000-0000C80B0000}"/>
    <cellStyle name="20% - Accent2 8 2 3 2" xfId="3224" xr:uid="{00000000-0005-0000-0000-0000C90B0000}"/>
    <cellStyle name="20% - Accent2 8 2 4" xfId="3225" xr:uid="{00000000-0005-0000-0000-0000CA0B0000}"/>
    <cellStyle name="20% - Accent2 8 2 4 2" xfId="3226" xr:uid="{00000000-0005-0000-0000-0000CB0B0000}"/>
    <cellStyle name="20% - Accent2 8 2 5" xfId="3227" xr:uid="{00000000-0005-0000-0000-0000CC0B0000}"/>
    <cellStyle name="20% - Accent2 8 2 5 2" xfId="3228" xr:uid="{00000000-0005-0000-0000-0000CD0B0000}"/>
    <cellStyle name="20% - Accent2 8 2 6" xfId="3229" xr:uid="{00000000-0005-0000-0000-0000CE0B0000}"/>
    <cellStyle name="20% - Accent2 8 3" xfId="3230" xr:uid="{00000000-0005-0000-0000-0000CF0B0000}"/>
    <cellStyle name="20% - Accent2 8 3 2" xfId="3231" xr:uid="{00000000-0005-0000-0000-0000D00B0000}"/>
    <cellStyle name="20% - Accent2 8 4" xfId="3232" xr:uid="{00000000-0005-0000-0000-0000D10B0000}"/>
    <cellStyle name="20% - Accent2 8 4 2" xfId="3233" xr:uid="{00000000-0005-0000-0000-0000D20B0000}"/>
    <cellStyle name="20% - Accent2 8 5" xfId="3234" xr:uid="{00000000-0005-0000-0000-0000D30B0000}"/>
    <cellStyle name="20% - Accent2 8 5 2" xfId="3235" xr:uid="{00000000-0005-0000-0000-0000D40B0000}"/>
    <cellStyle name="20% - Accent2 8 6" xfId="3236" xr:uid="{00000000-0005-0000-0000-0000D50B0000}"/>
    <cellStyle name="20% - Accent2 8 6 2" xfId="3237" xr:uid="{00000000-0005-0000-0000-0000D60B0000}"/>
    <cellStyle name="20% - Accent2 8 7" xfId="3238" xr:uid="{00000000-0005-0000-0000-0000D70B0000}"/>
    <cellStyle name="20% - Accent2 8 8" xfId="3239" xr:uid="{00000000-0005-0000-0000-0000D80B0000}"/>
    <cellStyle name="20% - Accent2 9" xfId="3240" xr:uid="{00000000-0005-0000-0000-0000D90B0000}"/>
    <cellStyle name="20% - Accent2 9 2" xfId="3241" xr:uid="{00000000-0005-0000-0000-0000DA0B0000}"/>
    <cellStyle name="20% - Accent2 9 2 2" xfId="3242" xr:uid="{00000000-0005-0000-0000-0000DB0B0000}"/>
    <cellStyle name="20% - Accent2 9 2 2 2" xfId="3243" xr:uid="{00000000-0005-0000-0000-0000DC0B0000}"/>
    <cellStyle name="20% - Accent2 9 2 3" xfId="3244" xr:uid="{00000000-0005-0000-0000-0000DD0B0000}"/>
    <cellStyle name="20% - Accent2 9 2 3 2" xfId="3245" xr:uid="{00000000-0005-0000-0000-0000DE0B0000}"/>
    <cellStyle name="20% - Accent2 9 2 4" xfId="3246" xr:uid="{00000000-0005-0000-0000-0000DF0B0000}"/>
    <cellStyle name="20% - Accent2 9 2 4 2" xfId="3247" xr:uid="{00000000-0005-0000-0000-0000E00B0000}"/>
    <cellStyle name="20% - Accent2 9 2 5" xfId="3248" xr:uid="{00000000-0005-0000-0000-0000E10B0000}"/>
    <cellStyle name="20% - Accent2 9 2 5 2" xfId="3249" xr:uid="{00000000-0005-0000-0000-0000E20B0000}"/>
    <cellStyle name="20% - Accent2 9 2 6" xfId="3250" xr:uid="{00000000-0005-0000-0000-0000E30B0000}"/>
    <cellStyle name="20% - Accent2 9 3" xfId="3251" xr:uid="{00000000-0005-0000-0000-0000E40B0000}"/>
    <cellStyle name="20% - Accent2 9 3 2" xfId="3252" xr:uid="{00000000-0005-0000-0000-0000E50B0000}"/>
    <cellStyle name="20% - Accent2 9 4" xfId="3253" xr:uid="{00000000-0005-0000-0000-0000E60B0000}"/>
    <cellStyle name="20% - Accent2 9 4 2" xfId="3254" xr:uid="{00000000-0005-0000-0000-0000E70B0000}"/>
    <cellStyle name="20% - Accent2 9 5" xfId="3255" xr:uid="{00000000-0005-0000-0000-0000E80B0000}"/>
    <cellStyle name="20% - Accent2 9 5 2" xfId="3256" xr:uid="{00000000-0005-0000-0000-0000E90B0000}"/>
    <cellStyle name="20% - Accent2 9 6" xfId="3257" xr:uid="{00000000-0005-0000-0000-0000EA0B0000}"/>
    <cellStyle name="20% - Accent2 9 6 2" xfId="3258" xr:uid="{00000000-0005-0000-0000-0000EB0B0000}"/>
    <cellStyle name="20% - Accent2 9 7" xfId="3259" xr:uid="{00000000-0005-0000-0000-0000EC0B0000}"/>
    <cellStyle name="20% - Accent2 9 8" xfId="3260" xr:uid="{00000000-0005-0000-0000-0000ED0B0000}"/>
    <cellStyle name="20% - Accent3 10" xfId="3261" xr:uid="{00000000-0005-0000-0000-0000EE0B0000}"/>
    <cellStyle name="20% - Accent3 10 2" xfId="3262" xr:uid="{00000000-0005-0000-0000-0000EF0B0000}"/>
    <cellStyle name="20% - Accent3 10 2 2" xfId="3263" xr:uid="{00000000-0005-0000-0000-0000F00B0000}"/>
    <cellStyle name="20% - Accent3 10 2 2 2" xfId="3264" xr:uid="{00000000-0005-0000-0000-0000F10B0000}"/>
    <cellStyle name="20% - Accent3 10 2 3" xfId="3265" xr:uid="{00000000-0005-0000-0000-0000F20B0000}"/>
    <cellStyle name="20% - Accent3 10 2 3 2" xfId="3266" xr:uid="{00000000-0005-0000-0000-0000F30B0000}"/>
    <cellStyle name="20% - Accent3 10 2 4" xfId="3267" xr:uid="{00000000-0005-0000-0000-0000F40B0000}"/>
    <cellStyle name="20% - Accent3 10 2 4 2" xfId="3268" xr:uid="{00000000-0005-0000-0000-0000F50B0000}"/>
    <cellStyle name="20% - Accent3 10 2 5" xfId="3269" xr:uid="{00000000-0005-0000-0000-0000F60B0000}"/>
    <cellStyle name="20% - Accent3 10 2 5 2" xfId="3270" xr:uid="{00000000-0005-0000-0000-0000F70B0000}"/>
    <cellStyle name="20% - Accent3 10 2 6" xfId="3271" xr:uid="{00000000-0005-0000-0000-0000F80B0000}"/>
    <cellStyle name="20% - Accent3 10 3" xfId="3272" xr:uid="{00000000-0005-0000-0000-0000F90B0000}"/>
    <cellStyle name="20% - Accent3 10 3 2" xfId="3273" xr:uid="{00000000-0005-0000-0000-0000FA0B0000}"/>
    <cellStyle name="20% - Accent3 10 4" xfId="3274" xr:uid="{00000000-0005-0000-0000-0000FB0B0000}"/>
    <cellStyle name="20% - Accent3 10 4 2" xfId="3275" xr:uid="{00000000-0005-0000-0000-0000FC0B0000}"/>
    <cellStyle name="20% - Accent3 10 5" xfId="3276" xr:uid="{00000000-0005-0000-0000-0000FD0B0000}"/>
    <cellStyle name="20% - Accent3 10 5 2" xfId="3277" xr:uid="{00000000-0005-0000-0000-0000FE0B0000}"/>
    <cellStyle name="20% - Accent3 10 6" xfId="3278" xr:uid="{00000000-0005-0000-0000-0000FF0B0000}"/>
    <cellStyle name="20% - Accent3 10 6 2" xfId="3279" xr:uid="{00000000-0005-0000-0000-0000000C0000}"/>
    <cellStyle name="20% - Accent3 10 7" xfId="3280" xr:uid="{00000000-0005-0000-0000-0000010C0000}"/>
    <cellStyle name="20% - Accent3 10 8" xfId="3281" xr:uid="{00000000-0005-0000-0000-0000020C0000}"/>
    <cellStyle name="20% - Accent3 11" xfId="3282" xr:uid="{00000000-0005-0000-0000-0000030C0000}"/>
    <cellStyle name="20% - Accent3 11 2" xfId="3283" xr:uid="{00000000-0005-0000-0000-0000040C0000}"/>
    <cellStyle name="20% - Accent3 11 2 2" xfId="3284" xr:uid="{00000000-0005-0000-0000-0000050C0000}"/>
    <cellStyle name="20% - Accent3 11 2 2 2" xfId="3285" xr:uid="{00000000-0005-0000-0000-0000060C0000}"/>
    <cellStyle name="20% - Accent3 11 2 3" xfId="3286" xr:uid="{00000000-0005-0000-0000-0000070C0000}"/>
    <cellStyle name="20% - Accent3 11 2 3 2" xfId="3287" xr:uid="{00000000-0005-0000-0000-0000080C0000}"/>
    <cellStyle name="20% - Accent3 11 2 4" xfId="3288" xr:uid="{00000000-0005-0000-0000-0000090C0000}"/>
    <cellStyle name="20% - Accent3 11 2 4 2" xfId="3289" xr:uid="{00000000-0005-0000-0000-00000A0C0000}"/>
    <cellStyle name="20% - Accent3 11 2 5" xfId="3290" xr:uid="{00000000-0005-0000-0000-00000B0C0000}"/>
    <cellStyle name="20% - Accent3 11 2 5 2" xfId="3291" xr:uid="{00000000-0005-0000-0000-00000C0C0000}"/>
    <cellStyle name="20% - Accent3 11 2 6" xfId="3292" xr:uid="{00000000-0005-0000-0000-00000D0C0000}"/>
    <cellStyle name="20% - Accent3 11 3" xfId="3293" xr:uid="{00000000-0005-0000-0000-00000E0C0000}"/>
    <cellStyle name="20% - Accent3 11 3 2" xfId="3294" xr:uid="{00000000-0005-0000-0000-00000F0C0000}"/>
    <cellStyle name="20% - Accent3 11 4" xfId="3295" xr:uid="{00000000-0005-0000-0000-0000100C0000}"/>
    <cellStyle name="20% - Accent3 11 4 2" xfId="3296" xr:uid="{00000000-0005-0000-0000-0000110C0000}"/>
    <cellStyle name="20% - Accent3 11 5" xfId="3297" xr:uid="{00000000-0005-0000-0000-0000120C0000}"/>
    <cellStyle name="20% - Accent3 11 5 2" xfId="3298" xr:uid="{00000000-0005-0000-0000-0000130C0000}"/>
    <cellStyle name="20% - Accent3 11 6" xfId="3299" xr:uid="{00000000-0005-0000-0000-0000140C0000}"/>
    <cellStyle name="20% - Accent3 11 6 2" xfId="3300" xr:uid="{00000000-0005-0000-0000-0000150C0000}"/>
    <cellStyle name="20% - Accent3 11 7" xfId="3301" xr:uid="{00000000-0005-0000-0000-0000160C0000}"/>
    <cellStyle name="20% - Accent3 11 8" xfId="3302" xr:uid="{00000000-0005-0000-0000-0000170C0000}"/>
    <cellStyle name="20% - Accent3 12" xfId="3303" xr:uid="{00000000-0005-0000-0000-0000180C0000}"/>
    <cellStyle name="20% - Accent3 12 2" xfId="3304" xr:uid="{00000000-0005-0000-0000-0000190C0000}"/>
    <cellStyle name="20% - Accent3 12 2 2" xfId="3305" xr:uid="{00000000-0005-0000-0000-00001A0C0000}"/>
    <cellStyle name="20% - Accent3 12 2 2 2" xfId="3306" xr:uid="{00000000-0005-0000-0000-00001B0C0000}"/>
    <cellStyle name="20% - Accent3 12 2 3" xfId="3307" xr:uid="{00000000-0005-0000-0000-00001C0C0000}"/>
    <cellStyle name="20% - Accent3 12 2 3 2" xfId="3308" xr:uid="{00000000-0005-0000-0000-00001D0C0000}"/>
    <cellStyle name="20% - Accent3 12 2 4" xfId="3309" xr:uid="{00000000-0005-0000-0000-00001E0C0000}"/>
    <cellStyle name="20% - Accent3 12 2 4 2" xfId="3310" xr:uid="{00000000-0005-0000-0000-00001F0C0000}"/>
    <cellStyle name="20% - Accent3 12 2 5" xfId="3311" xr:uid="{00000000-0005-0000-0000-0000200C0000}"/>
    <cellStyle name="20% - Accent3 12 2 5 2" xfId="3312" xr:uid="{00000000-0005-0000-0000-0000210C0000}"/>
    <cellStyle name="20% - Accent3 12 2 6" xfId="3313" xr:uid="{00000000-0005-0000-0000-0000220C0000}"/>
    <cellStyle name="20% - Accent3 12 3" xfId="3314" xr:uid="{00000000-0005-0000-0000-0000230C0000}"/>
    <cellStyle name="20% - Accent3 12 3 2" xfId="3315" xr:uid="{00000000-0005-0000-0000-0000240C0000}"/>
    <cellStyle name="20% - Accent3 12 4" xfId="3316" xr:uid="{00000000-0005-0000-0000-0000250C0000}"/>
    <cellStyle name="20% - Accent3 12 4 2" xfId="3317" xr:uid="{00000000-0005-0000-0000-0000260C0000}"/>
    <cellStyle name="20% - Accent3 12 5" xfId="3318" xr:uid="{00000000-0005-0000-0000-0000270C0000}"/>
    <cellStyle name="20% - Accent3 12 5 2" xfId="3319" xr:uid="{00000000-0005-0000-0000-0000280C0000}"/>
    <cellStyle name="20% - Accent3 12 6" xfId="3320" xr:uid="{00000000-0005-0000-0000-0000290C0000}"/>
    <cellStyle name="20% - Accent3 12 6 2" xfId="3321" xr:uid="{00000000-0005-0000-0000-00002A0C0000}"/>
    <cellStyle name="20% - Accent3 12 7" xfId="3322" xr:uid="{00000000-0005-0000-0000-00002B0C0000}"/>
    <cellStyle name="20% - Accent3 12 8" xfId="3323" xr:uid="{00000000-0005-0000-0000-00002C0C0000}"/>
    <cellStyle name="20% - Accent3 13" xfId="3324" xr:uid="{00000000-0005-0000-0000-00002D0C0000}"/>
    <cellStyle name="20% - Accent3 13 2" xfId="3325" xr:uid="{00000000-0005-0000-0000-00002E0C0000}"/>
    <cellStyle name="20% - Accent3 13 2 2" xfId="3326" xr:uid="{00000000-0005-0000-0000-00002F0C0000}"/>
    <cellStyle name="20% - Accent3 13 2 2 2" xfId="3327" xr:uid="{00000000-0005-0000-0000-0000300C0000}"/>
    <cellStyle name="20% - Accent3 13 2 3" xfId="3328" xr:uid="{00000000-0005-0000-0000-0000310C0000}"/>
    <cellStyle name="20% - Accent3 13 2 3 2" xfId="3329" xr:uid="{00000000-0005-0000-0000-0000320C0000}"/>
    <cellStyle name="20% - Accent3 13 2 4" xfId="3330" xr:uid="{00000000-0005-0000-0000-0000330C0000}"/>
    <cellStyle name="20% - Accent3 13 2 4 2" xfId="3331" xr:uid="{00000000-0005-0000-0000-0000340C0000}"/>
    <cellStyle name="20% - Accent3 13 2 5" xfId="3332" xr:uid="{00000000-0005-0000-0000-0000350C0000}"/>
    <cellStyle name="20% - Accent3 13 2 5 2" xfId="3333" xr:uid="{00000000-0005-0000-0000-0000360C0000}"/>
    <cellStyle name="20% - Accent3 13 2 6" xfId="3334" xr:uid="{00000000-0005-0000-0000-0000370C0000}"/>
    <cellStyle name="20% - Accent3 13 3" xfId="3335" xr:uid="{00000000-0005-0000-0000-0000380C0000}"/>
    <cellStyle name="20% - Accent3 13 3 2" xfId="3336" xr:uid="{00000000-0005-0000-0000-0000390C0000}"/>
    <cellStyle name="20% - Accent3 13 4" xfId="3337" xr:uid="{00000000-0005-0000-0000-00003A0C0000}"/>
    <cellStyle name="20% - Accent3 13 4 2" xfId="3338" xr:uid="{00000000-0005-0000-0000-00003B0C0000}"/>
    <cellStyle name="20% - Accent3 13 5" xfId="3339" xr:uid="{00000000-0005-0000-0000-00003C0C0000}"/>
    <cellStyle name="20% - Accent3 13 5 2" xfId="3340" xr:uid="{00000000-0005-0000-0000-00003D0C0000}"/>
    <cellStyle name="20% - Accent3 13 6" xfId="3341" xr:uid="{00000000-0005-0000-0000-00003E0C0000}"/>
    <cellStyle name="20% - Accent3 13 6 2" xfId="3342" xr:uid="{00000000-0005-0000-0000-00003F0C0000}"/>
    <cellStyle name="20% - Accent3 13 7" xfId="3343" xr:uid="{00000000-0005-0000-0000-0000400C0000}"/>
    <cellStyle name="20% - Accent3 13 8" xfId="3344" xr:uid="{00000000-0005-0000-0000-0000410C0000}"/>
    <cellStyle name="20% - Accent3 14" xfId="3345" xr:uid="{00000000-0005-0000-0000-0000420C0000}"/>
    <cellStyle name="20% - Accent3 14 2" xfId="3346" xr:uid="{00000000-0005-0000-0000-0000430C0000}"/>
    <cellStyle name="20% - Accent3 14 2 2" xfId="3347" xr:uid="{00000000-0005-0000-0000-0000440C0000}"/>
    <cellStyle name="20% - Accent3 14 2 2 2" xfId="3348" xr:uid="{00000000-0005-0000-0000-0000450C0000}"/>
    <cellStyle name="20% - Accent3 14 2 3" xfId="3349" xr:uid="{00000000-0005-0000-0000-0000460C0000}"/>
    <cellStyle name="20% - Accent3 14 2 3 2" xfId="3350" xr:uid="{00000000-0005-0000-0000-0000470C0000}"/>
    <cellStyle name="20% - Accent3 14 2 4" xfId="3351" xr:uid="{00000000-0005-0000-0000-0000480C0000}"/>
    <cellStyle name="20% - Accent3 14 2 4 2" xfId="3352" xr:uid="{00000000-0005-0000-0000-0000490C0000}"/>
    <cellStyle name="20% - Accent3 14 2 5" xfId="3353" xr:uid="{00000000-0005-0000-0000-00004A0C0000}"/>
    <cellStyle name="20% - Accent3 14 2 5 2" xfId="3354" xr:uid="{00000000-0005-0000-0000-00004B0C0000}"/>
    <cellStyle name="20% - Accent3 14 2 6" xfId="3355" xr:uid="{00000000-0005-0000-0000-00004C0C0000}"/>
    <cellStyle name="20% - Accent3 14 3" xfId="3356" xr:uid="{00000000-0005-0000-0000-00004D0C0000}"/>
    <cellStyle name="20% - Accent3 14 3 2" xfId="3357" xr:uid="{00000000-0005-0000-0000-00004E0C0000}"/>
    <cellStyle name="20% - Accent3 14 4" xfId="3358" xr:uid="{00000000-0005-0000-0000-00004F0C0000}"/>
    <cellStyle name="20% - Accent3 14 4 2" xfId="3359" xr:uid="{00000000-0005-0000-0000-0000500C0000}"/>
    <cellStyle name="20% - Accent3 14 5" xfId="3360" xr:uid="{00000000-0005-0000-0000-0000510C0000}"/>
    <cellStyle name="20% - Accent3 14 5 2" xfId="3361" xr:uid="{00000000-0005-0000-0000-0000520C0000}"/>
    <cellStyle name="20% - Accent3 14 6" xfId="3362" xr:uid="{00000000-0005-0000-0000-0000530C0000}"/>
    <cellStyle name="20% - Accent3 14 6 2" xfId="3363" xr:uid="{00000000-0005-0000-0000-0000540C0000}"/>
    <cellStyle name="20% - Accent3 14 7" xfId="3364" xr:uid="{00000000-0005-0000-0000-0000550C0000}"/>
    <cellStyle name="20% - Accent3 14 8" xfId="3365" xr:uid="{00000000-0005-0000-0000-0000560C0000}"/>
    <cellStyle name="20% - Accent3 15" xfId="3366" xr:uid="{00000000-0005-0000-0000-0000570C0000}"/>
    <cellStyle name="20% - Accent3 15 2" xfId="3367" xr:uid="{00000000-0005-0000-0000-0000580C0000}"/>
    <cellStyle name="20% - Accent3 15 2 2" xfId="3368" xr:uid="{00000000-0005-0000-0000-0000590C0000}"/>
    <cellStyle name="20% - Accent3 15 2 2 2" xfId="3369" xr:uid="{00000000-0005-0000-0000-00005A0C0000}"/>
    <cellStyle name="20% - Accent3 15 2 3" xfId="3370" xr:uid="{00000000-0005-0000-0000-00005B0C0000}"/>
    <cellStyle name="20% - Accent3 15 2 3 2" xfId="3371" xr:uid="{00000000-0005-0000-0000-00005C0C0000}"/>
    <cellStyle name="20% - Accent3 15 2 4" xfId="3372" xr:uid="{00000000-0005-0000-0000-00005D0C0000}"/>
    <cellStyle name="20% - Accent3 15 2 4 2" xfId="3373" xr:uid="{00000000-0005-0000-0000-00005E0C0000}"/>
    <cellStyle name="20% - Accent3 15 2 5" xfId="3374" xr:uid="{00000000-0005-0000-0000-00005F0C0000}"/>
    <cellStyle name="20% - Accent3 15 2 5 2" xfId="3375" xr:uid="{00000000-0005-0000-0000-0000600C0000}"/>
    <cellStyle name="20% - Accent3 15 2 6" xfId="3376" xr:uid="{00000000-0005-0000-0000-0000610C0000}"/>
    <cellStyle name="20% - Accent3 15 3" xfId="3377" xr:uid="{00000000-0005-0000-0000-0000620C0000}"/>
    <cellStyle name="20% - Accent3 15 3 2" xfId="3378" xr:uid="{00000000-0005-0000-0000-0000630C0000}"/>
    <cellStyle name="20% - Accent3 15 4" xfId="3379" xr:uid="{00000000-0005-0000-0000-0000640C0000}"/>
    <cellStyle name="20% - Accent3 15 4 2" xfId="3380" xr:uid="{00000000-0005-0000-0000-0000650C0000}"/>
    <cellStyle name="20% - Accent3 15 5" xfId="3381" xr:uid="{00000000-0005-0000-0000-0000660C0000}"/>
    <cellStyle name="20% - Accent3 15 5 2" xfId="3382" xr:uid="{00000000-0005-0000-0000-0000670C0000}"/>
    <cellStyle name="20% - Accent3 15 6" xfId="3383" xr:uid="{00000000-0005-0000-0000-0000680C0000}"/>
    <cellStyle name="20% - Accent3 15 6 2" xfId="3384" xr:uid="{00000000-0005-0000-0000-0000690C0000}"/>
    <cellStyle name="20% - Accent3 15 7" xfId="3385" xr:uid="{00000000-0005-0000-0000-00006A0C0000}"/>
    <cellStyle name="20% - Accent3 15 8" xfId="3386" xr:uid="{00000000-0005-0000-0000-00006B0C0000}"/>
    <cellStyle name="20% - Accent3 16" xfId="3387" xr:uid="{00000000-0005-0000-0000-00006C0C0000}"/>
    <cellStyle name="20% - Accent3 16 2" xfId="3388" xr:uid="{00000000-0005-0000-0000-00006D0C0000}"/>
    <cellStyle name="20% - Accent3 16 2 2" xfId="3389" xr:uid="{00000000-0005-0000-0000-00006E0C0000}"/>
    <cellStyle name="20% - Accent3 16 2 2 2" xfId="3390" xr:uid="{00000000-0005-0000-0000-00006F0C0000}"/>
    <cellStyle name="20% - Accent3 16 2 3" xfId="3391" xr:uid="{00000000-0005-0000-0000-0000700C0000}"/>
    <cellStyle name="20% - Accent3 16 2 3 2" xfId="3392" xr:uid="{00000000-0005-0000-0000-0000710C0000}"/>
    <cellStyle name="20% - Accent3 16 2 4" xfId="3393" xr:uid="{00000000-0005-0000-0000-0000720C0000}"/>
    <cellStyle name="20% - Accent3 16 2 4 2" xfId="3394" xr:uid="{00000000-0005-0000-0000-0000730C0000}"/>
    <cellStyle name="20% - Accent3 16 2 5" xfId="3395" xr:uid="{00000000-0005-0000-0000-0000740C0000}"/>
    <cellStyle name="20% - Accent3 16 2 5 2" xfId="3396" xr:uid="{00000000-0005-0000-0000-0000750C0000}"/>
    <cellStyle name="20% - Accent3 16 2 6" xfId="3397" xr:uid="{00000000-0005-0000-0000-0000760C0000}"/>
    <cellStyle name="20% - Accent3 16 3" xfId="3398" xr:uid="{00000000-0005-0000-0000-0000770C0000}"/>
    <cellStyle name="20% - Accent3 16 3 2" xfId="3399" xr:uid="{00000000-0005-0000-0000-0000780C0000}"/>
    <cellStyle name="20% - Accent3 16 4" xfId="3400" xr:uid="{00000000-0005-0000-0000-0000790C0000}"/>
    <cellStyle name="20% - Accent3 16 4 2" xfId="3401" xr:uid="{00000000-0005-0000-0000-00007A0C0000}"/>
    <cellStyle name="20% - Accent3 16 5" xfId="3402" xr:uid="{00000000-0005-0000-0000-00007B0C0000}"/>
    <cellStyle name="20% - Accent3 16 5 2" xfId="3403" xr:uid="{00000000-0005-0000-0000-00007C0C0000}"/>
    <cellStyle name="20% - Accent3 16 6" xfId="3404" xr:uid="{00000000-0005-0000-0000-00007D0C0000}"/>
    <cellStyle name="20% - Accent3 16 6 2" xfId="3405" xr:uid="{00000000-0005-0000-0000-00007E0C0000}"/>
    <cellStyle name="20% - Accent3 16 7" xfId="3406" xr:uid="{00000000-0005-0000-0000-00007F0C0000}"/>
    <cellStyle name="20% - Accent3 16 8" xfId="3407" xr:uid="{00000000-0005-0000-0000-0000800C0000}"/>
    <cellStyle name="20% - Accent3 17" xfId="3408" xr:uid="{00000000-0005-0000-0000-0000810C0000}"/>
    <cellStyle name="20% - Accent3 17 2" xfId="3409" xr:uid="{00000000-0005-0000-0000-0000820C0000}"/>
    <cellStyle name="20% - Accent3 17 2 2" xfId="3410" xr:uid="{00000000-0005-0000-0000-0000830C0000}"/>
    <cellStyle name="20% - Accent3 17 2 2 2" xfId="3411" xr:uid="{00000000-0005-0000-0000-0000840C0000}"/>
    <cellStyle name="20% - Accent3 17 2 3" xfId="3412" xr:uid="{00000000-0005-0000-0000-0000850C0000}"/>
    <cellStyle name="20% - Accent3 17 2 3 2" xfId="3413" xr:uid="{00000000-0005-0000-0000-0000860C0000}"/>
    <cellStyle name="20% - Accent3 17 2 4" xfId="3414" xr:uid="{00000000-0005-0000-0000-0000870C0000}"/>
    <cellStyle name="20% - Accent3 17 2 4 2" xfId="3415" xr:uid="{00000000-0005-0000-0000-0000880C0000}"/>
    <cellStyle name="20% - Accent3 17 2 5" xfId="3416" xr:uid="{00000000-0005-0000-0000-0000890C0000}"/>
    <cellStyle name="20% - Accent3 17 2 5 2" xfId="3417" xr:uid="{00000000-0005-0000-0000-00008A0C0000}"/>
    <cellStyle name="20% - Accent3 17 2 6" xfId="3418" xr:uid="{00000000-0005-0000-0000-00008B0C0000}"/>
    <cellStyle name="20% - Accent3 17 3" xfId="3419" xr:uid="{00000000-0005-0000-0000-00008C0C0000}"/>
    <cellStyle name="20% - Accent3 17 3 2" xfId="3420" xr:uid="{00000000-0005-0000-0000-00008D0C0000}"/>
    <cellStyle name="20% - Accent3 17 4" xfId="3421" xr:uid="{00000000-0005-0000-0000-00008E0C0000}"/>
    <cellStyle name="20% - Accent3 17 4 2" xfId="3422" xr:uid="{00000000-0005-0000-0000-00008F0C0000}"/>
    <cellStyle name="20% - Accent3 17 5" xfId="3423" xr:uid="{00000000-0005-0000-0000-0000900C0000}"/>
    <cellStyle name="20% - Accent3 17 5 2" xfId="3424" xr:uid="{00000000-0005-0000-0000-0000910C0000}"/>
    <cellStyle name="20% - Accent3 17 6" xfId="3425" xr:uid="{00000000-0005-0000-0000-0000920C0000}"/>
    <cellStyle name="20% - Accent3 17 6 2" xfId="3426" xr:uid="{00000000-0005-0000-0000-0000930C0000}"/>
    <cellStyle name="20% - Accent3 17 7" xfId="3427" xr:uid="{00000000-0005-0000-0000-0000940C0000}"/>
    <cellStyle name="20% - Accent3 17 8" xfId="3428" xr:uid="{00000000-0005-0000-0000-0000950C0000}"/>
    <cellStyle name="20% - Accent3 18" xfId="3429" xr:uid="{00000000-0005-0000-0000-0000960C0000}"/>
    <cellStyle name="20% - Accent3 18 2" xfId="3430" xr:uid="{00000000-0005-0000-0000-0000970C0000}"/>
    <cellStyle name="20% - Accent3 18 2 2" xfId="3431" xr:uid="{00000000-0005-0000-0000-0000980C0000}"/>
    <cellStyle name="20% - Accent3 18 2 2 2" xfId="3432" xr:uid="{00000000-0005-0000-0000-0000990C0000}"/>
    <cellStyle name="20% - Accent3 18 2 3" xfId="3433" xr:uid="{00000000-0005-0000-0000-00009A0C0000}"/>
    <cellStyle name="20% - Accent3 18 2 3 2" xfId="3434" xr:uid="{00000000-0005-0000-0000-00009B0C0000}"/>
    <cellStyle name="20% - Accent3 18 2 4" xfId="3435" xr:uid="{00000000-0005-0000-0000-00009C0C0000}"/>
    <cellStyle name="20% - Accent3 18 2 4 2" xfId="3436" xr:uid="{00000000-0005-0000-0000-00009D0C0000}"/>
    <cellStyle name="20% - Accent3 18 2 5" xfId="3437" xr:uid="{00000000-0005-0000-0000-00009E0C0000}"/>
    <cellStyle name="20% - Accent3 18 2 5 2" xfId="3438" xr:uid="{00000000-0005-0000-0000-00009F0C0000}"/>
    <cellStyle name="20% - Accent3 18 2 6" xfId="3439" xr:uid="{00000000-0005-0000-0000-0000A00C0000}"/>
    <cellStyle name="20% - Accent3 18 3" xfId="3440" xr:uid="{00000000-0005-0000-0000-0000A10C0000}"/>
    <cellStyle name="20% - Accent3 18 3 2" xfId="3441" xr:uid="{00000000-0005-0000-0000-0000A20C0000}"/>
    <cellStyle name="20% - Accent3 18 4" xfId="3442" xr:uid="{00000000-0005-0000-0000-0000A30C0000}"/>
    <cellStyle name="20% - Accent3 18 4 2" xfId="3443" xr:uid="{00000000-0005-0000-0000-0000A40C0000}"/>
    <cellStyle name="20% - Accent3 18 5" xfId="3444" xr:uid="{00000000-0005-0000-0000-0000A50C0000}"/>
    <cellStyle name="20% - Accent3 18 5 2" xfId="3445" xr:uid="{00000000-0005-0000-0000-0000A60C0000}"/>
    <cellStyle name="20% - Accent3 18 6" xfId="3446" xr:uid="{00000000-0005-0000-0000-0000A70C0000}"/>
    <cellStyle name="20% - Accent3 18 6 2" xfId="3447" xr:uid="{00000000-0005-0000-0000-0000A80C0000}"/>
    <cellStyle name="20% - Accent3 18 7" xfId="3448" xr:uid="{00000000-0005-0000-0000-0000A90C0000}"/>
    <cellStyle name="20% - Accent3 18 8" xfId="3449" xr:uid="{00000000-0005-0000-0000-0000AA0C0000}"/>
    <cellStyle name="20% - Accent3 19" xfId="3450" xr:uid="{00000000-0005-0000-0000-0000AB0C0000}"/>
    <cellStyle name="20% - Accent3 19 2" xfId="3451" xr:uid="{00000000-0005-0000-0000-0000AC0C0000}"/>
    <cellStyle name="20% - Accent3 19 2 2" xfId="3452" xr:uid="{00000000-0005-0000-0000-0000AD0C0000}"/>
    <cellStyle name="20% - Accent3 19 2 2 2" xfId="3453" xr:uid="{00000000-0005-0000-0000-0000AE0C0000}"/>
    <cellStyle name="20% - Accent3 19 2 3" xfId="3454" xr:uid="{00000000-0005-0000-0000-0000AF0C0000}"/>
    <cellStyle name="20% - Accent3 19 2 3 2" xfId="3455" xr:uid="{00000000-0005-0000-0000-0000B00C0000}"/>
    <cellStyle name="20% - Accent3 19 2 4" xfId="3456" xr:uid="{00000000-0005-0000-0000-0000B10C0000}"/>
    <cellStyle name="20% - Accent3 19 2 4 2" xfId="3457" xr:uid="{00000000-0005-0000-0000-0000B20C0000}"/>
    <cellStyle name="20% - Accent3 19 2 5" xfId="3458" xr:uid="{00000000-0005-0000-0000-0000B30C0000}"/>
    <cellStyle name="20% - Accent3 19 2 5 2" xfId="3459" xr:uid="{00000000-0005-0000-0000-0000B40C0000}"/>
    <cellStyle name="20% - Accent3 19 2 6" xfId="3460" xr:uid="{00000000-0005-0000-0000-0000B50C0000}"/>
    <cellStyle name="20% - Accent3 19 3" xfId="3461" xr:uid="{00000000-0005-0000-0000-0000B60C0000}"/>
    <cellStyle name="20% - Accent3 19 3 2" xfId="3462" xr:uid="{00000000-0005-0000-0000-0000B70C0000}"/>
    <cellStyle name="20% - Accent3 19 4" xfId="3463" xr:uid="{00000000-0005-0000-0000-0000B80C0000}"/>
    <cellStyle name="20% - Accent3 19 4 2" xfId="3464" xr:uid="{00000000-0005-0000-0000-0000B90C0000}"/>
    <cellStyle name="20% - Accent3 19 5" xfId="3465" xr:uid="{00000000-0005-0000-0000-0000BA0C0000}"/>
    <cellStyle name="20% - Accent3 19 5 2" xfId="3466" xr:uid="{00000000-0005-0000-0000-0000BB0C0000}"/>
    <cellStyle name="20% - Accent3 19 6" xfId="3467" xr:uid="{00000000-0005-0000-0000-0000BC0C0000}"/>
    <cellStyle name="20% - Accent3 19 6 2" xfId="3468" xr:uid="{00000000-0005-0000-0000-0000BD0C0000}"/>
    <cellStyle name="20% - Accent3 19 7" xfId="3469" xr:uid="{00000000-0005-0000-0000-0000BE0C0000}"/>
    <cellStyle name="20% - Accent3 19 8" xfId="3470" xr:uid="{00000000-0005-0000-0000-0000BF0C0000}"/>
    <cellStyle name="20% - Accent3 2" xfId="3471" xr:uid="{00000000-0005-0000-0000-0000C00C0000}"/>
    <cellStyle name="20% - Accent3 2 10" xfId="3472" xr:uid="{00000000-0005-0000-0000-0000C10C0000}"/>
    <cellStyle name="20% - Accent3 2 11" xfId="3473" xr:uid="{00000000-0005-0000-0000-0000C20C0000}"/>
    <cellStyle name="20% - Accent3 2 2" xfId="3474" xr:uid="{00000000-0005-0000-0000-0000C30C0000}"/>
    <cellStyle name="20% - Accent3 2 2 2" xfId="3475" xr:uid="{00000000-0005-0000-0000-0000C40C0000}"/>
    <cellStyle name="20% - Accent3 2 2 2 2" xfId="3476" xr:uid="{00000000-0005-0000-0000-0000C50C0000}"/>
    <cellStyle name="20% - Accent3 2 2 3" xfId="3477" xr:uid="{00000000-0005-0000-0000-0000C60C0000}"/>
    <cellStyle name="20% - Accent3 2 2 3 2" xfId="3478" xr:uid="{00000000-0005-0000-0000-0000C70C0000}"/>
    <cellStyle name="20% - Accent3 2 2 4" xfId="3479" xr:uid="{00000000-0005-0000-0000-0000C80C0000}"/>
    <cellStyle name="20% - Accent3 2 2 4 2" xfId="3480" xr:uid="{00000000-0005-0000-0000-0000C90C0000}"/>
    <cellStyle name="20% - Accent3 2 2 5" xfId="3481" xr:uid="{00000000-0005-0000-0000-0000CA0C0000}"/>
    <cellStyle name="20% - Accent3 2 2 5 2" xfId="3482" xr:uid="{00000000-0005-0000-0000-0000CB0C0000}"/>
    <cellStyle name="20% - Accent3 2 2 6" xfId="3483" xr:uid="{00000000-0005-0000-0000-0000CC0C0000}"/>
    <cellStyle name="20% - Accent3 2 2 7" xfId="3484" xr:uid="{00000000-0005-0000-0000-0000CD0C0000}"/>
    <cellStyle name="20% - Accent3 2 2 8" xfId="3485" xr:uid="{00000000-0005-0000-0000-0000CE0C0000}"/>
    <cellStyle name="20% - Accent3 2 2 9" xfId="3486" xr:uid="{00000000-0005-0000-0000-0000CF0C0000}"/>
    <cellStyle name="20% - Accent3 2 3" xfId="3487" xr:uid="{00000000-0005-0000-0000-0000D00C0000}"/>
    <cellStyle name="20% - Accent3 2 3 2" xfId="3488" xr:uid="{00000000-0005-0000-0000-0000D10C0000}"/>
    <cellStyle name="20% - Accent3 2 4" xfId="3489" xr:uid="{00000000-0005-0000-0000-0000D20C0000}"/>
    <cellStyle name="20% - Accent3 2 4 2" xfId="3490" xr:uid="{00000000-0005-0000-0000-0000D30C0000}"/>
    <cellStyle name="20% - Accent3 2 5" xfId="3491" xr:uid="{00000000-0005-0000-0000-0000D40C0000}"/>
    <cellStyle name="20% - Accent3 2 5 2" xfId="3492" xr:uid="{00000000-0005-0000-0000-0000D50C0000}"/>
    <cellStyle name="20% - Accent3 2 6" xfId="3493" xr:uid="{00000000-0005-0000-0000-0000D60C0000}"/>
    <cellStyle name="20% - Accent3 2 6 2" xfId="3494" xr:uid="{00000000-0005-0000-0000-0000D70C0000}"/>
    <cellStyle name="20% - Accent3 2 7" xfId="3495" xr:uid="{00000000-0005-0000-0000-0000D80C0000}"/>
    <cellStyle name="20% - Accent3 2 8" xfId="3496" xr:uid="{00000000-0005-0000-0000-0000D90C0000}"/>
    <cellStyle name="20% - Accent3 2 9" xfId="3497" xr:uid="{00000000-0005-0000-0000-0000DA0C0000}"/>
    <cellStyle name="20% - Accent3 20" xfId="3498" xr:uid="{00000000-0005-0000-0000-0000DB0C0000}"/>
    <cellStyle name="20% - Accent3 20 2" xfId="3499" xr:uid="{00000000-0005-0000-0000-0000DC0C0000}"/>
    <cellStyle name="20% - Accent3 20 2 2" xfId="3500" xr:uid="{00000000-0005-0000-0000-0000DD0C0000}"/>
    <cellStyle name="20% - Accent3 20 2 2 2" xfId="3501" xr:uid="{00000000-0005-0000-0000-0000DE0C0000}"/>
    <cellStyle name="20% - Accent3 20 2 3" xfId="3502" xr:uid="{00000000-0005-0000-0000-0000DF0C0000}"/>
    <cellStyle name="20% - Accent3 20 2 3 2" xfId="3503" xr:uid="{00000000-0005-0000-0000-0000E00C0000}"/>
    <cellStyle name="20% - Accent3 20 2 4" xfId="3504" xr:uid="{00000000-0005-0000-0000-0000E10C0000}"/>
    <cellStyle name="20% - Accent3 20 2 4 2" xfId="3505" xr:uid="{00000000-0005-0000-0000-0000E20C0000}"/>
    <cellStyle name="20% - Accent3 20 2 5" xfId="3506" xr:uid="{00000000-0005-0000-0000-0000E30C0000}"/>
    <cellStyle name="20% - Accent3 20 2 5 2" xfId="3507" xr:uid="{00000000-0005-0000-0000-0000E40C0000}"/>
    <cellStyle name="20% - Accent3 20 2 6" xfId="3508" xr:uid="{00000000-0005-0000-0000-0000E50C0000}"/>
    <cellStyle name="20% - Accent3 20 3" xfId="3509" xr:uid="{00000000-0005-0000-0000-0000E60C0000}"/>
    <cellStyle name="20% - Accent3 20 3 2" xfId="3510" xr:uid="{00000000-0005-0000-0000-0000E70C0000}"/>
    <cellStyle name="20% - Accent3 20 4" xfId="3511" xr:uid="{00000000-0005-0000-0000-0000E80C0000}"/>
    <cellStyle name="20% - Accent3 20 4 2" xfId="3512" xr:uid="{00000000-0005-0000-0000-0000E90C0000}"/>
    <cellStyle name="20% - Accent3 20 5" xfId="3513" xr:uid="{00000000-0005-0000-0000-0000EA0C0000}"/>
    <cellStyle name="20% - Accent3 20 5 2" xfId="3514" xr:uid="{00000000-0005-0000-0000-0000EB0C0000}"/>
    <cellStyle name="20% - Accent3 20 6" xfId="3515" xr:uid="{00000000-0005-0000-0000-0000EC0C0000}"/>
    <cellStyle name="20% - Accent3 20 6 2" xfId="3516" xr:uid="{00000000-0005-0000-0000-0000ED0C0000}"/>
    <cellStyle name="20% - Accent3 20 7" xfId="3517" xr:uid="{00000000-0005-0000-0000-0000EE0C0000}"/>
    <cellStyle name="20% - Accent3 20 8" xfId="3518" xr:uid="{00000000-0005-0000-0000-0000EF0C0000}"/>
    <cellStyle name="20% - Accent3 21" xfId="3519" xr:uid="{00000000-0005-0000-0000-0000F00C0000}"/>
    <cellStyle name="20% - Accent3 21 2" xfId="3520" xr:uid="{00000000-0005-0000-0000-0000F10C0000}"/>
    <cellStyle name="20% - Accent3 21 2 2" xfId="3521" xr:uid="{00000000-0005-0000-0000-0000F20C0000}"/>
    <cellStyle name="20% - Accent3 21 2 2 2" xfId="3522" xr:uid="{00000000-0005-0000-0000-0000F30C0000}"/>
    <cellStyle name="20% - Accent3 21 2 3" xfId="3523" xr:uid="{00000000-0005-0000-0000-0000F40C0000}"/>
    <cellStyle name="20% - Accent3 21 2 3 2" xfId="3524" xr:uid="{00000000-0005-0000-0000-0000F50C0000}"/>
    <cellStyle name="20% - Accent3 21 2 4" xfId="3525" xr:uid="{00000000-0005-0000-0000-0000F60C0000}"/>
    <cellStyle name="20% - Accent3 21 2 4 2" xfId="3526" xr:uid="{00000000-0005-0000-0000-0000F70C0000}"/>
    <cellStyle name="20% - Accent3 21 2 5" xfId="3527" xr:uid="{00000000-0005-0000-0000-0000F80C0000}"/>
    <cellStyle name="20% - Accent3 21 2 5 2" xfId="3528" xr:uid="{00000000-0005-0000-0000-0000F90C0000}"/>
    <cellStyle name="20% - Accent3 21 2 6" xfId="3529" xr:uid="{00000000-0005-0000-0000-0000FA0C0000}"/>
    <cellStyle name="20% - Accent3 21 3" xfId="3530" xr:uid="{00000000-0005-0000-0000-0000FB0C0000}"/>
    <cellStyle name="20% - Accent3 21 3 2" xfId="3531" xr:uid="{00000000-0005-0000-0000-0000FC0C0000}"/>
    <cellStyle name="20% - Accent3 21 4" xfId="3532" xr:uid="{00000000-0005-0000-0000-0000FD0C0000}"/>
    <cellStyle name="20% - Accent3 21 4 2" xfId="3533" xr:uid="{00000000-0005-0000-0000-0000FE0C0000}"/>
    <cellStyle name="20% - Accent3 21 5" xfId="3534" xr:uid="{00000000-0005-0000-0000-0000FF0C0000}"/>
    <cellStyle name="20% - Accent3 21 5 2" xfId="3535" xr:uid="{00000000-0005-0000-0000-0000000D0000}"/>
    <cellStyle name="20% - Accent3 21 6" xfId="3536" xr:uid="{00000000-0005-0000-0000-0000010D0000}"/>
    <cellStyle name="20% - Accent3 21 6 2" xfId="3537" xr:uid="{00000000-0005-0000-0000-0000020D0000}"/>
    <cellStyle name="20% - Accent3 21 7" xfId="3538" xr:uid="{00000000-0005-0000-0000-0000030D0000}"/>
    <cellStyle name="20% - Accent3 21 8" xfId="3539" xr:uid="{00000000-0005-0000-0000-0000040D0000}"/>
    <cellStyle name="20% - Accent3 22" xfId="3540" xr:uid="{00000000-0005-0000-0000-0000050D0000}"/>
    <cellStyle name="20% - Accent3 22 2" xfId="3541" xr:uid="{00000000-0005-0000-0000-0000060D0000}"/>
    <cellStyle name="20% - Accent3 22 2 2" xfId="3542" xr:uid="{00000000-0005-0000-0000-0000070D0000}"/>
    <cellStyle name="20% - Accent3 22 2 2 2" xfId="3543" xr:uid="{00000000-0005-0000-0000-0000080D0000}"/>
    <cellStyle name="20% - Accent3 22 2 3" xfId="3544" xr:uid="{00000000-0005-0000-0000-0000090D0000}"/>
    <cellStyle name="20% - Accent3 22 2 3 2" xfId="3545" xr:uid="{00000000-0005-0000-0000-00000A0D0000}"/>
    <cellStyle name="20% - Accent3 22 2 4" xfId="3546" xr:uid="{00000000-0005-0000-0000-00000B0D0000}"/>
    <cellStyle name="20% - Accent3 22 2 4 2" xfId="3547" xr:uid="{00000000-0005-0000-0000-00000C0D0000}"/>
    <cellStyle name="20% - Accent3 22 2 5" xfId="3548" xr:uid="{00000000-0005-0000-0000-00000D0D0000}"/>
    <cellStyle name="20% - Accent3 22 2 5 2" xfId="3549" xr:uid="{00000000-0005-0000-0000-00000E0D0000}"/>
    <cellStyle name="20% - Accent3 22 2 6" xfId="3550" xr:uid="{00000000-0005-0000-0000-00000F0D0000}"/>
    <cellStyle name="20% - Accent3 22 3" xfId="3551" xr:uid="{00000000-0005-0000-0000-0000100D0000}"/>
    <cellStyle name="20% - Accent3 22 3 2" xfId="3552" xr:uid="{00000000-0005-0000-0000-0000110D0000}"/>
    <cellStyle name="20% - Accent3 22 4" xfId="3553" xr:uid="{00000000-0005-0000-0000-0000120D0000}"/>
    <cellStyle name="20% - Accent3 22 4 2" xfId="3554" xr:uid="{00000000-0005-0000-0000-0000130D0000}"/>
    <cellStyle name="20% - Accent3 22 5" xfId="3555" xr:uid="{00000000-0005-0000-0000-0000140D0000}"/>
    <cellStyle name="20% - Accent3 22 5 2" xfId="3556" xr:uid="{00000000-0005-0000-0000-0000150D0000}"/>
    <cellStyle name="20% - Accent3 22 6" xfId="3557" xr:uid="{00000000-0005-0000-0000-0000160D0000}"/>
    <cellStyle name="20% - Accent3 22 6 2" xfId="3558" xr:uid="{00000000-0005-0000-0000-0000170D0000}"/>
    <cellStyle name="20% - Accent3 22 7" xfId="3559" xr:uid="{00000000-0005-0000-0000-0000180D0000}"/>
    <cellStyle name="20% - Accent3 22 8" xfId="3560" xr:uid="{00000000-0005-0000-0000-0000190D0000}"/>
    <cellStyle name="20% - Accent3 23" xfId="3561" xr:uid="{00000000-0005-0000-0000-00001A0D0000}"/>
    <cellStyle name="20% - Accent3 23 2" xfId="3562" xr:uid="{00000000-0005-0000-0000-00001B0D0000}"/>
    <cellStyle name="20% - Accent3 23 2 2" xfId="3563" xr:uid="{00000000-0005-0000-0000-00001C0D0000}"/>
    <cellStyle name="20% - Accent3 23 2 2 2" xfId="3564" xr:uid="{00000000-0005-0000-0000-00001D0D0000}"/>
    <cellStyle name="20% - Accent3 23 2 3" xfId="3565" xr:uid="{00000000-0005-0000-0000-00001E0D0000}"/>
    <cellStyle name="20% - Accent3 23 2 3 2" xfId="3566" xr:uid="{00000000-0005-0000-0000-00001F0D0000}"/>
    <cellStyle name="20% - Accent3 23 2 4" xfId="3567" xr:uid="{00000000-0005-0000-0000-0000200D0000}"/>
    <cellStyle name="20% - Accent3 23 2 4 2" xfId="3568" xr:uid="{00000000-0005-0000-0000-0000210D0000}"/>
    <cellStyle name="20% - Accent3 23 2 5" xfId="3569" xr:uid="{00000000-0005-0000-0000-0000220D0000}"/>
    <cellStyle name="20% - Accent3 23 2 5 2" xfId="3570" xr:uid="{00000000-0005-0000-0000-0000230D0000}"/>
    <cellStyle name="20% - Accent3 23 2 6" xfId="3571" xr:uid="{00000000-0005-0000-0000-0000240D0000}"/>
    <cellStyle name="20% - Accent3 23 3" xfId="3572" xr:uid="{00000000-0005-0000-0000-0000250D0000}"/>
    <cellStyle name="20% - Accent3 23 3 2" xfId="3573" xr:uid="{00000000-0005-0000-0000-0000260D0000}"/>
    <cellStyle name="20% - Accent3 23 4" xfId="3574" xr:uid="{00000000-0005-0000-0000-0000270D0000}"/>
    <cellStyle name="20% - Accent3 23 4 2" xfId="3575" xr:uid="{00000000-0005-0000-0000-0000280D0000}"/>
    <cellStyle name="20% - Accent3 23 5" xfId="3576" xr:uid="{00000000-0005-0000-0000-0000290D0000}"/>
    <cellStyle name="20% - Accent3 23 5 2" xfId="3577" xr:uid="{00000000-0005-0000-0000-00002A0D0000}"/>
    <cellStyle name="20% - Accent3 23 6" xfId="3578" xr:uid="{00000000-0005-0000-0000-00002B0D0000}"/>
    <cellStyle name="20% - Accent3 23 6 2" xfId="3579" xr:uid="{00000000-0005-0000-0000-00002C0D0000}"/>
    <cellStyle name="20% - Accent3 23 7" xfId="3580" xr:uid="{00000000-0005-0000-0000-00002D0D0000}"/>
    <cellStyle name="20% - Accent3 23 8" xfId="3581" xr:uid="{00000000-0005-0000-0000-00002E0D0000}"/>
    <cellStyle name="20% - Accent3 24" xfId="3582" xr:uid="{00000000-0005-0000-0000-00002F0D0000}"/>
    <cellStyle name="20% - Accent3 24 2" xfId="3583" xr:uid="{00000000-0005-0000-0000-0000300D0000}"/>
    <cellStyle name="20% - Accent3 24 2 2" xfId="3584" xr:uid="{00000000-0005-0000-0000-0000310D0000}"/>
    <cellStyle name="20% - Accent3 24 2 2 2" xfId="3585" xr:uid="{00000000-0005-0000-0000-0000320D0000}"/>
    <cellStyle name="20% - Accent3 24 2 3" xfId="3586" xr:uid="{00000000-0005-0000-0000-0000330D0000}"/>
    <cellStyle name="20% - Accent3 24 2 3 2" xfId="3587" xr:uid="{00000000-0005-0000-0000-0000340D0000}"/>
    <cellStyle name="20% - Accent3 24 2 4" xfId="3588" xr:uid="{00000000-0005-0000-0000-0000350D0000}"/>
    <cellStyle name="20% - Accent3 24 2 4 2" xfId="3589" xr:uid="{00000000-0005-0000-0000-0000360D0000}"/>
    <cellStyle name="20% - Accent3 24 2 5" xfId="3590" xr:uid="{00000000-0005-0000-0000-0000370D0000}"/>
    <cellStyle name="20% - Accent3 24 2 5 2" xfId="3591" xr:uid="{00000000-0005-0000-0000-0000380D0000}"/>
    <cellStyle name="20% - Accent3 24 2 6" xfId="3592" xr:uid="{00000000-0005-0000-0000-0000390D0000}"/>
    <cellStyle name="20% - Accent3 24 3" xfId="3593" xr:uid="{00000000-0005-0000-0000-00003A0D0000}"/>
    <cellStyle name="20% - Accent3 24 3 2" xfId="3594" xr:uid="{00000000-0005-0000-0000-00003B0D0000}"/>
    <cellStyle name="20% - Accent3 24 4" xfId="3595" xr:uid="{00000000-0005-0000-0000-00003C0D0000}"/>
    <cellStyle name="20% - Accent3 24 4 2" xfId="3596" xr:uid="{00000000-0005-0000-0000-00003D0D0000}"/>
    <cellStyle name="20% - Accent3 24 5" xfId="3597" xr:uid="{00000000-0005-0000-0000-00003E0D0000}"/>
    <cellStyle name="20% - Accent3 24 5 2" xfId="3598" xr:uid="{00000000-0005-0000-0000-00003F0D0000}"/>
    <cellStyle name="20% - Accent3 24 6" xfId="3599" xr:uid="{00000000-0005-0000-0000-0000400D0000}"/>
    <cellStyle name="20% - Accent3 24 6 2" xfId="3600" xr:uid="{00000000-0005-0000-0000-0000410D0000}"/>
    <cellStyle name="20% - Accent3 24 7" xfId="3601" xr:uid="{00000000-0005-0000-0000-0000420D0000}"/>
    <cellStyle name="20% - Accent3 24 8" xfId="3602" xr:uid="{00000000-0005-0000-0000-0000430D0000}"/>
    <cellStyle name="20% - Accent3 25" xfId="3603" xr:uid="{00000000-0005-0000-0000-0000440D0000}"/>
    <cellStyle name="20% - Accent3 25 2" xfId="3604" xr:uid="{00000000-0005-0000-0000-0000450D0000}"/>
    <cellStyle name="20% - Accent3 25 2 2" xfId="3605" xr:uid="{00000000-0005-0000-0000-0000460D0000}"/>
    <cellStyle name="20% - Accent3 25 2 2 2" xfId="3606" xr:uid="{00000000-0005-0000-0000-0000470D0000}"/>
    <cellStyle name="20% - Accent3 25 2 3" xfId="3607" xr:uid="{00000000-0005-0000-0000-0000480D0000}"/>
    <cellStyle name="20% - Accent3 25 2 3 2" xfId="3608" xr:uid="{00000000-0005-0000-0000-0000490D0000}"/>
    <cellStyle name="20% - Accent3 25 2 4" xfId="3609" xr:uid="{00000000-0005-0000-0000-00004A0D0000}"/>
    <cellStyle name="20% - Accent3 25 2 4 2" xfId="3610" xr:uid="{00000000-0005-0000-0000-00004B0D0000}"/>
    <cellStyle name="20% - Accent3 25 2 5" xfId="3611" xr:uid="{00000000-0005-0000-0000-00004C0D0000}"/>
    <cellStyle name="20% - Accent3 25 2 5 2" xfId="3612" xr:uid="{00000000-0005-0000-0000-00004D0D0000}"/>
    <cellStyle name="20% - Accent3 25 2 6" xfId="3613" xr:uid="{00000000-0005-0000-0000-00004E0D0000}"/>
    <cellStyle name="20% - Accent3 25 3" xfId="3614" xr:uid="{00000000-0005-0000-0000-00004F0D0000}"/>
    <cellStyle name="20% - Accent3 25 3 2" xfId="3615" xr:uid="{00000000-0005-0000-0000-0000500D0000}"/>
    <cellStyle name="20% - Accent3 25 4" xfId="3616" xr:uid="{00000000-0005-0000-0000-0000510D0000}"/>
    <cellStyle name="20% - Accent3 25 4 2" xfId="3617" xr:uid="{00000000-0005-0000-0000-0000520D0000}"/>
    <cellStyle name="20% - Accent3 25 5" xfId="3618" xr:uid="{00000000-0005-0000-0000-0000530D0000}"/>
    <cellStyle name="20% - Accent3 25 5 2" xfId="3619" xr:uid="{00000000-0005-0000-0000-0000540D0000}"/>
    <cellStyle name="20% - Accent3 25 6" xfId="3620" xr:uid="{00000000-0005-0000-0000-0000550D0000}"/>
    <cellStyle name="20% - Accent3 25 6 2" xfId="3621" xr:uid="{00000000-0005-0000-0000-0000560D0000}"/>
    <cellStyle name="20% - Accent3 25 7" xfId="3622" xr:uid="{00000000-0005-0000-0000-0000570D0000}"/>
    <cellStyle name="20% - Accent3 25 8" xfId="3623" xr:uid="{00000000-0005-0000-0000-0000580D0000}"/>
    <cellStyle name="20% - Accent3 26" xfId="3624" xr:uid="{00000000-0005-0000-0000-0000590D0000}"/>
    <cellStyle name="20% - Accent3 26 2" xfId="3625" xr:uid="{00000000-0005-0000-0000-00005A0D0000}"/>
    <cellStyle name="20% - Accent3 26 2 2" xfId="3626" xr:uid="{00000000-0005-0000-0000-00005B0D0000}"/>
    <cellStyle name="20% - Accent3 26 2 2 2" xfId="3627" xr:uid="{00000000-0005-0000-0000-00005C0D0000}"/>
    <cellStyle name="20% - Accent3 26 2 3" xfId="3628" xr:uid="{00000000-0005-0000-0000-00005D0D0000}"/>
    <cellStyle name="20% - Accent3 26 2 3 2" xfId="3629" xr:uid="{00000000-0005-0000-0000-00005E0D0000}"/>
    <cellStyle name="20% - Accent3 26 2 4" xfId="3630" xr:uid="{00000000-0005-0000-0000-00005F0D0000}"/>
    <cellStyle name="20% - Accent3 26 2 4 2" xfId="3631" xr:uid="{00000000-0005-0000-0000-0000600D0000}"/>
    <cellStyle name="20% - Accent3 26 2 5" xfId="3632" xr:uid="{00000000-0005-0000-0000-0000610D0000}"/>
    <cellStyle name="20% - Accent3 26 2 5 2" xfId="3633" xr:uid="{00000000-0005-0000-0000-0000620D0000}"/>
    <cellStyle name="20% - Accent3 26 2 6" xfId="3634" xr:uid="{00000000-0005-0000-0000-0000630D0000}"/>
    <cellStyle name="20% - Accent3 26 3" xfId="3635" xr:uid="{00000000-0005-0000-0000-0000640D0000}"/>
    <cellStyle name="20% - Accent3 26 3 2" xfId="3636" xr:uid="{00000000-0005-0000-0000-0000650D0000}"/>
    <cellStyle name="20% - Accent3 26 4" xfId="3637" xr:uid="{00000000-0005-0000-0000-0000660D0000}"/>
    <cellStyle name="20% - Accent3 26 4 2" xfId="3638" xr:uid="{00000000-0005-0000-0000-0000670D0000}"/>
    <cellStyle name="20% - Accent3 26 5" xfId="3639" xr:uid="{00000000-0005-0000-0000-0000680D0000}"/>
    <cellStyle name="20% - Accent3 26 5 2" xfId="3640" xr:uid="{00000000-0005-0000-0000-0000690D0000}"/>
    <cellStyle name="20% - Accent3 26 6" xfId="3641" xr:uid="{00000000-0005-0000-0000-00006A0D0000}"/>
    <cellStyle name="20% - Accent3 26 6 2" xfId="3642" xr:uid="{00000000-0005-0000-0000-00006B0D0000}"/>
    <cellStyle name="20% - Accent3 26 7" xfId="3643" xr:uid="{00000000-0005-0000-0000-00006C0D0000}"/>
    <cellStyle name="20% - Accent3 26 8" xfId="3644" xr:uid="{00000000-0005-0000-0000-00006D0D0000}"/>
    <cellStyle name="20% - Accent3 27" xfId="3645" xr:uid="{00000000-0005-0000-0000-00006E0D0000}"/>
    <cellStyle name="20% - Accent3 27 2" xfId="3646" xr:uid="{00000000-0005-0000-0000-00006F0D0000}"/>
    <cellStyle name="20% - Accent3 27 2 2" xfId="3647" xr:uid="{00000000-0005-0000-0000-0000700D0000}"/>
    <cellStyle name="20% - Accent3 27 2 2 2" xfId="3648" xr:uid="{00000000-0005-0000-0000-0000710D0000}"/>
    <cellStyle name="20% - Accent3 27 2 3" xfId="3649" xr:uid="{00000000-0005-0000-0000-0000720D0000}"/>
    <cellStyle name="20% - Accent3 27 2 3 2" xfId="3650" xr:uid="{00000000-0005-0000-0000-0000730D0000}"/>
    <cellStyle name="20% - Accent3 27 2 4" xfId="3651" xr:uid="{00000000-0005-0000-0000-0000740D0000}"/>
    <cellStyle name="20% - Accent3 27 2 4 2" xfId="3652" xr:uid="{00000000-0005-0000-0000-0000750D0000}"/>
    <cellStyle name="20% - Accent3 27 2 5" xfId="3653" xr:uid="{00000000-0005-0000-0000-0000760D0000}"/>
    <cellStyle name="20% - Accent3 27 2 5 2" xfId="3654" xr:uid="{00000000-0005-0000-0000-0000770D0000}"/>
    <cellStyle name="20% - Accent3 27 2 6" xfId="3655" xr:uid="{00000000-0005-0000-0000-0000780D0000}"/>
    <cellStyle name="20% - Accent3 27 3" xfId="3656" xr:uid="{00000000-0005-0000-0000-0000790D0000}"/>
    <cellStyle name="20% - Accent3 27 3 2" xfId="3657" xr:uid="{00000000-0005-0000-0000-00007A0D0000}"/>
    <cellStyle name="20% - Accent3 27 4" xfId="3658" xr:uid="{00000000-0005-0000-0000-00007B0D0000}"/>
    <cellStyle name="20% - Accent3 27 4 2" xfId="3659" xr:uid="{00000000-0005-0000-0000-00007C0D0000}"/>
    <cellStyle name="20% - Accent3 27 5" xfId="3660" xr:uid="{00000000-0005-0000-0000-00007D0D0000}"/>
    <cellStyle name="20% - Accent3 27 5 2" xfId="3661" xr:uid="{00000000-0005-0000-0000-00007E0D0000}"/>
    <cellStyle name="20% - Accent3 27 6" xfId="3662" xr:uid="{00000000-0005-0000-0000-00007F0D0000}"/>
    <cellStyle name="20% - Accent3 27 6 2" xfId="3663" xr:uid="{00000000-0005-0000-0000-0000800D0000}"/>
    <cellStyle name="20% - Accent3 27 7" xfId="3664" xr:uid="{00000000-0005-0000-0000-0000810D0000}"/>
    <cellStyle name="20% - Accent3 27 8" xfId="3665" xr:uid="{00000000-0005-0000-0000-0000820D0000}"/>
    <cellStyle name="20% - Accent3 28" xfId="3666" xr:uid="{00000000-0005-0000-0000-0000830D0000}"/>
    <cellStyle name="20% - Accent3 28 2" xfId="3667" xr:uid="{00000000-0005-0000-0000-0000840D0000}"/>
    <cellStyle name="20% - Accent3 28 2 2" xfId="3668" xr:uid="{00000000-0005-0000-0000-0000850D0000}"/>
    <cellStyle name="20% - Accent3 28 2 2 2" xfId="3669" xr:uid="{00000000-0005-0000-0000-0000860D0000}"/>
    <cellStyle name="20% - Accent3 28 2 3" xfId="3670" xr:uid="{00000000-0005-0000-0000-0000870D0000}"/>
    <cellStyle name="20% - Accent3 28 2 3 2" xfId="3671" xr:uid="{00000000-0005-0000-0000-0000880D0000}"/>
    <cellStyle name="20% - Accent3 28 2 4" xfId="3672" xr:uid="{00000000-0005-0000-0000-0000890D0000}"/>
    <cellStyle name="20% - Accent3 28 2 4 2" xfId="3673" xr:uid="{00000000-0005-0000-0000-00008A0D0000}"/>
    <cellStyle name="20% - Accent3 28 2 5" xfId="3674" xr:uid="{00000000-0005-0000-0000-00008B0D0000}"/>
    <cellStyle name="20% - Accent3 28 2 5 2" xfId="3675" xr:uid="{00000000-0005-0000-0000-00008C0D0000}"/>
    <cellStyle name="20% - Accent3 28 2 6" xfId="3676" xr:uid="{00000000-0005-0000-0000-00008D0D0000}"/>
    <cellStyle name="20% - Accent3 28 3" xfId="3677" xr:uid="{00000000-0005-0000-0000-00008E0D0000}"/>
    <cellStyle name="20% - Accent3 28 3 2" xfId="3678" xr:uid="{00000000-0005-0000-0000-00008F0D0000}"/>
    <cellStyle name="20% - Accent3 28 4" xfId="3679" xr:uid="{00000000-0005-0000-0000-0000900D0000}"/>
    <cellStyle name="20% - Accent3 28 4 2" xfId="3680" xr:uid="{00000000-0005-0000-0000-0000910D0000}"/>
    <cellStyle name="20% - Accent3 28 5" xfId="3681" xr:uid="{00000000-0005-0000-0000-0000920D0000}"/>
    <cellStyle name="20% - Accent3 28 5 2" xfId="3682" xr:uid="{00000000-0005-0000-0000-0000930D0000}"/>
    <cellStyle name="20% - Accent3 28 6" xfId="3683" xr:uid="{00000000-0005-0000-0000-0000940D0000}"/>
    <cellStyle name="20% - Accent3 28 6 2" xfId="3684" xr:uid="{00000000-0005-0000-0000-0000950D0000}"/>
    <cellStyle name="20% - Accent3 28 7" xfId="3685" xr:uid="{00000000-0005-0000-0000-0000960D0000}"/>
    <cellStyle name="20% - Accent3 28 8" xfId="3686" xr:uid="{00000000-0005-0000-0000-0000970D0000}"/>
    <cellStyle name="20% - Accent3 29" xfId="3687" xr:uid="{00000000-0005-0000-0000-0000980D0000}"/>
    <cellStyle name="20% - Accent3 29 2" xfId="3688" xr:uid="{00000000-0005-0000-0000-0000990D0000}"/>
    <cellStyle name="20% - Accent3 29 2 2" xfId="3689" xr:uid="{00000000-0005-0000-0000-00009A0D0000}"/>
    <cellStyle name="20% - Accent3 29 2 2 2" xfId="3690" xr:uid="{00000000-0005-0000-0000-00009B0D0000}"/>
    <cellStyle name="20% - Accent3 29 2 3" xfId="3691" xr:uid="{00000000-0005-0000-0000-00009C0D0000}"/>
    <cellStyle name="20% - Accent3 29 2 3 2" xfId="3692" xr:uid="{00000000-0005-0000-0000-00009D0D0000}"/>
    <cellStyle name="20% - Accent3 29 2 4" xfId="3693" xr:uid="{00000000-0005-0000-0000-00009E0D0000}"/>
    <cellStyle name="20% - Accent3 29 2 4 2" xfId="3694" xr:uid="{00000000-0005-0000-0000-00009F0D0000}"/>
    <cellStyle name="20% - Accent3 29 2 5" xfId="3695" xr:uid="{00000000-0005-0000-0000-0000A00D0000}"/>
    <cellStyle name="20% - Accent3 29 2 5 2" xfId="3696" xr:uid="{00000000-0005-0000-0000-0000A10D0000}"/>
    <cellStyle name="20% - Accent3 29 2 6" xfId="3697" xr:uid="{00000000-0005-0000-0000-0000A20D0000}"/>
    <cellStyle name="20% - Accent3 29 3" xfId="3698" xr:uid="{00000000-0005-0000-0000-0000A30D0000}"/>
    <cellStyle name="20% - Accent3 29 3 2" xfId="3699" xr:uid="{00000000-0005-0000-0000-0000A40D0000}"/>
    <cellStyle name="20% - Accent3 29 4" xfId="3700" xr:uid="{00000000-0005-0000-0000-0000A50D0000}"/>
    <cellStyle name="20% - Accent3 29 4 2" xfId="3701" xr:uid="{00000000-0005-0000-0000-0000A60D0000}"/>
    <cellStyle name="20% - Accent3 29 5" xfId="3702" xr:uid="{00000000-0005-0000-0000-0000A70D0000}"/>
    <cellStyle name="20% - Accent3 29 5 2" xfId="3703" xr:uid="{00000000-0005-0000-0000-0000A80D0000}"/>
    <cellStyle name="20% - Accent3 29 6" xfId="3704" xr:uid="{00000000-0005-0000-0000-0000A90D0000}"/>
    <cellStyle name="20% - Accent3 29 6 2" xfId="3705" xr:uid="{00000000-0005-0000-0000-0000AA0D0000}"/>
    <cellStyle name="20% - Accent3 29 7" xfId="3706" xr:uid="{00000000-0005-0000-0000-0000AB0D0000}"/>
    <cellStyle name="20% - Accent3 29 8" xfId="3707" xr:uid="{00000000-0005-0000-0000-0000AC0D0000}"/>
    <cellStyle name="20% - Accent3 3" xfId="3708" xr:uid="{00000000-0005-0000-0000-0000AD0D0000}"/>
    <cellStyle name="20% - Accent3 3 10" xfId="3709" xr:uid="{00000000-0005-0000-0000-0000AE0D0000}"/>
    <cellStyle name="20% - Accent3 3 11" xfId="3710" xr:uid="{00000000-0005-0000-0000-0000AF0D0000}"/>
    <cellStyle name="20% - Accent3 3 2" xfId="3711" xr:uid="{00000000-0005-0000-0000-0000B00D0000}"/>
    <cellStyle name="20% - Accent3 3 2 2" xfId="3712" xr:uid="{00000000-0005-0000-0000-0000B10D0000}"/>
    <cellStyle name="20% - Accent3 3 2 2 2" xfId="3713" xr:uid="{00000000-0005-0000-0000-0000B20D0000}"/>
    <cellStyle name="20% - Accent3 3 2 3" xfId="3714" xr:uid="{00000000-0005-0000-0000-0000B30D0000}"/>
    <cellStyle name="20% - Accent3 3 2 3 2" xfId="3715" xr:uid="{00000000-0005-0000-0000-0000B40D0000}"/>
    <cellStyle name="20% - Accent3 3 2 4" xfId="3716" xr:uid="{00000000-0005-0000-0000-0000B50D0000}"/>
    <cellStyle name="20% - Accent3 3 2 4 2" xfId="3717" xr:uid="{00000000-0005-0000-0000-0000B60D0000}"/>
    <cellStyle name="20% - Accent3 3 2 5" xfId="3718" xr:uid="{00000000-0005-0000-0000-0000B70D0000}"/>
    <cellStyle name="20% - Accent3 3 2 5 2" xfId="3719" xr:uid="{00000000-0005-0000-0000-0000B80D0000}"/>
    <cellStyle name="20% - Accent3 3 2 6" xfId="3720" xr:uid="{00000000-0005-0000-0000-0000B90D0000}"/>
    <cellStyle name="20% - Accent3 3 2 7" xfId="3721" xr:uid="{00000000-0005-0000-0000-0000BA0D0000}"/>
    <cellStyle name="20% - Accent3 3 2 8" xfId="3722" xr:uid="{00000000-0005-0000-0000-0000BB0D0000}"/>
    <cellStyle name="20% - Accent3 3 2 9" xfId="3723" xr:uid="{00000000-0005-0000-0000-0000BC0D0000}"/>
    <cellStyle name="20% - Accent3 3 3" xfId="3724" xr:uid="{00000000-0005-0000-0000-0000BD0D0000}"/>
    <cellStyle name="20% - Accent3 3 3 2" xfId="3725" xr:uid="{00000000-0005-0000-0000-0000BE0D0000}"/>
    <cellStyle name="20% - Accent3 3 4" xfId="3726" xr:uid="{00000000-0005-0000-0000-0000BF0D0000}"/>
    <cellStyle name="20% - Accent3 3 4 2" xfId="3727" xr:uid="{00000000-0005-0000-0000-0000C00D0000}"/>
    <cellStyle name="20% - Accent3 3 5" xfId="3728" xr:uid="{00000000-0005-0000-0000-0000C10D0000}"/>
    <cellStyle name="20% - Accent3 3 5 2" xfId="3729" xr:uid="{00000000-0005-0000-0000-0000C20D0000}"/>
    <cellStyle name="20% - Accent3 3 6" xfId="3730" xr:uid="{00000000-0005-0000-0000-0000C30D0000}"/>
    <cellStyle name="20% - Accent3 3 6 2" xfId="3731" xr:uid="{00000000-0005-0000-0000-0000C40D0000}"/>
    <cellStyle name="20% - Accent3 3 7" xfId="3732" xr:uid="{00000000-0005-0000-0000-0000C50D0000}"/>
    <cellStyle name="20% - Accent3 3 8" xfId="3733" xr:uid="{00000000-0005-0000-0000-0000C60D0000}"/>
    <cellStyle name="20% - Accent3 3 9" xfId="3734" xr:uid="{00000000-0005-0000-0000-0000C70D0000}"/>
    <cellStyle name="20% - Accent3 30" xfId="3735" xr:uid="{00000000-0005-0000-0000-0000C80D0000}"/>
    <cellStyle name="20% - Accent3 30 2" xfId="3736" xr:uid="{00000000-0005-0000-0000-0000C90D0000}"/>
    <cellStyle name="20% - Accent3 30 2 2" xfId="3737" xr:uid="{00000000-0005-0000-0000-0000CA0D0000}"/>
    <cellStyle name="20% - Accent3 30 2 2 2" xfId="3738" xr:uid="{00000000-0005-0000-0000-0000CB0D0000}"/>
    <cellStyle name="20% - Accent3 30 2 3" xfId="3739" xr:uid="{00000000-0005-0000-0000-0000CC0D0000}"/>
    <cellStyle name="20% - Accent3 30 2 3 2" xfId="3740" xr:uid="{00000000-0005-0000-0000-0000CD0D0000}"/>
    <cellStyle name="20% - Accent3 30 2 4" xfId="3741" xr:uid="{00000000-0005-0000-0000-0000CE0D0000}"/>
    <cellStyle name="20% - Accent3 30 2 4 2" xfId="3742" xr:uid="{00000000-0005-0000-0000-0000CF0D0000}"/>
    <cellStyle name="20% - Accent3 30 2 5" xfId="3743" xr:uid="{00000000-0005-0000-0000-0000D00D0000}"/>
    <cellStyle name="20% - Accent3 30 2 5 2" xfId="3744" xr:uid="{00000000-0005-0000-0000-0000D10D0000}"/>
    <cellStyle name="20% - Accent3 30 2 6" xfId="3745" xr:uid="{00000000-0005-0000-0000-0000D20D0000}"/>
    <cellStyle name="20% - Accent3 30 3" xfId="3746" xr:uid="{00000000-0005-0000-0000-0000D30D0000}"/>
    <cellStyle name="20% - Accent3 30 3 2" xfId="3747" xr:uid="{00000000-0005-0000-0000-0000D40D0000}"/>
    <cellStyle name="20% - Accent3 30 4" xfId="3748" xr:uid="{00000000-0005-0000-0000-0000D50D0000}"/>
    <cellStyle name="20% - Accent3 30 4 2" xfId="3749" xr:uid="{00000000-0005-0000-0000-0000D60D0000}"/>
    <cellStyle name="20% - Accent3 30 5" xfId="3750" xr:uid="{00000000-0005-0000-0000-0000D70D0000}"/>
    <cellStyle name="20% - Accent3 30 5 2" xfId="3751" xr:uid="{00000000-0005-0000-0000-0000D80D0000}"/>
    <cellStyle name="20% - Accent3 30 6" xfId="3752" xr:uid="{00000000-0005-0000-0000-0000D90D0000}"/>
    <cellStyle name="20% - Accent3 30 6 2" xfId="3753" xr:uid="{00000000-0005-0000-0000-0000DA0D0000}"/>
    <cellStyle name="20% - Accent3 30 7" xfId="3754" xr:uid="{00000000-0005-0000-0000-0000DB0D0000}"/>
    <cellStyle name="20% - Accent3 30 8" xfId="3755" xr:uid="{00000000-0005-0000-0000-0000DC0D0000}"/>
    <cellStyle name="20% - Accent3 31" xfId="3756" xr:uid="{00000000-0005-0000-0000-0000DD0D0000}"/>
    <cellStyle name="20% - Accent3 31 2" xfId="3757" xr:uid="{00000000-0005-0000-0000-0000DE0D0000}"/>
    <cellStyle name="20% - Accent3 31 2 2" xfId="3758" xr:uid="{00000000-0005-0000-0000-0000DF0D0000}"/>
    <cellStyle name="20% - Accent3 31 2 2 2" xfId="3759" xr:uid="{00000000-0005-0000-0000-0000E00D0000}"/>
    <cellStyle name="20% - Accent3 31 2 3" xfId="3760" xr:uid="{00000000-0005-0000-0000-0000E10D0000}"/>
    <cellStyle name="20% - Accent3 31 2 3 2" xfId="3761" xr:uid="{00000000-0005-0000-0000-0000E20D0000}"/>
    <cellStyle name="20% - Accent3 31 2 4" xfId="3762" xr:uid="{00000000-0005-0000-0000-0000E30D0000}"/>
    <cellStyle name="20% - Accent3 31 2 4 2" xfId="3763" xr:uid="{00000000-0005-0000-0000-0000E40D0000}"/>
    <cellStyle name="20% - Accent3 31 2 5" xfId="3764" xr:uid="{00000000-0005-0000-0000-0000E50D0000}"/>
    <cellStyle name="20% - Accent3 31 2 5 2" xfId="3765" xr:uid="{00000000-0005-0000-0000-0000E60D0000}"/>
    <cellStyle name="20% - Accent3 31 2 6" xfId="3766" xr:uid="{00000000-0005-0000-0000-0000E70D0000}"/>
    <cellStyle name="20% - Accent3 31 3" xfId="3767" xr:uid="{00000000-0005-0000-0000-0000E80D0000}"/>
    <cellStyle name="20% - Accent3 31 3 2" xfId="3768" xr:uid="{00000000-0005-0000-0000-0000E90D0000}"/>
    <cellStyle name="20% - Accent3 31 4" xfId="3769" xr:uid="{00000000-0005-0000-0000-0000EA0D0000}"/>
    <cellStyle name="20% - Accent3 31 4 2" xfId="3770" xr:uid="{00000000-0005-0000-0000-0000EB0D0000}"/>
    <cellStyle name="20% - Accent3 31 5" xfId="3771" xr:uid="{00000000-0005-0000-0000-0000EC0D0000}"/>
    <cellStyle name="20% - Accent3 31 5 2" xfId="3772" xr:uid="{00000000-0005-0000-0000-0000ED0D0000}"/>
    <cellStyle name="20% - Accent3 31 6" xfId="3773" xr:uid="{00000000-0005-0000-0000-0000EE0D0000}"/>
    <cellStyle name="20% - Accent3 31 6 2" xfId="3774" xr:uid="{00000000-0005-0000-0000-0000EF0D0000}"/>
    <cellStyle name="20% - Accent3 31 7" xfId="3775" xr:uid="{00000000-0005-0000-0000-0000F00D0000}"/>
    <cellStyle name="20% - Accent3 31 8" xfId="3776" xr:uid="{00000000-0005-0000-0000-0000F10D0000}"/>
    <cellStyle name="20% - Accent3 32" xfId="3777" xr:uid="{00000000-0005-0000-0000-0000F20D0000}"/>
    <cellStyle name="20% - Accent3 32 2" xfId="3778" xr:uid="{00000000-0005-0000-0000-0000F30D0000}"/>
    <cellStyle name="20% - Accent3 32 2 2" xfId="3779" xr:uid="{00000000-0005-0000-0000-0000F40D0000}"/>
    <cellStyle name="20% - Accent3 32 2 2 2" xfId="3780" xr:uid="{00000000-0005-0000-0000-0000F50D0000}"/>
    <cellStyle name="20% - Accent3 32 2 3" xfId="3781" xr:uid="{00000000-0005-0000-0000-0000F60D0000}"/>
    <cellStyle name="20% - Accent3 32 2 3 2" xfId="3782" xr:uid="{00000000-0005-0000-0000-0000F70D0000}"/>
    <cellStyle name="20% - Accent3 32 2 4" xfId="3783" xr:uid="{00000000-0005-0000-0000-0000F80D0000}"/>
    <cellStyle name="20% - Accent3 32 2 4 2" xfId="3784" xr:uid="{00000000-0005-0000-0000-0000F90D0000}"/>
    <cellStyle name="20% - Accent3 32 2 5" xfId="3785" xr:uid="{00000000-0005-0000-0000-0000FA0D0000}"/>
    <cellStyle name="20% - Accent3 32 2 5 2" xfId="3786" xr:uid="{00000000-0005-0000-0000-0000FB0D0000}"/>
    <cellStyle name="20% - Accent3 32 2 6" xfId="3787" xr:uid="{00000000-0005-0000-0000-0000FC0D0000}"/>
    <cellStyle name="20% - Accent3 32 3" xfId="3788" xr:uid="{00000000-0005-0000-0000-0000FD0D0000}"/>
    <cellStyle name="20% - Accent3 32 3 2" xfId="3789" xr:uid="{00000000-0005-0000-0000-0000FE0D0000}"/>
    <cellStyle name="20% - Accent3 32 4" xfId="3790" xr:uid="{00000000-0005-0000-0000-0000FF0D0000}"/>
    <cellStyle name="20% - Accent3 32 4 2" xfId="3791" xr:uid="{00000000-0005-0000-0000-0000000E0000}"/>
    <cellStyle name="20% - Accent3 32 5" xfId="3792" xr:uid="{00000000-0005-0000-0000-0000010E0000}"/>
    <cellStyle name="20% - Accent3 32 5 2" xfId="3793" xr:uid="{00000000-0005-0000-0000-0000020E0000}"/>
    <cellStyle name="20% - Accent3 32 6" xfId="3794" xr:uid="{00000000-0005-0000-0000-0000030E0000}"/>
    <cellStyle name="20% - Accent3 32 6 2" xfId="3795" xr:uid="{00000000-0005-0000-0000-0000040E0000}"/>
    <cellStyle name="20% - Accent3 32 7" xfId="3796" xr:uid="{00000000-0005-0000-0000-0000050E0000}"/>
    <cellStyle name="20% - Accent3 32 8" xfId="3797" xr:uid="{00000000-0005-0000-0000-0000060E0000}"/>
    <cellStyle name="20% - Accent3 33" xfId="3798" xr:uid="{00000000-0005-0000-0000-0000070E0000}"/>
    <cellStyle name="20% - Accent3 33 2" xfId="3799" xr:uid="{00000000-0005-0000-0000-0000080E0000}"/>
    <cellStyle name="20% - Accent3 33 2 2" xfId="3800" xr:uid="{00000000-0005-0000-0000-0000090E0000}"/>
    <cellStyle name="20% - Accent3 33 2 2 2" xfId="3801" xr:uid="{00000000-0005-0000-0000-00000A0E0000}"/>
    <cellStyle name="20% - Accent3 33 2 3" xfId="3802" xr:uid="{00000000-0005-0000-0000-00000B0E0000}"/>
    <cellStyle name="20% - Accent3 33 2 3 2" xfId="3803" xr:uid="{00000000-0005-0000-0000-00000C0E0000}"/>
    <cellStyle name="20% - Accent3 33 2 4" xfId="3804" xr:uid="{00000000-0005-0000-0000-00000D0E0000}"/>
    <cellStyle name="20% - Accent3 33 2 4 2" xfId="3805" xr:uid="{00000000-0005-0000-0000-00000E0E0000}"/>
    <cellStyle name="20% - Accent3 33 2 5" xfId="3806" xr:uid="{00000000-0005-0000-0000-00000F0E0000}"/>
    <cellStyle name="20% - Accent3 33 2 5 2" xfId="3807" xr:uid="{00000000-0005-0000-0000-0000100E0000}"/>
    <cellStyle name="20% - Accent3 33 2 6" xfId="3808" xr:uid="{00000000-0005-0000-0000-0000110E0000}"/>
    <cellStyle name="20% - Accent3 33 3" xfId="3809" xr:uid="{00000000-0005-0000-0000-0000120E0000}"/>
    <cellStyle name="20% - Accent3 33 3 2" xfId="3810" xr:uid="{00000000-0005-0000-0000-0000130E0000}"/>
    <cellStyle name="20% - Accent3 33 4" xfId="3811" xr:uid="{00000000-0005-0000-0000-0000140E0000}"/>
    <cellStyle name="20% - Accent3 33 4 2" xfId="3812" xr:uid="{00000000-0005-0000-0000-0000150E0000}"/>
    <cellStyle name="20% - Accent3 33 5" xfId="3813" xr:uid="{00000000-0005-0000-0000-0000160E0000}"/>
    <cellStyle name="20% - Accent3 33 5 2" xfId="3814" xr:uid="{00000000-0005-0000-0000-0000170E0000}"/>
    <cellStyle name="20% - Accent3 33 6" xfId="3815" xr:uid="{00000000-0005-0000-0000-0000180E0000}"/>
    <cellStyle name="20% - Accent3 33 6 2" xfId="3816" xr:uid="{00000000-0005-0000-0000-0000190E0000}"/>
    <cellStyle name="20% - Accent3 33 7" xfId="3817" xr:uid="{00000000-0005-0000-0000-00001A0E0000}"/>
    <cellStyle name="20% - Accent3 33 8" xfId="3818" xr:uid="{00000000-0005-0000-0000-00001B0E0000}"/>
    <cellStyle name="20% - Accent3 34" xfId="3819" xr:uid="{00000000-0005-0000-0000-00001C0E0000}"/>
    <cellStyle name="20% - Accent3 34 2" xfId="3820" xr:uid="{00000000-0005-0000-0000-00001D0E0000}"/>
    <cellStyle name="20% - Accent3 34 2 2" xfId="3821" xr:uid="{00000000-0005-0000-0000-00001E0E0000}"/>
    <cellStyle name="20% - Accent3 34 2 2 2" xfId="3822" xr:uid="{00000000-0005-0000-0000-00001F0E0000}"/>
    <cellStyle name="20% - Accent3 34 2 3" xfId="3823" xr:uid="{00000000-0005-0000-0000-0000200E0000}"/>
    <cellStyle name="20% - Accent3 34 2 3 2" xfId="3824" xr:uid="{00000000-0005-0000-0000-0000210E0000}"/>
    <cellStyle name="20% - Accent3 34 2 4" xfId="3825" xr:uid="{00000000-0005-0000-0000-0000220E0000}"/>
    <cellStyle name="20% - Accent3 34 2 4 2" xfId="3826" xr:uid="{00000000-0005-0000-0000-0000230E0000}"/>
    <cellStyle name="20% - Accent3 34 2 5" xfId="3827" xr:uid="{00000000-0005-0000-0000-0000240E0000}"/>
    <cellStyle name="20% - Accent3 34 2 5 2" xfId="3828" xr:uid="{00000000-0005-0000-0000-0000250E0000}"/>
    <cellStyle name="20% - Accent3 34 2 6" xfId="3829" xr:uid="{00000000-0005-0000-0000-0000260E0000}"/>
    <cellStyle name="20% - Accent3 34 3" xfId="3830" xr:uid="{00000000-0005-0000-0000-0000270E0000}"/>
    <cellStyle name="20% - Accent3 34 3 2" xfId="3831" xr:uid="{00000000-0005-0000-0000-0000280E0000}"/>
    <cellStyle name="20% - Accent3 34 4" xfId="3832" xr:uid="{00000000-0005-0000-0000-0000290E0000}"/>
    <cellStyle name="20% - Accent3 34 4 2" xfId="3833" xr:uid="{00000000-0005-0000-0000-00002A0E0000}"/>
    <cellStyle name="20% - Accent3 34 5" xfId="3834" xr:uid="{00000000-0005-0000-0000-00002B0E0000}"/>
    <cellStyle name="20% - Accent3 34 5 2" xfId="3835" xr:uid="{00000000-0005-0000-0000-00002C0E0000}"/>
    <cellStyle name="20% - Accent3 34 6" xfId="3836" xr:uid="{00000000-0005-0000-0000-00002D0E0000}"/>
    <cellStyle name="20% - Accent3 34 6 2" xfId="3837" xr:uid="{00000000-0005-0000-0000-00002E0E0000}"/>
    <cellStyle name="20% - Accent3 34 7" xfId="3838" xr:uid="{00000000-0005-0000-0000-00002F0E0000}"/>
    <cellStyle name="20% - Accent3 34 8" xfId="3839" xr:uid="{00000000-0005-0000-0000-0000300E0000}"/>
    <cellStyle name="20% - Accent3 35" xfId="3840" xr:uid="{00000000-0005-0000-0000-0000310E0000}"/>
    <cellStyle name="20% - Accent3 35 2" xfId="3841" xr:uid="{00000000-0005-0000-0000-0000320E0000}"/>
    <cellStyle name="20% - Accent3 35 2 2" xfId="3842" xr:uid="{00000000-0005-0000-0000-0000330E0000}"/>
    <cellStyle name="20% - Accent3 35 2 2 2" xfId="3843" xr:uid="{00000000-0005-0000-0000-0000340E0000}"/>
    <cellStyle name="20% - Accent3 35 2 3" xfId="3844" xr:uid="{00000000-0005-0000-0000-0000350E0000}"/>
    <cellStyle name="20% - Accent3 35 2 3 2" xfId="3845" xr:uid="{00000000-0005-0000-0000-0000360E0000}"/>
    <cellStyle name="20% - Accent3 35 2 4" xfId="3846" xr:uid="{00000000-0005-0000-0000-0000370E0000}"/>
    <cellStyle name="20% - Accent3 35 2 4 2" xfId="3847" xr:uid="{00000000-0005-0000-0000-0000380E0000}"/>
    <cellStyle name="20% - Accent3 35 2 5" xfId="3848" xr:uid="{00000000-0005-0000-0000-0000390E0000}"/>
    <cellStyle name="20% - Accent3 35 2 5 2" xfId="3849" xr:uid="{00000000-0005-0000-0000-00003A0E0000}"/>
    <cellStyle name="20% - Accent3 35 2 6" xfId="3850" xr:uid="{00000000-0005-0000-0000-00003B0E0000}"/>
    <cellStyle name="20% - Accent3 35 3" xfId="3851" xr:uid="{00000000-0005-0000-0000-00003C0E0000}"/>
    <cellStyle name="20% - Accent3 35 3 2" xfId="3852" xr:uid="{00000000-0005-0000-0000-00003D0E0000}"/>
    <cellStyle name="20% - Accent3 35 4" xfId="3853" xr:uid="{00000000-0005-0000-0000-00003E0E0000}"/>
    <cellStyle name="20% - Accent3 35 4 2" xfId="3854" xr:uid="{00000000-0005-0000-0000-00003F0E0000}"/>
    <cellStyle name="20% - Accent3 35 5" xfId="3855" xr:uid="{00000000-0005-0000-0000-0000400E0000}"/>
    <cellStyle name="20% - Accent3 35 5 2" xfId="3856" xr:uid="{00000000-0005-0000-0000-0000410E0000}"/>
    <cellStyle name="20% - Accent3 35 6" xfId="3857" xr:uid="{00000000-0005-0000-0000-0000420E0000}"/>
    <cellStyle name="20% - Accent3 35 6 2" xfId="3858" xr:uid="{00000000-0005-0000-0000-0000430E0000}"/>
    <cellStyle name="20% - Accent3 35 7" xfId="3859" xr:uid="{00000000-0005-0000-0000-0000440E0000}"/>
    <cellStyle name="20% - Accent3 35 8" xfId="3860" xr:uid="{00000000-0005-0000-0000-0000450E0000}"/>
    <cellStyle name="20% - Accent3 36" xfId="3861" xr:uid="{00000000-0005-0000-0000-0000460E0000}"/>
    <cellStyle name="20% - Accent3 36 2" xfId="3862" xr:uid="{00000000-0005-0000-0000-0000470E0000}"/>
    <cellStyle name="20% - Accent3 36 2 2" xfId="3863" xr:uid="{00000000-0005-0000-0000-0000480E0000}"/>
    <cellStyle name="20% - Accent3 36 2 2 2" xfId="3864" xr:uid="{00000000-0005-0000-0000-0000490E0000}"/>
    <cellStyle name="20% - Accent3 36 2 3" xfId="3865" xr:uid="{00000000-0005-0000-0000-00004A0E0000}"/>
    <cellStyle name="20% - Accent3 36 2 3 2" xfId="3866" xr:uid="{00000000-0005-0000-0000-00004B0E0000}"/>
    <cellStyle name="20% - Accent3 36 2 4" xfId="3867" xr:uid="{00000000-0005-0000-0000-00004C0E0000}"/>
    <cellStyle name="20% - Accent3 36 2 4 2" xfId="3868" xr:uid="{00000000-0005-0000-0000-00004D0E0000}"/>
    <cellStyle name="20% - Accent3 36 2 5" xfId="3869" xr:uid="{00000000-0005-0000-0000-00004E0E0000}"/>
    <cellStyle name="20% - Accent3 36 2 5 2" xfId="3870" xr:uid="{00000000-0005-0000-0000-00004F0E0000}"/>
    <cellStyle name="20% - Accent3 36 2 6" xfId="3871" xr:uid="{00000000-0005-0000-0000-0000500E0000}"/>
    <cellStyle name="20% - Accent3 36 3" xfId="3872" xr:uid="{00000000-0005-0000-0000-0000510E0000}"/>
    <cellStyle name="20% - Accent3 36 3 2" xfId="3873" xr:uid="{00000000-0005-0000-0000-0000520E0000}"/>
    <cellStyle name="20% - Accent3 36 4" xfId="3874" xr:uid="{00000000-0005-0000-0000-0000530E0000}"/>
    <cellStyle name="20% - Accent3 36 4 2" xfId="3875" xr:uid="{00000000-0005-0000-0000-0000540E0000}"/>
    <cellStyle name="20% - Accent3 36 5" xfId="3876" xr:uid="{00000000-0005-0000-0000-0000550E0000}"/>
    <cellStyle name="20% - Accent3 36 5 2" xfId="3877" xr:uid="{00000000-0005-0000-0000-0000560E0000}"/>
    <cellStyle name="20% - Accent3 36 6" xfId="3878" xr:uid="{00000000-0005-0000-0000-0000570E0000}"/>
    <cellStyle name="20% - Accent3 36 6 2" xfId="3879" xr:uid="{00000000-0005-0000-0000-0000580E0000}"/>
    <cellStyle name="20% - Accent3 36 7" xfId="3880" xr:uid="{00000000-0005-0000-0000-0000590E0000}"/>
    <cellStyle name="20% - Accent3 36 8" xfId="3881" xr:uid="{00000000-0005-0000-0000-00005A0E0000}"/>
    <cellStyle name="20% - Accent3 37" xfId="3882" xr:uid="{00000000-0005-0000-0000-00005B0E0000}"/>
    <cellStyle name="20% - Accent3 37 2" xfId="3883" xr:uid="{00000000-0005-0000-0000-00005C0E0000}"/>
    <cellStyle name="20% - Accent3 37 2 2" xfId="3884" xr:uid="{00000000-0005-0000-0000-00005D0E0000}"/>
    <cellStyle name="20% - Accent3 37 2 2 2" xfId="3885" xr:uid="{00000000-0005-0000-0000-00005E0E0000}"/>
    <cellStyle name="20% - Accent3 37 2 3" xfId="3886" xr:uid="{00000000-0005-0000-0000-00005F0E0000}"/>
    <cellStyle name="20% - Accent3 37 2 3 2" xfId="3887" xr:uid="{00000000-0005-0000-0000-0000600E0000}"/>
    <cellStyle name="20% - Accent3 37 2 4" xfId="3888" xr:uid="{00000000-0005-0000-0000-0000610E0000}"/>
    <cellStyle name="20% - Accent3 37 2 4 2" xfId="3889" xr:uid="{00000000-0005-0000-0000-0000620E0000}"/>
    <cellStyle name="20% - Accent3 37 2 5" xfId="3890" xr:uid="{00000000-0005-0000-0000-0000630E0000}"/>
    <cellStyle name="20% - Accent3 37 2 5 2" xfId="3891" xr:uid="{00000000-0005-0000-0000-0000640E0000}"/>
    <cellStyle name="20% - Accent3 37 2 6" xfId="3892" xr:uid="{00000000-0005-0000-0000-0000650E0000}"/>
    <cellStyle name="20% - Accent3 37 3" xfId="3893" xr:uid="{00000000-0005-0000-0000-0000660E0000}"/>
    <cellStyle name="20% - Accent3 37 3 2" xfId="3894" xr:uid="{00000000-0005-0000-0000-0000670E0000}"/>
    <cellStyle name="20% - Accent3 37 4" xfId="3895" xr:uid="{00000000-0005-0000-0000-0000680E0000}"/>
    <cellStyle name="20% - Accent3 37 4 2" xfId="3896" xr:uid="{00000000-0005-0000-0000-0000690E0000}"/>
    <cellStyle name="20% - Accent3 37 5" xfId="3897" xr:uid="{00000000-0005-0000-0000-00006A0E0000}"/>
    <cellStyle name="20% - Accent3 37 5 2" xfId="3898" xr:uid="{00000000-0005-0000-0000-00006B0E0000}"/>
    <cellStyle name="20% - Accent3 37 6" xfId="3899" xr:uid="{00000000-0005-0000-0000-00006C0E0000}"/>
    <cellStyle name="20% - Accent3 37 6 2" xfId="3900" xr:uid="{00000000-0005-0000-0000-00006D0E0000}"/>
    <cellStyle name="20% - Accent3 37 7" xfId="3901" xr:uid="{00000000-0005-0000-0000-00006E0E0000}"/>
    <cellStyle name="20% - Accent3 37 8" xfId="3902" xr:uid="{00000000-0005-0000-0000-00006F0E0000}"/>
    <cellStyle name="20% - Accent3 38" xfId="3903" xr:uid="{00000000-0005-0000-0000-0000700E0000}"/>
    <cellStyle name="20% - Accent3 38 2" xfId="3904" xr:uid="{00000000-0005-0000-0000-0000710E0000}"/>
    <cellStyle name="20% - Accent3 38 2 2" xfId="3905" xr:uid="{00000000-0005-0000-0000-0000720E0000}"/>
    <cellStyle name="20% - Accent3 38 2 2 2" xfId="3906" xr:uid="{00000000-0005-0000-0000-0000730E0000}"/>
    <cellStyle name="20% - Accent3 38 2 3" xfId="3907" xr:uid="{00000000-0005-0000-0000-0000740E0000}"/>
    <cellStyle name="20% - Accent3 38 2 3 2" xfId="3908" xr:uid="{00000000-0005-0000-0000-0000750E0000}"/>
    <cellStyle name="20% - Accent3 38 2 4" xfId="3909" xr:uid="{00000000-0005-0000-0000-0000760E0000}"/>
    <cellStyle name="20% - Accent3 38 2 4 2" xfId="3910" xr:uid="{00000000-0005-0000-0000-0000770E0000}"/>
    <cellStyle name="20% - Accent3 38 2 5" xfId="3911" xr:uid="{00000000-0005-0000-0000-0000780E0000}"/>
    <cellStyle name="20% - Accent3 38 2 5 2" xfId="3912" xr:uid="{00000000-0005-0000-0000-0000790E0000}"/>
    <cellStyle name="20% - Accent3 38 2 6" xfId="3913" xr:uid="{00000000-0005-0000-0000-00007A0E0000}"/>
    <cellStyle name="20% - Accent3 38 3" xfId="3914" xr:uid="{00000000-0005-0000-0000-00007B0E0000}"/>
    <cellStyle name="20% - Accent3 38 3 2" xfId="3915" xr:uid="{00000000-0005-0000-0000-00007C0E0000}"/>
    <cellStyle name="20% - Accent3 38 4" xfId="3916" xr:uid="{00000000-0005-0000-0000-00007D0E0000}"/>
    <cellStyle name="20% - Accent3 38 4 2" xfId="3917" xr:uid="{00000000-0005-0000-0000-00007E0E0000}"/>
    <cellStyle name="20% - Accent3 38 5" xfId="3918" xr:uid="{00000000-0005-0000-0000-00007F0E0000}"/>
    <cellStyle name="20% - Accent3 38 5 2" xfId="3919" xr:uid="{00000000-0005-0000-0000-0000800E0000}"/>
    <cellStyle name="20% - Accent3 38 6" xfId="3920" xr:uid="{00000000-0005-0000-0000-0000810E0000}"/>
    <cellStyle name="20% - Accent3 38 6 2" xfId="3921" xr:uid="{00000000-0005-0000-0000-0000820E0000}"/>
    <cellStyle name="20% - Accent3 38 7" xfId="3922" xr:uid="{00000000-0005-0000-0000-0000830E0000}"/>
    <cellStyle name="20% - Accent3 38 8" xfId="3923" xr:uid="{00000000-0005-0000-0000-0000840E0000}"/>
    <cellStyle name="20% - Accent3 39" xfId="3924" xr:uid="{00000000-0005-0000-0000-0000850E0000}"/>
    <cellStyle name="20% - Accent3 39 2" xfId="3925" xr:uid="{00000000-0005-0000-0000-0000860E0000}"/>
    <cellStyle name="20% - Accent3 39 2 2" xfId="3926" xr:uid="{00000000-0005-0000-0000-0000870E0000}"/>
    <cellStyle name="20% - Accent3 39 2 2 2" xfId="3927" xr:uid="{00000000-0005-0000-0000-0000880E0000}"/>
    <cellStyle name="20% - Accent3 39 2 3" xfId="3928" xr:uid="{00000000-0005-0000-0000-0000890E0000}"/>
    <cellStyle name="20% - Accent3 39 2 3 2" xfId="3929" xr:uid="{00000000-0005-0000-0000-00008A0E0000}"/>
    <cellStyle name="20% - Accent3 39 2 4" xfId="3930" xr:uid="{00000000-0005-0000-0000-00008B0E0000}"/>
    <cellStyle name="20% - Accent3 39 2 4 2" xfId="3931" xr:uid="{00000000-0005-0000-0000-00008C0E0000}"/>
    <cellStyle name="20% - Accent3 39 2 5" xfId="3932" xr:uid="{00000000-0005-0000-0000-00008D0E0000}"/>
    <cellStyle name="20% - Accent3 39 2 5 2" xfId="3933" xr:uid="{00000000-0005-0000-0000-00008E0E0000}"/>
    <cellStyle name="20% - Accent3 39 2 6" xfId="3934" xr:uid="{00000000-0005-0000-0000-00008F0E0000}"/>
    <cellStyle name="20% - Accent3 39 3" xfId="3935" xr:uid="{00000000-0005-0000-0000-0000900E0000}"/>
    <cellStyle name="20% - Accent3 39 3 2" xfId="3936" xr:uid="{00000000-0005-0000-0000-0000910E0000}"/>
    <cellStyle name="20% - Accent3 39 4" xfId="3937" xr:uid="{00000000-0005-0000-0000-0000920E0000}"/>
    <cellStyle name="20% - Accent3 39 4 2" xfId="3938" xr:uid="{00000000-0005-0000-0000-0000930E0000}"/>
    <cellStyle name="20% - Accent3 39 5" xfId="3939" xr:uid="{00000000-0005-0000-0000-0000940E0000}"/>
    <cellStyle name="20% - Accent3 39 5 2" xfId="3940" xr:uid="{00000000-0005-0000-0000-0000950E0000}"/>
    <cellStyle name="20% - Accent3 39 6" xfId="3941" xr:uid="{00000000-0005-0000-0000-0000960E0000}"/>
    <cellStyle name="20% - Accent3 39 6 2" xfId="3942" xr:uid="{00000000-0005-0000-0000-0000970E0000}"/>
    <cellStyle name="20% - Accent3 39 7" xfId="3943" xr:uid="{00000000-0005-0000-0000-0000980E0000}"/>
    <cellStyle name="20% - Accent3 39 8" xfId="3944" xr:uid="{00000000-0005-0000-0000-0000990E0000}"/>
    <cellStyle name="20% - Accent3 4" xfId="3945" xr:uid="{00000000-0005-0000-0000-00009A0E0000}"/>
    <cellStyle name="20% - Accent3 4 10" xfId="3946" xr:uid="{00000000-0005-0000-0000-00009B0E0000}"/>
    <cellStyle name="20% - Accent3 4 11" xfId="3947" xr:uid="{00000000-0005-0000-0000-00009C0E0000}"/>
    <cellStyle name="20% - Accent3 4 2" xfId="3948" xr:uid="{00000000-0005-0000-0000-00009D0E0000}"/>
    <cellStyle name="20% - Accent3 4 2 2" xfId="3949" xr:uid="{00000000-0005-0000-0000-00009E0E0000}"/>
    <cellStyle name="20% - Accent3 4 2 2 2" xfId="3950" xr:uid="{00000000-0005-0000-0000-00009F0E0000}"/>
    <cellStyle name="20% - Accent3 4 2 3" xfId="3951" xr:uid="{00000000-0005-0000-0000-0000A00E0000}"/>
    <cellStyle name="20% - Accent3 4 2 3 2" xfId="3952" xr:uid="{00000000-0005-0000-0000-0000A10E0000}"/>
    <cellStyle name="20% - Accent3 4 2 4" xfId="3953" xr:uid="{00000000-0005-0000-0000-0000A20E0000}"/>
    <cellStyle name="20% - Accent3 4 2 4 2" xfId="3954" xr:uid="{00000000-0005-0000-0000-0000A30E0000}"/>
    <cellStyle name="20% - Accent3 4 2 5" xfId="3955" xr:uid="{00000000-0005-0000-0000-0000A40E0000}"/>
    <cellStyle name="20% - Accent3 4 2 5 2" xfId="3956" xr:uid="{00000000-0005-0000-0000-0000A50E0000}"/>
    <cellStyle name="20% - Accent3 4 2 6" xfId="3957" xr:uid="{00000000-0005-0000-0000-0000A60E0000}"/>
    <cellStyle name="20% - Accent3 4 2 7" xfId="3958" xr:uid="{00000000-0005-0000-0000-0000A70E0000}"/>
    <cellStyle name="20% - Accent3 4 2 8" xfId="3959" xr:uid="{00000000-0005-0000-0000-0000A80E0000}"/>
    <cellStyle name="20% - Accent3 4 2 9" xfId="3960" xr:uid="{00000000-0005-0000-0000-0000A90E0000}"/>
    <cellStyle name="20% - Accent3 4 3" xfId="3961" xr:uid="{00000000-0005-0000-0000-0000AA0E0000}"/>
    <cellStyle name="20% - Accent3 4 3 2" xfId="3962" xr:uid="{00000000-0005-0000-0000-0000AB0E0000}"/>
    <cellStyle name="20% - Accent3 4 4" xfId="3963" xr:uid="{00000000-0005-0000-0000-0000AC0E0000}"/>
    <cellStyle name="20% - Accent3 4 4 2" xfId="3964" xr:uid="{00000000-0005-0000-0000-0000AD0E0000}"/>
    <cellStyle name="20% - Accent3 4 5" xfId="3965" xr:uid="{00000000-0005-0000-0000-0000AE0E0000}"/>
    <cellStyle name="20% - Accent3 4 5 2" xfId="3966" xr:uid="{00000000-0005-0000-0000-0000AF0E0000}"/>
    <cellStyle name="20% - Accent3 4 6" xfId="3967" xr:uid="{00000000-0005-0000-0000-0000B00E0000}"/>
    <cellStyle name="20% - Accent3 4 6 2" xfId="3968" xr:uid="{00000000-0005-0000-0000-0000B10E0000}"/>
    <cellStyle name="20% - Accent3 4 7" xfId="3969" xr:uid="{00000000-0005-0000-0000-0000B20E0000}"/>
    <cellStyle name="20% - Accent3 4 8" xfId="3970" xr:uid="{00000000-0005-0000-0000-0000B30E0000}"/>
    <cellStyle name="20% - Accent3 4 9" xfId="3971" xr:uid="{00000000-0005-0000-0000-0000B40E0000}"/>
    <cellStyle name="20% - Accent3 40" xfId="3972" xr:uid="{00000000-0005-0000-0000-0000B50E0000}"/>
    <cellStyle name="20% - Accent3 40 2" xfId="3973" xr:uid="{00000000-0005-0000-0000-0000B60E0000}"/>
    <cellStyle name="20% - Accent3 40 2 2" xfId="3974" xr:uid="{00000000-0005-0000-0000-0000B70E0000}"/>
    <cellStyle name="20% - Accent3 40 2 2 2" xfId="3975" xr:uid="{00000000-0005-0000-0000-0000B80E0000}"/>
    <cellStyle name="20% - Accent3 40 2 3" xfId="3976" xr:uid="{00000000-0005-0000-0000-0000B90E0000}"/>
    <cellStyle name="20% - Accent3 40 2 3 2" xfId="3977" xr:uid="{00000000-0005-0000-0000-0000BA0E0000}"/>
    <cellStyle name="20% - Accent3 40 2 4" xfId="3978" xr:uid="{00000000-0005-0000-0000-0000BB0E0000}"/>
    <cellStyle name="20% - Accent3 40 2 4 2" xfId="3979" xr:uid="{00000000-0005-0000-0000-0000BC0E0000}"/>
    <cellStyle name="20% - Accent3 40 2 5" xfId="3980" xr:uid="{00000000-0005-0000-0000-0000BD0E0000}"/>
    <cellStyle name="20% - Accent3 40 2 5 2" xfId="3981" xr:uid="{00000000-0005-0000-0000-0000BE0E0000}"/>
    <cellStyle name="20% - Accent3 40 2 6" xfId="3982" xr:uid="{00000000-0005-0000-0000-0000BF0E0000}"/>
    <cellStyle name="20% - Accent3 40 3" xfId="3983" xr:uid="{00000000-0005-0000-0000-0000C00E0000}"/>
    <cellStyle name="20% - Accent3 40 3 2" xfId="3984" xr:uid="{00000000-0005-0000-0000-0000C10E0000}"/>
    <cellStyle name="20% - Accent3 40 4" xfId="3985" xr:uid="{00000000-0005-0000-0000-0000C20E0000}"/>
    <cellStyle name="20% - Accent3 40 4 2" xfId="3986" xr:uid="{00000000-0005-0000-0000-0000C30E0000}"/>
    <cellStyle name="20% - Accent3 40 5" xfId="3987" xr:uid="{00000000-0005-0000-0000-0000C40E0000}"/>
    <cellStyle name="20% - Accent3 40 5 2" xfId="3988" xr:uid="{00000000-0005-0000-0000-0000C50E0000}"/>
    <cellStyle name="20% - Accent3 40 6" xfId="3989" xr:uid="{00000000-0005-0000-0000-0000C60E0000}"/>
    <cellStyle name="20% - Accent3 40 6 2" xfId="3990" xr:uid="{00000000-0005-0000-0000-0000C70E0000}"/>
    <cellStyle name="20% - Accent3 40 7" xfId="3991" xr:uid="{00000000-0005-0000-0000-0000C80E0000}"/>
    <cellStyle name="20% - Accent3 40 8" xfId="3992" xr:uid="{00000000-0005-0000-0000-0000C90E0000}"/>
    <cellStyle name="20% - Accent3 41" xfId="3993" xr:uid="{00000000-0005-0000-0000-0000CA0E0000}"/>
    <cellStyle name="20% - Accent3 41 2" xfId="3994" xr:uid="{00000000-0005-0000-0000-0000CB0E0000}"/>
    <cellStyle name="20% - Accent3 41 2 2" xfId="3995" xr:uid="{00000000-0005-0000-0000-0000CC0E0000}"/>
    <cellStyle name="20% - Accent3 41 2 2 2" xfId="3996" xr:uid="{00000000-0005-0000-0000-0000CD0E0000}"/>
    <cellStyle name="20% - Accent3 41 2 3" xfId="3997" xr:uid="{00000000-0005-0000-0000-0000CE0E0000}"/>
    <cellStyle name="20% - Accent3 41 2 3 2" xfId="3998" xr:uid="{00000000-0005-0000-0000-0000CF0E0000}"/>
    <cellStyle name="20% - Accent3 41 2 4" xfId="3999" xr:uid="{00000000-0005-0000-0000-0000D00E0000}"/>
    <cellStyle name="20% - Accent3 41 2 4 2" xfId="4000" xr:uid="{00000000-0005-0000-0000-0000D10E0000}"/>
    <cellStyle name="20% - Accent3 41 2 5" xfId="4001" xr:uid="{00000000-0005-0000-0000-0000D20E0000}"/>
    <cellStyle name="20% - Accent3 41 2 5 2" xfId="4002" xr:uid="{00000000-0005-0000-0000-0000D30E0000}"/>
    <cellStyle name="20% - Accent3 41 2 6" xfId="4003" xr:uid="{00000000-0005-0000-0000-0000D40E0000}"/>
    <cellStyle name="20% - Accent3 41 3" xfId="4004" xr:uid="{00000000-0005-0000-0000-0000D50E0000}"/>
    <cellStyle name="20% - Accent3 41 3 2" xfId="4005" xr:uid="{00000000-0005-0000-0000-0000D60E0000}"/>
    <cellStyle name="20% - Accent3 41 4" xfId="4006" xr:uid="{00000000-0005-0000-0000-0000D70E0000}"/>
    <cellStyle name="20% - Accent3 41 4 2" xfId="4007" xr:uid="{00000000-0005-0000-0000-0000D80E0000}"/>
    <cellStyle name="20% - Accent3 41 5" xfId="4008" xr:uid="{00000000-0005-0000-0000-0000D90E0000}"/>
    <cellStyle name="20% - Accent3 41 5 2" xfId="4009" xr:uid="{00000000-0005-0000-0000-0000DA0E0000}"/>
    <cellStyle name="20% - Accent3 41 6" xfId="4010" xr:uid="{00000000-0005-0000-0000-0000DB0E0000}"/>
    <cellStyle name="20% - Accent3 41 6 2" xfId="4011" xr:uid="{00000000-0005-0000-0000-0000DC0E0000}"/>
    <cellStyle name="20% - Accent3 41 7" xfId="4012" xr:uid="{00000000-0005-0000-0000-0000DD0E0000}"/>
    <cellStyle name="20% - Accent3 41 8" xfId="4013" xr:uid="{00000000-0005-0000-0000-0000DE0E0000}"/>
    <cellStyle name="20% - Accent3 42" xfId="4014" xr:uid="{00000000-0005-0000-0000-0000DF0E0000}"/>
    <cellStyle name="20% - Accent3 42 2" xfId="4015" xr:uid="{00000000-0005-0000-0000-0000E00E0000}"/>
    <cellStyle name="20% - Accent3 42 2 2" xfId="4016" xr:uid="{00000000-0005-0000-0000-0000E10E0000}"/>
    <cellStyle name="20% - Accent3 42 2 2 2" xfId="4017" xr:uid="{00000000-0005-0000-0000-0000E20E0000}"/>
    <cellStyle name="20% - Accent3 42 2 3" xfId="4018" xr:uid="{00000000-0005-0000-0000-0000E30E0000}"/>
    <cellStyle name="20% - Accent3 42 2 3 2" xfId="4019" xr:uid="{00000000-0005-0000-0000-0000E40E0000}"/>
    <cellStyle name="20% - Accent3 42 2 4" xfId="4020" xr:uid="{00000000-0005-0000-0000-0000E50E0000}"/>
    <cellStyle name="20% - Accent3 42 2 4 2" xfId="4021" xr:uid="{00000000-0005-0000-0000-0000E60E0000}"/>
    <cellStyle name="20% - Accent3 42 2 5" xfId="4022" xr:uid="{00000000-0005-0000-0000-0000E70E0000}"/>
    <cellStyle name="20% - Accent3 42 2 5 2" xfId="4023" xr:uid="{00000000-0005-0000-0000-0000E80E0000}"/>
    <cellStyle name="20% - Accent3 42 2 6" xfId="4024" xr:uid="{00000000-0005-0000-0000-0000E90E0000}"/>
    <cellStyle name="20% - Accent3 42 3" xfId="4025" xr:uid="{00000000-0005-0000-0000-0000EA0E0000}"/>
    <cellStyle name="20% - Accent3 42 3 2" xfId="4026" xr:uid="{00000000-0005-0000-0000-0000EB0E0000}"/>
    <cellStyle name="20% - Accent3 42 4" xfId="4027" xr:uid="{00000000-0005-0000-0000-0000EC0E0000}"/>
    <cellStyle name="20% - Accent3 42 4 2" xfId="4028" xr:uid="{00000000-0005-0000-0000-0000ED0E0000}"/>
    <cellStyle name="20% - Accent3 42 5" xfId="4029" xr:uid="{00000000-0005-0000-0000-0000EE0E0000}"/>
    <cellStyle name="20% - Accent3 42 5 2" xfId="4030" xr:uid="{00000000-0005-0000-0000-0000EF0E0000}"/>
    <cellStyle name="20% - Accent3 42 6" xfId="4031" xr:uid="{00000000-0005-0000-0000-0000F00E0000}"/>
    <cellStyle name="20% - Accent3 42 6 2" xfId="4032" xr:uid="{00000000-0005-0000-0000-0000F10E0000}"/>
    <cellStyle name="20% - Accent3 42 7" xfId="4033" xr:uid="{00000000-0005-0000-0000-0000F20E0000}"/>
    <cellStyle name="20% - Accent3 42 8" xfId="4034" xr:uid="{00000000-0005-0000-0000-0000F30E0000}"/>
    <cellStyle name="20% - Accent3 43" xfId="4035" xr:uid="{00000000-0005-0000-0000-0000F40E0000}"/>
    <cellStyle name="20% - Accent3 43 2" xfId="4036" xr:uid="{00000000-0005-0000-0000-0000F50E0000}"/>
    <cellStyle name="20% - Accent3 43 2 2" xfId="4037" xr:uid="{00000000-0005-0000-0000-0000F60E0000}"/>
    <cellStyle name="20% - Accent3 43 2 2 2" xfId="4038" xr:uid="{00000000-0005-0000-0000-0000F70E0000}"/>
    <cellStyle name="20% - Accent3 43 2 3" xfId="4039" xr:uid="{00000000-0005-0000-0000-0000F80E0000}"/>
    <cellStyle name="20% - Accent3 43 2 3 2" xfId="4040" xr:uid="{00000000-0005-0000-0000-0000F90E0000}"/>
    <cellStyle name="20% - Accent3 43 2 4" xfId="4041" xr:uid="{00000000-0005-0000-0000-0000FA0E0000}"/>
    <cellStyle name="20% - Accent3 43 2 4 2" xfId="4042" xr:uid="{00000000-0005-0000-0000-0000FB0E0000}"/>
    <cellStyle name="20% - Accent3 43 2 5" xfId="4043" xr:uid="{00000000-0005-0000-0000-0000FC0E0000}"/>
    <cellStyle name="20% - Accent3 43 2 5 2" xfId="4044" xr:uid="{00000000-0005-0000-0000-0000FD0E0000}"/>
    <cellStyle name="20% - Accent3 43 2 6" xfId="4045" xr:uid="{00000000-0005-0000-0000-0000FE0E0000}"/>
    <cellStyle name="20% - Accent3 43 3" xfId="4046" xr:uid="{00000000-0005-0000-0000-0000FF0E0000}"/>
    <cellStyle name="20% - Accent3 43 3 2" xfId="4047" xr:uid="{00000000-0005-0000-0000-0000000F0000}"/>
    <cellStyle name="20% - Accent3 43 4" xfId="4048" xr:uid="{00000000-0005-0000-0000-0000010F0000}"/>
    <cellStyle name="20% - Accent3 43 4 2" xfId="4049" xr:uid="{00000000-0005-0000-0000-0000020F0000}"/>
    <cellStyle name="20% - Accent3 43 5" xfId="4050" xr:uid="{00000000-0005-0000-0000-0000030F0000}"/>
    <cellStyle name="20% - Accent3 43 5 2" xfId="4051" xr:uid="{00000000-0005-0000-0000-0000040F0000}"/>
    <cellStyle name="20% - Accent3 43 6" xfId="4052" xr:uid="{00000000-0005-0000-0000-0000050F0000}"/>
    <cellStyle name="20% - Accent3 43 6 2" xfId="4053" xr:uid="{00000000-0005-0000-0000-0000060F0000}"/>
    <cellStyle name="20% - Accent3 43 7" xfId="4054" xr:uid="{00000000-0005-0000-0000-0000070F0000}"/>
    <cellStyle name="20% - Accent3 43 8" xfId="4055" xr:uid="{00000000-0005-0000-0000-0000080F0000}"/>
    <cellStyle name="20% - Accent3 44" xfId="4056" xr:uid="{00000000-0005-0000-0000-0000090F0000}"/>
    <cellStyle name="20% - Accent3 44 2" xfId="4057" xr:uid="{00000000-0005-0000-0000-00000A0F0000}"/>
    <cellStyle name="20% - Accent3 44 2 2" xfId="4058" xr:uid="{00000000-0005-0000-0000-00000B0F0000}"/>
    <cellStyle name="20% - Accent3 44 2 2 2" xfId="4059" xr:uid="{00000000-0005-0000-0000-00000C0F0000}"/>
    <cellStyle name="20% - Accent3 44 2 3" xfId="4060" xr:uid="{00000000-0005-0000-0000-00000D0F0000}"/>
    <cellStyle name="20% - Accent3 44 2 3 2" xfId="4061" xr:uid="{00000000-0005-0000-0000-00000E0F0000}"/>
    <cellStyle name="20% - Accent3 44 2 4" xfId="4062" xr:uid="{00000000-0005-0000-0000-00000F0F0000}"/>
    <cellStyle name="20% - Accent3 44 2 4 2" xfId="4063" xr:uid="{00000000-0005-0000-0000-0000100F0000}"/>
    <cellStyle name="20% - Accent3 44 2 5" xfId="4064" xr:uid="{00000000-0005-0000-0000-0000110F0000}"/>
    <cellStyle name="20% - Accent3 44 2 5 2" xfId="4065" xr:uid="{00000000-0005-0000-0000-0000120F0000}"/>
    <cellStyle name="20% - Accent3 44 2 6" xfId="4066" xr:uid="{00000000-0005-0000-0000-0000130F0000}"/>
    <cellStyle name="20% - Accent3 44 3" xfId="4067" xr:uid="{00000000-0005-0000-0000-0000140F0000}"/>
    <cellStyle name="20% - Accent3 44 3 2" xfId="4068" xr:uid="{00000000-0005-0000-0000-0000150F0000}"/>
    <cellStyle name="20% - Accent3 44 4" xfId="4069" xr:uid="{00000000-0005-0000-0000-0000160F0000}"/>
    <cellStyle name="20% - Accent3 44 4 2" xfId="4070" xr:uid="{00000000-0005-0000-0000-0000170F0000}"/>
    <cellStyle name="20% - Accent3 44 5" xfId="4071" xr:uid="{00000000-0005-0000-0000-0000180F0000}"/>
    <cellStyle name="20% - Accent3 44 5 2" xfId="4072" xr:uid="{00000000-0005-0000-0000-0000190F0000}"/>
    <cellStyle name="20% - Accent3 44 6" xfId="4073" xr:uid="{00000000-0005-0000-0000-00001A0F0000}"/>
    <cellStyle name="20% - Accent3 44 6 2" xfId="4074" xr:uid="{00000000-0005-0000-0000-00001B0F0000}"/>
    <cellStyle name="20% - Accent3 44 7" xfId="4075" xr:uid="{00000000-0005-0000-0000-00001C0F0000}"/>
    <cellStyle name="20% - Accent3 44 8" xfId="4076" xr:uid="{00000000-0005-0000-0000-00001D0F0000}"/>
    <cellStyle name="20% - Accent3 45" xfId="4077" xr:uid="{00000000-0005-0000-0000-00001E0F0000}"/>
    <cellStyle name="20% - Accent3 45 2" xfId="4078" xr:uid="{00000000-0005-0000-0000-00001F0F0000}"/>
    <cellStyle name="20% - Accent3 45 2 2" xfId="4079" xr:uid="{00000000-0005-0000-0000-0000200F0000}"/>
    <cellStyle name="20% - Accent3 45 2 2 2" xfId="4080" xr:uid="{00000000-0005-0000-0000-0000210F0000}"/>
    <cellStyle name="20% - Accent3 45 2 3" xfId="4081" xr:uid="{00000000-0005-0000-0000-0000220F0000}"/>
    <cellStyle name="20% - Accent3 45 2 3 2" xfId="4082" xr:uid="{00000000-0005-0000-0000-0000230F0000}"/>
    <cellStyle name="20% - Accent3 45 2 4" xfId="4083" xr:uid="{00000000-0005-0000-0000-0000240F0000}"/>
    <cellStyle name="20% - Accent3 45 2 4 2" xfId="4084" xr:uid="{00000000-0005-0000-0000-0000250F0000}"/>
    <cellStyle name="20% - Accent3 45 2 5" xfId="4085" xr:uid="{00000000-0005-0000-0000-0000260F0000}"/>
    <cellStyle name="20% - Accent3 45 2 5 2" xfId="4086" xr:uid="{00000000-0005-0000-0000-0000270F0000}"/>
    <cellStyle name="20% - Accent3 45 2 6" xfId="4087" xr:uid="{00000000-0005-0000-0000-0000280F0000}"/>
    <cellStyle name="20% - Accent3 45 3" xfId="4088" xr:uid="{00000000-0005-0000-0000-0000290F0000}"/>
    <cellStyle name="20% - Accent3 45 3 2" xfId="4089" xr:uid="{00000000-0005-0000-0000-00002A0F0000}"/>
    <cellStyle name="20% - Accent3 45 4" xfId="4090" xr:uid="{00000000-0005-0000-0000-00002B0F0000}"/>
    <cellStyle name="20% - Accent3 45 4 2" xfId="4091" xr:uid="{00000000-0005-0000-0000-00002C0F0000}"/>
    <cellStyle name="20% - Accent3 45 5" xfId="4092" xr:uid="{00000000-0005-0000-0000-00002D0F0000}"/>
    <cellStyle name="20% - Accent3 45 5 2" xfId="4093" xr:uid="{00000000-0005-0000-0000-00002E0F0000}"/>
    <cellStyle name="20% - Accent3 45 6" xfId="4094" xr:uid="{00000000-0005-0000-0000-00002F0F0000}"/>
    <cellStyle name="20% - Accent3 45 6 2" xfId="4095" xr:uid="{00000000-0005-0000-0000-0000300F0000}"/>
    <cellStyle name="20% - Accent3 45 7" xfId="4096" xr:uid="{00000000-0005-0000-0000-0000310F0000}"/>
    <cellStyle name="20% - Accent3 45 8" xfId="4097" xr:uid="{00000000-0005-0000-0000-0000320F0000}"/>
    <cellStyle name="20% - Accent3 46" xfId="4098" xr:uid="{00000000-0005-0000-0000-0000330F0000}"/>
    <cellStyle name="20% - Accent3 46 2" xfId="4099" xr:uid="{00000000-0005-0000-0000-0000340F0000}"/>
    <cellStyle name="20% - Accent3 46 2 2" xfId="4100" xr:uid="{00000000-0005-0000-0000-0000350F0000}"/>
    <cellStyle name="20% - Accent3 46 2 2 2" xfId="4101" xr:uid="{00000000-0005-0000-0000-0000360F0000}"/>
    <cellStyle name="20% - Accent3 46 2 3" xfId="4102" xr:uid="{00000000-0005-0000-0000-0000370F0000}"/>
    <cellStyle name="20% - Accent3 46 2 3 2" xfId="4103" xr:uid="{00000000-0005-0000-0000-0000380F0000}"/>
    <cellStyle name="20% - Accent3 46 2 4" xfId="4104" xr:uid="{00000000-0005-0000-0000-0000390F0000}"/>
    <cellStyle name="20% - Accent3 46 2 4 2" xfId="4105" xr:uid="{00000000-0005-0000-0000-00003A0F0000}"/>
    <cellStyle name="20% - Accent3 46 2 5" xfId="4106" xr:uid="{00000000-0005-0000-0000-00003B0F0000}"/>
    <cellStyle name="20% - Accent3 46 2 5 2" xfId="4107" xr:uid="{00000000-0005-0000-0000-00003C0F0000}"/>
    <cellStyle name="20% - Accent3 46 2 6" xfId="4108" xr:uid="{00000000-0005-0000-0000-00003D0F0000}"/>
    <cellStyle name="20% - Accent3 46 3" xfId="4109" xr:uid="{00000000-0005-0000-0000-00003E0F0000}"/>
    <cellStyle name="20% - Accent3 46 3 2" xfId="4110" xr:uid="{00000000-0005-0000-0000-00003F0F0000}"/>
    <cellStyle name="20% - Accent3 46 4" xfId="4111" xr:uid="{00000000-0005-0000-0000-0000400F0000}"/>
    <cellStyle name="20% - Accent3 46 4 2" xfId="4112" xr:uid="{00000000-0005-0000-0000-0000410F0000}"/>
    <cellStyle name="20% - Accent3 46 5" xfId="4113" xr:uid="{00000000-0005-0000-0000-0000420F0000}"/>
    <cellStyle name="20% - Accent3 46 5 2" xfId="4114" xr:uid="{00000000-0005-0000-0000-0000430F0000}"/>
    <cellStyle name="20% - Accent3 46 6" xfId="4115" xr:uid="{00000000-0005-0000-0000-0000440F0000}"/>
    <cellStyle name="20% - Accent3 46 6 2" xfId="4116" xr:uid="{00000000-0005-0000-0000-0000450F0000}"/>
    <cellStyle name="20% - Accent3 46 7" xfId="4117" xr:uid="{00000000-0005-0000-0000-0000460F0000}"/>
    <cellStyle name="20% - Accent3 46 8" xfId="4118" xr:uid="{00000000-0005-0000-0000-0000470F0000}"/>
    <cellStyle name="20% - Accent3 47" xfId="4119" xr:uid="{00000000-0005-0000-0000-0000480F0000}"/>
    <cellStyle name="20% - Accent3 47 2" xfId="4120" xr:uid="{00000000-0005-0000-0000-0000490F0000}"/>
    <cellStyle name="20% - Accent3 47 2 2" xfId="4121" xr:uid="{00000000-0005-0000-0000-00004A0F0000}"/>
    <cellStyle name="20% - Accent3 47 2 2 2" xfId="4122" xr:uid="{00000000-0005-0000-0000-00004B0F0000}"/>
    <cellStyle name="20% - Accent3 47 2 3" xfId="4123" xr:uid="{00000000-0005-0000-0000-00004C0F0000}"/>
    <cellStyle name="20% - Accent3 47 2 3 2" xfId="4124" xr:uid="{00000000-0005-0000-0000-00004D0F0000}"/>
    <cellStyle name="20% - Accent3 47 2 4" xfId="4125" xr:uid="{00000000-0005-0000-0000-00004E0F0000}"/>
    <cellStyle name="20% - Accent3 47 2 4 2" xfId="4126" xr:uid="{00000000-0005-0000-0000-00004F0F0000}"/>
    <cellStyle name="20% - Accent3 47 2 5" xfId="4127" xr:uid="{00000000-0005-0000-0000-0000500F0000}"/>
    <cellStyle name="20% - Accent3 47 2 5 2" xfId="4128" xr:uid="{00000000-0005-0000-0000-0000510F0000}"/>
    <cellStyle name="20% - Accent3 47 2 6" xfId="4129" xr:uid="{00000000-0005-0000-0000-0000520F0000}"/>
    <cellStyle name="20% - Accent3 47 3" xfId="4130" xr:uid="{00000000-0005-0000-0000-0000530F0000}"/>
    <cellStyle name="20% - Accent3 47 3 2" xfId="4131" xr:uid="{00000000-0005-0000-0000-0000540F0000}"/>
    <cellStyle name="20% - Accent3 47 4" xfId="4132" xr:uid="{00000000-0005-0000-0000-0000550F0000}"/>
    <cellStyle name="20% - Accent3 47 4 2" xfId="4133" xr:uid="{00000000-0005-0000-0000-0000560F0000}"/>
    <cellStyle name="20% - Accent3 47 5" xfId="4134" xr:uid="{00000000-0005-0000-0000-0000570F0000}"/>
    <cellStyle name="20% - Accent3 47 5 2" xfId="4135" xr:uid="{00000000-0005-0000-0000-0000580F0000}"/>
    <cellStyle name="20% - Accent3 47 6" xfId="4136" xr:uid="{00000000-0005-0000-0000-0000590F0000}"/>
    <cellStyle name="20% - Accent3 47 6 2" xfId="4137" xr:uid="{00000000-0005-0000-0000-00005A0F0000}"/>
    <cellStyle name="20% - Accent3 47 7" xfId="4138" xr:uid="{00000000-0005-0000-0000-00005B0F0000}"/>
    <cellStyle name="20% - Accent3 47 8" xfId="4139" xr:uid="{00000000-0005-0000-0000-00005C0F0000}"/>
    <cellStyle name="20% - Accent3 48" xfId="4140" xr:uid="{00000000-0005-0000-0000-00005D0F0000}"/>
    <cellStyle name="20% - Accent3 48 2" xfId="4141" xr:uid="{00000000-0005-0000-0000-00005E0F0000}"/>
    <cellStyle name="20% - Accent3 48 2 2" xfId="4142" xr:uid="{00000000-0005-0000-0000-00005F0F0000}"/>
    <cellStyle name="20% - Accent3 48 2 2 2" xfId="4143" xr:uid="{00000000-0005-0000-0000-0000600F0000}"/>
    <cellStyle name="20% - Accent3 48 2 3" xfId="4144" xr:uid="{00000000-0005-0000-0000-0000610F0000}"/>
    <cellStyle name="20% - Accent3 48 2 3 2" xfId="4145" xr:uid="{00000000-0005-0000-0000-0000620F0000}"/>
    <cellStyle name="20% - Accent3 48 2 4" xfId="4146" xr:uid="{00000000-0005-0000-0000-0000630F0000}"/>
    <cellStyle name="20% - Accent3 48 2 4 2" xfId="4147" xr:uid="{00000000-0005-0000-0000-0000640F0000}"/>
    <cellStyle name="20% - Accent3 48 2 5" xfId="4148" xr:uid="{00000000-0005-0000-0000-0000650F0000}"/>
    <cellStyle name="20% - Accent3 48 2 5 2" xfId="4149" xr:uid="{00000000-0005-0000-0000-0000660F0000}"/>
    <cellStyle name="20% - Accent3 48 2 6" xfId="4150" xr:uid="{00000000-0005-0000-0000-0000670F0000}"/>
    <cellStyle name="20% - Accent3 48 3" xfId="4151" xr:uid="{00000000-0005-0000-0000-0000680F0000}"/>
    <cellStyle name="20% - Accent3 48 3 2" xfId="4152" xr:uid="{00000000-0005-0000-0000-0000690F0000}"/>
    <cellStyle name="20% - Accent3 48 4" xfId="4153" xr:uid="{00000000-0005-0000-0000-00006A0F0000}"/>
    <cellStyle name="20% - Accent3 48 4 2" xfId="4154" xr:uid="{00000000-0005-0000-0000-00006B0F0000}"/>
    <cellStyle name="20% - Accent3 48 5" xfId="4155" xr:uid="{00000000-0005-0000-0000-00006C0F0000}"/>
    <cellStyle name="20% - Accent3 48 5 2" xfId="4156" xr:uid="{00000000-0005-0000-0000-00006D0F0000}"/>
    <cellStyle name="20% - Accent3 48 6" xfId="4157" xr:uid="{00000000-0005-0000-0000-00006E0F0000}"/>
    <cellStyle name="20% - Accent3 48 6 2" xfId="4158" xr:uid="{00000000-0005-0000-0000-00006F0F0000}"/>
    <cellStyle name="20% - Accent3 48 7" xfId="4159" xr:uid="{00000000-0005-0000-0000-0000700F0000}"/>
    <cellStyle name="20% - Accent3 48 8" xfId="4160" xr:uid="{00000000-0005-0000-0000-0000710F0000}"/>
    <cellStyle name="20% - Accent3 49" xfId="4161" xr:uid="{00000000-0005-0000-0000-0000720F0000}"/>
    <cellStyle name="20% - Accent3 49 2" xfId="4162" xr:uid="{00000000-0005-0000-0000-0000730F0000}"/>
    <cellStyle name="20% - Accent3 49 2 2" xfId="4163" xr:uid="{00000000-0005-0000-0000-0000740F0000}"/>
    <cellStyle name="20% - Accent3 49 2 2 2" xfId="4164" xr:uid="{00000000-0005-0000-0000-0000750F0000}"/>
    <cellStyle name="20% - Accent3 49 2 3" xfId="4165" xr:uid="{00000000-0005-0000-0000-0000760F0000}"/>
    <cellStyle name="20% - Accent3 49 2 3 2" xfId="4166" xr:uid="{00000000-0005-0000-0000-0000770F0000}"/>
    <cellStyle name="20% - Accent3 49 2 4" xfId="4167" xr:uid="{00000000-0005-0000-0000-0000780F0000}"/>
    <cellStyle name="20% - Accent3 49 2 4 2" xfId="4168" xr:uid="{00000000-0005-0000-0000-0000790F0000}"/>
    <cellStyle name="20% - Accent3 49 2 5" xfId="4169" xr:uid="{00000000-0005-0000-0000-00007A0F0000}"/>
    <cellStyle name="20% - Accent3 49 2 5 2" xfId="4170" xr:uid="{00000000-0005-0000-0000-00007B0F0000}"/>
    <cellStyle name="20% - Accent3 49 2 6" xfId="4171" xr:uid="{00000000-0005-0000-0000-00007C0F0000}"/>
    <cellStyle name="20% - Accent3 49 3" xfId="4172" xr:uid="{00000000-0005-0000-0000-00007D0F0000}"/>
    <cellStyle name="20% - Accent3 49 3 2" xfId="4173" xr:uid="{00000000-0005-0000-0000-00007E0F0000}"/>
    <cellStyle name="20% - Accent3 49 4" xfId="4174" xr:uid="{00000000-0005-0000-0000-00007F0F0000}"/>
    <cellStyle name="20% - Accent3 49 4 2" xfId="4175" xr:uid="{00000000-0005-0000-0000-0000800F0000}"/>
    <cellStyle name="20% - Accent3 49 5" xfId="4176" xr:uid="{00000000-0005-0000-0000-0000810F0000}"/>
    <cellStyle name="20% - Accent3 49 5 2" xfId="4177" xr:uid="{00000000-0005-0000-0000-0000820F0000}"/>
    <cellStyle name="20% - Accent3 49 6" xfId="4178" xr:uid="{00000000-0005-0000-0000-0000830F0000}"/>
    <cellStyle name="20% - Accent3 49 6 2" xfId="4179" xr:uid="{00000000-0005-0000-0000-0000840F0000}"/>
    <cellStyle name="20% - Accent3 49 7" xfId="4180" xr:uid="{00000000-0005-0000-0000-0000850F0000}"/>
    <cellStyle name="20% - Accent3 49 8" xfId="4181" xr:uid="{00000000-0005-0000-0000-0000860F0000}"/>
    <cellStyle name="20% - Accent3 5" xfId="4182" xr:uid="{00000000-0005-0000-0000-0000870F0000}"/>
    <cellStyle name="20% - Accent3 5 10" xfId="4183" xr:uid="{00000000-0005-0000-0000-0000880F0000}"/>
    <cellStyle name="20% - Accent3 5 11" xfId="4184" xr:uid="{00000000-0005-0000-0000-0000890F0000}"/>
    <cellStyle name="20% - Accent3 5 2" xfId="4185" xr:uid="{00000000-0005-0000-0000-00008A0F0000}"/>
    <cellStyle name="20% - Accent3 5 2 2" xfId="4186" xr:uid="{00000000-0005-0000-0000-00008B0F0000}"/>
    <cellStyle name="20% - Accent3 5 2 2 2" xfId="4187" xr:uid="{00000000-0005-0000-0000-00008C0F0000}"/>
    <cellStyle name="20% - Accent3 5 2 3" xfId="4188" xr:uid="{00000000-0005-0000-0000-00008D0F0000}"/>
    <cellStyle name="20% - Accent3 5 2 3 2" xfId="4189" xr:uid="{00000000-0005-0000-0000-00008E0F0000}"/>
    <cellStyle name="20% - Accent3 5 2 4" xfId="4190" xr:uid="{00000000-0005-0000-0000-00008F0F0000}"/>
    <cellStyle name="20% - Accent3 5 2 4 2" xfId="4191" xr:uid="{00000000-0005-0000-0000-0000900F0000}"/>
    <cellStyle name="20% - Accent3 5 2 5" xfId="4192" xr:uid="{00000000-0005-0000-0000-0000910F0000}"/>
    <cellStyle name="20% - Accent3 5 2 5 2" xfId="4193" xr:uid="{00000000-0005-0000-0000-0000920F0000}"/>
    <cellStyle name="20% - Accent3 5 2 6" xfId="4194" xr:uid="{00000000-0005-0000-0000-0000930F0000}"/>
    <cellStyle name="20% - Accent3 5 2 7" xfId="4195" xr:uid="{00000000-0005-0000-0000-0000940F0000}"/>
    <cellStyle name="20% - Accent3 5 2 8" xfId="4196" xr:uid="{00000000-0005-0000-0000-0000950F0000}"/>
    <cellStyle name="20% - Accent3 5 2 9" xfId="4197" xr:uid="{00000000-0005-0000-0000-0000960F0000}"/>
    <cellStyle name="20% - Accent3 5 3" xfId="4198" xr:uid="{00000000-0005-0000-0000-0000970F0000}"/>
    <cellStyle name="20% - Accent3 5 3 2" xfId="4199" xr:uid="{00000000-0005-0000-0000-0000980F0000}"/>
    <cellStyle name="20% - Accent3 5 4" xfId="4200" xr:uid="{00000000-0005-0000-0000-0000990F0000}"/>
    <cellStyle name="20% - Accent3 5 4 2" xfId="4201" xr:uid="{00000000-0005-0000-0000-00009A0F0000}"/>
    <cellStyle name="20% - Accent3 5 5" xfId="4202" xr:uid="{00000000-0005-0000-0000-00009B0F0000}"/>
    <cellStyle name="20% - Accent3 5 5 2" xfId="4203" xr:uid="{00000000-0005-0000-0000-00009C0F0000}"/>
    <cellStyle name="20% - Accent3 5 6" xfId="4204" xr:uid="{00000000-0005-0000-0000-00009D0F0000}"/>
    <cellStyle name="20% - Accent3 5 6 2" xfId="4205" xr:uid="{00000000-0005-0000-0000-00009E0F0000}"/>
    <cellStyle name="20% - Accent3 5 7" xfId="4206" xr:uid="{00000000-0005-0000-0000-00009F0F0000}"/>
    <cellStyle name="20% - Accent3 5 8" xfId="4207" xr:uid="{00000000-0005-0000-0000-0000A00F0000}"/>
    <cellStyle name="20% - Accent3 5 9" xfId="4208" xr:uid="{00000000-0005-0000-0000-0000A10F0000}"/>
    <cellStyle name="20% - Accent3 50" xfId="4209" xr:uid="{00000000-0005-0000-0000-0000A20F0000}"/>
    <cellStyle name="20% - Accent3 50 2" xfId="4210" xr:uid="{00000000-0005-0000-0000-0000A30F0000}"/>
    <cellStyle name="20% - Accent3 50 2 2" xfId="4211" xr:uid="{00000000-0005-0000-0000-0000A40F0000}"/>
    <cellStyle name="20% - Accent3 50 2 2 2" xfId="4212" xr:uid="{00000000-0005-0000-0000-0000A50F0000}"/>
    <cellStyle name="20% - Accent3 50 2 3" xfId="4213" xr:uid="{00000000-0005-0000-0000-0000A60F0000}"/>
    <cellStyle name="20% - Accent3 50 2 3 2" xfId="4214" xr:uid="{00000000-0005-0000-0000-0000A70F0000}"/>
    <cellStyle name="20% - Accent3 50 2 4" xfId="4215" xr:uid="{00000000-0005-0000-0000-0000A80F0000}"/>
    <cellStyle name="20% - Accent3 50 2 4 2" xfId="4216" xr:uid="{00000000-0005-0000-0000-0000A90F0000}"/>
    <cellStyle name="20% - Accent3 50 2 5" xfId="4217" xr:uid="{00000000-0005-0000-0000-0000AA0F0000}"/>
    <cellStyle name="20% - Accent3 50 2 5 2" xfId="4218" xr:uid="{00000000-0005-0000-0000-0000AB0F0000}"/>
    <cellStyle name="20% - Accent3 50 2 6" xfId="4219" xr:uid="{00000000-0005-0000-0000-0000AC0F0000}"/>
    <cellStyle name="20% - Accent3 50 3" xfId="4220" xr:uid="{00000000-0005-0000-0000-0000AD0F0000}"/>
    <cellStyle name="20% - Accent3 50 3 2" xfId="4221" xr:uid="{00000000-0005-0000-0000-0000AE0F0000}"/>
    <cellStyle name="20% - Accent3 50 4" xfId="4222" xr:uid="{00000000-0005-0000-0000-0000AF0F0000}"/>
    <cellStyle name="20% - Accent3 50 4 2" xfId="4223" xr:uid="{00000000-0005-0000-0000-0000B00F0000}"/>
    <cellStyle name="20% - Accent3 50 5" xfId="4224" xr:uid="{00000000-0005-0000-0000-0000B10F0000}"/>
    <cellStyle name="20% - Accent3 50 5 2" xfId="4225" xr:uid="{00000000-0005-0000-0000-0000B20F0000}"/>
    <cellStyle name="20% - Accent3 50 6" xfId="4226" xr:uid="{00000000-0005-0000-0000-0000B30F0000}"/>
    <cellStyle name="20% - Accent3 50 6 2" xfId="4227" xr:uid="{00000000-0005-0000-0000-0000B40F0000}"/>
    <cellStyle name="20% - Accent3 50 7" xfId="4228" xr:uid="{00000000-0005-0000-0000-0000B50F0000}"/>
    <cellStyle name="20% - Accent3 50 8" xfId="4229" xr:uid="{00000000-0005-0000-0000-0000B60F0000}"/>
    <cellStyle name="20% - Accent3 51" xfId="4230" xr:uid="{00000000-0005-0000-0000-0000B70F0000}"/>
    <cellStyle name="20% - Accent3 51 2" xfId="4231" xr:uid="{00000000-0005-0000-0000-0000B80F0000}"/>
    <cellStyle name="20% - Accent3 51 2 2" xfId="4232" xr:uid="{00000000-0005-0000-0000-0000B90F0000}"/>
    <cellStyle name="20% - Accent3 51 2 2 2" xfId="4233" xr:uid="{00000000-0005-0000-0000-0000BA0F0000}"/>
    <cellStyle name="20% - Accent3 51 2 3" xfId="4234" xr:uid="{00000000-0005-0000-0000-0000BB0F0000}"/>
    <cellStyle name="20% - Accent3 51 2 3 2" xfId="4235" xr:uid="{00000000-0005-0000-0000-0000BC0F0000}"/>
    <cellStyle name="20% - Accent3 51 2 4" xfId="4236" xr:uid="{00000000-0005-0000-0000-0000BD0F0000}"/>
    <cellStyle name="20% - Accent3 51 2 4 2" xfId="4237" xr:uid="{00000000-0005-0000-0000-0000BE0F0000}"/>
    <cellStyle name="20% - Accent3 51 2 5" xfId="4238" xr:uid="{00000000-0005-0000-0000-0000BF0F0000}"/>
    <cellStyle name="20% - Accent3 51 2 5 2" xfId="4239" xr:uid="{00000000-0005-0000-0000-0000C00F0000}"/>
    <cellStyle name="20% - Accent3 51 2 6" xfId="4240" xr:uid="{00000000-0005-0000-0000-0000C10F0000}"/>
    <cellStyle name="20% - Accent3 51 3" xfId="4241" xr:uid="{00000000-0005-0000-0000-0000C20F0000}"/>
    <cellStyle name="20% - Accent3 51 3 2" xfId="4242" xr:uid="{00000000-0005-0000-0000-0000C30F0000}"/>
    <cellStyle name="20% - Accent3 51 4" xfId="4243" xr:uid="{00000000-0005-0000-0000-0000C40F0000}"/>
    <cellStyle name="20% - Accent3 51 4 2" xfId="4244" xr:uid="{00000000-0005-0000-0000-0000C50F0000}"/>
    <cellStyle name="20% - Accent3 51 5" xfId="4245" xr:uid="{00000000-0005-0000-0000-0000C60F0000}"/>
    <cellStyle name="20% - Accent3 51 5 2" xfId="4246" xr:uid="{00000000-0005-0000-0000-0000C70F0000}"/>
    <cellStyle name="20% - Accent3 51 6" xfId="4247" xr:uid="{00000000-0005-0000-0000-0000C80F0000}"/>
    <cellStyle name="20% - Accent3 51 6 2" xfId="4248" xr:uid="{00000000-0005-0000-0000-0000C90F0000}"/>
    <cellStyle name="20% - Accent3 51 7" xfId="4249" xr:uid="{00000000-0005-0000-0000-0000CA0F0000}"/>
    <cellStyle name="20% - Accent3 51 8" xfId="4250" xr:uid="{00000000-0005-0000-0000-0000CB0F0000}"/>
    <cellStyle name="20% - Accent3 52" xfId="4251" xr:uid="{00000000-0005-0000-0000-0000CC0F0000}"/>
    <cellStyle name="20% - Accent3 52 2" xfId="4252" xr:uid="{00000000-0005-0000-0000-0000CD0F0000}"/>
    <cellStyle name="20% - Accent3 52 2 2" xfId="4253" xr:uid="{00000000-0005-0000-0000-0000CE0F0000}"/>
    <cellStyle name="20% - Accent3 52 2 2 2" xfId="4254" xr:uid="{00000000-0005-0000-0000-0000CF0F0000}"/>
    <cellStyle name="20% - Accent3 52 2 3" xfId="4255" xr:uid="{00000000-0005-0000-0000-0000D00F0000}"/>
    <cellStyle name="20% - Accent3 52 2 3 2" xfId="4256" xr:uid="{00000000-0005-0000-0000-0000D10F0000}"/>
    <cellStyle name="20% - Accent3 52 2 4" xfId="4257" xr:uid="{00000000-0005-0000-0000-0000D20F0000}"/>
    <cellStyle name="20% - Accent3 52 2 4 2" xfId="4258" xr:uid="{00000000-0005-0000-0000-0000D30F0000}"/>
    <cellStyle name="20% - Accent3 52 2 5" xfId="4259" xr:uid="{00000000-0005-0000-0000-0000D40F0000}"/>
    <cellStyle name="20% - Accent3 52 2 5 2" xfId="4260" xr:uid="{00000000-0005-0000-0000-0000D50F0000}"/>
    <cellStyle name="20% - Accent3 52 2 6" xfId="4261" xr:uid="{00000000-0005-0000-0000-0000D60F0000}"/>
    <cellStyle name="20% - Accent3 52 3" xfId="4262" xr:uid="{00000000-0005-0000-0000-0000D70F0000}"/>
    <cellStyle name="20% - Accent3 52 3 2" xfId="4263" xr:uid="{00000000-0005-0000-0000-0000D80F0000}"/>
    <cellStyle name="20% - Accent3 52 4" xfId="4264" xr:uid="{00000000-0005-0000-0000-0000D90F0000}"/>
    <cellStyle name="20% - Accent3 52 4 2" xfId="4265" xr:uid="{00000000-0005-0000-0000-0000DA0F0000}"/>
    <cellStyle name="20% - Accent3 52 5" xfId="4266" xr:uid="{00000000-0005-0000-0000-0000DB0F0000}"/>
    <cellStyle name="20% - Accent3 52 5 2" xfId="4267" xr:uid="{00000000-0005-0000-0000-0000DC0F0000}"/>
    <cellStyle name="20% - Accent3 52 6" xfId="4268" xr:uid="{00000000-0005-0000-0000-0000DD0F0000}"/>
    <cellStyle name="20% - Accent3 52 6 2" xfId="4269" xr:uid="{00000000-0005-0000-0000-0000DE0F0000}"/>
    <cellStyle name="20% - Accent3 52 7" xfId="4270" xr:uid="{00000000-0005-0000-0000-0000DF0F0000}"/>
    <cellStyle name="20% - Accent3 52 8" xfId="4271" xr:uid="{00000000-0005-0000-0000-0000E00F0000}"/>
    <cellStyle name="20% - Accent3 53" xfId="4272" xr:uid="{00000000-0005-0000-0000-0000E10F0000}"/>
    <cellStyle name="20% - Accent3 53 2" xfId="4273" xr:uid="{00000000-0005-0000-0000-0000E20F0000}"/>
    <cellStyle name="20% - Accent3 53 2 2" xfId="4274" xr:uid="{00000000-0005-0000-0000-0000E30F0000}"/>
    <cellStyle name="20% - Accent3 53 2 2 2" xfId="4275" xr:uid="{00000000-0005-0000-0000-0000E40F0000}"/>
    <cellStyle name="20% - Accent3 53 2 3" xfId="4276" xr:uid="{00000000-0005-0000-0000-0000E50F0000}"/>
    <cellStyle name="20% - Accent3 53 2 3 2" xfId="4277" xr:uid="{00000000-0005-0000-0000-0000E60F0000}"/>
    <cellStyle name="20% - Accent3 53 2 4" xfId="4278" xr:uid="{00000000-0005-0000-0000-0000E70F0000}"/>
    <cellStyle name="20% - Accent3 53 2 4 2" xfId="4279" xr:uid="{00000000-0005-0000-0000-0000E80F0000}"/>
    <cellStyle name="20% - Accent3 53 2 5" xfId="4280" xr:uid="{00000000-0005-0000-0000-0000E90F0000}"/>
    <cellStyle name="20% - Accent3 53 2 5 2" xfId="4281" xr:uid="{00000000-0005-0000-0000-0000EA0F0000}"/>
    <cellStyle name="20% - Accent3 53 2 6" xfId="4282" xr:uid="{00000000-0005-0000-0000-0000EB0F0000}"/>
    <cellStyle name="20% - Accent3 53 3" xfId="4283" xr:uid="{00000000-0005-0000-0000-0000EC0F0000}"/>
    <cellStyle name="20% - Accent3 53 3 2" xfId="4284" xr:uid="{00000000-0005-0000-0000-0000ED0F0000}"/>
    <cellStyle name="20% - Accent3 53 4" xfId="4285" xr:uid="{00000000-0005-0000-0000-0000EE0F0000}"/>
    <cellStyle name="20% - Accent3 53 4 2" xfId="4286" xr:uid="{00000000-0005-0000-0000-0000EF0F0000}"/>
    <cellStyle name="20% - Accent3 53 5" xfId="4287" xr:uid="{00000000-0005-0000-0000-0000F00F0000}"/>
    <cellStyle name="20% - Accent3 53 5 2" xfId="4288" xr:uid="{00000000-0005-0000-0000-0000F10F0000}"/>
    <cellStyle name="20% - Accent3 53 6" xfId="4289" xr:uid="{00000000-0005-0000-0000-0000F20F0000}"/>
    <cellStyle name="20% - Accent3 53 6 2" xfId="4290" xr:uid="{00000000-0005-0000-0000-0000F30F0000}"/>
    <cellStyle name="20% - Accent3 53 7" xfId="4291" xr:uid="{00000000-0005-0000-0000-0000F40F0000}"/>
    <cellStyle name="20% - Accent3 53 8" xfId="4292" xr:uid="{00000000-0005-0000-0000-0000F50F0000}"/>
    <cellStyle name="20% - Accent3 54" xfId="4293" xr:uid="{00000000-0005-0000-0000-0000F60F0000}"/>
    <cellStyle name="20% - Accent3 54 2" xfId="4294" xr:uid="{00000000-0005-0000-0000-0000F70F0000}"/>
    <cellStyle name="20% - Accent3 54 2 2" xfId="4295" xr:uid="{00000000-0005-0000-0000-0000F80F0000}"/>
    <cellStyle name="20% - Accent3 54 2 2 2" xfId="4296" xr:uid="{00000000-0005-0000-0000-0000F90F0000}"/>
    <cellStyle name="20% - Accent3 54 2 3" xfId="4297" xr:uid="{00000000-0005-0000-0000-0000FA0F0000}"/>
    <cellStyle name="20% - Accent3 54 2 3 2" xfId="4298" xr:uid="{00000000-0005-0000-0000-0000FB0F0000}"/>
    <cellStyle name="20% - Accent3 54 2 4" xfId="4299" xr:uid="{00000000-0005-0000-0000-0000FC0F0000}"/>
    <cellStyle name="20% - Accent3 54 2 4 2" xfId="4300" xr:uid="{00000000-0005-0000-0000-0000FD0F0000}"/>
    <cellStyle name="20% - Accent3 54 2 5" xfId="4301" xr:uid="{00000000-0005-0000-0000-0000FE0F0000}"/>
    <cellStyle name="20% - Accent3 54 2 5 2" xfId="4302" xr:uid="{00000000-0005-0000-0000-0000FF0F0000}"/>
    <cellStyle name="20% - Accent3 54 2 6" xfId="4303" xr:uid="{00000000-0005-0000-0000-000000100000}"/>
    <cellStyle name="20% - Accent3 54 3" xfId="4304" xr:uid="{00000000-0005-0000-0000-000001100000}"/>
    <cellStyle name="20% - Accent3 54 3 2" xfId="4305" xr:uid="{00000000-0005-0000-0000-000002100000}"/>
    <cellStyle name="20% - Accent3 54 4" xfId="4306" xr:uid="{00000000-0005-0000-0000-000003100000}"/>
    <cellStyle name="20% - Accent3 54 4 2" xfId="4307" xr:uid="{00000000-0005-0000-0000-000004100000}"/>
    <cellStyle name="20% - Accent3 54 5" xfId="4308" xr:uid="{00000000-0005-0000-0000-000005100000}"/>
    <cellStyle name="20% - Accent3 54 5 2" xfId="4309" xr:uid="{00000000-0005-0000-0000-000006100000}"/>
    <cellStyle name="20% - Accent3 54 6" xfId="4310" xr:uid="{00000000-0005-0000-0000-000007100000}"/>
    <cellStyle name="20% - Accent3 54 6 2" xfId="4311" xr:uid="{00000000-0005-0000-0000-000008100000}"/>
    <cellStyle name="20% - Accent3 54 7" xfId="4312" xr:uid="{00000000-0005-0000-0000-000009100000}"/>
    <cellStyle name="20% - Accent3 54 8" xfId="4313" xr:uid="{00000000-0005-0000-0000-00000A100000}"/>
    <cellStyle name="20% - Accent3 55" xfId="4314" xr:uid="{00000000-0005-0000-0000-00000B100000}"/>
    <cellStyle name="20% - Accent3 55 2" xfId="4315" xr:uid="{00000000-0005-0000-0000-00000C100000}"/>
    <cellStyle name="20% - Accent3 55 2 2" xfId="4316" xr:uid="{00000000-0005-0000-0000-00000D100000}"/>
    <cellStyle name="20% - Accent3 55 2 2 2" xfId="4317" xr:uid="{00000000-0005-0000-0000-00000E100000}"/>
    <cellStyle name="20% - Accent3 55 2 3" xfId="4318" xr:uid="{00000000-0005-0000-0000-00000F100000}"/>
    <cellStyle name="20% - Accent3 55 2 3 2" xfId="4319" xr:uid="{00000000-0005-0000-0000-000010100000}"/>
    <cellStyle name="20% - Accent3 55 2 4" xfId="4320" xr:uid="{00000000-0005-0000-0000-000011100000}"/>
    <cellStyle name="20% - Accent3 55 2 4 2" xfId="4321" xr:uid="{00000000-0005-0000-0000-000012100000}"/>
    <cellStyle name="20% - Accent3 55 2 5" xfId="4322" xr:uid="{00000000-0005-0000-0000-000013100000}"/>
    <cellStyle name="20% - Accent3 55 2 5 2" xfId="4323" xr:uid="{00000000-0005-0000-0000-000014100000}"/>
    <cellStyle name="20% - Accent3 55 2 6" xfId="4324" xr:uid="{00000000-0005-0000-0000-000015100000}"/>
    <cellStyle name="20% - Accent3 55 3" xfId="4325" xr:uid="{00000000-0005-0000-0000-000016100000}"/>
    <cellStyle name="20% - Accent3 55 3 2" xfId="4326" xr:uid="{00000000-0005-0000-0000-000017100000}"/>
    <cellStyle name="20% - Accent3 55 4" xfId="4327" xr:uid="{00000000-0005-0000-0000-000018100000}"/>
    <cellStyle name="20% - Accent3 55 4 2" xfId="4328" xr:uid="{00000000-0005-0000-0000-000019100000}"/>
    <cellStyle name="20% - Accent3 55 5" xfId="4329" xr:uid="{00000000-0005-0000-0000-00001A100000}"/>
    <cellStyle name="20% - Accent3 55 5 2" xfId="4330" xr:uid="{00000000-0005-0000-0000-00001B100000}"/>
    <cellStyle name="20% - Accent3 55 6" xfId="4331" xr:uid="{00000000-0005-0000-0000-00001C100000}"/>
    <cellStyle name="20% - Accent3 55 6 2" xfId="4332" xr:uid="{00000000-0005-0000-0000-00001D100000}"/>
    <cellStyle name="20% - Accent3 55 7" xfId="4333" xr:uid="{00000000-0005-0000-0000-00001E100000}"/>
    <cellStyle name="20% - Accent3 55 8" xfId="4334" xr:uid="{00000000-0005-0000-0000-00001F100000}"/>
    <cellStyle name="20% - Accent3 56" xfId="4335" xr:uid="{00000000-0005-0000-0000-000020100000}"/>
    <cellStyle name="20% - Accent3 56 2" xfId="4336" xr:uid="{00000000-0005-0000-0000-000021100000}"/>
    <cellStyle name="20% - Accent3 56 2 2" xfId="4337" xr:uid="{00000000-0005-0000-0000-000022100000}"/>
    <cellStyle name="20% - Accent3 56 2 2 2" xfId="4338" xr:uid="{00000000-0005-0000-0000-000023100000}"/>
    <cellStyle name="20% - Accent3 56 2 3" xfId="4339" xr:uid="{00000000-0005-0000-0000-000024100000}"/>
    <cellStyle name="20% - Accent3 56 2 3 2" xfId="4340" xr:uid="{00000000-0005-0000-0000-000025100000}"/>
    <cellStyle name="20% - Accent3 56 2 4" xfId="4341" xr:uid="{00000000-0005-0000-0000-000026100000}"/>
    <cellStyle name="20% - Accent3 56 2 4 2" xfId="4342" xr:uid="{00000000-0005-0000-0000-000027100000}"/>
    <cellStyle name="20% - Accent3 56 2 5" xfId="4343" xr:uid="{00000000-0005-0000-0000-000028100000}"/>
    <cellStyle name="20% - Accent3 56 2 5 2" xfId="4344" xr:uid="{00000000-0005-0000-0000-000029100000}"/>
    <cellStyle name="20% - Accent3 56 2 6" xfId="4345" xr:uid="{00000000-0005-0000-0000-00002A100000}"/>
    <cellStyle name="20% - Accent3 56 3" xfId="4346" xr:uid="{00000000-0005-0000-0000-00002B100000}"/>
    <cellStyle name="20% - Accent3 56 3 2" xfId="4347" xr:uid="{00000000-0005-0000-0000-00002C100000}"/>
    <cellStyle name="20% - Accent3 56 4" xfId="4348" xr:uid="{00000000-0005-0000-0000-00002D100000}"/>
    <cellStyle name="20% - Accent3 56 4 2" xfId="4349" xr:uid="{00000000-0005-0000-0000-00002E100000}"/>
    <cellStyle name="20% - Accent3 56 5" xfId="4350" xr:uid="{00000000-0005-0000-0000-00002F100000}"/>
    <cellStyle name="20% - Accent3 56 5 2" xfId="4351" xr:uid="{00000000-0005-0000-0000-000030100000}"/>
    <cellStyle name="20% - Accent3 56 6" xfId="4352" xr:uid="{00000000-0005-0000-0000-000031100000}"/>
    <cellStyle name="20% - Accent3 56 6 2" xfId="4353" xr:uid="{00000000-0005-0000-0000-000032100000}"/>
    <cellStyle name="20% - Accent3 56 7" xfId="4354" xr:uid="{00000000-0005-0000-0000-000033100000}"/>
    <cellStyle name="20% - Accent3 56 8" xfId="4355" xr:uid="{00000000-0005-0000-0000-000034100000}"/>
    <cellStyle name="20% - Accent3 57" xfId="4356" xr:uid="{00000000-0005-0000-0000-000035100000}"/>
    <cellStyle name="20% - Accent3 57 2" xfId="4357" xr:uid="{00000000-0005-0000-0000-000036100000}"/>
    <cellStyle name="20% - Accent3 57 2 2" xfId="4358" xr:uid="{00000000-0005-0000-0000-000037100000}"/>
    <cellStyle name="20% - Accent3 57 2 2 2" xfId="4359" xr:uid="{00000000-0005-0000-0000-000038100000}"/>
    <cellStyle name="20% - Accent3 57 2 3" xfId="4360" xr:uid="{00000000-0005-0000-0000-000039100000}"/>
    <cellStyle name="20% - Accent3 57 2 3 2" xfId="4361" xr:uid="{00000000-0005-0000-0000-00003A100000}"/>
    <cellStyle name="20% - Accent3 57 2 4" xfId="4362" xr:uid="{00000000-0005-0000-0000-00003B100000}"/>
    <cellStyle name="20% - Accent3 57 2 4 2" xfId="4363" xr:uid="{00000000-0005-0000-0000-00003C100000}"/>
    <cellStyle name="20% - Accent3 57 2 5" xfId="4364" xr:uid="{00000000-0005-0000-0000-00003D100000}"/>
    <cellStyle name="20% - Accent3 57 2 5 2" xfId="4365" xr:uid="{00000000-0005-0000-0000-00003E100000}"/>
    <cellStyle name="20% - Accent3 57 2 6" xfId="4366" xr:uid="{00000000-0005-0000-0000-00003F100000}"/>
    <cellStyle name="20% - Accent3 57 3" xfId="4367" xr:uid="{00000000-0005-0000-0000-000040100000}"/>
    <cellStyle name="20% - Accent3 57 3 2" xfId="4368" xr:uid="{00000000-0005-0000-0000-000041100000}"/>
    <cellStyle name="20% - Accent3 57 4" xfId="4369" xr:uid="{00000000-0005-0000-0000-000042100000}"/>
    <cellStyle name="20% - Accent3 57 4 2" xfId="4370" xr:uid="{00000000-0005-0000-0000-000043100000}"/>
    <cellStyle name="20% - Accent3 57 5" xfId="4371" xr:uid="{00000000-0005-0000-0000-000044100000}"/>
    <cellStyle name="20% - Accent3 57 5 2" xfId="4372" xr:uid="{00000000-0005-0000-0000-000045100000}"/>
    <cellStyle name="20% - Accent3 57 6" xfId="4373" xr:uid="{00000000-0005-0000-0000-000046100000}"/>
    <cellStyle name="20% - Accent3 57 6 2" xfId="4374" xr:uid="{00000000-0005-0000-0000-000047100000}"/>
    <cellStyle name="20% - Accent3 57 7" xfId="4375" xr:uid="{00000000-0005-0000-0000-000048100000}"/>
    <cellStyle name="20% - Accent3 57 8" xfId="4376" xr:uid="{00000000-0005-0000-0000-000049100000}"/>
    <cellStyle name="20% - Accent3 58" xfId="4377" xr:uid="{00000000-0005-0000-0000-00004A100000}"/>
    <cellStyle name="20% - Accent3 58 2" xfId="4378" xr:uid="{00000000-0005-0000-0000-00004B100000}"/>
    <cellStyle name="20% - Accent3 58 2 2" xfId="4379" xr:uid="{00000000-0005-0000-0000-00004C100000}"/>
    <cellStyle name="20% - Accent3 58 2 2 2" xfId="4380" xr:uid="{00000000-0005-0000-0000-00004D100000}"/>
    <cellStyle name="20% - Accent3 58 2 3" xfId="4381" xr:uid="{00000000-0005-0000-0000-00004E100000}"/>
    <cellStyle name="20% - Accent3 58 2 3 2" xfId="4382" xr:uid="{00000000-0005-0000-0000-00004F100000}"/>
    <cellStyle name="20% - Accent3 58 2 4" xfId="4383" xr:uid="{00000000-0005-0000-0000-000050100000}"/>
    <cellStyle name="20% - Accent3 58 2 4 2" xfId="4384" xr:uid="{00000000-0005-0000-0000-000051100000}"/>
    <cellStyle name="20% - Accent3 58 2 5" xfId="4385" xr:uid="{00000000-0005-0000-0000-000052100000}"/>
    <cellStyle name="20% - Accent3 58 2 5 2" xfId="4386" xr:uid="{00000000-0005-0000-0000-000053100000}"/>
    <cellStyle name="20% - Accent3 58 2 6" xfId="4387" xr:uid="{00000000-0005-0000-0000-000054100000}"/>
    <cellStyle name="20% - Accent3 58 3" xfId="4388" xr:uid="{00000000-0005-0000-0000-000055100000}"/>
    <cellStyle name="20% - Accent3 58 3 2" xfId="4389" xr:uid="{00000000-0005-0000-0000-000056100000}"/>
    <cellStyle name="20% - Accent3 58 4" xfId="4390" xr:uid="{00000000-0005-0000-0000-000057100000}"/>
    <cellStyle name="20% - Accent3 58 4 2" xfId="4391" xr:uid="{00000000-0005-0000-0000-000058100000}"/>
    <cellStyle name="20% - Accent3 58 5" xfId="4392" xr:uid="{00000000-0005-0000-0000-000059100000}"/>
    <cellStyle name="20% - Accent3 58 5 2" xfId="4393" xr:uid="{00000000-0005-0000-0000-00005A100000}"/>
    <cellStyle name="20% - Accent3 58 6" xfId="4394" xr:uid="{00000000-0005-0000-0000-00005B100000}"/>
    <cellStyle name="20% - Accent3 58 6 2" xfId="4395" xr:uid="{00000000-0005-0000-0000-00005C100000}"/>
    <cellStyle name="20% - Accent3 58 7" xfId="4396" xr:uid="{00000000-0005-0000-0000-00005D100000}"/>
    <cellStyle name="20% - Accent3 58 8" xfId="4397" xr:uid="{00000000-0005-0000-0000-00005E100000}"/>
    <cellStyle name="20% - Accent3 59" xfId="4398" xr:uid="{00000000-0005-0000-0000-00005F100000}"/>
    <cellStyle name="20% - Accent3 59 2" xfId="4399" xr:uid="{00000000-0005-0000-0000-000060100000}"/>
    <cellStyle name="20% - Accent3 59 2 2" xfId="4400" xr:uid="{00000000-0005-0000-0000-000061100000}"/>
    <cellStyle name="20% - Accent3 59 2 2 2" xfId="4401" xr:uid="{00000000-0005-0000-0000-000062100000}"/>
    <cellStyle name="20% - Accent3 59 2 3" xfId="4402" xr:uid="{00000000-0005-0000-0000-000063100000}"/>
    <cellStyle name="20% - Accent3 59 2 3 2" xfId="4403" xr:uid="{00000000-0005-0000-0000-000064100000}"/>
    <cellStyle name="20% - Accent3 59 2 4" xfId="4404" xr:uid="{00000000-0005-0000-0000-000065100000}"/>
    <cellStyle name="20% - Accent3 59 2 4 2" xfId="4405" xr:uid="{00000000-0005-0000-0000-000066100000}"/>
    <cellStyle name="20% - Accent3 59 2 5" xfId="4406" xr:uid="{00000000-0005-0000-0000-000067100000}"/>
    <cellStyle name="20% - Accent3 59 2 5 2" xfId="4407" xr:uid="{00000000-0005-0000-0000-000068100000}"/>
    <cellStyle name="20% - Accent3 59 2 6" xfId="4408" xr:uid="{00000000-0005-0000-0000-000069100000}"/>
    <cellStyle name="20% - Accent3 59 3" xfId="4409" xr:uid="{00000000-0005-0000-0000-00006A100000}"/>
    <cellStyle name="20% - Accent3 59 3 2" xfId="4410" xr:uid="{00000000-0005-0000-0000-00006B100000}"/>
    <cellStyle name="20% - Accent3 59 4" xfId="4411" xr:uid="{00000000-0005-0000-0000-00006C100000}"/>
    <cellStyle name="20% - Accent3 59 4 2" xfId="4412" xr:uid="{00000000-0005-0000-0000-00006D100000}"/>
    <cellStyle name="20% - Accent3 59 5" xfId="4413" xr:uid="{00000000-0005-0000-0000-00006E100000}"/>
    <cellStyle name="20% - Accent3 59 5 2" xfId="4414" xr:uid="{00000000-0005-0000-0000-00006F100000}"/>
    <cellStyle name="20% - Accent3 59 6" xfId="4415" xr:uid="{00000000-0005-0000-0000-000070100000}"/>
    <cellStyle name="20% - Accent3 59 6 2" xfId="4416" xr:uid="{00000000-0005-0000-0000-000071100000}"/>
    <cellStyle name="20% - Accent3 59 7" xfId="4417" xr:uid="{00000000-0005-0000-0000-000072100000}"/>
    <cellStyle name="20% - Accent3 59 8" xfId="4418" xr:uid="{00000000-0005-0000-0000-000073100000}"/>
    <cellStyle name="20% - Accent3 6" xfId="4419" xr:uid="{00000000-0005-0000-0000-000074100000}"/>
    <cellStyle name="20% - Accent3 6 10" xfId="4420" xr:uid="{00000000-0005-0000-0000-000075100000}"/>
    <cellStyle name="20% - Accent3 6 11" xfId="4421" xr:uid="{00000000-0005-0000-0000-000076100000}"/>
    <cellStyle name="20% - Accent3 6 2" xfId="4422" xr:uid="{00000000-0005-0000-0000-000077100000}"/>
    <cellStyle name="20% - Accent3 6 2 2" xfId="4423" xr:uid="{00000000-0005-0000-0000-000078100000}"/>
    <cellStyle name="20% - Accent3 6 2 2 2" xfId="4424" xr:uid="{00000000-0005-0000-0000-000079100000}"/>
    <cellStyle name="20% - Accent3 6 2 3" xfId="4425" xr:uid="{00000000-0005-0000-0000-00007A100000}"/>
    <cellStyle name="20% - Accent3 6 2 3 2" xfId="4426" xr:uid="{00000000-0005-0000-0000-00007B100000}"/>
    <cellStyle name="20% - Accent3 6 2 4" xfId="4427" xr:uid="{00000000-0005-0000-0000-00007C100000}"/>
    <cellStyle name="20% - Accent3 6 2 4 2" xfId="4428" xr:uid="{00000000-0005-0000-0000-00007D100000}"/>
    <cellStyle name="20% - Accent3 6 2 5" xfId="4429" xr:uid="{00000000-0005-0000-0000-00007E100000}"/>
    <cellStyle name="20% - Accent3 6 2 5 2" xfId="4430" xr:uid="{00000000-0005-0000-0000-00007F100000}"/>
    <cellStyle name="20% - Accent3 6 2 6" xfId="4431" xr:uid="{00000000-0005-0000-0000-000080100000}"/>
    <cellStyle name="20% - Accent3 6 2 7" xfId="4432" xr:uid="{00000000-0005-0000-0000-000081100000}"/>
    <cellStyle name="20% - Accent3 6 2 8" xfId="4433" xr:uid="{00000000-0005-0000-0000-000082100000}"/>
    <cellStyle name="20% - Accent3 6 2 9" xfId="4434" xr:uid="{00000000-0005-0000-0000-000083100000}"/>
    <cellStyle name="20% - Accent3 6 3" xfId="4435" xr:uid="{00000000-0005-0000-0000-000084100000}"/>
    <cellStyle name="20% - Accent3 6 3 2" xfId="4436" xr:uid="{00000000-0005-0000-0000-000085100000}"/>
    <cellStyle name="20% - Accent3 6 4" xfId="4437" xr:uid="{00000000-0005-0000-0000-000086100000}"/>
    <cellStyle name="20% - Accent3 6 4 2" xfId="4438" xr:uid="{00000000-0005-0000-0000-000087100000}"/>
    <cellStyle name="20% - Accent3 6 5" xfId="4439" xr:uid="{00000000-0005-0000-0000-000088100000}"/>
    <cellStyle name="20% - Accent3 6 5 2" xfId="4440" xr:uid="{00000000-0005-0000-0000-000089100000}"/>
    <cellStyle name="20% - Accent3 6 6" xfId="4441" xr:uid="{00000000-0005-0000-0000-00008A100000}"/>
    <cellStyle name="20% - Accent3 6 6 2" xfId="4442" xr:uid="{00000000-0005-0000-0000-00008B100000}"/>
    <cellStyle name="20% - Accent3 6 7" xfId="4443" xr:uid="{00000000-0005-0000-0000-00008C100000}"/>
    <cellStyle name="20% - Accent3 6 8" xfId="4444" xr:uid="{00000000-0005-0000-0000-00008D100000}"/>
    <cellStyle name="20% - Accent3 6 9" xfId="4445" xr:uid="{00000000-0005-0000-0000-00008E100000}"/>
    <cellStyle name="20% - Accent3 60" xfId="4446" xr:uid="{00000000-0005-0000-0000-00008F100000}"/>
    <cellStyle name="20% - Accent3 60 2" xfId="4447" xr:uid="{00000000-0005-0000-0000-000090100000}"/>
    <cellStyle name="20% - Accent3 60 2 2" xfId="4448" xr:uid="{00000000-0005-0000-0000-000091100000}"/>
    <cellStyle name="20% - Accent3 60 2 2 2" xfId="4449" xr:uid="{00000000-0005-0000-0000-000092100000}"/>
    <cellStyle name="20% - Accent3 60 2 3" xfId="4450" xr:uid="{00000000-0005-0000-0000-000093100000}"/>
    <cellStyle name="20% - Accent3 60 2 3 2" xfId="4451" xr:uid="{00000000-0005-0000-0000-000094100000}"/>
    <cellStyle name="20% - Accent3 60 2 4" xfId="4452" xr:uid="{00000000-0005-0000-0000-000095100000}"/>
    <cellStyle name="20% - Accent3 60 2 4 2" xfId="4453" xr:uid="{00000000-0005-0000-0000-000096100000}"/>
    <cellStyle name="20% - Accent3 60 2 5" xfId="4454" xr:uid="{00000000-0005-0000-0000-000097100000}"/>
    <cellStyle name="20% - Accent3 60 2 5 2" xfId="4455" xr:uid="{00000000-0005-0000-0000-000098100000}"/>
    <cellStyle name="20% - Accent3 60 2 6" xfId="4456" xr:uid="{00000000-0005-0000-0000-000099100000}"/>
    <cellStyle name="20% - Accent3 60 3" xfId="4457" xr:uid="{00000000-0005-0000-0000-00009A100000}"/>
    <cellStyle name="20% - Accent3 60 3 2" xfId="4458" xr:uid="{00000000-0005-0000-0000-00009B100000}"/>
    <cellStyle name="20% - Accent3 60 4" xfId="4459" xr:uid="{00000000-0005-0000-0000-00009C100000}"/>
    <cellStyle name="20% - Accent3 60 4 2" xfId="4460" xr:uid="{00000000-0005-0000-0000-00009D100000}"/>
    <cellStyle name="20% - Accent3 60 5" xfId="4461" xr:uid="{00000000-0005-0000-0000-00009E100000}"/>
    <cellStyle name="20% - Accent3 60 5 2" xfId="4462" xr:uid="{00000000-0005-0000-0000-00009F100000}"/>
    <cellStyle name="20% - Accent3 60 6" xfId="4463" xr:uid="{00000000-0005-0000-0000-0000A0100000}"/>
    <cellStyle name="20% - Accent3 60 6 2" xfId="4464" xr:uid="{00000000-0005-0000-0000-0000A1100000}"/>
    <cellStyle name="20% - Accent3 60 7" xfId="4465" xr:uid="{00000000-0005-0000-0000-0000A2100000}"/>
    <cellStyle name="20% - Accent3 60 8" xfId="4466" xr:uid="{00000000-0005-0000-0000-0000A3100000}"/>
    <cellStyle name="20% - Accent3 61" xfId="4467" xr:uid="{00000000-0005-0000-0000-0000A4100000}"/>
    <cellStyle name="20% - Accent3 61 2" xfId="4468" xr:uid="{00000000-0005-0000-0000-0000A5100000}"/>
    <cellStyle name="20% - Accent3 61 2 2" xfId="4469" xr:uid="{00000000-0005-0000-0000-0000A6100000}"/>
    <cellStyle name="20% - Accent3 61 2 2 2" xfId="4470" xr:uid="{00000000-0005-0000-0000-0000A7100000}"/>
    <cellStyle name="20% - Accent3 61 2 3" xfId="4471" xr:uid="{00000000-0005-0000-0000-0000A8100000}"/>
    <cellStyle name="20% - Accent3 61 2 3 2" xfId="4472" xr:uid="{00000000-0005-0000-0000-0000A9100000}"/>
    <cellStyle name="20% - Accent3 61 2 4" xfId="4473" xr:uid="{00000000-0005-0000-0000-0000AA100000}"/>
    <cellStyle name="20% - Accent3 61 2 4 2" xfId="4474" xr:uid="{00000000-0005-0000-0000-0000AB100000}"/>
    <cellStyle name="20% - Accent3 61 2 5" xfId="4475" xr:uid="{00000000-0005-0000-0000-0000AC100000}"/>
    <cellStyle name="20% - Accent3 61 2 5 2" xfId="4476" xr:uid="{00000000-0005-0000-0000-0000AD100000}"/>
    <cellStyle name="20% - Accent3 61 2 6" xfId="4477" xr:uid="{00000000-0005-0000-0000-0000AE100000}"/>
    <cellStyle name="20% - Accent3 61 3" xfId="4478" xr:uid="{00000000-0005-0000-0000-0000AF100000}"/>
    <cellStyle name="20% - Accent3 61 3 2" xfId="4479" xr:uid="{00000000-0005-0000-0000-0000B0100000}"/>
    <cellStyle name="20% - Accent3 61 4" xfId="4480" xr:uid="{00000000-0005-0000-0000-0000B1100000}"/>
    <cellStyle name="20% - Accent3 61 4 2" xfId="4481" xr:uid="{00000000-0005-0000-0000-0000B2100000}"/>
    <cellStyle name="20% - Accent3 61 5" xfId="4482" xr:uid="{00000000-0005-0000-0000-0000B3100000}"/>
    <cellStyle name="20% - Accent3 61 5 2" xfId="4483" xr:uid="{00000000-0005-0000-0000-0000B4100000}"/>
    <cellStyle name="20% - Accent3 61 6" xfId="4484" xr:uid="{00000000-0005-0000-0000-0000B5100000}"/>
    <cellStyle name="20% - Accent3 61 6 2" xfId="4485" xr:uid="{00000000-0005-0000-0000-0000B6100000}"/>
    <cellStyle name="20% - Accent3 61 7" xfId="4486" xr:uid="{00000000-0005-0000-0000-0000B7100000}"/>
    <cellStyle name="20% - Accent3 61 8" xfId="4487" xr:uid="{00000000-0005-0000-0000-0000B8100000}"/>
    <cellStyle name="20% - Accent3 62" xfId="4488" xr:uid="{00000000-0005-0000-0000-0000B9100000}"/>
    <cellStyle name="20% - Accent3 62 2" xfId="4489" xr:uid="{00000000-0005-0000-0000-0000BA100000}"/>
    <cellStyle name="20% - Accent3 62 2 2" xfId="4490" xr:uid="{00000000-0005-0000-0000-0000BB100000}"/>
    <cellStyle name="20% - Accent3 62 2 2 2" xfId="4491" xr:uid="{00000000-0005-0000-0000-0000BC100000}"/>
    <cellStyle name="20% - Accent3 62 2 3" xfId="4492" xr:uid="{00000000-0005-0000-0000-0000BD100000}"/>
    <cellStyle name="20% - Accent3 62 2 3 2" xfId="4493" xr:uid="{00000000-0005-0000-0000-0000BE100000}"/>
    <cellStyle name="20% - Accent3 62 2 4" xfId="4494" xr:uid="{00000000-0005-0000-0000-0000BF100000}"/>
    <cellStyle name="20% - Accent3 62 2 4 2" xfId="4495" xr:uid="{00000000-0005-0000-0000-0000C0100000}"/>
    <cellStyle name="20% - Accent3 62 2 5" xfId="4496" xr:uid="{00000000-0005-0000-0000-0000C1100000}"/>
    <cellStyle name="20% - Accent3 62 2 5 2" xfId="4497" xr:uid="{00000000-0005-0000-0000-0000C2100000}"/>
    <cellStyle name="20% - Accent3 62 2 6" xfId="4498" xr:uid="{00000000-0005-0000-0000-0000C3100000}"/>
    <cellStyle name="20% - Accent3 62 3" xfId="4499" xr:uid="{00000000-0005-0000-0000-0000C4100000}"/>
    <cellStyle name="20% - Accent3 62 3 2" xfId="4500" xr:uid="{00000000-0005-0000-0000-0000C5100000}"/>
    <cellStyle name="20% - Accent3 62 4" xfId="4501" xr:uid="{00000000-0005-0000-0000-0000C6100000}"/>
    <cellStyle name="20% - Accent3 62 4 2" xfId="4502" xr:uid="{00000000-0005-0000-0000-0000C7100000}"/>
    <cellStyle name="20% - Accent3 62 5" xfId="4503" xr:uid="{00000000-0005-0000-0000-0000C8100000}"/>
    <cellStyle name="20% - Accent3 62 5 2" xfId="4504" xr:uid="{00000000-0005-0000-0000-0000C9100000}"/>
    <cellStyle name="20% - Accent3 62 6" xfId="4505" xr:uid="{00000000-0005-0000-0000-0000CA100000}"/>
    <cellStyle name="20% - Accent3 62 6 2" xfId="4506" xr:uid="{00000000-0005-0000-0000-0000CB100000}"/>
    <cellStyle name="20% - Accent3 62 7" xfId="4507" xr:uid="{00000000-0005-0000-0000-0000CC100000}"/>
    <cellStyle name="20% - Accent3 62 8" xfId="4508" xr:uid="{00000000-0005-0000-0000-0000CD100000}"/>
    <cellStyle name="20% - Accent3 63" xfId="4509" xr:uid="{00000000-0005-0000-0000-0000CE100000}"/>
    <cellStyle name="20% - Accent3 63 2" xfId="4510" xr:uid="{00000000-0005-0000-0000-0000CF100000}"/>
    <cellStyle name="20% - Accent3 63 2 2" xfId="4511" xr:uid="{00000000-0005-0000-0000-0000D0100000}"/>
    <cellStyle name="20% - Accent3 63 2 2 2" xfId="4512" xr:uid="{00000000-0005-0000-0000-0000D1100000}"/>
    <cellStyle name="20% - Accent3 63 2 3" xfId="4513" xr:uid="{00000000-0005-0000-0000-0000D2100000}"/>
    <cellStyle name="20% - Accent3 63 2 3 2" xfId="4514" xr:uid="{00000000-0005-0000-0000-0000D3100000}"/>
    <cellStyle name="20% - Accent3 63 2 4" xfId="4515" xr:uid="{00000000-0005-0000-0000-0000D4100000}"/>
    <cellStyle name="20% - Accent3 63 2 4 2" xfId="4516" xr:uid="{00000000-0005-0000-0000-0000D5100000}"/>
    <cellStyle name="20% - Accent3 63 2 5" xfId="4517" xr:uid="{00000000-0005-0000-0000-0000D6100000}"/>
    <cellStyle name="20% - Accent3 63 2 5 2" xfId="4518" xr:uid="{00000000-0005-0000-0000-0000D7100000}"/>
    <cellStyle name="20% - Accent3 63 2 6" xfId="4519" xr:uid="{00000000-0005-0000-0000-0000D8100000}"/>
    <cellStyle name="20% - Accent3 63 3" xfId="4520" xr:uid="{00000000-0005-0000-0000-0000D9100000}"/>
    <cellStyle name="20% - Accent3 63 3 2" xfId="4521" xr:uid="{00000000-0005-0000-0000-0000DA100000}"/>
    <cellStyle name="20% - Accent3 63 4" xfId="4522" xr:uid="{00000000-0005-0000-0000-0000DB100000}"/>
    <cellStyle name="20% - Accent3 63 4 2" xfId="4523" xr:uid="{00000000-0005-0000-0000-0000DC100000}"/>
    <cellStyle name="20% - Accent3 63 5" xfId="4524" xr:uid="{00000000-0005-0000-0000-0000DD100000}"/>
    <cellStyle name="20% - Accent3 63 5 2" xfId="4525" xr:uid="{00000000-0005-0000-0000-0000DE100000}"/>
    <cellStyle name="20% - Accent3 63 6" xfId="4526" xr:uid="{00000000-0005-0000-0000-0000DF100000}"/>
    <cellStyle name="20% - Accent3 63 6 2" xfId="4527" xr:uid="{00000000-0005-0000-0000-0000E0100000}"/>
    <cellStyle name="20% - Accent3 63 7" xfId="4528" xr:uid="{00000000-0005-0000-0000-0000E1100000}"/>
    <cellStyle name="20% - Accent3 63 8" xfId="4529" xr:uid="{00000000-0005-0000-0000-0000E2100000}"/>
    <cellStyle name="20% - Accent3 64" xfId="4530" xr:uid="{00000000-0005-0000-0000-0000E3100000}"/>
    <cellStyle name="20% - Accent3 64 2" xfId="4531" xr:uid="{00000000-0005-0000-0000-0000E4100000}"/>
    <cellStyle name="20% - Accent3 64 2 2" xfId="4532" xr:uid="{00000000-0005-0000-0000-0000E5100000}"/>
    <cellStyle name="20% - Accent3 64 2 2 2" xfId="4533" xr:uid="{00000000-0005-0000-0000-0000E6100000}"/>
    <cellStyle name="20% - Accent3 64 2 3" xfId="4534" xr:uid="{00000000-0005-0000-0000-0000E7100000}"/>
    <cellStyle name="20% - Accent3 64 2 3 2" xfId="4535" xr:uid="{00000000-0005-0000-0000-0000E8100000}"/>
    <cellStyle name="20% - Accent3 64 2 4" xfId="4536" xr:uid="{00000000-0005-0000-0000-0000E9100000}"/>
    <cellStyle name="20% - Accent3 64 2 4 2" xfId="4537" xr:uid="{00000000-0005-0000-0000-0000EA100000}"/>
    <cellStyle name="20% - Accent3 64 2 5" xfId="4538" xr:uid="{00000000-0005-0000-0000-0000EB100000}"/>
    <cellStyle name="20% - Accent3 64 2 5 2" xfId="4539" xr:uid="{00000000-0005-0000-0000-0000EC100000}"/>
    <cellStyle name="20% - Accent3 64 2 6" xfId="4540" xr:uid="{00000000-0005-0000-0000-0000ED100000}"/>
    <cellStyle name="20% - Accent3 64 3" xfId="4541" xr:uid="{00000000-0005-0000-0000-0000EE100000}"/>
    <cellStyle name="20% - Accent3 64 3 2" xfId="4542" xr:uid="{00000000-0005-0000-0000-0000EF100000}"/>
    <cellStyle name="20% - Accent3 64 4" xfId="4543" xr:uid="{00000000-0005-0000-0000-0000F0100000}"/>
    <cellStyle name="20% - Accent3 64 4 2" xfId="4544" xr:uid="{00000000-0005-0000-0000-0000F1100000}"/>
    <cellStyle name="20% - Accent3 64 5" xfId="4545" xr:uid="{00000000-0005-0000-0000-0000F2100000}"/>
    <cellStyle name="20% - Accent3 64 5 2" xfId="4546" xr:uid="{00000000-0005-0000-0000-0000F3100000}"/>
    <cellStyle name="20% - Accent3 64 6" xfId="4547" xr:uid="{00000000-0005-0000-0000-0000F4100000}"/>
    <cellStyle name="20% - Accent3 64 6 2" xfId="4548" xr:uid="{00000000-0005-0000-0000-0000F5100000}"/>
    <cellStyle name="20% - Accent3 64 7" xfId="4549" xr:uid="{00000000-0005-0000-0000-0000F6100000}"/>
    <cellStyle name="20% - Accent3 64 8" xfId="4550" xr:uid="{00000000-0005-0000-0000-0000F7100000}"/>
    <cellStyle name="20% - Accent3 65" xfId="4551" xr:uid="{00000000-0005-0000-0000-0000F8100000}"/>
    <cellStyle name="20% - Accent3 65 2" xfId="4552" xr:uid="{00000000-0005-0000-0000-0000F9100000}"/>
    <cellStyle name="20% - Accent3 65 2 2" xfId="4553" xr:uid="{00000000-0005-0000-0000-0000FA100000}"/>
    <cellStyle name="20% - Accent3 65 2 2 2" xfId="4554" xr:uid="{00000000-0005-0000-0000-0000FB100000}"/>
    <cellStyle name="20% - Accent3 65 2 3" xfId="4555" xr:uid="{00000000-0005-0000-0000-0000FC100000}"/>
    <cellStyle name="20% - Accent3 65 2 3 2" xfId="4556" xr:uid="{00000000-0005-0000-0000-0000FD100000}"/>
    <cellStyle name="20% - Accent3 65 2 4" xfId="4557" xr:uid="{00000000-0005-0000-0000-0000FE100000}"/>
    <cellStyle name="20% - Accent3 65 2 4 2" xfId="4558" xr:uid="{00000000-0005-0000-0000-0000FF100000}"/>
    <cellStyle name="20% - Accent3 65 2 5" xfId="4559" xr:uid="{00000000-0005-0000-0000-000000110000}"/>
    <cellStyle name="20% - Accent3 65 2 5 2" xfId="4560" xr:uid="{00000000-0005-0000-0000-000001110000}"/>
    <cellStyle name="20% - Accent3 65 2 6" xfId="4561" xr:uid="{00000000-0005-0000-0000-000002110000}"/>
    <cellStyle name="20% - Accent3 65 3" xfId="4562" xr:uid="{00000000-0005-0000-0000-000003110000}"/>
    <cellStyle name="20% - Accent3 65 3 2" xfId="4563" xr:uid="{00000000-0005-0000-0000-000004110000}"/>
    <cellStyle name="20% - Accent3 65 4" xfId="4564" xr:uid="{00000000-0005-0000-0000-000005110000}"/>
    <cellStyle name="20% - Accent3 65 4 2" xfId="4565" xr:uid="{00000000-0005-0000-0000-000006110000}"/>
    <cellStyle name="20% - Accent3 65 5" xfId="4566" xr:uid="{00000000-0005-0000-0000-000007110000}"/>
    <cellStyle name="20% - Accent3 65 5 2" xfId="4567" xr:uid="{00000000-0005-0000-0000-000008110000}"/>
    <cellStyle name="20% - Accent3 65 6" xfId="4568" xr:uid="{00000000-0005-0000-0000-000009110000}"/>
    <cellStyle name="20% - Accent3 65 6 2" xfId="4569" xr:uid="{00000000-0005-0000-0000-00000A110000}"/>
    <cellStyle name="20% - Accent3 65 7" xfId="4570" xr:uid="{00000000-0005-0000-0000-00000B110000}"/>
    <cellStyle name="20% - Accent3 65 8" xfId="4571" xr:uid="{00000000-0005-0000-0000-00000C110000}"/>
    <cellStyle name="20% - Accent3 66" xfId="4572" xr:uid="{00000000-0005-0000-0000-00000D110000}"/>
    <cellStyle name="20% - Accent3 66 2" xfId="4573" xr:uid="{00000000-0005-0000-0000-00000E110000}"/>
    <cellStyle name="20% - Accent3 66 2 2" xfId="4574" xr:uid="{00000000-0005-0000-0000-00000F110000}"/>
    <cellStyle name="20% - Accent3 66 2 2 2" xfId="4575" xr:uid="{00000000-0005-0000-0000-000010110000}"/>
    <cellStyle name="20% - Accent3 66 2 3" xfId="4576" xr:uid="{00000000-0005-0000-0000-000011110000}"/>
    <cellStyle name="20% - Accent3 66 2 3 2" xfId="4577" xr:uid="{00000000-0005-0000-0000-000012110000}"/>
    <cellStyle name="20% - Accent3 66 2 4" xfId="4578" xr:uid="{00000000-0005-0000-0000-000013110000}"/>
    <cellStyle name="20% - Accent3 66 2 4 2" xfId="4579" xr:uid="{00000000-0005-0000-0000-000014110000}"/>
    <cellStyle name="20% - Accent3 66 2 5" xfId="4580" xr:uid="{00000000-0005-0000-0000-000015110000}"/>
    <cellStyle name="20% - Accent3 66 2 5 2" xfId="4581" xr:uid="{00000000-0005-0000-0000-000016110000}"/>
    <cellStyle name="20% - Accent3 66 2 6" xfId="4582" xr:uid="{00000000-0005-0000-0000-000017110000}"/>
    <cellStyle name="20% - Accent3 66 3" xfId="4583" xr:uid="{00000000-0005-0000-0000-000018110000}"/>
    <cellStyle name="20% - Accent3 66 3 2" xfId="4584" xr:uid="{00000000-0005-0000-0000-000019110000}"/>
    <cellStyle name="20% - Accent3 66 4" xfId="4585" xr:uid="{00000000-0005-0000-0000-00001A110000}"/>
    <cellStyle name="20% - Accent3 66 4 2" xfId="4586" xr:uid="{00000000-0005-0000-0000-00001B110000}"/>
    <cellStyle name="20% - Accent3 66 5" xfId="4587" xr:uid="{00000000-0005-0000-0000-00001C110000}"/>
    <cellStyle name="20% - Accent3 66 5 2" xfId="4588" xr:uid="{00000000-0005-0000-0000-00001D110000}"/>
    <cellStyle name="20% - Accent3 66 6" xfId="4589" xr:uid="{00000000-0005-0000-0000-00001E110000}"/>
    <cellStyle name="20% - Accent3 66 6 2" xfId="4590" xr:uid="{00000000-0005-0000-0000-00001F110000}"/>
    <cellStyle name="20% - Accent3 66 7" xfId="4591" xr:uid="{00000000-0005-0000-0000-000020110000}"/>
    <cellStyle name="20% - Accent3 66 8" xfId="4592" xr:uid="{00000000-0005-0000-0000-000021110000}"/>
    <cellStyle name="20% - Accent3 67" xfId="4593" xr:uid="{00000000-0005-0000-0000-000022110000}"/>
    <cellStyle name="20% - Accent3 67 2" xfId="4594" xr:uid="{00000000-0005-0000-0000-000023110000}"/>
    <cellStyle name="20% - Accent3 67 2 2" xfId="4595" xr:uid="{00000000-0005-0000-0000-000024110000}"/>
    <cellStyle name="20% - Accent3 67 2 2 2" xfId="4596" xr:uid="{00000000-0005-0000-0000-000025110000}"/>
    <cellStyle name="20% - Accent3 67 2 3" xfId="4597" xr:uid="{00000000-0005-0000-0000-000026110000}"/>
    <cellStyle name="20% - Accent3 67 2 3 2" xfId="4598" xr:uid="{00000000-0005-0000-0000-000027110000}"/>
    <cellStyle name="20% - Accent3 67 2 4" xfId="4599" xr:uid="{00000000-0005-0000-0000-000028110000}"/>
    <cellStyle name="20% - Accent3 67 2 4 2" xfId="4600" xr:uid="{00000000-0005-0000-0000-000029110000}"/>
    <cellStyle name="20% - Accent3 67 2 5" xfId="4601" xr:uid="{00000000-0005-0000-0000-00002A110000}"/>
    <cellStyle name="20% - Accent3 67 2 5 2" xfId="4602" xr:uid="{00000000-0005-0000-0000-00002B110000}"/>
    <cellStyle name="20% - Accent3 67 2 6" xfId="4603" xr:uid="{00000000-0005-0000-0000-00002C110000}"/>
    <cellStyle name="20% - Accent3 67 3" xfId="4604" xr:uid="{00000000-0005-0000-0000-00002D110000}"/>
    <cellStyle name="20% - Accent3 67 3 2" xfId="4605" xr:uid="{00000000-0005-0000-0000-00002E110000}"/>
    <cellStyle name="20% - Accent3 67 4" xfId="4606" xr:uid="{00000000-0005-0000-0000-00002F110000}"/>
    <cellStyle name="20% - Accent3 67 4 2" xfId="4607" xr:uid="{00000000-0005-0000-0000-000030110000}"/>
    <cellStyle name="20% - Accent3 67 5" xfId="4608" xr:uid="{00000000-0005-0000-0000-000031110000}"/>
    <cellStyle name="20% - Accent3 67 5 2" xfId="4609" xr:uid="{00000000-0005-0000-0000-000032110000}"/>
    <cellStyle name="20% - Accent3 67 6" xfId="4610" xr:uid="{00000000-0005-0000-0000-000033110000}"/>
    <cellStyle name="20% - Accent3 67 6 2" xfId="4611" xr:uid="{00000000-0005-0000-0000-000034110000}"/>
    <cellStyle name="20% - Accent3 67 7" xfId="4612" xr:uid="{00000000-0005-0000-0000-000035110000}"/>
    <cellStyle name="20% - Accent3 67 8" xfId="4613" xr:uid="{00000000-0005-0000-0000-000036110000}"/>
    <cellStyle name="20% - Accent3 68" xfId="4614" xr:uid="{00000000-0005-0000-0000-000037110000}"/>
    <cellStyle name="20% - Accent3 68 2" xfId="4615" xr:uid="{00000000-0005-0000-0000-000038110000}"/>
    <cellStyle name="20% - Accent3 68 2 2" xfId="4616" xr:uid="{00000000-0005-0000-0000-000039110000}"/>
    <cellStyle name="20% - Accent3 68 2 2 2" xfId="4617" xr:uid="{00000000-0005-0000-0000-00003A110000}"/>
    <cellStyle name="20% - Accent3 68 2 3" xfId="4618" xr:uid="{00000000-0005-0000-0000-00003B110000}"/>
    <cellStyle name="20% - Accent3 68 2 3 2" xfId="4619" xr:uid="{00000000-0005-0000-0000-00003C110000}"/>
    <cellStyle name="20% - Accent3 68 2 4" xfId="4620" xr:uid="{00000000-0005-0000-0000-00003D110000}"/>
    <cellStyle name="20% - Accent3 68 2 4 2" xfId="4621" xr:uid="{00000000-0005-0000-0000-00003E110000}"/>
    <cellStyle name="20% - Accent3 68 2 5" xfId="4622" xr:uid="{00000000-0005-0000-0000-00003F110000}"/>
    <cellStyle name="20% - Accent3 68 2 5 2" xfId="4623" xr:uid="{00000000-0005-0000-0000-000040110000}"/>
    <cellStyle name="20% - Accent3 68 2 6" xfId="4624" xr:uid="{00000000-0005-0000-0000-000041110000}"/>
    <cellStyle name="20% - Accent3 68 3" xfId="4625" xr:uid="{00000000-0005-0000-0000-000042110000}"/>
    <cellStyle name="20% - Accent3 68 3 2" xfId="4626" xr:uid="{00000000-0005-0000-0000-000043110000}"/>
    <cellStyle name="20% - Accent3 68 4" xfId="4627" xr:uid="{00000000-0005-0000-0000-000044110000}"/>
    <cellStyle name="20% - Accent3 68 4 2" xfId="4628" xr:uid="{00000000-0005-0000-0000-000045110000}"/>
    <cellStyle name="20% - Accent3 68 5" xfId="4629" xr:uid="{00000000-0005-0000-0000-000046110000}"/>
    <cellStyle name="20% - Accent3 68 5 2" xfId="4630" xr:uid="{00000000-0005-0000-0000-000047110000}"/>
    <cellStyle name="20% - Accent3 68 6" xfId="4631" xr:uid="{00000000-0005-0000-0000-000048110000}"/>
    <cellStyle name="20% - Accent3 68 6 2" xfId="4632" xr:uid="{00000000-0005-0000-0000-000049110000}"/>
    <cellStyle name="20% - Accent3 68 7" xfId="4633" xr:uid="{00000000-0005-0000-0000-00004A110000}"/>
    <cellStyle name="20% - Accent3 68 8" xfId="4634" xr:uid="{00000000-0005-0000-0000-00004B110000}"/>
    <cellStyle name="20% - Accent3 69" xfId="4635" xr:uid="{00000000-0005-0000-0000-00004C110000}"/>
    <cellStyle name="20% - Accent3 69 2" xfId="4636" xr:uid="{00000000-0005-0000-0000-00004D110000}"/>
    <cellStyle name="20% - Accent3 69 2 2" xfId="4637" xr:uid="{00000000-0005-0000-0000-00004E110000}"/>
    <cellStyle name="20% - Accent3 69 2 2 2" xfId="4638" xr:uid="{00000000-0005-0000-0000-00004F110000}"/>
    <cellStyle name="20% - Accent3 69 2 3" xfId="4639" xr:uid="{00000000-0005-0000-0000-000050110000}"/>
    <cellStyle name="20% - Accent3 69 2 3 2" xfId="4640" xr:uid="{00000000-0005-0000-0000-000051110000}"/>
    <cellStyle name="20% - Accent3 69 2 4" xfId="4641" xr:uid="{00000000-0005-0000-0000-000052110000}"/>
    <cellStyle name="20% - Accent3 69 2 4 2" xfId="4642" xr:uid="{00000000-0005-0000-0000-000053110000}"/>
    <cellStyle name="20% - Accent3 69 2 5" xfId="4643" xr:uid="{00000000-0005-0000-0000-000054110000}"/>
    <cellStyle name="20% - Accent3 69 2 5 2" xfId="4644" xr:uid="{00000000-0005-0000-0000-000055110000}"/>
    <cellStyle name="20% - Accent3 69 2 6" xfId="4645" xr:uid="{00000000-0005-0000-0000-000056110000}"/>
    <cellStyle name="20% - Accent3 69 3" xfId="4646" xr:uid="{00000000-0005-0000-0000-000057110000}"/>
    <cellStyle name="20% - Accent3 69 3 2" xfId="4647" xr:uid="{00000000-0005-0000-0000-000058110000}"/>
    <cellStyle name="20% - Accent3 69 4" xfId="4648" xr:uid="{00000000-0005-0000-0000-000059110000}"/>
    <cellStyle name="20% - Accent3 69 4 2" xfId="4649" xr:uid="{00000000-0005-0000-0000-00005A110000}"/>
    <cellStyle name="20% - Accent3 69 5" xfId="4650" xr:uid="{00000000-0005-0000-0000-00005B110000}"/>
    <cellStyle name="20% - Accent3 69 5 2" xfId="4651" xr:uid="{00000000-0005-0000-0000-00005C110000}"/>
    <cellStyle name="20% - Accent3 69 6" xfId="4652" xr:uid="{00000000-0005-0000-0000-00005D110000}"/>
    <cellStyle name="20% - Accent3 69 6 2" xfId="4653" xr:uid="{00000000-0005-0000-0000-00005E110000}"/>
    <cellStyle name="20% - Accent3 69 7" xfId="4654" xr:uid="{00000000-0005-0000-0000-00005F110000}"/>
    <cellStyle name="20% - Accent3 69 8" xfId="4655" xr:uid="{00000000-0005-0000-0000-000060110000}"/>
    <cellStyle name="20% - Accent3 7" xfId="4656" xr:uid="{00000000-0005-0000-0000-000061110000}"/>
    <cellStyle name="20% - Accent3 7 10" xfId="4657" xr:uid="{00000000-0005-0000-0000-000062110000}"/>
    <cellStyle name="20% - Accent3 7 11" xfId="4658" xr:uid="{00000000-0005-0000-0000-000063110000}"/>
    <cellStyle name="20% - Accent3 7 2" xfId="4659" xr:uid="{00000000-0005-0000-0000-000064110000}"/>
    <cellStyle name="20% - Accent3 7 2 2" xfId="4660" xr:uid="{00000000-0005-0000-0000-000065110000}"/>
    <cellStyle name="20% - Accent3 7 2 2 2" xfId="4661" xr:uid="{00000000-0005-0000-0000-000066110000}"/>
    <cellStyle name="20% - Accent3 7 2 3" xfId="4662" xr:uid="{00000000-0005-0000-0000-000067110000}"/>
    <cellStyle name="20% - Accent3 7 2 3 2" xfId="4663" xr:uid="{00000000-0005-0000-0000-000068110000}"/>
    <cellStyle name="20% - Accent3 7 2 4" xfId="4664" xr:uid="{00000000-0005-0000-0000-000069110000}"/>
    <cellStyle name="20% - Accent3 7 2 4 2" xfId="4665" xr:uid="{00000000-0005-0000-0000-00006A110000}"/>
    <cellStyle name="20% - Accent3 7 2 5" xfId="4666" xr:uid="{00000000-0005-0000-0000-00006B110000}"/>
    <cellStyle name="20% - Accent3 7 2 5 2" xfId="4667" xr:uid="{00000000-0005-0000-0000-00006C110000}"/>
    <cellStyle name="20% - Accent3 7 2 6" xfId="4668" xr:uid="{00000000-0005-0000-0000-00006D110000}"/>
    <cellStyle name="20% - Accent3 7 2 7" xfId="4669" xr:uid="{00000000-0005-0000-0000-00006E110000}"/>
    <cellStyle name="20% - Accent3 7 2 8" xfId="4670" xr:uid="{00000000-0005-0000-0000-00006F110000}"/>
    <cellStyle name="20% - Accent3 7 2 9" xfId="4671" xr:uid="{00000000-0005-0000-0000-000070110000}"/>
    <cellStyle name="20% - Accent3 7 3" xfId="4672" xr:uid="{00000000-0005-0000-0000-000071110000}"/>
    <cellStyle name="20% - Accent3 7 3 2" xfId="4673" xr:uid="{00000000-0005-0000-0000-000072110000}"/>
    <cellStyle name="20% - Accent3 7 4" xfId="4674" xr:uid="{00000000-0005-0000-0000-000073110000}"/>
    <cellStyle name="20% - Accent3 7 4 2" xfId="4675" xr:uid="{00000000-0005-0000-0000-000074110000}"/>
    <cellStyle name="20% - Accent3 7 5" xfId="4676" xr:uid="{00000000-0005-0000-0000-000075110000}"/>
    <cellStyle name="20% - Accent3 7 5 2" xfId="4677" xr:uid="{00000000-0005-0000-0000-000076110000}"/>
    <cellStyle name="20% - Accent3 7 6" xfId="4678" xr:uid="{00000000-0005-0000-0000-000077110000}"/>
    <cellStyle name="20% - Accent3 7 6 2" xfId="4679" xr:uid="{00000000-0005-0000-0000-000078110000}"/>
    <cellStyle name="20% - Accent3 7 7" xfId="4680" xr:uid="{00000000-0005-0000-0000-000079110000}"/>
    <cellStyle name="20% - Accent3 7 8" xfId="4681" xr:uid="{00000000-0005-0000-0000-00007A110000}"/>
    <cellStyle name="20% - Accent3 7 9" xfId="4682" xr:uid="{00000000-0005-0000-0000-00007B110000}"/>
    <cellStyle name="20% - Accent3 70" xfId="4683" xr:uid="{00000000-0005-0000-0000-00007C110000}"/>
    <cellStyle name="20% - Accent3 70 2" xfId="4684" xr:uid="{00000000-0005-0000-0000-00007D110000}"/>
    <cellStyle name="20% - Accent3 70 2 2" xfId="4685" xr:uid="{00000000-0005-0000-0000-00007E110000}"/>
    <cellStyle name="20% - Accent3 70 2 2 2" xfId="4686" xr:uid="{00000000-0005-0000-0000-00007F110000}"/>
    <cellStyle name="20% - Accent3 70 2 3" xfId="4687" xr:uid="{00000000-0005-0000-0000-000080110000}"/>
    <cellStyle name="20% - Accent3 70 2 3 2" xfId="4688" xr:uid="{00000000-0005-0000-0000-000081110000}"/>
    <cellStyle name="20% - Accent3 70 2 4" xfId="4689" xr:uid="{00000000-0005-0000-0000-000082110000}"/>
    <cellStyle name="20% - Accent3 70 2 4 2" xfId="4690" xr:uid="{00000000-0005-0000-0000-000083110000}"/>
    <cellStyle name="20% - Accent3 70 2 5" xfId="4691" xr:uid="{00000000-0005-0000-0000-000084110000}"/>
    <cellStyle name="20% - Accent3 70 2 5 2" xfId="4692" xr:uid="{00000000-0005-0000-0000-000085110000}"/>
    <cellStyle name="20% - Accent3 70 2 6" xfId="4693" xr:uid="{00000000-0005-0000-0000-000086110000}"/>
    <cellStyle name="20% - Accent3 70 3" xfId="4694" xr:uid="{00000000-0005-0000-0000-000087110000}"/>
    <cellStyle name="20% - Accent3 70 3 2" xfId="4695" xr:uid="{00000000-0005-0000-0000-000088110000}"/>
    <cellStyle name="20% - Accent3 70 4" xfId="4696" xr:uid="{00000000-0005-0000-0000-000089110000}"/>
    <cellStyle name="20% - Accent3 70 4 2" xfId="4697" xr:uid="{00000000-0005-0000-0000-00008A110000}"/>
    <cellStyle name="20% - Accent3 70 5" xfId="4698" xr:uid="{00000000-0005-0000-0000-00008B110000}"/>
    <cellStyle name="20% - Accent3 70 5 2" xfId="4699" xr:uid="{00000000-0005-0000-0000-00008C110000}"/>
    <cellStyle name="20% - Accent3 70 6" xfId="4700" xr:uid="{00000000-0005-0000-0000-00008D110000}"/>
    <cellStyle name="20% - Accent3 70 6 2" xfId="4701" xr:uid="{00000000-0005-0000-0000-00008E110000}"/>
    <cellStyle name="20% - Accent3 70 7" xfId="4702" xr:uid="{00000000-0005-0000-0000-00008F110000}"/>
    <cellStyle name="20% - Accent3 70 8" xfId="4703" xr:uid="{00000000-0005-0000-0000-000090110000}"/>
    <cellStyle name="20% - Accent3 71" xfId="4704" xr:uid="{00000000-0005-0000-0000-000091110000}"/>
    <cellStyle name="20% - Accent3 71 2" xfId="4705" xr:uid="{00000000-0005-0000-0000-000092110000}"/>
    <cellStyle name="20% - Accent3 71 2 2" xfId="4706" xr:uid="{00000000-0005-0000-0000-000093110000}"/>
    <cellStyle name="20% - Accent3 71 2 2 2" xfId="4707" xr:uid="{00000000-0005-0000-0000-000094110000}"/>
    <cellStyle name="20% - Accent3 71 2 3" xfId="4708" xr:uid="{00000000-0005-0000-0000-000095110000}"/>
    <cellStyle name="20% - Accent3 71 2 3 2" xfId="4709" xr:uid="{00000000-0005-0000-0000-000096110000}"/>
    <cellStyle name="20% - Accent3 71 2 4" xfId="4710" xr:uid="{00000000-0005-0000-0000-000097110000}"/>
    <cellStyle name="20% - Accent3 71 2 4 2" xfId="4711" xr:uid="{00000000-0005-0000-0000-000098110000}"/>
    <cellStyle name="20% - Accent3 71 2 5" xfId="4712" xr:uid="{00000000-0005-0000-0000-000099110000}"/>
    <cellStyle name="20% - Accent3 71 2 5 2" xfId="4713" xr:uid="{00000000-0005-0000-0000-00009A110000}"/>
    <cellStyle name="20% - Accent3 71 2 6" xfId="4714" xr:uid="{00000000-0005-0000-0000-00009B110000}"/>
    <cellStyle name="20% - Accent3 71 3" xfId="4715" xr:uid="{00000000-0005-0000-0000-00009C110000}"/>
    <cellStyle name="20% - Accent3 71 3 2" xfId="4716" xr:uid="{00000000-0005-0000-0000-00009D110000}"/>
    <cellStyle name="20% - Accent3 71 4" xfId="4717" xr:uid="{00000000-0005-0000-0000-00009E110000}"/>
    <cellStyle name="20% - Accent3 71 4 2" xfId="4718" xr:uid="{00000000-0005-0000-0000-00009F110000}"/>
    <cellStyle name="20% - Accent3 71 5" xfId="4719" xr:uid="{00000000-0005-0000-0000-0000A0110000}"/>
    <cellStyle name="20% - Accent3 71 5 2" xfId="4720" xr:uid="{00000000-0005-0000-0000-0000A1110000}"/>
    <cellStyle name="20% - Accent3 71 6" xfId="4721" xr:uid="{00000000-0005-0000-0000-0000A2110000}"/>
    <cellStyle name="20% - Accent3 71 6 2" xfId="4722" xr:uid="{00000000-0005-0000-0000-0000A3110000}"/>
    <cellStyle name="20% - Accent3 71 7" xfId="4723" xr:uid="{00000000-0005-0000-0000-0000A4110000}"/>
    <cellStyle name="20% - Accent3 71 8" xfId="4724" xr:uid="{00000000-0005-0000-0000-0000A5110000}"/>
    <cellStyle name="20% - Accent3 72" xfId="4725" xr:uid="{00000000-0005-0000-0000-0000A6110000}"/>
    <cellStyle name="20% - Accent3 72 2" xfId="4726" xr:uid="{00000000-0005-0000-0000-0000A7110000}"/>
    <cellStyle name="20% - Accent3 72 2 2" xfId="4727" xr:uid="{00000000-0005-0000-0000-0000A8110000}"/>
    <cellStyle name="20% - Accent3 72 2 2 2" xfId="4728" xr:uid="{00000000-0005-0000-0000-0000A9110000}"/>
    <cellStyle name="20% - Accent3 72 2 3" xfId="4729" xr:uid="{00000000-0005-0000-0000-0000AA110000}"/>
    <cellStyle name="20% - Accent3 72 2 3 2" xfId="4730" xr:uid="{00000000-0005-0000-0000-0000AB110000}"/>
    <cellStyle name="20% - Accent3 72 2 4" xfId="4731" xr:uid="{00000000-0005-0000-0000-0000AC110000}"/>
    <cellStyle name="20% - Accent3 72 2 4 2" xfId="4732" xr:uid="{00000000-0005-0000-0000-0000AD110000}"/>
    <cellStyle name="20% - Accent3 72 2 5" xfId="4733" xr:uid="{00000000-0005-0000-0000-0000AE110000}"/>
    <cellStyle name="20% - Accent3 72 2 5 2" xfId="4734" xr:uid="{00000000-0005-0000-0000-0000AF110000}"/>
    <cellStyle name="20% - Accent3 72 2 6" xfId="4735" xr:uid="{00000000-0005-0000-0000-0000B0110000}"/>
    <cellStyle name="20% - Accent3 72 3" xfId="4736" xr:uid="{00000000-0005-0000-0000-0000B1110000}"/>
    <cellStyle name="20% - Accent3 72 3 2" xfId="4737" xr:uid="{00000000-0005-0000-0000-0000B2110000}"/>
    <cellStyle name="20% - Accent3 72 4" xfId="4738" xr:uid="{00000000-0005-0000-0000-0000B3110000}"/>
    <cellStyle name="20% - Accent3 72 4 2" xfId="4739" xr:uid="{00000000-0005-0000-0000-0000B4110000}"/>
    <cellStyle name="20% - Accent3 72 5" xfId="4740" xr:uid="{00000000-0005-0000-0000-0000B5110000}"/>
    <cellStyle name="20% - Accent3 72 5 2" xfId="4741" xr:uid="{00000000-0005-0000-0000-0000B6110000}"/>
    <cellStyle name="20% - Accent3 72 6" xfId="4742" xr:uid="{00000000-0005-0000-0000-0000B7110000}"/>
    <cellStyle name="20% - Accent3 72 6 2" xfId="4743" xr:uid="{00000000-0005-0000-0000-0000B8110000}"/>
    <cellStyle name="20% - Accent3 72 7" xfId="4744" xr:uid="{00000000-0005-0000-0000-0000B9110000}"/>
    <cellStyle name="20% - Accent3 72 8" xfId="4745" xr:uid="{00000000-0005-0000-0000-0000BA110000}"/>
    <cellStyle name="20% - Accent3 8" xfId="4746" xr:uid="{00000000-0005-0000-0000-0000BB110000}"/>
    <cellStyle name="20% - Accent3 8 2" xfId="4747" xr:uid="{00000000-0005-0000-0000-0000BC110000}"/>
    <cellStyle name="20% - Accent3 8 2 2" xfId="4748" xr:uid="{00000000-0005-0000-0000-0000BD110000}"/>
    <cellStyle name="20% - Accent3 8 2 2 2" xfId="4749" xr:uid="{00000000-0005-0000-0000-0000BE110000}"/>
    <cellStyle name="20% - Accent3 8 2 3" xfId="4750" xr:uid="{00000000-0005-0000-0000-0000BF110000}"/>
    <cellStyle name="20% - Accent3 8 2 3 2" xfId="4751" xr:uid="{00000000-0005-0000-0000-0000C0110000}"/>
    <cellStyle name="20% - Accent3 8 2 4" xfId="4752" xr:uid="{00000000-0005-0000-0000-0000C1110000}"/>
    <cellStyle name="20% - Accent3 8 2 4 2" xfId="4753" xr:uid="{00000000-0005-0000-0000-0000C2110000}"/>
    <cellStyle name="20% - Accent3 8 2 5" xfId="4754" xr:uid="{00000000-0005-0000-0000-0000C3110000}"/>
    <cellStyle name="20% - Accent3 8 2 5 2" xfId="4755" xr:uid="{00000000-0005-0000-0000-0000C4110000}"/>
    <cellStyle name="20% - Accent3 8 2 6" xfId="4756" xr:uid="{00000000-0005-0000-0000-0000C5110000}"/>
    <cellStyle name="20% - Accent3 8 3" xfId="4757" xr:uid="{00000000-0005-0000-0000-0000C6110000}"/>
    <cellStyle name="20% - Accent3 8 3 2" xfId="4758" xr:uid="{00000000-0005-0000-0000-0000C7110000}"/>
    <cellStyle name="20% - Accent3 8 4" xfId="4759" xr:uid="{00000000-0005-0000-0000-0000C8110000}"/>
    <cellStyle name="20% - Accent3 8 4 2" xfId="4760" xr:uid="{00000000-0005-0000-0000-0000C9110000}"/>
    <cellStyle name="20% - Accent3 8 5" xfId="4761" xr:uid="{00000000-0005-0000-0000-0000CA110000}"/>
    <cellStyle name="20% - Accent3 8 5 2" xfId="4762" xr:uid="{00000000-0005-0000-0000-0000CB110000}"/>
    <cellStyle name="20% - Accent3 8 6" xfId="4763" xr:uid="{00000000-0005-0000-0000-0000CC110000}"/>
    <cellStyle name="20% - Accent3 8 6 2" xfId="4764" xr:uid="{00000000-0005-0000-0000-0000CD110000}"/>
    <cellStyle name="20% - Accent3 8 7" xfId="4765" xr:uid="{00000000-0005-0000-0000-0000CE110000}"/>
    <cellStyle name="20% - Accent3 8 8" xfId="4766" xr:uid="{00000000-0005-0000-0000-0000CF110000}"/>
    <cellStyle name="20% - Accent3 9" xfId="4767" xr:uid="{00000000-0005-0000-0000-0000D0110000}"/>
    <cellStyle name="20% - Accent3 9 2" xfId="4768" xr:uid="{00000000-0005-0000-0000-0000D1110000}"/>
    <cellStyle name="20% - Accent3 9 2 2" xfId="4769" xr:uid="{00000000-0005-0000-0000-0000D2110000}"/>
    <cellStyle name="20% - Accent3 9 2 2 2" xfId="4770" xr:uid="{00000000-0005-0000-0000-0000D3110000}"/>
    <cellStyle name="20% - Accent3 9 2 3" xfId="4771" xr:uid="{00000000-0005-0000-0000-0000D4110000}"/>
    <cellStyle name="20% - Accent3 9 2 3 2" xfId="4772" xr:uid="{00000000-0005-0000-0000-0000D5110000}"/>
    <cellStyle name="20% - Accent3 9 2 4" xfId="4773" xr:uid="{00000000-0005-0000-0000-0000D6110000}"/>
    <cellStyle name="20% - Accent3 9 2 4 2" xfId="4774" xr:uid="{00000000-0005-0000-0000-0000D7110000}"/>
    <cellStyle name="20% - Accent3 9 2 5" xfId="4775" xr:uid="{00000000-0005-0000-0000-0000D8110000}"/>
    <cellStyle name="20% - Accent3 9 2 5 2" xfId="4776" xr:uid="{00000000-0005-0000-0000-0000D9110000}"/>
    <cellStyle name="20% - Accent3 9 2 6" xfId="4777" xr:uid="{00000000-0005-0000-0000-0000DA110000}"/>
    <cellStyle name="20% - Accent3 9 3" xfId="4778" xr:uid="{00000000-0005-0000-0000-0000DB110000}"/>
    <cellStyle name="20% - Accent3 9 3 2" xfId="4779" xr:uid="{00000000-0005-0000-0000-0000DC110000}"/>
    <cellStyle name="20% - Accent3 9 4" xfId="4780" xr:uid="{00000000-0005-0000-0000-0000DD110000}"/>
    <cellStyle name="20% - Accent3 9 4 2" xfId="4781" xr:uid="{00000000-0005-0000-0000-0000DE110000}"/>
    <cellStyle name="20% - Accent3 9 5" xfId="4782" xr:uid="{00000000-0005-0000-0000-0000DF110000}"/>
    <cellStyle name="20% - Accent3 9 5 2" xfId="4783" xr:uid="{00000000-0005-0000-0000-0000E0110000}"/>
    <cellStyle name="20% - Accent3 9 6" xfId="4784" xr:uid="{00000000-0005-0000-0000-0000E1110000}"/>
    <cellStyle name="20% - Accent3 9 6 2" xfId="4785" xr:uid="{00000000-0005-0000-0000-0000E2110000}"/>
    <cellStyle name="20% - Accent3 9 7" xfId="4786" xr:uid="{00000000-0005-0000-0000-0000E3110000}"/>
    <cellStyle name="20% - Accent3 9 8" xfId="4787" xr:uid="{00000000-0005-0000-0000-0000E4110000}"/>
    <cellStyle name="20% - Accent4 10" xfId="4788" xr:uid="{00000000-0005-0000-0000-0000E5110000}"/>
    <cellStyle name="20% - Accent4 10 2" xfId="4789" xr:uid="{00000000-0005-0000-0000-0000E6110000}"/>
    <cellStyle name="20% - Accent4 10 2 2" xfId="4790" xr:uid="{00000000-0005-0000-0000-0000E7110000}"/>
    <cellStyle name="20% - Accent4 10 2 2 2" xfId="4791" xr:uid="{00000000-0005-0000-0000-0000E8110000}"/>
    <cellStyle name="20% - Accent4 10 2 3" xfId="4792" xr:uid="{00000000-0005-0000-0000-0000E9110000}"/>
    <cellStyle name="20% - Accent4 10 2 3 2" xfId="4793" xr:uid="{00000000-0005-0000-0000-0000EA110000}"/>
    <cellStyle name="20% - Accent4 10 2 4" xfId="4794" xr:uid="{00000000-0005-0000-0000-0000EB110000}"/>
    <cellStyle name="20% - Accent4 10 2 4 2" xfId="4795" xr:uid="{00000000-0005-0000-0000-0000EC110000}"/>
    <cellStyle name="20% - Accent4 10 2 5" xfId="4796" xr:uid="{00000000-0005-0000-0000-0000ED110000}"/>
    <cellStyle name="20% - Accent4 10 2 5 2" xfId="4797" xr:uid="{00000000-0005-0000-0000-0000EE110000}"/>
    <cellStyle name="20% - Accent4 10 2 6" xfId="4798" xr:uid="{00000000-0005-0000-0000-0000EF110000}"/>
    <cellStyle name="20% - Accent4 10 3" xfId="4799" xr:uid="{00000000-0005-0000-0000-0000F0110000}"/>
    <cellStyle name="20% - Accent4 10 3 2" xfId="4800" xr:uid="{00000000-0005-0000-0000-0000F1110000}"/>
    <cellStyle name="20% - Accent4 10 4" xfId="4801" xr:uid="{00000000-0005-0000-0000-0000F2110000}"/>
    <cellStyle name="20% - Accent4 10 4 2" xfId="4802" xr:uid="{00000000-0005-0000-0000-0000F3110000}"/>
    <cellStyle name="20% - Accent4 10 5" xfId="4803" xr:uid="{00000000-0005-0000-0000-0000F4110000}"/>
    <cellStyle name="20% - Accent4 10 5 2" xfId="4804" xr:uid="{00000000-0005-0000-0000-0000F5110000}"/>
    <cellStyle name="20% - Accent4 10 6" xfId="4805" xr:uid="{00000000-0005-0000-0000-0000F6110000}"/>
    <cellStyle name="20% - Accent4 10 6 2" xfId="4806" xr:uid="{00000000-0005-0000-0000-0000F7110000}"/>
    <cellStyle name="20% - Accent4 10 7" xfId="4807" xr:uid="{00000000-0005-0000-0000-0000F8110000}"/>
    <cellStyle name="20% - Accent4 10 8" xfId="4808" xr:uid="{00000000-0005-0000-0000-0000F9110000}"/>
    <cellStyle name="20% - Accent4 11" xfId="4809" xr:uid="{00000000-0005-0000-0000-0000FA110000}"/>
    <cellStyle name="20% - Accent4 11 2" xfId="4810" xr:uid="{00000000-0005-0000-0000-0000FB110000}"/>
    <cellStyle name="20% - Accent4 11 2 2" xfId="4811" xr:uid="{00000000-0005-0000-0000-0000FC110000}"/>
    <cellStyle name="20% - Accent4 11 2 2 2" xfId="4812" xr:uid="{00000000-0005-0000-0000-0000FD110000}"/>
    <cellStyle name="20% - Accent4 11 2 3" xfId="4813" xr:uid="{00000000-0005-0000-0000-0000FE110000}"/>
    <cellStyle name="20% - Accent4 11 2 3 2" xfId="4814" xr:uid="{00000000-0005-0000-0000-0000FF110000}"/>
    <cellStyle name="20% - Accent4 11 2 4" xfId="4815" xr:uid="{00000000-0005-0000-0000-000000120000}"/>
    <cellStyle name="20% - Accent4 11 2 4 2" xfId="4816" xr:uid="{00000000-0005-0000-0000-000001120000}"/>
    <cellStyle name="20% - Accent4 11 2 5" xfId="4817" xr:uid="{00000000-0005-0000-0000-000002120000}"/>
    <cellStyle name="20% - Accent4 11 2 5 2" xfId="4818" xr:uid="{00000000-0005-0000-0000-000003120000}"/>
    <cellStyle name="20% - Accent4 11 2 6" xfId="4819" xr:uid="{00000000-0005-0000-0000-000004120000}"/>
    <cellStyle name="20% - Accent4 11 3" xfId="4820" xr:uid="{00000000-0005-0000-0000-000005120000}"/>
    <cellStyle name="20% - Accent4 11 3 2" xfId="4821" xr:uid="{00000000-0005-0000-0000-000006120000}"/>
    <cellStyle name="20% - Accent4 11 4" xfId="4822" xr:uid="{00000000-0005-0000-0000-000007120000}"/>
    <cellStyle name="20% - Accent4 11 4 2" xfId="4823" xr:uid="{00000000-0005-0000-0000-000008120000}"/>
    <cellStyle name="20% - Accent4 11 5" xfId="4824" xr:uid="{00000000-0005-0000-0000-000009120000}"/>
    <cellStyle name="20% - Accent4 11 5 2" xfId="4825" xr:uid="{00000000-0005-0000-0000-00000A120000}"/>
    <cellStyle name="20% - Accent4 11 6" xfId="4826" xr:uid="{00000000-0005-0000-0000-00000B120000}"/>
    <cellStyle name="20% - Accent4 11 6 2" xfId="4827" xr:uid="{00000000-0005-0000-0000-00000C120000}"/>
    <cellStyle name="20% - Accent4 11 7" xfId="4828" xr:uid="{00000000-0005-0000-0000-00000D120000}"/>
    <cellStyle name="20% - Accent4 11 8" xfId="4829" xr:uid="{00000000-0005-0000-0000-00000E120000}"/>
    <cellStyle name="20% - Accent4 12" xfId="4830" xr:uid="{00000000-0005-0000-0000-00000F120000}"/>
    <cellStyle name="20% - Accent4 12 2" xfId="4831" xr:uid="{00000000-0005-0000-0000-000010120000}"/>
    <cellStyle name="20% - Accent4 12 2 2" xfId="4832" xr:uid="{00000000-0005-0000-0000-000011120000}"/>
    <cellStyle name="20% - Accent4 12 2 2 2" xfId="4833" xr:uid="{00000000-0005-0000-0000-000012120000}"/>
    <cellStyle name="20% - Accent4 12 2 3" xfId="4834" xr:uid="{00000000-0005-0000-0000-000013120000}"/>
    <cellStyle name="20% - Accent4 12 2 3 2" xfId="4835" xr:uid="{00000000-0005-0000-0000-000014120000}"/>
    <cellStyle name="20% - Accent4 12 2 4" xfId="4836" xr:uid="{00000000-0005-0000-0000-000015120000}"/>
    <cellStyle name="20% - Accent4 12 2 4 2" xfId="4837" xr:uid="{00000000-0005-0000-0000-000016120000}"/>
    <cellStyle name="20% - Accent4 12 2 5" xfId="4838" xr:uid="{00000000-0005-0000-0000-000017120000}"/>
    <cellStyle name="20% - Accent4 12 2 5 2" xfId="4839" xr:uid="{00000000-0005-0000-0000-000018120000}"/>
    <cellStyle name="20% - Accent4 12 2 6" xfId="4840" xr:uid="{00000000-0005-0000-0000-000019120000}"/>
    <cellStyle name="20% - Accent4 12 3" xfId="4841" xr:uid="{00000000-0005-0000-0000-00001A120000}"/>
    <cellStyle name="20% - Accent4 12 3 2" xfId="4842" xr:uid="{00000000-0005-0000-0000-00001B120000}"/>
    <cellStyle name="20% - Accent4 12 4" xfId="4843" xr:uid="{00000000-0005-0000-0000-00001C120000}"/>
    <cellStyle name="20% - Accent4 12 4 2" xfId="4844" xr:uid="{00000000-0005-0000-0000-00001D120000}"/>
    <cellStyle name="20% - Accent4 12 5" xfId="4845" xr:uid="{00000000-0005-0000-0000-00001E120000}"/>
    <cellStyle name="20% - Accent4 12 5 2" xfId="4846" xr:uid="{00000000-0005-0000-0000-00001F120000}"/>
    <cellStyle name="20% - Accent4 12 6" xfId="4847" xr:uid="{00000000-0005-0000-0000-000020120000}"/>
    <cellStyle name="20% - Accent4 12 6 2" xfId="4848" xr:uid="{00000000-0005-0000-0000-000021120000}"/>
    <cellStyle name="20% - Accent4 12 7" xfId="4849" xr:uid="{00000000-0005-0000-0000-000022120000}"/>
    <cellStyle name="20% - Accent4 12 8" xfId="4850" xr:uid="{00000000-0005-0000-0000-000023120000}"/>
    <cellStyle name="20% - Accent4 13" xfId="4851" xr:uid="{00000000-0005-0000-0000-000024120000}"/>
    <cellStyle name="20% - Accent4 13 2" xfId="4852" xr:uid="{00000000-0005-0000-0000-000025120000}"/>
    <cellStyle name="20% - Accent4 13 2 2" xfId="4853" xr:uid="{00000000-0005-0000-0000-000026120000}"/>
    <cellStyle name="20% - Accent4 13 2 2 2" xfId="4854" xr:uid="{00000000-0005-0000-0000-000027120000}"/>
    <cellStyle name="20% - Accent4 13 2 3" xfId="4855" xr:uid="{00000000-0005-0000-0000-000028120000}"/>
    <cellStyle name="20% - Accent4 13 2 3 2" xfId="4856" xr:uid="{00000000-0005-0000-0000-000029120000}"/>
    <cellStyle name="20% - Accent4 13 2 4" xfId="4857" xr:uid="{00000000-0005-0000-0000-00002A120000}"/>
    <cellStyle name="20% - Accent4 13 2 4 2" xfId="4858" xr:uid="{00000000-0005-0000-0000-00002B120000}"/>
    <cellStyle name="20% - Accent4 13 2 5" xfId="4859" xr:uid="{00000000-0005-0000-0000-00002C120000}"/>
    <cellStyle name="20% - Accent4 13 2 5 2" xfId="4860" xr:uid="{00000000-0005-0000-0000-00002D120000}"/>
    <cellStyle name="20% - Accent4 13 2 6" xfId="4861" xr:uid="{00000000-0005-0000-0000-00002E120000}"/>
    <cellStyle name="20% - Accent4 13 3" xfId="4862" xr:uid="{00000000-0005-0000-0000-00002F120000}"/>
    <cellStyle name="20% - Accent4 13 3 2" xfId="4863" xr:uid="{00000000-0005-0000-0000-000030120000}"/>
    <cellStyle name="20% - Accent4 13 4" xfId="4864" xr:uid="{00000000-0005-0000-0000-000031120000}"/>
    <cellStyle name="20% - Accent4 13 4 2" xfId="4865" xr:uid="{00000000-0005-0000-0000-000032120000}"/>
    <cellStyle name="20% - Accent4 13 5" xfId="4866" xr:uid="{00000000-0005-0000-0000-000033120000}"/>
    <cellStyle name="20% - Accent4 13 5 2" xfId="4867" xr:uid="{00000000-0005-0000-0000-000034120000}"/>
    <cellStyle name="20% - Accent4 13 6" xfId="4868" xr:uid="{00000000-0005-0000-0000-000035120000}"/>
    <cellStyle name="20% - Accent4 13 6 2" xfId="4869" xr:uid="{00000000-0005-0000-0000-000036120000}"/>
    <cellStyle name="20% - Accent4 13 7" xfId="4870" xr:uid="{00000000-0005-0000-0000-000037120000}"/>
    <cellStyle name="20% - Accent4 13 8" xfId="4871" xr:uid="{00000000-0005-0000-0000-000038120000}"/>
    <cellStyle name="20% - Accent4 14" xfId="4872" xr:uid="{00000000-0005-0000-0000-000039120000}"/>
    <cellStyle name="20% - Accent4 14 2" xfId="4873" xr:uid="{00000000-0005-0000-0000-00003A120000}"/>
    <cellStyle name="20% - Accent4 14 2 2" xfId="4874" xr:uid="{00000000-0005-0000-0000-00003B120000}"/>
    <cellStyle name="20% - Accent4 14 2 2 2" xfId="4875" xr:uid="{00000000-0005-0000-0000-00003C120000}"/>
    <cellStyle name="20% - Accent4 14 2 3" xfId="4876" xr:uid="{00000000-0005-0000-0000-00003D120000}"/>
    <cellStyle name="20% - Accent4 14 2 3 2" xfId="4877" xr:uid="{00000000-0005-0000-0000-00003E120000}"/>
    <cellStyle name="20% - Accent4 14 2 4" xfId="4878" xr:uid="{00000000-0005-0000-0000-00003F120000}"/>
    <cellStyle name="20% - Accent4 14 2 4 2" xfId="4879" xr:uid="{00000000-0005-0000-0000-000040120000}"/>
    <cellStyle name="20% - Accent4 14 2 5" xfId="4880" xr:uid="{00000000-0005-0000-0000-000041120000}"/>
    <cellStyle name="20% - Accent4 14 2 5 2" xfId="4881" xr:uid="{00000000-0005-0000-0000-000042120000}"/>
    <cellStyle name="20% - Accent4 14 2 6" xfId="4882" xr:uid="{00000000-0005-0000-0000-000043120000}"/>
    <cellStyle name="20% - Accent4 14 3" xfId="4883" xr:uid="{00000000-0005-0000-0000-000044120000}"/>
    <cellStyle name="20% - Accent4 14 3 2" xfId="4884" xr:uid="{00000000-0005-0000-0000-000045120000}"/>
    <cellStyle name="20% - Accent4 14 4" xfId="4885" xr:uid="{00000000-0005-0000-0000-000046120000}"/>
    <cellStyle name="20% - Accent4 14 4 2" xfId="4886" xr:uid="{00000000-0005-0000-0000-000047120000}"/>
    <cellStyle name="20% - Accent4 14 5" xfId="4887" xr:uid="{00000000-0005-0000-0000-000048120000}"/>
    <cellStyle name="20% - Accent4 14 5 2" xfId="4888" xr:uid="{00000000-0005-0000-0000-000049120000}"/>
    <cellStyle name="20% - Accent4 14 6" xfId="4889" xr:uid="{00000000-0005-0000-0000-00004A120000}"/>
    <cellStyle name="20% - Accent4 14 6 2" xfId="4890" xr:uid="{00000000-0005-0000-0000-00004B120000}"/>
    <cellStyle name="20% - Accent4 14 7" xfId="4891" xr:uid="{00000000-0005-0000-0000-00004C120000}"/>
    <cellStyle name="20% - Accent4 14 8" xfId="4892" xr:uid="{00000000-0005-0000-0000-00004D120000}"/>
    <cellStyle name="20% - Accent4 15" xfId="4893" xr:uid="{00000000-0005-0000-0000-00004E120000}"/>
    <cellStyle name="20% - Accent4 15 2" xfId="4894" xr:uid="{00000000-0005-0000-0000-00004F120000}"/>
    <cellStyle name="20% - Accent4 15 2 2" xfId="4895" xr:uid="{00000000-0005-0000-0000-000050120000}"/>
    <cellStyle name="20% - Accent4 15 2 2 2" xfId="4896" xr:uid="{00000000-0005-0000-0000-000051120000}"/>
    <cellStyle name="20% - Accent4 15 2 3" xfId="4897" xr:uid="{00000000-0005-0000-0000-000052120000}"/>
    <cellStyle name="20% - Accent4 15 2 3 2" xfId="4898" xr:uid="{00000000-0005-0000-0000-000053120000}"/>
    <cellStyle name="20% - Accent4 15 2 4" xfId="4899" xr:uid="{00000000-0005-0000-0000-000054120000}"/>
    <cellStyle name="20% - Accent4 15 2 4 2" xfId="4900" xr:uid="{00000000-0005-0000-0000-000055120000}"/>
    <cellStyle name="20% - Accent4 15 2 5" xfId="4901" xr:uid="{00000000-0005-0000-0000-000056120000}"/>
    <cellStyle name="20% - Accent4 15 2 5 2" xfId="4902" xr:uid="{00000000-0005-0000-0000-000057120000}"/>
    <cellStyle name="20% - Accent4 15 2 6" xfId="4903" xr:uid="{00000000-0005-0000-0000-000058120000}"/>
    <cellStyle name="20% - Accent4 15 3" xfId="4904" xr:uid="{00000000-0005-0000-0000-000059120000}"/>
    <cellStyle name="20% - Accent4 15 3 2" xfId="4905" xr:uid="{00000000-0005-0000-0000-00005A120000}"/>
    <cellStyle name="20% - Accent4 15 4" xfId="4906" xr:uid="{00000000-0005-0000-0000-00005B120000}"/>
    <cellStyle name="20% - Accent4 15 4 2" xfId="4907" xr:uid="{00000000-0005-0000-0000-00005C120000}"/>
    <cellStyle name="20% - Accent4 15 5" xfId="4908" xr:uid="{00000000-0005-0000-0000-00005D120000}"/>
    <cellStyle name="20% - Accent4 15 5 2" xfId="4909" xr:uid="{00000000-0005-0000-0000-00005E120000}"/>
    <cellStyle name="20% - Accent4 15 6" xfId="4910" xr:uid="{00000000-0005-0000-0000-00005F120000}"/>
    <cellStyle name="20% - Accent4 15 6 2" xfId="4911" xr:uid="{00000000-0005-0000-0000-000060120000}"/>
    <cellStyle name="20% - Accent4 15 7" xfId="4912" xr:uid="{00000000-0005-0000-0000-000061120000}"/>
    <cellStyle name="20% - Accent4 15 8" xfId="4913" xr:uid="{00000000-0005-0000-0000-000062120000}"/>
    <cellStyle name="20% - Accent4 16" xfId="4914" xr:uid="{00000000-0005-0000-0000-000063120000}"/>
    <cellStyle name="20% - Accent4 16 2" xfId="4915" xr:uid="{00000000-0005-0000-0000-000064120000}"/>
    <cellStyle name="20% - Accent4 16 2 2" xfId="4916" xr:uid="{00000000-0005-0000-0000-000065120000}"/>
    <cellStyle name="20% - Accent4 16 2 2 2" xfId="4917" xr:uid="{00000000-0005-0000-0000-000066120000}"/>
    <cellStyle name="20% - Accent4 16 2 3" xfId="4918" xr:uid="{00000000-0005-0000-0000-000067120000}"/>
    <cellStyle name="20% - Accent4 16 2 3 2" xfId="4919" xr:uid="{00000000-0005-0000-0000-000068120000}"/>
    <cellStyle name="20% - Accent4 16 2 4" xfId="4920" xr:uid="{00000000-0005-0000-0000-000069120000}"/>
    <cellStyle name="20% - Accent4 16 2 4 2" xfId="4921" xr:uid="{00000000-0005-0000-0000-00006A120000}"/>
    <cellStyle name="20% - Accent4 16 2 5" xfId="4922" xr:uid="{00000000-0005-0000-0000-00006B120000}"/>
    <cellStyle name="20% - Accent4 16 2 5 2" xfId="4923" xr:uid="{00000000-0005-0000-0000-00006C120000}"/>
    <cellStyle name="20% - Accent4 16 2 6" xfId="4924" xr:uid="{00000000-0005-0000-0000-00006D120000}"/>
    <cellStyle name="20% - Accent4 16 3" xfId="4925" xr:uid="{00000000-0005-0000-0000-00006E120000}"/>
    <cellStyle name="20% - Accent4 16 3 2" xfId="4926" xr:uid="{00000000-0005-0000-0000-00006F120000}"/>
    <cellStyle name="20% - Accent4 16 4" xfId="4927" xr:uid="{00000000-0005-0000-0000-000070120000}"/>
    <cellStyle name="20% - Accent4 16 4 2" xfId="4928" xr:uid="{00000000-0005-0000-0000-000071120000}"/>
    <cellStyle name="20% - Accent4 16 5" xfId="4929" xr:uid="{00000000-0005-0000-0000-000072120000}"/>
    <cellStyle name="20% - Accent4 16 5 2" xfId="4930" xr:uid="{00000000-0005-0000-0000-000073120000}"/>
    <cellStyle name="20% - Accent4 16 6" xfId="4931" xr:uid="{00000000-0005-0000-0000-000074120000}"/>
    <cellStyle name="20% - Accent4 16 6 2" xfId="4932" xr:uid="{00000000-0005-0000-0000-000075120000}"/>
    <cellStyle name="20% - Accent4 16 7" xfId="4933" xr:uid="{00000000-0005-0000-0000-000076120000}"/>
    <cellStyle name="20% - Accent4 16 8" xfId="4934" xr:uid="{00000000-0005-0000-0000-000077120000}"/>
    <cellStyle name="20% - Accent4 17" xfId="4935" xr:uid="{00000000-0005-0000-0000-000078120000}"/>
    <cellStyle name="20% - Accent4 17 2" xfId="4936" xr:uid="{00000000-0005-0000-0000-000079120000}"/>
    <cellStyle name="20% - Accent4 17 2 2" xfId="4937" xr:uid="{00000000-0005-0000-0000-00007A120000}"/>
    <cellStyle name="20% - Accent4 17 2 2 2" xfId="4938" xr:uid="{00000000-0005-0000-0000-00007B120000}"/>
    <cellStyle name="20% - Accent4 17 2 3" xfId="4939" xr:uid="{00000000-0005-0000-0000-00007C120000}"/>
    <cellStyle name="20% - Accent4 17 2 3 2" xfId="4940" xr:uid="{00000000-0005-0000-0000-00007D120000}"/>
    <cellStyle name="20% - Accent4 17 2 4" xfId="4941" xr:uid="{00000000-0005-0000-0000-00007E120000}"/>
    <cellStyle name="20% - Accent4 17 2 4 2" xfId="4942" xr:uid="{00000000-0005-0000-0000-00007F120000}"/>
    <cellStyle name="20% - Accent4 17 2 5" xfId="4943" xr:uid="{00000000-0005-0000-0000-000080120000}"/>
    <cellStyle name="20% - Accent4 17 2 5 2" xfId="4944" xr:uid="{00000000-0005-0000-0000-000081120000}"/>
    <cellStyle name="20% - Accent4 17 2 6" xfId="4945" xr:uid="{00000000-0005-0000-0000-000082120000}"/>
    <cellStyle name="20% - Accent4 17 3" xfId="4946" xr:uid="{00000000-0005-0000-0000-000083120000}"/>
    <cellStyle name="20% - Accent4 17 3 2" xfId="4947" xr:uid="{00000000-0005-0000-0000-000084120000}"/>
    <cellStyle name="20% - Accent4 17 4" xfId="4948" xr:uid="{00000000-0005-0000-0000-000085120000}"/>
    <cellStyle name="20% - Accent4 17 4 2" xfId="4949" xr:uid="{00000000-0005-0000-0000-000086120000}"/>
    <cellStyle name="20% - Accent4 17 5" xfId="4950" xr:uid="{00000000-0005-0000-0000-000087120000}"/>
    <cellStyle name="20% - Accent4 17 5 2" xfId="4951" xr:uid="{00000000-0005-0000-0000-000088120000}"/>
    <cellStyle name="20% - Accent4 17 6" xfId="4952" xr:uid="{00000000-0005-0000-0000-000089120000}"/>
    <cellStyle name="20% - Accent4 17 6 2" xfId="4953" xr:uid="{00000000-0005-0000-0000-00008A120000}"/>
    <cellStyle name="20% - Accent4 17 7" xfId="4954" xr:uid="{00000000-0005-0000-0000-00008B120000}"/>
    <cellStyle name="20% - Accent4 17 8" xfId="4955" xr:uid="{00000000-0005-0000-0000-00008C120000}"/>
    <cellStyle name="20% - Accent4 18" xfId="4956" xr:uid="{00000000-0005-0000-0000-00008D120000}"/>
    <cellStyle name="20% - Accent4 18 2" xfId="4957" xr:uid="{00000000-0005-0000-0000-00008E120000}"/>
    <cellStyle name="20% - Accent4 18 2 2" xfId="4958" xr:uid="{00000000-0005-0000-0000-00008F120000}"/>
    <cellStyle name="20% - Accent4 18 2 2 2" xfId="4959" xr:uid="{00000000-0005-0000-0000-000090120000}"/>
    <cellStyle name="20% - Accent4 18 2 3" xfId="4960" xr:uid="{00000000-0005-0000-0000-000091120000}"/>
    <cellStyle name="20% - Accent4 18 2 3 2" xfId="4961" xr:uid="{00000000-0005-0000-0000-000092120000}"/>
    <cellStyle name="20% - Accent4 18 2 4" xfId="4962" xr:uid="{00000000-0005-0000-0000-000093120000}"/>
    <cellStyle name="20% - Accent4 18 2 4 2" xfId="4963" xr:uid="{00000000-0005-0000-0000-000094120000}"/>
    <cellStyle name="20% - Accent4 18 2 5" xfId="4964" xr:uid="{00000000-0005-0000-0000-000095120000}"/>
    <cellStyle name="20% - Accent4 18 2 5 2" xfId="4965" xr:uid="{00000000-0005-0000-0000-000096120000}"/>
    <cellStyle name="20% - Accent4 18 2 6" xfId="4966" xr:uid="{00000000-0005-0000-0000-000097120000}"/>
    <cellStyle name="20% - Accent4 18 3" xfId="4967" xr:uid="{00000000-0005-0000-0000-000098120000}"/>
    <cellStyle name="20% - Accent4 18 3 2" xfId="4968" xr:uid="{00000000-0005-0000-0000-000099120000}"/>
    <cellStyle name="20% - Accent4 18 4" xfId="4969" xr:uid="{00000000-0005-0000-0000-00009A120000}"/>
    <cellStyle name="20% - Accent4 18 4 2" xfId="4970" xr:uid="{00000000-0005-0000-0000-00009B120000}"/>
    <cellStyle name="20% - Accent4 18 5" xfId="4971" xr:uid="{00000000-0005-0000-0000-00009C120000}"/>
    <cellStyle name="20% - Accent4 18 5 2" xfId="4972" xr:uid="{00000000-0005-0000-0000-00009D120000}"/>
    <cellStyle name="20% - Accent4 18 6" xfId="4973" xr:uid="{00000000-0005-0000-0000-00009E120000}"/>
    <cellStyle name="20% - Accent4 18 6 2" xfId="4974" xr:uid="{00000000-0005-0000-0000-00009F120000}"/>
    <cellStyle name="20% - Accent4 18 7" xfId="4975" xr:uid="{00000000-0005-0000-0000-0000A0120000}"/>
    <cellStyle name="20% - Accent4 18 8" xfId="4976" xr:uid="{00000000-0005-0000-0000-0000A1120000}"/>
    <cellStyle name="20% - Accent4 19" xfId="4977" xr:uid="{00000000-0005-0000-0000-0000A2120000}"/>
    <cellStyle name="20% - Accent4 19 2" xfId="4978" xr:uid="{00000000-0005-0000-0000-0000A3120000}"/>
    <cellStyle name="20% - Accent4 19 2 2" xfId="4979" xr:uid="{00000000-0005-0000-0000-0000A4120000}"/>
    <cellStyle name="20% - Accent4 19 2 2 2" xfId="4980" xr:uid="{00000000-0005-0000-0000-0000A5120000}"/>
    <cellStyle name="20% - Accent4 19 2 3" xfId="4981" xr:uid="{00000000-0005-0000-0000-0000A6120000}"/>
    <cellStyle name="20% - Accent4 19 2 3 2" xfId="4982" xr:uid="{00000000-0005-0000-0000-0000A7120000}"/>
    <cellStyle name="20% - Accent4 19 2 4" xfId="4983" xr:uid="{00000000-0005-0000-0000-0000A8120000}"/>
    <cellStyle name="20% - Accent4 19 2 4 2" xfId="4984" xr:uid="{00000000-0005-0000-0000-0000A9120000}"/>
    <cellStyle name="20% - Accent4 19 2 5" xfId="4985" xr:uid="{00000000-0005-0000-0000-0000AA120000}"/>
    <cellStyle name="20% - Accent4 19 2 5 2" xfId="4986" xr:uid="{00000000-0005-0000-0000-0000AB120000}"/>
    <cellStyle name="20% - Accent4 19 2 6" xfId="4987" xr:uid="{00000000-0005-0000-0000-0000AC120000}"/>
    <cellStyle name="20% - Accent4 19 3" xfId="4988" xr:uid="{00000000-0005-0000-0000-0000AD120000}"/>
    <cellStyle name="20% - Accent4 19 3 2" xfId="4989" xr:uid="{00000000-0005-0000-0000-0000AE120000}"/>
    <cellStyle name="20% - Accent4 19 4" xfId="4990" xr:uid="{00000000-0005-0000-0000-0000AF120000}"/>
    <cellStyle name="20% - Accent4 19 4 2" xfId="4991" xr:uid="{00000000-0005-0000-0000-0000B0120000}"/>
    <cellStyle name="20% - Accent4 19 5" xfId="4992" xr:uid="{00000000-0005-0000-0000-0000B1120000}"/>
    <cellStyle name="20% - Accent4 19 5 2" xfId="4993" xr:uid="{00000000-0005-0000-0000-0000B2120000}"/>
    <cellStyle name="20% - Accent4 19 6" xfId="4994" xr:uid="{00000000-0005-0000-0000-0000B3120000}"/>
    <cellStyle name="20% - Accent4 19 6 2" xfId="4995" xr:uid="{00000000-0005-0000-0000-0000B4120000}"/>
    <cellStyle name="20% - Accent4 19 7" xfId="4996" xr:uid="{00000000-0005-0000-0000-0000B5120000}"/>
    <cellStyle name="20% - Accent4 19 8" xfId="4997" xr:uid="{00000000-0005-0000-0000-0000B6120000}"/>
    <cellStyle name="20% - Accent4 2" xfId="4998" xr:uid="{00000000-0005-0000-0000-0000B7120000}"/>
    <cellStyle name="20% - Accent4 2 10" xfId="4999" xr:uid="{00000000-0005-0000-0000-0000B8120000}"/>
    <cellStyle name="20% - Accent4 2 11" xfId="5000" xr:uid="{00000000-0005-0000-0000-0000B9120000}"/>
    <cellStyle name="20% - Accent4 2 2" xfId="5001" xr:uid="{00000000-0005-0000-0000-0000BA120000}"/>
    <cellStyle name="20% - Accent4 2 2 2" xfId="5002" xr:uid="{00000000-0005-0000-0000-0000BB120000}"/>
    <cellStyle name="20% - Accent4 2 2 2 2" xfId="5003" xr:uid="{00000000-0005-0000-0000-0000BC120000}"/>
    <cellStyle name="20% - Accent4 2 2 3" xfId="5004" xr:uid="{00000000-0005-0000-0000-0000BD120000}"/>
    <cellStyle name="20% - Accent4 2 2 3 2" xfId="5005" xr:uid="{00000000-0005-0000-0000-0000BE120000}"/>
    <cellStyle name="20% - Accent4 2 2 4" xfId="5006" xr:uid="{00000000-0005-0000-0000-0000BF120000}"/>
    <cellStyle name="20% - Accent4 2 2 4 2" xfId="5007" xr:uid="{00000000-0005-0000-0000-0000C0120000}"/>
    <cellStyle name="20% - Accent4 2 2 5" xfId="5008" xr:uid="{00000000-0005-0000-0000-0000C1120000}"/>
    <cellStyle name="20% - Accent4 2 2 5 2" xfId="5009" xr:uid="{00000000-0005-0000-0000-0000C2120000}"/>
    <cellStyle name="20% - Accent4 2 2 6" xfId="5010" xr:uid="{00000000-0005-0000-0000-0000C3120000}"/>
    <cellStyle name="20% - Accent4 2 2 7" xfId="5011" xr:uid="{00000000-0005-0000-0000-0000C4120000}"/>
    <cellStyle name="20% - Accent4 2 2 8" xfId="5012" xr:uid="{00000000-0005-0000-0000-0000C5120000}"/>
    <cellStyle name="20% - Accent4 2 2 9" xfId="5013" xr:uid="{00000000-0005-0000-0000-0000C6120000}"/>
    <cellStyle name="20% - Accent4 2 3" xfId="5014" xr:uid="{00000000-0005-0000-0000-0000C7120000}"/>
    <cellStyle name="20% - Accent4 2 3 2" xfId="5015" xr:uid="{00000000-0005-0000-0000-0000C8120000}"/>
    <cellStyle name="20% - Accent4 2 4" xfId="5016" xr:uid="{00000000-0005-0000-0000-0000C9120000}"/>
    <cellStyle name="20% - Accent4 2 4 2" xfId="5017" xr:uid="{00000000-0005-0000-0000-0000CA120000}"/>
    <cellStyle name="20% - Accent4 2 5" xfId="5018" xr:uid="{00000000-0005-0000-0000-0000CB120000}"/>
    <cellStyle name="20% - Accent4 2 5 2" xfId="5019" xr:uid="{00000000-0005-0000-0000-0000CC120000}"/>
    <cellStyle name="20% - Accent4 2 6" xfId="5020" xr:uid="{00000000-0005-0000-0000-0000CD120000}"/>
    <cellStyle name="20% - Accent4 2 6 2" xfId="5021" xr:uid="{00000000-0005-0000-0000-0000CE120000}"/>
    <cellStyle name="20% - Accent4 2 7" xfId="5022" xr:uid="{00000000-0005-0000-0000-0000CF120000}"/>
    <cellStyle name="20% - Accent4 2 8" xfId="5023" xr:uid="{00000000-0005-0000-0000-0000D0120000}"/>
    <cellStyle name="20% - Accent4 2 9" xfId="5024" xr:uid="{00000000-0005-0000-0000-0000D1120000}"/>
    <cellStyle name="20% - Accent4 20" xfId="5025" xr:uid="{00000000-0005-0000-0000-0000D2120000}"/>
    <cellStyle name="20% - Accent4 20 2" xfId="5026" xr:uid="{00000000-0005-0000-0000-0000D3120000}"/>
    <cellStyle name="20% - Accent4 20 2 2" xfId="5027" xr:uid="{00000000-0005-0000-0000-0000D4120000}"/>
    <cellStyle name="20% - Accent4 20 2 2 2" xfId="5028" xr:uid="{00000000-0005-0000-0000-0000D5120000}"/>
    <cellStyle name="20% - Accent4 20 2 3" xfId="5029" xr:uid="{00000000-0005-0000-0000-0000D6120000}"/>
    <cellStyle name="20% - Accent4 20 2 3 2" xfId="5030" xr:uid="{00000000-0005-0000-0000-0000D7120000}"/>
    <cellStyle name="20% - Accent4 20 2 4" xfId="5031" xr:uid="{00000000-0005-0000-0000-0000D8120000}"/>
    <cellStyle name="20% - Accent4 20 2 4 2" xfId="5032" xr:uid="{00000000-0005-0000-0000-0000D9120000}"/>
    <cellStyle name="20% - Accent4 20 2 5" xfId="5033" xr:uid="{00000000-0005-0000-0000-0000DA120000}"/>
    <cellStyle name="20% - Accent4 20 2 5 2" xfId="5034" xr:uid="{00000000-0005-0000-0000-0000DB120000}"/>
    <cellStyle name="20% - Accent4 20 2 6" xfId="5035" xr:uid="{00000000-0005-0000-0000-0000DC120000}"/>
    <cellStyle name="20% - Accent4 20 3" xfId="5036" xr:uid="{00000000-0005-0000-0000-0000DD120000}"/>
    <cellStyle name="20% - Accent4 20 3 2" xfId="5037" xr:uid="{00000000-0005-0000-0000-0000DE120000}"/>
    <cellStyle name="20% - Accent4 20 4" xfId="5038" xr:uid="{00000000-0005-0000-0000-0000DF120000}"/>
    <cellStyle name="20% - Accent4 20 4 2" xfId="5039" xr:uid="{00000000-0005-0000-0000-0000E0120000}"/>
    <cellStyle name="20% - Accent4 20 5" xfId="5040" xr:uid="{00000000-0005-0000-0000-0000E1120000}"/>
    <cellStyle name="20% - Accent4 20 5 2" xfId="5041" xr:uid="{00000000-0005-0000-0000-0000E2120000}"/>
    <cellStyle name="20% - Accent4 20 6" xfId="5042" xr:uid="{00000000-0005-0000-0000-0000E3120000}"/>
    <cellStyle name="20% - Accent4 20 6 2" xfId="5043" xr:uid="{00000000-0005-0000-0000-0000E4120000}"/>
    <cellStyle name="20% - Accent4 20 7" xfId="5044" xr:uid="{00000000-0005-0000-0000-0000E5120000}"/>
    <cellStyle name="20% - Accent4 20 8" xfId="5045" xr:uid="{00000000-0005-0000-0000-0000E6120000}"/>
    <cellStyle name="20% - Accent4 21" xfId="5046" xr:uid="{00000000-0005-0000-0000-0000E7120000}"/>
    <cellStyle name="20% - Accent4 21 2" xfId="5047" xr:uid="{00000000-0005-0000-0000-0000E8120000}"/>
    <cellStyle name="20% - Accent4 21 2 2" xfId="5048" xr:uid="{00000000-0005-0000-0000-0000E9120000}"/>
    <cellStyle name="20% - Accent4 21 2 2 2" xfId="5049" xr:uid="{00000000-0005-0000-0000-0000EA120000}"/>
    <cellStyle name="20% - Accent4 21 2 3" xfId="5050" xr:uid="{00000000-0005-0000-0000-0000EB120000}"/>
    <cellStyle name="20% - Accent4 21 2 3 2" xfId="5051" xr:uid="{00000000-0005-0000-0000-0000EC120000}"/>
    <cellStyle name="20% - Accent4 21 2 4" xfId="5052" xr:uid="{00000000-0005-0000-0000-0000ED120000}"/>
    <cellStyle name="20% - Accent4 21 2 4 2" xfId="5053" xr:uid="{00000000-0005-0000-0000-0000EE120000}"/>
    <cellStyle name="20% - Accent4 21 2 5" xfId="5054" xr:uid="{00000000-0005-0000-0000-0000EF120000}"/>
    <cellStyle name="20% - Accent4 21 2 5 2" xfId="5055" xr:uid="{00000000-0005-0000-0000-0000F0120000}"/>
    <cellStyle name="20% - Accent4 21 2 6" xfId="5056" xr:uid="{00000000-0005-0000-0000-0000F1120000}"/>
    <cellStyle name="20% - Accent4 21 3" xfId="5057" xr:uid="{00000000-0005-0000-0000-0000F2120000}"/>
    <cellStyle name="20% - Accent4 21 3 2" xfId="5058" xr:uid="{00000000-0005-0000-0000-0000F3120000}"/>
    <cellStyle name="20% - Accent4 21 4" xfId="5059" xr:uid="{00000000-0005-0000-0000-0000F4120000}"/>
    <cellStyle name="20% - Accent4 21 4 2" xfId="5060" xr:uid="{00000000-0005-0000-0000-0000F5120000}"/>
    <cellStyle name="20% - Accent4 21 5" xfId="5061" xr:uid="{00000000-0005-0000-0000-0000F6120000}"/>
    <cellStyle name="20% - Accent4 21 5 2" xfId="5062" xr:uid="{00000000-0005-0000-0000-0000F7120000}"/>
    <cellStyle name="20% - Accent4 21 6" xfId="5063" xr:uid="{00000000-0005-0000-0000-0000F8120000}"/>
    <cellStyle name="20% - Accent4 21 6 2" xfId="5064" xr:uid="{00000000-0005-0000-0000-0000F9120000}"/>
    <cellStyle name="20% - Accent4 21 7" xfId="5065" xr:uid="{00000000-0005-0000-0000-0000FA120000}"/>
    <cellStyle name="20% - Accent4 21 8" xfId="5066" xr:uid="{00000000-0005-0000-0000-0000FB120000}"/>
    <cellStyle name="20% - Accent4 22" xfId="5067" xr:uid="{00000000-0005-0000-0000-0000FC120000}"/>
    <cellStyle name="20% - Accent4 22 2" xfId="5068" xr:uid="{00000000-0005-0000-0000-0000FD120000}"/>
    <cellStyle name="20% - Accent4 22 2 2" xfId="5069" xr:uid="{00000000-0005-0000-0000-0000FE120000}"/>
    <cellStyle name="20% - Accent4 22 2 2 2" xfId="5070" xr:uid="{00000000-0005-0000-0000-0000FF120000}"/>
    <cellStyle name="20% - Accent4 22 2 3" xfId="5071" xr:uid="{00000000-0005-0000-0000-000000130000}"/>
    <cellStyle name="20% - Accent4 22 2 3 2" xfId="5072" xr:uid="{00000000-0005-0000-0000-000001130000}"/>
    <cellStyle name="20% - Accent4 22 2 4" xfId="5073" xr:uid="{00000000-0005-0000-0000-000002130000}"/>
    <cellStyle name="20% - Accent4 22 2 4 2" xfId="5074" xr:uid="{00000000-0005-0000-0000-000003130000}"/>
    <cellStyle name="20% - Accent4 22 2 5" xfId="5075" xr:uid="{00000000-0005-0000-0000-000004130000}"/>
    <cellStyle name="20% - Accent4 22 2 5 2" xfId="5076" xr:uid="{00000000-0005-0000-0000-000005130000}"/>
    <cellStyle name="20% - Accent4 22 2 6" xfId="5077" xr:uid="{00000000-0005-0000-0000-000006130000}"/>
    <cellStyle name="20% - Accent4 22 3" xfId="5078" xr:uid="{00000000-0005-0000-0000-000007130000}"/>
    <cellStyle name="20% - Accent4 22 3 2" xfId="5079" xr:uid="{00000000-0005-0000-0000-000008130000}"/>
    <cellStyle name="20% - Accent4 22 4" xfId="5080" xr:uid="{00000000-0005-0000-0000-000009130000}"/>
    <cellStyle name="20% - Accent4 22 4 2" xfId="5081" xr:uid="{00000000-0005-0000-0000-00000A130000}"/>
    <cellStyle name="20% - Accent4 22 5" xfId="5082" xr:uid="{00000000-0005-0000-0000-00000B130000}"/>
    <cellStyle name="20% - Accent4 22 5 2" xfId="5083" xr:uid="{00000000-0005-0000-0000-00000C130000}"/>
    <cellStyle name="20% - Accent4 22 6" xfId="5084" xr:uid="{00000000-0005-0000-0000-00000D130000}"/>
    <cellStyle name="20% - Accent4 22 6 2" xfId="5085" xr:uid="{00000000-0005-0000-0000-00000E130000}"/>
    <cellStyle name="20% - Accent4 22 7" xfId="5086" xr:uid="{00000000-0005-0000-0000-00000F130000}"/>
    <cellStyle name="20% - Accent4 22 8" xfId="5087" xr:uid="{00000000-0005-0000-0000-000010130000}"/>
    <cellStyle name="20% - Accent4 23" xfId="5088" xr:uid="{00000000-0005-0000-0000-000011130000}"/>
    <cellStyle name="20% - Accent4 23 2" xfId="5089" xr:uid="{00000000-0005-0000-0000-000012130000}"/>
    <cellStyle name="20% - Accent4 23 2 2" xfId="5090" xr:uid="{00000000-0005-0000-0000-000013130000}"/>
    <cellStyle name="20% - Accent4 23 2 2 2" xfId="5091" xr:uid="{00000000-0005-0000-0000-000014130000}"/>
    <cellStyle name="20% - Accent4 23 2 3" xfId="5092" xr:uid="{00000000-0005-0000-0000-000015130000}"/>
    <cellStyle name="20% - Accent4 23 2 3 2" xfId="5093" xr:uid="{00000000-0005-0000-0000-000016130000}"/>
    <cellStyle name="20% - Accent4 23 2 4" xfId="5094" xr:uid="{00000000-0005-0000-0000-000017130000}"/>
    <cellStyle name="20% - Accent4 23 2 4 2" xfId="5095" xr:uid="{00000000-0005-0000-0000-000018130000}"/>
    <cellStyle name="20% - Accent4 23 2 5" xfId="5096" xr:uid="{00000000-0005-0000-0000-000019130000}"/>
    <cellStyle name="20% - Accent4 23 2 5 2" xfId="5097" xr:uid="{00000000-0005-0000-0000-00001A130000}"/>
    <cellStyle name="20% - Accent4 23 2 6" xfId="5098" xr:uid="{00000000-0005-0000-0000-00001B130000}"/>
    <cellStyle name="20% - Accent4 23 3" xfId="5099" xr:uid="{00000000-0005-0000-0000-00001C130000}"/>
    <cellStyle name="20% - Accent4 23 3 2" xfId="5100" xr:uid="{00000000-0005-0000-0000-00001D130000}"/>
    <cellStyle name="20% - Accent4 23 4" xfId="5101" xr:uid="{00000000-0005-0000-0000-00001E130000}"/>
    <cellStyle name="20% - Accent4 23 4 2" xfId="5102" xr:uid="{00000000-0005-0000-0000-00001F130000}"/>
    <cellStyle name="20% - Accent4 23 5" xfId="5103" xr:uid="{00000000-0005-0000-0000-000020130000}"/>
    <cellStyle name="20% - Accent4 23 5 2" xfId="5104" xr:uid="{00000000-0005-0000-0000-000021130000}"/>
    <cellStyle name="20% - Accent4 23 6" xfId="5105" xr:uid="{00000000-0005-0000-0000-000022130000}"/>
    <cellStyle name="20% - Accent4 23 6 2" xfId="5106" xr:uid="{00000000-0005-0000-0000-000023130000}"/>
    <cellStyle name="20% - Accent4 23 7" xfId="5107" xr:uid="{00000000-0005-0000-0000-000024130000}"/>
    <cellStyle name="20% - Accent4 23 8" xfId="5108" xr:uid="{00000000-0005-0000-0000-000025130000}"/>
    <cellStyle name="20% - Accent4 24" xfId="5109" xr:uid="{00000000-0005-0000-0000-000026130000}"/>
    <cellStyle name="20% - Accent4 24 2" xfId="5110" xr:uid="{00000000-0005-0000-0000-000027130000}"/>
    <cellStyle name="20% - Accent4 24 2 2" xfId="5111" xr:uid="{00000000-0005-0000-0000-000028130000}"/>
    <cellStyle name="20% - Accent4 24 2 2 2" xfId="5112" xr:uid="{00000000-0005-0000-0000-000029130000}"/>
    <cellStyle name="20% - Accent4 24 2 3" xfId="5113" xr:uid="{00000000-0005-0000-0000-00002A130000}"/>
    <cellStyle name="20% - Accent4 24 2 3 2" xfId="5114" xr:uid="{00000000-0005-0000-0000-00002B130000}"/>
    <cellStyle name="20% - Accent4 24 2 4" xfId="5115" xr:uid="{00000000-0005-0000-0000-00002C130000}"/>
    <cellStyle name="20% - Accent4 24 2 4 2" xfId="5116" xr:uid="{00000000-0005-0000-0000-00002D130000}"/>
    <cellStyle name="20% - Accent4 24 2 5" xfId="5117" xr:uid="{00000000-0005-0000-0000-00002E130000}"/>
    <cellStyle name="20% - Accent4 24 2 5 2" xfId="5118" xr:uid="{00000000-0005-0000-0000-00002F130000}"/>
    <cellStyle name="20% - Accent4 24 2 6" xfId="5119" xr:uid="{00000000-0005-0000-0000-000030130000}"/>
    <cellStyle name="20% - Accent4 24 3" xfId="5120" xr:uid="{00000000-0005-0000-0000-000031130000}"/>
    <cellStyle name="20% - Accent4 24 3 2" xfId="5121" xr:uid="{00000000-0005-0000-0000-000032130000}"/>
    <cellStyle name="20% - Accent4 24 4" xfId="5122" xr:uid="{00000000-0005-0000-0000-000033130000}"/>
    <cellStyle name="20% - Accent4 24 4 2" xfId="5123" xr:uid="{00000000-0005-0000-0000-000034130000}"/>
    <cellStyle name="20% - Accent4 24 5" xfId="5124" xr:uid="{00000000-0005-0000-0000-000035130000}"/>
    <cellStyle name="20% - Accent4 24 5 2" xfId="5125" xr:uid="{00000000-0005-0000-0000-000036130000}"/>
    <cellStyle name="20% - Accent4 24 6" xfId="5126" xr:uid="{00000000-0005-0000-0000-000037130000}"/>
    <cellStyle name="20% - Accent4 24 6 2" xfId="5127" xr:uid="{00000000-0005-0000-0000-000038130000}"/>
    <cellStyle name="20% - Accent4 24 7" xfId="5128" xr:uid="{00000000-0005-0000-0000-000039130000}"/>
    <cellStyle name="20% - Accent4 24 8" xfId="5129" xr:uid="{00000000-0005-0000-0000-00003A130000}"/>
    <cellStyle name="20% - Accent4 25" xfId="5130" xr:uid="{00000000-0005-0000-0000-00003B130000}"/>
    <cellStyle name="20% - Accent4 25 2" xfId="5131" xr:uid="{00000000-0005-0000-0000-00003C130000}"/>
    <cellStyle name="20% - Accent4 25 2 2" xfId="5132" xr:uid="{00000000-0005-0000-0000-00003D130000}"/>
    <cellStyle name="20% - Accent4 25 2 2 2" xfId="5133" xr:uid="{00000000-0005-0000-0000-00003E130000}"/>
    <cellStyle name="20% - Accent4 25 2 3" xfId="5134" xr:uid="{00000000-0005-0000-0000-00003F130000}"/>
    <cellStyle name="20% - Accent4 25 2 3 2" xfId="5135" xr:uid="{00000000-0005-0000-0000-000040130000}"/>
    <cellStyle name="20% - Accent4 25 2 4" xfId="5136" xr:uid="{00000000-0005-0000-0000-000041130000}"/>
    <cellStyle name="20% - Accent4 25 2 4 2" xfId="5137" xr:uid="{00000000-0005-0000-0000-000042130000}"/>
    <cellStyle name="20% - Accent4 25 2 5" xfId="5138" xr:uid="{00000000-0005-0000-0000-000043130000}"/>
    <cellStyle name="20% - Accent4 25 2 5 2" xfId="5139" xr:uid="{00000000-0005-0000-0000-000044130000}"/>
    <cellStyle name="20% - Accent4 25 2 6" xfId="5140" xr:uid="{00000000-0005-0000-0000-000045130000}"/>
    <cellStyle name="20% - Accent4 25 3" xfId="5141" xr:uid="{00000000-0005-0000-0000-000046130000}"/>
    <cellStyle name="20% - Accent4 25 3 2" xfId="5142" xr:uid="{00000000-0005-0000-0000-000047130000}"/>
    <cellStyle name="20% - Accent4 25 4" xfId="5143" xr:uid="{00000000-0005-0000-0000-000048130000}"/>
    <cellStyle name="20% - Accent4 25 4 2" xfId="5144" xr:uid="{00000000-0005-0000-0000-000049130000}"/>
    <cellStyle name="20% - Accent4 25 5" xfId="5145" xr:uid="{00000000-0005-0000-0000-00004A130000}"/>
    <cellStyle name="20% - Accent4 25 5 2" xfId="5146" xr:uid="{00000000-0005-0000-0000-00004B130000}"/>
    <cellStyle name="20% - Accent4 25 6" xfId="5147" xr:uid="{00000000-0005-0000-0000-00004C130000}"/>
    <cellStyle name="20% - Accent4 25 6 2" xfId="5148" xr:uid="{00000000-0005-0000-0000-00004D130000}"/>
    <cellStyle name="20% - Accent4 25 7" xfId="5149" xr:uid="{00000000-0005-0000-0000-00004E130000}"/>
    <cellStyle name="20% - Accent4 25 8" xfId="5150" xr:uid="{00000000-0005-0000-0000-00004F130000}"/>
    <cellStyle name="20% - Accent4 26" xfId="5151" xr:uid="{00000000-0005-0000-0000-000050130000}"/>
    <cellStyle name="20% - Accent4 26 2" xfId="5152" xr:uid="{00000000-0005-0000-0000-000051130000}"/>
    <cellStyle name="20% - Accent4 26 2 2" xfId="5153" xr:uid="{00000000-0005-0000-0000-000052130000}"/>
    <cellStyle name="20% - Accent4 26 2 2 2" xfId="5154" xr:uid="{00000000-0005-0000-0000-000053130000}"/>
    <cellStyle name="20% - Accent4 26 2 3" xfId="5155" xr:uid="{00000000-0005-0000-0000-000054130000}"/>
    <cellStyle name="20% - Accent4 26 2 3 2" xfId="5156" xr:uid="{00000000-0005-0000-0000-000055130000}"/>
    <cellStyle name="20% - Accent4 26 2 4" xfId="5157" xr:uid="{00000000-0005-0000-0000-000056130000}"/>
    <cellStyle name="20% - Accent4 26 2 4 2" xfId="5158" xr:uid="{00000000-0005-0000-0000-000057130000}"/>
    <cellStyle name="20% - Accent4 26 2 5" xfId="5159" xr:uid="{00000000-0005-0000-0000-000058130000}"/>
    <cellStyle name="20% - Accent4 26 2 5 2" xfId="5160" xr:uid="{00000000-0005-0000-0000-000059130000}"/>
    <cellStyle name="20% - Accent4 26 2 6" xfId="5161" xr:uid="{00000000-0005-0000-0000-00005A130000}"/>
    <cellStyle name="20% - Accent4 26 3" xfId="5162" xr:uid="{00000000-0005-0000-0000-00005B130000}"/>
    <cellStyle name="20% - Accent4 26 3 2" xfId="5163" xr:uid="{00000000-0005-0000-0000-00005C130000}"/>
    <cellStyle name="20% - Accent4 26 4" xfId="5164" xr:uid="{00000000-0005-0000-0000-00005D130000}"/>
    <cellStyle name="20% - Accent4 26 4 2" xfId="5165" xr:uid="{00000000-0005-0000-0000-00005E130000}"/>
    <cellStyle name="20% - Accent4 26 5" xfId="5166" xr:uid="{00000000-0005-0000-0000-00005F130000}"/>
    <cellStyle name="20% - Accent4 26 5 2" xfId="5167" xr:uid="{00000000-0005-0000-0000-000060130000}"/>
    <cellStyle name="20% - Accent4 26 6" xfId="5168" xr:uid="{00000000-0005-0000-0000-000061130000}"/>
    <cellStyle name="20% - Accent4 26 6 2" xfId="5169" xr:uid="{00000000-0005-0000-0000-000062130000}"/>
    <cellStyle name="20% - Accent4 26 7" xfId="5170" xr:uid="{00000000-0005-0000-0000-000063130000}"/>
    <cellStyle name="20% - Accent4 26 8" xfId="5171" xr:uid="{00000000-0005-0000-0000-000064130000}"/>
    <cellStyle name="20% - Accent4 27" xfId="5172" xr:uid="{00000000-0005-0000-0000-000065130000}"/>
    <cellStyle name="20% - Accent4 27 2" xfId="5173" xr:uid="{00000000-0005-0000-0000-000066130000}"/>
    <cellStyle name="20% - Accent4 27 2 2" xfId="5174" xr:uid="{00000000-0005-0000-0000-000067130000}"/>
    <cellStyle name="20% - Accent4 27 2 2 2" xfId="5175" xr:uid="{00000000-0005-0000-0000-000068130000}"/>
    <cellStyle name="20% - Accent4 27 2 3" xfId="5176" xr:uid="{00000000-0005-0000-0000-000069130000}"/>
    <cellStyle name="20% - Accent4 27 2 3 2" xfId="5177" xr:uid="{00000000-0005-0000-0000-00006A130000}"/>
    <cellStyle name="20% - Accent4 27 2 4" xfId="5178" xr:uid="{00000000-0005-0000-0000-00006B130000}"/>
    <cellStyle name="20% - Accent4 27 2 4 2" xfId="5179" xr:uid="{00000000-0005-0000-0000-00006C130000}"/>
    <cellStyle name="20% - Accent4 27 2 5" xfId="5180" xr:uid="{00000000-0005-0000-0000-00006D130000}"/>
    <cellStyle name="20% - Accent4 27 2 5 2" xfId="5181" xr:uid="{00000000-0005-0000-0000-00006E130000}"/>
    <cellStyle name="20% - Accent4 27 2 6" xfId="5182" xr:uid="{00000000-0005-0000-0000-00006F130000}"/>
    <cellStyle name="20% - Accent4 27 3" xfId="5183" xr:uid="{00000000-0005-0000-0000-000070130000}"/>
    <cellStyle name="20% - Accent4 27 3 2" xfId="5184" xr:uid="{00000000-0005-0000-0000-000071130000}"/>
    <cellStyle name="20% - Accent4 27 4" xfId="5185" xr:uid="{00000000-0005-0000-0000-000072130000}"/>
    <cellStyle name="20% - Accent4 27 4 2" xfId="5186" xr:uid="{00000000-0005-0000-0000-000073130000}"/>
    <cellStyle name="20% - Accent4 27 5" xfId="5187" xr:uid="{00000000-0005-0000-0000-000074130000}"/>
    <cellStyle name="20% - Accent4 27 5 2" xfId="5188" xr:uid="{00000000-0005-0000-0000-000075130000}"/>
    <cellStyle name="20% - Accent4 27 6" xfId="5189" xr:uid="{00000000-0005-0000-0000-000076130000}"/>
    <cellStyle name="20% - Accent4 27 6 2" xfId="5190" xr:uid="{00000000-0005-0000-0000-000077130000}"/>
    <cellStyle name="20% - Accent4 27 7" xfId="5191" xr:uid="{00000000-0005-0000-0000-000078130000}"/>
    <cellStyle name="20% - Accent4 27 8" xfId="5192" xr:uid="{00000000-0005-0000-0000-000079130000}"/>
    <cellStyle name="20% - Accent4 28" xfId="5193" xr:uid="{00000000-0005-0000-0000-00007A130000}"/>
    <cellStyle name="20% - Accent4 28 2" xfId="5194" xr:uid="{00000000-0005-0000-0000-00007B130000}"/>
    <cellStyle name="20% - Accent4 28 2 2" xfId="5195" xr:uid="{00000000-0005-0000-0000-00007C130000}"/>
    <cellStyle name="20% - Accent4 28 2 2 2" xfId="5196" xr:uid="{00000000-0005-0000-0000-00007D130000}"/>
    <cellStyle name="20% - Accent4 28 2 3" xfId="5197" xr:uid="{00000000-0005-0000-0000-00007E130000}"/>
    <cellStyle name="20% - Accent4 28 2 3 2" xfId="5198" xr:uid="{00000000-0005-0000-0000-00007F130000}"/>
    <cellStyle name="20% - Accent4 28 2 4" xfId="5199" xr:uid="{00000000-0005-0000-0000-000080130000}"/>
    <cellStyle name="20% - Accent4 28 2 4 2" xfId="5200" xr:uid="{00000000-0005-0000-0000-000081130000}"/>
    <cellStyle name="20% - Accent4 28 2 5" xfId="5201" xr:uid="{00000000-0005-0000-0000-000082130000}"/>
    <cellStyle name="20% - Accent4 28 2 5 2" xfId="5202" xr:uid="{00000000-0005-0000-0000-000083130000}"/>
    <cellStyle name="20% - Accent4 28 2 6" xfId="5203" xr:uid="{00000000-0005-0000-0000-000084130000}"/>
    <cellStyle name="20% - Accent4 28 3" xfId="5204" xr:uid="{00000000-0005-0000-0000-000085130000}"/>
    <cellStyle name="20% - Accent4 28 3 2" xfId="5205" xr:uid="{00000000-0005-0000-0000-000086130000}"/>
    <cellStyle name="20% - Accent4 28 4" xfId="5206" xr:uid="{00000000-0005-0000-0000-000087130000}"/>
    <cellStyle name="20% - Accent4 28 4 2" xfId="5207" xr:uid="{00000000-0005-0000-0000-000088130000}"/>
    <cellStyle name="20% - Accent4 28 5" xfId="5208" xr:uid="{00000000-0005-0000-0000-000089130000}"/>
    <cellStyle name="20% - Accent4 28 5 2" xfId="5209" xr:uid="{00000000-0005-0000-0000-00008A130000}"/>
    <cellStyle name="20% - Accent4 28 6" xfId="5210" xr:uid="{00000000-0005-0000-0000-00008B130000}"/>
    <cellStyle name="20% - Accent4 28 6 2" xfId="5211" xr:uid="{00000000-0005-0000-0000-00008C130000}"/>
    <cellStyle name="20% - Accent4 28 7" xfId="5212" xr:uid="{00000000-0005-0000-0000-00008D130000}"/>
    <cellStyle name="20% - Accent4 28 8" xfId="5213" xr:uid="{00000000-0005-0000-0000-00008E130000}"/>
    <cellStyle name="20% - Accent4 29" xfId="5214" xr:uid="{00000000-0005-0000-0000-00008F130000}"/>
    <cellStyle name="20% - Accent4 29 2" xfId="5215" xr:uid="{00000000-0005-0000-0000-000090130000}"/>
    <cellStyle name="20% - Accent4 29 2 2" xfId="5216" xr:uid="{00000000-0005-0000-0000-000091130000}"/>
    <cellStyle name="20% - Accent4 29 2 2 2" xfId="5217" xr:uid="{00000000-0005-0000-0000-000092130000}"/>
    <cellStyle name="20% - Accent4 29 2 3" xfId="5218" xr:uid="{00000000-0005-0000-0000-000093130000}"/>
    <cellStyle name="20% - Accent4 29 2 3 2" xfId="5219" xr:uid="{00000000-0005-0000-0000-000094130000}"/>
    <cellStyle name="20% - Accent4 29 2 4" xfId="5220" xr:uid="{00000000-0005-0000-0000-000095130000}"/>
    <cellStyle name="20% - Accent4 29 2 4 2" xfId="5221" xr:uid="{00000000-0005-0000-0000-000096130000}"/>
    <cellStyle name="20% - Accent4 29 2 5" xfId="5222" xr:uid="{00000000-0005-0000-0000-000097130000}"/>
    <cellStyle name="20% - Accent4 29 2 5 2" xfId="5223" xr:uid="{00000000-0005-0000-0000-000098130000}"/>
    <cellStyle name="20% - Accent4 29 2 6" xfId="5224" xr:uid="{00000000-0005-0000-0000-000099130000}"/>
    <cellStyle name="20% - Accent4 29 3" xfId="5225" xr:uid="{00000000-0005-0000-0000-00009A130000}"/>
    <cellStyle name="20% - Accent4 29 3 2" xfId="5226" xr:uid="{00000000-0005-0000-0000-00009B130000}"/>
    <cellStyle name="20% - Accent4 29 4" xfId="5227" xr:uid="{00000000-0005-0000-0000-00009C130000}"/>
    <cellStyle name="20% - Accent4 29 4 2" xfId="5228" xr:uid="{00000000-0005-0000-0000-00009D130000}"/>
    <cellStyle name="20% - Accent4 29 5" xfId="5229" xr:uid="{00000000-0005-0000-0000-00009E130000}"/>
    <cellStyle name="20% - Accent4 29 5 2" xfId="5230" xr:uid="{00000000-0005-0000-0000-00009F130000}"/>
    <cellStyle name="20% - Accent4 29 6" xfId="5231" xr:uid="{00000000-0005-0000-0000-0000A0130000}"/>
    <cellStyle name="20% - Accent4 29 6 2" xfId="5232" xr:uid="{00000000-0005-0000-0000-0000A1130000}"/>
    <cellStyle name="20% - Accent4 29 7" xfId="5233" xr:uid="{00000000-0005-0000-0000-0000A2130000}"/>
    <cellStyle name="20% - Accent4 29 8" xfId="5234" xr:uid="{00000000-0005-0000-0000-0000A3130000}"/>
    <cellStyle name="20% - Accent4 3" xfId="5235" xr:uid="{00000000-0005-0000-0000-0000A4130000}"/>
    <cellStyle name="20% - Accent4 3 10" xfId="5236" xr:uid="{00000000-0005-0000-0000-0000A5130000}"/>
    <cellStyle name="20% - Accent4 3 11" xfId="5237" xr:uid="{00000000-0005-0000-0000-0000A6130000}"/>
    <cellStyle name="20% - Accent4 3 2" xfId="5238" xr:uid="{00000000-0005-0000-0000-0000A7130000}"/>
    <cellStyle name="20% - Accent4 3 2 2" xfId="5239" xr:uid="{00000000-0005-0000-0000-0000A8130000}"/>
    <cellStyle name="20% - Accent4 3 2 2 2" xfId="5240" xr:uid="{00000000-0005-0000-0000-0000A9130000}"/>
    <cellStyle name="20% - Accent4 3 2 3" xfId="5241" xr:uid="{00000000-0005-0000-0000-0000AA130000}"/>
    <cellStyle name="20% - Accent4 3 2 3 2" xfId="5242" xr:uid="{00000000-0005-0000-0000-0000AB130000}"/>
    <cellStyle name="20% - Accent4 3 2 4" xfId="5243" xr:uid="{00000000-0005-0000-0000-0000AC130000}"/>
    <cellStyle name="20% - Accent4 3 2 4 2" xfId="5244" xr:uid="{00000000-0005-0000-0000-0000AD130000}"/>
    <cellStyle name="20% - Accent4 3 2 5" xfId="5245" xr:uid="{00000000-0005-0000-0000-0000AE130000}"/>
    <cellStyle name="20% - Accent4 3 2 5 2" xfId="5246" xr:uid="{00000000-0005-0000-0000-0000AF130000}"/>
    <cellStyle name="20% - Accent4 3 2 6" xfId="5247" xr:uid="{00000000-0005-0000-0000-0000B0130000}"/>
    <cellStyle name="20% - Accent4 3 2 7" xfId="5248" xr:uid="{00000000-0005-0000-0000-0000B1130000}"/>
    <cellStyle name="20% - Accent4 3 2 8" xfId="5249" xr:uid="{00000000-0005-0000-0000-0000B2130000}"/>
    <cellStyle name="20% - Accent4 3 2 9" xfId="5250" xr:uid="{00000000-0005-0000-0000-0000B3130000}"/>
    <cellStyle name="20% - Accent4 3 3" xfId="5251" xr:uid="{00000000-0005-0000-0000-0000B4130000}"/>
    <cellStyle name="20% - Accent4 3 3 2" xfId="5252" xr:uid="{00000000-0005-0000-0000-0000B5130000}"/>
    <cellStyle name="20% - Accent4 3 4" xfId="5253" xr:uid="{00000000-0005-0000-0000-0000B6130000}"/>
    <cellStyle name="20% - Accent4 3 4 2" xfId="5254" xr:uid="{00000000-0005-0000-0000-0000B7130000}"/>
    <cellStyle name="20% - Accent4 3 5" xfId="5255" xr:uid="{00000000-0005-0000-0000-0000B8130000}"/>
    <cellStyle name="20% - Accent4 3 5 2" xfId="5256" xr:uid="{00000000-0005-0000-0000-0000B9130000}"/>
    <cellStyle name="20% - Accent4 3 6" xfId="5257" xr:uid="{00000000-0005-0000-0000-0000BA130000}"/>
    <cellStyle name="20% - Accent4 3 6 2" xfId="5258" xr:uid="{00000000-0005-0000-0000-0000BB130000}"/>
    <cellStyle name="20% - Accent4 3 7" xfId="5259" xr:uid="{00000000-0005-0000-0000-0000BC130000}"/>
    <cellStyle name="20% - Accent4 3 8" xfId="5260" xr:uid="{00000000-0005-0000-0000-0000BD130000}"/>
    <cellStyle name="20% - Accent4 3 9" xfId="5261" xr:uid="{00000000-0005-0000-0000-0000BE130000}"/>
    <cellStyle name="20% - Accent4 30" xfId="5262" xr:uid="{00000000-0005-0000-0000-0000BF130000}"/>
    <cellStyle name="20% - Accent4 30 2" xfId="5263" xr:uid="{00000000-0005-0000-0000-0000C0130000}"/>
    <cellStyle name="20% - Accent4 30 2 2" xfId="5264" xr:uid="{00000000-0005-0000-0000-0000C1130000}"/>
    <cellStyle name="20% - Accent4 30 2 2 2" xfId="5265" xr:uid="{00000000-0005-0000-0000-0000C2130000}"/>
    <cellStyle name="20% - Accent4 30 2 3" xfId="5266" xr:uid="{00000000-0005-0000-0000-0000C3130000}"/>
    <cellStyle name="20% - Accent4 30 2 3 2" xfId="5267" xr:uid="{00000000-0005-0000-0000-0000C4130000}"/>
    <cellStyle name="20% - Accent4 30 2 4" xfId="5268" xr:uid="{00000000-0005-0000-0000-0000C5130000}"/>
    <cellStyle name="20% - Accent4 30 2 4 2" xfId="5269" xr:uid="{00000000-0005-0000-0000-0000C6130000}"/>
    <cellStyle name="20% - Accent4 30 2 5" xfId="5270" xr:uid="{00000000-0005-0000-0000-0000C7130000}"/>
    <cellStyle name="20% - Accent4 30 2 5 2" xfId="5271" xr:uid="{00000000-0005-0000-0000-0000C8130000}"/>
    <cellStyle name="20% - Accent4 30 2 6" xfId="5272" xr:uid="{00000000-0005-0000-0000-0000C9130000}"/>
    <cellStyle name="20% - Accent4 30 3" xfId="5273" xr:uid="{00000000-0005-0000-0000-0000CA130000}"/>
    <cellStyle name="20% - Accent4 30 3 2" xfId="5274" xr:uid="{00000000-0005-0000-0000-0000CB130000}"/>
    <cellStyle name="20% - Accent4 30 4" xfId="5275" xr:uid="{00000000-0005-0000-0000-0000CC130000}"/>
    <cellStyle name="20% - Accent4 30 4 2" xfId="5276" xr:uid="{00000000-0005-0000-0000-0000CD130000}"/>
    <cellStyle name="20% - Accent4 30 5" xfId="5277" xr:uid="{00000000-0005-0000-0000-0000CE130000}"/>
    <cellStyle name="20% - Accent4 30 5 2" xfId="5278" xr:uid="{00000000-0005-0000-0000-0000CF130000}"/>
    <cellStyle name="20% - Accent4 30 6" xfId="5279" xr:uid="{00000000-0005-0000-0000-0000D0130000}"/>
    <cellStyle name="20% - Accent4 30 6 2" xfId="5280" xr:uid="{00000000-0005-0000-0000-0000D1130000}"/>
    <cellStyle name="20% - Accent4 30 7" xfId="5281" xr:uid="{00000000-0005-0000-0000-0000D2130000}"/>
    <cellStyle name="20% - Accent4 30 8" xfId="5282" xr:uid="{00000000-0005-0000-0000-0000D3130000}"/>
    <cellStyle name="20% - Accent4 31" xfId="5283" xr:uid="{00000000-0005-0000-0000-0000D4130000}"/>
    <cellStyle name="20% - Accent4 31 2" xfId="5284" xr:uid="{00000000-0005-0000-0000-0000D5130000}"/>
    <cellStyle name="20% - Accent4 31 2 2" xfId="5285" xr:uid="{00000000-0005-0000-0000-0000D6130000}"/>
    <cellStyle name="20% - Accent4 31 2 2 2" xfId="5286" xr:uid="{00000000-0005-0000-0000-0000D7130000}"/>
    <cellStyle name="20% - Accent4 31 2 3" xfId="5287" xr:uid="{00000000-0005-0000-0000-0000D8130000}"/>
    <cellStyle name="20% - Accent4 31 2 3 2" xfId="5288" xr:uid="{00000000-0005-0000-0000-0000D9130000}"/>
    <cellStyle name="20% - Accent4 31 2 4" xfId="5289" xr:uid="{00000000-0005-0000-0000-0000DA130000}"/>
    <cellStyle name="20% - Accent4 31 2 4 2" xfId="5290" xr:uid="{00000000-0005-0000-0000-0000DB130000}"/>
    <cellStyle name="20% - Accent4 31 2 5" xfId="5291" xr:uid="{00000000-0005-0000-0000-0000DC130000}"/>
    <cellStyle name="20% - Accent4 31 2 5 2" xfId="5292" xr:uid="{00000000-0005-0000-0000-0000DD130000}"/>
    <cellStyle name="20% - Accent4 31 2 6" xfId="5293" xr:uid="{00000000-0005-0000-0000-0000DE130000}"/>
    <cellStyle name="20% - Accent4 31 3" xfId="5294" xr:uid="{00000000-0005-0000-0000-0000DF130000}"/>
    <cellStyle name="20% - Accent4 31 3 2" xfId="5295" xr:uid="{00000000-0005-0000-0000-0000E0130000}"/>
    <cellStyle name="20% - Accent4 31 4" xfId="5296" xr:uid="{00000000-0005-0000-0000-0000E1130000}"/>
    <cellStyle name="20% - Accent4 31 4 2" xfId="5297" xr:uid="{00000000-0005-0000-0000-0000E2130000}"/>
    <cellStyle name="20% - Accent4 31 5" xfId="5298" xr:uid="{00000000-0005-0000-0000-0000E3130000}"/>
    <cellStyle name="20% - Accent4 31 5 2" xfId="5299" xr:uid="{00000000-0005-0000-0000-0000E4130000}"/>
    <cellStyle name="20% - Accent4 31 6" xfId="5300" xr:uid="{00000000-0005-0000-0000-0000E5130000}"/>
    <cellStyle name="20% - Accent4 31 6 2" xfId="5301" xr:uid="{00000000-0005-0000-0000-0000E6130000}"/>
    <cellStyle name="20% - Accent4 31 7" xfId="5302" xr:uid="{00000000-0005-0000-0000-0000E7130000}"/>
    <cellStyle name="20% - Accent4 31 8" xfId="5303" xr:uid="{00000000-0005-0000-0000-0000E8130000}"/>
    <cellStyle name="20% - Accent4 32" xfId="5304" xr:uid="{00000000-0005-0000-0000-0000E9130000}"/>
    <cellStyle name="20% - Accent4 32 2" xfId="5305" xr:uid="{00000000-0005-0000-0000-0000EA130000}"/>
    <cellStyle name="20% - Accent4 32 2 2" xfId="5306" xr:uid="{00000000-0005-0000-0000-0000EB130000}"/>
    <cellStyle name="20% - Accent4 32 2 2 2" xfId="5307" xr:uid="{00000000-0005-0000-0000-0000EC130000}"/>
    <cellStyle name="20% - Accent4 32 2 3" xfId="5308" xr:uid="{00000000-0005-0000-0000-0000ED130000}"/>
    <cellStyle name="20% - Accent4 32 2 3 2" xfId="5309" xr:uid="{00000000-0005-0000-0000-0000EE130000}"/>
    <cellStyle name="20% - Accent4 32 2 4" xfId="5310" xr:uid="{00000000-0005-0000-0000-0000EF130000}"/>
    <cellStyle name="20% - Accent4 32 2 4 2" xfId="5311" xr:uid="{00000000-0005-0000-0000-0000F0130000}"/>
    <cellStyle name="20% - Accent4 32 2 5" xfId="5312" xr:uid="{00000000-0005-0000-0000-0000F1130000}"/>
    <cellStyle name="20% - Accent4 32 2 5 2" xfId="5313" xr:uid="{00000000-0005-0000-0000-0000F2130000}"/>
    <cellStyle name="20% - Accent4 32 2 6" xfId="5314" xr:uid="{00000000-0005-0000-0000-0000F3130000}"/>
    <cellStyle name="20% - Accent4 32 3" xfId="5315" xr:uid="{00000000-0005-0000-0000-0000F4130000}"/>
    <cellStyle name="20% - Accent4 32 3 2" xfId="5316" xr:uid="{00000000-0005-0000-0000-0000F5130000}"/>
    <cellStyle name="20% - Accent4 32 4" xfId="5317" xr:uid="{00000000-0005-0000-0000-0000F6130000}"/>
    <cellStyle name="20% - Accent4 32 4 2" xfId="5318" xr:uid="{00000000-0005-0000-0000-0000F7130000}"/>
    <cellStyle name="20% - Accent4 32 5" xfId="5319" xr:uid="{00000000-0005-0000-0000-0000F8130000}"/>
    <cellStyle name="20% - Accent4 32 5 2" xfId="5320" xr:uid="{00000000-0005-0000-0000-0000F9130000}"/>
    <cellStyle name="20% - Accent4 32 6" xfId="5321" xr:uid="{00000000-0005-0000-0000-0000FA130000}"/>
    <cellStyle name="20% - Accent4 32 6 2" xfId="5322" xr:uid="{00000000-0005-0000-0000-0000FB130000}"/>
    <cellStyle name="20% - Accent4 32 7" xfId="5323" xr:uid="{00000000-0005-0000-0000-0000FC130000}"/>
    <cellStyle name="20% - Accent4 32 8" xfId="5324" xr:uid="{00000000-0005-0000-0000-0000FD130000}"/>
    <cellStyle name="20% - Accent4 33" xfId="5325" xr:uid="{00000000-0005-0000-0000-0000FE130000}"/>
    <cellStyle name="20% - Accent4 33 2" xfId="5326" xr:uid="{00000000-0005-0000-0000-0000FF130000}"/>
    <cellStyle name="20% - Accent4 33 2 2" xfId="5327" xr:uid="{00000000-0005-0000-0000-000000140000}"/>
    <cellStyle name="20% - Accent4 33 2 2 2" xfId="5328" xr:uid="{00000000-0005-0000-0000-000001140000}"/>
    <cellStyle name="20% - Accent4 33 2 3" xfId="5329" xr:uid="{00000000-0005-0000-0000-000002140000}"/>
    <cellStyle name="20% - Accent4 33 2 3 2" xfId="5330" xr:uid="{00000000-0005-0000-0000-000003140000}"/>
    <cellStyle name="20% - Accent4 33 2 4" xfId="5331" xr:uid="{00000000-0005-0000-0000-000004140000}"/>
    <cellStyle name="20% - Accent4 33 2 4 2" xfId="5332" xr:uid="{00000000-0005-0000-0000-000005140000}"/>
    <cellStyle name="20% - Accent4 33 2 5" xfId="5333" xr:uid="{00000000-0005-0000-0000-000006140000}"/>
    <cellStyle name="20% - Accent4 33 2 5 2" xfId="5334" xr:uid="{00000000-0005-0000-0000-000007140000}"/>
    <cellStyle name="20% - Accent4 33 2 6" xfId="5335" xr:uid="{00000000-0005-0000-0000-000008140000}"/>
    <cellStyle name="20% - Accent4 33 3" xfId="5336" xr:uid="{00000000-0005-0000-0000-000009140000}"/>
    <cellStyle name="20% - Accent4 33 3 2" xfId="5337" xr:uid="{00000000-0005-0000-0000-00000A140000}"/>
    <cellStyle name="20% - Accent4 33 4" xfId="5338" xr:uid="{00000000-0005-0000-0000-00000B140000}"/>
    <cellStyle name="20% - Accent4 33 4 2" xfId="5339" xr:uid="{00000000-0005-0000-0000-00000C140000}"/>
    <cellStyle name="20% - Accent4 33 5" xfId="5340" xr:uid="{00000000-0005-0000-0000-00000D140000}"/>
    <cellStyle name="20% - Accent4 33 5 2" xfId="5341" xr:uid="{00000000-0005-0000-0000-00000E140000}"/>
    <cellStyle name="20% - Accent4 33 6" xfId="5342" xr:uid="{00000000-0005-0000-0000-00000F140000}"/>
    <cellStyle name="20% - Accent4 33 6 2" xfId="5343" xr:uid="{00000000-0005-0000-0000-000010140000}"/>
    <cellStyle name="20% - Accent4 33 7" xfId="5344" xr:uid="{00000000-0005-0000-0000-000011140000}"/>
    <cellStyle name="20% - Accent4 33 8" xfId="5345" xr:uid="{00000000-0005-0000-0000-000012140000}"/>
    <cellStyle name="20% - Accent4 34" xfId="5346" xr:uid="{00000000-0005-0000-0000-000013140000}"/>
    <cellStyle name="20% - Accent4 34 2" xfId="5347" xr:uid="{00000000-0005-0000-0000-000014140000}"/>
    <cellStyle name="20% - Accent4 34 2 2" xfId="5348" xr:uid="{00000000-0005-0000-0000-000015140000}"/>
    <cellStyle name="20% - Accent4 34 2 2 2" xfId="5349" xr:uid="{00000000-0005-0000-0000-000016140000}"/>
    <cellStyle name="20% - Accent4 34 2 3" xfId="5350" xr:uid="{00000000-0005-0000-0000-000017140000}"/>
    <cellStyle name="20% - Accent4 34 2 3 2" xfId="5351" xr:uid="{00000000-0005-0000-0000-000018140000}"/>
    <cellStyle name="20% - Accent4 34 2 4" xfId="5352" xr:uid="{00000000-0005-0000-0000-000019140000}"/>
    <cellStyle name="20% - Accent4 34 2 4 2" xfId="5353" xr:uid="{00000000-0005-0000-0000-00001A140000}"/>
    <cellStyle name="20% - Accent4 34 2 5" xfId="5354" xr:uid="{00000000-0005-0000-0000-00001B140000}"/>
    <cellStyle name="20% - Accent4 34 2 5 2" xfId="5355" xr:uid="{00000000-0005-0000-0000-00001C140000}"/>
    <cellStyle name="20% - Accent4 34 2 6" xfId="5356" xr:uid="{00000000-0005-0000-0000-00001D140000}"/>
    <cellStyle name="20% - Accent4 34 3" xfId="5357" xr:uid="{00000000-0005-0000-0000-00001E140000}"/>
    <cellStyle name="20% - Accent4 34 3 2" xfId="5358" xr:uid="{00000000-0005-0000-0000-00001F140000}"/>
    <cellStyle name="20% - Accent4 34 4" xfId="5359" xr:uid="{00000000-0005-0000-0000-000020140000}"/>
    <cellStyle name="20% - Accent4 34 4 2" xfId="5360" xr:uid="{00000000-0005-0000-0000-000021140000}"/>
    <cellStyle name="20% - Accent4 34 5" xfId="5361" xr:uid="{00000000-0005-0000-0000-000022140000}"/>
    <cellStyle name="20% - Accent4 34 5 2" xfId="5362" xr:uid="{00000000-0005-0000-0000-000023140000}"/>
    <cellStyle name="20% - Accent4 34 6" xfId="5363" xr:uid="{00000000-0005-0000-0000-000024140000}"/>
    <cellStyle name="20% - Accent4 34 6 2" xfId="5364" xr:uid="{00000000-0005-0000-0000-000025140000}"/>
    <cellStyle name="20% - Accent4 34 7" xfId="5365" xr:uid="{00000000-0005-0000-0000-000026140000}"/>
    <cellStyle name="20% - Accent4 34 8" xfId="5366" xr:uid="{00000000-0005-0000-0000-000027140000}"/>
    <cellStyle name="20% - Accent4 35" xfId="5367" xr:uid="{00000000-0005-0000-0000-000028140000}"/>
    <cellStyle name="20% - Accent4 35 2" xfId="5368" xr:uid="{00000000-0005-0000-0000-000029140000}"/>
    <cellStyle name="20% - Accent4 35 2 2" xfId="5369" xr:uid="{00000000-0005-0000-0000-00002A140000}"/>
    <cellStyle name="20% - Accent4 35 2 2 2" xfId="5370" xr:uid="{00000000-0005-0000-0000-00002B140000}"/>
    <cellStyle name="20% - Accent4 35 2 3" xfId="5371" xr:uid="{00000000-0005-0000-0000-00002C140000}"/>
    <cellStyle name="20% - Accent4 35 2 3 2" xfId="5372" xr:uid="{00000000-0005-0000-0000-00002D140000}"/>
    <cellStyle name="20% - Accent4 35 2 4" xfId="5373" xr:uid="{00000000-0005-0000-0000-00002E140000}"/>
    <cellStyle name="20% - Accent4 35 2 4 2" xfId="5374" xr:uid="{00000000-0005-0000-0000-00002F140000}"/>
    <cellStyle name="20% - Accent4 35 2 5" xfId="5375" xr:uid="{00000000-0005-0000-0000-000030140000}"/>
    <cellStyle name="20% - Accent4 35 2 5 2" xfId="5376" xr:uid="{00000000-0005-0000-0000-000031140000}"/>
    <cellStyle name="20% - Accent4 35 2 6" xfId="5377" xr:uid="{00000000-0005-0000-0000-000032140000}"/>
    <cellStyle name="20% - Accent4 35 3" xfId="5378" xr:uid="{00000000-0005-0000-0000-000033140000}"/>
    <cellStyle name="20% - Accent4 35 3 2" xfId="5379" xr:uid="{00000000-0005-0000-0000-000034140000}"/>
    <cellStyle name="20% - Accent4 35 4" xfId="5380" xr:uid="{00000000-0005-0000-0000-000035140000}"/>
    <cellStyle name="20% - Accent4 35 4 2" xfId="5381" xr:uid="{00000000-0005-0000-0000-000036140000}"/>
    <cellStyle name="20% - Accent4 35 5" xfId="5382" xr:uid="{00000000-0005-0000-0000-000037140000}"/>
    <cellStyle name="20% - Accent4 35 5 2" xfId="5383" xr:uid="{00000000-0005-0000-0000-000038140000}"/>
    <cellStyle name="20% - Accent4 35 6" xfId="5384" xr:uid="{00000000-0005-0000-0000-000039140000}"/>
    <cellStyle name="20% - Accent4 35 6 2" xfId="5385" xr:uid="{00000000-0005-0000-0000-00003A140000}"/>
    <cellStyle name="20% - Accent4 35 7" xfId="5386" xr:uid="{00000000-0005-0000-0000-00003B140000}"/>
    <cellStyle name="20% - Accent4 35 8" xfId="5387" xr:uid="{00000000-0005-0000-0000-00003C140000}"/>
    <cellStyle name="20% - Accent4 36" xfId="5388" xr:uid="{00000000-0005-0000-0000-00003D140000}"/>
    <cellStyle name="20% - Accent4 36 2" xfId="5389" xr:uid="{00000000-0005-0000-0000-00003E140000}"/>
    <cellStyle name="20% - Accent4 36 2 2" xfId="5390" xr:uid="{00000000-0005-0000-0000-00003F140000}"/>
    <cellStyle name="20% - Accent4 36 2 2 2" xfId="5391" xr:uid="{00000000-0005-0000-0000-000040140000}"/>
    <cellStyle name="20% - Accent4 36 2 3" xfId="5392" xr:uid="{00000000-0005-0000-0000-000041140000}"/>
    <cellStyle name="20% - Accent4 36 2 3 2" xfId="5393" xr:uid="{00000000-0005-0000-0000-000042140000}"/>
    <cellStyle name="20% - Accent4 36 2 4" xfId="5394" xr:uid="{00000000-0005-0000-0000-000043140000}"/>
    <cellStyle name="20% - Accent4 36 2 4 2" xfId="5395" xr:uid="{00000000-0005-0000-0000-000044140000}"/>
    <cellStyle name="20% - Accent4 36 2 5" xfId="5396" xr:uid="{00000000-0005-0000-0000-000045140000}"/>
    <cellStyle name="20% - Accent4 36 2 5 2" xfId="5397" xr:uid="{00000000-0005-0000-0000-000046140000}"/>
    <cellStyle name="20% - Accent4 36 2 6" xfId="5398" xr:uid="{00000000-0005-0000-0000-000047140000}"/>
    <cellStyle name="20% - Accent4 36 3" xfId="5399" xr:uid="{00000000-0005-0000-0000-000048140000}"/>
    <cellStyle name="20% - Accent4 36 3 2" xfId="5400" xr:uid="{00000000-0005-0000-0000-000049140000}"/>
    <cellStyle name="20% - Accent4 36 4" xfId="5401" xr:uid="{00000000-0005-0000-0000-00004A140000}"/>
    <cellStyle name="20% - Accent4 36 4 2" xfId="5402" xr:uid="{00000000-0005-0000-0000-00004B140000}"/>
    <cellStyle name="20% - Accent4 36 5" xfId="5403" xr:uid="{00000000-0005-0000-0000-00004C140000}"/>
    <cellStyle name="20% - Accent4 36 5 2" xfId="5404" xr:uid="{00000000-0005-0000-0000-00004D140000}"/>
    <cellStyle name="20% - Accent4 36 6" xfId="5405" xr:uid="{00000000-0005-0000-0000-00004E140000}"/>
    <cellStyle name="20% - Accent4 36 6 2" xfId="5406" xr:uid="{00000000-0005-0000-0000-00004F140000}"/>
    <cellStyle name="20% - Accent4 36 7" xfId="5407" xr:uid="{00000000-0005-0000-0000-000050140000}"/>
    <cellStyle name="20% - Accent4 36 8" xfId="5408" xr:uid="{00000000-0005-0000-0000-000051140000}"/>
    <cellStyle name="20% - Accent4 37" xfId="5409" xr:uid="{00000000-0005-0000-0000-000052140000}"/>
    <cellStyle name="20% - Accent4 37 2" xfId="5410" xr:uid="{00000000-0005-0000-0000-000053140000}"/>
    <cellStyle name="20% - Accent4 37 2 2" xfId="5411" xr:uid="{00000000-0005-0000-0000-000054140000}"/>
    <cellStyle name="20% - Accent4 37 2 2 2" xfId="5412" xr:uid="{00000000-0005-0000-0000-000055140000}"/>
    <cellStyle name="20% - Accent4 37 2 3" xfId="5413" xr:uid="{00000000-0005-0000-0000-000056140000}"/>
    <cellStyle name="20% - Accent4 37 2 3 2" xfId="5414" xr:uid="{00000000-0005-0000-0000-000057140000}"/>
    <cellStyle name="20% - Accent4 37 2 4" xfId="5415" xr:uid="{00000000-0005-0000-0000-000058140000}"/>
    <cellStyle name="20% - Accent4 37 2 4 2" xfId="5416" xr:uid="{00000000-0005-0000-0000-000059140000}"/>
    <cellStyle name="20% - Accent4 37 2 5" xfId="5417" xr:uid="{00000000-0005-0000-0000-00005A140000}"/>
    <cellStyle name="20% - Accent4 37 2 5 2" xfId="5418" xr:uid="{00000000-0005-0000-0000-00005B140000}"/>
    <cellStyle name="20% - Accent4 37 2 6" xfId="5419" xr:uid="{00000000-0005-0000-0000-00005C140000}"/>
    <cellStyle name="20% - Accent4 37 3" xfId="5420" xr:uid="{00000000-0005-0000-0000-00005D140000}"/>
    <cellStyle name="20% - Accent4 37 3 2" xfId="5421" xr:uid="{00000000-0005-0000-0000-00005E140000}"/>
    <cellStyle name="20% - Accent4 37 4" xfId="5422" xr:uid="{00000000-0005-0000-0000-00005F140000}"/>
    <cellStyle name="20% - Accent4 37 4 2" xfId="5423" xr:uid="{00000000-0005-0000-0000-000060140000}"/>
    <cellStyle name="20% - Accent4 37 5" xfId="5424" xr:uid="{00000000-0005-0000-0000-000061140000}"/>
    <cellStyle name="20% - Accent4 37 5 2" xfId="5425" xr:uid="{00000000-0005-0000-0000-000062140000}"/>
    <cellStyle name="20% - Accent4 37 6" xfId="5426" xr:uid="{00000000-0005-0000-0000-000063140000}"/>
    <cellStyle name="20% - Accent4 37 6 2" xfId="5427" xr:uid="{00000000-0005-0000-0000-000064140000}"/>
    <cellStyle name="20% - Accent4 37 7" xfId="5428" xr:uid="{00000000-0005-0000-0000-000065140000}"/>
    <cellStyle name="20% - Accent4 37 8" xfId="5429" xr:uid="{00000000-0005-0000-0000-000066140000}"/>
    <cellStyle name="20% - Accent4 38" xfId="5430" xr:uid="{00000000-0005-0000-0000-000067140000}"/>
    <cellStyle name="20% - Accent4 38 2" xfId="5431" xr:uid="{00000000-0005-0000-0000-000068140000}"/>
    <cellStyle name="20% - Accent4 38 2 2" xfId="5432" xr:uid="{00000000-0005-0000-0000-000069140000}"/>
    <cellStyle name="20% - Accent4 38 2 2 2" xfId="5433" xr:uid="{00000000-0005-0000-0000-00006A140000}"/>
    <cellStyle name="20% - Accent4 38 2 3" xfId="5434" xr:uid="{00000000-0005-0000-0000-00006B140000}"/>
    <cellStyle name="20% - Accent4 38 2 3 2" xfId="5435" xr:uid="{00000000-0005-0000-0000-00006C140000}"/>
    <cellStyle name="20% - Accent4 38 2 4" xfId="5436" xr:uid="{00000000-0005-0000-0000-00006D140000}"/>
    <cellStyle name="20% - Accent4 38 2 4 2" xfId="5437" xr:uid="{00000000-0005-0000-0000-00006E140000}"/>
    <cellStyle name="20% - Accent4 38 2 5" xfId="5438" xr:uid="{00000000-0005-0000-0000-00006F140000}"/>
    <cellStyle name="20% - Accent4 38 2 5 2" xfId="5439" xr:uid="{00000000-0005-0000-0000-000070140000}"/>
    <cellStyle name="20% - Accent4 38 2 6" xfId="5440" xr:uid="{00000000-0005-0000-0000-000071140000}"/>
    <cellStyle name="20% - Accent4 38 3" xfId="5441" xr:uid="{00000000-0005-0000-0000-000072140000}"/>
    <cellStyle name="20% - Accent4 38 3 2" xfId="5442" xr:uid="{00000000-0005-0000-0000-000073140000}"/>
    <cellStyle name="20% - Accent4 38 4" xfId="5443" xr:uid="{00000000-0005-0000-0000-000074140000}"/>
    <cellStyle name="20% - Accent4 38 4 2" xfId="5444" xr:uid="{00000000-0005-0000-0000-000075140000}"/>
    <cellStyle name="20% - Accent4 38 5" xfId="5445" xr:uid="{00000000-0005-0000-0000-000076140000}"/>
    <cellStyle name="20% - Accent4 38 5 2" xfId="5446" xr:uid="{00000000-0005-0000-0000-000077140000}"/>
    <cellStyle name="20% - Accent4 38 6" xfId="5447" xr:uid="{00000000-0005-0000-0000-000078140000}"/>
    <cellStyle name="20% - Accent4 38 6 2" xfId="5448" xr:uid="{00000000-0005-0000-0000-000079140000}"/>
    <cellStyle name="20% - Accent4 38 7" xfId="5449" xr:uid="{00000000-0005-0000-0000-00007A140000}"/>
    <cellStyle name="20% - Accent4 38 8" xfId="5450" xr:uid="{00000000-0005-0000-0000-00007B140000}"/>
    <cellStyle name="20% - Accent4 39" xfId="5451" xr:uid="{00000000-0005-0000-0000-00007C140000}"/>
    <cellStyle name="20% - Accent4 39 2" xfId="5452" xr:uid="{00000000-0005-0000-0000-00007D140000}"/>
    <cellStyle name="20% - Accent4 39 2 2" xfId="5453" xr:uid="{00000000-0005-0000-0000-00007E140000}"/>
    <cellStyle name="20% - Accent4 39 2 2 2" xfId="5454" xr:uid="{00000000-0005-0000-0000-00007F140000}"/>
    <cellStyle name="20% - Accent4 39 2 3" xfId="5455" xr:uid="{00000000-0005-0000-0000-000080140000}"/>
    <cellStyle name="20% - Accent4 39 2 3 2" xfId="5456" xr:uid="{00000000-0005-0000-0000-000081140000}"/>
    <cellStyle name="20% - Accent4 39 2 4" xfId="5457" xr:uid="{00000000-0005-0000-0000-000082140000}"/>
    <cellStyle name="20% - Accent4 39 2 4 2" xfId="5458" xr:uid="{00000000-0005-0000-0000-000083140000}"/>
    <cellStyle name="20% - Accent4 39 2 5" xfId="5459" xr:uid="{00000000-0005-0000-0000-000084140000}"/>
    <cellStyle name="20% - Accent4 39 2 5 2" xfId="5460" xr:uid="{00000000-0005-0000-0000-000085140000}"/>
    <cellStyle name="20% - Accent4 39 2 6" xfId="5461" xr:uid="{00000000-0005-0000-0000-000086140000}"/>
    <cellStyle name="20% - Accent4 39 3" xfId="5462" xr:uid="{00000000-0005-0000-0000-000087140000}"/>
    <cellStyle name="20% - Accent4 39 3 2" xfId="5463" xr:uid="{00000000-0005-0000-0000-000088140000}"/>
    <cellStyle name="20% - Accent4 39 4" xfId="5464" xr:uid="{00000000-0005-0000-0000-000089140000}"/>
    <cellStyle name="20% - Accent4 39 4 2" xfId="5465" xr:uid="{00000000-0005-0000-0000-00008A140000}"/>
    <cellStyle name="20% - Accent4 39 5" xfId="5466" xr:uid="{00000000-0005-0000-0000-00008B140000}"/>
    <cellStyle name="20% - Accent4 39 5 2" xfId="5467" xr:uid="{00000000-0005-0000-0000-00008C140000}"/>
    <cellStyle name="20% - Accent4 39 6" xfId="5468" xr:uid="{00000000-0005-0000-0000-00008D140000}"/>
    <cellStyle name="20% - Accent4 39 6 2" xfId="5469" xr:uid="{00000000-0005-0000-0000-00008E140000}"/>
    <cellStyle name="20% - Accent4 39 7" xfId="5470" xr:uid="{00000000-0005-0000-0000-00008F140000}"/>
    <cellStyle name="20% - Accent4 39 8" xfId="5471" xr:uid="{00000000-0005-0000-0000-000090140000}"/>
    <cellStyle name="20% - Accent4 4" xfId="5472" xr:uid="{00000000-0005-0000-0000-000091140000}"/>
    <cellStyle name="20% - Accent4 4 10" xfId="5473" xr:uid="{00000000-0005-0000-0000-000092140000}"/>
    <cellStyle name="20% - Accent4 4 11" xfId="5474" xr:uid="{00000000-0005-0000-0000-000093140000}"/>
    <cellStyle name="20% - Accent4 4 2" xfId="5475" xr:uid="{00000000-0005-0000-0000-000094140000}"/>
    <cellStyle name="20% - Accent4 4 2 2" xfId="5476" xr:uid="{00000000-0005-0000-0000-000095140000}"/>
    <cellStyle name="20% - Accent4 4 2 2 2" xfId="5477" xr:uid="{00000000-0005-0000-0000-000096140000}"/>
    <cellStyle name="20% - Accent4 4 2 3" xfId="5478" xr:uid="{00000000-0005-0000-0000-000097140000}"/>
    <cellStyle name="20% - Accent4 4 2 3 2" xfId="5479" xr:uid="{00000000-0005-0000-0000-000098140000}"/>
    <cellStyle name="20% - Accent4 4 2 4" xfId="5480" xr:uid="{00000000-0005-0000-0000-000099140000}"/>
    <cellStyle name="20% - Accent4 4 2 4 2" xfId="5481" xr:uid="{00000000-0005-0000-0000-00009A140000}"/>
    <cellStyle name="20% - Accent4 4 2 5" xfId="5482" xr:uid="{00000000-0005-0000-0000-00009B140000}"/>
    <cellStyle name="20% - Accent4 4 2 5 2" xfId="5483" xr:uid="{00000000-0005-0000-0000-00009C140000}"/>
    <cellStyle name="20% - Accent4 4 2 6" xfId="5484" xr:uid="{00000000-0005-0000-0000-00009D140000}"/>
    <cellStyle name="20% - Accent4 4 2 7" xfId="5485" xr:uid="{00000000-0005-0000-0000-00009E140000}"/>
    <cellStyle name="20% - Accent4 4 2 8" xfId="5486" xr:uid="{00000000-0005-0000-0000-00009F140000}"/>
    <cellStyle name="20% - Accent4 4 2 9" xfId="5487" xr:uid="{00000000-0005-0000-0000-0000A0140000}"/>
    <cellStyle name="20% - Accent4 4 3" xfId="5488" xr:uid="{00000000-0005-0000-0000-0000A1140000}"/>
    <cellStyle name="20% - Accent4 4 3 2" xfId="5489" xr:uid="{00000000-0005-0000-0000-0000A2140000}"/>
    <cellStyle name="20% - Accent4 4 4" xfId="5490" xr:uid="{00000000-0005-0000-0000-0000A3140000}"/>
    <cellStyle name="20% - Accent4 4 4 2" xfId="5491" xr:uid="{00000000-0005-0000-0000-0000A4140000}"/>
    <cellStyle name="20% - Accent4 4 5" xfId="5492" xr:uid="{00000000-0005-0000-0000-0000A5140000}"/>
    <cellStyle name="20% - Accent4 4 5 2" xfId="5493" xr:uid="{00000000-0005-0000-0000-0000A6140000}"/>
    <cellStyle name="20% - Accent4 4 6" xfId="5494" xr:uid="{00000000-0005-0000-0000-0000A7140000}"/>
    <cellStyle name="20% - Accent4 4 6 2" xfId="5495" xr:uid="{00000000-0005-0000-0000-0000A8140000}"/>
    <cellStyle name="20% - Accent4 4 7" xfId="5496" xr:uid="{00000000-0005-0000-0000-0000A9140000}"/>
    <cellStyle name="20% - Accent4 4 8" xfId="5497" xr:uid="{00000000-0005-0000-0000-0000AA140000}"/>
    <cellStyle name="20% - Accent4 4 9" xfId="5498" xr:uid="{00000000-0005-0000-0000-0000AB140000}"/>
    <cellStyle name="20% - Accent4 40" xfId="5499" xr:uid="{00000000-0005-0000-0000-0000AC140000}"/>
    <cellStyle name="20% - Accent4 40 2" xfId="5500" xr:uid="{00000000-0005-0000-0000-0000AD140000}"/>
    <cellStyle name="20% - Accent4 40 2 2" xfId="5501" xr:uid="{00000000-0005-0000-0000-0000AE140000}"/>
    <cellStyle name="20% - Accent4 40 2 2 2" xfId="5502" xr:uid="{00000000-0005-0000-0000-0000AF140000}"/>
    <cellStyle name="20% - Accent4 40 2 3" xfId="5503" xr:uid="{00000000-0005-0000-0000-0000B0140000}"/>
    <cellStyle name="20% - Accent4 40 2 3 2" xfId="5504" xr:uid="{00000000-0005-0000-0000-0000B1140000}"/>
    <cellStyle name="20% - Accent4 40 2 4" xfId="5505" xr:uid="{00000000-0005-0000-0000-0000B2140000}"/>
    <cellStyle name="20% - Accent4 40 2 4 2" xfId="5506" xr:uid="{00000000-0005-0000-0000-0000B3140000}"/>
    <cellStyle name="20% - Accent4 40 2 5" xfId="5507" xr:uid="{00000000-0005-0000-0000-0000B4140000}"/>
    <cellStyle name="20% - Accent4 40 2 5 2" xfId="5508" xr:uid="{00000000-0005-0000-0000-0000B5140000}"/>
    <cellStyle name="20% - Accent4 40 2 6" xfId="5509" xr:uid="{00000000-0005-0000-0000-0000B6140000}"/>
    <cellStyle name="20% - Accent4 40 3" xfId="5510" xr:uid="{00000000-0005-0000-0000-0000B7140000}"/>
    <cellStyle name="20% - Accent4 40 3 2" xfId="5511" xr:uid="{00000000-0005-0000-0000-0000B8140000}"/>
    <cellStyle name="20% - Accent4 40 4" xfId="5512" xr:uid="{00000000-0005-0000-0000-0000B9140000}"/>
    <cellStyle name="20% - Accent4 40 4 2" xfId="5513" xr:uid="{00000000-0005-0000-0000-0000BA140000}"/>
    <cellStyle name="20% - Accent4 40 5" xfId="5514" xr:uid="{00000000-0005-0000-0000-0000BB140000}"/>
    <cellStyle name="20% - Accent4 40 5 2" xfId="5515" xr:uid="{00000000-0005-0000-0000-0000BC140000}"/>
    <cellStyle name="20% - Accent4 40 6" xfId="5516" xr:uid="{00000000-0005-0000-0000-0000BD140000}"/>
    <cellStyle name="20% - Accent4 40 6 2" xfId="5517" xr:uid="{00000000-0005-0000-0000-0000BE140000}"/>
    <cellStyle name="20% - Accent4 40 7" xfId="5518" xr:uid="{00000000-0005-0000-0000-0000BF140000}"/>
    <cellStyle name="20% - Accent4 40 8" xfId="5519" xr:uid="{00000000-0005-0000-0000-0000C0140000}"/>
    <cellStyle name="20% - Accent4 41" xfId="5520" xr:uid="{00000000-0005-0000-0000-0000C1140000}"/>
    <cellStyle name="20% - Accent4 41 2" xfId="5521" xr:uid="{00000000-0005-0000-0000-0000C2140000}"/>
    <cellStyle name="20% - Accent4 41 2 2" xfId="5522" xr:uid="{00000000-0005-0000-0000-0000C3140000}"/>
    <cellStyle name="20% - Accent4 41 2 2 2" xfId="5523" xr:uid="{00000000-0005-0000-0000-0000C4140000}"/>
    <cellStyle name="20% - Accent4 41 2 3" xfId="5524" xr:uid="{00000000-0005-0000-0000-0000C5140000}"/>
    <cellStyle name="20% - Accent4 41 2 3 2" xfId="5525" xr:uid="{00000000-0005-0000-0000-0000C6140000}"/>
    <cellStyle name="20% - Accent4 41 2 4" xfId="5526" xr:uid="{00000000-0005-0000-0000-0000C7140000}"/>
    <cellStyle name="20% - Accent4 41 2 4 2" xfId="5527" xr:uid="{00000000-0005-0000-0000-0000C8140000}"/>
    <cellStyle name="20% - Accent4 41 2 5" xfId="5528" xr:uid="{00000000-0005-0000-0000-0000C9140000}"/>
    <cellStyle name="20% - Accent4 41 2 5 2" xfId="5529" xr:uid="{00000000-0005-0000-0000-0000CA140000}"/>
    <cellStyle name="20% - Accent4 41 2 6" xfId="5530" xr:uid="{00000000-0005-0000-0000-0000CB140000}"/>
    <cellStyle name="20% - Accent4 41 3" xfId="5531" xr:uid="{00000000-0005-0000-0000-0000CC140000}"/>
    <cellStyle name="20% - Accent4 41 3 2" xfId="5532" xr:uid="{00000000-0005-0000-0000-0000CD140000}"/>
    <cellStyle name="20% - Accent4 41 4" xfId="5533" xr:uid="{00000000-0005-0000-0000-0000CE140000}"/>
    <cellStyle name="20% - Accent4 41 4 2" xfId="5534" xr:uid="{00000000-0005-0000-0000-0000CF140000}"/>
    <cellStyle name="20% - Accent4 41 5" xfId="5535" xr:uid="{00000000-0005-0000-0000-0000D0140000}"/>
    <cellStyle name="20% - Accent4 41 5 2" xfId="5536" xr:uid="{00000000-0005-0000-0000-0000D1140000}"/>
    <cellStyle name="20% - Accent4 41 6" xfId="5537" xr:uid="{00000000-0005-0000-0000-0000D2140000}"/>
    <cellStyle name="20% - Accent4 41 6 2" xfId="5538" xr:uid="{00000000-0005-0000-0000-0000D3140000}"/>
    <cellStyle name="20% - Accent4 41 7" xfId="5539" xr:uid="{00000000-0005-0000-0000-0000D4140000}"/>
    <cellStyle name="20% - Accent4 41 8" xfId="5540" xr:uid="{00000000-0005-0000-0000-0000D5140000}"/>
    <cellStyle name="20% - Accent4 42" xfId="5541" xr:uid="{00000000-0005-0000-0000-0000D6140000}"/>
    <cellStyle name="20% - Accent4 42 2" xfId="5542" xr:uid="{00000000-0005-0000-0000-0000D7140000}"/>
    <cellStyle name="20% - Accent4 42 2 2" xfId="5543" xr:uid="{00000000-0005-0000-0000-0000D8140000}"/>
    <cellStyle name="20% - Accent4 42 2 2 2" xfId="5544" xr:uid="{00000000-0005-0000-0000-0000D9140000}"/>
    <cellStyle name="20% - Accent4 42 2 3" xfId="5545" xr:uid="{00000000-0005-0000-0000-0000DA140000}"/>
    <cellStyle name="20% - Accent4 42 2 3 2" xfId="5546" xr:uid="{00000000-0005-0000-0000-0000DB140000}"/>
    <cellStyle name="20% - Accent4 42 2 4" xfId="5547" xr:uid="{00000000-0005-0000-0000-0000DC140000}"/>
    <cellStyle name="20% - Accent4 42 2 4 2" xfId="5548" xr:uid="{00000000-0005-0000-0000-0000DD140000}"/>
    <cellStyle name="20% - Accent4 42 2 5" xfId="5549" xr:uid="{00000000-0005-0000-0000-0000DE140000}"/>
    <cellStyle name="20% - Accent4 42 2 5 2" xfId="5550" xr:uid="{00000000-0005-0000-0000-0000DF140000}"/>
    <cellStyle name="20% - Accent4 42 2 6" xfId="5551" xr:uid="{00000000-0005-0000-0000-0000E0140000}"/>
    <cellStyle name="20% - Accent4 42 3" xfId="5552" xr:uid="{00000000-0005-0000-0000-0000E1140000}"/>
    <cellStyle name="20% - Accent4 42 3 2" xfId="5553" xr:uid="{00000000-0005-0000-0000-0000E2140000}"/>
    <cellStyle name="20% - Accent4 42 4" xfId="5554" xr:uid="{00000000-0005-0000-0000-0000E3140000}"/>
    <cellStyle name="20% - Accent4 42 4 2" xfId="5555" xr:uid="{00000000-0005-0000-0000-0000E4140000}"/>
    <cellStyle name="20% - Accent4 42 5" xfId="5556" xr:uid="{00000000-0005-0000-0000-0000E5140000}"/>
    <cellStyle name="20% - Accent4 42 5 2" xfId="5557" xr:uid="{00000000-0005-0000-0000-0000E6140000}"/>
    <cellStyle name="20% - Accent4 42 6" xfId="5558" xr:uid="{00000000-0005-0000-0000-0000E7140000}"/>
    <cellStyle name="20% - Accent4 42 6 2" xfId="5559" xr:uid="{00000000-0005-0000-0000-0000E8140000}"/>
    <cellStyle name="20% - Accent4 42 7" xfId="5560" xr:uid="{00000000-0005-0000-0000-0000E9140000}"/>
    <cellStyle name="20% - Accent4 42 8" xfId="5561" xr:uid="{00000000-0005-0000-0000-0000EA140000}"/>
    <cellStyle name="20% - Accent4 43" xfId="5562" xr:uid="{00000000-0005-0000-0000-0000EB140000}"/>
    <cellStyle name="20% - Accent4 43 2" xfId="5563" xr:uid="{00000000-0005-0000-0000-0000EC140000}"/>
    <cellStyle name="20% - Accent4 43 2 2" xfId="5564" xr:uid="{00000000-0005-0000-0000-0000ED140000}"/>
    <cellStyle name="20% - Accent4 43 2 2 2" xfId="5565" xr:uid="{00000000-0005-0000-0000-0000EE140000}"/>
    <cellStyle name="20% - Accent4 43 2 3" xfId="5566" xr:uid="{00000000-0005-0000-0000-0000EF140000}"/>
    <cellStyle name="20% - Accent4 43 2 3 2" xfId="5567" xr:uid="{00000000-0005-0000-0000-0000F0140000}"/>
    <cellStyle name="20% - Accent4 43 2 4" xfId="5568" xr:uid="{00000000-0005-0000-0000-0000F1140000}"/>
    <cellStyle name="20% - Accent4 43 2 4 2" xfId="5569" xr:uid="{00000000-0005-0000-0000-0000F2140000}"/>
    <cellStyle name="20% - Accent4 43 2 5" xfId="5570" xr:uid="{00000000-0005-0000-0000-0000F3140000}"/>
    <cellStyle name="20% - Accent4 43 2 5 2" xfId="5571" xr:uid="{00000000-0005-0000-0000-0000F4140000}"/>
    <cellStyle name="20% - Accent4 43 2 6" xfId="5572" xr:uid="{00000000-0005-0000-0000-0000F5140000}"/>
    <cellStyle name="20% - Accent4 43 3" xfId="5573" xr:uid="{00000000-0005-0000-0000-0000F6140000}"/>
    <cellStyle name="20% - Accent4 43 3 2" xfId="5574" xr:uid="{00000000-0005-0000-0000-0000F7140000}"/>
    <cellStyle name="20% - Accent4 43 4" xfId="5575" xr:uid="{00000000-0005-0000-0000-0000F8140000}"/>
    <cellStyle name="20% - Accent4 43 4 2" xfId="5576" xr:uid="{00000000-0005-0000-0000-0000F9140000}"/>
    <cellStyle name="20% - Accent4 43 5" xfId="5577" xr:uid="{00000000-0005-0000-0000-0000FA140000}"/>
    <cellStyle name="20% - Accent4 43 5 2" xfId="5578" xr:uid="{00000000-0005-0000-0000-0000FB140000}"/>
    <cellStyle name="20% - Accent4 43 6" xfId="5579" xr:uid="{00000000-0005-0000-0000-0000FC140000}"/>
    <cellStyle name="20% - Accent4 43 6 2" xfId="5580" xr:uid="{00000000-0005-0000-0000-0000FD140000}"/>
    <cellStyle name="20% - Accent4 43 7" xfId="5581" xr:uid="{00000000-0005-0000-0000-0000FE140000}"/>
    <cellStyle name="20% - Accent4 43 8" xfId="5582" xr:uid="{00000000-0005-0000-0000-0000FF140000}"/>
    <cellStyle name="20% - Accent4 44" xfId="5583" xr:uid="{00000000-0005-0000-0000-000000150000}"/>
    <cellStyle name="20% - Accent4 44 2" xfId="5584" xr:uid="{00000000-0005-0000-0000-000001150000}"/>
    <cellStyle name="20% - Accent4 44 2 2" xfId="5585" xr:uid="{00000000-0005-0000-0000-000002150000}"/>
    <cellStyle name="20% - Accent4 44 2 2 2" xfId="5586" xr:uid="{00000000-0005-0000-0000-000003150000}"/>
    <cellStyle name="20% - Accent4 44 2 3" xfId="5587" xr:uid="{00000000-0005-0000-0000-000004150000}"/>
    <cellStyle name="20% - Accent4 44 2 3 2" xfId="5588" xr:uid="{00000000-0005-0000-0000-000005150000}"/>
    <cellStyle name="20% - Accent4 44 2 4" xfId="5589" xr:uid="{00000000-0005-0000-0000-000006150000}"/>
    <cellStyle name="20% - Accent4 44 2 4 2" xfId="5590" xr:uid="{00000000-0005-0000-0000-000007150000}"/>
    <cellStyle name="20% - Accent4 44 2 5" xfId="5591" xr:uid="{00000000-0005-0000-0000-000008150000}"/>
    <cellStyle name="20% - Accent4 44 2 5 2" xfId="5592" xr:uid="{00000000-0005-0000-0000-000009150000}"/>
    <cellStyle name="20% - Accent4 44 2 6" xfId="5593" xr:uid="{00000000-0005-0000-0000-00000A150000}"/>
    <cellStyle name="20% - Accent4 44 3" xfId="5594" xr:uid="{00000000-0005-0000-0000-00000B150000}"/>
    <cellStyle name="20% - Accent4 44 3 2" xfId="5595" xr:uid="{00000000-0005-0000-0000-00000C150000}"/>
    <cellStyle name="20% - Accent4 44 4" xfId="5596" xr:uid="{00000000-0005-0000-0000-00000D150000}"/>
    <cellStyle name="20% - Accent4 44 4 2" xfId="5597" xr:uid="{00000000-0005-0000-0000-00000E150000}"/>
    <cellStyle name="20% - Accent4 44 5" xfId="5598" xr:uid="{00000000-0005-0000-0000-00000F150000}"/>
    <cellStyle name="20% - Accent4 44 5 2" xfId="5599" xr:uid="{00000000-0005-0000-0000-000010150000}"/>
    <cellStyle name="20% - Accent4 44 6" xfId="5600" xr:uid="{00000000-0005-0000-0000-000011150000}"/>
    <cellStyle name="20% - Accent4 44 6 2" xfId="5601" xr:uid="{00000000-0005-0000-0000-000012150000}"/>
    <cellStyle name="20% - Accent4 44 7" xfId="5602" xr:uid="{00000000-0005-0000-0000-000013150000}"/>
    <cellStyle name="20% - Accent4 44 8" xfId="5603" xr:uid="{00000000-0005-0000-0000-000014150000}"/>
    <cellStyle name="20% - Accent4 45" xfId="5604" xr:uid="{00000000-0005-0000-0000-000015150000}"/>
    <cellStyle name="20% - Accent4 45 2" xfId="5605" xr:uid="{00000000-0005-0000-0000-000016150000}"/>
    <cellStyle name="20% - Accent4 45 2 2" xfId="5606" xr:uid="{00000000-0005-0000-0000-000017150000}"/>
    <cellStyle name="20% - Accent4 45 2 2 2" xfId="5607" xr:uid="{00000000-0005-0000-0000-000018150000}"/>
    <cellStyle name="20% - Accent4 45 2 3" xfId="5608" xr:uid="{00000000-0005-0000-0000-000019150000}"/>
    <cellStyle name="20% - Accent4 45 2 3 2" xfId="5609" xr:uid="{00000000-0005-0000-0000-00001A150000}"/>
    <cellStyle name="20% - Accent4 45 2 4" xfId="5610" xr:uid="{00000000-0005-0000-0000-00001B150000}"/>
    <cellStyle name="20% - Accent4 45 2 4 2" xfId="5611" xr:uid="{00000000-0005-0000-0000-00001C150000}"/>
    <cellStyle name="20% - Accent4 45 2 5" xfId="5612" xr:uid="{00000000-0005-0000-0000-00001D150000}"/>
    <cellStyle name="20% - Accent4 45 2 5 2" xfId="5613" xr:uid="{00000000-0005-0000-0000-00001E150000}"/>
    <cellStyle name="20% - Accent4 45 2 6" xfId="5614" xr:uid="{00000000-0005-0000-0000-00001F150000}"/>
    <cellStyle name="20% - Accent4 45 3" xfId="5615" xr:uid="{00000000-0005-0000-0000-000020150000}"/>
    <cellStyle name="20% - Accent4 45 3 2" xfId="5616" xr:uid="{00000000-0005-0000-0000-000021150000}"/>
    <cellStyle name="20% - Accent4 45 4" xfId="5617" xr:uid="{00000000-0005-0000-0000-000022150000}"/>
    <cellStyle name="20% - Accent4 45 4 2" xfId="5618" xr:uid="{00000000-0005-0000-0000-000023150000}"/>
    <cellStyle name="20% - Accent4 45 5" xfId="5619" xr:uid="{00000000-0005-0000-0000-000024150000}"/>
    <cellStyle name="20% - Accent4 45 5 2" xfId="5620" xr:uid="{00000000-0005-0000-0000-000025150000}"/>
    <cellStyle name="20% - Accent4 45 6" xfId="5621" xr:uid="{00000000-0005-0000-0000-000026150000}"/>
    <cellStyle name="20% - Accent4 45 6 2" xfId="5622" xr:uid="{00000000-0005-0000-0000-000027150000}"/>
    <cellStyle name="20% - Accent4 45 7" xfId="5623" xr:uid="{00000000-0005-0000-0000-000028150000}"/>
    <cellStyle name="20% - Accent4 45 8" xfId="5624" xr:uid="{00000000-0005-0000-0000-000029150000}"/>
    <cellStyle name="20% - Accent4 46" xfId="5625" xr:uid="{00000000-0005-0000-0000-00002A150000}"/>
    <cellStyle name="20% - Accent4 46 2" xfId="5626" xr:uid="{00000000-0005-0000-0000-00002B150000}"/>
    <cellStyle name="20% - Accent4 46 2 2" xfId="5627" xr:uid="{00000000-0005-0000-0000-00002C150000}"/>
    <cellStyle name="20% - Accent4 46 2 2 2" xfId="5628" xr:uid="{00000000-0005-0000-0000-00002D150000}"/>
    <cellStyle name="20% - Accent4 46 2 3" xfId="5629" xr:uid="{00000000-0005-0000-0000-00002E150000}"/>
    <cellStyle name="20% - Accent4 46 2 3 2" xfId="5630" xr:uid="{00000000-0005-0000-0000-00002F150000}"/>
    <cellStyle name="20% - Accent4 46 2 4" xfId="5631" xr:uid="{00000000-0005-0000-0000-000030150000}"/>
    <cellStyle name="20% - Accent4 46 2 4 2" xfId="5632" xr:uid="{00000000-0005-0000-0000-000031150000}"/>
    <cellStyle name="20% - Accent4 46 2 5" xfId="5633" xr:uid="{00000000-0005-0000-0000-000032150000}"/>
    <cellStyle name="20% - Accent4 46 2 5 2" xfId="5634" xr:uid="{00000000-0005-0000-0000-000033150000}"/>
    <cellStyle name="20% - Accent4 46 2 6" xfId="5635" xr:uid="{00000000-0005-0000-0000-000034150000}"/>
    <cellStyle name="20% - Accent4 46 3" xfId="5636" xr:uid="{00000000-0005-0000-0000-000035150000}"/>
    <cellStyle name="20% - Accent4 46 3 2" xfId="5637" xr:uid="{00000000-0005-0000-0000-000036150000}"/>
    <cellStyle name="20% - Accent4 46 4" xfId="5638" xr:uid="{00000000-0005-0000-0000-000037150000}"/>
    <cellStyle name="20% - Accent4 46 4 2" xfId="5639" xr:uid="{00000000-0005-0000-0000-000038150000}"/>
    <cellStyle name="20% - Accent4 46 5" xfId="5640" xr:uid="{00000000-0005-0000-0000-000039150000}"/>
    <cellStyle name="20% - Accent4 46 5 2" xfId="5641" xr:uid="{00000000-0005-0000-0000-00003A150000}"/>
    <cellStyle name="20% - Accent4 46 6" xfId="5642" xr:uid="{00000000-0005-0000-0000-00003B150000}"/>
    <cellStyle name="20% - Accent4 46 6 2" xfId="5643" xr:uid="{00000000-0005-0000-0000-00003C150000}"/>
    <cellStyle name="20% - Accent4 46 7" xfId="5644" xr:uid="{00000000-0005-0000-0000-00003D150000}"/>
    <cellStyle name="20% - Accent4 46 8" xfId="5645" xr:uid="{00000000-0005-0000-0000-00003E150000}"/>
    <cellStyle name="20% - Accent4 47" xfId="5646" xr:uid="{00000000-0005-0000-0000-00003F150000}"/>
    <cellStyle name="20% - Accent4 47 2" xfId="5647" xr:uid="{00000000-0005-0000-0000-000040150000}"/>
    <cellStyle name="20% - Accent4 47 2 2" xfId="5648" xr:uid="{00000000-0005-0000-0000-000041150000}"/>
    <cellStyle name="20% - Accent4 47 2 2 2" xfId="5649" xr:uid="{00000000-0005-0000-0000-000042150000}"/>
    <cellStyle name="20% - Accent4 47 2 3" xfId="5650" xr:uid="{00000000-0005-0000-0000-000043150000}"/>
    <cellStyle name="20% - Accent4 47 2 3 2" xfId="5651" xr:uid="{00000000-0005-0000-0000-000044150000}"/>
    <cellStyle name="20% - Accent4 47 2 4" xfId="5652" xr:uid="{00000000-0005-0000-0000-000045150000}"/>
    <cellStyle name="20% - Accent4 47 2 4 2" xfId="5653" xr:uid="{00000000-0005-0000-0000-000046150000}"/>
    <cellStyle name="20% - Accent4 47 2 5" xfId="5654" xr:uid="{00000000-0005-0000-0000-000047150000}"/>
    <cellStyle name="20% - Accent4 47 2 5 2" xfId="5655" xr:uid="{00000000-0005-0000-0000-000048150000}"/>
    <cellStyle name="20% - Accent4 47 2 6" xfId="5656" xr:uid="{00000000-0005-0000-0000-000049150000}"/>
    <cellStyle name="20% - Accent4 47 3" xfId="5657" xr:uid="{00000000-0005-0000-0000-00004A150000}"/>
    <cellStyle name="20% - Accent4 47 3 2" xfId="5658" xr:uid="{00000000-0005-0000-0000-00004B150000}"/>
    <cellStyle name="20% - Accent4 47 4" xfId="5659" xr:uid="{00000000-0005-0000-0000-00004C150000}"/>
    <cellStyle name="20% - Accent4 47 4 2" xfId="5660" xr:uid="{00000000-0005-0000-0000-00004D150000}"/>
    <cellStyle name="20% - Accent4 47 5" xfId="5661" xr:uid="{00000000-0005-0000-0000-00004E150000}"/>
    <cellStyle name="20% - Accent4 47 5 2" xfId="5662" xr:uid="{00000000-0005-0000-0000-00004F150000}"/>
    <cellStyle name="20% - Accent4 47 6" xfId="5663" xr:uid="{00000000-0005-0000-0000-000050150000}"/>
    <cellStyle name="20% - Accent4 47 6 2" xfId="5664" xr:uid="{00000000-0005-0000-0000-000051150000}"/>
    <cellStyle name="20% - Accent4 47 7" xfId="5665" xr:uid="{00000000-0005-0000-0000-000052150000}"/>
    <cellStyle name="20% - Accent4 47 8" xfId="5666" xr:uid="{00000000-0005-0000-0000-000053150000}"/>
    <cellStyle name="20% - Accent4 48" xfId="5667" xr:uid="{00000000-0005-0000-0000-000054150000}"/>
    <cellStyle name="20% - Accent4 48 2" xfId="5668" xr:uid="{00000000-0005-0000-0000-000055150000}"/>
    <cellStyle name="20% - Accent4 48 2 2" xfId="5669" xr:uid="{00000000-0005-0000-0000-000056150000}"/>
    <cellStyle name="20% - Accent4 48 2 2 2" xfId="5670" xr:uid="{00000000-0005-0000-0000-000057150000}"/>
    <cellStyle name="20% - Accent4 48 2 3" xfId="5671" xr:uid="{00000000-0005-0000-0000-000058150000}"/>
    <cellStyle name="20% - Accent4 48 2 3 2" xfId="5672" xr:uid="{00000000-0005-0000-0000-000059150000}"/>
    <cellStyle name="20% - Accent4 48 2 4" xfId="5673" xr:uid="{00000000-0005-0000-0000-00005A150000}"/>
    <cellStyle name="20% - Accent4 48 2 4 2" xfId="5674" xr:uid="{00000000-0005-0000-0000-00005B150000}"/>
    <cellStyle name="20% - Accent4 48 2 5" xfId="5675" xr:uid="{00000000-0005-0000-0000-00005C150000}"/>
    <cellStyle name="20% - Accent4 48 2 5 2" xfId="5676" xr:uid="{00000000-0005-0000-0000-00005D150000}"/>
    <cellStyle name="20% - Accent4 48 2 6" xfId="5677" xr:uid="{00000000-0005-0000-0000-00005E150000}"/>
    <cellStyle name="20% - Accent4 48 3" xfId="5678" xr:uid="{00000000-0005-0000-0000-00005F150000}"/>
    <cellStyle name="20% - Accent4 48 3 2" xfId="5679" xr:uid="{00000000-0005-0000-0000-000060150000}"/>
    <cellStyle name="20% - Accent4 48 4" xfId="5680" xr:uid="{00000000-0005-0000-0000-000061150000}"/>
    <cellStyle name="20% - Accent4 48 4 2" xfId="5681" xr:uid="{00000000-0005-0000-0000-000062150000}"/>
    <cellStyle name="20% - Accent4 48 5" xfId="5682" xr:uid="{00000000-0005-0000-0000-000063150000}"/>
    <cellStyle name="20% - Accent4 48 5 2" xfId="5683" xr:uid="{00000000-0005-0000-0000-000064150000}"/>
    <cellStyle name="20% - Accent4 48 6" xfId="5684" xr:uid="{00000000-0005-0000-0000-000065150000}"/>
    <cellStyle name="20% - Accent4 48 6 2" xfId="5685" xr:uid="{00000000-0005-0000-0000-000066150000}"/>
    <cellStyle name="20% - Accent4 48 7" xfId="5686" xr:uid="{00000000-0005-0000-0000-000067150000}"/>
    <cellStyle name="20% - Accent4 48 8" xfId="5687" xr:uid="{00000000-0005-0000-0000-000068150000}"/>
    <cellStyle name="20% - Accent4 49" xfId="5688" xr:uid="{00000000-0005-0000-0000-000069150000}"/>
    <cellStyle name="20% - Accent4 49 2" xfId="5689" xr:uid="{00000000-0005-0000-0000-00006A150000}"/>
    <cellStyle name="20% - Accent4 49 2 2" xfId="5690" xr:uid="{00000000-0005-0000-0000-00006B150000}"/>
    <cellStyle name="20% - Accent4 49 2 2 2" xfId="5691" xr:uid="{00000000-0005-0000-0000-00006C150000}"/>
    <cellStyle name="20% - Accent4 49 2 3" xfId="5692" xr:uid="{00000000-0005-0000-0000-00006D150000}"/>
    <cellStyle name="20% - Accent4 49 2 3 2" xfId="5693" xr:uid="{00000000-0005-0000-0000-00006E150000}"/>
    <cellStyle name="20% - Accent4 49 2 4" xfId="5694" xr:uid="{00000000-0005-0000-0000-00006F150000}"/>
    <cellStyle name="20% - Accent4 49 2 4 2" xfId="5695" xr:uid="{00000000-0005-0000-0000-000070150000}"/>
    <cellStyle name="20% - Accent4 49 2 5" xfId="5696" xr:uid="{00000000-0005-0000-0000-000071150000}"/>
    <cellStyle name="20% - Accent4 49 2 5 2" xfId="5697" xr:uid="{00000000-0005-0000-0000-000072150000}"/>
    <cellStyle name="20% - Accent4 49 2 6" xfId="5698" xr:uid="{00000000-0005-0000-0000-000073150000}"/>
    <cellStyle name="20% - Accent4 49 3" xfId="5699" xr:uid="{00000000-0005-0000-0000-000074150000}"/>
    <cellStyle name="20% - Accent4 49 3 2" xfId="5700" xr:uid="{00000000-0005-0000-0000-000075150000}"/>
    <cellStyle name="20% - Accent4 49 4" xfId="5701" xr:uid="{00000000-0005-0000-0000-000076150000}"/>
    <cellStyle name="20% - Accent4 49 4 2" xfId="5702" xr:uid="{00000000-0005-0000-0000-000077150000}"/>
    <cellStyle name="20% - Accent4 49 5" xfId="5703" xr:uid="{00000000-0005-0000-0000-000078150000}"/>
    <cellStyle name="20% - Accent4 49 5 2" xfId="5704" xr:uid="{00000000-0005-0000-0000-000079150000}"/>
    <cellStyle name="20% - Accent4 49 6" xfId="5705" xr:uid="{00000000-0005-0000-0000-00007A150000}"/>
    <cellStyle name="20% - Accent4 49 6 2" xfId="5706" xr:uid="{00000000-0005-0000-0000-00007B150000}"/>
    <cellStyle name="20% - Accent4 49 7" xfId="5707" xr:uid="{00000000-0005-0000-0000-00007C150000}"/>
    <cellStyle name="20% - Accent4 49 8" xfId="5708" xr:uid="{00000000-0005-0000-0000-00007D150000}"/>
    <cellStyle name="20% - Accent4 5" xfId="5709" xr:uid="{00000000-0005-0000-0000-00007E150000}"/>
    <cellStyle name="20% - Accent4 5 10" xfId="5710" xr:uid="{00000000-0005-0000-0000-00007F150000}"/>
    <cellStyle name="20% - Accent4 5 11" xfId="5711" xr:uid="{00000000-0005-0000-0000-000080150000}"/>
    <cellStyle name="20% - Accent4 5 2" xfId="5712" xr:uid="{00000000-0005-0000-0000-000081150000}"/>
    <cellStyle name="20% - Accent4 5 2 2" xfId="5713" xr:uid="{00000000-0005-0000-0000-000082150000}"/>
    <cellStyle name="20% - Accent4 5 2 2 2" xfId="5714" xr:uid="{00000000-0005-0000-0000-000083150000}"/>
    <cellStyle name="20% - Accent4 5 2 3" xfId="5715" xr:uid="{00000000-0005-0000-0000-000084150000}"/>
    <cellStyle name="20% - Accent4 5 2 3 2" xfId="5716" xr:uid="{00000000-0005-0000-0000-000085150000}"/>
    <cellStyle name="20% - Accent4 5 2 4" xfId="5717" xr:uid="{00000000-0005-0000-0000-000086150000}"/>
    <cellStyle name="20% - Accent4 5 2 4 2" xfId="5718" xr:uid="{00000000-0005-0000-0000-000087150000}"/>
    <cellStyle name="20% - Accent4 5 2 5" xfId="5719" xr:uid="{00000000-0005-0000-0000-000088150000}"/>
    <cellStyle name="20% - Accent4 5 2 5 2" xfId="5720" xr:uid="{00000000-0005-0000-0000-000089150000}"/>
    <cellStyle name="20% - Accent4 5 2 6" xfId="5721" xr:uid="{00000000-0005-0000-0000-00008A150000}"/>
    <cellStyle name="20% - Accent4 5 2 7" xfId="5722" xr:uid="{00000000-0005-0000-0000-00008B150000}"/>
    <cellStyle name="20% - Accent4 5 2 8" xfId="5723" xr:uid="{00000000-0005-0000-0000-00008C150000}"/>
    <cellStyle name="20% - Accent4 5 2 9" xfId="5724" xr:uid="{00000000-0005-0000-0000-00008D150000}"/>
    <cellStyle name="20% - Accent4 5 3" xfId="5725" xr:uid="{00000000-0005-0000-0000-00008E150000}"/>
    <cellStyle name="20% - Accent4 5 3 2" xfId="5726" xr:uid="{00000000-0005-0000-0000-00008F150000}"/>
    <cellStyle name="20% - Accent4 5 4" xfId="5727" xr:uid="{00000000-0005-0000-0000-000090150000}"/>
    <cellStyle name="20% - Accent4 5 4 2" xfId="5728" xr:uid="{00000000-0005-0000-0000-000091150000}"/>
    <cellStyle name="20% - Accent4 5 5" xfId="5729" xr:uid="{00000000-0005-0000-0000-000092150000}"/>
    <cellStyle name="20% - Accent4 5 5 2" xfId="5730" xr:uid="{00000000-0005-0000-0000-000093150000}"/>
    <cellStyle name="20% - Accent4 5 6" xfId="5731" xr:uid="{00000000-0005-0000-0000-000094150000}"/>
    <cellStyle name="20% - Accent4 5 6 2" xfId="5732" xr:uid="{00000000-0005-0000-0000-000095150000}"/>
    <cellStyle name="20% - Accent4 5 7" xfId="5733" xr:uid="{00000000-0005-0000-0000-000096150000}"/>
    <cellStyle name="20% - Accent4 5 8" xfId="5734" xr:uid="{00000000-0005-0000-0000-000097150000}"/>
    <cellStyle name="20% - Accent4 5 9" xfId="5735" xr:uid="{00000000-0005-0000-0000-000098150000}"/>
    <cellStyle name="20% - Accent4 50" xfId="5736" xr:uid="{00000000-0005-0000-0000-000099150000}"/>
    <cellStyle name="20% - Accent4 50 2" xfId="5737" xr:uid="{00000000-0005-0000-0000-00009A150000}"/>
    <cellStyle name="20% - Accent4 50 2 2" xfId="5738" xr:uid="{00000000-0005-0000-0000-00009B150000}"/>
    <cellStyle name="20% - Accent4 50 2 2 2" xfId="5739" xr:uid="{00000000-0005-0000-0000-00009C150000}"/>
    <cellStyle name="20% - Accent4 50 2 3" xfId="5740" xr:uid="{00000000-0005-0000-0000-00009D150000}"/>
    <cellStyle name="20% - Accent4 50 2 3 2" xfId="5741" xr:uid="{00000000-0005-0000-0000-00009E150000}"/>
    <cellStyle name="20% - Accent4 50 2 4" xfId="5742" xr:uid="{00000000-0005-0000-0000-00009F150000}"/>
    <cellStyle name="20% - Accent4 50 2 4 2" xfId="5743" xr:uid="{00000000-0005-0000-0000-0000A0150000}"/>
    <cellStyle name="20% - Accent4 50 2 5" xfId="5744" xr:uid="{00000000-0005-0000-0000-0000A1150000}"/>
    <cellStyle name="20% - Accent4 50 2 5 2" xfId="5745" xr:uid="{00000000-0005-0000-0000-0000A2150000}"/>
    <cellStyle name="20% - Accent4 50 2 6" xfId="5746" xr:uid="{00000000-0005-0000-0000-0000A3150000}"/>
    <cellStyle name="20% - Accent4 50 3" xfId="5747" xr:uid="{00000000-0005-0000-0000-0000A4150000}"/>
    <cellStyle name="20% - Accent4 50 3 2" xfId="5748" xr:uid="{00000000-0005-0000-0000-0000A5150000}"/>
    <cellStyle name="20% - Accent4 50 4" xfId="5749" xr:uid="{00000000-0005-0000-0000-0000A6150000}"/>
    <cellStyle name="20% - Accent4 50 4 2" xfId="5750" xr:uid="{00000000-0005-0000-0000-0000A7150000}"/>
    <cellStyle name="20% - Accent4 50 5" xfId="5751" xr:uid="{00000000-0005-0000-0000-0000A8150000}"/>
    <cellStyle name="20% - Accent4 50 5 2" xfId="5752" xr:uid="{00000000-0005-0000-0000-0000A9150000}"/>
    <cellStyle name="20% - Accent4 50 6" xfId="5753" xr:uid="{00000000-0005-0000-0000-0000AA150000}"/>
    <cellStyle name="20% - Accent4 50 6 2" xfId="5754" xr:uid="{00000000-0005-0000-0000-0000AB150000}"/>
    <cellStyle name="20% - Accent4 50 7" xfId="5755" xr:uid="{00000000-0005-0000-0000-0000AC150000}"/>
    <cellStyle name="20% - Accent4 50 8" xfId="5756" xr:uid="{00000000-0005-0000-0000-0000AD150000}"/>
    <cellStyle name="20% - Accent4 51" xfId="5757" xr:uid="{00000000-0005-0000-0000-0000AE150000}"/>
    <cellStyle name="20% - Accent4 51 2" xfId="5758" xr:uid="{00000000-0005-0000-0000-0000AF150000}"/>
    <cellStyle name="20% - Accent4 51 2 2" xfId="5759" xr:uid="{00000000-0005-0000-0000-0000B0150000}"/>
    <cellStyle name="20% - Accent4 51 2 2 2" xfId="5760" xr:uid="{00000000-0005-0000-0000-0000B1150000}"/>
    <cellStyle name="20% - Accent4 51 2 3" xfId="5761" xr:uid="{00000000-0005-0000-0000-0000B2150000}"/>
    <cellStyle name="20% - Accent4 51 2 3 2" xfId="5762" xr:uid="{00000000-0005-0000-0000-0000B3150000}"/>
    <cellStyle name="20% - Accent4 51 2 4" xfId="5763" xr:uid="{00000000-0005-0000-0000-0000B4150000}"/>
    <cellStyle name="20% - Accent4 51 2 4 2" xfId="5764" xr:uid="{00000000-0005-0000-0000-0000B5150000}"/>
    <cellStyle name="20% - Accent4 51 2 5" xfId="5765" xr:uid="{00000000-0005-0000-0000-0000B6150000}"/>
    <cellStyle name="20% - Accent4 51 2 5 2" xfId="5766" xr:uid="{00000000-0005-0000-0000-0000B7150000}"/>
    <cellStyle name="20% - Accent4 51 2 6" xfId="5767" xr:uid="{00000000-0005-0000-0000-0000B8150000}"/>
    <cellStyle name="20% - Accent4 51 3" xfId="5768" xr:uid="{00000000-0005-0000-0000-0000B9150000}"/>
    <cellStyle name="20% - Accent4 51 3 2" xfId="5769" xr:uid="{00000000-0005-0000-0000-0000BA150000}"/>
    <cellStyle name="20% - Accent4 51 4" xfId="5770" xr:uid="{00000000-0005-0000-0000-0000BB150000}"/>
    <cellStyle name="20% - Accent4 51 4 2" xfId="5771" xr:uid="{00000000-0005-0000-0000-0000BC150000}"/>
    <cellStyle name="20% - Accent4 51 5" xfId="5772" xr:uid="{00000000-0005-0000-0000-0000BD150000}"/>
    <cellStyle name="20% - Accent4 51 5 2" xfId="5773" xr:uid="{00000000-0005-0000-0000-0000BE150000}"/>
    <cellStyle name="20% - Accent4 51 6" xfId="5774" xr:uid="{00000000-0005-0000-0000-0000BF150000}"/>
    <cellStyle name="20% - Accent4 51 6 2" xfId="5775" xr:uid="{00000000-0005-0000-0000-0000C0150000}"/>
    <cellStyle name="20% - Accent4 51 7" xfId="5776" xr:uid="{00000000-0005-0000-0000-0000C1150000}"/>
    <cellStyle name="20% - Accent4 51 8" xfId="5777" xr:uid="{00000000-0005-0000-0000-0000C2150000}"/>
    <cellStyle name="20% - Accent4 52" xfId="5778" xr:uid="{00000000-0005-0000-0000-0000C3150000}"/>
    <cellStyle name="20% - Accent4 52 2" xfId="5779" xr:uid="{00000000-0005-0000-0000-0000C4150000}"/>
    <cellStyle name="20% - Accent4 52 2 2" xfId="5780" xr:uid="{00000000-0005-0000-0000-0000C5150000}"/>
    <cellStyle name="20% - Accent4 52 2 2 2" xfId="5781" xr:uid="{00000000-0005-0000-0000-0000C6150000}"/>
    <cellStyle name="20% - Accent4 52 2 3" xfId="5782" xr:uid="{00000000-0005-0000-0000-0000C7150000}"/>
    <cellStyle name="20% - Accent4 52 2 3 2" xfId="5783" xr:uid="{00000000-0005-0000-0000-0000C8150000}"/>
    <cellStyle name="20% - Accent4 52 2 4" xfId="5784" xr:uid="{00000000-0005-0000-0000-0000C9150000}"/>
    <cellStyle name="20% - Accent4 52 2 4 2" xfId="5785" xr:uid="{00000000-0005-0000-0000-0000CA150000}"/>
    <cellStyle name="20% - Accent4 52 2 5" xfId="5786" xr:uid="{00000000-0005-0000-0000-0000CB150000}"/>
    <cellStyle name="20% - Accent4 52 2 5 2" xfId="5787" xr:uid="{00000000-0005-0000-0000-0000CC150000}"/>
    <cellStyle name="20% - Accent4 52 2 6" xfId="5788" xr:uid="{00000000-0005-0000-0000-0000CD150000}"/>
    <cellStyle name="20% - Accent4 52 3" xfId="5789" xr:uid="{00000000-0005-0000-0000-0000CE150000}"/>
    <cellStyle name="20% - Accent4 52 3 2" xfId="5790" xr:uid="{00000000-0005-0000-0000-0000CF150000}"/>
    <cellStyle name="20% - Accent4 52 4" xfId="5791" xr:uid="{00000000-0005-0000-0000-0000D0150000}"/>
    <cellStyle name="20% - Accent4 52 4 2" xfId="5792" xr:uid="{00000000-0005-0000-0000-0000D1150000}"/>
    <cellStyle name="20% - Accent4 52 5" xfId="5793" xr:uid="{00000000-0005-0000-0000-0000D2150000}"/>
    <cellStyle name="20% - Accent4 52 5 2" xfId="5794" xr:uid="{00000000-0005-0000-0000-0000D3150000}"/>
    <cellStyle name="20% - Accent4 52 6" xfId="5795" xr:uid="{00000000-0005-0000-0000-0000D4150000}"/>
    <cellStyle name="20% - Accent4 52 6 2" xfId="5796" xr:uid="{00000000-0005-0000-0000-0000D5150000}"/>
    <cellStyle name="20% - Accent4 52 7" xfId="5797" xr:uid="{00000000-0005-0000-0000-0000D6150000}"/>
    <cellStyle name="20% - Accent4 52 8" xfId="5798" xr:uid="{00000000-0005-0000-0000-0000D7150000}"/>
    <cellStyle name="20% - Accent4 53" xfId="5799" xr:uid="{00000000-0005-0000-0000-0000D8150000}"/>
    <cellStyle name="20% - Accent4 53 2" xfId="5800" xr:uid="{00000000-0005-0000-0000-0000D9150000}"/>
    <cellStyle name="20% - Accent4 53 2 2" xfId="5801" xr:uid="{00000000-0005-0000-0000-0000DA150000}"/>
    <cellStyle name="20% - Accent4 53 2 2 2" xfId="5802" xr:uid="{00000000-0005-0000-0000-0000DB150000}"/>
    <cellStyle name="20% - Accent4 53 2 3" xfId="5803" xr:uid="{00000000-0005-0000-0000-0000DC150000}"/>
    <cellStyle name="20% - Accent4 53 2 3 2" xfId="5804" xr:uid="{00000000-0005-0000-0000-0000DD150000}"/>
    <cellStyle name="20% - Accent4 53 2 4" xfId="5805" xr:uid="{00000000-0005-0000-0000-0000DE150000}"/>
    <cellStyle name="20% - Accent4 53 2 4 2" xfId="5806" xr:uid="{00000000-0005-0000-0000-0000DF150000}"/>
    <cellStyle name="20% - Accent4 53 2 5" xfId="5807" xr:uid="{00000000-0005-0000-0000-0000E0150000}"/>
    <cellStyle name="20% - Accent4 53 2 5 2" xfId="5808" xr:uid="{00000000-0005-0000-0000-0000E1150000}"/>
    <cellStyle name="20% - Accent4 53 2 6" xfId="5809" xr:uid="{00000000-0005-0000-0000-0000E2150000}"/>
    <cellStyle name="20% - Accent4 53 3" xfId="5810" xr:uid="{00000000-0005-0000-0000-0000E3150000}"/>
    <cellStyle name="20% - Accent4 53 3 2" xfId="5811" xr:uid="{00000000-0005-0000-0000-0000E4150000}"/>
    <cellStyle name="20% - Accent4 53 4" xfId="5812" xr:uid="{00000000-0005-0000-0000-0000E5150000}"/>
    <cellStyle name="20% - Accent4 53 4 2" xfId="5813" xr:uid="{00000000-0005-0000-0000-0000E6150000}"/>
    <cellStyle name="20% - Accent4 53 5" xfId="5814" xr:uid="{00000000-0005-0000-0000-0000E7150000}"/>
    <cellStyle name="20% - Accent4 53 5 2" xfId="5815" xr:uid="{00000000-0005-0000-0000-0000E8150000}"/>
    <cellStyle name="20% - Accent4 53 6" xfId="5816" xr:uid="{00000000-0005-0000-0000-0000E9150000}"/>
    <cellStyle name="20% - Accent4 53 6 2" xfId="5817" xr:uid="{00000000-0005-0000-0000-0000EA150000}"/>
    <cellStyle name="20% - Accent4 53 7" xfId="5818" xr:uid="{00000000-0005-0000-0000-0000EB150000}"/>
    <cellStyle name="20% - Accent4 53 8" xfId="5819" xr:uid="{00000000-0005-0000-0000-0000EC150000}"/>
    <cellStyle name="20% - Accent4 54" xfId="5820" xr:uid="{00000000-0005-0000-0000-0000ED150000}"/>
    <cellStyle name="20% - Accent4 54 2" xfId="5821" xr:uid="{00000000-0005-0000-0000-0000EE150000}"/>
    <cellStyle name="20% - Accent4 54 2 2" xfId="5822" xr:uid="{00000000-0005-0000-0000-0000EF150000}"/>
    <cellStyle name="20% - Accent4 54 2 2 2" xfId="5823" xr:uid="{00000000-0005-0000-0000-0000F0150000}"/>
    <cellStyle name="20% - Accent4 54 2 3" xfId="5824" xr:uid="{00000000-0005-0000-0000-0000F1150000}"/>
    <cellStyle name="20% - Accent4 54 2 3 2" xfId="5825" xr:uid="{00000000-0005-0000-0000-0000F2150000}"/>
    <cellStyle name="20% - Accent4 54 2 4" xfId="5826" xr:uid="{00000000-0005-0000-0000-0000F3150000}"/>
    <cellStyle name="20% - Accent4 54 2 4 2" xfId="5827" xr:uid="{00000000-0005-0000-0000-0000F4150000}"/>
    <cellStyle name="20% - Accent4 54 2 5" xfId="5828" xr:uid="{00000000-0005-0000-0000-0000F5150000}"/>
    <cellStyle name="20% - Accent4 54 2 5 2" xfId="5829" xr:uid="{00000000-0005-0000-0000-0000F6150000}"/>
    <cellStyle name="20% - Accent4 54 2 6" xfId="5830" xr:uid="{00000000-0005-0000-0000-0000F7150000}"/>
    <cellStyle name="20% - Accent4 54 3" xfId="5831" xr:uid="{00000000-0005-0000-0000-0000F8150000}"/>
    <cellStyle name="20% - Accent4 54 3 2" xfId="5832" xr:uid="{00000000-0005-0000-0000-0000F9150000}"/>
    <cellStyle name="20% - Accent4 54 4" xfId="5833" xr:uid="{00000000-0005-0000-0000-0000FA150000}"/>
    <cellStyle name="20% - Accent4 54 4 2" xfId="5834" xr:uid="{00000000-0005-0000-0000-0000FB150000}"/>
    <cellStyle name="20% - Accent4 54 5" xfId="5835" xr:uid="{00000000-0005-0000-0000-0000FC150000}"/>
    <cellStyle name="20% - Accent4 54 5 2" xfId="5836" xr:uid="{00000000-0005-0000-0000-0000FD150000}"/>
    <cellStyle name="20% - Accent4 54 6" xfId="5837" xr:uid="{00000000-0005-0000-0000-0000FE150000}"/>
    <cellStyle name="20% - Accent4 54 6 2" xfId="5838" xr:uid="{00000000-0005-0000-0000-0000FF150000}"/>
    <cellStyle name="20% - Accent4 54 7" xfId="5839" xr:uid="{00000000-0005-0000-0000-000000160000}"/>
    <cellStyle name="20% - Accent4 54 8" xfId="5840" xr:uid="{00000000-0005-0000-0000-000001160000}"/>
    <cellStyle name="20% - Accent4 55" xfId="5841" xr:uid="{00000000-0005-0000-0000-000002160000}"/>
    <cellStyle name="20% - Accent4 55 2" xfId="5842" xr:uid="{00000000-0005-0000-0000-000003160000}"/>
    <cellStyle name="20% - Accent4 55 2 2" xfId="5843" xr:uid="{00000000-0005-0000-0000-000004160000}"/>
    <cellStyle name="20% - Accent4 55 2 2 2" xfId="5844" xr:uid="{00000000-0005-0000-0000-000005160000}"/>
    <cellStyle name="20% - Accent4 55 2 3" xfId="5845" xr:uid="{00000000-0005-0000-0000-000006160000}"/>
    <cellStyle name="20% - Accent4 55 2 3 2" xfId="5846" xr:uid="{00000000-0005-0000-0000-000007160000}"/>
    <cellStyle name="20% - Accent4 55 2 4" xfId="5847" xr:uid="{00000000-0005-0000-0000-000008160000}"/>
    <cellStyle name="20% - Accent4 55 2 4 2" xfId="5848" xr:uid="{00000000-0005-0000-0000-000009160000}"/>
    <cellStyle name="20% - Accent4 55 2 5" xfId="5849" xr:uid="{00000000-0005-0000-0000-00000A160000}"/>
    <cellStyle name="20% - Accent4 55 2 5 2" xfId="5850" xr:uid="{00000000-0005-0000-0000-00000B160000}"/>
    <cellStyle name="20% - Accent4 55 2 6" xfId="5851" xr:uid="{00000000-0005-0000-0000-00000C160000}"/>
    <cellStyle name="20% - Accent4 55 3" xfId="5852" xr:uid="{00000000-0005-0000-0000-00000D160000}"/>
    <cellStyle name="20% - Accent4 55 3 2" xfId="5853" xr:uid="{00000000-0005-0000-0000-00000E160000}"/>
    <cellStyle name="20% - Accent4 55 4" xfId="5854" xr:uid="{00000000-0005-0000-0000-00000F160000}"/>
    <cellStyle name="20% - Accent4 55 4 2" xfId="5855" xr:uid="{00000000-0005-0000-0000-000010160000}"/>
    <cellStyle name="20% - Accent4 55 5" xfId="5856" xr:uid="{00000000-0005-0000-0000-000011160000}"/>
    <cellStyle name="20% - Accent4 55 5 2" xfId="5857" xr:uid="{00000000-0005-0000-0000-000012160000}"/>
    <cellStyle name="20% - Accent4 55 6" xfId="5858" xr:uid="{00000000-0005-0000-0000-000013160000}"/>
    <cellStyle name="20% - Accent4 55 6 2" xfId="5859" xr:uid="{00000000-0005-0000-0000-000014160000}"/>
    <cellStyle name="20% - Accent4 55 7" xfId="5860" xr:uid="{00000000-0005-0000-0000-000015160000}"/>
    <cellStyle name="20% - Accent4 55 8" xfId="5861" xr:uid="{00000000-0005-0000-0000-000016160000}"/>
    <cellStyle name="20% - Accent4 56" xfId="5862" xr:uid="{00000000-0005-0000-0000-000017160000}"/>
    <cellStyle name="20% - Accent4 56 2" xfId="5863" xr:uid="{00000000-0005-0000-0000-000018160000}"/>
    <cellStyle name="20% - Accent4 56 2 2" xfId="5864" xr:uid="{00000000-0005-0000-0000-000019160000}"/>
    <cellStyle name="20% - Accent4 56 2 2 2" xfId="5865" xr:uid="{00000000-0005-0000-0000-00001A160000}"/>
    <cellStyle name="20% - Accent4 56 2 3" xfId="5866" xr:uid="{00000000-0005-0000-0000-00001B160000}"/>
    <cellStyle name="20% - Accent4 56 2 3 2" xfId="5867" xr:uid="{00000000-0005-0000-0000-00001C160000}"/>
    <cellStyle name="20% - Accent4 56 2 4" xfId="5868" xr:uid="{00000000-0005-0000-0000-00001D160000}"/>
    <cellStyle name="20% - Accent4 56 2 4 2" xfId="5869" xr:uid="{00000000-0005-0000-0000-00001E160000}"/>
    <cellStyle name="20% - Accent4 56 2 5" xfId="5870" xr:uid="{00000000-0005-0000-0000-00001F160000}"/>
    <cellStyle name="20% - Accent4 56 2 5 2" xfId="5871" xr:uid="{00000000-0005-0000-0000-000020160000}"/>
    <cellStyle name="20% - Accent4 56 2 6" xfId="5872" xr:uid="{00000000-0005-0000-0000-000021160000}"/>
    <cellStyle name="20% - Accent4 56 3" xfId="5873" xr:uid="{00000000-0005-0000-0000-000022160000}"/>
    <cellStyle name="20% - Accent4 56 3 2" xfId="5874" xr:uid="{00000000-0005-0000-0000-000023160000}"/>
    <cellStyle name="20% - Accent4 56 4" xfId="5875" xr:uid="{00000000-0005-0000-0000-000024160000}"/>
    <cellStyle name="20% - Accent4 56 4 2" xfId="5876" xr:uid="{00000000-0005-0000-0000-000025160000}"/>
    <cellStyle name="20% - Accent4 56 5" xfId="5877" xr:uid="{00000000-0005-0000-0000-000026160000}"/>
    <cellStyle name="20% - Accent4 56 5 2" xfId="5878" xr:uid="{00000000-0005-0000-0000-000027160000}"/>
    <cellStyle name="20% - Accent4 56 6" xfId="5879" xr:uid="{00000000-0005-0000-0000-000028160000}"/>
    <cellStyle name="20% - Accent4 56 6 2" xfId="5880" xr:uid="{00000000-0005-0000-0000-000029160000}"/>
    <cellStyle name="20% - Accent4 56 7" xfId="5881" xr:uid="{00000000-0005-0000-0000-00002A160000}"/>
    <cellStyle name="20% - Accent4 56 8" xfId="5882" xr:uid="{00000000-0005-0000-0000-00002B160000}"/>
    <cellStyle name="20% - Accent4 57" xfId="5883" xr:uid="{00000000-0005-0000-0000-00002C160000}"/>
    <cellStyle name="20% - Accent4 57 2" xfId="5884" xr:uid="{00000000-0005-0000-0000-00002D160000}"/>
    <cellStyle name="20% - Accent4 57 2 2" xfId="5885" xr:uid="{00000000-0005-0000-0000-00002E160000}"/>
    <cellStyle name="20% - Accent4 57 2 2 2" xfId="5886" xr:uid="{00000000-0005-0000-0000-00002F160000}"/>
    <cellStyle name="20% - Accent4 57 2 3" xfId="5887" xr:uid="{00000000-0005-0000-0000-000030160000}"/>
    <cellStyle name="20% - Accent4 57 2 3 2" xfId="5888" xr:uid="{00000000-0005-0000-0000-000031160000}"/>
    <cellStyle name="20% - Accent4 57 2 4" xfId="5889" xr:uid="{00000000-0005-0000-0000-000032160000}"/>
    <cellStyle name="20% - Accent4 57 2 4 2" xfId="5890" xr:uid="{00000000-0005-0000-0000-000033160000}"/>
    <cellStyle name="20% - Accent4 57 2 5" xfId="5891" xr:uid="{00000000-0005-0000-0000-000034160000}"/>
    <cellStyle name="20% - Accent4 57 2 5 2" xfId="5892" xr:uid="{00000000-0005-0000-0000-000035160000}"/>
    <cellStyle name="20% - Accent4 57 2 6" xfId="5893" xr:uid="{00000000-0005-0000-0000-000036160000}"/>
    <cellStyle name="20% - Accent4 57 3" xfId="5894" xr:uid="{00000000-0005-0000-0000-000037160000}"/>
    <cellStyle name="20% - Accent4 57 3 2" xfId="5895" xr:uid="{00000000-0005-0000-0000-000038160000}"/>
    <cellStyle name="20% - Accent4 57 4" xfId="5896" xr:uid="{00000000-0005-0000-0000-000039160000}"/>
    <cellStyle name="20% - Accent4 57 4 2" xfId="5897" xr:uid="{00000000-0005-0000-0000-00003A160000}"/>
    <cellStyle name="20% - Accent4 57 5" xfId="5898" xr:uid="{00000000-0005-0000-0000-00003B160000}"/>
    <cellStyle name="20% - Accent4 57 5 2" xfId="5899" xr:uid="{00000000-0005-0000-0000-00003C160000}"/>
    <cellStyle name="20% - Accent4 57 6" xfId="5900" xr:uid="{00000000-0005-0000-0000-00003D160000}"/>
    <cellStyle name="20% - Accent4 57 6 2" xfId="5901" xr:uid="{00000000-0005-0000-0000-00003E160000}"/>
    <cellStyle name="20% - Accent4 57 7" xfId="5902" xr:uid="{00000000-0005-0000-0000-00003F160000}"/>
    <cellStyle name="20% - Accent4 57 8" xfId="5903" xr:uid="{00000000-0005-0000-0000-000040160000}"/>
    <cellStyle name="20% - Accent4 58" xfId="5904" xr:uid="{00000000-0005-0000-0000-000041160000}"/>
    <cellStyle name="20% - Accent4 58 2" xfId="5905" xr:uid="{00000000-0005-0000-0000-000042160000}"/>
    <cellStyle name="20% - Accent4 58 2 2" xfId="5906" xr:uid="{00000000-0005-0000-0000-000043160000}"/>
    <cellStyle name="20% - Accent4 58 2 2 2" xfId="5907" xr:uid="{00000000-0005-0000-0000-000044160000}"/>
    <cellStyle name="20% - Accent4 58 2 3" xfId="5908" xr:uid="{00000000-0005-0000-0000-000045160000}"/>
    <cellStyle name="20% - Accent4 58 2 3 2" xfId="5909" xr:uid="{00000000-0005-0000-0000-000046160000}"/>
    <cellStyle name="20% - Accent4 58 2 4" xfId="5910" xr:uid="{00000000-0005-0000-0000-000047160000}"/>
    <cellStyle name="20% - Accent4 58 2 4 2" xfId="5911" xr:uid="{00000000-0005-0000-0000-000048160000}"/>
    <cellStyle name="20% - Accent4 58 2 5" xfId="5912" xr:uid="{00000000-0005-0000-0000-000049160000}"/>
    <cellStyle name="20% - Accent4 58 2 5 2" xfId="5913" xr:uid="{00000000-0005-0000-0000-00004A160000}"/>
    <cellStyle name="20% - Accent4 58 2 6" xfId="5914" xr:uid="{00000000-0005-0000-0000-00004B160000}"/>
    <cellStyle name="20% - Accent4 58 3" xfId="5915" xr:uid="{00000000-0005-0000-0000-00004C160000}"/>
    <cellStyle name="20% - Accent4 58 3 2" xfId="5916" xr:uid="{00000000-0005-0000-0000-00004D160000}"/>
    <cellStyle name="20% - Accent4 58 4" xfId="5917" xr:uid="{00000000-0005-0000-0000-00004E160000}"/>
    <cellStyle name="20% - Accent4 58 4 2" xfId="5918" xr:uid="{00000000-0005-0000-0000-00004F160000}"/>
    <cellStyle name="20% - Accent4 58 5" xfId="5919" xr:uid="{00000000-0005-0000-0000-000050160000}"/>
    <cellStyle name="20% - Accent4 58 5 2" xfId="5920" xr:uid="{00000000-0005-0000-0000-000051160000}"/>
    <cellStyle name="20% - Accent4 58 6" xfId="5921" xr:uid="{00000000-0005-0000-0000-000052160000}"/>
    <cellStyle name="20% - Accent4 58 6 2" xfId="5922" xr:uid="{00000000-0005-0000-0000-000053160000}"/>
    <cellStyle name="20% - Accent4 58 7" xfId="5923" xr:uid="{00000000-0005-0000-0000-000054160000}"/>
    <cellStyle name="20% - Accent4 58 8" xfId="5924" xr:uid="{00000000-0005-0000-0000-000055160000}"/>
    <cellStyle name="20% - Accent4 59" xfId="5925" xr:uid="{00000000-0005-0000-0000-000056160000}"/>
    <cellStyle name="20% - Accent4 59 2" xfId="5926" xr:uid="{00000000-0005-0000-0000-000057160000}"/>
    <cellStyle name="20% - Accent4 59 2 2" xfId="5927" xr:uid="{00000000-0005-0000-0000-000058160000}"/>
    <cellStyle name="20% - Accent4 59 2 2 2" xfId="5928" xr:uid="{00000000-0005-0000-0000-000059160000}"/>
    <cellStyle name="20% - Accent4 59 2 3" xfId="5929" xr:uid="{00000000-0005-0000-0000-00005A160000}"/>
    <cellStyle name="20% - Accent4 59 2 3 2" xfId="5930" xr:uid="{00000000-0005-0000-0000-00005B160000}"/>
    <cellStyle name="20% - Accent4 59 2 4" xfId="5931" xr:uid="{00000000-0005-0000-0000-00005C160000}"/>
    <cellStyle name="20% - Accent4 59 2 4 2" xfId="5932" xr:uid="{00000000-0005-0000-0000-00005D160000}"/>
    <cellStyle name="20% - Accent4 59 2 5" xfId="5933" xr:uid="{00000000-0005-0000-0000-00005E160000}"/>
    <cellStyle name="20% - Accent4 59 2 5 2" xfId="5934" xr:uid="{00000000-0005-0000-0000-00005F160000}"/>
    <cellStyle name="20% - Accent4 59 2 6" xfId="5935" xr:uid="{00000000-0005-0000-0000-000060160000}"/>
    <cellStyle name="20% - Accent4 59 3" xfId="5936" xr:uid="{00000000-0005-0000-0000-000061160000}"/>
    <cellStyle name="20% - Accent4 59 3 2" xfId="5937" xr:uid="{00000000-0005-0000-0000-000062160000}"/>
    <cellStyle name="20% - Accent4 59 4" xfId="5938" xr:uid="{00000000-0005-0000-0000-000063160000}"/>
    <cellStyle name="20% - Accent4 59 4 2" xfId="5939" xr:uid="{00000000-0005-0000-0000-000064160000}"/>
    <cellStyle name="20% - Accent4 59 5" xfId="5940" xr:uid="{00000000-0005-0000-0000-000065160000}"/>
    <cellStyle name="20% - Accent4 59 5 2" xfId="5941" xr:uid="{00000000-0005-0000-0000-000066160000}"/>
    <cellStyle name="20% - Accent4 59 6" xfId="5942" xr:uid="{00000000-0005-0000-0000-000067160000}"/>
    <cellStyle name="20% - Accent4 59 6 2" xfId="5943" xr:uid="{00000000-0005-0000-0000-000068160000}"/>
    <cellStyle name="20% - Accent4 59 7" xfId="5944" xr:uid="{00000000-0005-0000-0000-000069160000}"/>
    <cellStyle name="20% - Accent4 59 8" xfId="5945" xr:uid="{00000000-0005-0000-0000-00006A160000}"/>
    <cellStyle name="20% - Accent4 6" xfId="5946" xr:uid="{00000000-0005-0000-0000-00006B160000}"/>
    <cellStyle name="20% - Accent4 6 10" xfId="5947" xr:uid="{00000000-0005-0000-0000-00006C160000}"/>
    <cellStyle name="20% - Accent4 6 11" xfId="5948" xr:uid="{00000000-0005-0000-0000-00006D160000}"/>
    <cellStyle name="20% - Accent4 6 2" xfId="5949" xr:uid="{00000000-0005-0000-0000-00006E160000}"/>
    <cellStyle name="20% - Accent4 6 2 2" xfId="5950" xr:uid="{00000000-0005-0000-0000-00006F160000}"/>
    <cellStyle name="20% - Accent4 6 2 2 2" xfId="5951" xr:uid="{00000000-0005-0000-0000-000070160000}"/>
    <cellStyle name="20% - Accent4 6 2 3" xfId="5952" xr:uid="{00000000-0005-0000-0000-000071160000}"/>
    <cellStyle name="20% - Accent4 6 2 3 2" xfId="5953" xr:uid="{00000000-0005-0000-0000-000072160000}"/>
    <cellStyle name="20% - Accent4 6 2 4" xfId="5954" xr:uid="{00000000-0005-0000-0000-000073160000}"/>
    <cellStyle name="20% - Accent4 6 2 4 2" xfId="5955" xr:uid="{00000000-0005-0000-0000-000074160000}"/>
    <cellStyle name="20% - Accent4 6 2 5" xfId="5956" xr:uid="{00000000-0005-0000-0000-000075160000}"/>
    <cellStyle name="20% - Accent4 6 2 5 2" xfId="5957" xr:uid="{00000000-0005-0000-0000-000076160000}"/>
    <cellStyle name="20% - Accent4 6 2 6" xfId="5958" xr:uid="{00000000-0005-0000-0000-000077160000}"/>
    <cellStyle name="20% - Accent4 6 2 7" xfId="5959" xr:uid="{00000000-0005-0000-0000-000078160000}"/>
    <cellStyle name="20% - Accent4 6 2 8" xfId="5960" xr:uid="{00000000-0005-0000-0000-000079160000}"/>
    <cellStyle name="20% - Accent4 6 2 9" xfId="5961" xr:uid="{00000000-0005-0000-0000-00007A160000}"/>
    <cellStyle name="20% - Accent4 6 3" xfId="5962" xr:uid="{00000000-0005-0000-0000-00007B160000}"/>
    <cellStyle name="20% - Accent4 6 3 2" xfId="5963" xr:uid="{00000000-0005-0000-0000-00007C160000}"/>
    <cellStyle name="20% - Accent4 6 4" xfId="5964" xr:uid="{00000000-0005-0000-0000-00007D160000}"/>
    <cellStyle name="20% - Accent4 6 4 2" xfId="5965" xr:uid="{00000000-0005-0000-0000-00007E160000}"/>
    <cellStyle name="20% - Accent4 6 5" xfId="5966" xr:uid="{00000000-0005-0000-0000-00007F160000}"/>
    <cellStyle name="20% - Accent4 6 5 2" xfId="5967" xr:uid="{00000000-0005-0000-0000-000080160000}"/>
    <cellStyle name="20% - Accent4 6 6" xfId="5968" xr:uid="{00000000-0005-0000-0000-000081160000}"/>
    <cellStyle name="20% - Accent4 6 6 2" xfId="5969" xr:uid="{00000000-0005-0000-0000-000082160000}"/>
    <cellStyle name="20% - Accent4 6 7" xfId="5970" xr:uid="{00000000-0005-0000-0000-000083160000}"/>
    <cellStyle name="20% - Accent4 6 8" xfId="5971" xr:uid="{00000000-0005-0000-0000-000084160000}"/>
    <cellStyle name="20% - Accent4 6 9" xfId="5972" xr:uid="{00000000-0005-0000-0000-000085160000}"/>
    <cellStyle name="20% - Accent4 60" xfId="5973" xr:uid="{00000000-0005-0000-0000-000086160000}"/>
    <cellStyle name="20% - Accent4 60 2" xfId="5974" xr:uid="{00000000-0005-0000-0000-000087160000}"/>
    <cellStyle name="20% - Accent4 60 2 2" xfId="5975" xr:uid="{00000000-0005-0000-0000-000088160000}"/>
    <cellStyle name="20% - Accent4 60 2 2 2" xfId="5976" xr:uid="{00000000-0005-0000-0000-000089160000}"/>
    <cellStyle name="20% - Accent4 60 2 3" xfId="5977" xr:uid="{00000000-0005-0000-0000-00008A160000}"/>
    <cellStyle name="20% - Accent4 60 2 3 2" xfId="5978" xr:uid="{00000000-0005-0000-0000-00008B160000}"/>
    <cellStyle name="20% - Accent4 60 2 4" xfId="5979" xr:uid="{00000000-0005-0000-0000-00008C160000}"/>
    <cellStyle name="20% - Accent4 60 2 4 2" xfId="5980" xr:uid="{00000000-0005-0000-0000-00008D160000}"/>
    <cellStyle name="20% - Accent4 60 2 5" xfId="5981" xr:uid="{00000000-0005-0000-0000-00008E160000}"/>
    <cellStyle name="20% - Accent4 60 2 5 2" xfId="5982" xr:uid="{00000000-0005-0000-0000-00008F160000}"/>
    <cellStyle name="20% - Accent4 60 2 6" xfId="5983" xr:uid="{00000000-0005-0000-0000-000090160000}"/>
    <cellStyle name="20% - Accent4 60 3" xfId="5984" xr:uid="{00000000-0005-0000-0000-000091160000}"/>
    <cellStyle name="20% - Accent4 60 3 2" xfId="5985" xr:uid="{00000000-0005-0000-0000-000092160000}"/>
    <cellStyle name="20% - Accent4 60 4" xfId="5986" xr:uid="{00000000-0005-0000-0000-000093160000}"/>
    <cellStyle name="20% - Accent4 60 4 2" xfId="5987" xr:uid="{00000000-0005-0000-0000-000094160000}"/>
    <cellStyle name="20% - Accent4 60 5" xfId="5988" xr:uid="{00000000-0005-0000-0000-000095160000}"/>
    <cellStyle name="20% - Accent4 60 5 2" xfId="5989" xr:uid="{00000000-0005-0000-0000-000096160000}"/>
    <cellStyle name="20% - Accent4 60 6" xfId="5990" xr:uid="{00000000-0005-0000-0000-000097160000}"/>
    <cellStyle name="20% - Accent4 60 6 2" xfId="5991" xr:uid="{00000000-0005-0000-0000-000098160000}"/>
    <cellStyle name="20% - Accent4 60 7" xfId="5992" xr:uid="{00000000-0005-0000-0000-000099160000}"/>
    <cellStyle name="20% - Accent4 60 8" xfId="5993" xr:uid="{00000000-0005-0000-0000-00009A160000}"/>
    <cellStyle name="20% - Accent4 61" xfId="5994" xr:uid="{00000000-0005-0000-0000-00009B160000}"/>
    <cellStyle name="20% - Accent4 61 2" xfId="5995" xr:uid="{00000000-0005-0000-0000-00009C160000}"/>
    <cellStyle name="20% - Accent4 61 2 2" xfId="5996" xr:uid="{00000000-0005-0000-0000-00009D160000}"/>
    <cellStyle name="20% - Accent4 61 2 2 2" xfId="5997" xr:uid="{00000000-0005-0000-0000-00009E160000}"/>
    <cellStyle name="20% - Accent4 61 2 3" xfId="5998" xr:uid="{00000000-0005-0000-0000-00009F160000}"/>
    <cellStyle name="20% - Accent4 61 2 3 2" xfId="5999" xr:uid="{00000000-0005-0000-0000-0000A0160000}"/>
    <cellStyle name="20% - Accent4 61 2 4" xfId="6000" xr:uid="{00000000-0005-0000-0000-0000A1160000}"/>
    <cellStyle name="20% - Accent4 61 2 4 2" xfId="6001" xr:uid="{00000000-0005-0000-0000-0000A2160000}"/>
    <cellStyle name="20% - Accent4 61 2 5" xfId="6002" xr:uid="{00000000-0005-0000-0000-0000A3160000}"/>
    <cellStyle name="20% - Accent4 61 2 5 2" xfId="6003" xr:uid="{00000000-0005-0000-0000-0000A4160000}"/>
    <cellStyle name="20% - Accent4 61 2 6" xfId="6004" xr:uid="{00000000-0005-0000-0000-0000A5160000}"/>
    <cellStyle name="20% - Accent4 61 3" xfId="6005" xr:uid="{00000000-0005-0000-0000-0000A6160000}"/>
    <cellStyle name="20% - Accent4 61 3 2" xfId="6006" xr:uid="{00000000-0005-0000-0000-0000A7160000}"/>
    <cellStyle name="20% - Accent4 61 4" xfId="6007" xr:uid="{00000000-0005-0000-0000-0000A8160000}"/>
    <cellStyle name="20% - Accent4 61 4 2" xfId="6008" xr:uid="{00000000-0005-0000-0000-0000A9160000}"/>
    <cellStyle name="20% - Accent4 61 5" xfId="6009" xr:uid="{00000000-0005-0000-0000-0000AA160000}"/>
    <cellStyle name="20% - Accent4 61 5 2" xfId="6010" xr:uid="{00000000-0005-0000-0000-0000AB160000}"/>
    <cellStyle name="20% - Accent4 61 6" xfId="6011" xr:uid="{00000000-0005-0000-0000-0000AC160000}"/>
    <cellStyle name="20% - Accent4 61 6 2" xfId="6012" xr:uid="{00000000-0005-0000-0000-0000AD160000}"/>
    <cellStyle name="20% - Accent4 61 7" xfId="6013" xr:uid="{00000000-0005-0000-0000-0000AE160000}"/>
    <cellStyle name="20% - Accent4 61 8" xfId="6014" xr:uid="{00000000-0005-0000-0000-0000AF160000}"/>
    <cellStyle name="20% - Accent4 62" xfId="6015" xr:uid="{00000000-0005-0000-0000-0000B0160000}"/>
    <cellStyle name="20% - Accent4 62 2" xfId="6016" xr:uid="{00000000-0005-0000-0000-0000B1160000}"/>
    <cellStyle name="20% - Accent4 62 2 2" xfId="6017" xr:uid="{00000000-0005-0000-0000-0000B2160000}"/>
    <cellStyle name="20% - Accent4 62 2 2 2" xfId="6018" xr:uid="{00000000-0005-0000-0000-0000B3160000}"/>
    <cellStyle name="20% - Accent4 62 2 3" xfId="6019" xr:uid="{00000000-0005-0000-0000-0000B4160000}"/>
    <cellStyle name="20% - Accent4 62 2 3 2" xfId="6020" xr:uid="{00000000-0005-0000-0000-0000B5160000}"/>
    <cellStyle name="20% - Accent4 62 2 4" xfId="6021" xr:uid="{00000000-0005-0000-0000-0000B6160000}"/>
    <cellStyle name="20% - Accent4 62 2 4 2" xfId="6022" xr:uid="{00000000-0005-0000-0000-0000B7160000}"/>
    <cellStyle name="20% - Accent4 62 2 5" xfId="6023" xr:uid="{00000000-0005-0000-0000-0000B8160000}"/>
    <cellStyle name="20% - Accent4 62 2 5 2" xfId="6024" xr:uid="{00000000-0005-0000-0000-0000B9160000}"/>
    <cellStyle name="20% - Accent4 62 2 6" xfId="6025" xr:uid="{00000000-0005-0000-0000-0000BA160000}"/>
    <cellStyle name="20% - Accent4 62 3" xfId="6026" xr:uid="{00000000-0005-0000-0000-0000BB160000}"/>
    <cellStyle name="20% - Accent4 62 3 2" xfId="6027" xr:uid="{00000000-0005-0000-0000-0000BC160000}"/>
    <cellStyle name="20% - Accent4 62 4" xfId="6028" xr:uid="{00000000-0005-0000-0000-0000BD160000}"/>
    <cellStyle name="20% - Accent4 62 4 2" xfId="6029" xr:uid="{00000000-0005-0000-0000-0000BE160000}"/>
    <cellStyle name="20% - Accent4 62 5" xfId="6030" xr:uid="{00000000-0005-0000-0000-0000BF160000}"/>
    <cellStyle name="20% - Accent4 62 5 2" xfId="6031" xr:uid="{00000000-0005-0000-0000-0000C0160000}"/>
    <cellStyle name="20% - Accent4 62 6" xfId="6032" xr:uid="{00000000-0005-0000-0000-0000C1160000}"/>
    <cellStyle name="20% - Accent4 62 6 2" xfId="6033" xr:uid="{00000000-0005-0000-0000-0000C2160000}"/>
    <cellStyle name="20% - Accent4 62 7" xfId="6034" xr:uid="{00000000-0005-0000-0000-0000C3160000}"/>
    <cellStyle name="20% - Accent4 62 8" xfId="6035" xr:uid="{00000000-0005-0000-0000-0000C4160000}"/>
    <cellStyle name="20% - Accent4 63" xfId="6036" xr:uid="{00000000-0005-0000-0000-0000C5160000}"/>
    <cellStyle name="20% - Accent4 63 2" xfId="6037" xr:uid="{00000000-0005-0000-0000-0000C6160000}"/>
    <cellStyle name="20% - Accent4 63 2 2" xfId="6038" xr:uid="{00000000-0005-0000-0000-0000C7160000}"/>
    <cellStyle name="20% - Accent4 63 2 2 2" xfId="6039" xr:uid="{00000000-0005-0000-0000-0000C8160000}"/>
    <cellStyle name="20% - Accent4 63 2 3" xfId="6040" xr:uid="{00000000-0005-0000-0000-0000C9160000}"/>
    <cellStyle name="20% - Accent4 63 2 3 2" xfId="6041" xr:uid="{00000000-0005-0000-0000-0000CA160000}"/>
    <cellStyle name="20% - Accent4 63 2 4" xfId="6042" xr:uid="{00000000-0005-0000-0000-0000CB160000}"/>
    <cellStyle name="20% - Accent4 63 2 4 2" xfId="6043" xr:uid="{00000000-0005-0000-0000-0000CC160000}"/>
    <cellStyle name="20% - Accent4 63 2 5" xfId="6044" xr:uid="{00000000-0005-0000-0000-0000CD160000}"/>
    <cellStyle name="20% - Accent4 63 2 5 2" xfId="6045" xr:uid="{00000000-0005-0000-0000-0000CE160000}"/>
    <cellStyle name="20% - Accent4 63 2 6" xfId="6046" xr:uid="{00000000-0005-0000-0000-0000CF160000}"/>
    <cellStyle name="20% - Accent4 63 3" xfId="6047" xr:uid="{00000000-0005-0000-0000-0000D0160000}"/>
    <cellStyle name="20% - Accent4 63 3 2" xfId="6048" xr:uid="{00000000-0005-0000-0000-0000D1160000}"/>
    <cellStyle name="20% - Accent4 63 4" xfId="6049" xr:uid="{00000000-0005-0000-0000-0000D2160000}"/>
    <cellStyle name="20% - Accent4 63 4 2" xfId="6050" xr:uid="{00000000-0005-0000-0000-0000D3160000}"/>
    <cellStyle name="20% - Accent4 63 5" xfId="6051" xr:uid="{00000000-0005-0000-0000-0000D4160000}"/>
    <cellStyle name="20% - Accent4 63 5 2" xfId="6052" xr:uid="{00000000-0005-0000-0000-0000D5160000}"/>
    <cellStyle name="20% - Accent4 63 6" xfId="6053" xr:uid="{00000000-0005-0000-0000-0000D6160000}"/>
    <cellStyle name="20% - Accent4 63 6 2" xfId="6054" xr:uid="{00000000-0005-0000-0000-0000D7160000}"/>
    <cellStyle name="20% - Accent4 63 7" xfId="6055" xr:uid="{00000000-0005-0000-0000-0000D8160000}"/>
    <cellStyle name="20% - Accent4 63 8" xfId="6056" xr:uid="{00000000-0005-0000-0000-0000D9160000}"/>
    <cellStyle name="20% - Accent4 64" xfId="6057" xr:uid="{00000000-0005-0000-0000-0000DA160000}"/>
    <cellStyle name="20% - Accent4 64 2" xfId="6058" xr:uid="{00000000-0005-0000-0000-0000DB160000}"/>
    <cellStyle name="20% - Accent4 64 2 2" xfId="6059" xr:uid="{00000000-0005-0000-0000-0000DC160000}"/>
    <cellStyle name="20% - Accent4 64 2 2 2" xfId="6060" xr:uid="{00000000-0005-0000-0000-0000DD160000}"/>
    <cellStyle name="20% - Accent4 64 2 3" xfId="6061" xr:uid="{00000000-0005-0000-0000-0000DE160000}"/>
    <cellStyle name="20% - Accent4 64 2 3 2" xfId="6062" xr:uid="{00000000-0005-0000-0000-0000DF160000}"/>
    <cellStyle name="20% - Accent4 64 2 4" xfId="6063" xr:uid="{00000000-0005-0000-0000-0000E0160000}"/>
    <cellStyle name="20% - Accent4 64 2 4 2" xfId="6064" xr:uid="{00000000-0005-0000-0000-0000E1160000}"/>
    <cellStyle name="20% - Accent4 64 2 5" xfId="6065" xr:uid="{00000000-0005-0000-0000-0000E2160000}"/>
    <cellStyle name="20% - Accent4 64 2 5 2" xfId="6066" xr:uid="{00000000-0005-0000-0000-0000E3160000}"/>
    <cellStyle name="20% - Accent4 64 2 6" xfId="6067" xr:uid="{00000000-0005-0000-0000-0000E4160000}"/>
    <cellStyle name="20% - Accent4 64 3" xfId="6068" xr:uid="{00000000-0005-0000-0000-0000E5160000}"/>
    <cellStyle name="20% - Accent4 64 3 2" xfId="6069" xr:uid="{00000000-0005-0000-0000-0000E6160000}"/>
    <cellStyle name="20% - Accent4 64 4" xfId="6070" xr:uid="{00000000-0005-0000-0000-0000E7160000}"/>
    <cellStyle name="20% - Accent4 64 4 2" xfId="6071" xr:uid="{00000000-0005-0000-0000-0000E8160000}"/>
    <cellStyle name="20% - Accent4 64 5" xfId="6072" xr:uid="{00000000-0005-0000-0000-0000E9160000}"/>
    <cellStyle name="20% - Accent4 64 5 2" xfId="6073" xr:uid="{00000000-0005-0000-0000-0000EA160000}"/>
    <cellStyle name="20% - Accent4 64 6" xfId="6074" xr:uid="{00000000-0005-0000-0000-0000EB160000}"/>
    <cellStyle name="20% - Accent4 64 6 2" xfId="6075" xr:uid="{00000000-0005-0000-0000-0000EC160000}"/>
    <cellStyle name="20% - Accent4 64 7" xfId="6076" xr:uid="{00000000-0005-0000-0000-0000ED160000}"/>
    <cellStyle name="20% - Accent4 64 8" xfId="6077" xr:uid="{00000000-0005-0000-0000-0000EE160000}"/>
    <cellStyle name="20% - Accent4 65" xfId="6078" xr:uid="{00000000-0005-0000-0000-0000EF160000}"/>
    <cellStyle name="20% - Accent4 65 2" xfId="6079" xr:uid="{00000000-0005-0000-0000-0000F0160000}"/>
    <cellStyle name="20% - Accent4 65 2 2" xfId="6080" xr:uid="{00000000-0005-0000-0000-0000F1160000}"/>
    <cellStyle name="20% - Accent4 65 2 2 2" xfId="6081" xr:uid="{00000000-0005-0000-0000-0000F2160000}"/>
    <cellStyle name="20% - Accent4 65 2 3" xfId="6082" xr:uid="{00000000-0005-0000-0000-0000F3160000}"/>
    <cellStyle name="20% - Accent4 65 2 3 2" xfId="6083" xr:uid="{00000000-0005-0000-0000-0000F4160000}"/>
    <cellStyle name="20% - Accent4 65 2 4" xfId="6084" xr:uid="{00000000-0005-0000-0000-0000F5160000}"/>
    <cellStyle name="20% - Accent4 65 2 4 2" xfId="6085" xr:uid="{00000000-0005-0000-0000-0000F6160000}"/>
    <cellStyle name="20% - Accent4 65 2 5" xfId="6086" xr:uid="{00000000-0005-0000-0000-0000F7160000}"/>
    <cellStyle name="20% - Accent4 65 2 5 2" xfId="6087" xr:uid="{00000000-0005-0000-0000-0000F8160000}"/>
    <cellStyle name="20% - Accent4 65 2 6" xfId="6088" xr:uid="{00000000-0005-0000-0000-0000F9160000}"/>
    <cellStyle name="20% - Accent4 65 3" xfId="6089" xr:uid="{00000000-0005-0000-0000-0000FA160000}"/>
    <cellStyle name="20% - Accent4 65 3 2" xfId="6090" xr:uid="{00000000-0005-0000-0000-0000FB160000}"/>
    <cellStyle name="20% - Accent4 65 4" xfId="6091" xr:uid="{00000000-0005-0000-0000-0000FC160000}"/>
    <cellStyle name="20% - Accent4 65 4 2" xfId="6092" xr:uid="{00000000-0005-0000-0000-0000FD160000}"/>
    <cellStyle name="20% - Accent4 65 5" xfId="6093" xr:uid="{00000000-0005-0000-0000-0000FE160000}"/>
    <cellStyle name="20% - Accent4 65 5 2" xfId="6094" xr:uid="{00000000-0005-0000-0000-0000FF160000}"/>
    <cellStyle name="20% - Accent4 65 6" xfId="6095" xr:uid="{00000000-0005-0000-0000-000000170000}"/>
    <cellStyle name="20% - Accent4 65 6 2" xfId="6096" xr:uid="{00000000-0005-0000-0000-000001170000}"/>
    <cellStyle name="20% - Accent4 65 7" xfId="6097" xr:uid="{00000000-0005-0000-0000-000002170000}"/>
    <cellStyle name="20% - Accent4 65 8" xfId="6098" xr:uid="{00000000-0005-0000-0000-000003170000}"/>
    <cellStyle name="20% - Accent4 66" xfId="6099" xr:uid="{00000000-0005-0000-0000-000004170000}"/>
    <cellStyle name="20% - Accent4 66 2" xfId="6100" xr:uid="{00000000-0005-0000-0000-000005170000}"/>
    <cellStyle name="20% - Accent4 66 2 2" xfId="6101" xr:uid="{00000000-0005-0000-0000-000006170000}"/>
    <cellStyle name="20% - Accent4 66 2 2 2" xfId="6102" xr:uid="{00000000-0005-0000-0000-000007170000}"/>
    <cellStyle name="20% - Accent4 66 2 3" xfId="6103" xr:uid="{00000000-0005-0000-0000-000008170000}"/>
    <cellStyle name="20% - Accent4 66 2 3 2" xfId="6104" xr:uid="{00000000-0005-0000-0000-000009170000}"/>
    <cellStyle name="20% - Accent4 66 2 4" xfId="6105" xr:uid="{00000000-0005-0000-0000-00000A170000}"/>
    <cellStyle name="20% - Accent4 66 2 4 2" xfId="6106" xr:uid="{00000000-0005-0000-0000-00000B170000}"/>
    <cellStyle name="20% - Accent4 66 2 5" xfId="6107" xr:uid="{00000000-0005-0000-0000-00000C170000}"/>
    <cellStyle name="20% - Accent4 66 2 5 2" xfId="6108" xr:uid="{00000000-0005-0000-0000-00000D170000}"/>
    <cellStyle name="20% - Accent4 66 2 6" xfId="6109" xr:uid="{00000000-0005-0000-0000-00000E170000}"/>
    <cellStyle name="20% - Accent4 66 3" xfId="6110" xr:uid="{00000000-0005-0000-0000-00000F170000}"/>
    <cellStyle name="20% - Accent4 66 3 2" xfId="6111" xr:uid="{00000000-0005-0000-0000-000010170000}"/>
    <cellStyle name="20% - Accent4 66 4" xfId="6112" xr:uid="{00000000-0005-0000-0000-000011170000}"/>
    <cellStyle name="20% - Accent4 66 4 2" xfId="6113" xr:uid="{00000000-0005-0000-0000-000012170000}"/>
    <cellStyle name="20% - Accent4 66 5" xfId="6114" xr:uid="{00000000-0005-0000-0000-000013170000}"/>
    <cellStyle name="20% - Accent4 66 5 2" xfId="6115" xr:uid="{00000000-0005-0000-0000-000014170000}"/>
    <cellStyle name="20% - Accent4 66 6" xfId="6116" xr:uid="{00000000-0005-0000-0000-000015170000}"/>
    <cellStyle name="20% - Accent4 66 6 2" xfId="6117" xr:uid="{00000000-0005-0000-0000-000016170000}"/>
    <cellStyle name="20% - Accent4 66 7" xfId="6118" xr:uid="{00000000-0005-0000-0000-000017170000}"/>
    <cellStyle name="20% - Accent4 66 8" xfId="6119" xr:uid="{00000000-0005-0000-0000-000018170000}"/>
    <cellStyle name="20% - Accent4 67" xfId="6120" xr:uid="{00000000-0005-0000-0000-000019170000}"/>
    <cellStyle name="20% - Accent4 67 2" xfId="6121" xr:uid="{00000000-0005-0000-0000-00001A170000}"/>
    <cellStyle name="20% - Accent4 67 2 2" xfId="6122" xr:uid="{00000000-0005-0000-0000-00001B170000}"/>
    <cellStyle name="20% - Accent4 67 2 2 2" xfId="6123" xr:uid="{00000000-0005-0000-0000-00001C170000}"/>
    <cellStyle name="20% - Accent4 67 2 3" xfId="6124" xr:uid="{00000000-0005-0000-0000-00001D170000}"/>
    <cellStyle name="20% - Accent4 67 2 3 2" xfId="6125" xr:uid="{00000000-0005-0000-0000-00001E170000}"/>
    <cellStyle name="20% - Accent4 67 2 4" xfId="6126" xr:uid="{00000000-0005-0000-0000-00001F170000}"/>
    <cellStyle name="20% - Accent4 67 2 4 2" xfId="6127" xr:uid="{00000000-0005-0000-0000-000020170000}"/>
    <cellStyle name="20% - Accent4 67 2 5" xfId="6128" xr:uid="{00000000-0005-0000-0000-000021170000}"/>
    <cellStyle name="20% - Accent4 67 2 5 2" xfId="6129" xr:uid="{00000000-0005-0000-0000-000022170000}"/>
    <cellStyle name="20% - Accent4 67 2 6" xfId="6130" xr:uid="{00000000-0005-0000-0000-000023170000}"/>
    <cellStyle name="20% - Accent4 67 3" xfId="6131" xr:uid="{00000000-0005-0000-0000-000024170000}"/>
    <cellStyle name="20% - Accent4 67 3 2" xfId="6132" xr:uid="{00000000-0005-0000-0000-000025170000}"/>
    <cellStyle name="20% - Accent4 67 4" xfId="6133" xr:uid="{00000000-0005-0000-0000-000026170000}"/>
    <cellStyle name="20% - Accent4 67 4 2" xfId="6134" xr:uid="{00000000-0005-0000-0000-000027170000}"/>
    <cellStyle name="20% - Accent4 67 5" xfId="6135" xr:uid="{00000000-0005-0000-0000-000028170000}"/>
    <cellStyle name="20% - Accent4 67 5 2" xfId="6136" xr:uid="{00000000-0005-0000-0000-000029170000}"/>
    <cellStyle name="20% - Accent4 67 6" xfId="6137" xr:uid="{00000000-0005-0000-0000-00002A170000}"/>
    <cellStyle name="20% - Accent4 67 6 2" xfId="6138" xr:uid="{00000000-0005-0000-0000-00002B170000}"/>
    <cellStyle name="20% - Accent4 67 7" xfId="6139" xr:uid="{00000000-0005-0000-0000-00002C170000}"/>
    <cellStyle name="20% - Accent4 67 8" xfId="6140" xr:uid="{00000000-0005-0000-0000-00002D170000}"/>
    <cellStyle name="20% - Accent4 68" xfId="6141" xr:uid="{00000000-0005-0000-0000-00002E170000}"/>
    <cellStyle name="20% - Accent4 68 2" xfId="6142" xr:uid="{00000000-0005-0000-0000-00002F170000}"/>
    <cellStyle name="20% - Accent4 68 2 2" xfId="6143" xr:uid="{00000000-0005-0000-0000-000030170000}"/>
    <cellStyle name="20% - Accent4 68 2 2 2" xfId="6144" xr:uid="{00000000-0005-0000-0000-000031170000}"/>
    <cellStyle name="20% - Accent4 68 2 3" xfId="6145" xr:uid="{00000000-0005-0000-0000-000032170000}"/>
    <cellStyle name="20% - Accent4 68 2 3 2" xfId="6146" xr:uid="{00000000-0005-0000-0000-000033170000}"/>
    <cellStyle name="20% - Accent4 68 2 4" xfId="6147" xr:uid="{00000000-0005-0000-0000-000034170000}"/>
    <cellStyle name="20% - Accent4 68 2 4 2" xfId="6148" xr:uid="{00000000-0005-0000-0000-000035170000}"/>
    <cellStyle name="20% - Accent4 68 2 5" xfId="6149" xr:uid="{00000000-0005-0000-0000-000036170000}"/>
    <cellStyle name="20% - Accent4 68 2 5 2" xfId="6150" xr:uid="{00000000-0005-0000-0000-000037170000}"/>
    <cellStyle name="20% - Accent4 68 2 6" xfId="6151" xr:uid="{00000000-0005-0000-0000-000038170000}"/>
    <cellStyle name="20% - Accent4 68 3" xfId="6152" xr:uid="{00000000-0005-0000-0000-000039170000}"/>
    <cellStyle name="20% - Accent4 68 3 2" xfId="6153" xr:uid="{00000000-0005-0000-0000-00003A170000}"/>
    <cellStyle name="20% - Accent4 68 4" xfId="6154" xr:uid="{00000000-0005-0000-0000-00003B170000}"/>
    <cellStyle name="20% - Accent4 68 4 2" xfId="6155" xr:uid="{00000000-0005-0000-0000-00003C170000}"/>
    <cellStyle name="20% - Accent4 68 5" xfId="6156" xr:uid="{00000000-0005-0000-0000-00003D170000}"/>
    <cellStyle name="20% - Accent4 68 5 2" xfId="6157" xr:uid="{00000000-0005-0000-0000-00003E170000}"/>
    <cellStyle name="20% - Accent4 68 6" xfId="6158" xr:uid="{00000000-0005-0000-0000-00003F170000}"/>
    <cellStyle name="20% - Accent4 68 6 2" xfId="6159" xr:uid="{00000000-0005-0000-0000-000040170000}"/>
    <cellStyle name="20% - Accent4 68 7" xfId="6160" xr:uid="{00000000-0005-0000-0000-000041170000}"/>
    <cellStyle name="20% - Accent4 68 8" xfId="6161" xr:uid="{00000000-0005-0000-0000-000042170000}"/>
    <cellStyle name="20% - Accent4 69" xfId="6162" xr:uid="{00000000-0005-0000-0000-000043170000}"/>
    <cellStyle name="20% - Accent4 69 2" xfId="6163" xr:uid="{00000000-0005-0000-0000-000044170000}"/>
    <cellStyle name="20% - Accent4 69 2 2" xfId="6164" xr:uid="{00000000-0005-0000-0000-000045170000}"/>
    <cellStyle name="20% - Accent4 69 2 2 2" xfId="6165" xr:uid="{00000000-0005-0000-0000-000046170000}"/>
    <cellStyle name="20% - Accent4 69 2 3" xfId="6166" xr:uid="{00000000-0005-0000-0000-000047170000}"/>
    <cellStyle name="20% - Accent4 69 2 3 2" xfId="6167" xr:uid="{00000000-0005-0000-0000-000048170000}"/>
    <cellStyle name="20% - Accent4 69 2 4" xfId="6168" xr:uid="{00000000-0005-0000-0000-000049170000}"/>
    <cellStyle name="20% - Accent4 69 2 4 2" xfId="6169" xr:uid="{00000000-0005-0000-0000-00004A170000}"/>
    <cellStyle name="20% - Accent4 69 2 5" xfId="6170" xr:uid="{00000000-0005-0000-0000-00004B170000}"/>
    <cellStyle name="20% - Accent4 69 2 5 2" xfId="6171" xr:uid="{00000000-0005-0000-0000-00004C170000}"/>
    <cellStyle name="20% - Accent4 69 2 6" xfId="6172" xr:uid="{00000000-0005-0000-0000-00004D170000}"/>
    <cellStyle name="20% - Accent4 69 3" xfId="6173" xr:uid="{00000000-0005-0000-0000-00004E170000}"/>
    <cellStyle name="20% - Accent4 69 3 2" xfId="6174" xr:uid="{00000000-0005-0000-0000-00004F170000}"/>
    <cellStyle name="20% - Accent4 69 4" xfId="6175" xr:uid="{00000000-0005-0000-0000-000050170000}"/>
    <cellStyle name="20% - Accent4 69 4 2" xfId="6176" xr:uid="{00000000-0005-0000-0000-000051170000}"/>
    <cellStyle name="20% - Accent4 69 5" xfId="6177" xr:uid="{00000000-0005-0000-0000-000052170000}"/>
    <cellStyle name="20% - Accent4 69 5 2" xfId="6178" xr:uid="{00000000-0005-0000-0000-000053170000}"/>
    <cellStyle name="20% - Accent4 69 6" xfId="6179" xr:uid="{00000000-0005-0000-0000-000054170000}"/>
    <cellStyle name="20% - Accent4 69 6 2" xfId="6180" xr:uid="{00000000-0005-0000-0000-000055170000}"/>
    <cellStyle name="20% - Accent4 69 7" xfId="6181" xr:uid="{00000000-0005-0000-0000-000056170000}"/>
    <cellStyle name="20% - Accent4 69 8" xfId="6182" xr:uid="{00000000-0005-0000-0000-000057170000}"/>
    <cellStyle name="20% - Accent4 7" xfId="6183" xr:uid="{00000000-0005-0000-0000-000058170000}"/>
    <cellStyle name="20% - Accent4 7 10" xfId="6184" xr:uid="{00000000-0005-0000-0000-000059170000}"/>
    <cellStyle name="20% - Accent4 7 11" xfId="6185" xr:uid="{00000000-0005-0000-0000-00005A170000}"/>
    <cellStyle name="20% - Accent4 7 2" xfId="6186" xr:uid="{00000000-0005-0000-0000-00005B170000}"/>
    <cellStyle name="20% - Accent4 7 2 2" xfId="6187" xr:uid="{00000000-0005-0000-0000-00005C170000}"/>
    <cellStyle name="20% - Accent4 7 2 2 2" xfId="6188" xr:uid="{00000000-0005-0000-0000-00005D170000}"/>
    <cellStyle name="20% - Accent4 7 2 3" xfId="6189" xr:uid="{00000000-0005-0000-0000-00005E170000}"/>
    <cellStyle name="20% - Accent4 7 2 3 2" xfId="6190" xr:uid="{00000000-0005-0000-0000-00005F170000}"/>
    <cellStyle name="20% - Accent4 7 2 4" xfId="6191" xr:uid="{00000000-0005-0000-0000-000060170000}"/>
    <cellStyle name="20% - Accent4 7 2 4 2" xfId="6192" xr:uid="{00000000-0005-0000-0000-000061170000}"/>
    <cellStyle name="20% - Accent4 7 2 5" xfId="6193" xr:uid="{00000000-0005-0000-0000-000062170000}"/>
    <cellStyle name="20% - Accent4 7 2 5 2" xfId="6194" xr:uid="{00000000-0005-0000-0000-000063170000}"/>
    <cellStyle name="20% - Accent4 7 2 6" xfId="6195" xr:uid="{00000000-0005-0000-0000-000064170000}"/>
    <cellStyle name="20% - Accent4 7 2 7" xfId="6196" xr:uid="{00000000-0005-0000-0000-000065170000}"/>
    <cellStyle name="20% - Accent4 7 2 8" xfId="6197" xr:uid="{00000000-0005-0000-0000-000066170000}"/>
    <cellStyle name="20% - Accent4 7 2 9" xfId="6198" xr:uid="{00000000-0005-0000-0000-000067170000}"/>
    <cellStyle name="20% - Accent4 7 3" xfId="6199" xr:uid="{00000000-0005-0000-0000-000068170000}"/>
    <cellStyle name="20% - Accent4 7 3 2" xfId="6200" xr:uid="{00000000-0005-0000-0000-000069170000}"/>
    <cellStyle name="20% - Accent4 7 4" xfId="6201" xr:uid="{00000000-0005-0000-0000-00006A170000}"/>
    <cellStyle name="20% - Accent4 7 4 2" xfId="6202" xr:uid="{00000000-0005-0000-0000-00006B170000}"/>
    <cellStyle name="20% - Accent4 7 5" xfId="6203" xr:uid="{00000000-0005-0000-0000-00006C170000}"/>
    <cellStyle name="20% - Accent4 7 5 2" xfId="6204" xr:uid="{00000000-0005-0000-0000-00006D170000}"/>
    <cellStyle name="20% - Accent4 7 6" xfId="6205" xr:uid="{00000000-0005-0000-0000-00006E170000}"/>
    <cellStyle name="20% - Accent4 7 6 2" xfId="6206" xr:uid="{00000000-0005-0000-0000-00006F170000}"/>
    <cellStyle name="20% - Accent4 7 7" xfId="6207" xr:uid="{00000000-0005-0000-0000-000070170000}"/>
    <cellStyle name="20% - Accent4 7 8" xfId="6208" xr:uid="{00000000-0005-0000-0000-000071170000}"/>
    <cellStyle name="20% - Accent4 7 9" xfId="6209" xr:uid="{00000000-0005-0000-0000-000072170000}"/>
    <cellStyle name="20% - Accent4 70" xfId="6210" xr:uid="{00000000-0005-0000-0000-000073170000}"/>
    <cellStyle name="20% - Accent4 70 2" xfId="6211" xr:uid="{00000000-0005-0000-0000-000074170000}"/>
    <cellStyle name="20% - Accent4 70 2 2" xfId="6212" xr:uid="{00000000-0005-0000-0000-000075170000}"/>
    <cellStyle name="20% - Accent4 70 2 2 2" xfId="6213" xr:uid="{00000000-0005-0000-0000-000076170000}"/>
    <cellStyle name="20% - Accent4 70 2 3" xfId="6214" xr:uid="{00000000-0005-0000-0000-000077170000}"/>
    <cellStyle name="20% - Accent4 70 2 3 2" xfId="6215" xr:uid="{00000000-0005-0000-0000-000078170000}"/>
    <cellStyle name="20% - Accent4 70 2 4" xfId="6216" xr:uid="{00000000-0005-0000-0000-000079170000}"/>
    <cellStyle name="20% - Accent4 70 2 4 2" xfId="6217" xr:uid="{00000000-0005-0000-0000-00007A170000}"/>
    <cellStyle name="20% - Accent4 70 2 5" xfId="6218" xr:uid="{00000000-0005-0000-0000-00007B170000}"/>
    <cellStyle name="20% - Accent4 70 2 5 2" xfId="6219" xr:uid="{00000000-0005-0000-0000-00007C170000}"/>
    <cellStyle name="20% - Accent4 70 2 6" xfId="6220" xr:uid="{00000000-0005-0000-0000-00007D170000}"/>
    <cellStyle name="20% - Accent4 70 3" xfId="6221" xr:uid="{00000000-0005-0000-0000-00007E170000}"/>
    <cellStyle name="20% - Accent4 70 3 2" xfId="6222" xr:uid="{00000000-0005-0000-0000-00007F170000}"/>
    <cellStyle name="20% - Accent4 70 4" xfId="6223" xr:uid="{00000000-0005-0000-0000-000080170000}"/>
    <cellStyle name="20% - Accent4 70 4 2" xfId="6224" xr:uid="{00000000-0005-0000-0000-000081170000}"/>
    <cellStyle name="20% - Accent4 70 5" xfId="6225" xr:uid="{00000000-0005-0000-0000-000082170000}"/>
    <cellStyle name="20% - Accent4 70 5 2" xfId="6226" xr:uid="{00000000-0005-0000-0000-000083170000}"/>
    <cellStyle name="20% - Accent4 70 6" xfId="6227" xr:uid="{00000000-0005-0000-0000-000084170000}"/>
    <cellStyle name="20% - Accent4 70 6 2" xfId="6228" xr:uid="{00000000-0005-0000-0000-000085170000}"/>
    <cellStyle name="20% - Accent4 70 7" xfId="6229" xr:uid="{00000000-0005-0000-0000-000086170000}"/>
    <cellStyle name="20% - Accent4 70 8" xfId="6230" xr:uid="{00000000-0005-0000-0000-000087170000}"/>
    <cellStyle name="20% - Accent4 71" xfId="6231" xr:uid="{00000000-0005-0000-0000-000088170000}"/>
    <cellStyle name="20% - Accent4 71 2" xfId="6232" xr:uid="{00000000-0005-0000-0000-000089170000}"/>
    <cellStyle name="20% - Accent4 71 2 2" xfId="6233" xr:uid="{00000000-0005-0000-0000-00008A170000}"/>
    <cellStyle name="20% - Accent4 71 2 2 2" xfId="6234" xr:uid="{00000000-0005-0000-0000-00008B170000}"/>
    <cellStyle name="20% - Accent4 71 2 3" xfId="6235" xr:uid="{00000000-0005-0000-0000-00008C170000}"/>
    <cellStyle name="20% - Accent4 71 2 3 2" xfId="6236" xr:uid="{00000000-0005-0000-0000-00008D170000}"/>
    <cellStyle name="20% - Accent4 71 2 4" xfId="6237" xr:uid="{00000000-0005-0000-0000-00008E170000}"/>
    <cellStyle name="20% - Accent4 71 2 4 2" xfId="6238" xr:uid="{00000000-0005-0000-0000-00008F170000}"/>
    <cellStyle name="20% - Accent4 71 2 5" xfId="6239" xr:uid="{00000000-0005-0000-0000-000090170000}"/>
    <cellStyle name="20% - Accent4 71 2 5 2" xfId="6240" xr:uid="{00000000-0005-0000-0000-000091170000}"/>
    <cellStyle name="20% - Accent4 71 2 6" xfId="6241" xr:uid="{00000000-0005-0000-0000-000092170000}"/>
    <cellStyle name="20% - Accent4 71 3" xfId="6242" xr:uid="{00000000-0005-0000-0000-000093170000}"/>
    <cellStyle name="20% - Accent4 71 3 2" xfId="6243" xr:uid="{00000000-0005-0000-0000-000094170000}"/>
    <cellStyle name="20% - Accent4 71 4" xfId="6244" xr:uid="{00000000-0005-0000-0000-000095170000}"/>
    <cellStyle name="20% - Accent4 71 4 2" xfId="6245" xr:uid="{00000000-0005-0000-0000-000096170000}"/>
    <cellStyle name="20% - Accent4 71 5" xfId="6246" xr:uid="{00000000-0005-0000-0000-000097170000}"/>
    <cellStyle name="20% - Accent4 71 5 2" xfId="6247" xr:uid="{00000000-0005-0000-0000-000098170000}"/>
    <cellStyle name="20% - Accent4 71 6" xfId="6248" xr:uid="{00000000-0005-0000-0000-000099170000}"/>
    <cellStyle name="20% - Accent4 71 6 2" xfId="6249" xr:uid="{00000000-0005-0000-0000-00009A170000}"/>
    <cellStyle name="20% - Accent4 71 7" xfId="6250" xr:uid="{00000000-0005-0000-0000-00009B170000}"/>
    <cellStyle name="20% - Accent4 71 8" xfId="6251" xr:uid="{00000000-0005-0000-0000-00009C170000}"/>
    <cellStyle name="20% - Accent4 72" xfId="6252" xr:uid="{00000000-0005-0000-0000-00009D170000}"/>
    <cellStyle name="20% - Accent4 72 2" xfId="6253" xr:uid="{00000000-0005-0000-0000-00009E170000}"/>
    <cellStyle name="20% - Accent4 72 2 2" xfId="6254" xr:uid="{00000000-0005-0000-0000-00009F170000}"/>
    <cellStyle name="20% - Accent4 72 2 2 2" xfId="6255" xr:uid="{00000000-0005-0000-0000-0000A0170000}"/>
    <cellStyle name="20% - Accent4 72 2 3" xfId="6256" xr:uid="{00000000-0005-0000-0000-0000A1170000}"/>
    <cellStyle name="20% - Accent4 72 2 3 2" xfId="6257" xr:uid="{00000000-0005-0000-0000-0000A2170000}"/>
    <cellStyle name="20% - Accent4 72 2 4" xfId="6258" xr:uid="{00000000-0005-0000-0000-0000A3170000}"/>
    <cellStyle name="20% - Accent4 72 2 4 2" xfId="6259" xr:uid="{00000000-0005-0000-0000-0000A4170000}"/>
    <cellStyle name="20% - Accent4 72 2 5" xfId="6260" xr:uid="{00000000-0005-0000-0000-0000A5170000}"/>
    <cellStyle name="20% - Accent4 72 2 5 2" xfId="6261" xr:uid="{00000000-0005-0000-0000-0000A6170000}"/>
    <cellStyle name="20% - Accent4 72 2 6" xfId="6262" xr:uid="{00000000-0005-0000-0000-0000A7170000}"/>
    <cellStyle name="20% - Accent4 72 3" xfId="6263" xr:uid="{00000000-0005-0000-0000-0000A8170000}"/>
    <cellStyle name="20% - Accent4 72 3 2" xfId="6264" xr:uid="{00000000-0005-0000-0000-0000A9170000}"/>
    <cellStyle name="20% - Accent4 72 4" xfId="6265" xr:uid="{00000000-0005-0000-0000-0000AA170000}"/>
    <cellStyle name="20% - Accent4 72 4 2" xfId="6266" xr:uid="{00000000-0005-0000-0000-0000AB170000}"/>
    <cellStyle name="20% - Accent4 72 5" xfId="6267" xr:uid="{00000000-0005-0000-0000-0000AC170000}"/>
    <cellStyle name="20% - Accent4 72 5 2" xfId="6268" xr:uid="{00000000-0005-0000-0000-0000AD170000}"/>
    <cellStyle name="20% - Accent4 72 6" xfId="6269" xr:uid="{00000000-0005-0000-0000-0000AE170000}"/>
    <cellStyle name="20% - Accent4 72 6 2" xfId="6270" xr:uid="{00000000-0005-0000-0000-0000AF170000}"/>
    <cellStyle name="20% - Accent4 72 7" xfId="6271" xr:uid="{00000000-0005-0000-0000-0000B0170000}"/>
    <cellStyle name="20% - Accent4 72 8" xfId="6272" xr:uid="{00000000-0005-0000-0000-0000B1170000}"/>
    <cellStyle name="20% - Accent4 8" xfId="6273" xr:uid="{00000000-0005-0000-0000-0000B2170000}"/>
    <cellStyle name="20% - Accent4 8 2" xfId="6274" xr:uid="{00000000-0005-0000-0000-0000B3170000}"/>
    <cellStyle name="20% - Accent4 8 2 2" xfId="6275" xr:uid="{00000000-0005-0000-0000-0000B4170000}"/>
    <cellStyle name="20% - Accent4 8 2 2 2" xfId="6276" xr:uid="{00000000-0005-0000-0000-0000B5170000}"/>
    <cellStyle name="20% - Accent4 8 2 3" xfId="6277" xr:uid="{00000000-0005-0000-0000-0000B6170000}"/>
    <cellStyle name="20% - Accent4 8 2 3 2" xfId="6278" xr:uid="{00000000-0005-0000-0000-0000B7170000}"/>
    <cellStyle name="20% - Accent4 8 2 4" xfId="6279" xr:uid="{00000000-0005-0000-0000-0000B8170000}"/>
    <cellStyle name="20% - Accent4 8 2 4 2" xfId="6280" xr:uid="{00000000-0005-0000-0000-0000B9170000}"/>
    <cellStyle name="20% - Accent4 8 2 5" xfId="6281" xr:uid="{00000000-0005-0000-0000-0000BA170000}"/>
    <cellStyle name="20% - Accent4 8 2 5 2" xfId="6282" xr:uid="{00000000-0005-0000-0000-0000BB170000}"/>
    <cellStyle name="20% - Accent4 8 2 6" xfId="6283" xr:uid="{00000000-0005-0000-0000-0000BC170000}"/>
    <cellStyle name="20% - Accent4 8 3" xfId="6284" xr:uid="{00000000-0005-0000-0000-0000BD170000}"/>
    <cellStyle name="20% - Accent4 8 3 2" xfId="6285" xr:uid="{00000000-0005-0000-0000-0000BE170000}"/>
    <cellStyle name="20% - Accent4 8 4" xfId="6286" xr:uid="{00000000-0005-0000-0000-0000BF170000}"/>
    <cellStyle name="20% - Accent4 8 4 2" xfId="6287" xr:uid="{00000000-0005-0000-0000-0000C0170000}"/>
    <cellStyle name="20% - Accent4 8 5" xfId="6288" xr:uid="{00000000-0005-0000-0000-0000C1170000}"/>
    <cellStyle name="20% - Accent4 8 5 2" xfId="6289" xr:uid="{00000000-0005-0000-0000-0000C2170000}"/>
    <cellStyle name="20% - Accent4 8 6" xfId="6290" xr:uid="{00000000-0005-0000-0000-0000C3170000}"/>
    <cellStyle name="20% - Accent4 8 6 2" xfId="6291" xr:uid="{00000000-0005-0000-0000-0000C4170000}"/>
    <cellStyle name="20% - Accent4 8 7" xfId="6292" xr:uid="{00000000-0005-0000-0000-0000C5170000}"/>
    <cellStyle name="20% - Accent4 8 8" xfId="6293" xr:uid="{00000000-0005-0000-0000-0000C6170000}"/>
    <cellStyle name="20% - Accent4 9" xfId="6294" xr:uid="{00000000-0005-0000-0000-0000C7170000}"/>
    <cellStyle name="20% - Accent4 9 2" xfId="6295" xr:uid="{00000000-0005-0000-0000-0000C8170000}"/>
    <cellStyle name="20% - Accent4 9 2 2" xfId="6296" xr:uid="{00000000-0005-0000-0000-0000C9170000}"/>
    <cellStyle name="20% - Accent4 9 2 2 2" xfId="6297" xr:uid="{00000000-0005-0000-0000-0000CA170000}"/>
    <cellStyle name="20% - Accent4 9 2 3" xfId="6298" xr:uid="{00000000-0005-0000-0000-0000CB170000}"/>
    <cellStyle name="20% - Accent4 9 2 3 2" xfId="6299" xr:uid="{00000000-0005-0000-0000-0000CC170000}"/>
    <cellStyle name="20% - Accent4 9 2 4" xfId="6300" xr:uid="{00000000-0005-0000-0000-0000CD170000}"/>
    <cellStyle name="20% - Accent4 9 2 4 2" xfId="6301" xr:uid="{00000000-0005-0000-0000-0000CE170000}"/>
    <cellStyle name="20% - Accent4 9 2 5" xfId="6302" xr:uid="{00000000-0005-0000-0000-0000CF170000}"/>
    <cellStyle name="20% - Accent4 9 2 5 2" xfId="6303" xr:uid="{00000000-0005-0000-0000-0000D0170000}"/>
    <cellStyle name="20% - Accent4 9 2 6" xfId="6304" xr:uid="{00000000-0005-0000-0000-0000D1170000}"/>
    <cellStyle name="20% - Accent4 9 3" xfId="6305" xr:uid="{00000000-0005-0000-0000-0000D2170000}"/>
    <cellStyle name="20% - Accent4 9 3 2" xfId="6306" xr:uid="{00000000-0005-0000-0000-0000D3170000}"/>
    <cellStyle name="20% - Accent4 9 4" xfId="6307" xr:uid="{00000000-0005-0000-0000-0000D4170000}"/>
    <cellStyle name="20% - Accent4 9 4 2" xfId="6308" xr:uid="{00000000-0005-0000-0000-0000D5170000}"/>
    <cellStyle name="20% - Accent4 9 5" xfId="6309" xr:uid="{00000000-0005-0000-0000-0000D6170000}"/>
    <cellStyle name="20% - Accent4 9 5 2" xfId="6310" xr:uid="{00000000-0005-0000-0000-0000D7170000}"/>
    <cellStyle name="20% - Accent4 9 6" xfId="6311" xr:uid="{00000000-0005-0000-0000-0000D8170000}"/>
    <cellStyle name="20% - Accent4 9 6 2" xfId="6312" xr:uid="{00000000-0005-0000-0000-0000D9170000}"/>
    <cellStyle name="20% - Accent4 9 7" xfId="6313" xr:uid="{00000000-0005-0000-0000-0000DA170000}"/>
    <cellStyle name="20% - Accent4 9 8" xfId="6314" xr:uid="{00000000-0005-0000-0000-0000DB170000}"/>
    <cellStyle name="20% - Accent5 10" xfId="6315" xr:uid="{00000000-0005-0000-0000-0000DC170000}"/>
    <cellStyle name="20% - Accent5 10 2" xfId="6316" xr:uid="{00000000-0005-0000-0000-0000DD170000}"/>
    <cellStyle name="20% - Accent5 10 2 2" xfId="6317" xr:uid="{00000000-0005-0000-0000-0000DE170000}"/>
    <cellStyle name="20% - Accent5 10 2 2 2" xfId="6318" xr:uid="{00000000-0005-0000-0000-0000DF170000}"/>
    <cellStyle name="20% - Accent5 10 2 3" xfId="6319" xr:uid="{00000000-0005-0000-0000-0000E0170000}"/>
    <cellStyle name="20% - Accent5 10 2 3 2" xfId="6320" xr:uid="{00000000-0005-0000-0000-0000E1170000}"/>
    <cellStyle name="20% - Accent5 10 2 4" xfId="6321" xr:uid="{00000000-0005-0000-0000-0000E2170000}"/>
    <cellStyle name="20% - Accent5 10 2 4 2" xfId="6322" xr:uid="{00000000-0005-0000-0000-0000E3170000}"/>
    <cellStyle name="20% - Accent5 10 2 5" xfId="6323" xr:uid="{00000000-0005-0000-0000-0000E4170000}"/>
    <cellStyle name="20% - Accent5 10 2 5 2" xfId="6324" xr:uid="{00000000-0005-0000-0000-0000E5170000}"/>
    <cellStyle name="20% - Accent5 10 2 6" xfId="6325" xr:uid="{00000000-0005-0000-0000-0000E6170000}"/>
    <cellStyle name="20% - Accent5 10 3" xfId="6326" xr:uid="{00000000-0005-0000-0000-0000E7170000}"/>
    <cellStyle name="20% - Accent5 10 3 2" xfId="6327" xr:uid="{00000000-0005-0000-0000-0000E8170000}"/>
    <cellStyle name="20% - Accent5 10 4" xfId="6328" xr:uid="{00000000-0005-0000-0000-0000E9170000}"/>
    <cellStyle name="20% - Accent5 10 4 2" xfId="6329" xr:uid="{00000000-0005-0000-0000-0000EA170000}"/>
    <cellStyle name="20% - Accent5 10 5" xfId="6330" xr:uid="{00000000-0005-0000-0000-0000EB170000}"/>
    <cellStyle name="20% - Accent5 10 5 2" xfId="6331" xr:uid="{00000000-0005-0000-0000-0000EC170000}"/>
    <cellStyle name="20% - Accent5 10 6" xfId="6332" xr:uid="{00000000-0005-0000-0000-0000ED170000}"/>
    <cellStyle name="20% - Accent5 10 6 2" xfId="6333" xr:uid="{00000000-0005-0000-0000-0000EE170000}"/>
    <cellStyle name="20% - Accent5 10 7" xfId="6334" xr:uid="{00000000-0005-0000-0000-0000EF170000}"/>
    <cellStyle name="20% - Accent5 10 8" xfId="6335" xr:uid="{00000000-0005-0000-0000-0000F0170000}"/>
    <cellStyle name="20% - Accent5 11" xfId="6336" xr:uid="{00000000-0005-0000-0000-0000F1170000}"/>
    <cellStyle name="20% - Accent5 11 2" xfId="6337" xr:uid="{00000000-0005-0000-0000-0000F2170000}"/>
    <cellStyle name="20% - Accent5 11 2 2" xfId="6338" xr:uid="{00000000-0005-0000-0000-0000F3170000}"/>
    <cellStyle name="20% - Accent5 11 2 2 2" xfId="6339" xr:uid="{00000000-0005-0000-0000-0000F4170000}"/>
    <cellStyle name="20% - Accent5 11 2 3" xfId="6340" xr:uid="{00000000-0005-0000-0000-0000F5170000}"/>
    <cellStyle name="20% - Accent5 11 2 3 2" xfId="6341" xr:uid="{00000000-0005-0000-0000-0000F6170000}"/>
    <cellStyle name="20% - Accent5 11 2 4" xfId="6342" xr:uid="{00000000-0005-0000-0000-0000F7170000}"/>
    <cellStyle name="20% - Accent5 11 2 4 2" xfId="6343" xr:uid="{00000000-0005-0000-0000-0000F8170000}"/>
    <cellStyle name="20% - Accent5 11 2 5" xfId="6344" xr:uid="{00000000-0005-0000-0000-0000F9170000}"/>
    <cellStyle name="20% - Accent5 11 2 5 2" xfId="6345" xr:uid="{00000000-0005-0000-0000-0000FA170000}"/>
    <cellStyle name="20% - Accent5 11 2 6" xfId="6346" xr:uid="{00000000-0005-0000-0000-0000FB170000}"/>
    <cellStyle name="20% - Accent5 11 3" xfId="6347" xr:uid="{00000000-0005-0000-0000-0000FC170000}"/>
    <cellStyle name="20% - Accent5 11 3 2" xfId="6348" xr:uid="{00000000-0005-0000-0000-0000FD170000}"/>
    <cellStyle name="20% - Accent5 11 4" xfId="6349" xr:uid="{00000000-0005-0000-0000-0000FE170000}"/>
    <cellStyle name="20% - Accent5 11 4 2" xfId="6350" xr:uid="{00000000-0005-0000-0000-0000FF170000}"/>
    <cellStyle name="20% - Accent5 11 5" xfId="6351" xr:uid="{00000000-0005-0000-0000-000000180000}"/>
    <cellStyle name="20% - Accent5 11 5 2" xfId="6352" xr:uid="{00000000-0005-0000-0000-000001180000}"/>
    <cellStyle name="20% - Accent5 11 6" xfId="6353" xr:uid="{00000000-0005-0000-0000-000002180000}"/>
    <cellStyle name="20% - Accent5 11 6 2" xfId="6354" xr:uid="{00000000-0005-0000-0000-000003180000}"/>
    <cellStyle name="20% - Accent5 11 7" xfId="6355" xr:uid="{00000000-0005-0000-0000-000004180000}"/>
    <cellStyle name="20% - Accent5 11 8" xfId="6356" xr:uid="{00000000-0005-0000-0000-000005180000}"/>
    <cellStyle name="20% - Accent5 12" xfId="6357" xr:uid="{00000000-0005-0000-0000-000006180000}"/>
    <cellStyle name="20% - Accent5 12 2" xfId="6358" xr:uid="{00000000-0005-0000-0000-000007180000}"/>
    <cellStyle name="20% - Accent5 12 2 2" xfId="6359" xr:uid="{00000000-0005-0000-0000-000008180000}"/>
    <cellStyle name="20% - Accent5 12 2 2 2" xfId="6360" xr:uid="{00000000-0005-0000-0000-000009180000}"/>
    <cellStyle name="20% - Accent5 12 2 3" xfId="6361" xr:uid="{00000000-0005-0000-0000-00000A180000}"/>
    <cellStyle name="20% - Accent5 12 2 3 2" xfId="6362" xr:uid="{00000000-0005-0000-0000-00000B180000}"/>
    <cellStyle name="20% - Accent5 12 2 4" xfId="6363" xr:uid="{00000000-0005-0000-0000-00000C180000}"/>
    <cellStyle name="20% - Accent5 12 2 4 2" xfId="6364" xr:uid="{00000000-0005-0000-0000-00000D180000}"/>
    <cellStyle name="20% - Accent5 12 2 5" xfId="6365" xr:uid="{00000000-0005-0000-0000-00000E180000}"/>
    <cellStyle name="20% - Accent5 12 2 5 2" xfId="6366" xr:uid="{00000000-0005-0000-0000-00000F180000}"/>
    <cellStyle name="20% - Accent5 12 2 6" xfId="6367" xr:uid="{00000000-0005-0000-0000-000010180000}"/>
    <cellStyle name="20% - Accent5 12 3" xfId="6368" xr:uid="{00000000-0005-0000-0000-000011180000}"/>
    <cellStyle name="20% - Accent5 12 3 2" xfId="6369" xr:uid="{00000000-0005-0000-0000-000012180000}"/>
    <cellStyle name="20% - Accent5 12 4" xfId="6370" xr:uid="{00000000-0005-0000-0000-000013180000}"/>
    <cellStyle name="20% - Accent5 12 4 2" xfId="6371" xr:uid="{00000000-0005-0000-0000-000014180000}"/>
    <cellStyle name="20% - Accent5 12 5" xfId="6372" xr:uid="{00000000-0005-0000-0000-000015180000}"/>
    <cellStyle name="20% - Accent5 12 5 2" xfId="6373" xr:uid="{00000000-0005-0000-0000-000016180000}"/>
    <cellStyle name="20% - Accent5 12 6" xfId="6374" xr:uid="{00000000-0005-0000-0000-000017180000}"/>
    <cellStyle name="20% - Accent5 12 6 2" xfId="6375" xr:uid="{00000000-0005-0000-0000-000018180000}"/>
    <cellStyle name="20% - Accent5 12 7" xfId="6376" xr:uid="{00000000-0005-0000-0000-000019180000}"/>
    <cellStyle name="20% - Accent5 12 8" xfId="6377" xr:uid="{00000000-0005-0000-0000-00001A180000}"/>
    <cellStyle name="20% - Accent5 13" xfId="6378" xr:uid="{00000000-0005-0000-0000-00001B180000}"/>
    <cellStyle name="20% - Accent5 13 2" xfId="6379" xr:uid="{00000000-0005-0000-0000-00001C180000}"/>
    <cellStyle name="20% - Accent5 13 2 2" xfId="6380" xr:uid="{00000000-0005-0000-0000-00001D180000}"/>
    <cellStyle name="20% - Accent5 13 2 2 2" xfId="6381" xr:uid="{00000000-0005-0000-0000-00001E180000}"/>
    <cellStyle name="20% - Accent5 13 2 3" xfId="6382" xr:uid="{00000000-0005-0000-0000-00001F180000}"/>
    <cellStyle name="20% - Accent5 13 2 3 2" xfId="6383" xr:uid="{00000000-0005-0000-0000-000020180000}"/>
    <cellStyle name="20% - Accent5 13 2 4" xfId="6384" xr:uid="{00000000-0005-0000-0000-000021180000}"/>
    <cellStyle name="20% - Accent5 13 2 4 2" xfId="6385" xr:uid="{00000000-0005-0000-0000-000022180000}"/>
    <cellStyle name="20% - Accent5 13 2 5" xfId="6386" xr:uid="{00000000-0005-0000-0000-000023180000}"/>
    <cellStyle name="20% - Accent5 13 2 5 2" xfId="6387" xr:uid="{00000000-0005-0000-0000-000024180000}"/>
    <cellStyle name="20% - Accent5 13 2 6" xfId="6388" xr:uid="{00000000-0005-0000-0000-000025180000}"/>
    <cellStyle name="20% - Accent5 13 3" xfId="6389" xr:uid="{00000000-0005-0000-0000-000026180000}"/>
    <cellStyle name="20% - Accent5 13 3 2" xfId="6390" xr:uid="{00000000-0005-0000-0000-000027180000}"/>
    <cellStyle name="20% - Accent5 13 4" xfId="6391" xr:uid="{00000000-0005-0000-0000-000028180000}"/>
    <cellStyle name="20% - Accent5 13 4 2" xfId="6392" xr:uid="{00000000-0005-0000-0000-000029180000}"/>
    <cellStyle name="20% - Accent5 13 5" xfId="6393" xr:uid="{00000000-0005-0000-0000-00002A180000}"/>
    <cellStyle name="20% - Accent5 13 5 2" xfId="6394" xr:uid="{00000000-0005-0000-0000-00002B180000}"/>
    <cellStyle name="20% - Accent5 13 6" xfId="6395" xr:uid="{00000000-0005-0000-0000-00002C180000}"/>
    <cellStyle name="20% - Accent5 13 6 2" xfId="6396" xr:uid="{00000000-0005-0000-0000-00002D180000}"/>
    <cellStyle name="20% - Accent5 13 7" xfId="6397" xr:uid="{00000000-0005-0000-0000-00002E180000}"/>
    <cellStyle name="20% - Accent5 13 8" xfId="6398" xr:uid="{00000000-0005-0000-0000-00002F180000}"/>
    <cellStyle name="20% - Accent5 14" xfId="6399" xr:uid="{00000000-0005-0000-0000-000030180000}"/>
    <cellStyle name="20% - Accent5 14 2" xfId="6400" xr:uid="{00000000-0005-0000-0000-000031180000}"/>
    <cellStyle name="20% - Accent5 14 2 2" xfId="6401" xr:uid="{00000000-0005-0000-0000-000032180000}"/>
    <cellStyle name="20% - Accent5 14 2 2 2" xfId="6402" xr:uid="{00000000-0005-0000-0000-000033180000}"/>
    <cellStyle name="20% - Accent5 14 2 3" xfId="6403" xr:uid="{00000000-0005-0000-0000-000034180000}"/>
    <cellStyle name="20% - Accent5 14 2 3 2" xfId="6404" xr:uid="{00000000-0005-0000-0000-000035180000}"/>
    <cellStyle name="20% - Accent5 14 2 4" xfId="6405" xr:uid="{00000000-0005-0000-0000-000036180000}"/>
    <cellStyle name="20% - Accent5 14 2 4 2" xfId="6406" xr:uid="{00000000-0005-0000-0000-000037180000}"/>
    <cellStyle name="20% - Accent5 14 2 5" xfId="6407" xr:uid="{00000000-0005-0000-0000-000038180000}"/>
    <cellStyle name="20% - Accent5 14 2 5 2" xfId="6408" xr:uid="{00000000-0005-0000-0000-000039180000}"/>
    <cellStyle name="20% - Accent5 14 2 6" xfId="6409" xr:uid="{00000000-0005-0000-0000-00003A180000}"/>
    <cellStyle name="20% - Accent5 14 3" xfId="6410" xr:uid="{00000000-0005-0000-0000-00003B180000}"/>
    <cellStyle name="20% - Accent5 14 3 2" xfId="6411" xr:uid="{00000000-0005-0000-0000-00003C180000}"/>
    <cellStyle name="20% - Accent5 14 4" xfId="6412" xr:uid="{00000000-0005-0000-0000-00003D180000}"/>
    <cellStyle name="20% - Accent5 14 4 2" xfId="6413" xr:uid="{00000000-0005-0000-0000-00003E180000}"/>
    <cellStyle name="20% - Accent5 14 5" xfId="6414" xr:uid="{00000000-0005-0000-0000-00003F180000}"/>
    <cellStyle name="20% - Accent5 14 5 2" xfId="6415" xr:uid="{00000000-0005-0000-0000-000040180000}"/>
    <cellStyle name="20% - Accent5 14 6" xfId="6416" xr:uid="{00000000-0005-0000-0000-000041180000}"/>
    <cellStyle name="20% - Accent5 14 6 2" xfId="6417" xr:uid="{00000000-0005-0000-0000-000042180000}"/>
    <cellStyle name="20% - Accent5 14 7" xfId="6418" xr:uid="{00000000-0005-0000-0000-000043180000}"/>
    <cellStyle name="20% - Accent5 14 8" xfId="6419" xr:uid="{00000000-0005-0000-0000-000044180000}"/>
    <cellStyle name="20% - Accent5 15" xfId="6420" xr:uid="{00000000-0005-0000-0000-000045180000}"/>
    <cellStyle name="20% - Accent5 15 2" xfId="6421" xr:uid="{00000000-0005-0000-0000-000046180000}"/>
    <cellStyle name="20% - Accent5 15 2 2" xfId="6422" xr:uid="{00000000-0005-0000-0000-000047180000}"/>
    <cellStyle name="20% - Accent5 15 2 2 2" xfId="6423" xr:uid="{00000000-0005-0000-0000-000048180000}"/>
    <cellStyle name="20% - Accent5 15 2 3" xfId="6424" xr:uid="{00000000-0005-0000-0000-000049180000}"/>
    <cellStyle name="20% - Accent5 15 2 3 2" xfId="6425" xr:uid="{00000000-0005-0000-0000-00004A180000}"/>
    <cellStyle name="20% - Accent5 15 2 4" xfId="6426" xr:uid="{00000000-0005-0000-0000-00004B180000}"/>
    <cellStyle name="20% - Accent5 15 2 4 2" xfId="6427" xr:uid="{00000000-0005-0000-0000-00004C180000}"/>
    <cellStyle name="20% - Accent5 15 2 5" xfId="6428" xr:uid="{00000000-0005-0000-0000-00004D180000}"/>
    <cellStyle name="20% - Accent5 15 2 5 2" xfId="6429" xr:uid="{00000000-0005-0000-0000-00004E180000}"/>
    <cellStyle name="20% - Accent5 15 2 6" xfId="6430" xr:uid="{00000000-0005-0000-0000-00004F180000}"/>
    <cellStyle name="20% - Accent5 15 3" xfId="6431" xr:uid="{00000000-0005-0000-0000-000050180000}"/>
    <cellStyle name="20% - Accent5 15 3 2" xfId="6432" xr:uid="{00000000-0005-0000-0000-000051180000}"/>
    <cellStyle name="20% - Accent5 15 4" xfId="6433" xr:uid="{00000000-0005-0000-0000-000052180000}"/>
    <cellStyle name="20% - Accent5 15 4 2" xfId="6434" xr:uid="{00000000-0005-0000-0000-000053180000}"/>
    <cellStyle name="20% - Accent5 15 5" xfId="6435" xr:uid="{00000000-0005-0000-0000-000054180000}"/>
    <cellStyle name="20% - Accent5 15 5 2" xfId="6436" xr:uid="{00000000-0005-0000-0000-000055180000}"/>
    <cellStyle name="20% - Accent5 15 6" xfId="6437" xr:uid="{00000000-0005-0000-0000-000056180000}"/>
    <cellStyle name="20% - Accent5 15 6 2" xfId="6438" xr:uid="{00000000-0005-0000-0000-000057180000}"/>
    <cellStyle name="20% - Accent5 15 7" xfId="6439" xr:uid="{00000000-0005-0000-0000-000058180000}"/>
    <cellStyle name="20% - Accent5 15 8" xfId="6440" xr:uid="{00000000-0005-0000-0000-000059180000}"/>
    <cellStyle name="20% - Accent5 16" xfId="6441" xr:uid="{00000000-0005-0000-0000-00005A180000}"/>
    <cellStyle name="20% - Accent5 16 2" xfId="6442" xr:uid="{00000000-0005-0000-0000-00005B180000}"/>
    <cellStyle name="20% - Accent5 16 2 2" xfId="6443" xr:uid="{00000000-0005-0000-0000-00005C180000}"/>
    <cellStyle name="20% - Accent5 16 2 2 2" xfId="6444" xr:uid="{00000000-0005-0000-0000-00005D180000}"/>
    <cellStyle name="20% - Accent5 16 2 3" xfId="6445" xr:uid="{00000000-0005-0000-0000-00005E180000}"/>
    <cellStyle name="20% - Accent5 16 2 3 2" xfId="6446" xr:uid="{00000000-0005-0000-0000-00005F180000}"/>
    <cellStyle name="20% - Accent5 16 2 4" xfId="6447" xr:uid="{00000000-0005-0000-0000-000060180000}"/>
    <cellStyle name="20% - Accent5 16 2 4 2" xfId="6448" xr:uid="{00000000-0005-0000-0000-000061180000}"/>
    <cellStyle name="20% - Accent5 16 2 5" xfId="6449" xr:uid="{00000000-0005-0000-0000-000062180000}"/>
    <cellStyle name="20% - Accent5 16 2 5 2" xfId="6450" xr:uid="{00000000-0005-0000-0000-000063180000}"/>
    <cellStyle name="20% - Accent5 16 2 6" xfId="6451" xr:uid="{00000000-0005-0000-0000-000064180000}"/>
    <cellStyle name="20% - Accent5 16 3" xfId="6452" xr:uid="{00000000-0005-0000-0000-000065180000}"/>
    <cellStyle name="20% - Accent5 16 3 2" xfId="6453" xr:uid="{00000000-0005-0000-0000-000066180000}"/>
    <cellStyle name="20% - Accent5 16 4" xfId="6454" xr:uid="{00000000-0005-0000-0000-000067180000}"/>
    <cellStyle name="20% - Accent5 16 4 2" xfId="6455" xr:uid="{00000000-0005-0000-0000-000068180000}"/>
    <cellStyle name="20% - Accent5 16 5" xfId="6456" xr:uid="{00000000-0005-0000-0000-000069180000}"/>
    <cellStyle name="20% - Accent5 16 5 2" xfId="6457" xr:uid="{00000000-0005-0000-0000-00006A180000}"/>
    <cellStyle name="20% - Accent5 16 6" xfId="6458" xr:uid="{00000000-0005-0000-0000-00006B180000}"/>
    <cellStyle name="20% - Accent5 16 6 2" xfId="6459" xr:uid="{00000000-0005-0000-0000-00006C180000}"/>
    <cellStyle name="20% - Accent5 16 7" xfId="6460" xr:uid="{00000000-0005-0000-0000-00006D180000}"/>
    <cellStyle name="20% - Accent5 16 8" xfId="6461" xr:uid="{00000000-0005-0000-0000-00006E180000}"/>
    <cellStyle name="20% - Accent5 17" xfId="6462" xr:uid="{00000000-0005-0000-0000-00006F180000}"/>
    <cellStyle name="20% - Accent5 17 2" xfId="6463" xr:uid="{00000000-0005-0000-0000-000070180000}"/>
    <cellStyle name="20% - Accent5 17 2 2" xfId="6464" xr:uid="{00000000-0005-0000-0000-000071180000}"/>
    <cellStyle name="20% - Accent5 17 2 2 2" xfId="6465" xr:uid="{00000000-0005-0000-0000-000072180000}"/>
    <cellStyle name="20% - Accent5 17 2 3" xfId="6466" xr:uid="{00000000-0005-0000-0000-000073180000}"/>
    <cellStyle name="20% - Accent5 17 2 3 2" xfId="6467" xr:uid="{00000000-0005-0000-0000-000074180000}"/>
    <cellStyle name="20% - Accent5 17 2 4" xfId="6468" xr:uid="{00000000-0005-0000-0000-000075180000}"/>
    <cellStyle name="20% - Accent5 17 2 4 2" xfId="6469" xr:uid="{00000000-0005-0000-0000-000076180000}"/>
    <cellStyle name="20% - Accent5 17 2 5" xfId="6470" xr:uid="{00000000-0005-0000-0000-000077180000}"/>
    <cellStyle name="20% - Accent5 17 2 5 2" xfId="6471" xr:uid="{00000000-0005-0000-0000-000078180000}"/>
    <cellStyle name="20% - Accent5 17 2 6" xfId="6472" xr:uid="{00000000-0005-0000-0000-000079180000}"/>
    <cellStyle name="20% - Accent5 17 3" xfId="6473" xr:uid="{00000000-0005-0000-0000-00007A180000}"/>
    <cellStyle name="20% - Accent5 17 3 2" xfId="6474" xr:uid="{00000000-0005-0000-0000-00007B180000}"/>
    <cellStyle name="20% - Accent5 17 4" xfId="6475" xr:uid="{00000000-0005-0000-0000-00007C180000}"/>
    <cellStyle name="20% - Accent5 17 4 2" xfId="6476" xr:uid="{00000000-0005-0000-0000-00007D180000}"/>
    <cellStyle name="20% - Accent5 17 5" xfId="6477" xr:uid="{00000000-0005-0000-0000-00007E180000}"/>
    <cellStyle name="20% - Accent5 17 5 2" xfId="6478" xr:uid="{00000000-0005-0000-0000-00007F180000}"/>
    <cellStyle name="20% - Accent5 17 6" xfId="6479" xr:uid="{00000000-0005-0000-0000-000080180000}"/>
    <cellStyle name="20% - Accent5 17 6 2" xfId="6480" xr:uid="{00000000-0005-0000-0000-000081180000}"/>
    <cellStyle name="20% - Accent5 17 7" xfId="6481" xr:uid="{00000000-0005-0000-0000-000082180000}"/>
    <cellStyle name="20% - Accent5 17 8" xfId="6482" xr:uid="{00000000-0005-0000-0000-000083180000}"/>
    <cellStyle name="20% - Accent5 18" xfId="6483" xr:uid="{00000000-0005-0000-0000-000084180000}"/>
    <cellStyle name="20% - Accent5 18 2" xfId="6484" xr:uid="{00000000-0005-0000-0000-000085180000}"/>
    <cellStyle name="20% - Accent5 18 2 2" xfId="6485" xr:uid="{00000000-0005-0000-0000-000086180000}"/>
    <cellStyle name="20% - Accent5 18 2 2 2" xfId="6486" xr:uid="{00000000-0005-0000-0000-000087180000}"/>
    <cellStyle name="20% - Accent5 18 2 3" xfId="6487" xr:uid="{00000000-0005-0000-0000-000088180000}"/>
    <cellStyle name="20% - Accent5 18 2 3 2" xfId="6488" xr:uid="{00000000-0005-0000-0000-000089180000}"/>
    <cellStyle name="20% - Accent5 18 2 4" xfId="6489" xr:uid="{00000000-0005-0000-0000-00008A180000}"/>
    <cellStyle name="20% - Accent5 18 2 4 2" xfId="6490" xr:uid="{00000000-0005-0000-0000-00008B180000}"/>
    <cellStyle name="20% - Accent5 18 2 5" xfId="6491" xr:uid="{00000000-0005-0000-0000-00008C180000}"/>
    <cellStyle name="20% - Accent5 18 2 5 2" xfId="6492" xr:uid="{00000000-0005-0000-0000-00008D180000}"/>
    <cellStyle name="20% - Accent5 18 2 6" xfId="6493" xr:uid="{00000000-0005-0000-0000-00008E180000}"/>
    <cellStyle name="20% - Accent5 18 3" xfId="6494" xr:uid="{00000000-0005-0000-0000-00008F180000}"/>
    <cellStyle name="20% - Accent5 18 3 2" xfId="6495" xr:uid="{00000000-0005-0000-0000-000090180000}"/>
    <cellStyle name="20% - Accent5 18 4" xfId="6496" xr:uid="{00000000-0005-0000-0000-000091180000}"/>
    <cellStyle name="20% - Accent5 18 4 2" xfId="6497" xr:uid="{00000000-0005-0000-0000-000092180000}"/>
    <cellStyle name="20% - Accent5 18 5" xfId="6498" xr:uid="{00000000-0005-0000-0000-000093180000}"/>
    <cellStyle name="20% - Accent5 18 5 2" xfId="6499" xr:uid="{00000000-0005-0000-0000-000094180000}"/>
    <cellStyle name="20% - Accent5 18 6" xfId="6500" xr:uid="{00000000-0005-0000-0000-000095180000}"/>
    <cellStyle name="20% - Accent5 18 6 2" xfId="6501" xr:uid="{00000000-0005-0000-0000-000096180000}"/>
    <cellStyle name="20% - Accent5 18 7" xfId="6502" xr:uid="{00000000-0005-0000-0000-000097180000}"/>
    <cellStyle name="20% - Accent5 18 8" xfId="6503" xr:uid="{00000000-0005-0000-0000-000098180000}"/>
    <cellStyle name="20% - Accent5 19" xfId="6504" xr:uid="{00000000-0005-0000-0000-000099180000}"/>
    <cellStyle name="20% - Accent5 19 2" xfId="6505" xr:uid="{00000000-0005-0000-0000-00009A180000}"/>
    <cellStyle name="20% - Accent5 19 2 2" xfId="6506" xr:uid="{00000000-0005-0000-0000-00009B180000}"/>
    <cellStyle name="20% - Accent5 19 2 2 2" xfId="6507" xr:uid="{00000000-0005-0000-0000-00009C180000}"/>
    <cellStyle name="20% - Accent5 19 2 3" xfId="6508" xr:uid="{00000000-0005-0000-0000-00009D180000}"/>
    <cellStyle name="20% - Accent5 19 2 3 2" xfId="6509" xr:uid="{00000000-0005-0000-0000-00009E180000}"/>
    <cellStyle name="20% - Accent5 19 2 4" xfId="6510" xr:uid="{00000000-0005-0000-0000-00009F180000}"/>
    <cellStyle name="20% - Accent5 19 2 4 2" xfId="6511" xr:uid="{00000000-0005-0000-0000-0000A0180000}"/>
    <cellStyle name="20% - Accent5 19 2 5" xfId="6512" xr:uid="{00000000-0005-0000-0000-0000A1180000}"/>
    <cellStyle name="20% - Accent5 19 2 5 2" xfId="6513" xr:uid="{00000000-0005-0000-0000-0000A2180000}"/>
    <cellStyle name="20% - Accent5 19 2 6" xfId="6514" xr:uid="{00000000-0005-0000-0000-0000A3180000}"/>
    <cellStyle name="20% - Accent5 19 3" xfId="6515" xr:uid="{00000000-0005-0000-0000-0000A4180000}"/>
    <cellStyle name="20% - Accent5 19 3 2" xfId="6516" xr:uid="{00000000-0005-0000-0000-0000A5180000}"/>
    <cellStyle name="20% - Accent5 19 4" xfId="6517" xr:uid="{00000000-0005-0000-0000-0000A6180000}"/>
    <cellStyle name="20% - Accent5 19 4 2" xfId="6518" xr:uid="{00000000-0005-0000-0000-0000A7180000}"/>
    <cellStyle name="20% - Accent5 19 5" xfId="6519" xr:uid="{00000000-0005-0000-0000-0000A8180000}"/>
    <cellStyle name="20% - Accent5 19 5 2" xfId="6520" xr:uid="{00000000-0005-0000-0000-0000A9180000}"/>
    <cellStyle name="20% - Accent5 19 6" xfId="6521" xr:uid="{00000000-0005-0000-0000-0000AA180000}"/>
    <cellStyle name="20% - Accent5 19 6 2" xfId="6522" xr:uid="{00000000-0005-0000-0000-0000AB180000}"/>
    <cellStyle name="20% - Accent5 19 7" xfId="6523" xr:uid="{00000000-0005-0000-0000-0000AC180000}"/>
    <cellStyle name="20% - Accent5 19 8" xfId="6524" xr:uid="{00000000-0005-0000-0000-0000AD180000}"/>
    <cellStyle name="20% - Accent5 2" xfId="6525" xr:uid="{00000000-0005-0000-0000-0000AE180000}"/>
    <cellStyle name="20% - Accent5 2 10" xfId="6526" xr:uid="{00000000-0005-0000-0000-0000AF180000}"/>
    <cellStyle name="20% - Accent5 2 11" xfId="6527" xr:uid="{00000000-0005-0000-0000-0000B0180000}"/>
    <cellStyle name="20% - Accent5 2 2" xfId="6528" xr:uid="{00000000-0005-0000-0000-0000B1180000}"/>
    <cellStyle name="20% - Accent5 2 2 2" xfId="6529" xr:uid="{00000000-0005-0000-0000-0000B2180000}"/>
    <cellStyle name="20% - Accent5 2 2 2 2" xfId="6530" xr:uid="{00000000-0005-0000-0000-0000B3180000}"/>
    <cellStyle name="20% - Accent5 2 2 3" xfId="6531" xr:uid="{00000000-0005-0000-0000-0000B4180000}"/>
    <cellStyle name="20% - Accent5 2 2 3 2" xfId="6532" xr:uid="{00000000-0005-0000-0000-0000B5180000}"/>
    <cellStyle name="20% - Accent5 2 2 4" xfId="6533" xr:uid="{00000000-0005-0000-0000-0000B6180000}"/>
    <cellStyle name="20% - Accent5 2 2 4 2" xfId="6534" xr:uid="{00000000-0005-0000-0000-0000B7180000}"/>
    <cellStyle name="20% - Accent5 2 2 5" xfId="6535" xr:uid="{00000000-0005-0000-0000-0000B8180000}"/>
    <cellStyle name="20% - Accent5 2 2 5 2" xfId="6536" xr:uid="{00000000-0005-0000-0000-0000B9180000}"/>
    <cellStyle name="20% - Accent5 2 2 6" xfId="6537" xr:uid="{00000000-0005-0000-0000-0000BA180000}"/>
    <cellStyle name="20% - Accent5 2 2 7" xfId="6538" xr:uid="{00000000-0005-0000-0000-0000BB180000}"/>
    <cellStyle name="20% - Accent5 2 2 8" xfId="6539" xr:uid="{00000000-0005-0000-0000-0000BC180000}"/>
    <cellStyle name="20% - Accent5 2 2 9" xfId="6540" xr:uid="{00000000-0005-0000-0000-0000BD180000}"/>
    <cellStyle name="20% - Accent5 2 3" xfId="6541" xr:uid="{00000000-0005-0000-0000-0000BE180000}"/>
    <cellStyle name="20% - Accent5 2 3 2" xfId="6542" xr:uid="{00000000-0005-0000-0000-0000BF180000}"/>
    <cellStyle name="20% - Accent5 2 4" xfId="6543" xr:uid="{00000000-0005-0000-0000-0000C0180000}"/>
    <cellStyle name="20% - Accent5 2 4 2" xfId="6544" xr:uid="{00000000-0005-0000-0000-0000C1180000}"/>
    <cellStyle name="20% - Accent5 2 5" xfId="6545" xr:uid="{00000000-0005-0000-0000-0000C2180000}"/>
    <cellStyle name="20% - Accent5 2 5 2" xfId="6546" xr:uid="{00000000-0005-0000-0000-0000C3180000}"/>
    <cellStyle name="20% - Accent5 2 6" xfId="6547" xr:uid="{00000000-0005-0000-0000-0000C4180000}"/>
    <cellStyle name="20% - Accent5 2 6 2" xfId="6548" xr:uid="{00000000-0005-0000-0000-0000C5180000}"/>
    <cellStyle name="20% - Accent5 2 7" xfId="6549" xr:uid="{00000000-0005-0000-0000-0000C6180000}"/>
    <cellStyle name="20% - Accent5 2 8" xfId="6550" xr:uid="{00000000-0005-0000-0000-0000C7180000}"/>
    <cellStyle name="20% - Accent5 2 9" xfId="6551" xr:uid="{00000000-0005-0000-0000-0000C8180000}"/>
    <cellStyle name="20% - Accent5 20" xfId="6552" xr:uid="{00000000-0005-0000-0000-0000C9180000}"/>
    <cellStyle name="20% - Accent5 20 2" xfId="6553" xr:uid="{00000000-0005-0000-0000-0000CA180000}"/>
    <cellStyle name="20% - Accent5 20 2 2" xfId="6554" xr:uid="{00000000-0005-0000-0000-0000CB180000}"/>
    <cellStyle name="20% - Accent5 20 2 2 2" xfId="6555" xr:uid="{00000000-0005-0000-0000-0000CC180000}"/>
    <cellStyle name="20% - Accent5 20 2 3" xfId="6556" xr:uid="{00000000-0005-0000-0000-0000CD180000}"/>
    <cellStyle name="20% - Accent5 20 2 3 2" xfId="6557" xr:uid="{00000000-0005-0000-0000-0000CE180000}"/>
    <cellStyle name="20% - Accent5 20 2 4" xfId="6558" xr:uid="{00000000-0005-0000-0000-0000CF180000}"/>
    <cellStyle name="20% - Accent5 20 2 4 2" xfId="6559" xr:uid="{00000000-0005-0000-0000-0000D0180000}"/>
    <cellStyle name="20% - Accent5 20 2 5" xfId="6560" xr:uid="{00000000-0005-0000-0000-0000D1180000}"/>
    <cellStyle name="20% - Accent5 20 2 5 2" xfId="6561" xr:uid="{00000000-0005-0000-0000-0000D2180000}"/>
    <cellStyle name="20% - Accent5 20 2 6" xfId="6562" xr:uid="{00000000-0005-0000-0000-0000D3180000}"/>
    <cellStyle name="20% - Accent5 20 3" xfId="6563" xr:uid="{00000000-0005-0000-0000-0000D4180000}"/>
    <cellStyle name="20% - Accent5 20 3 2" xfId="6564" xr:uid="{00000000-0005-0000-0000-0000D5180000}"/>
    <cellStyle name="20% - Accent5 20 4" xfId="6565" xr:uid="{00000000-0005-0000-0000-0000D6180000}"/>
    <cellStyle name="20% - Accent5 20 4 2" xfId="6566" xr:uid="{00000000-0005-0000-0000-0000D7180000}"/>
    <cellStyle name="20% - Accent5 20 5" xfId="6567" xr:uid="{00000000-0005-0000-0000-0000D8180000}"/>
    <cellStyle name="20% - Accent5 20 5 2" xfId="6568" xr:uid="{00000000-0005-0000-0000-0000D9180000}"/>
    <cellStyle name="20% - Accent5 20 6" xfId="6569" xr:uid="{00000000-0005-0000-0000-0000DA180000}"/>
    <cellStyle name="20% - Accent5 20 6 2" xfId="6570" xr:uid="{00000000-0005-0000-0000-0000DB180000}"/>
    <cellStyle name="20% - Accent5 20 7" xfId="6571" xr:uid="{00000000-0005-0000-0000-0000DC180000}"/>
    <cellStyle name="20% - Accent5 20 8" xfId="6572" xr:uid="{00000000-0005-0000-0000-0000DD180000}"/>
    <cellStyle name="20% - Accent5 21" xfId="6573" xr:uid="{00000000-0005-0000-0000-0000DE180000}"/>
    <cellStyle name="20% - Accent5 21 2" xfId="6574" xr:uid="{00000000-0005-0000-0000-0000DF180000}"/>
    <cellStyle name="20% - Accent5 21 2 2" xfId="6575" xr:uid="{00000000-0005-0000-0000-0000E0180000}"/>
    <cellStyle name="20% - Accent5 21 2 2 2" xfId="6576" xr:uid="{00000000-0005-0000-0000-0000E1180000}"/>
    <cellStyle name="20% - Accent5 21 2 3" xfId="6577" xr:uid="{00000000-0005-0000-0000-0000E2180000}"/>
    <cellStyle name="20% - Accent5 21 2 3 2" xfId="6578" xr:uid="{00000000-0005-0000-0000-0000E3180000}"/>
    <cellStyle name="20% - Accent5 21 2 4" xfId="6579" xr:uid="{00000000-0005-0000-0000-0000E4180000}"/>
    <cellStyle name="20% - Accent5 21 2 4 2" xfId="6580" xr:uid="{00000000-0005-0000-0000-0000E5180000}"/>
    <cellStyle name="20% - Accent5 21 2 5" xfId="6581" xr:uid="{00000000-0005-0000-0000-0000E6180000}"/>
    <cellStyle name="20% - Accent5 21 2 5 2" xfId="6582" xr:uid="{00000000-0005-0000-0000-0000E7180000}"/>
    <cellStyle name="20% - Accent5 21 2 6" xfId="6583" xr:uid="{00000000-0005-0000-0000-0000E8180000}"/>
    <cellStyle name="20% - Accent5 21 3" xfId="6584" xr:uid="{00000000-0005-0000-0000-0000E9180000}"/>
    <cellStyle name="20% - Accent5 21 3 2" xfId="6585" xr:uid="{00000000-0005-0000-0000-0000EA180000}"/>
    <cellStyle name="20% - Accent5 21 4" xfId="6586" xr:uid="{00000000-0005-0000-0000-0000EB180000}"/>
    <cellStyle name="20% - Accent5 21 4 2" xfId="6587" xr:uid="{00000000-0005-0000-0000-0000EC180000}"/>
    <cellStyle name="20% - Accent5 21 5" xfId="6588" xr:uid="{00000000-0005-0000-0000-0000ED180000}"/>
    <cellStyle name="20% - Accent5 21 5 2" xfId="6589" xr:uid="{00000000-0005-0000-0000-0000EE180000}"/>
    <cellStyle name="20% - Accent5 21 6" xfId="6590" xr:uid="{00000000-0005-0000-0000-0000EF180000}"/>
    <cellStyle name="20% - Accent5 21 6 2" xfId="6591" xr:uid="{00000000-0005-0000-0000-0000F0180000}"/>
    <cellStyle name="20% - Accent5 21 7" xfId="6592" xr:uid="{00000000-0005-0000-0000-0000F1180000}"/>
    <cellStyle name="20% - Accent5 21 8" xfId="6593" xr:uid="{00000000-0005-0000-0000-0000F2180000}"/>
    <cellStyle name="20% - Accent5 22" xfId="6594" xr:uid="{00000000-0005-0000-0000-0000F3180000}"/>
    <cellStyle name="20% - Accent5 22 2" xfId="6595" xr:uid="{00000000-0005-0000-0000-0000F4180000}"/>
    <cellStyle name="20% - Accent5 22 2 2" xfId="6596" xr:uid="{00000000-0005-0000-0000-0000F5180000}"/>
    <cellStyle name="20% - Accent5 22 2 2 2" xfId="6597" xr:uid="{00000000-0005-0000-0000-0000F6180000}"/>
    <cellStyle name="20% - Accent5 22 2 3" xfId="6598" xr:uid="{00000000-0005-0000-0000-0000F7180000}"/>
    <cellStyle name="20% - Accent5 22 2 3 2" xfId="6599" xr:uid="{00000000-0005-0000-0000-0000F8180000}"/>
    <cellStyle name="20% - Accent5 22 2 4" xfId="6600" xr:uid="{00000000-0005-0000-0000-0000F9180000}"/>
    <cellStyle name="20% - Accent5 22 2 4 2" xfId="6601" xr:uid="{00000000-0005-0000-0000-0000FA180000}"/>
    <cellStyle name="20% - Accent5 22 2 5" xfId="6602" xr:uid="{00000000-0005-0000-0000-0000FB180000}"/>
    <cellStyle name="20% - Accent5 22 2 5 2" xfId="6603" xr:uid="{00000000-0005-0000-0000-0000FC180000}"/>
    <cellStyle name="20% - Accent5 22 2 6" xfId="6604" xr:uid="{00000000-0005-0000-0000-0000FD180000}"/>
    <cellStyle name="20% - Accent5 22 3" xfId="6605" xr:uid="{00000000-0005-0000-0000-0000FE180000}"/>
    <cellStyle name="20% - Accent5 22 3 2" xfId="6606" xr:uid="{00000000-0005-0000-0000-0000FF180000}"/>
    <cellStyle name="20% - Accent5 22 4" xfId="6607" xr:uid="{00000000-0005-0000-0000-000000190000}"/>
    <cellStyle name="20% - Accent5 22 4 2" xfId="6608" xr:uid="{00000000-0005-0000-0000-000001190000}"/>
    <cellStyle name="20% - Accent5 22 5" xfId="6609" xr:uid="{00000000-0005-0000-0000-000002190000}"/>
    <cellStyle name="20% - Accent5 22 5 2" xfId="6610" xr:uid="{00000000-0005-0000-0000-000003190000}"/>
    <cellStyle name="20% - Accent5 22 6" xfId="6611" xr:uid="{00000000-0005-0000-0000-000004190000}"/>
    <cellStyle name="20% - Accent5 22 6 2" xfId="6612" xr:uid="{00000000-0005-0000-0000-000005190000}"/>
    <cellStyle name="20% - Accent5 22 7" xfId="6613" xr:uid="{00000000-0005-0000-0000-000006190000}"/>
    <cellStyle name="20% - Accent5 22 8" xfId="6614" xr:uid="{00000000-0005-0000-0000-000007190000}"/>
    <cellStyle name="20% - Accent5 23" xfId="6615" xr:uid="{00000000-0005-0000-0000-000008190000}"/>
    <cellStyle name="20% - Accent5 23 2" xfId="6616" xr:uid="{00000000-0005-0000-0000-000009190000}"/>
    <cellStyle name="20% - Accent5 23 2 2" xfId="6617" xr:uid="{00000000-0005-0000-0000-00000A190000}"/>
    <cellStyle name="20% - Accent5 23 2 2 2" xfId="6618" xr:uid="{00000000-0005-0000-0000-00000B190000}"/>
    <cellStyle name="20% - Accent5 23 2 3" xfId="6619" xr:uid="{00000000-0005-0000-0000-00000C190000}"/>
    <cellStyle name="20% - Accent5 23 2 3 2" xfId="6620" xr:uid="{00000000-0005-0000-0000-00000D190000}"/>
    <cellStyle name="20% - Accent5 23 2 4" xfId="6621" xr:uid="{00000000-0005-0000-0000-00000E190000}"/>
    <cellStyle name="20% - Accent5 23 2 4 2" xfId="6622" xr:uid="{00000000-0005-0000-0000-00000F190000}"/>
    <cellStyle name="20% - Accent5 23 2 5" xfId="6623" xr:uid="{00000000-0005-0000-0000-000010190000}"/>
    <cellStyle name="20% - Accent5 23 2 5 2" xfId="6624" xr:uid="{00000000-0005-0000-0000-000011190000}"/>
    <cellStyle name="20% - Accent5 23 2 6" xfId="6625" xr:uid="{00000000-0005-0000-0000-000012190000}"/>
    <cellStyle name="20% - Accent5 23 3" xfId="6626" xr:uid="{00000000-0005-0000-0000-000013190000}"/>
    <cellStyle name="20% - Accent5 23 3 2" xfId="6627" xr:uid="{00000000-0005-0000-0000-000014190000}"/>
    <cellStyle name="20% - Accent5 23 4" xfId="6628" xr:uid="{00000000-0005-0000-0000-000015190000}"/>
    <cellStyle name="20% - Accent5 23 4 2" xfId="6629" xr:uid="{00000000-0005-0000-0000-000016190000}"/>
    <cellStyle name="20% - Accent5 23 5" xfId="6630" xr:uid="{00000000-0005-0000-0000-000017190000}"/>
    <cellStyle name="20% - Accent5 23 5 2" xfId="6631" xr:uid="{00000000-0005-0000-0000-000018190000}"/>
    <cellStyle name="20% - Accent5 23 6" xfId="6632" xr:uid="{00000000-0005-0000-0000-000019190000}"/>
    <cellStyle name="20% - Accent5 23 6 2" xfId="6633" xr:uid="{00000000-0005-0000-0000-00001A190000}"/>
    <cellStyle name="20% - Accent5 23 7" xfId="6634" xr:uid="{00000000-0005-0000-0000-00001B190000}"/>
    <cellStyle name="20% - Accent5 23 8" xfId="6635" xr:uid="{00000000-0005-0000-0000-00001C190000}"/>
    <cellStyle name="20% - Accent5 24" xfId="6636" xr:uid="{00000000-0005-0000-0000-00001D190000}"/>
    <cellStyle name="20% - Accent5 24 2" xfId="6637" xr:uid="{00000000-0005-0000-0000-00001E190000}"/>
    <cellStyle name="20% - Accent5 24 2 2" xfId="6638" xr:uid="{00000000-0005-0000-0000-00001F190000}"/>
    <cellStyle name="20% - Accent5 24 2 2 2" xfId="6639" xr:uid="{00000000-0005-0000-0000-000020190000}"/>
    <cellStyle name="20% - Accent5 24 2 3" xfId="6640" xr:uid="{00000000-0005-0000-0000-000021190000}"/>
    <cellStyle name="20% - Accent5 24 2 3 2" xfId="6641" xr:uid="{00000000-0005-0000-0000-000022190000}"/>
    <cellStyle name="20% - Accent5 24 2 4" xfId="6642" xr:uid="{00000000-0005-0000-0000-000023190000}"/>
    <cellStyle name="20% - Accent5 24 2 4 2" xfId="6643" xr:uid="{00000000-0005-0000-0000-000024190000}"/>
    <cellStyle name="20% - Accent5 24 2 5" xfId="6644" xr:uid="{00000000-0005-0000-0000-000025190000}"/>
    <cellStyle name="20% - Accent5 24 2 5 2" xfId="6645" xr:uid="{00000000-0005-0000-0000-000026190000}"/>
    <cellStyle name="20% - Accent5 24 2 6" xfId="6646" xr:uid="{00000000-0005-0000-0000-000027190000}"/>
    <cellStyle name="20% - Accent5 24 3" xfId="6647" xr:uid="{00000000-0005-0000-0000-000028190000}"/>
    <cellStyle name="20% - Accent5 24 3 2" xfId="6648" xr:uid="{00000000-0005-0000-0000-000029190000}"/>
    <cellStyle name="20% - Accent5 24 4" xfId="6649" xr:uid="{00000000-0005-0000-0000-00002A190000}"/>
    <cellStyle name="20% - Accent5 24 4 2" xfId="6650" xr:uid="{00000000-0005-0000-0000-00002B190000}"/>
    <cellStyle name="20% - Accent5 24 5" xfId="6651" xr:uid="{00000000-0005-0000-0000-00002C190000}"/>
    <cellStyle name="20% - Accent5 24 5 2" xfId="6652" xr:uid="{00000000-0005-0000-0000-00002D190000}"/>
    <cellStyle name="20% - Accent5 24 6" xfId="6653" xr:uid="{00000000-0005-0000-0000-00002E190000}"/>
    <cellStyle name="20% - Accent5 24 6 2" xfId="6654" xr:uid="{00000000-0005-0000-0000-00002F190000}"/>
    <cellStyle name="20% - Accent5 24 7" xfId="6655" xr:uid="{00000000-0005-0000-0000-000030190000}"/>
    <cellStyle name="20% - Accent5 24 8" xfId="6656" xr:uid="{00000000-0005-0000-0000-000031190000}"/>
    <cellStyle name="20% - Accent5 25" xfId="6657" xr:uid="{00000000-0005-0000-0000-000032190000}"/>
    <cellStyle name="20% - Accent5 25 2" xfId="6658" xr:uid="{00000000-0005-0000-0000-000033190000}"/>
    <cellStyle name="20% - Accent5 25 2 2" xfId="6659" xr:uid="{00000000-0005-0000-0000-000034190000}"/>
    <cellStyle name="20% - Accent5 25 2 2 2" xfId="6660" xr:uid="{00000000-0005-0000-0000-000035190000}"/>
    <cellStyle name="20% - Accent5 25 2 3" xfId="6661" xr:uid="{00000000-0005-0000-0000-000036190000}"/>
    <cellStyle name="20% - Accent5 25 2 3 2" xfId="6662" xr:uid="{00000000-0005-0000-0000-000037190000}"/>
    <cellStyle name="20% - Accent5 25 2 4" xfId="6663" xr:uid="{00000000-0005-0000-0000-000038190000}"/>
    <cellStyle name="20% - Accent5 25 2 4 2" xfId="6664" xr:uid="{00000000-0005-0000-0000-000039190000}"/>
    <cellStyle name="20% - Accent5 25 2 5" xfId="6665" xr:uid="{00000000-0005-0000-0000-00003A190000}"/>
    <cellStyle name="20% - Accent5 25 2 5 2" xfId="6666" xr:uid="{00000000-0005-0000-0000-00003B190000}"/>
    <cellStyle name="20% - Accent5 25 2 6" xfId="6667" xr:uid="{00000000-0005-0000-0000-00003C190000}"/>
    <cellStyle name="20% - Accent5 25 3" xfId="6668" xr:uid="{00000000-0005-0000-0000-00003D190000}"/>
    <cellStyle name="20% - Accent5 25 3 2" xfId="6669" xr:uid="{00000000-0005-0000-0000-00003E190000}"/>
    <cellStyle name="20% - Accent5 25 4" xfId="6670" xr:uid="{00000000-0005-0000-0000-00003F190000}"/>
    <cellStyle name="20% - Accent5 25 4 2" xfId="6671" xr:uid="{00000000-0005-0000-0000-000040190000}"/>
    <cellStyle name="20% - Accent5 25 5" xfId="6672" xr:uid="{00000000-0005-0000-0000-000041190000}"/>
    <cellStyle name="20% - Accent5 25 5 2" xfId="6673" xr:uid="{00000000-0005-0000-0000-000042190000}"/>
    <cellStyle name="20% - Accent5 25 6" xfId="6674" xr:uid="{00000000-0005-0000-0000-000043190000}"/>
    <cellStyle name="20% - Accent5 25 6 2" xfId="6675" xr:uid="{00000000-0005-0000-0000-000044190000}"/>
    <cellStyle name="20% - Accent5 25 7" xfId="6676" xr:uid="{00000000-0005-0000-0000-000045190000}"/>
    <cellStyle name="20% - Accent5 25 8" xfId="6677" xr:uid="{00000000-0005-0000-0000-000046190000}"/>
    <cellStyle name="20% - Accent5 26" xfId="6678" xr:uid="{00000000-0005-0000-0000-000047190000}"/>
    <cellStyle name="20% - Accent5 26 2" xfId="6679" xr:uid="{00000000-0005-0000-0000-000048190000}"/>
    <cellStyle name="20% - Accent5 26 2 2" xfId="6680" xr:uid="{00000000-0005-0000-0000-000049190000}"/>
    <cellStyle name="20% - Accent5 26 2 2 2" xfId="6681" xr:uid="{00000000-0005-0000-0000-00004A190000}"/>
    <cellStyle name="20% - Accent5 26 2 3" xfId="6682" xr:uid="{00000000-0005-0000-0000-00004B190000}"/>
    <cellStyle name="20% - Accent5 26 2 3 2" xfId="6683" xr:uid="{00000000-0005-0000-0000-00004C190000}"/>
    <cellStyle name="20% - Accent5 26 2 4" xfId="6684" xr:uid="{00000000-0005-0000-0000-00004D190000}"/>
    <cellStyle name="20% - Accent5 26 2 4 2" xfId="6685" xr:uid="{00000000-0005-0000-0000-00004E190000}"/>
    <cellStyle name="20% - Accent5 26 2 5" xfId="6686" xr:uid="{00000000-0005-0000-0000-00004F190000}"/>
    <cellStyle name="20% - Accent5 26 2 5 2" xfId="6687" xr:uid="{00000000-0005-0000-0000-000050190000}"/>
    <cellStyle name="20% - Accent5 26 2 6" xfId="6688" xr:uid="{00000000-0005-0000-0000-000051190000}"/>
    <cellStyle name="20% - Accent5 26 3" xfId="6689" xr:uid="{00000000-0005-0000-0000-000052190000}"/>
    <cellStyle name="20% - Accent5 26 3 2" xfId="6690" xr:uid="{00000000-0005-0000-0000-000053190000}"/>
    <cellStyle name="20% - Accent5 26 4" xfId="6691" xr:uid="{00000000-0005-0000-0000-000054190000}"/>
    <cellStyle name="20% - Accent5 26 4 2" xfId="6692" xr:uid="{00000000-0005-0000-0000-000055190000}"/>
    <cellStyle name="20% - Accent5 26 5" xfId="6693" xr:uid="{00000000-0005-0000-0000-000056190000}"/>
    <cellStyle name="20% - Accent5 26 5 2" xfId="6694" xr:uid="{00000000-0005-0000-0000-000057190000}"/>
    <cellStyle name="20% - Accent5 26 6" xfId="6695" xr:uid="{00000000-0005-0000-0000-000058190000}"/>
    <cellStyle name="20% - Accent5 26 6 2" xfId="6696" xr:uid="{00000000-0005-0000-0000-000059190000}"/>
    <cellStyle name="20% - Accent5 26 7" xfId="6697" xr:uid="{00000000-0005-0000-0000-00005A190000}"/>
    <cellStyle name="20% - Accent5 26 8" xfId="6698" xr:uid="{00000000-0005-0000-0000-00005B190000}"/>
    <cellStyle name="20% - Accent5 27" xfId="6699" xr:uid="{00000000-0005-0000-0000-00005C190000}"/>
    <cellStyle name="20% - Accent5 27 2" xfId="6700" xr:uid="{00000000-0005-0000-0000-00005D190000}"/>
    <cellStyle name="20% - Accent5 27 2 2" xfId="6701" xr:uid="{00000000-0005-0000-0000-00005E190000}"/>
    <cellStyle name="20% - Accent5 27 2 2 2" xfId="6702" xr:uid="{00000000-0005-0000-0000-00005F190000}"/>
    <cellStyle name="20% - Accent5 27 2 3" xfId="6703" xr:uid="{00000000-0005-0000-0000-000060190000}"/>
    <cellStyle name="20% - Accent5 27 2 3 2" xfId="6704" xr:uid="{00000000-0005-0000-0000-000061190000}"/>
    <cellStyle name="20% - Accent5 27 2 4" xfId="6705" xr:uid="{00000000-0005-0000-0000-000062190000}"/>
    <cellStyle name="20% - Accent5 27 2 4 2" xfId="6706" xr:uid="{00000000-0005-0000-0000-000063190000}"/>
    <cellStyle name="20% - Accent5 27 2 5" xfId="6707" xr:uid="{00000000-0005-0000-0000-000064190000}"/>
    <cellStyle name="20% - Accent5 27 2 5 2" xfId="6708" xr:uid="{00000000-0005-0000-0000-000065190000}"/>
    <cellStyle name="20% - Accent5 27 2 6" xfId="6709" xr:uid="{00000000-0005-0000-0000-000066190000}"/>
    <cellStyle name="20% - Accent5 27 3" xfId="6710" xr:uid="{00000000-0005-0000-0000-000067190000}"/>
    <cellStyle name="20% - Accent5 27 3 2" xfId="6711" xr:uid="{00000000-0005-0000-0000-000068190000}"/>
    <cellStyle name="20% - Accent5 27 4" xfId="6712" xr:uid="{00000000-0005-0000-0000-000069190000}"/>
    <cellStyle name="20% - Accent5 27 4 2" xfId="6713" xr:uid="{00000000-0005-0000-0000-00006A190000}"/>
    <cellStyle name="20% - Accent5 27 5" xfId="6714" xr:uid="{00000000-0005-0000-0000-00006B190000}"/>
    <cellStyle name="20% - Accent5 27 5 2" xfId="6715" xr:uid="{00000000-0005-0000-0000-00006C190000}"/>
    <cellStyle name="20% - Accent5 27 6" xfId="6716" xr:uid="{00000000-0005-0000-0000-00006D190000}"/>
    <cellStyle name="20% - Accent5 27 6 2" xfId="6717" xr:uid="{00000000-0005-0000-0000-00006E190000}"/>
    <cellStyle name="20% - Accent5 27 7" xfId="6718" xr:uid="{00000000-0005-0000-0000-00006F190000}"/>
    <cellStyle name="20% - Accent5 27 8" xfId="6719" xr:uid="{00000000-0005-0000-0000-000070190000}"/>
    <cellStyle name="20% - Accent5 28" xfId="6720" xr:uid="{00000000-0005-0000-0000-000071190000}"/>
    <cellStyle name="20% - Accent5 28 2" xfId="6721" xr:uid="{00000000-0005-0000-0000-000072190000}"/>
    <cellStyle name="20% - Accent5 28 2 2" xfId="6722" xr:uid="{00000000-0005-0000-0000-000073190000}"/>
    <cellStyle name="20% - Accent5 28 2 2 2" xfId="6723" xr:uid="{00000000-0005-0000-0000-000074190000}"/>
    <cellStyle name="20% - Accent5 28 2 3" xfId="6724" xr:uid="{00000000-0005-0000-0000-000075190000}"/>
    <cellStyle name="20% - Accent5 28 2 3 2" xfId="6725" xr:uid="{00000000-0005-0000-0000-000076190000}"/>
    <cellStyle name="20% - Accent5 28 2 4" xfId="6726" xr:uid="{00000000-0005-0000-0000-000077190000}"/>
    <cellStyle name="20% - Accent5 28 2 4 2" xfId="6727" xr:uid="{00000000-0005-0000-0000-000078190000}"/>
    <cellStyle name="20% - Accent5 28 2 5" xfId="6728" xr:uid="{00000000-0005-0000-0000-000079190000}"/>
    <cellStyle name="20% - Accent5 28 2 5 2" xfId="6729" xr:uid="{00000000-0005-0000-0000-00007A190000}"/>
    <cellStyle name="20% - Accent5 28 2 6" xfId="6730" xr:uid="{00000000-0005-0000-0000-00007B190000}"/>
    <cellStyle name="20% - Accent5 28 3" xfId="6731" xr:uid="{00000000-0005-0000-0000-00007C190000}"/>
    <cellStyle name="20% - Accent5 28 3 2" xfId="6732" xr:uid="{00000000-0005-0000-0000-00007D190000}"/>
    <cellStyle name="20% - Accent5 28 4" xfId="6733" xr:uid="{00000000-0005-0000-0000-00007E190000}"/>
    <cellStyle name="20% - Accent5 28 4 2" xfId="6734" xr:uid="{00000000-0005-0000-0000-00007F190000}"/>
    <cellStyle name="20% - Accent5 28 5" xfId="6735" xr:uid="{00000000-0005-0000-0000-000080190000}"/>
    <cellStyle name="20% - Accent5 28 5 2" xfId="6736" xr:uid="{00000000-0005-0000-0000-000081190000}"/>
    <cellStyle name="20% - Accent5 28 6" xfId="6737" xr:uid="{00000000-0005-0000-0000-000082190000}"/>
    <cellStyle name="20% - Accent5 28 6 2" xfId="6738" xr:uid="{00000000-0005-0000-0000-000083190000}"/>
    <cellStyle name="20% - Accent5 28 7" xfId="6739" xr:uid="{00000000-0005-0000-0000-000084190000}"/>
    <cellStyle name="20% - Accent5 28 8" xfId="6740" xr:uid="{00000000-0005-0000-0000-000085190000}"/>
    <cellStyle name="20% - Accent5 29" xfId="6741" xr:uid="{00000000-0005-0000-0000-000086190000}"/>
    <cellStyle name="20% - Accent5 29 2" xfId="6742" xr:uid="{00000000-0005-0000-0000-000087190000}"/>
    <cellStyle name="20% - Accent5 29 2 2" xfId="6743" xr:uid="{00000000-0005-0000-0000-000088190000}"/>
    <cellStyle name="20% - Accent5 29 2 2 2" xfId="6744" xr:uid="{00000000-0005-0000-0000-000089190000}"/>
    <cellStyle name="20% - Accent5 29 2 3" xfId="6745" xr:uid="{00000000-0005-0000-0000-00008A190000}"/>
    <cellStyle name="20% - Accent5 29 2 3 2" xfId="6746" xr:uid="{00000000-0005-0000-0000-00008B190000}"/>
    <cellStyle name="20% - Accent5 29 2 4" xfId="6747" xr:uid="{00000000-0005-0000-0000-00008C190000}"/>
    <cellStyle name="20% - Accent5 29 2 4 2" xfId="6748" xr:uid="{00000000-0005-0000-0000-00008D190000}"/>
    <cellStyle name="20% - Accent5 29 2 5" xfId="6749" xr:uid="{00000000-0005-0000-0000-00008E190000}"/>
    <cellStyle name="20% - Accent5 29 2 5 2" xfId="6750" xr:uid="{00000000-0005-0000-0000-00008F190000}"/>
    <cellStyle name="20% - Accent5 29 2 6" xfId="6751" xr:uid="{00000000-0005-0000-0000-000090190000}"/>
    <cellStyle name="20% - Accent5 29 3" xfId="6752" xr:uid="{00000000-0005-0000-0000-000091190000}"/>
    <cellStyle name="20% - Accent5 29 3 2" xfId="6753" xr:uid="{00000000-0005-0000-0000-000092190000}"/>
    <cellStyle name="20% - Accent5 29 4" xfId="6754" xr:uid="{00000000-0005-0000-0000-000093190000}"/>
    <cellStyle name="20% - Accent5 29 4 2" xfId="6755" xr:uid="{00000000-0005-0000-0000-000094190000}"/>
    <cellStyle name="20% - Accent5 29 5" xfId="6756" xr:uid="{00000000-0005-0000-0000-000095190000}"/>
    <cellStyle name="20% - Accent5 29 5 2" xfId="6757" xr:uid="{00000000-0005-0000-0000-000096190000}"/>
    <cellStyle name="20% - Accent5 29 6" xfId="6758" xr:uid="{00000000-0005-0000-0000-000097190000}"/>
    <cellStyle name="20% - Accent5 29 6 2" xfId="6759" xr:uid="{00000000-0005-0000-0000-000098190000}"/>
    <cellStyle name="20% - Accent5 29 7" xfId="6760" xr:uid="{00000000-0005-0000-0000-000099190000}"/>
    <cellStyle name="20% - Accent5 29 8" xfId="6761" xr:uid="{00000000-0005-0000-0000-00009A190000}"/>
    <cellStyle name="20% - Accent5 3" xfId="6762" xr:uid="{00000000-0005-0000-0000-00009B190000}"/>
    <cellStyle name="20% - Accent5 3 10" xfId="6763" xr:uid="{00000000-0005-0000-0000-00009C190000}"/>
    <cellStyle name="20% - Accent5 3 11" xfId="6764" xr:uid="{00000000-0005-0000-0000-00009D190000}"/>
    <cellStyle name="20% - Accent5 3 2" xfId="6765" xr:uid="{00000000-0005-0000-0000-00009E190000}"/>
    <cellStyle name="20% - Accent5 3 2 2" xfId="6766" xr:uid="{00000000-0005-0000-0000-00009F190000}"/>
    <cellStyle name="20% - Accent5 3 2 2 2" xfId="6767" xr:uid="{00000000-0005-0000-0000-0000A0190000}"/>
    <cellStyle name="20% - Accent5 3 2 3" xfId="6768" xr:uid="{00000000-0005-0000-0000-0000A1190000}"/>
    <cellStyle name="20% - Accent5 3 2 3 2" xfId="6769" xr:uid="{00000000-0005-0000-0000-0000A2190000}"/>
    <cellStyle name="20% - Accent5 3 2 4" xfId="6770" xr:uid="{00000000-0005-0000-0000-0000A3190000}"/>
    <cellStyle name="20% - Accent5 3 2 4 2" xfId="6771" xr:uid="{00000000-0005-0000-0000-0000A4190000}"/>
    <cellStyle name="20% - Accent5 3 2 5" xfId="6772" xr:uid="{00000000-0005-0000-0000-0000A5190000}"/>
    <cellStyle name="20% - Accent5 3 2 5 2" xfId="6773" xr:uid="{00000000-0005-0000-0000-0000A6190000}"/>
    <cellStyle name="20% - Accent5 3 2 6" xfId="6774" xr:uid="{00000000-0005-0000-0000-0000A7190000}"/>
    <cellStyle name="20% - Accent5 3 2 7" xfId="6775" xr:uid="{00000000-0005-0000-0000-0000A8190000}"/>
    <cellStyle name="20% - Accent5 3 2 8" xfId="6776" xr:uid="{00000000-0005-0000-0000-0000A9190000}"/>
    <cellStyle name="20% - Accent5 3 2 9" xfId="6777" xr:uid="{00000000-0005-0000-0000-0000AA190000}"/>
    <cellStyle name="20% - Accent5 3 3" xfId="6778" xr:uid="{00000000-0005-0000-0000-0000AB190000}"/>
    <cellStyle name="20% - Accent5 3 3 2" xfId="6779" xr:uid="{00000000-0005-0000-0000-0000AC190000}"/>
    <cellStyle name="20% - Accent5 3 4" xfId="6780" xr:uid="{00000000-0005-0000-0000-0000AD190000}"/>
    <cellStyle name="20% - Accent5 3 4 2" xfId="6781" xr:uid="{00000000-0005-0000-0000-0000AE190000}"/>
    <cellStyle name="20% - Accent5 3 5" xfId="6782" xr:uid="{00000000-0005-0000-0000-0000AF190000}"/>
    <cellStyle name="20% - Accent5 3 5 2" xfId="6783" xr:uid="{00000000-0005-0000-0000-0000B0190000}"/>
    <cellStyle name="20% - Accent5 3 6" xfId="6784" xr:uid="{00000000-0005-0000-0000-0000B1190000}"/>
    <cellStyle name="20% - Accent5 3 6 2" xfId="6785" xr:uid="{00000000-0005-0000-0000-0000B2190000}"/>
    <cellStyle name="20% - Accent5 3 7" xfId="6786" xr:uid="{00000000-0005-0000-0000-0000B3190000}"/>
    <cellStyle name="20% - Accent5 3 8" xfId="6787" xr:uid="{00000000-0005-0000-0000-0000B4190000}"/>
    <cellStyle name="20% - Accent5 3 9" xfId="6788" xr:uid="{00000000-0005-0000-0000-0000B5190000}"/>
    <cellStyle name="20% - Accent5 30" xfId="6789" xr:uid="{00000000-0005-0000-0000-0000B6190000}"/>
    <cellStyle name="20% - Accent5 30 2" xfId="6790" xr:uid="{00000000-0005-0000-0000-0000B7190000}"/>
    <cellStyle name="20% - Accent5 30 2 2" xfId="6791" xr:uid="{00000000-0005-0000-0000-0000B8190000}"/>
    <cellStyle name="20% - Accent5 30 2 2 2" xfId="6792" xr:uid="{00000000-0005-0000-0000-0000B9190000}"/>
    <cellStyle name="20% - Accent5 30 2 3" xfId="6793" xr:uid="{00000000-0005-0000-0000-0000BA190000}"/>
    <cellStyle name="20% - Accent5 30 2 3 2" xfId="6794" xr:uid="{00000000-0005-0000-0000-0000BB190000}"/>
    <cellStyle name="20% - Accent5 30 2 4" xfId="6795" xr:uid="{00000000-0005-0000-0000-0000BC190000}"/>
    <cellStyle name="20% - Accent5 30 2 4 2" xfId="6796" xr:uid="{00000000-0005-0000-0000-0000BD190000}"/>
    <cellStyle name="20% - Accent5 30 2 5" xfId="6797" xr:uid="{00000000-0005-0000-0000-0000BE190000}"/>
    <cellStyle name="20% - Accent5 30 2 5 2" xfId="6798" xr:uid="{00000000-0005-0000-0000-0000BF190000}"/>
    <cellStyle name="20% - Accent5 30 2 6" xfId="6799" xr:uid="{00000000-0005-0000-0000-0000C0190000}"/>
    <cellStyle name="20% - Accent5 30 3" xfId="6800" xr:uid="{00000000-0005-0000-0000-0000C1190000}"/>
    <cellStyle name="20% - Accent5 30 3 2" xfId="6801" xr:uid="{00000000-0005-0000-0000-0000C2190000}"/>
    <cellStyle name="20% - Accent5 30 4" xfId="6802" xr:uid="{00000000-0005-0000-0000-0000C3190000}"/>
    <cellStyle name="20% - Accent5 30 4 2" xfId="6803" xr:uid="{00000000-0005-0000-0000-0000C4190000}"/>
    <cellStyle name="20% - Accent5 30 5" xfId="6804" xr:uid="{00000000-0005-0000-0000-0000C5190000}"/>
    <cellStyle name="20% - Accent5 30 5 2" xfId="6805" xr:uid="{00000000-0005-0000-0000-0000C6190000}"/>
    <cellStyle name="20% - Accent5 30 6" xfId="6806" xr:uid="{00000000-0005-0000-0000-0000C7190000}"/>
    <cellStyle name="20% - Accent5 30 6 2" xfId="6807" xr:uid="{00000000-0005-0000-0000-0000C8190000}"/>
    <cellStyle name="20% - Accent5 30 7" xfId="6808" xr:uid="{00000000-0005-0000-0000-0000C9190000}"/>
    <cellStyle name="20% - Accent5 30 8" xfId="6809" xr:uid="{00000000-0005-0000-0000-0000CA190000}"/>
    <cellStyle name="20% - Accent5 31" xfId="6810" xr:uid="{00000000-0005-0000-0000-0000CB190000}"/>
    <cellStyle name="20% - Accent5 31 2" xfId="6811" xr:uid="{00000000-0005-0000-0000-0000CC190000}"/>
    <cellStyle name="20% - Accent5 31 2 2" xfId="6812" xr:uid="{00000000-0005-0000-0000-0000CD190000}"/>
    <cellStyle name="20% - Accent5 31 2 2 2" xfId="6813" xr:uid="{00000000-0005-0000-0000-0000CE190000}"/>
    <cellStyle name="20% - Accent5 31 2 3" xfId="6814" xr:uid="{00000000-0005-0000-0000-0000CF190000}"/>
    <cellStyle name="20% - Accent5 31 2 3 2" xfId="6815" xr:uid="{00000000-0005-0000-0000-0000D0190000}"/>
    <cellStyle name="20% - Accent5 31 2 4" xfId="6816" xr:uid="{00000000-0005-0000-0000-0000D1190000}"/>
    <cellStyle name="20% - Accent5 31 2 4 2" xfId="6817" xr:uid="{00000000-0005-0000-0000-0000D2190000}"/>
    <cellStyle name="20% - Accent5 31 2 5" xfId="6818" xr:uid="{00000000-0005-0000-0000-0000D3190000}"/>
    <cellStyle name="20% - Accent5 31 2 5 2" xfId="6819" xr:uid="{00000000-0005-0000-0000-0000D4190000}"/>
    <cellStyle name="20% - Accent5 31 2 6" xfId="6820" xr:uid="{00000000-0005-0000-0000-0000D5190000}"/>
    <cellStyle name="20% - Accent5 31 3" xfId="6821" xr:uid="{00000000-0005-0000-0000-0000D6190000}"/>
    <cellStyle name="20% - Accent5 31 3 2" xfId="6822" xr:uid="{00000000-0005-0000-0000-0000D7190000}"/>
    <cellStyle name="20% - Accent5 31 4" xfId="6823" xr:uid="{00000000-0005-0000-0000-0000D8190000}"/>
    <cellStyle name="20% - Accent5 31 4 2" xfId="6824" xr:uid="{00000000-0005-0000-0000-0000D9190000}"/>
    <cellStyle name="20% - Accent5 31 5" xfId="6825" xr:uid="{00000000-0005-0000-0000-0000DA190000}"/>
    <cellStyle name="20% - Accent5 31 5 2" xfId="6826" xr:uid="{00000000-0005-0000-0000-0000DB190000}"/>
    <cellStyle name="20% - Accent5 31 6" xfId="6827" xr:uid="{00000000-0005-0000-0000-0000DC190000}"/>
    <cellStyle name="20% - Accent5 31 6 2" xfId="6828" xr:uid="{00000000-0005-0000-0000-0000DD190000}"/>
    <cellStyle name="20% - Accent5 31 7" xfId="6829" xr:uid="{00000000-0005-0000-0000-0000DE190000}"/>
    <cellStyle name="20% - Accent5 31 8" xfId="6830" xr:uid="{00000000-0005-0000-0000-0000DF190000}"/>
    <cellStyle name="20% - Accent5 32" xfId="6831" xr:uid="{00000000-0005-0000-0000-0000E0190000}"/>
    <cellStyle name="20% - Accent5 32 2" xfId="6832" xr:uid="{00000000-0005-0000-0000-0000E1190000}"/>
    <cellStyle name="20% - Accent5 32 2 2" xfId="6833" xr:uid="{00000000-0005-0000-0000-0000E2190000}"/>
    <cellStyle name="20% - Accent5 32 2 2 2" xfId="6834" xr:uid="{00000000-0005-0000-0000-0000E3190000}"/>
    <cellStyle name="20% - Accent5 32 2 3" xfId="6835" xr:uid="{00000000-0005-0000-0000-0000E4190000}"/>
    <cellStyle name="20% - Accent5 32 2 3 2" xfId="6836" xr:uid="{00000000-0005-0000-0000-0000E5190000}"/>
    <cellStyle name="20% - Accent5 32 2 4" xfId="6837" xr:uid="{00000000-0005-0000-0000-0000E6190000}"/>
    <cellStyle name="20% - Accent5 32 2 4 2" xfId="6838" xr:uid="{00000000-0005-0000-0000-0000E7190000}"/>
    <cellStyle name="20% - Accent5 32 2 5" xfId="6839" xr:uid="{00000000-0005-0000-0000-0000E8190000}"/>
    <cellStyle name="20% - Accent5 32 2 5 2" xfId="6840" xr:uid="{00000000-0005-0000-0000-0000E9190000}"/>
    <cellStyle name="20% - Accent5 32 2 6" xfId="6841" xr:uid="{00000000-0005-0000-0000-0000EA190000}"/>
    <cellStyle name="20% - Accent5 32 3" xfId="6842" xr:uid="{00000000-0005-0000-0000-0000EB190000}"/>
    <cellStyle name="20% - Accent5 32 3 2" xfId="6843" xr:uid="{00000000-0005-0000-0000-0000EC190000}"/>
    <cellStyle name="20% - Accent5 32 4" xfId="6844" xr:uid="{00000000-0005-0000-0000-0000ED190000}"/>
    <cellStyle name="20% - Accent5 32 4 2" xfId="6845" xr:uid="{00000000-0005-0000-0000-0000EE190000}"/>
    <cellStyle name="20% - Accent5 32 5" xfId="6846" xr:uid="{00000000-0005-0000-0000-0000EF190000}"/>
    <cellStyle name="20% - Accent5 32 5 2" xfId="6847" xr:uid="{00000000-0005-0000-0000-0000F0190000}"/>
    <cellStyle name="20% - Accent5 32 6" xfId="6848" xr:uid="{00000000-0005-0000-0000-0000F1190000}"/>
    <cellStyle name="20% - Accent5 32 6 2" xfId="6849" xr:uid="{00000000-0005-0000-0000-0000F2190000}"/>
    <cellStyle name="20% - Accent5 32 7" xfId="6850" xr:uid="{00000000-0005-0000-0000-0000F3190000}"/>
    <cellStyle name="20% - Accent5 32 8" xfId="6851" xr:uid="{00000000-0005-0000-0000-0000F4190000}"/>
    <cellStyle name="20% - Accent5 33" xfId="6852" xr:uid="{00000000-0005-0000-0000-0000F5190000}"/>
    <cellStyle name="20% - Accent5 33 2" xfId="6853" xr:uid="{00000000-0005-0000-0000-0000F6190000}"/>
    <cellStyle name="20% - Accent5 33 2 2" xfId="6854" xr:uid="{00000000-0005-0000-0000-0000F7190000}"/>
    <cellStyle name="20% - Accent5 33 2 2 2" xfId="6855" xr:uid="{00000000-0005-0000-0000-0000F8190000}"/>
    <cellStyle name="20% - Accent5 33 2 3" xfId="6856" xr:uid="{00000000-0005-0000-0000-0000F9190000}"/>
    <cellStyle name="20% - Accent5 33 2 3 2" xfId="6857" xr:uid="{00000000-0005-0000-0000-0000FA190000}"/>
    <cellStyle name="20% - Accent5 33 2 4" xfId="6858" xr:uid="{00000000-0005-0000-0000-0000FB190000}"/>
    <cellStyle name="20% - Accent5 33 2 4 2" xfId="6859" xr:uid="{00000000-0005-0000-0000-0000FC190000}"/>
    <cellStyle name="20% - Accent5 33 2 5" xfId="6860" xr:uid="{00000000-0005-0000-0000-0000FD190000}"/>
    <cellStyle name="20% - Accent5 33 2 5 2" xfId="6861" xr:uid="{00000000-0005-0000-0000-0000FE190000}"/>
    <cellStyle name="20% - Accent5 33 2 6" xfId="6862" xr:uid="{00000000-0005-0000-0000-0000FF190000}"/>
    <cellStyle name="20% - Accent5 33 3" xfId="6863" xr:uid="{00000000-0005-0000-0000-0000001A0000}"/>
    <cellStyle name="20% - Accent5 33 3 2" xfId="6864" xr:uid="{00000000-0005-0000-0000-0000011A0000}"/>
    <cellStyle name="20% - Accent5 33 4" xfId="6865" xr:uid="{00000000-0005-0000-0000-0000021A0000}"/>
    <cellStyle name="20% - Accent5 33 4 2" xfId="6866" xr:uid="{00000000-0005-0000-0000-0000031A0000}"/>
    <cellStyle name="20% - Accent5 33 5" xfId="6867" xr:uid="{00000000-0005-0000-0000-0000041A0000}"/>
    <cellStyle name="20% - Accent5 33 5 2" xfId="6868" xr:uid="{00000000-0005-0000-0000-0000051A0000}"/>
    <cellStyle name="20% - Accent5 33 6" xfId="6869" xr:uid="{00000000-0005-0000-0000-0000061A0000}"/>
    <cellStyle name="20% - Accent5 33 6 2" xfId="6870" xr:uid="{00000000-0005-0000-0000-0000071A0000}"/>
    <cellStyle name="20% - Accent5 33 7" xfId="6871" xr:uid="{00000000-0005-0000-0000-0000081A0000}"/>
    <cellStyle name="20% - Accent5 33 8" xfId="6872" xr:uid="{00000000-0005-0000-0000-0000091A0000}"/>
    <cellStyle name="20% - Accent5 34" xfId="6873" xr:uid="{00000000-0005-0000-0000-00000A1A0000}"/>
    <cellStyle name="20% - Accent5 34 2" xfId="6874" xr:uid="{00000000-0005-0000-0000-00000B1A0000}"/>
    <cellStyle name="20% - Accent5 34 2 2" xfId="6875" xr:uid="{00000000-0005-0000-0000-00000C1A0000}"/>
    <cellStyle name="20% - Accent5 34 2 2 2" xfId="6876" xr:uid="{00000000-0005-0000-0000-00000D1A0000}"/>
    <cellStyle name="20% - Accent5 34 2 3" xfId="6877" xr:uid="{00000000-0005-0000-0000-00000E1A0000}"/>
    <cellStyle name="20% - Accent5 34 2 3 2" xfId="6878" xr:uid="{00000000-0005-0000-0000-00000F1A0000}"/>
    <cellStyle name="20% - Accent5 34 2 4" xfId="6879" xr:uid="{00000000-0005-0000-0000-0000101A0000}"/>
    <cellStyle name="20% - Accent5 34 2 4 2" xfId="6880" xr:uid="{00000000-0005-0000-0000-0000111A0000}"/>
    <cellStyle name="20% - Accent5 34 2 5" xfId="6881" xr:uid="{00000000-0005-0000-0000-0000121A0000}"/>
    <cellStyle name="20% - Accent5 34 2 5 2" xfId="6882" xr:uid="{00000000-0005-0000-0000-0000131A0000}"/>
    <cellStyle name="20% - Accent5 34 2 6" xfId="6883" xr:uid="{00000000-0005-0000-0000-0000141A0000}"/>
    <cellStyle name="20% - Accent5 34 3" xfId="6884" xr:uid="{00000000-0005-0000-0000-0000151A0000}"/>
    <cellStyle name="20% - Accent5 34 3 2" xfId="6885" xr:uid="{00000000-0005-0000-0000-0000161A0000}"/>
    <cellStyle name="20% - Accent5 34 4" xfId="6886" xr:uid="{00000000-0005-0000-0000-0000171A0000}"/>
    <cellStyle name="20% - Accent5 34 4 2" xfId="6887" xr:uid="{00000000-0005-0000-0000-0000181A0000}"/>
    <cellStyle name="20% - Accent5 34 5" xfId="6888" xr:uid="{00000000-0005-0000-0000-0000191A0000}"/>
    <cellStyle name="20% - Accent5 34 5 2" xfId="6889" xr:uid="{00000000-0005-0000-0000-00001A1A0000}"/>
    <cellStyle name="20% - Accent5 34 6" xfId="6890" xr:uid="{00000000-0005-0000-0000-00001B1A0000}"/>
    <cellStyle name="20% - Accent5 34 6 2" xfId="6891" xr:uid="{00000000-0005-0000-0000-00001C1A0000}"/>
    <cellStyle name="20% - Accent5 34 7" xfId="6892" xr:uid="{00000000-0005-0000-0000-00001D1A0000}"/>
    <cellStyle name="20% - Accent5 34 8" xfId="6893" xr:uid="{00000000-0005-0000-0000-00001E1A0000}"/>
    <cellStyle name="20% - Accent5 35" xfId="6894" xr:uid="{00000000-0005-0000-0000-00001F1A0000}"/>
    <cellStyle name="20% - Accent5 35 2" xfId="6895" xr:uid="{00000000-0005-0000-0000-0000201A0000}"/>
    <cellStyle name="20% - Accent5 35 2 2" xfId="6896" xr:uid="{00000000-0005-0000-0000-0000211A0000}"/>
    <cellStyle name="20% - Accent5 35 2 2 2" xfId="6897" xr:uid="{00000000-0005-0000-0000-0000221A0000}"/>
    <cellStyle name="20% - Accent5 35 2 3" xfId="6898" xr:uid="{00000000-0005-0000-0000-0000231A0000}"/>
    <cellStyle name="20% - Accent5 35 2 3 2" xfId="6899" xr:uid="{00000000-0005-0000-0000-0000241A0000}"/>
    <cellStyle name="20% - Accent5 35 2 4" xfId="6900" xr:uid="{00000000-0005-0000-0000-0000251A0000}"/>
    <cellStyle name="20% - Accent5 35 2 4 2" xfId="6901" xr:uid="{00000000-0005-0000-0000-0000261A0000}"/>
    <cellStyle name="20% - Accent5 35 2 5" xfId="6902" xr:uid="{00000000-0005-0000-0000-0000271A0000}"/>
    <cellStyle name="20% - Accent5 35 2 5 2" xfId="6903" xr:uid="{00000000-0005-0000-0000-0000281A0000}"/>
    <cellStyle name="20% - Accent5 35 2 6" xfId="6904" xr:uid="{00000000-0005-0000-0000-0000291A0000}"/>
    <cellStyle name="20% - Accent5 35 3" xfId="6905" xr:uid="{00000000-0005-0000-0000-00002A1A0000}"/>
    <cellStyle name="20% - Accent5 35 3 2" xfId="6906" xr:uid="{00000000-0005-0000-0000-00002B1A0000}"/>
    <cellStyle name="20% - Accent5 35 4" xfId="6907" xr:uid="{00000000-0005-0000-0000-00002C1A0000}"/>
    <cellStyle name="20% - Accent5 35 4 2" xfId="6908" xr:uid="{00000000-0005-0000-0000-00002D1A0000}"/>
    <cellStyle name="20% - Accent5 35 5" xfId="6909" xr:uid="{00000000-0005-0000-0000-00002E1A0000}"/>
    <cellStyle name="20% - Accent5 35 5 2" xfId="6910" xr:uid="{00000000-0005-0000-0000-00002F1A0000}"/>
    <cellStyle name="20% - Accent5 35 6" xfId="6911" xr:uid="{00000000-0005-0000-0000-0000301A0000}"/>
    <cellStyle name="20% - Accent5 35 6 2" xfId="6912" xr:uid="{00000000-0005-0000-0000-0000311A0000}"/>
    <cellStyle name="20% - Accent5 35 7" xfId="6913" xr:uid="{00000000-0005-0000-0000-0000321A0000}"/>
    <cellStyle name="20% - Accent5 35 8" xfId="6914" xr:uid="{00000000-0005-0000-0000-0000331A0000}"/>
    <cellStyle name="20% - Accent5 36" xfId="6915" xr:uid="{00000000-0005-0000-0000-0000341A0000}"/>
    <cellStyle name="20% - Accent5 36 2" xfId="6916" xr:uid="{00000000-0005-0000-0000-0000351A0000}"/>
    <cellStyle name="20% - Accent5 36 2 2" xfId="6917" xr:uid="{00000000-0005-0000-0000-0000361A0000}"/>
    <cellStyle name="20% - Accent5 36 2 2 2" xfId="6918" xr:uid="{00000000-0005-0000-0000-0000371A0000}"/>
    <cellStyle name="20% - Accent5 36 2 3" xfId="6919" xr:uid="{00000000-0005-0000-0000-0000381A0000}"/>
    <cellStyle name="20% - Accent5 36 2 3 2" xfId="6920" xr:uid="{00000000-0005-0000-0000-0000391A0000}"/>
    <cellStyle name="20% - Accent5 36 2 4" xfId="6921" xr:uid="{00000000-0005-0000-0000-00003A1A0000}"/>
    <cellStyle name="20% - Accent5 36 2 4 2" xfId="6922" xr:uid="{00000000-0005-0000-0000-00003B1A0000}"/>
    <cellStyle name="20% - Accent5 36 2 5" xfId="6923" xr:uid="{00000000-0005-0000-0000-00003C1A0000}"/>
    <cellStyle name="20% - Accent5 36 2 5 2" xfId="6924" xr:uid="{00000000-0005-0000-0000-00003D1A0000}"/>
    <cellStyle name="20% - Accent5 36 2 6" xfId="6925" xr:uid="{00000000-0005-0000-0000-00003E1A0000}"/>
    <cellStyle name="20% - Accent5 36 3" xfId="6926" xr:uid="{00000000-0005-0000-0000-00003F1A0000}"/>
    <cellStyle name="20% - Accent5 36 3 2" xfId="6927" xr:uid="{00000000-0005-0000-0000-0000401A0000}"/>
    <cellStyle name="20% - Accent5 36 4" xfId="6928" xr:uid="{00000000-0005-0000-0000-0000411A0000}"/>
    <cellStyle name="20% - Accent5 36 4 2" xfId="6929" xr:uid="{00000000-0005-0000-0000-0000421A0000}"/>
    <cellStyle name="20% - Accent5 36 5" xfId="6930" xr:uid="{00000000-0005-0000-0000-0000431A0000}"/>
    <cellStyle name="20% - Accent5 36 5 2" xfId="6931" xr:uid="{00000000-0005-0000-0000-0000441A0000}"/>
    <cellStyle name="20% - Accent5 36 6" xfId="6932" xr:uid="{00000000-0005-0000-0000-0000451A0000}"/>
    <cellStyle name="20% - Accent5 36 6 2" xfId="6933" xr:uid="{00000000-0005-0000-0000-0000461A0000}"/>
    <cellStyle name="20% - Accent5 36 7" xfId="6934" xr:uid="{00000000-0005-0000-0000-0000471A0000}"/>
    <cellStyle name="20% - Accent5 36 8" xfId="6935" xr:uid="{00000000-0005-0000-0000-0000481A0000}"/>
    <cellStyle name="20% - Accent5 37" xfId="6936" xr:uid="{00000000-0005-0000-0000-0000491A0000}"/>
    <cellStyle name="20% - Accent5 37 2" xfId="6937" xr:uid="{00000000-0005-0000-0000-00004A1A0000}"/>
    <cellStyle name="20% - Accent5 37 2 2" xfId="6938" xr:uid="{00000000-0005-0000-0000-00004B1A0000}"/>
    <cellStyle name="20% - Accent5 37 2 2 2" xfId="6939" xr:uid="{00000000-0005-0000-0000-00004C1A0000}"/>
    <cellStyle name="20% - Accent5 37 2 3" xfId="6940" xr:uid="{00000000-0005-0000-0000-00004D1A0000}"/>
    <cellStyle name="20% - Accent5 37 2 3 2" xfId="6941" xr:uid="{00000000-0005-0000-0000-00004E1A0000}"/>
    <cellStyle name="20% - Accent5 37 2 4" xfId="6942" xr:uid="{00000000-0005-0000-0000-00004F1A0000}"/>
    <cellStyle name="20% - Accent5 37 2 4 2" xfId="6943" xr:uid="{00000000-0005-0000-0000-0000501A0000}"/>
    <cellStyle name="20% - Accent5 37 2 5" xfId="6944" xr:uid="{00000000-0005-0000-0000-0000511A0000}"/>
    <cellStyle name="20% - Accent5 37 2 5 2" xfId="6945" xr:uid="{00000000-0005-0000-0000-0000521A0000}"/>
    <cellStyle name="20% - Accent5 37 2 6" xfId="6946" xr:uid="{00000000-0005-0000-0000-0000531A0000}"/>
    <cellStyle name="20% - Accent5 37 3" xfId="6947" xr:uid="{00000000-0005-0000-0000-0000541A0000}"/>
    <cellStyle name="20% - Accent5 37 3 2" xfId="6948" xr:uid="{00000000-0005-0000-0000-0000551A0000}"/>
    <cellStyle name="20% - Accent5 37 4" xfId="6949" xr:uid="{00000000-0005-0000-0000-0000561A0000}"/>
    <cellStyle name="20% - Accent5 37 4 2" xfId="6950" xr:uid="{00000000-0005-0000-0000-0000571A0000}"/>
    <cellStyle name="20% - Accent5 37 5" xfId="6951" xr:uid="{00000000-0005-0000-0000-0000581A0000}"/>
    <cellStyle name="20% - Accent5 37 5 2" xfId="6952" xr:uid="{00000000-0005-0000-0000-0000591A0000}"/>
    <cellStyle name="20% - Accent5 37 6" xfId="6953" xr:uid="{00000000-0005-0000-0000-00005A1A0000}"/>
    <cellStyle name="20% - Accent5 37 6 2" xfId="6954" xr:uid="{00000000-0005-0000-0000-00005B1A0000}"/>
    <cellStyle name="20% - Accent5 37 7" xfId="6955" xr:uid="{00000000-0005-0000-0000-00005C1A0000}"/>
    <cellStyle name="20% - Accent5 37 8" xfId="6956" xr:uid="{00000000-0005-0000-0000-00005D1A0000}"/>
    <cellStyle name="20% - Accent5 38" xfId="6957" xr:uid="{00000000-0005-0000-0000-00005E1A0000}"/>
    <cellStyle name="20% - Accent5 38 2" xfId="6958" xr:uid="{00000000-0005-0000-0000-00005F1A0000}"/>
    <cellStyle name="20% - Accent5 38 2 2" xfId="6959" xr:uid="{00000000-0005-0000-0000-0000601A0000}"/>
    <cellStyle name="20% - Accent5 38 2 2 2" xfId="6960" xr:uid="{00000000-0005-0000-0000-0000611A0000}"/>
    <cellStyle name="20% - Accent5 38 2 3" xfId="6961" xr:uid="{00000000-0005-0000-0000-0000621A0000}"/>
    <cellStyle name="20% - Accent5 38 2 3 2" xfId="6962" xr:uid="{00000000-0005-0000-0000-0000631A0000}"/>
    <cellStyle name="20% - Accent5 38 2 4" xfId="6963" xr:uid="{00000000-0005-0000-0000-0000641A0000}"/>
    <cellStyle name="20% - Accent5 38 2 4 2" xfId="6964" xr:uid="{00000000-0005-0000-0000-0000651A0000}"/>
    <cellStyle name="20% - Accent5 38 2 5" xfId="6965" xr:uid="{00000000-0005-0000-0000-0000661A0000}"/>
    <cellStyle name="20% - Accent5 38 2 5 2" xfId="6966" xr:uid="{00000000-0005-0000-0000-0000671A0000}"/>
    <cellStyle name="20% - Accent5 38 2 6" xfId="6967" xr:uid="{00000000-0005-0000-0000-0000681A0000}"/>
    <cellStyle name="20% - Accent5 38 3" xfId="6968" xr:uid="{00000000-0005-0000-0000-0000691A0000}"/>
    <cellStyle name="20% - Accent5 38 3 2" xfId="6969" xr:uid="{00000000-0005-0000-0000-00006A1A0000}"/>
    <cellStyle name="20% - Accent5 38 4" xfId="6970" xr:uid="{00000000-0005-0000-0000-00006B1A0000}"/>
    <cellStyle name="20% - Accent5 38 4 2" xfId="6971" xr:uid="{00000000-0005-0000-0000-00006C1A0000}"/>
    <cellStyle name="20% - Accent5 38 5" xfId="6972" xr:uid="{00000000-0005-0000-0000-00006D1A0000}"/>
    <cellStyle name="20% - Accent5 38 5 2" xfId="6973" xr:uid="{00000000-0005-0000-0000-00006E1A0000}"/>
    <cellStyle name="20% - Accent5 38 6" xfId="6974" xr:uid="{00000000-0005-0000-0000-00006F1A0000}"/>
    <cellStyle name="20% - Accent5 38 6 2" xfId="6975" xr:uid="{00000000-0005-0000-0000-0000701A0000}"/>
    <cellStyle name="20% - Accent5 38 7" xfId="6976" xr:uid="{00000000-0005-0000-0000-0000711A0000}"/>
    <cellStyle name="20% - Accent5 38 8" xfId="6977" xr:uid="{00000000-0005-0000-0000-0000721A0000}"/>
    <cellStyle name="20% - Accent5 39" xfId="6978" xr:uid="{00000000-0005-0000-0000-0000731A0000}"/>
    <cellStyle name="20% - Accent5 39 2" xfId="6979" xr:uid="{00000000-0005-0000-0000-0000741A0000}"/>
    <cellStyle name="20% - Accent5 39 2 2" xfId="6980" xr:uid="{00000000-0005-0000-0000-0000751A0000}"/>
    <cellStyle name="20% - Accent5 39 2 2 2" xfId="6981" xr:uid="{00000000-0005-0000-0000-0000761A0000}"/>
    <cellStyle name="20% - Accent5 39 2 3" xfId="6982" xr:uid="{00000000-0005-0000-0000-0000771A0000}"/>
    <cellStyle name="20% - Accent5 39 2 3 2" xfId="6983" xr:uid="{00000000-0005-0000-0000-0000781A0000}"/>
    <cellStyle name="20% - Accent5 39 2 4" xfId="6984" xr:uid="{00000000-0005-0000-0000-0000791A0000}"/>
    <cellStyle name="20% - Accent5 39 2 4 2" xfId="6985" xr:uid="{00000000-0005-0000-0000-00007A1A0000}"/>
    <cellStyle name="20% - Accent5 39 2 5" xfId="6986" xr:uid="{00000000-0005-0000-0000-00007B1A0000}"/>
    <cellStyle name="20% - Accent5 39 2 5 2" xfId="6987" xr:uid="{00000000-0005-0000-0000-00007C1A0000}"/>
    <cellStyle name="20% - Accent5 39 2 6" xfId="6988" xr:uid="{00000000-0005-0000-0000-00007D1A0000}"/>
    <cellStyle name="20% - Accent5 39 3" xfId="6989" xr:uid="{00000000-0005-0000-0000-00007E1A0000}"/>
    <cellStyle name="20% - Accent5 39 3 2" xfId="6990" xr:uid="{00000000-0005-0000-0000-00007F1A0000}"/>
    <cellStyle name="20% - Accent5 39 4" xfId="6991" xr:uid="{00000000-0005-0000-0000-0000801A0000}"/>
    <cellStyle name="20% - Accent5 39 4 2" xfId="6992" xr:uid="{00000000-0005-0000-0000-0000811A0000}"/>
    <cellStyle name="20% - Accent5 39 5" xfId="6993" xr:uid="{00000000-0005-0000-0000-0000821A0000}"/>
    <cellStyle name="20% - Accent5 39 5 2" xfId="6994" xr:uid="{00000000-0005-0000-0000-0000831A0000}"/>
    <cellStyle name="20% - Accent5 39 6" xfId="6995" xr:uid="{00000000-0005-0000-0000-0000841A0000}"/>
    <cellStyle name="20% - Accent5 39 6 2" xfId="6996" xr:uid="{00000000-0005-0000-0000-0000851A0000}"/>
    <cellStyle name="20% - Accent5 39 7" xfId="6997" xr:uid="{00000000-0005-0000-0000-0000861A0000}"/>
    <cellStyle name="20% - Accent5 39 8" xfId="6998" xr:uid="{00000000-0005-0000-0000-0000871A0000}"/>
    <cellStyle name="20% - Accent5 4" xfId="6999" xr:uid="{00000000-0005-0000-0000-0000881A0000}"/>
    <cellStyle name="20% - Accent5 4 10" xfId="7000" xr:uid="{00000000-0005-0000-0000-0000891A0000}"/>
    <cellStyle name="20% - Accent5 4 11" xfId="7001" xr:uid="{00000000-0005-0000-0000-00008A1A0000}"/>
    <cellStyle name="20% - Accent5 4 2" xfId="7002" xr:uid="{00000000-0005-0000-0000-00008B1A0000}"/>
    <cellStyle name="20% - Accent5 4 2 2" xfId="7003" xr:uid="{00000000-0005-0000-0000-00008C1A0000}"/>
    <cellStyle name="20% - Accent5 4 2 2 2" xfId="7004" xr:uid="{00000000-0005-0000-0000-00008D1A0000}"/>
    <cellStyle name="20% - Accent5 4 2 3" xfId="7005" xr:uid="{00000000-0005-0000-0000-00008E1A0000}"/>
    <cellStyle name="20% - Accent5 4 2 3 2" xfId="7006" xr:uid="{00000000-0005-0000-0000-00008F1A0000}"/>
    <cellStyle name="20% - Accent5 4 2 4" xfId="7007" xr:uid="{00000000-0005-0000-0000-0000901A0000}"/>
    <cellStyle name="20% - Accent5 4 2 4 2" xfId="7008" xr:uid="{00000000-0005-0000-0000-0000911A0000}"/>
    <cellStyle name="20% - Accent5 4 2 5" xfId="7009" xr:uid="{00000000-0005-0000-0000-0000921A0000}"/>
    <cellStyle name="20% - Accent5 4 2 5 2" xfId="7010" xr:uid="{00000000-0005-0000-0000-0000931A0000}"/>
    <cellStyle name="20% - Accent5 4 2 6" xfId="7011" xr:uid="{00000000-0005-0000-0000-0000941A0000}"/>
    <cellStyle name="20% - Accent5 4 2 7" xfId="7012" xr:uid="{00000000-0005-0000-0000-0000951A0000}"/>
    <cellStyle name="20% - Accent5 4 2 8" xfId="7013" xr:uid="{00000000-0005-0000-0000-0000961A0000}"/>
    <cellStyle name="20% - Accent5 4 2 9" xfId="7014" xr:uid="{00000000-0005-0000-0000-0000971A0000}"/>
    <cellStyle name="20% - Accent5 4 3" xfId="7015" xr:uid="{00000000-0005-0000-0000-0000981A0000}"/>
    <cellStyle name="20% - Accent5 4 3 2" xfId="7016" xr:uid="{00000000-0005-0000-0000-0000991A0000}"/>
    <cellStyle name="20% - Accent5 4 4" xfId="7017" xr:uid="{00000000-0005-0000-0000-00009A1A0000}"/>
    <cellStyle name="20% - Accent5 4 4 2" xfId="7018" xr:uid="{00000000-0005-0000-0000-00009B1A0000}"/>
    <cellStyle name="20% - Accent5 4 5" xfId="7019" xr:uid="{00000000-0005-0000-0000-00009C1A0000}"/>
    <cellStyle name="20% - Accent5 4 5 2" xfId="7020" xr:uid="{00000000-0005-0000-0000-00009D1A0000}"/>
    <cellStyle name="20% - Accent5 4 6" xfId="7021" xr:uid="{00000000-0005-0000-0000-00009E1A0000}"/>
    <cellStyle name="20% - Accent5 4 6 2" xfId="7022" xr:uid="{00000000-0005-0000-0000-00009F1A0000}"/>
    <cellStyle name="20% - Accent5 4 7" xfId="7023" xr:uid="{00000000-0005-0000-0000-0000A01A0000}"/>
    <cellStyle name="20% - Accent5 4 8" xfId="7024" xr:uid="{00000000-0005-0000-0000-0000A11A0000}"/>
    <cellStyle name="20% - Accent5 4 9" xfId="7025" xr:uid="{00000000-0005-0000-0000-0000A21A0000}"/>
    <cellStyle name="20% - Accent5 40" xfId="7026" xr:uid="{00000000-0005-0000-0000-0000A31A0000}"/>
    <cellStyle name="20% - Accent5 40 2" xfId="7027" xr:uid="{00000000-0005-0000-0000-0000A41A0000}"/>
    <cellStyle name="20% - Accent5 40 2 2" xfId="7028" xr:uid="{00000000-0005-0000-0000-0000A51A0000}"/>
    <cellStyle name="20% - Accent5 40 2 2 2" xfId="7029" xr:uid="{00000000-0005-0000-0000-0000A61A0000}"/>
    <cellStyle name="20% - Accent5 40 2 3" xfId="7030" xr:uid="{00000000-0005-0000-0000-0000A71A0000}"/>
    <cellStyle name="20% - Accent5 40 2 3 2" xfId="7031" xr:uid="{00000000-0005-0000-0000-0000A81A0000}"/>
    <cellStyle name="20% - Accent5 40 2 4" xfId="7032" xr:uid="{00000000-0005-0000-0000-0000A91A0000}"/>
    <cellStyle name="20% - Accent5 40 2 4 2" xfId="7033" xr:uid="{00000000-0005-0000-0000-0000AA1A0000}"/>
    <cellStyle name="20% - Accent5 40 2 5" xfId="7034" xr:uid="{00000000-0005-0000-0000-0000AB1A0000}"/>
    <cellStyle name="20% - Accent5 40 2 5 2" xfId="7035" xr:uid="{00000000-0005-0000-0000-0000AC1A0000}"/>
    <cellStyle name="20% - Accent5 40 2 6" xfId="7036" xr:uid="{00000000-0005-0000-0000-0000AD1A0000}"/>
    <cellStyle name="20% - Accent5 40 3" xfId="7037" xr:uid="{00000000-0005-0000-0000-0000AE1A0000}"/>
    <cellStyle name="20% - Accent5 40 3 2" xfId="7038" xr:uid="{00000000-0005-0000-0000-0000AF1A0000}"/>
    <cellStyle name="20% - Accent5 40 4" xfId="7039" xr:uid="{00000000-0005-0000-0000-0000B01A0000}"/>
    <cellStyle name="20% - Accent5 40 4 2" xfId="7040" xr:uid="{00000000-0005-0000-0000-0000B11A0000}"/>
    <cellStyle name="20% - Accent5 40 5" xfId="7041" xr:uid="{00000000-0005-0000-0000-0000B21A0000}"/>
    <cellStyle name="20% - Accent5 40 5 2" xfId="7042" xr:uid="{00000000-0005-0000-0000-0000B31A0000}"/>
    <cellStyle name="20% - Accent5 40 6" xfId="7043" xr:uid="{00000000-0005-0000-0000-0000B41A0000}"/>
    <cellStyle name="20% - Accent5 40 6 2" xfId="7044" xr:uid="{00000000-0005-0000-0000-0000B51A0000}"/>
    <cellStyle name="20% - Accent5 40 7" xfId="7045" xr:uid="{00000000-0005-0000-0000-0000B61A0000}"/>
    <cellStyle name="20% - Accent5 40 8" xfId="7046" xr:uid="{00000000-0005-0000-0000-0000B71A0000}"/>
    <cellStyle name="20% - Accent5 41" xfId="7047" xr:uid="{00000000-0005-0000-0000-0000B81A0000}"/>
    <cellStyle name="20% - Accent5 41 2" xfId="7048" xr:uid="{00000000-0005-0000-0000-0000B91A0000}"/>
    <cellStyle name="20% - Accent5 41 2 2" xfId="7049" xr:uid="{00000000-0005-0000-0000-0000BA1A0000}"/>
    <cellStyle name="20% - Accent5 41 2 2 2" xfId="7050" xr:uid="{00000000-0005-0000-0000-0000BB1A0000}"/>
    <cellStyle name="20% - Accent5 41 2 3" xfId="7051" xr:uid="{00000000-0005-0000-0000-0000BC1A0000}"/>
    <cellStyle name="20% - Accent5 41 2 3 2" xfId="7052" xr:uid="{00000000-0005-0000-0000-0000BD1A0000}"/>
    <cellStyle name="20% - Accent5 41 2 4" xfId="7053" xr:uid="{00000000-0005-0000-0000-0000BE1A0000}"/>
    <cellStyle name="20% - Accent5 41 2 4 2" xfId="7054" xr:uid="{00000000-0005-0000-0000-0000BF1A0000}"/>
    <cellStyle name="20% - Accent5 41 2 5" xfId="7055" xr:uid="{00000000-0005-0000-0000-0000C01A0000}"/>
    <cellStyle name="20% - Accent5 41 2 5 2" xfId="7056" xr:uid="{00000000-0005-0000-0000-0000C11A0000}"/>
    <cellStyle name="20% - Accent5 41 2 6" xfId="7057" xr:uid="{00000000-0005-0000-0000-0000C21A0000}"/>
    <cellStyle name="20% - Accent5 41 3" xfId="7058" xr:uid="{00000000-0005-0000-0000-0000C31A0000}"/>
    <cellStyle name="20% - Accent5 41 3 2" xfId="7059" xr:uid="{00000000-0005-0000-0000-0000C41A0000}"/>
    <cellStyle name="20% - Accent5 41 4" xfId="7060" xr:uid="{00000000-0005-0000-0000-0000C51A0000}"/>
    <cellStyle name="20% - Accent5 41 4 2" xfId="7061" xr:uid="{00000000-0005-0000-0000-0000C61A0000}"/>
    <cellStyle name="20% - Accent5 41 5" xfId="7062" xr:uid="{00000000-0005-0000-0000-0000C71A0000}"/>
    <cellStyle name="20% - Accent5 41 5 2" xfId="7063" xr:uid="{00000000-0005-0000-0000-0000C81A0000}"/>
    <cellStyle name="20% - Accent5 41 6" xfId="7064" xr:uid="{00000000-0005-0000-0000-0000C91A0000}"/>
    <cellStyle name="20% - Accent5 41 6 2" xfId="7065" xr:uid="{00000000-0005-0000-0000-0000CA1A0000}"/>
    <cellStyle name="20% - Accent5 41 7" xfId="7066" xr:uid="{00000000-0005-0000-0000-0000CB1A0000}"/>
    <cellStyle name="20% - Accent5 41 8" xfId="7067" xr:uid="{00000000-0005-0000-0000-0000CC1A0000}"/>
    <cellStyle name="20% - Accent5 42" xfId="7068" xr:uid="{00000000-0005-0000-0000-0000CD1A0000}"/>
    <cellStyle name="20% - Accent5 42 2" xfId="7069" xr:uid="{00000000-0005-0000-0000-0000CE1A0000}"/>
    <cellStyle name="20% - Accent5 42 2 2" xfId="7070" xr:uid="{00000000-0005-0000-0000-0000CF1A0000}"/>
    <cellStyle name="20% - Accent5 42 2 2 2" xfId="7071" xr:uid="{00000000-0005-0000-0000-0000D01A0000}"/>
    <cellStyle name="20% - Accent5 42 2 3" xfId="7072" xr:uid="{00000000-0005-0000-0000-0000D11A0000}"/>
    <cellStyle name="20% - Accent5 42 2 3 2" xfId="7073" xr:uid="{00000000-0005-0000-0000-0000D21A0000}"/>
    <cellStyle name="20% - Accent5 42 2 4" xfId="7074" xr:uid="{00000000-0005-0000-0000-0000D31A0000}"/>
    <cellStyle name="20% - Accent5 42 2 4 2" xfId="7075" xr:uid="{00000000-0005-0000-0000-0000D41A0000}"/>
    <cellStyle name="20% - Accent5 42 2 5" xfId="7076" xr:uid="{00000000-0005-0000-0000-0000D51A0000}"/>
    <cellStyle name="20% - Accent5 42 2 5 2" xfId="7077" xr:uid="{00000000-0005-0000-0000-0000D61A0000}"/>
    <cellStyle name="20% - Accent5 42 2 6" xfId="7078" xr:uid="{00000000-0005-0000-0000-0000D71A0000}"/>
    <cellStyle name="20% - Accent5 42 3" xfId="7079" xr:uid="{00000000-0005-0000-0000-0000D81A0000}"/>
    <cellStyle name="20% - Accent5 42 3 2" xfId="7080" xr:uid="{00000000-0005-0000-0000-0000D91A0000}"/>
    <cellStyle name="20% - Accent5 42 4" xfId="7081" xr:uid="{00000000-0005-0000-0000-0000DA1A0000}"/>
    <cellStyle name="20% - Accent5 42 4 2" xfId="7082" xr:uid="{00000000-0005-0000-0000-0000DB1A0000}"/>
    <cellStyle name="20% - Accent5 42 5" xfId="7083" xr:uid="{00000000-0005-0000-0000-0000DC1A0000}"/>
    <cellStyle name="20% - Accent5 42 5 2" xfId="7084" xr:uid="{00000000-0005-0000-0000-0000DD1A0000}"/>
    <cellStyle name="20% - Accent5 42 6" xfId="7085" xr:uid="{00000000-0005-0000-0000-0000DE1A0000}"/>
    <cellStyle name="20% - Accent5 42 6 2" xfId="7086" xr:uid="{00000000-0005-0000-0000-0000DF1A0000}"/>
    <cellStyle name="20% - Accent5 42 7" xfId="7087" xr:uid="{00000000-0005-0000-0000-0000E01A0000}"/>
    <cellStyle name="20% - Accent5 42 8" xfId="7088" xr:uid="{00000000-0005-0000-0000-0000E11A0000}"/>
    <cellStyle name="20% - Accent5 43" xfId="7089" xr:uid="{00000000-0005-0000-0000-0000E21A0000}"/>
    <cellStyle name="20% - Accent5 43 2" xfId="7090" xr:uid="{00000000-0005-0000-0000-0000E31A0000}"/>
    <cellStyle name="20% - Accent5 43 2 2" xfId="7091" xr:uid="{00000000-0005-0000-0000-0000E41A0000}"/>
    <cellStyle name="20% - Accent5 43 2 2 2" xfId="7092" xr:uid="{00000000-0005-0000-0000-0000E51A0000}"/>
    <cellStyle name="20% - Accent5 43 2 3" xfId="7093" xr:uid="{00000000-0005-0000-0000-0000E61A0000}"/>
    <cellStyle name="20% - Accent5 43 2 3 2" xfId="7094" xr:uid="{00000000-0005-0000-0000-0000E71A0000}"/>
    <cellStyle name="20% - Accent5 43 2 4" xfId="7095" xr:uid="{00000000-0005-0000-0000-0000E81A0000}"/>
    <cellStyle name="20% - Accent5 43 2 4 2" xfId="7096" xr:uid="{00000000-0005-0000-0000-0000E91A0000}"/>
    <cellStyle name="20% - Accent5 43 2 5" xfId="7097" xr:uid="{00000000-0005-0000-0000-0000EA1A0000}"/>
    <cellStyle name="20% - Accent5 43 2 5 2" xfId="7098" xr:uid="{00000000-0005-0000-0000-0000EB1A0000}"/>
    <cellStyle name="20% - Accent5 43 2 6" xfId="7099" xr:uid="{00000000-0005-0000-0000-0000EC1A0000}"/>
    <cellStyle name="20% - Accent5 43 3" xfId="7100" xr:uid="{00000000-0005-0000-0000-0000ED1A0000}"/>
    <cellStyle name="20% - Accent5 43 3 2" xfId="7101" xr:uid="{00000000-0005-0000-0000-0000EE1A0000}"/>
    <cellStyle name="20% - Accent5 43 4" xfId="7102" xr:uid="{00000000-0005-0000-0000-0000EF1A0000}"/>
    <cellStyle name="20% - Accent5 43 4 2" xfId="7103" xr:uid="{00000000-0005-0000-0000-0000F01A0000}"/>
    <cellStyle name="20% - Accent5 43 5" xfId="7104" xr:uid="{00000000-0005-0000-0000-0000F11A0000}"/>
    <cellStyle name="20% - Accent5 43 5 2" xfId="7105" xr:uid="{00000000-0005-0000-0000-0000F21A0000}"/>
    <cellStyle name="20% - Accent5 43 6" xfId="7106" xr:uid="{00000000-0005-0000-0000-0000F31A0000}"/>
    <cellStyle name="20% - Accent5 43 6 2" xfId="7107" xr:uid="{00000000-0005-0000-0000-0000F41A0000}"/>
    <cellStyle name="20% - Accent5 43 7" xfId="7108" xr:uid="{00000000-0005-0000-0000-0000F51A0000}"/>
    <cellStyle name="20% - Accent5 43 8" xfId="7109" xr:uid="{00000000-0005-0000-0000-0000F61A0000}"/>
    <cellStyle name="20% - Accent5 44" xfId="7110" xr:uid="{00000000-0005-0000-0000-0000F71A0000}"/>
    <cellStyle name="20% - Accent5 44 2" xfId="7111" xr:uid="{00000000-0005-0000-0000-0000F81A0000}"/>
    <cellStyle name="20% - Accent5 44 2 2" xfId="7112" xr:uid="{00000000-0005-0000-0000-0000F91A0000}"/>
    <cellStyle name="20% - Accent5 44 2 2 2" xfId="7113" xr:uid="{00000000-0005-0000-0000-0000FA1A0000}"/>
    <cellStyle name="20% - Accent5 44 2 3" xfId="7114" xr:uid="{00000000-0005-0000-0000-0000FB1A0000}"/>
    <cellStyle name="20% - Accent5 44 2 3 2" xfId="7115" xr:uid="{00000000-0005-0000-0000-0000FC1A0000}"/>
    <cellStyle name="20% - Accent5 44 2 4" xfId="7116" xr:uid="{00000000-0005-0000-0000-0000FD1A0000}"/>
    <cellStyle name="20% - Accent5 44 2 4 2" xfId="7117" xr:uid="{00000000-0005-0000-0000-0000FE1A0000}"/>
    <cellStyle name="20% - Accent5 44 2 5" xfId="7118" xr:uid="{00000000-0005-0000-0000-0000FF1A0000}"/>
    <cellStyle name="20% - Accent5 44 2 5 2" xfId="7119" xr:uid="{00000000-0005-0000-0000-0000001B0000}"/>
    <cellStyle name="20% - Accent5 44 2 6" xfId="7120" xr:uid="{00000000-0005-0000-0000-0000011B0000}"/>
    <cellStyle name="20% - Accent5 44 3" xfId="7121" xr:uid="{00000000-0005-0000-0000-0000021B0000}"/>
    <cellStyle name="20% - Accent5 44 3 2" xfId="7122" xr:uid="{00000000-0005-0000-0000-0000031B0000}"/>
    <cellStyle name="20% - Accent5 44 4" xfId="7123" xr:uid="{00000000-0005-0000-0000-0000041B0000}"/>
    <cellStyle name="20% - Accent5 44 4 2" xfId="7124" xr:uid="{00000000-0005-0000-0000-0000051B0000}"/>
    <cellStyle name="20% - Accent5 44 5" xfId="7125" xr:uid="{00000000-0005-0000-0000-0000061B0000}"/>
    <cellStyle name="20% - Accent5 44 5 2" xfId="7126" xr:uid="{00000000-0005-0000-0000-0000071B0000}"/>
    <cellStyle name="20% - Accent5 44 6" xfId="7127" xr:uid="{00000000-0005-0000-0000-0000081B0000}"/>
    <cellStyle name="20% - Accent5 44 6 2" xfId="7128" xr:uid="{00000000-0005-0000-0000-0000091B0000}"/>
    <cellStyle name="20% - Accent5 44 7" xfId="7129" xr:uid="{00000000-0005-0000-0000-00000A1B0000}"/>
    <cellStyle name="20% - Accent5 44 8" xfId="7130" xr:uid="{00000000-0005-0000-0000-00000B1B0000}"/>
    <cellStyle name="20% - Accent5 45" xfId="7131" xr:uid="{00000000-0005-0000-0000-00000C1B0000}"/>
    <cellStyle name="20% - Accent5 45 2" xfId="7132" xr:uid="{00000000-0005-0000-0000-00000D1B0000}"/>
    <cellStyle name="20% - Accent5 45 2 2" xfId="7133" xr:uid="{00000000-0005-0000-0000-00000E1B0000}"/>
    <cellStyle name="20% - Accent5 45 2 2 2" xfId="7134" xr:uid="{00000000-0005-0000-0000-00000F1B0000}"/>
    <cellStyle name="20% - Accent5 45 2 3" xfId="7135" xr:uid="{00000000-0005-0000-0000-0000101B0000}"/>
    <cellStyle name="20% - Accent5 45 2 3 2" xfId="7136" xr:uid="{00000000-0005-0000-0000-0000111B0000}"/>
    <cellStyle name="20% - Accent5 45 2 4" xfId="7137" xr:uid="{00000000-0005-0000-0000-0000121B0000}"/>
    <cellStyle name="20% - Accent5 45 2 4 2" xfId="7138" xr:uid="{00000000-0005-0000-0000-0000131B0000}"/>
    <cellStyle name="20% - Accent5 45 2 5" xfId="7139" xr:uid="{00000000-0005-0000-0000-0000141B0000}"/>
    <cellStyle name="20% - Accent5 45 2 5 2" xfId="7140" xr:uid="{00000000-0005-0000-0000-0000151B0000}"/>
    <cellStyle name="20% - Accent5 45 2 6" xfId="7141" xr:uid="{00000000-0005-0000-0000-0000161B0000}"/>
    <cellStyle name="20% - Accent5 45 3" xfId="7142" xr:uid="{00000000-0005-0000-0000-0000171B0000}"/>
    <cellStyle name="20% - Accent5 45 3 2" xfId="7143" xr:uid="{00000000-0005-0000-0000-0000181B0000}"/>
    <cellStyle name="20% - Accent5 45 4" xfId="7144" xr:uid="{00000000-0005-0000-0000-0000191B0000}"/>
    <cellStyle name="20% - Accent5 45 4 2" xfId="7145" xr:uid="{00000000-0005-0000-0000-00001A1B0000}"/>
    <cellStyle name="20% - Accent5 45 5" xfId="7146" xr:uid="{00000000-0005-0000-0000-00001B1B0000}"/>
    <cellStyle name="20% - Accent5 45 5 2" xfId="7147" xr:uid="{00000000-0005-0000-0000-00001C1B0000}"/>
    <cellStyle name="20% - Accent5 45 6" xfId="7148" xr:uid="{00000000-0005-0000-0000-00001D1B0000}"/>
    <cellStyle name="20% - Accent5 45 6 2" xfId="7149" xr:uid="{00000000-0005-0000-0000-00001E1B0000}"/>
    <cellStyle name="20% - Accent5 45 7" xfId="7150" xr:uid="{00000000-0005-0000-0000-00001F1B0000}"/>
    <cellStyle name="20% - Accent5 45 8" xfId="7151" xr:uid="{00000000-0005-0000-0000-0000201B0000}"/>
    <cellStyle name="20% - Accent5 46" xfId="7152" xr:uid="{00000000-0005-0000-0000-0000211B0000}"/>
    <cellStyle name="20% - Accent5 46 2" xfId="7153" xr:uid="{00000000-0005-0000-0000-0000221B0000}"/>
    <cellStyle name="20% - Accent5 46 2 2" xfId="7154" xr:uid="{00000000-0005-0000-0000-0000231B0000}"/>
    <cellStyle name="20% - Accent5 46 2 2 2" xfId="7155" xr:uid="{00000000-0005-0000-0000-0000241B0000}"/>
    <cellStyle name="20% - Accent5 46 2 3" xfId="7156" xr:uid="{00000000-0005-0000-0000-0000251B0000}"/>
    <cellStyle name="20% - Accent5 46 2 3 2" xfId="7157" xr:uid="{00000000-0005-0000-0000-0000261B0000}"/>
    <cellStyle name="20% - Accent5 46 2 4" xfId="7158" xr:uid="{00000000-0005-0000-0000-0000271B0000}"/>
    <cellStyle name="20% - Accent5 46 2 4 2" xfId="7159" xr:uid="{00000000-0005-0000-0000-0000281B0000}"/>
    <cellStyle name="20% - Accent5 46 2 5" xfId="7160" xr:uid="{00000000-0005-0000-0000-0000291B0000}"/>
    <cellStyle name="20% - Accent5 46 2 5 2" xfId="7161" xr:uid="{00000000-0005-0000-0000-00002A1B0000}"/>
    <cellStyle name="20% - Accent5 46 2 6" xfId="7162" xr:uid="{00000000-0005-0000-0000-00002B1B0000}"/>
    <cellStyle name="20% - Accent5 46 3" xfId="7163" xr:uid="{00000000-0005-0000-0000-00002C1B0000}"/>
    <cellStyle name="20% - Accent5 46 3 2" xfId="7164" xr:uid="{00000000-0005-0000-0000-00002D1B0000}"/>
    <cellStyle name="20% - Accent5 46 4" xfId="7165" xr:uid="{00000000-0005-0000-0000-00002E1B0000}"/>
    <cellStyle name="20% - Accent5 46 4 2" xfId="7166" xr:uid="{00000000-0005-0000-0000-00002F1B0000}"/>
    <cellStyle name="20% - Accent5 46 5" xfId="7167" xr:uid="{00000000-0005-0000-0000-0000301B0000}"/>
    <cellStyle name="20% - Accent5 46 5 2" xfId="7168" xr:uid="{00000000-0005-0000-0000-0000311B0000}"/>
    <cellStyle name="20% - Accent5 46 6" xfId="7169" xr:uid="{00000000-0005-0000-0000-0000321B0000}"/>
    <cellStyle name="20% - Accent5 46 6 2" xfId="7170" xr:uid="{00000000-0005-0000-0000-0000331B0000}"/>
    <cellStyle name="20% - Accent5 46 7" xfId="7171" xr:uid="{00000000-0005-0000-0000-0000341B0000}"/>
    <cellStyle name="20% - Accent5 46 8" xfId="7172" xr:uid="{00000000-0005-0000-0000-0000351B0000}"/>
    <cellStyle name="20% - Accent5 47" xfId="7173" xr:uid="{00000000-0005-0000-0000-0000361B0000}"/>
    <cellStyle name="20% - Accent5 47 2" xfId="7174" xr:uid="{00000000-0005-0000-0000-0000371B0000}"/>
    <cellStyle name="20% - Accent5 47 2 2" xfId="7175" xr:uid="{00000000-0005-0000-0000-0000381B0000}"/>
    <cellStyle name="20% - Accent5 47 2 2 2" xfId="7176" xr:uid="{00000000-0005-0000-0000-0000391B0000}"/>
    <cellStyle name="20% - Accent5 47 2 3" xfId="7177" xr:uid="{00000000-0005-0000-0000-00003A1B0000}"/>
    <cellStyle name="20% - Accent5 47 2 3 2" xfId="7178" xr:uid="{00000000-0005-0000-0000-00003B1B0000}"/>
    <cellStyle name="20% - Accent5 47 2 4" xfId="7179" xr:uid="{00000000-0005-0000-0000-00003C1B0000}"/>
    <cellStyle name="20% - Accent5 47 2 4 2" xfId="7180" xr:uid="{00000000-0005-0000-0000-00003D1B0000}"/>
    <cellStyle name="20% - Accent5 47 2 5" xfId="7181" xr:uid="{00000000-0005-0000-0000-00003E1B0000}"/>
    <cellStyle name="20% - Accent5 47 2 5 2" xfId="7182" xr:uid="{00000000-0005-0000-0000-00003F1B0000}"/>
    <cellStyle name="20% - Accent5 47 2 6" xfId="7183" xr:uid="{00000000-0005-0000-0000-0000401B0000}"/>
    <cellStyle name="20% - Accent5 47 3" xfId="7184" xr:uid="{00000000-0005-0000-0000-0000411B0000}"/>
    <cellStyle name="20% - Accent5 47 3 2" xfId="7185" xr:uid="{00000000-0005-0000-0000-0000421B0000}"/>
    <cellStyle name="20% - Accent5 47 4" xfId="7186" xr:uid="{00000000-0005-0000-0000-0000431B0000}"/>
    <cellStyle name="20% - Accent5 47 4 2" xfId="7187" xr:uid="{00000000-0005-0000-0000-0000441B0000}"/>
    <cellStyle name="20% - Accent5 47 5" xfId="7188" xr:uid="{00000000-0005-0000-0000-0000451B0000}"/>
    <cellStyle name="20% - Accent5 47 5 2" xfId="7189" xr:uid="{00000000-0005-0000-0000-0000461B0000}"/>
    <cellStyle name="20% - Accent5 47 6" xfId="7190" xr:uid="{00000000-0005-0000-0000-0000471B0000}"/>
    <cellStyle name="20% - Accent5 47 6 2" xfId="7191" xr:uid="{00000000-0005-0000-0000-0000481B0000}"/>
    <cellStyle name="20% - Accent5 47 7" xfId="7192" xr:uid="{00000000-0005-0000-0000-0000491B0000}"/>
    <cellStyle name="20% - Accent5 47 8" xfId="7193" xr:uid="{00000000-0005-0000-0000-00004A1B0000}"/>
    <cellStyle name="20% - Accent5 48" xfId="7194" xr:uid="{00000000-0005-0000-0000-00004B1B0000}"/>
    <cellStyle name="20% - Accent5 48 2" xfId="7195" xr:uid="{00000000-0005-0000-0000-00004C1B0000}"/>
    <cellStyle name="20% - Accent5 48 2 2" xfId="7196" xr:uid="{00000000-0005-0000-0000-00004D1B0000}"/>
    <cellStyle name="20% - Accent5 48 2 2 2" xfId="7197" xr:uid="{00000000-0005-0000-0000-00004E1B0000}"/>
    <cellStyle name="20% - Accent5 48 2 3" xfId="7198" xr:uid="{00000000-0005-0000-0000-00004F1B0000}"/>
    <cellStyle name="20% - Accent5 48 2 3 2" xfId="7199" xr:uid="{00000000-0005-0000-0000-0000501B0000}"/>
    <cellStyle name="20% - Accent5 48 2 4" xfId="7200" xr:uid="{00000000-0005-0000-0000-0000511B0000}"/>
    <cellStyle name="20% - Accent5 48 2 4 2" xfId="7201" xr:uid="{00000000-0005-0000-0000-0000521B0000}"/>
    <cellStyle name="20% - Accent5 48 2 5" xfId="7202" xr:uid="{00000000-0005-0000-0000-0000531B0000}"/>
    <cellStyle name="20% - Accent5 48 2 5 2" xfId="7203" xr:uid="{00000000-0005-0000-0000-0000541B0000}"/>
    <cellStyle name="20% - Accent5 48 2 6" xfId="7204" xr:uid="{00000000-0005-0000-0000-0000551B0000}"/>
    <cellStyle name="20% - Accent5 48 3" xfId="7205" xr:uid="{00000000-0005-0000-0000-0000561B0000}"/>
    <cellStyle name="20% - Accent5 48 3 2" xfId="7206" xr:uid="{00000000-0005-0000-0000-0000571B0000}"/>
    <cellStyle name="20% - Accent5 48 4" xfId="7207" xr:uid="{00000000-0005-0000-0000-0000581B0000}"/>
    <cellStyle name="20% - Accent5 48 4 2" xfId="7208" xr:uid="{00000000-0005-0000-0000-0000591B0000}"/>
    <cellStyle name="20% - Accent5 48 5" xfId="7209" xr:uid="{00000000-0005-0000-0000-00005A1B0000}"/>
    <cellStyle name="20% - Accent5 48 5 2" xfId="7210" xr:uid="{00000000-0005-0000-0000-00005B1B0000}"/>
    <cellStyle name="20% - Accent5 48 6" xfId="7211" xr:uid="{00000000-0005-0000-0000-00005C1B0000}"/>
    <cellStyle name="20% - Accent5 48 6 2" xfId="7212" xr:uid="{00000000-0005-0000-0000-00005D1B0000}"/>
    <cellStyle name="20% - Accent5 48 7" xfId="7213" xr:uid="{00000000-0005-0000-0000-00005E1B0000}"/>
    <cellStyle name="20% - Accent5 48 8" xfId="7214" xr:uid="{00000000-0005-0000-0000-00005F1B0000}"/>
    <cellStyle name="20% - Accent5 49" xfId="7215" xr:uid="{00000000-0005-0000-0000-0000601B0000}"/>
    <cellStyle name="20% - Accent5 49 2" xfId="7216" xr:uid="{00000000-0005-0000-0000-0000611B0000}"/>
    <cellStyle name="20% - Accent5 49 2 2" xfId="7217" xr:uid="{00000000-0005-0000-0000-0000621B0000}"/>
    <cellStyle name="20% - Accent5 49 2 2 2" xfId="7218" xr:uid="{00000000-0005-0000-0000-0000631B0000}"/>
    <cellStyle name="20% - Accent5 49 2 3" xfId="7219" xr:uid="{00000000-0005-0000-0000-0000641B0000}"/>
    <cellStyle name="20% - Accent5 49 2 3 2" xfId="7220" xr:uid="{00000000-0005-0000-0000-0000651B0000}"/>
    <cellStyle name="20% - Accent5 49 2 4" xfId="7221" xr:uid="{00000000-0005-0000-0000-0000661B0000}"/>
    <cellStyle name="20% - Accent5 49 2 4 2" xfId="7222" xr:uid="{00000000-0005-0000-0000-0000671B0000}"/>
    <cellStyle name="20% - Accent5 49 2 5" xfId="7223" xr:uid="{00000000-0005-0000-0000-0000681B0000}"/>
    <cellStyle name="20% - Accent5 49 2 5 2" xfId="7224" xr:uid="{00000000-0005-0000-0000-0000691B0000}"/>
    <cellStyle name="20% - Accent5 49 2 6" xfId="7225" xr:uid="{00000000-0005-0000-0000-00006A1B0000}"/>
    <cellStyle name="20% - Accent5 49 3" xfId="7226" xr:uid="{00000000-0005-0000-0000-00006B1B0000}"/>
    <cellStyle name="20% - Accent5 49 3 2" xfId="7227" xr:uid="{00000000-0005-0000-0000-00006C1B0000}"/>
    <cellStyle name="20% - Accent5 49 4" xfId="7228" xr:uid="{00000000-0005-0000-0000-00006D1B0000}"/>
    <cellStyle name="20% - Accent5 49 4 2" xfId="7229" xr:uid="{00000000-0005-0000-0000-00006E1B0000}"/>
    <cellStyle name="20% - Accent5 49 5" xfId="7230" xr:uid="{00000000-0005-0000-0000-00006F1B0000}"/>
    <cellStyle name="20% - Accent5 49 5 2" xfId="7231" xr:uid="{00000000-0005-0000-0000-0000701B0000}"/>
    <cellStyle name="20% - Accent5 49 6" xfId="7232" xr:uid="{00000000-0005-0000-0000-0000711B0000}"/>
    <cellStyle name="20% - Accent5 49 6 2" xfId="7233" xr:uid="{00000000-0005-0000-0000-0000721B0000}"/>
    <cellStyle name="20% - Accent5 49 7" xfId="7234" xr:uid="{00000000-0005-0000-0000-0000731B0000}"/>
    <cellStyle name="20% - Accent5 49 8" xfId="7235" xr:uid="{00000000-0005-0000-0000-0000741B0000}"/>
    <cellStyle name="20% - Accent5 5" xfId="7236" xr:uid="{00000000-0005-0000-0000-0000751B0000}"/>
    <cellStyle name="20% - Accent5 5 10" xfId="7237" xr:uid="{00000000-0005-0000-0000-0000761B0000}"/>
    <cellStyle name="20% - Accent5 5 11" xfId="7238" xr:uid="{00000000-0005-0000-0000-0000771B0000}"/>
    <cellStyle name="20% - Accent5 5 2" xfId="7239" xr:uid="{00000000-0005-0000-0000-0000781B0000}"/>
    <cellStyle name="20% - Accent5 5 2 2" xfId="7240" xr:uid="{00000000-0005-0000-0000-0000791B0000}"/>
    <cellStyle name="20% - Accent5 5 2 2 2" xfId="7241" xr:uid="{00000000-0005-0000-0000-00007A1B0000}"/>
    <cellStyle name="20% - Accent5 5 2 3" xfId="7242" xr:uid="{00000000-0005-0000-0000-00007B1B0000}"/>
    <cellStyle name="20% - Accent5 5 2 3 2" xfId="7243" xr:uid="{00000000-0005-0000-0000-00007C1B0000}"/>
    <cellStyle name="20% - Accent5 5 2 4" xfId="7244" xr:uid="{00000000-0005-0000-0000-00007D1B0000}"/>
    <cellStyle name="20% - Accent5 5 2 4 2" xfId="7245" xr:uid="{00000000-0005-0000-0000-00007E1B0000}"/>
    <cellStyle name="20% - Accent5 5 2 5" xfId="7246" xr:uid="{00000000-0005-0000-0000-00007F1B0000}"/>
    <cellStyle name="20% - Accent5 5 2 5 2" xfId="7247" xr:uid="{00000000-0005-0000-0000-0000801B0000}"/>
    <cellStyle name="20% - Accent5 5 2 6" xfId="7248" xr:uid="{00000000-0005-0000-0000-0000811B0000}"/>
    <cellStyle name="20% - Accent5 5 2 7" xfId="7249" xr:uid="{00000000-0005-0000-0000-0000821B0000}"/>
    <cellStyle name="20% - Accent5 5 2 8" xfId="7250" xr:uid="{00000000-0005-0000-0000-0000831B0000}"/>
    <cellStyle name="20% - Accent5 5 2 9" xfId="7251" xr:uid="{00000000-0005-0000-0000-0000841B0000}"/>
    <cellStyle name="20% - Accent5 5 3" xfId="7252" xr:uid="{00000000-0005-0000-0000-0000851B0000}"/>
    <cellStyle name="20% - Accent5 5 3 2" xfId="7253" xr:uid="{00000000-0005-0000-0000-0000861B0000}"/>
    <cellStyle name="20% - Accent5 5 4" xfId="7254" xr:uid="{00000000-0005-0000-0000-0000871B0000}"/>
    <cellStyle name="20% - Accent5 5 4 2" xfId="7255" xr:uid="{00000000-0005-0000-0000-0000881B0000}"/>
    <cellStyle name="20% - Accent5 5 5" xfId="7256" xr:uid="{00000000-0005-0000-0000-0000891B0000}"/>
    <cellStyle name="20% - Accent5 5 5 2" xfId="7257" xr:uid="{00000000-0005-0000-0000-00008A1B0000}"/>
    <cellStyle name="20% - Accent5 5 6" xfId="7258" xr:uid="{00000000-0005-0000-0000-00008B1B0000}"/>
    <cellStyle name="20% - Accent5 5 6 2" xfId="7259" xr:uid="{00000000-0005-0000-0000-00008C1B0000}"/>
    <cellStyle name="20% - Accent5 5 7" xfId="7260" xr:uid="{00000000-0005-0000-0000-00008D1B0000}"/>
    <cellStyle name="20% - Accent5 5 8" xfId="7261" xr:uid="{00000000-0005-0000-0000-00008E1B0000}"/>
    <cellStyle name="20% - Accent5 5 9" xfId="7262" xr:uid="{00000000-0005-0000-0000-00008F1B0000}"/>
    <cellStyle name="20% - Accent5 50" xfId="7263" xr:uid="{00000000-0005-0000-0000-0000901B0000}"/>
    <cellStyle name="20% - Accent5 50 2" xfId="7264" xr:uid="{00000000-0005-0000-0000-0000911B0000}"/>
    <cellStyle name="20% - Accent5 50 2 2" xfId="7265" xr:uid="{00000000-0005-0000-0000-0000921B0000}"/>
    <cellStyle name="20% - Accent5 50 2 2 2" xfId="7266" xr:uid="{00000000-0005-0000-0000-0000931B0000}"/>
    <cellStyle name="20% - Accent5 50 2 3" xfId="7267" xr:uid="{00000000-0005-0000-0000-0000941B0000}"/>
    <cellStyle name="20% - Accent5 50 2 3 2" xfId="7268" xr:uid="{00000000-0005-0000-0000-0000951B0000}"/>
    <cellStyle name="20% - Accent5 50 2 4" xfId="7269" xr:uid="{00000000-0005-0000-0000-0000961B0000}"/>
    <cellStyle name="20% - Accent5 50 2 4 2" xfId="7270" xr:uid="{00000000-0005-0000-0000-0000971B0000}"/>
    <cellStyle name="20% - Accent5 50 2 5" xfId="7271" xr:uid="{00000000-0005-0000-0000-0000981B0000}"/>
    <cellStyle name="20% - Accent5 50 2 5 2" xfId="7272" xr:uid="{00000000-0005-0000-0000-0000991B0000}"/>
    <cellStyle name="20% - Accent5 50 2 6" xfId="7273" xr:uid="{00000000-0005-0000-0000-00009A1B0000}"/>
    <cellStyle name="20% - Accent5 50 3" xfId="7274" xr:uid="{00000000-0005-0000-0000-00009B1B0000}"/>
    <cellStyle name="20% - Accent5 50 3 2" xfId="7275" xr:uid="{00000000-0005-0000-0000-00009C1B0000}"/>
    <cellStyle name="20% - Accent5 50 4" xfId="7276" xr:uid="{00000000-0005-0000-0000-00009D1B0000}"/>
    <cellStyle name="20% - Accent5 50 4 2" xfId="7277" xr:uid="{00000000-0005-0000-0000-00009E1B0000}"/>
    <cellStyle name="20% - Accent5 50 5" xfId="7278" xr:uid="{00000000-0005-0000-0000-00009F1B0000}"/>
    <cellStyle name="20% - Accent5 50 5 2" xfId="7279" xr:uid="{00000000-0005-0000-0000-0000A01B0000}"/>
    <cellStyle name="20% - Accent5 50 6" xfId="7280" xr:uid="{00000000-0005-0000-0000-0000A11B0000}"/>
    <cellStyle name="20% - Accent5 50 6 2" xfId="7281" xr:uid="{00000000-0005-0000-0000-0000A21B0000}"/>
    <cellStyle name="20% - Accent5 50 7" xfId="7282" xr:uid="{00000000-0005-0000-0000-0000A31B0000}"/>
    <cellStyle name="20% - Accent5 50 8" xfId="7283" xr:uid="{00000000-0005-0000-0000-0000A41B0000}"/>
    <cellStyle name="20% - Accent5 51" xfId="7284" xr:uid="{00000000-0005-0000-0000-0000A51B0000}"/>
    <cellStyle name="20% - Accent5 51 2" xfId="7285" xr:uid="{00000000-0005-0000-0000-0000A61B0000}"/>
    <cellStyle name="20% - Accent5 51 2 2" xfId="7286" xr:uid="{00000000-0005-0000-0000-0000A71B0000}"/>
    <cellStyle name="20% - Accent5 51 2 2 2" xfId="7287" xr:uid="{00000000-0005-0000-0000-0000A81B0000}"/>
    <cellStyle name="20% - Accent5 51 2 3" xfId="7288" xr:uid="{00000000-0005-0000-0000-0000A91B0000}"/>
    <cellStyle name="20% - Accent5 51 2 3 2" xfId="7289" xr:uid="{00000000-0005-0000-0000-0000AA1B0000}"/>
    <cellStyle name="20% - Accent5 51 2 4" xfId="7290" xr:uid="{00000000-0005-0000-0000-0000AB1B0000}"/>
    <cellStyle name="20% - Accent5 51 2 4 2" xfId="7291" xr:uid="{00000000-0005-0000-0000-0000AC1B0000}"/>
    <cellStyle name="20% - Accent5 51 2 5" xfId="7292" xr:uid="{00000000-0005-0000-0000-0000AD1B0000}"/>
    <cellStyle name="20% - Accent5 51 2 5 2" xfId="7293" xr:uid="{00000000-0005-0000-0000-0000AE1B0000}"/>
    <cellStyle name="20% - Accent5 51 2 6" xfId="7294" xr:uid="{00000000-0005-0000-0000-0000AF1B0000}"/>
    <cellStyle name="20% - Accent5 51 3" xfId="7295" xr:uid="{00000000-0005-0000-0000-0000B01B0000}"/>
    <cellStyle name="20% - Accent5 51 3 2" xfId="7296" xr:uid="{00000000-0005-0000-0000-0000B11B0000}"/>
    <cellStyle name="20% - Accent5 51 4" xfId="7297" xr:uid="{00000000-0005-0000-0000-0000B21B0000}"/>
    <cellStyle name="20% - Accent5 51 4 2" xfId="7298" xr:uid="{00000000-0005-0000-0000-0000B31B0000}"/>
    <cellStyle name="20% - Accent5 51 5" xfId="7299" xr:uid="{00000000-0005-0000-0000-0000B41B0000}"/>
    <cellStyle name="20% - Accent5 51 5 2" xfId="7300" xr:uid="{00000000-0005-0000-0000-0000B51B0000}"/>
    <cellStyle name="20% - Accent5 51 6" xfId="7301" xr:uid="{00000000-0005-0000-0000-0000B61B0000}"/>
    <cellStyle name="20% - Accent5 51 6 2" xfId="7302" xr:uid="{00000000-0005-0000-0000-0000B71B0000}"/>
    <cellStyle name="20% - Accent5 51 7" xfId="7303" xr:uid="{00000000-0005-0000-0000-0000B81B0000}"/>
    <cellStyle name="20% - Accent5 51 8" xfId="7304" xr:uid="{00000000-0005-0000-0000-0000B91B0000}"/>
    <cellStyle name="20% - Accent5 52" xfId="7305" xr:uid="{00000000-0005-0000-0000-0000BA1B0000}"/>
    <cellStyle name="20% - Accent5 52 2" xfId="7306" xr:uid="{00000000-0005-0000-0000-0000BB1B0000}"/>
    <cellStyle name="20% - Accent5 52 2 2" xfId="7307" xr:uid="{00000000-0005-0000-0000-0000BC1B0000}"/>
    <cellStyle name="20% - Accent5 52 2 2 2" xfId="7308" xr:uid="{00000000-0005-0000-0000-0000BD1B0000}"/>
    <cellStyle name="20% - Accent5 52 2 3" xfId="7309" xr:uid="{00000000-0005-0000-0000-0000BE1B0000}"/>
    <cellStyle name="20% - Accent5 52 2 3 2" xfId="7310" xr:uid="{00000000-0005-0000-0000-0000BF1B0000}"/>
    <cellStyle name="20% - Accent5 52 2 4" xfId="7311" xr:uid="{00000000-0005-0000-0000-0000C01B0000}"/>
    <cellStyle name="20% - Accent5 52 2 4 2" xfId="7312" xr:uid="{00000000-0005-0000-0000-0000C11B0000}"/>
    <cellStyle name="20% - Accent5 52 2 5" xfId="7313" xr:uid="{00000000-0005-0000-0000-0000C21B0000}"/>
    <cellStyle name="20% - Accent5 52 2 5 2" xfId="7314" xr:uid="{00000000-0005-0000-0000-0000C31B0000}"/>
    <cellStyle name="20% - Accent5 52 2 6" xfId="7315" xr:uid="{00000000-0005-0000-0000-0000C41B0000}"/>
    <cellStyle name="20% - Accent5 52 3" xfId="7316" xr:uid="{00000000-0005-0000-0000-0000C51B0000}"/>
    <cellStyle name="20% - Accent5 52 3 2" xfId="7317" xr:uid="{00000000-0005-0000-0000-0000C61B0000}"/>
    <cellStyle name="20% - Accent5 52 4" xfId="7318" xr:uid="{00000000-0005-0000-0000-0000C71B0000}"/>
    <cellStyle name="20% - Accent5 52 4 2" xfId="7319" xr:uid="{00000000-0005-0000-0000-0000C81B0000}"/>
    <cellStyle name="20% - Accent5 52 5" xfId="7320" xr:uid="{00000000-0005-0000-0000-0000C91B0000}"/>
    <cellStyle name="20% - Accent5 52 5 2" xfId="7321" xr:uid="{00000000-0005-0000-0000-0000CA1B0000}"/>
    <cellStyle name="20% - Accent5 52 6" xfId="7322" xr:uid="{00000000-0005-0000-0000-0000CB1B0000}"/>
    <cellStyle name="20% - Accent5 52 6 2" xfId="7323" xr:uid="{00000000-0005-0000-0000-0000CC1B0000}"/>
    <cellStyle name="20% - Accent5 52 7" xfId="7324" xr:uid="{00000000-0005-0000-0000-0000CD1B0000}"/>
    <cellStyle name="20% - Accent5 52 8" xfId="7325" xr:uid="{00000000-0005-0000-0000-0000CE1B0000}"/>
    <cellStyle name="20% - Accent5 53" xfId="7326" xr:uid="{00000000-0005-0000-0000-0000CF1B0000}"/>
    <cellStyle name="20% - Accent5 53 2" xfId="7327" xr:uid="{00000000-0005-0000-0000-0000D01B0000}"/>
    <cellStyle name="20% - Accent5 53 2 2" xfId="7328" xr:uid="{00000000-0005-0000-0000-0000D11B0000}"/>
    <cellStyle name="20% - Accent5 53 2 2 2" xfId="7329" xr:uid="{00000000-0005-0000-0000-0000D21B0000}"/>
    <cellStyle name="20% - Accent5 53 2 3" xfId="7330" xr:uid="{00000000-0005-0000-0000-0000D31B0000}"/>
    <cellStyle name="20% - Accent5 53 2 3 2" xfId="7331" xr:uid="{00000000-0005-0000-0000-0000D41B0000}"/>
    <cellStyle name="20% - Accent5 53 2 4" xfId="7332" xr:uid="{00000000-0005-0000-0000-0000D51B0000}"/>
    <cellStyle name="20% - Accent5 53 2 4 2" xfId="7333" xr:uid="{00000000-0005-0000-0000-0000D61B0000}"/>
    <cellStyle name="20% - Accent5 53 2 5" xfId="7334" xr:uid="{00000000-0005-0000-0000-0000D71B0000}"/>
    <cellStyle name="20% - Accent5 53 2 5 2" xfId="7335" xr:uid="{00000000-0005-0000-0000-0000D81B0000}"/>
    <cellStyle name="20% - Accent5 53 2 6" xfId="7336" xr:uid="{00000000-0005-0000-0000-0000D91B0000}"/>
    <cellStyle name="20% - Accent5 53 3" xfId="7337" xr:uid="{00000000-0005-0000-0000-0000DA1B0000}"/>
    <cellStyle name="20% - Accent5 53 3 2" xfId="7338" xr:uid="{00000000-0005-0000-0000-0000DB1B0000}"/>
    <cellStyle name="20% - Accent5 53 4" xfId="7339" xr:uid="{00000000-0005-0000-0000-0000DC1B0000}"/>
    <cellStyle name="20% - Accent5 53 4 2" xfId="7340" xr:uid="{00000000-0005-0000-0000-0000DD1B0000}"/>
    <cellStyle name="20% - Accent5 53 5" xfId="7341" xr:uid="{00000000-0005-0000-0000-0000DE1B0000}"/>
    <cellStyle name="20% - Accent5 53 5 2" xfId="7342" xr:uid="{00000000-0005-0000-0000-0000DF1B0000}"/>
    <cellStyle name="20% - Accent5 53 6" xfId="7343" xr:uid="{00000000-0005-0000-0000-0000E01B0000}"/>
    <cellStyle name="20% - Accent5 53 6 2" xfId="7344" xr:uid="{00000000-0005-0000-0000-0000E11B0000}"/>
    <cellStyle name="20% - Accent5 53 7" xfId="7345" xr:uid="{00000000-0005-0000-0000-0000E21B0000}"/>
    <cellStyle name="20% - Accent5 53 8" xfId="7346" xr:uid="{00000000-0005-0000-0000-0000E31B0000}"/>
    <cellStyle name="20% - Accent5 54" xfId="7347" xr:uid="{00000000-0005-0000-0000-0000E41B0000}"/>
    <cellStyle name="20% - Accent5 54 2" xfId="7348" xr:uid="{00000000-0005-0000-0000-0000E51B0000}"/>
    <cellStyle name="20% - Accent5 54 2 2" xfId="7349" xr:uid="{00000000-0005-0000-0000-0000E61B0000}"/>
    <cellStyle name="20% - Accent5 54 2 2 2" xfId="7350" xr:uid="{00000000-0005-0000-0000-0000E71B0000}"/>
    <cellStyle name="20% - Accent5 54 2 3" xfId="7351" xr:uid="{00000000-0005-0000-0000-0000E81B0000}"/>
    <cellStyle name="20% - Accent5 54 2 3 2" xfId="7352" xr:uid="{00000000-0005-0000-0000-0000E91B0000}"/>
    <cellStyle name="20% - Accent5 54 2 4" xfId="7353" xr:uid="{00000000-0005-0000-0000-0000EA1B0000}"/>
    <cellStyle name="20% - Accent5 54 2 4 2" xfId="7354" xr:uid="{00000000-0005-0000-0000-0000EB1B0000}"/>
    <cellStyle name="20% - Accent5 54 2 5" xfId="7355" xr:uid="{00000000-0005-0000-0000-0000EC1B0000}"/>
    <cellStyle name="20% - Accent5 54 2 5 2" xfId="7356" xr:uid="{00000000-0005-0000-0000-0000ED1B0000}"/>
    <cellStyle name="20% - Accent5 54 2 6" xfId="7357" xr:uid="{00000000-0005-0000-0000-0000EE1B0000}"/>
    <cellStyle name="20% - Accent5 54 3" xfId="7358" xr:uid="{00000000-0005-0000-0000-0000EF1B0000}"/>
    <cellStyle name="20% - Accent5 54 3 2" xfId="7359" xr:uid="{00000000-0005-0000-0000-0000F01B0000}"/>
    <cellStyle name="20% - Accent5 54 4" xfId="7360" xr:uid="{00000000-0005-0000-0000-0000F11B0000}"/>
    <cellStyle name="20% - Accent5 54 4 2" xfId="7361" xr:uid="{00000000-0005-0000-0000-0000F21B0000}"/>
    <cellStyle name="20% - Accent5 54 5" xfId="7362" xr:uid="{00000000-0005-0000-0000-0000F31B0000}"/>
    <cellStyle name="20% - Accent5 54 5 2" xfId="7363" xr:uid="{00000000-0005-0000-0000-0000F41B0000}"/>
    <cellStyle name="20% - Accent5 54 6" xfId="7364" xr:uid="{00000000-0005-0000-0000-0000F51B0000}"/>
    <cellStyle name="20% - Accent5 54 6 2" xfId="7365" xr:uid="{00000000-0005-0000-0000-0000F61B0000}"/>
    <cellStyle name="20% - Accent5 54 7" xfId="7366" xr:uid="{00000000-0005-0000-0000-0000F71B0000}"/>
    <cellStyle name="20% - Accent5 54 8" xfId="7367" xr:uid="{00000000-0005-0000-0000-0000F81B0000}"/>
    <cellStyle name="20% - Accent5 55" xfId="7368" xr:uid="{00000000-0005-0000-0000-0000F91B0000}"/>
    <cellStyle name="20% - Accent5 55 2" xfId="7369" xr:uid="{00000000-0005-0000-0000-0000FA1B0000}"/>
    <cellStyle name="20% - Accent5 55 2 2" xfId="7370" xr:uid="{00000000-0005-0000-0000-0000FB1B0000}"/>
    <cellStyle name="20% - Accent5 55 2 2 2" xfId="7371" xr:uid="{00000000-0005-0000-0000-0000FC1B0000}"/>
    <cellStyle name="20% - Accent5 55 2 3" xfId="7372" xr:uid="{00000000-0005-0000-0000-0000FD1B0000}"/>
    <cellStyle name="20% - Accent5 55 2 3 2" xfId="7373" xr:uid="{00000000-0005-0000-0000-0000FE1B0000}"/>
    <cellStyle name="20% - Accent5 55 2 4" xfId="7374" xr:uid="{00000000-0005-0000-0000-0000FF1B0000}"/>
    <cellStyle name="20% - Accent5 55 2 4 2" xfId="7375" xr:uid="{00000000-0005-0000-0000-0000001C0000}"/>
    <cellStyle name="20% - Accent5 55 2 5" xfId="7376" xr:uid="{00000000-0005-0000-0000-0000011C0000}"/>
    <cellStyle name="20% - Accent5 55 2 5 2" xfId="7377" xr:uid="{00000000-0005-0000-0000-0000021C0000}"/>
    <cellStyle name="20% - Accent5 55 2 6" xfId="7378" xr:uid="{00000000-0005-0000-0000-0000031C0000}"/>
    <cellStyle name="20% - Accent5 55 3" xfId="7379" xr:uid="{00000000-0005-0000-0000-0000041C0000}"/>
    <cellStyle name="20% - Accent5 55 3 2" xfId="7380" xr:uid="{00000000-0005-0000-0000-0000051C0000}"/>
    <cellStyle name="20% - Accent5 55 4" xfId="7381" xr:uid="{00000000-0005-0000-0000-0000061C0000}"/>
    <cellStyle name="20% - Accent5 55 4 2" xfId="7382" xr:uid="{00000000-0005-0000-0000-0000071C0000}"/>
    <cellStyle name="20% - Accent5 55 5" xfId="7383" xr:uid="{00000000-0005-0000-0000-0000081C0000}"/>
    <cellStyle name="20% - Accent5 55 5 2" xfId="7384" xr:uid="{00000000-0005-0000-0000-0000091C0000}"/>
    <cellStyle name="20% - Accent5 55 6" xfId="7385" xr:uid="{00000000-0005-0000-0000-00000A1C0000}"/>
    <cellStyle name="20% - Accent5 55 6 2" xfId="7386" xr:uid="{00000000-0005-0000-0000-00000B1C0000}"/>
    <cellStyle name="20% - Accent5 55 7" xfId="7387" xr:uid="{00000000-0005-0000-0000-00000C1C0000}"/>
    <cellStyle name="20% - Accent5 55 8" xfId="7388" xr:uid="{00000000-0005-0000-0000-00000D1C0000}"/>
    <cellStyle name="20% - Accent5 56" xfId="7389" xr:uid="{00000000-0005-0000-0000-00000E1C0000}"/>
    <cellStyle name="20% - Accent5 56 2" xfId="7390" xr:uid="{00000000-0005-0000-0000-00000F1C0000}"/>
    <cellStyle name="20% - Accent5 56 2 2" xfId="7391" xr:uid="{00000000-0005-0000-0000-0000101C0000}"/>
    <cellStyle name="20% - Accent5 56 2 2 2" xfId="7392" xr:uid="{00000000-0005-0000-0000-0000111C0000}"/>
    <cellStyle name="20% - Accent5 56 2 3" xfId="7393" xr:uid="{00000000-0005-0000-0000-0000121C0000}"/>
    <cellStyle name="20% - Accent5 56 2 3 2" xfId="7394" xr:uid="{00000000-0005-0000-0000-0000131C0000}"/>
    <cellStyle name="20% - Accent5 56 2 4" xfId="7395" xr:uid="{00000000-0005-0000-0000-0000141C0000}"/>
    <cellStyle name="20% - Accent5 56 2 4 2" xfId="7396" xr:uid="{00000000-0005-0000-0000-0000151C0000}"/>
    <cellStyle name="20% - Accent5 56 2 5" xfId="7397" xr:uid="{00000000-0005-0000-0000-0000161C0000}"/>
    <cellStyle name="20% - Accent5 56 2 5 2" xfId="7398" xr:uid="{00000000-0005-0000-0000-0000171C0000}"/>
    <cellStyle name="20% - Accent5 56 2 6" xfId="7399" xr:uid="{00000000-0005-0000-0000-0000181C0000}"/>
    <cellStyle name="20% - Accent5 56 3" xfId="7400" xr:uid="{00000000-0005-0000-0000-0000191C0000}"/>
    <cellStyle name="20% - Accent5 56 3 2" xfId="7401" xr:uid="{00000000-0005-0000-0000-00001A1C0000}"/>
    <cellStyle name="20% - Accent5 56 4" xfId="7402" xr:uid="{00000000-0005-0000-0000-00001B1C0000}"/>
    <cellStyle name="20% - Accent5 56 4 2" xfId="7403" xr:uid="{00000000-0005-0000-0000-00001C1C0000}"/>
    <cellStyle name="20% - Accent5 56 5" xfId="7404" xr:uid="{00000000-0005-0000-0000-00001D1C0000}"/>
    <cellStyle name="20% - Accent5 56 5 2" xfId="7405" xr:uid="{00000000-0005-0000-0000-00001E1C0000}"/>
    <cellStyle name="20% - Accent5 56 6" xfId="7406" xr:uid="{00000000-0005-0000-0000-00001F1C0000}"/>
    <cellStyle name="20% - Accent5 56 6 2" xfId="7407" xr:uid="{00000000-0005-0000-0000-0000201C0000}"/>
    <cellStyle name="20% - Accent5 56 7" xfId="7408" xr:uid="{00000000-0005-0000-0000-0000211C0000}"/>
    <cellStyle name="20% - Accent5 56 8" xfId="7409" xr:uid="{00000000-0005-0000-0000-0000221C0000}"/>
    <cellStyle name="20% - Accent5 57" xfId="7410" xr:uid="{00000000-0005-0000-0000-0000231C0000}"/>
    <cellStyle name="20% - Accent5 57 2" xfId="7411" xr:uid="{00000000-0005-0000-0000-0000241C0000}"/>
    <cellStyle name="20% - Accent5 57 2 2" xfId="7412" xr:uid="{00000000-0005-0000-0000-0000251C0000}"/>
    <cellStyle name="20% - Accent5 57 2 2 2" xfId="7413" xr:uid="{00000000-0005-0000-0000-0000261C0000}"/>
    <cellStyle name="20% - Accent5 57 2 3" xfId="7414" xr:uid="{00000000-0005-0000-0000-0000271C0000}"/>
    <cellStyle name="20% - Accent5 57 2 3 2" xfId="7415" xr:uid="{00000000-0005-0000-0000-0000281C0000}"/>
    <cellStyle name="20% - Accent5 57 2 4" xfId="7416" xr:uid="{00000000-0005-0000-0000-0000291C0000}"/>
    <cellStyle name="20% - Accent5 57 2 4 2" xfId="7417" xr:uid="{00000000-0005-0000-0000-00002A1C0000}"/>
    <cellStyle name="20% - Accent5 57 2 5" xfId="7418" xr:uid="{00000000-0005-0000-0000-00002B1C0000}"/>
    <cellStyle name="20% - Accent5 57 2 5 2" xfId="7419" xr:uid="{00000000-0005-0000-0000-00002C1C0000}"/>
    <cellStyle name="20% - Accent5 57 2 6" xfId="7420" xr:uid="{00000000-0005-0000-0000-00002D1C0000}"/>
    <cellStyle name="20% - Accent5 57 3" xfId="7421" xr:uid="{00000000-0005-0000-0000-00002E1C0000}"/>
    <cellStyle name="20% - Accent5 57 3 2" xfId="7422" xr:uid="{00000000-0005-0000-0000-00002F1C0000}"/>
    <cellStyle name="20% - Accent5 57 4" xfId="7423" xr:uid="{00000000-0005-0000-0000-0000301C0000}"/>
    <cellStyle name="20% - Accent5 57 4 2" xfId="7424" xr:uid="{00000000-0005-0000-0000-0000311C0000}"/>
    <cellStyle name="20% - Accent5 57 5" xfId="7425" xr:uid="{00000000-0005-0000-0000-0000321C0000}"/>
    <cellStyle name="20% - Accent5 57 5 2" xfId="7426" xr:uid="{00000000-0005-0000-0000-0000331C0000}"/>
    <cellStyle name="20% - Accent5 57 6" xfId="7427" xr:uid="{00000000-0005-0000-0000-0000341C0000}"/>
    <cellStyle name="20% - Accent5 57 6 2" xfId="7428" xr:uid="{00000000-0005-0000-0000-0000351C0000}"/>
    <cellStyle name="20% - Accent5 57 7" xfId="7429" xr:uid="{00000000-0005-0000-0000-0000361C0000}"/>
    <cellStyle name="20% - Accent5 57 8" xfId="7430" xr:uid="{00000000-0005-0000-0000-0000371C0000}"/>
    <cellStyle name="20% - Accent5 58" xfId="7431" xr:uid="{00000000-0005-0000-0000-0000381C0000}"/>
    <cellStyle name="20% - Accent5 58 2" xfId="7432" xr:uid="{00000000-0005-0000-0000-0000391C0000}"/>
    <cellStyle name="20% - Accent5 58 2 2" xfId="7433" xr:uid="{00000000-0005-0000-0000-00003A1C0000}"/>
    <cellStyle name="20% - Accent5 58 2 2 2" xfId="7434" xr:uid="{00000000-0005-0000-0000-00003B1C0000}"/>
    <cellStyle name="20% - Accent5 58 2 3" xfId="7435" xr:uid="{00000000-0005-0000-0000-00003C1C0000}"/>
    <cellStyle name="20% - Accent5 58 2 3 2" xfId="7436" xr:uid="{00000000-0005-0000-0000-00003D1C0000}"/>
    <cellStyle name="20% - Accent5 58 2 4" xfId="7437" xr:uid="{00000000-0005-0000-0000-00003E1C0000}"/>
    <cellStyle name="20% - Accent5 58 2 4 2" xfId="7438" xr:uid="{00000000-0005-0000-0000-00003F1C0000}"/>
    <cellStyle name="20% - Accent5 58 2 5" xfId="7439" xr:uid="{00000000-0005-0000-0000-0000401C0000}"/>
    <cellStyle name="20% - Accent5 58 2 5 2" xfId="7440" xr:uid="{00000000-0005-0000-0000-0000411C0000}"/>
    <cellStyle name="20% - Accent5 58 2 6" xfId="7441" xr:uid="{00000000-0005-0000-0000-0000421C0000}"/>
    <cellStyle name="20% - Accent5 58 3" xfId="7442" xr:uid="{00000000-0005-0000-0000-0000431C0000}"/>
    <cellStyle name="20% - Accent5 58 3 2" xfId="7443" xr:uid="{00000000-0005-0000-0000-0000441C0000}"/>
    <cellStyle name="20% - Accent5 58 4" xfId="7444" xr:uid="{00000000-0005-0000-0000-0000451C0000}"/>
    <cellStyle name="20% - Accent5 58 4 2" xfId="7445" xr:uid="{00000000-0005-0000-0000-0000461C0000}"/>
    <cellStyle name="20% - Accent5 58 5" xfId="7446" xr:uid="{00000000-0005-0000-0000-0000471C0000}"/>
    <cellStyle name="20% - Accent5 58 5 2" xfId="7447" xr:uid="{00000000-0005-0000-0000-0000481C0000}"/>
    <cellStyle name="20% - Accent5 58 6" xfId="7448" xr:uid="{00000000-0005-0000-0000-0000491C0000}"/>
    <cellStyle name="20% - Accent5 58 6 2" xfId="7449" xr:uid="{00000000-0005-0000-0000-00004A1C0000}"/>
    <cellStyle name="20% - Accent5 58 7" xfId="7450" xr:uid="{00000000-0005-0000-0000-00004B1C0000}"/>
    <cellStyle name="20% - Accent5 58 8" xfId="7451" xr:uid="{00000000-0005-0000-0000-00004C1C0000}"/>
    <cellStyle name="20% - Accent5 59" xfId="7452" xr:uid="{00000000-0005-0000-0000-00004D1C0000}"/>
    <cellStyle name="20% - Accent5 59 2" xfId="7453" xr:uid="{00000000-0005-0000-0000-00004E1C0000}"/>
    <cellStyle name="20% - Accent5 59 2 2" xfId="7454" xr:uid="{00000000-0005-0000-0000-00004F1C0000}"/>
    <cellStyle name="20% - Accent5 59 2 2 2" xfId="7455" xr:uid="{00000000-0005-0000-0000-0000501C0000}"/>
    <cellStyle name="20% - Accent5 59 2 3" xfId="7456" xr:uid="{00000000-0005-0000-0000-0000511C0000}"/>
    <cellStyle name="20% - Accent5 59 2 3 2" xfId="7457" xr:uid="{00000000-0005-0000-0000-0000521C0000}"/>
    <cellStyle name="20% - Accent5 59 2 4" xfId="7458" xr:uid="{00000000-0005-0000-0000-0000531C0000}"/>
    <cellStyle name="20% - Accent5 59 2 4 2" xfId="7459" xr:uid="{00000000-0005-0000-0000-0000541C0000}"/>
    <cellStyle name="20% - Accent5 59 2 5" xfId="7460" xr:uid="{00000000-0005-0000-0000-0000551C0000}"/>
    <cellStyle name="20% - Accent5 59 2 5 2" xfId="7461" xr:uid="{00000000-0005-0000-0000-0000561C0000}"/>
    <cellStyle name="20% - Accent5 59 2 6" xfId="7462" xr:uid="{00000000-0005-0000-0000-0000571C0000}"/>
    <cellStyle name="20% - Accent5 59 3" xfId="7463" xr:uid="{00000000-0005-0000-0000-0000581C0000}"/>
    <cellStyle name="20% - Accent5 59 3 2" xfId="7464" xr:uid="{00000000-0005-0000-0000-0000591C0000}"/>
    <cellStyle name="20% - Accent5 59 4" xfId="7465" xr:uid="{00000000-0005-0000-0000-00005A1C0000}"/>
    <cellStyle name="20% - Accent5 59 4 2" xfId="7466" xr:uid="{00000000-0005-0000-0000-00005B1C0000}"/>
    <cellStyle name="20% - Accent5 59 5" xfId="7467" xr:uid="{00000000-0005-0000-0000-00005C1C0000}"/>
    <cellStyle name="20% - Accent5 59 5 2" xfId="7468" xr:uid="{00000000-0005-0000-0000-00005D1C0000}"/>
    <cellStyle name="20% - Accent5 59 6" xfId="7469" xr:uid="{00000000-0005-0000-0000-00005E1C0000}"/>
    <cellStyle name="20% - Accent5 59 6 2" xfId="7470" xr:uid="{00000000-0005-0000-0000-00005F1C0000}"/>
    <cellStyle name="20% - Accent5 59 7" xfId="7471" xr:uid="{00000000-0005-0000-0000-0000601C0000}"/>
    <cellStyle name="20% - Accent5 59 8" xfId="7472" xr:uid="{00000000-0005-0000-0000-0000611C0000}"/>
    <cellStyle name="20% - Accent5 6" xfId="7473" xr:uid="{00000000-0005-0000-0000-0000621C0000}"/>
    <cellStyle name="20% - Accent5 6 10" xfId="7474" xr:uid="{00000000-0005-0000-0000-0000631C0000}"/>
    <cellStyle name="20% - Accent5 6 11" xfId="7475" xr:uid="{00000000-0005-0000-0000-0000641C0000}"/>
    <cellStyle name="20% - Accent5 6 2" xfId="7476" xr:uid="{00000000-0005-0000-0000-0000651C0000}"/>
    <cellStyle name="20% - Accent5 6 2 2" xfId="7477" xr:uid="{00000000-0005-0000-0000-0000661C0000}"/>
    <cellStyle name="20% - Accent5 6 2 2 2" xfId="7478" xr:uid="{00000000-0005-0000-0000-0000671C0000}"/>
    <cellStyle name="20% - Accent5 6 2 3" xfId="7479" xr:uid="{00000000-0005-0000-0000-0000681C0000}"/>
    <cellStyle name="20% - Accent5 6 2 3 2" xfId="7480" xr:uid="{00000000-0005-0000-0000-0000691C0000}"/>
    <cellStyle name="20% - Accent5 6 2 4" xfId="7481" xr:uid="{00000000-0005-0000-0000-00006A1C0000}"/>
    <cellStyle name="20% - Accent5 6 2 4 2" xfId="7482" xr:uid="{00000000-0005-0000-0000-00006B1C0000}"/>
    <cellStyle name="20% - Accent5 6 2 5" xfId="7483" xr:uid="{00000000-0005-0000-0000-00006C1C0000}"/>
    <cellStyle name="20% - Accent5 6 2 5 2" xfId="7484" xr:uid="{00000000-0005-0000-0000-00006D1C0000}"/>
    <cellStyle name="20% - Accent5 6 2 6" xfId="7485" xr:uid="{00000000-0005-0000-0000-00006E1C0000}"/>
    <cellStyle name="20% - Accent5 6 2 7" xfId="7486" xr:uid="{00000000-0005-0000-0000-00006F1C0000}"/>
    <cellStyle name="20% - Accent5 6 2 8" xfId="7487" xr:uid="{00000000-0005-0000-0000-0000701C0000}"/>
    <cellStyle name="20% - Accent5 6 2 9" xfId="7488" xr:uid="{00000000-0005-0000-0000-0000711C0000}"/>
    <cellStyle name="20% - Accent5 6 3" xfId="7489" xr:uid="{00000000-0005-0000-0000-0000721C0000}"/>
    <cellStyle name="20% - Accent5 6 3 2" xfId="7490" xr:uid="{00000000-0005-0000-0000-0000731C0000}"/>
    <cellStyle name="20% - Accent5 6 4" xfId="7491" xr:uid="{00000000-0005-0000-0000-0000741C0000}"/>
    <cellStyle name="20% - Accent5 6 4 2" xfId="7492" xr:uid="{00000000-0005-0000-0000-0000751C0000}"/>
    <cellStyle name="20% - Accent5 6 5" xfId="7493" xr:uid="{00000000-0005-0000-0000-0000761C0000}"/>
    <cellStyle name="20% - Accent5 6 5 2" xfId="7494" xr:uid="{00000000-0005-0000-0000-0000771C0000}"/>
    <cellStyle name="20% - Accent5 6 6" xfId="7495" xr:uid="{00000000-0005-0000-0000-0000781C0000}"/>
    <cellStyle name="20% - Accent5 6 6 2" xfId="7496" xr:uid="{00000000-0005-0000-0000-0000791C0000}"/>
    <cellStyle name="20% - Accent5 6 7" xfId="7497" xr:uid="{00000000-0005-0000-0000-00007A1C0000}"/>
    <cellStyle name="20% - Accent5 6 8" xfId="7498" xr:uid="{00000000-0005-0000-0000-00007B1C0000}"/>
    <cellStyle name="20% - Accent5 6 9" xfId="7499" xr:uid="{00000000-0005-0000-0000-00007C1C0000}"/>
    <cellStyle name="20% - Accent5 60" xfId="7500" xr:uid="{00000000-0005-0000-0000-00007D1C0000}"/>
    <cellStyle name="20% - Accent5 60 2" xfId="7501" xr:uid="{00000000-0005-0000-0000-00007E1C0000}"/>
    <cellStyle name="20% - Accent5 60 2 2" xfId="7502" xr:uid="{00000000-0005-0000-0000-00007F1C0000}"/>
    <cellStyle name="20% - Accent5 60 2 2 2" xfId="7503" xr:uid="{00000000-0005-0000-0000-0000801C0000}"/>
    <cellStyle name="20% - Accent5 60 2 3" xfId="7504" xr:uid="{00000000-0005-0000-0000-0000811C0000}"/>
    <cellStyle name="20% - Accent5 60 2 3 2" xfId="7505" xr:uid="{00000000-0005-0000-0000-0000821C0000}"/>
    <cellStyle name="20% - Accent5 60 2 4" xfId="7506" xr:uid="{00000000-0005-0000-0000-0000831C0000}"/>
    <cellStyle name="20% - Accent5 60 2 4 2" xfId="7507" xr:uid="{00000000-0005-0000-0000-0000841C0000}"/>
    <cellStyle name="20% - Accent5 60 2 5" xfId="7508" xr:uid="{00000000-0005-0000-0000-0000851C0000}"/>
    <cellStyle name="20% - Accent5 60 2 5 2" xfId="7509" xr:uid="{00000000-0005-0000-0000-0000861C0000}"/>
    <cellStyle name="20% - Accent5 60 2 6" xfId="7510" xr:uid="{00000000-0005-0000-0000-0000871C0000}"/>
    <cellStyle name="20% - Accent5 60 3" xfId="7511" xr:uid="{00000000-0005-0000-0000-0000881C0000}"/>
    <cellStyle name="20% - Accent5 60 3 2" xfId="7512" xr:uid="{00000000-0005-0000-0000-0000891C0000}"/>
    <cellStyle name="20% - Accent5 60 4" xfId="7513" xr:uid="{00000000-0005-0000-0000-00008A1C0000}"/>
    <cellStyle name="20% - Accent5 60 4 2" xfId="7514" xr:uid="{00000000-0005-0000-0000-00008B1C0000}"/>
    <cellStyle name="20% - Accent5 60 5" xfId="7515" xr:uid="{00000000-0005-0000-0000-00008C1C0000}"/>
    <cellStyle name="20% - Accent5 60 5 2" xfId="7516" xr:uid="{00000000-0005-0000-0000-00008D1C0000}"/>
    <cellStyle name="20% - Accent5 60 6" xfId="7517" xr:uid="{00000000-0005-0000-0000-00008E1C0000}"/>
    <cellStyle name="20% - Accent5 60 6 2" xfId="7518" xr:uid="{00000000-0005-0000-0000-00008F1C0000}"/>
    <cellStyle name="20% - Accent5 60 7" xfId="7519" xr:uid="{00000000-0005-0000-0000-0000901C0000}"/>
    <cellStyle name="20% - Accent5 60 8" xfId="7520" xr:uid="{00000000-0005-0000-0000-0000911C0000}"/>
    <cellStyle name="20% - Accent5 61" xfId="7521" xr:uid="{00000000-0005-0000-0000-0000921C0000}"/>
    <cellStyle name="20% - Accent5 61 2" xfId="7522" xr:uid="{00000000-0005-0000-0000-0000931C0000}"/>
    <cellStyle name="20% - Accent5 61 2 2" xfId="7523" xr:uid="{00000000-0005-0000-0000-0000941C0000}"/>
    <cellStyle name="20% - Accent5 61 2 2 2" xfId="7524" xr:uid="{00000000-0005-0000-0000-0000951C0000}"/>
    <cellStyle name="20% - Accent5 61 2 3" xfId="7525" xr:uid="{00000000-0005-0000-0000-0000961C0000}"/>
    <cellStyle name="20% - Accent5 61 2 3 2" xfId="7526" xr:uid="{00000000-0005-0000-0000-0000971C0000}"/>
    <cellStyle name="20% - Accent5 61 2 4" xfId="7527" xr:uid="{00000000-0005-0000-0000-0000981C0000}"/>
    <cellStyle name="20% - Accent5 61 2 4 2" xfId="7528" xr:uid="{00000000-0005-0000-0000-0000991C0000}"/>
    <cellStyle name="20% - Accent5 61 2 5" xfId="7529" xr:uid="{00000000-0005-0000-0000-00009A1C0000}"/>
    <cellStyle name="20% - Accent5 61 2 5 2" xfId="7530" xr:uid="{00000000-0005-0000-0000-00009B1C0000}"/>
    <cellStyle name="20% - Accent5 61 2 6" xfId="7531" xr:uid="{00000000-0005-0000-0000-00009C1C0000}"/>
    <cellStyle name="20% - Accent5 61 3" xfId="7532" xr:uid="{00000000-0005-0000-0000-00009D1C0000}"/>
    <cellStyle name="20% - Accent5 61 3 2" xfId="7533" xr:uid="{00000000-0005-0000-0000-00009E1C0000}"/>
    <cellStyle name="20% - Accent5 61 4" xfId="7534" xr:uid="{00000000-0005-0000-0000-00009F1C0000}"/>
    <cellStyle name="20% - Accent5 61 4 2" xfId="7535" xr:uid="{00000000-0005-0000-0000-0000A01C0000}"/>
    <cellStyle name="20% - Accent5 61 5" xfId="7536" xr:uid="{00000000-0005-0000-0000-0000A11C0000}"/>
    <cellStyle name="20% - Accent5 61 5 2" xfId="7537" xr:uid="{00000000-0005-0000-0000-0000A21C0000}"/>
    <cellStyle name="20% - Accent5 61 6" xfId="7538" xr:uid="{00000000-0005-0000-0000-0000A31C0000}"/>
    <cellStyle name="20% - Accent5 61 6 2" xfId="7539" xr:uid="{00000000-0005-0000-0000-0000A41C0000}"/>
    <cellStyle name="20% - Accent5 61 7" xfId="7540" xr:uid="{00000000-0005-0000-0000-0000A51C0000}"/>
    <cellStyle name="20% - Accent5 61 8" xfId="7541" xr:uid="{00000000-0005-0000-0000-0000A61C0000}"/>
    <cellStyle name="20% - Accent5 62" xfId="7542" xr:uid="{00000000-0005-0000-0000-0000A71C0000}"/>
    <cellStyle name="20% - Accent5 62 2" xfId="7543" xr:uid="{00000000-0005-0000-0000-0000A81C0000}"/>
    <cellStyle name="20% - Accent5 62 2 2" xfId="7544" xr:uid="{00000000-0005-0000-0000-0000A91C0000}"/>
    <cellStyle name="20% - Accent5 62 2 2 2" xfId="7545" xr:uid="{00000000-0005-0000-0000-0000AA1C0000}"/>
    <cellStyle name="20% - Accent5 62 2 3" xfId="7546" xr:uid="{00000000-0005-0000-0000-0000AB1C0000}"/>
    <cellStyle name="20% - Accent5 62 2 3 2" xfId="7547" xr:uid="{00000000-0005-0000-0000-0000AC1C0000}"/>
    <cellStyle name="20% - Accent5 62 2 4" xfId="7548" xr:uid="{00000000-0005-0000-0000-0000AD1C0000}"/>
    <cellStyle name="20% - Accent5 62 2 4 2" xfId="7549" xr:uid="{00000000-0005-0000-0000-0000AE1C0000}"/>
    <cellStyle name="20% - Accent5 62 2 5" xfId="7550" xr:uid="{00000000-0005-0000-0000-0000AF1C0000}"/>
    <cellStyle name="20% - Accent5 62 2 5 2" xfId="7551" xr:uid="{00000000-0005-0000-0000-0000B01C0000}"/>
    <cellStyle name="20% - Accent5 62 2 6" xfId="7552" xr:uid="{00000000-0005-0000-0000-0000B11C0000}"/>
    <cellStyle name="20% - Accent5 62 3" xfId="7553" xr:uid="{00000000-0005-0000-0000-0000B21C0000}"/>
    <cellStyle name="20% - Accent5 62 3 2" xfId="7554" xr:uid="{00000000-0005-0000-0000-0000B31C0000}"/>
    <cellStyle name="20% - Accent5 62 4" xfId="7555" xr:uid="{00000000-0005-0000-0000-0000B41C0000}"/>
    <cellStyle name="20% - Accent5 62 4 2" xfId="7556" xr:uid="{00000000-0005-0000-0000-0000B51C0000}"/>
    <cellStyle name="20% - Accent5 62 5" xfId="7557" xr:uid="{00000000-0005-0000-0000-0000B61C0000}"/>
    <cellStyle name="20% - Accent5 62 5 2" xfId="7558" xr:uid="{00000000-0005-0000-0000-0000B71C0000}"/>
    <cellStyle name="20% - Accent5 62 6" xfId="7559" xr:uid="{00000000-0005-0000-0000-0000B81C0000}"/>
    <cellStyle name="20% - Accent5 62 6 2" xfId="7560" xr:uid="{00000000-0005-0000-0000-0000B91C0000}"/>
    <cellStyle name="20% - Accent5 62 7" xfId="7561" xr:uid="{00000000-0005-0000-0000-0000BA1C0000}"/>
    <cellStyle name="20% - Accent5 62 8" xfId="7562" xr:uid="{00000000-0005-0000-0000-0000BB1C0000}"/>
    <cellStyle name="20% - Accent5 63" xfId="7563" xr:uid="{00000000-0005-0000-0000-0000BC1C0000}"/>
    <cellStyle name="20% - Accent5 63 2" xfId="7564" xr:uid="{00000000-0005-0000-0000-0000BD1C0000}"/>
    <cellStyle name="20% - Accent5 63 2 2" xfId="7565" xr:uid="{00000000-0005-0000-0000-0000BE1C0000}"/>
    <cellStyle name="20% - Accent5 63 2 2 2" xfId="7566" xr:uid="{00000000-0005-0000-0000-0000BF1C0000}"/>
    <cellStyle name="20% - Accent5 63 2 3" xfId="7567" xr:uid="{00000000-0005-0000-0000-0000C01C0000}"/>
    <cellStyle name="20% - Accent5 63 2 3 2" xfId="7568" xr:uid="{00000000-0005-0000-0000-0000C11C0000}"/>
    <cellStyle name="20% - Accent5 63 2 4" xfId="7569" xr:uid="{00000000-0005-0000-0000-0000C21C0000}"/>
    <cellStyle name="20% - Accent5 63 2 4 2" xfId="7570" xr:uid="{00000000-0005-0000-0000-0000C31C0000}"/>
    <cellStyle name="20% - Accent5 63 2 5" xfId="7571" xr:uid="{00000000-0005-0000-0000-0000C41C0000}"/>
    <cellStyle name="20% - Accent5 63 2 5 2" xfId="7572" xr:uid="{00000000-0005-0000-0000-0000C51C0000}"/>
    <cellStyle name="20% - Accent5 63 2 6" xfId="7573" xr:uid="{00000000-0005-0000-0000-0000C61C0000}"/>
    <cellStyle name="20% - Accent5 63 3" xfId="7574" xr:uid="{00000000-0005-0000-0000-0000C71C0000}"/>
    <cellStyle name="20% - Accent5 63 3 2" xfId="7575" xr:uid="{00000000-0005-0000-0000-0000C81C0000}"/>
    <cellStyle name="20% - Accent5 63 4" xfId="7576" xr:uid="{00000000-0005-0000-0000-0000C91C0000}"/>
    <cellStyle name="20% - Accent5 63 4 2" xfId="7577" xr:uid="{00000000-0005-0000-0000-0000CA1C0000}"/>
    <cellStyle name="20% - Accent5 63 5" xfId="7578" xr:uid="{00000000-0005-0000-0000-0000CB1C0000}"/>
    <cellStyle name="20% - Accent5 63 5 2" xfId="7579" xr:uid="{00000000-0005-0000-0000-0000CC1C0000}"/>
    <cellStyle name="20% - Accent5 63 6" xfId="7580" xr:uid="{00000000-0005-0000-0000-0000CD1C0000}"/>
    <cellStyle name="20% - Accent5 63 6 2" xfId="7581" xr:uid="{00000000-0005-0000-0000-0000CE1C0000}"/>
    <cellStyle name="20% - Accent5 63 7" xfId="7582" xr:uid="{00000000-0005-0000-0000-0000CF1C0000}"/>
    <cellStyle name="20% - Accent5 63 8" xfId="7583" xr:uid="{00000000-0005-0000-0000-0000D01C0000}"/>
    <cellStyle name="20% - Accent5 64" xfId="7584" xr:uid="{00000000-0005-0000-0000-0000D11C0000}"/>
    <cellStyle name="20% - Accent5 64 2" xfId="7585" xr:uid="{00000000-0005-0000-0000-0000D21C0000}"/>
    <cellStyle name="20% - Accent5 64 2 2" xfId="7586" xr:uid="{00000000-0005-0000-0000-0000D31C0000}"/>
    <cellStyle name="20% - Accent5 64 2 2 2" xfId="7587" xr:uid="{00000000-0005-0000-0000-0000D41C0000}"/>
    <cellStyle name="20% - Accent5 64 2 3" xfId="7588" xr:uid="{00000000-0005-0000-0000-0000D51C0000}"/>
    <cellStyle name="20% - Accent5 64 2 3 2" xfId="7589" xr:uid="{00000000-0005-0000-0000-0000D61C0000}"/>
    <cellStyle name="20% - Accent5 64 2 4" xfId="7590" xr:uid="{00000000-0005-0000-0000-0000D71C0000}"/>
    <cellStyle name="20% - Accent5 64 2 4 2" xfId="7591" xr:uid="{00000000-0005-0000-0000-0000D81C0000}"/>
    <cellStyle name="20% - Accent5 64 2 5" xfId="7592" xr:uid="{00000000-0005-0000-0000-0000D91C0000}"/>
    <cellStyle name="20% - Accent5 64 2 5 2" xfId="7593" xr:uid="{00000000-0005-0000-0000-0000DA1C0000}"/>
    <cellStyle name="20% - Accent5 64 2 6" xfId="7594" xr:uid="{00000000-0005-0000-0000-0000DB1C0000}"/>
    <cellStyle name="20% - Accent5 64 3" xfId="7595" xr:uid="{00000000-0005-0000-0000-0000DC1C0000}"/>
    <cellStyle name="20% - Accent5 64 3 2" xfId="7596" xr:uid="{00000000-0005-0000-0000-0000DD1C0000}"/>
    <cellStyle name="20% - Accent5 64 4" xfId="7597" xr:uid="{00000000-0005-0000-0000-0000DE1C0000}"/>
    <cellStyle name="20% - Accent5 64 4 2" xfId="7598" xr:uid="{00000000-0005-0000-0000-0000DF1C0000}"/>
    <cellStyle name="20% - Accent5 64 5" xfId="7599" xr:uid="{00000000-0005-0000-0000-0000E01C0000}"/>
    <cellStyle name="20% - Accent5 64 5 2" xfId="7600" xr:uid="{00000000-0005-0000-0000-0000E11C0000}"/>
    <cellStyle name="20% - Accent5 64 6" xfId="7601" xr:uid="{00000000-0005-0000-0000-0000E21C0000}"/>
    <cellStyle name="20% - Accent5 64 6 2" xfId="7602" xr:uid="{00000000-0005-0000-0000-0000E31C0000}"/>
    <cellStyle name="20% - Accent5 64 7" xfId="7603" xr:uid="{00000000-0005-0000-0000-0000E41C0000}"/>
    <cellStyle name="20% - Accent5 64 8" xfId="7604" xr:uid="{00000000-0005-0000-0000-0000E51C0000}"/>
    <cellStyle name="20% - Accent5 65" xfId="7605" xr:uid="{00000000-0005-0000-0000-0000E61C0000}"/>
    <cellStyle name="20% - Accent5 65 2" xfId="7606" xr:uid="{00000000-0005-0000-0000-0000E71C0000}"/>
    <cellStyle name="20% - Accent5 65 2 2" xfId="7607" xr:uid="{00000000-0005-0000-0000-0000E81C0000}"/>
    <cellStyle name="20% - Accent5 65 2 2 2" xfId="7608" xr:uid="{00000000-0005-0000-0000-0000E91C0000}"/>
    <cellStyle name="20% - Accent5 65 2 3" xfId="7609" xr:uid="{00000000-0005-0000-0000-0000EA1C0000}"/>
    <cellStyle name="20% - Accent5 65 2 3 2" xfId="7610" xr:uid="{00000000-0005-0000-0000-0000EB1C0000}"/>
    <cellStyle name="20% - Accent5 65 2 4" xfId="7611" xr:uid="{00000000-0005-0000-0000-0000EC1C0000}"/>
    <cellStyle name="20% - Accent5 65 2 4 2" xfId="7612" xr:uid="{00000000-0005-0000-0000-0000ED1C0000}"/>
    <cellStyle name="20% - Accent5 65 2 5" xfId="7613" xr:uid="{00000000-0005-0000-0000-0000EE1C0000}"/>
    <cellStyle name="20% - Accent5 65 2 5 2" xfId="7614" xr:uid="{00000000-0005-0000-0000-0000EF1C0000}"/>
    <cellStyle name="20% - Accent5 65 2 6" xfId="7615" xr:uid="{00000000-0005-0000-0000-0000F01C0000}"/>
    <cellStyle name="20% - Accent5 65 3" xfId="7616" xr:uid="{00000000-0005-0000-0000-0000F11C0000}"/>
    <cellStyle name="20% - Accent5 65 3 2" xfId="7617" xr:uid="{00000000-0005-0000-0000-0000F21C0000}"/>
    <cellStyle name="20% - Accent5 65 4" xfId="7618" xr:uid="{00000000-0005-0000-0000-0000F31C0000}"/>
    <cellStyle name="20% - Accent5 65 4 2" xfId="7619" xr:uid="{00000000-0005-0000-0000-0000F41C0000}"/>
    <cellStyle name="20% - Accent5 65 5" xfId="7620" xr:uid="{00000000-0005-0000-0000-0000F51C0000}"/>
    <cellStyle name="20% - Accent5 65 5 2" xfId="7621" xr:uid="{00000000-0005-0000-0000-0000F61C0000}"/>
    <cellStyle name="20% - Accent5 65 6" xfId="7622" xr:uid="{00000000-0005-0000-0000-0000F71C0000}"/>
    <cellStyle name="20% - Accent5 65 6 2" xfId="7623" xr:uid="{00000000-0005-0000-0000-0000F81C0000}"/>
    <cellStyle name="20% - Accent5 65 7" xfId="7624" xr:uid="{00000000-0005-0000-0000-0000F91C0000}"/>
    <cellStyle name="20% - Accent5 65 8" xfId="7625" xr:uid="{00000000-0005-0000-0000-0000FA1C0000}"/>
    <cellStyle name="20% - Accent5 66" xfId="7626" xr:uid="{00000000-0005-0000-0000-0000FB1C0000}"/>
    <cellStyle name="20% - Accent5 66 2" xfId="7627" xr:uid="{00000000-0005-0000-0000-0000FC1C0000}"/>
    <cellStyle name="20% - Accent5 66 2 2" xfId="7628" xr:uid="{00000000-0005-0000-0000-0000FD1C0000}"/>
    <cellStyle name="20% - Accent5 66 2 2 2" xfId="7629" xr:uid="{00000000-0005-0000-0000-0000FE1C0000}"/>
    <cellStyle name="20% - Accent5 66 2 3" xfId="7630" xr:uid="{00000000-0005-0000-0000-0000FF1C0000}"/>
    <cellStyle name="20% - Accent5 66 2 3 2" xfId="7631" xr:uid="{00000000-0005-0000-0000-0000001D0000}"/>
    <cellStyle name="20% - Accent5 66 2 4" xfId="7632" xr:uid="{00000000-0005-0000-0000-0000011D0000}"/>
    <cellStyle name="20% - Accent5 66 2 4 2" xfId="7633" xr:uid="{00000000-0005-0000-0000-0000021D0000}"/>
    <cellStyle name="20% - Accent5 66 2 5" xfId="7634" xr:uid="{00000000-0005-0000-0000-0000031D0000}"/>
    <cellStyle name="20% - Accent5 66 2 5 2" xfId="7635" xr:uid="{00000000-0005-0000-0000-0000041D0000}"/>
    <cellStyle name="20% - Accent5 66 2 6" xfId="7636" xr:uid="{00000000-0005-0000-0000-0000051D0000}"/>
    <cellStyle name="20% - Accent5 66 3" xfId="7637" xr:uid="{00000000-0005-0000-0000-0000061D0000}"/>
    <cellStyle name="20% - Accent5 66 3 2" xfId="7638" xr:uid="{00000000-0005-0000-0000-0000071D0000}"/>
    <cellStyle name="20% - Accent5 66 4" xfId="7639" xr:uid="{00000000-0005-0000-0000-0000081D0000}"/>
    <cellStyle name="20% - Accent5 66 4 2" xfId="7640" xr:uid="{00000000-0005-0000-0000-0000091D0000}"/>
    <cellStyle name="20% - Accent5 66 5" xfId="7641" xr:uid="{00000000-0005-0000-0000-00000A1D0000}"/>
    <cellStyle name="20% - Accent5 66 5 2" xfId="7642" xr:uid="{00000000-0005-0000-0000-00000B1D0000}"/>
    <cellStyle name="20% - Accent5 66 6" xfId="7643" xr:uid="{00000000-0005-0000-0000-00000C1D0000}"/>
    <cellStyle name="20% - Accent5 66 6 2" xfId="7644" xr:uid="{00000000-0005-0000-0000-00000D1D0000}"/>
    <cellStyle name="20% - Accent5 66 7" xfId="7645" xr:uid="{00000000-0005-0000-0000-00000E1D0000}"/>
    <cellStyle name="20% - Accent5 66 8" xfId="7646" xr:uid="{00000000-0005-0000-0000-00000F1D0000}"/>
    <cellStyle name="20% - Accent5 67" xfId="7647" xr:uid="{00000000-0005-0000-0000-0000101D0000}"/>
    <cellStyle name="20% - Accent5 67 2" xfId="7648" xr:uid="{00000000-0005-0000-0000-0000111D0000}"/>
    <cellStyle name="20% - Accent5 67 2 2" xfId="7649" xr:uid="{00000000-0005-0000-0000-0000121D0000}"/>
    <cellStyle name="20% - Accent5 67 2 2 2" xfId="7650" xr:uid="{00000000-0005-0000-0000-0000131D0000}"/>
    <cellStyle name="20% - Accent5 67 2 3" xfId="7651" xr:uid="{00000000-0005-0000-0000-0000141D0000}"/>
    <cellStyle name="20% - Accent5 67 2 3 2" xfId="7652" xr:uid="{00000000-0005-0000-0000-0000151D0000}"/>
    <cellStyle name="20% - Accent5 67 2 4" xfId="7653" xr:uid="{00000000-0005-0000-0000-0000161D0000}"/>
    <cellStyle name="20% - Accent5 67 2 4 2" xfId="7654" xr:uid="{00000000-0005-0000-0000-0000171D0000}"/>
    <cellStyle name="20% - Accent5 67 2 5" xfId="7655" xr:uid="{00000000-0005-0000-0000-0000181D0000}"/>
    <cellStyle name="20% - Accent5 67 2 5 2" xfId="7656" xr:uid="{00000000-0005-0000-0000-0000191D0000}"/>
    <cellStyle name="20% - Accent5 67 2 6" xfId="7657" xr:uid="{00000000-0005-0000-0000-00001A1D0000}"/>
    <cellStyle name="20% - Accent5 67 3" xfId="7658" xr:uid="{00000000-0005-0000-0000-00001B1D0000}"/>
    <cellStyle name="20% - Accent5 67 3 2" xfId="7659" xr:uid="{00000000-0005-0000-0000-00001C1D0000}"/>
    <cellStyle name="20% - Accent5 67 4" xfId="7660" xr:uid="{00000000-0005-0000-0000-00001D1D0000}"/>
    <cellStyle name="20% - Accent5 67 4 2" xfId="7661" xr:uid="{00000000-0005-0000-0000-00001E1D0000}"/>
    <cellStyle name="20% - Accent5 67 5" xfId="7662" xr:uid="{00000000-0005-0000-0000-00001F1D0000}"/>
    <cellStyle name="20% - Accent5 67 5 2" xfId="7663" xr:uid="{00000000-0005-0000-0000-0000201D0000}"/>
    <cellStyle name="20% - Accent5 67 6" xfId="7664" xr:uid="{00000000-0005-0000-0000-0000211D0000}"/>
    <cellStyle name="20% - Accent5 67 6 2" xfId="7665" xr:uid="{00000000-0005-0000-0000-0000221D0000}"/>
    <cellStyle name="20% - Accent5 67 7" xfId="7666" xr:uid="{00000000-0005-0000-0000-0000231D0000}"/>
    <cellStyle name="20% - Accent5 67 8" xfId="7667" xr:uid="{00000000-0005-0000-0000-0000241D0000}"/>
    <cellStyle name="20% - Accent5 68" xfId="7668" xr:uid="{00000000-0005-0000-0000-0000251D0000}"/>
    <cellStyle name="20% - Accent5 68 2" xfId="7669" xr:uid="{00000000-0005-0000-0000-0000261D0000}"/>
    <cellStyle name="20% - Accent5 68 2 2" xfId="7670" xr:uid="{00000000-0005-0000-0000-0000271D0000}"/>
    <cellStyle name="20% - Accent5 68 2 2 2" xfId="7671" xr:uid="{00000000-0005-0000-0000-0000281D0000}"/>
    <cellStyle name="20% - Accent5 68 2 3" xfId="7672" xr:uid="{00000000-0005-0000-0000-0000291D0000}"/>
    <cellStyle name="20% - Accent5 68 2 3 2" xfId="7673" xr:uid="{00000000-0005-0000-0000-00002A1D0000}"/>
    <cellStyle name="20% - Accent5 68 2 4" xfId="7674" xr:uid="{00000000-0005-0000-0000-00002B1D0000}"/>
    <cellStyle name="20% - Accent5 68 2 4 2" xfId="7675" xr:uid="{00000000-0005-0000-0000-00002C1D0000}"/>
    <cellStyle name="20% - Accent5 68 2 5" xfId="7676" xr:uid="{00000000-0005-0000-0000-00002D1D0000}"/>
    <cellStyle name="20% - Accent5 68 2 5 2" xfId="7677" xr:uid="{00000000-0005-0000-0000-00002E1D0000}"/>
    <cellStyle name="20% - Accent5 68 2 6" xfId="7678" xr:uid="{00000000-0005-0000-0000-00002F1D0000}"/>
    <cellStyle name="20% - Accent5 68 3" xfId="7679" xr:uid="{00000000-0005-0000-0000-0000301D0000}"/>
    <cellStyle name="20% - Accent5 68 3 2" xfId="7680" xr:uid="{00000000-0005-0000-0000-0000311D0000}"/>
    <cellStyle name="20% - Accent5 68 4" xfId="7681" xr:uid="{00000000-0005-0000-0000-0000321D0000}"/>
    <cellStyle name="20% - Accent5 68 4 2" xfId="7682" xr:uid="{00000000-0005-0000-0000-0000331D0000}"/>
    <cellStyle name="20% - Accent5 68 5" xfId="7683" xr:uid="{00000000-0005-0000-0000-0000341D0000}"/>
    <cellStyle name="20% - Accent5 68 5 2" xfId="7684" xr:uid="{00000000-0005-0000-0000-0000351D0000}"/>
    <cellStyle name="20% - Accent5 68 6" xfId="7685" xr:uid="{00000000-0005-0000-0000-0000361D0000}"/>
    <cellStyle name="20% - Accent5 68 6 2" xfId="7686" xr:uid="{00000000-0005-0000-0000-0000371D0000}"/>
    <cellStyle name="20% - Accent5 68 7" xfId="7687" xr:uid="{00000000-0005-0000-0000-0000381D0000}"/>
    <cellStyle name="20% - Accent5 68 8" xfId="7688" xr:uid="{00000000-0005-0000-0000-0000391D0000}"/>
    <cellStyle name="20% - Accent5 69" xfId="7689" xr:uid="{00000000-0005-0000-0000-00003A1D0000}"/>
    <cellStyle name="20% - Accent5 69 2" xfId="7690" xr:uid="{00000000-0005-0000-0000-00003B1D0000}"/>
    <cellStyle name="20% - Accent5 69 2 2" xfId="7691" xr:uid="{00000000-0005-0000-0000-00003C1D0000}"/>
    <cellStyle name="20% - Accent5 69 2 2 2" xfId="7692" xr:uid="{00000000-0005-0000-0000-00003D1D0000}"/>
    <cellStyle name="20% - Accent5 69 2 3" xfId="7693" xr:uid="{00000000-0005-0000-0000-00003E1D0000}"/>
    <cellStyle name="20% - Accent5 69 2 3 2" xfId="7694" xr:uid="{00000000-0005-0000-0000-00003F1D0000}"/>
    <cellStyle name="20% - Accent5 69 2 4" xfId="7695" xr:uid="{00000000-0005-0000-0000-0000401D0000}"/>
    <cellStyle name="20% - Accent5 69 2 4 2" xfId="7696" xr:uid="{00000000-0005-0000-0000-0000411D0000}"/>
    <cellStyle name="20% - Accent5 69 2 5" xfId="7697" xr:uid="{00000000-0005-0000-0000-0000421D0000}"/>
    <cellStyle name="20% - Accent5 69 2 5 2" xfId="7698" xr:uid="{00000000-0005-0000-0000-0000431D0000}"/>
    <cellStyle name="20% - Accent5 69 2 6" xfId="7699" xr:uid="{00000000-0005-0000-0000-0000441D0000}"/>
    <cellStyle name="20% - Accent5 69 3" xfId="7700" xr:uid="{00000000-0005-0000-0000-0000451D0000}"/>
    <cellStyle name="20% - Accent5 69 3 2" xfId="7701" xr:uid="{00000000-0005-0000-0000-0000461D0000}"/>
    <cellStyle name="20% - Accent5 69 4" xfId="7702" xr:uid="{00000000-0005-0000-0000-0000471D0000}"/>
    <cellStyle name="20% - Accent5 69 4 2" xfId="7703" xr:uid="{00000000-0005-0000-0000-0000481D0000}"/>
    <cellStyle name="20% - Accent5 69 5" xfId="7704" xr:uid="{00000000-0005-0000-0000-0000491D0000}"/>
    <cellStyle name="20% - Accent5 69 5 2" xfId="7705" xr:uid="{00000000-0005-0000-0000-00004A1D0000}"/>
    <cellStyle name="20% - Accent5 69 6" xfId="7706" xr:uid="{00000000-0005-0000-0000-00004B1D0000}"/>
    <cellStyle name="20% - Accent5 69 6 2" xfId="7707" xr:uid="{00000000-0005-0000-0000-00004C1D0000}"/>
    <cellStyle name="20% - Accent5 69 7" xfId="7708" xr:uid="{00000000-0005-0000-0000-00004D1D0000}"/>
    <cellStyle name="20% - Accent5 69 8" xfId="7709" xr:uid="{00000000-0005-0000-0000-00004E1D0000}"/>
    <cellStyle name="20% - Accent5 7" xfId="7710" xr:uid="{00000000-0005-0000-0000-00004F1D0000}"/>
    <cellStyle name="20% - Accent5 7 10" xfId="7711" xr:uid="{00000000-0005-0000-0000-0000501D0000}"/>
    <cellStyle name="20% - Accent5 7 11" xfId="7712" xr:uid="{00000000-0005-0000-0000-0000511D0000}"/>
    <cellStyle name="20% - Accent5 7 2" xfId="7713" xr:uid="{00000000-0005-0000-0000-0000521D0000}"/>
    <cellStyle name="20% - Accent5 7 2 2" xfId="7714" xr:uid="{00000000-0005-0000-0000-0000531D0000}"/>
    <cellStyle name="20% - Accent5 7 2 2 2" xfId="7715" xr:uid="{00000000-0005-0000-0000-0000541D0000}"/>
    <cellStyle name="20% - Accent5 7 2 3" xfId="7716" xr:uid="{00000000-0005-0000-0000-0000551D0000}"/>
    <cellStyle name="20% - Accent5 7 2 3 2" xfId="7717" xr:uid="{00000000-0005-0000-0000-0000561D0000}"/>
    <cellStyle name="20% - Accent5 7 2 4" xfId="7718" xr:uid="{00000000-0005-0000-0000-0000571D0000}"/>
    <cellStyle name="20% - Accent5 7 2 4 2" xfId="7719" xr:uid="{00000000-0005-0000-0000-0000581D0000}"/>
    <cellStyle name="20% - Accent5 7 2 5" xfId="7720" xr:uid="{00000000-0005-0000-0000-0000591D0000}"/>
    <cellStyle name="20% - Accent5 7 2 5 2" xfId="7721" xr:uid="{00000000-0005-0000-0000-00005A1D0000}"/>
    <cellStyle name="20% - Accent5 7 2 6" xfId="7722" xr:uid="{00000000-0005-0000-0000-00005B1D0000}"/>
    <cellStyle name="20% - Accent5 7 2 7" xfId="7723" xr:uid="{00000000-0005-0000-0000-00005C1D0000}"/>
    <cellStyle name="20% - Accent5 7 2 8" xfId="7724" xr:uid="{00000000-0005-0000-0000-00005D1D0000}"/>
    <cellStyle name="20% - Accent5 7 2 9" xfId="7725" xr:uid="{00000000-0005-0000-0000-00005E1D0000}"/>
    <cellStyle name="20% - Accent5 7 3" xfId="7726" xr:uid="{00000000-0005-0000-0000-00005F1D0000}"/>
    <cellStyle name="20% - Accent5 7 3 2" xfId="7727" xr:uid="{00000000-0005-0000-0000-0000601D0000}"/>
    <cellStyle name="20% - Accent5 7 4" xfId="7728" xr:uid="{00000000-0005-0000-0000-0000611D0000}"/>
    <cellStyle name="20% - Accent5 7 4 2" xfId="7729" xr:uid="{00000000-0005-0000-0000-0000621D0000}"/>
    <cellStyle name="20% - Accent5 7 5" xfId="7730" xr:uid="{00000000-0005-0000-0000-0000631D0000}"/>
    <cellStyle name="20% - Accent5 7 5 2" xfId="7731" xr:uid="{00000000-0005-0000-0000-0000641D0000}"/>
    <cellStyle name="20% - Accent5 7 6" xfId="7732" xr:uid="{00000000-0005-0000-0000-0000651D0000}"/>
    <cellStyle name="20% - Accent5 7 6 2" xfId="7733" xr:uid="{00000000-0005-0000-0000-0000661D0000}"/>
    <cellStyle name="20% - Accent5 7 7" xfId="7734" xr:uid="{00000000-0005-0000-0000-0000671D0000}"/>
    <cellStyle name="20% - Accent5 7 8" xfId="7735" xr:uid="{00000000-0005-0000-0000-0000681D0000}"/>
    <cellStyle name="20% - Accent5 7 9" xfId="7736" xr:uid="{00000000-0005-0000-0000-0000691D0000}"/>
    <cellStyle name="20% - Accent5 70" xfId="7737" xr:uid="{00000000-0005-0000-0000-00006A1D0000}"/>
    <cellStyle name="20% - Accent5 70 2" xfId="7738" xr:uid="{00000000-0005-0000-0000-00006B1D0000}"/>
    <cellStyle name="20% - Accent5 70 2 2" xfId="7739" xr:uid="{00000000-0005-0000-0000-00006C1D0000}"/>
    <cellStyle name="20% - Accent5 70 2 2 2" xfId="7740" xr:uid="{00000000-0005-0000-0000-00006D1D0000}"/>
    <cellStyle name="20% - Accent5 70 2 3" xfId="7741" xr:uid="{00000000-0005-0000-0000-00006E1D0000}"/>
    <cellStyle name="20% - Accent5 70 2 3 2" xfId="7742" xr:uid="{00000000-0005-0000-0000-00006F1D0000}"/>
    <cellStyle name="20% - Accent5 70 2 4" xfId="7743" xr:uid="{00000000-0005-0000-0000-0000701D0000}"/>
    <cellStyle name="20% - Accent5 70 2 4 2" xfId="7744" xr:uid="{00000000-0005-0000-0000-0000711D0000}"/>
    <cellStyle name="20% - Accent5 70 2 5" xfId="7745" xr:uid="{00000000-0005-0000-0000-0000721D0000}"/>
    <cellStyle name="20% - Accent5 70 2 5 2" xfId="7746" xr:uid="{00000000-0005-0000-0000-0000731D0000}"/>
    <cellStyle name="20% - Accent5 70 2 6" xfId="7747" xr:uid="{00000000-0005-0000-0000-0000741D0000}"/>
    <cellStyle name="20% - Accent5 70 3" xfId="7748" xr:uid="{00000000-0005-0000-0000-0000751D0000}"/>
    <cellStyle name="20% - Accent5 70 3 2" xfId="7749" xr:uid="{00000000-0005-0000-0000-0000761D0000}"/>
    <cellStyle name="20% - Accent5 70 4" xfId="7750" xr:uid="{00000000-0005-0000-0000-0000771D0000}"/>
    <cellStyle name="20% - Accent5 70 4 2" xfId="7751" xr:uid="{00000000-0005-0000-0000-0000781D0000}"/>
    <cellStyle name="20% - Accent5 70 5" xfId="7752" xr:uid="{00000000-0005-0000-0000-0000791D0000}"/>
    <cellStyle name="20% - Accent5 70 5 2" xfId="7753" xr:uid="{00000000-0005-0000-0000-00007A1D0000}"/>
    <cellStyle name="20% - Accent5 70 6" xfId="7754" xr:uid="{00000000-0005-0000-0000-00007B1D0000}"/>
    <cellStyle name="20% - Accent5 70 6 2" xfId="7755" xr:uid="{00000000-0005-0000-0000-00007C1D0000}"/>
    <cellStyle name="20% - Accent5 70 7" xfId="7756" xr:uid="{00000000-0005-0000-0000-00007D1D0000}"/>
    <cellStyle name="20% - Accent5 70 8" xfId="7757" xr:uid="{00000000-0005-0000-0000-00007E1D0000}"/>
    <cellStyle name="20% - Accent5 71" xfId="7758" xr:uid="{00000000-0005-0000-0000-00007F1D0000}"/>
    <cellStyle name="20% - Accent5 71 2" xfId="7759" xr:uid="{00000000-0005-0000-0000-0000801D0000}"/>
    <cellStyle name="20% - Accent5 71 2 2" xfId="7760" xr:uid="{00000000-0005-0000-0000-0000811D0000}"/>
    <cellStyle name="20% - Accent5 71 2 2 2" xfId="7761" xr:uid="{00000000-0005-0000-0000-0000821D0000}"/>
    <cellStyle name="20% - Accent5 71 2 3" xfId="7762" xr:uid="{00000000-0005-0000-0000-0000831D0000}"/>
    <cellStyle name="20% - Accent5 71 2 3 2" xfId="7763" xr:uid="{00000000-0005-0000-0000-0000841D0000}"/>
    <cellStyle name="20% - Accent5 71 2 4" xfId="7764" xr:uid="{00000000-0005-0000-0000-0000851D0000}"/>
    <cellStyle name="20% - Accent5 71 2 4 2" xfId="7765" xr:uid="{00000000-0005-0000-0000-0000861D0000}"/>
    <cellStyle name="20% - Accent5 71 2 5" xfId="7766" xr:uid="{00000000-0005-0000-0000-0000871D0000}"/>
    <cellStyle name="20% - Accent5 71 2 5 2" xfId="7767" xr:uid="{00000000-0005-0000-0000-0000881D0000}"/>
    <cellStyle name="20% - Accent5 71 2 6" xfId="7768" xr:uid="{00000000-0005-0000-0000-0000891D0000}"/>
    <cellStyle name="20% - Accent5 71 3" xfId="7769" xr:uid="{00000000-0005-0000-0000-00008A1D0000}"/>
    <cellStyle name="20% - Accent5 71 3 2" xfId="7770" xr:uid="{00000000-0005-0000-0000-00008B1D0000}"/>
    <cellStyle name="20% - Accent5 71 4" xfId="7771" xr:uid="{00000000-0005-0000-0000-00008C1D0000}"/>
    <cellStyle name="20% - Accent5 71 4 2" xfId="7772" xr:uid="{00000000-0005-0000-0000-00008D1D0000}"/>
    <cellStyle name="20% - Accent5 71 5" xfId="7773" xr:uid="{00000000-0005-0000-0000-00008E1D0000}"/>
    <cellStyle name="20% - Accent5 71 5 2" xfId="7774" xr:uid="{00000000-0005-0000-0000-00008F1D0000}"/>
    <cellStyle name="20% - Accent5 71 6" xfId="7775" xr:uid="{00000000-0005-0000-0000-0000901D0000}"/>
    <cellStyle name="20% - Accent5 71 6 2" xfId="7776" xr:uid="{00000000-0005-0000-0000-0000911D0000}"/>
    <cellStyle name="20% - Accent5 71 7" xfId="7777" xr:uid="{00000000-0005-0000-0000-0000921D0000}"/>
    <cellStyle name="20% - Accent5 71 8" xfId="7778" xr:uid="{00000000-0005-0000-0000-0000931D0000}"/>
    <cellStyle name="20% - Accent5 72" xfId="7779" xr:uid="{00000000-0005-0000-0000-0000941D0000}"/>
    <cellStyle name="20% - Accent5 72 2" xfId="7780" xr:uid="{00000000-0005-0000-0000-0000951D0000}"/>
    <cellStyle name="20% - Accent5 72 2 2" xfId="7781" xr:uid="{00000000-0005-0000-0000-0000961D0000}"/>
    <cellStyle name="20% - Accent5 72 2 2 2" xfId="7782" xr:uid="{00000000-0005-0000-0000-0000971D0000}"/>
    <cellStyle name="20% - Accent5 72 2 3" xfId="7783" xr:uid="{00000000-0005-0000-0000-0000981D0000}"/>
    <cellStyle name="20% - Accent5 72 2 3 2" xfId="7784" xr:uid="{00000000-0005-0000-0000-0000991D0000}"/>
    <cellStyle name="20% - Accent5 72 2 4" xfId="7785" xr:uid="{00000000-0005-0000-0000-00009A1D0000}"/>
    <cellStyle name="20% - Accent5 72 2 4 2" xfId="7786" xr:uid="{00000000-0005-0000-0000-00009B1D0000}"/>
    <cellStyle name="20% - Accent5 72 2 5" xfId="7787" xr:uid="{00000000-0005-0000-0000-00009C1D0000}"/>
    <cellStyle name="20% - Accent5 72 2 5 2" xfId="7788" xr:uid="{00000000-0005-0000-0000-00009D1D0000}"/>
    <cellStyle name="20% - Accent5 72 2 6" xfId="7789" xr:uid="{00000000-0005-0000-0000-00009E1D0000}"/>
    <cellStyle name="20% - Accent5 72 3" xfId="7790" xr:uid="{00000000-0005-0000-0000-00009F1D0000}"/>
    <cellStyle name="20% - Accent5 72 3 2" xfId="7791" xr:uid="{00000000-0005-0000-0000-0000A01D0000}"/>
    <cellStyle name="20% - Accent5 72 4" xfId="7792" xr:uid="{00000000-0005-0000-0000-0000A11D0000}"/>
    <cellStyle name="20% - Accent5 72 4 2" xfId="7793" xr:uid="{00000000-0005-0000-0000-0000A21D0000}"/>
    <cellStyle name="20% - Accent5 72 5" xfId="7794" xr:uid="{00000000-0005-0000-0000-0000A31D0000}"/>
    <cellStyle name="20% - Accent5 72 5 2" xfId="7795" xr:uid="{00000000-0005-0000-0000-0000A41D0000}"/>
    <cellStyle name="20% - Accent5 72 6" xfId="7796" xr:uid="{00000000-0005-0000-0000-0000A51D0000}"/>
    <cellStyle name="20% - Accent5 72 6 2" xfId="7797" xr:uid="{00000000-0005-0000-0000-0000A61D0000}"/>
    <cellStyle name="20% - Accent5 72 7" xfId="7798" xr:uid="{00000000-0005-0000-0000-0000A71D0000}"/>
    <cellStyle name="20% - Accent5 72 8" xfId="7799" xr:uid="{00000000-0005-0000-0000-0000A81D0000}"/>
    <cellStyle name="20% - Accent5 8" xfId="7800" xr:uid="{00000000-0005-0000-0000-0000A91D0000}"/>
    <cellStyle name="20% - Accent5 8 2" xfId="7801" xr:uid="{00000000-0005-0000-0000-0000AA1D0000}"/>
    <cellStyle name="20% - Accent5 8 2 2" xfId="7802" xr:uid="{00000000-0005-0000-0000-0000AB1D0000}"/>
    <cellStyle name="20% - Accent5 8 2 2 2" xfId="7803" xr:uid="{00000000-0005-0000-0000-0000AC1D0000}"/>
    <cellStyle name="20% - Accent5 8 2 3" xfId="7804" xr:uid="{00000000-0005-0000-0000-0000AD1D0000}"/>
    <cellStyle name="20% - Accent5 8 2 3 2" xfId="7805" xr:uid="{00000000-0005-0000-0000-0000AE1D0000}"/>
    <cellStyle name="20% - Accent5 8 2 4" xfId="7806" xr:uid="{00000000-0005-0000-0000-0000AF1D0000}"/>
    <cellStyle name="20% - Accent5 8 2 4 2" xfId="7807" xr:uid="{00000000-0005-0000-0000-0000B01D0000}"/>
    <cellStyle name="20% - Accent5 8 2 5" xfId="7808" xr:uid="{00000000-0005-0000-0000-0000B11D0000}"/>
    <cellStyle name="20% - Accent5 8 2 5 2" xfId="7809" xr:uid="{00000000-0005-0000-0000-0000B21D0000}"/>
    <cellStyle name="20% - Accent5 8 2 6" xfId="7810" xr:uid="{00000000-0005-0000-0000-0000B31D0000}"/>
    <cellStyle name="20% - Accent5 8 3" xfId="7811" xr:uid="{00000000-0005-0000-0000-0000B41D0000}"/>
    <cellStyle name="20% - Accent5 8 3 2" xfId="7812" xr:uid="{00000000-0005-0000-0000-0000B51D0000}"/>
    <cellStyle name="20% - Accent5 8 4" xfId="7813" xr:uid="{00000000-0005-0000-0000-0000B61D0000}"/>
    <cellStyle name="20% - Accent5 8 4 2" xfId="7814" xr:uid="{00000000-0005-0000-0000-0000B71D0000}"/>
    <cellStyle name="20% - Accent5 8 5" xfId="7815" xr:uid="{00000000-0005-0000-0000-0000B81D0000}"/>
    <cellStyle name="20% - Accent5 8 5 2" xfId="7816" xr:uid="{00000000-0005-0000-0000-0000B91D0000}"/>
    <cellStyle name="20% - Accent5 8 6" xfId="7817" xr:uid="{00000000-0005-0000-0000-0000BA1D0000}"/>
    <cellStyle name="20% - Accent5 8 6 2" xfId="7818" xr:uid="{00000000-0005-0000-0000-0000BB1D0000}"/>
    <cellStyle name="20% - Accent5 8 7" xfId="7819" xr:uid="{00000000-0005-0000-0000-0000BC1D0000}"/>
    <cellStyle name="20% - Accent5 8 8" xfId="7820" xr:uid="{00000000-0005-0000-0000-0000BD1D0000}"/>
    <cellStyle name="20% - Accent5 9" xfId="7821" xr:uid="{00000000-0005-0000-0000-0000BE1D0000}"/>
    <cellStyle name="20% - Accent5 9 2" xfId="7822" xr:uid="{00000000-0005-0000-0000-0000BF1D0000}"/>
    <cellStyle name="20% - Accent5 9 2 2" xfId="7823" xr:uid="{00000000-0005-0000-0000-0000C01D0000}"/>
    <cellStyle name="20% - Accent5 9 2 2 2" xfId="7824" xr:uid="{00000000-0005-0000-0000-0000C11D0000}"/>
    <cellStyle name="20% - Accent5 9 2 3" xfId="7825" xr:uid="{00000000-0005-0000-0000-0000C21D0000}"/>
    <cellStyle name="20% - Accent5 9 2 3 2" xfId="7826" xr:uid="{00000000-0005-0000-0000-0000C31D0000}"/>
    <cellStyle name="20% - Accent5 9 2 4" xfId="7827" xr:uid="{00000000-0005-0000-0000-0000C41D0000}"/>
    <cellStyle name="20% - Accent5 9 2 4 2" xfId="7828" xr:uid="{00000000-0005-0000-0000-0000C51D0000}"/>
    <cellStyle name="20% - Accent5 9 2 5" xfId="7829" xr:uid="{00000000-0005-0000-0000-0000C61D0000}"/>
    <cellStyle name="20% - Accent5 9 2 5 2" xfId="7830" xr:uid="{00000000-0005-0000-0000-0000C71D0000}"/>
    <cellStyle name="20% - Accent5 9 2 6" xfId="7831" xr:uid="{00000000-0005-0000-0000-0000C81D0000}"/>
    <cellStyle name="20% - Accent5 9 3" xfId="7832" xr:uid="{00000000-0005-0000-0000-0000C91D0000}"/>
    <cellStyle name="20% - Accent5 9 3 2" xfId="7833" xr:uid="{00000000-0005-0000-0000-0000CA1D0000}"/>
    <cellStyle name="20% - Accent5 9 4" xfId="7834" xr:uid="{00000000-0005-0000-0000-0000CB1D0000}"/>
    <cellStyle name="20% - Accent5 9 4 2" xfId="7835" xr:uid="{00000000-0005-0000-0000-0000CC1D0000}"/>
    <cellStyle name="20% - Accent5 9 5" xfId="7836" xr:uid="{00000000-0005-0000-0000-0000CD1D0000}"/>
    <cellStyle name="20% - Accent5 9 5 2" xfId="7837" xr:uid="{00000000-0005-0000-0000-0000CE1D0000}"/>
    <cellStyle name="20% - Accent5 9 6" xfId="7838" xr:uid="{00000000-0005-0000-0000-0000CF1D0000}"/>
    <cellStyle name="20% - Accent5 9 6 2" xfId="7839" xr:uid="{00000000-0005-0000-0000-0000D01D0000}"/>
    <cellStyle name="20% - Accent5 9 7" xfId="7840" xr:uid="{00000000-0005-0000-0000-0000D11D0000}"/>
    <cellStyle name="20% - Accent5 9 8" xfId="7841" xr:uid="{00000000-0005-0000-0000-0000D21D0000}"/>
    <cellStyle name="20% - Accent6 10" xfId="7842" xr:uid="{00000000-0005-0000-0000-0000D31D0000}"/>
    <cellStyle name="20% - Accent6 10 2" xfId="7843" xr:uid="{00000000-0005-0000-0000-0000D41D0000}"/>
    <cellStyle name="20% - Accent6 10 2 2" xfId="7844" xr:uid="{00000000-0005-0000-0000-0000D51D0000}"/>
    <cellStyle name="20% - Accent6 10 2 2 2" xfId="7845" xr:uid="{00000000-0005-0000-0000-0000D61D0000}"/>
    <cellStyle name="20% - Accent6 10 2 3" xfId="7846" xr:uid="{00000000-0005-0000-0000-0000D71D0000}"/>
    <cellStyle name="20% - Accent6 10 2 3 2" xfId="7847" xr:uid="{00000000-0005-0000-0000-0000D81D0000}"/>
    <cellStyle name="20% - Accent6 10 2 4" xfId="7848" xr:uid="{00000000-0005-0000-0000-0000D91D0000}"/>
    <cellStyle name="20% - Accent6 10 2 4 2" xfId="7849" xr:uid="{00000000-0005-0000-0000-0000DA1D0000}"/>
    <cellStyle name="20% - Accent6 10 2 5" xfId="7850" xr:uid="{00000000-0005-0000-0000-0000DB1D0000}"/>
    <cellStyle name="20% - Accent6 10 2 5 2" xfId="7851" xr:uid="{00000000-0005-0000-0000-0000DC1D0000}"/>
    <cellStyle name="20% - Accent6 10 2 6" xfId="7852" xr:uid="{00000000-0005-0000-0000-0000DD1D0000}"/>
    <cellStyle name="20% - Accent6 10 3" xfId="7853" xr:uid="{00000000-0005-0000-0000-0000DE1D0000}"/>
    <cellStyle name="20% - Accent6 10 3 2" xfId="7854" xr:uid="{00000000-0005-0000-0000-0000DF1D0000}"/>
    <cellStyle name="20% - Accent6 10 4" xfId="7855" xr:uid="{00000000-0005-0000-0000-0000E01D0000}"/>
    <cellStyle name="20% - Accent6 10 4 2" xfId="7856" xr:uid="{00000000-0005-0000-0000-0000E11D0000}"/>
    <cellStyle name="20% - Accent6 10 5" xfId="7857" xr:uid="{00000000-0005-0000-0000-0000E21D0000}"/>
    <cellStyle name="20% - Accent6 10 5 2" xfId="7858" xr:uid="{00000000-0005-0000-0000-0000E31D0000}"/>
    <cellStyle name="20% - Accent6 10 6" xfId="7859" xr:uid="{00000000-0005-0000-0000-0000E41D0000}"/>
    <cellStyle name="20% - Accent6 10 6 2" xfId="7860" xr:uid="{00000000-0005-0000-0000-0000E51D0000}"/>
    <cellStyle name="20% - Accent6 10 7" xfId="7861" xr:uid="{00000000-0005-0000-0000-0000E61D0000}"/>
    <cellStyle name="20% - Accent6 10 8" xfId="7862" xr:uid="{00000000-0005-0000-0000-0000E71D0000}"/>
    <cellStyle name="20% - Accent6 11" xfId="7863" xr:uid="{00000000-0005-0000-0000-0000E81D0000}"/>
    <cellStyle name="20% - Accent6 11 2" xfId="7864" xr:uid="{00000000-0005-0000-0000-0000E91D0000}"/>
    <cellStyle name="20% - Accent6 11 2 2" xfId="7865" xr:uid="{00000000-0005-0000-0000-0000EA1D0000}"/>
    <cellStyle name="20% - Accent6 11 2 2 2" xfId="7866" xr:uid="{00000000-0005-0000-0000-0000EB1D0000}"/>
    <cellStyle name="20% - Accent6 11 2 3" xfId="7867" xr:uid="{00000000-0005-0000-0000-0000EC1D0000}"/>
    <cellStyle name="20% - Accent6 11 2 3 2" xfId="7868" xr:uid="{00000000-0005-0000-0000-0000ED1D0000}"/>
    <cellStyle name="20% - Accent6 11 2 4" xfId="7869" xr:uid="{00000000-0005-0000-0000-0000EE1D0000}"/>
    <cellStyle name="20% - Accent6 11 2 4 2" xfId="7870" xr:uid="{00000000-0005-0000-0000-0000EF1D0000}"/>
    <cellStyle name="20% - Accent6 11 2 5" xfId="7871" xr:uid="{00000000-0005-0000-0000-0000F01D0000}"/>
    <cellStyle name="20% - Accent6 11 2 5 2" xfId="7872" xr:uid="{00000000-0005-0000-0000-0000F11D0000}"/>
    <cellStyle name="20% - Accent6 11 2 6" xfId="7873" xr:uid="{00000000-0005-0000-0000-0000F21D0000}"/>
    <cellStyle name="20% - Accent6 11 3" xfId="7874" xr:uid="{00000000-0005-0000-0000-0000F31D0000}"/>
    <cellStyle name="20% - Accent6 11 3 2" xfId="7875" xr:uid="{00000000-0005-0000-0000-0000F41D0000}"/>
    <cellStyle name="20% - Accent6 11 4" xfId="7876" xr:uid="{00000000-0005-0000-0000-0000F51D0000}"/>
    <cellStyle name="20% - Accent6 11 4 2" xfId="7877" xr:uid="{00000000-0005-0000-0000-0000F61D0000}"/>
    <cellStyle name="20% - Accent6 11 5" xfId="7878" xr:uid="{00000000-0005-0000-0000-0000F71D0000}"/>
    <cellStyle name="20% - Accent6 11 5 2" xfId="7879" xr:uid="{00000000-0005-0000-0000-0000F81D0000}"/>
    <cellStyle name="20% - Accent6 11 6" xfId="7880" xr:uid="{00000000-0005-0000-0000-0000F91D0000}"/>
    <cellStyle name="20% - Accent6 11 6 2" xfId="7881" xr:uid="{00000000-0005-0000-0000-0000FA1D0000}"/>
    <cellStyle name="20% - Accent6 11 7" xfId="7882" xr:uid="{00000000-0005-0000-0000-0000FB1D0000}"/>
    <cellStyle name="20% - Accent6 11 8" xfId="7883" xr:uid="{00000000-0005-0000-0000-0000FC1D0000}"/>
    <cellStyle name="20% - Accent6 12" xfId="7884" xr:uid="{00000000-0005-0000-0000-0000FD1D0000}"/>
    <cellStyle name="20% - Accent6 12 2" xfId="7885" xr:uid="{00000000-0005-0000-0000-0000FE1D0000}"/>
    <cellStyle name="20% - Accent6 12 2 2" xfId="7886" xr:uid="{00000000-0005-0000-0000-0000FF1D0000}"/>
    <cellStyle name="20% - Accent6 12 2 2 2" xfId="7887" xr:uid="{00000000-0005-0000-0000-0000001E0000}"/>
    <cellStyle name="20% - Accent6 12 2 3" xfId="7888" xr:uid="{00000000-0005-0000-0000-0000011E0000}"/>
    <cellStyle name="20% - Accent6 12 2 3 2" xfId="7889" xr:uid="{00000000-0005-0000-0000-0000021E0000}"/>
    <cellStyle name="20% - Accent6 12 2 4" xfId="7890" xr:uid="{00000000-0005-0000-0000-0000031E0000}"/>
    <cellStyle name="20% - Accent6 12 2 4 2" xfId="7891" xr:uid="{00000000-0005-0000-0000-0000041E0000}"/>
    <cellStyle name="20% - Accent6 12 2 5" xfId="7892" xr:uid="{00000000-0005-0000-0000-0000051E0000}"/>
    <cellStyle name="20% - Accent6 12 2 5 2" xfId="7893" xr:uid="{00000000-0005-0000-0000-0000061E0000}"/>
    <cellStyle name="20% - Accent6 12 2 6" xfId="7894" xr:uid="{00000000-0005-0000-0000-0000071E0000}"/>
    <cellStyle name="20% - Accent6 12 3" xfId="7895" xr:uid="{00000000-0005-0000-0000-0000081E0000}"/>
    <cellStyle name="20% - Accent6 12 3 2" xfId="7896" xr:uid="{00000000-0005-0000-0000-0000091E0000}"/>
    <cellStyle name="20% - Accent6 12 4" xfId="7897" xr:uid="{00000000-0005-0000-0000-00000A1E0000}"/>
    <cellStyle name="20% - Accent6 12 4 2" xfId="7898" xr:uid="{00000000-0005-0000-0000-00000B1E0000}"/>
    <cellStyle name="20% - Accent6 12 5" xfId="7899" xr:uid="{00000000-0005-0000-0000-00000C1E0000}"/>
    <cellStyle name="20% - Accent6 12 5 2" xfId="7900" xr:uid="{00000000-0005-0000-0000-00000D1E0000}"/>
    <cellStyle name="20% - Accent6 12 6" xfId="7901" xr:uid="{00000000-0005-0000-0000-00000E1E0000}"/>
    <cellStyle name="20% - Accent6 12 6 2" xfId="7902" xr:uid="{00000000-0005-0000-0000-00000F1E0000}"/>
    <cellStyle name="20% - Accent6 12 7" xfId="7903" xr:uid="{00000000-0005-0000-0000-0000101E0000}"/>
    <cellStyle name="20% - Accent6 12 8" xfId="7904" xr:uid="{00000000-0005-0000-0000-0000111E0000}"/>
    <cellStyle name="20% - Accent6 13" xfId="7905" xr:uid="{00000000-0005-0000-0000-0000121E0000}"/>
    <cellStyle name="20% - Accent6 13 2" xfId="7906" xr:uid="{00000000-0005-0000-0000-0000131E0000}"/>
    <cellStyle name="20% - Accent6 13 2 2" xfId="7907" xr:uid="{00000000-0005-0000-0000-0000141E0000}"/>
    <cellStyle name="20% - Accent6 13 2 2 2" xfId="7908" xr:uid="{00000000-0005-0000-0000-0000151E0000}"/>
    <cellStyle name="20% - Accent6 13 2 3" xfId="7909" xr:uid="{00000000-0005-0000-0000-0000161E0000}"/>
    <cellStyle name="20% - Accent6 13 2 3 2" xfId="7910" xr:uid="{00000000-0005-0000-0000-0000171E0000}"/>
    <cellStyle name="20% - Accent6 13 2 4" xfId="7911" xr:uid="{00000000-0005-0000-0000-0000181E0000}"/>
    <cellStyle name="20% - Accent6 13 2 4 2" xfId="7912" xr:uid="{00000000-0005-0000-0000-0000191E0000}"/>
    <cellStyle name="20% - Accent6 13 2 5" xfId="7913" xr:uid="{00000000-0005-0000-0000-00001A1E0000}"/>
    <cellStyle name="20% - Accent6 13 2 5 2" xfId="7914" xr:uid="{00000000-0005-0000-0000-00001B1E0000}"/>
    <cellStyle name="20% - Accent6 13 2 6" xfId="7915" xr:uid="{00000000-0005-0000-0000-00001C1E0000}"/>
    <cellStyle name="20% - Accent6 13 3" xfId="7916" xr:uid="{00000000-0005-0000-0000-00001D1E0000}"/>
    <cellStyle name="20% - Accent6 13 3 2" xfId="7917" xr:uid="{00000000-0005-0000-0000-00001E1E0000}"/>
    <cellStyle name="20% - Accent6 13 4" xfId="7918" xr:uid="{00000000-0005-0000-0000-00001F1E0000}"/>
    <cellStyle name="20% - Accent6 13 4 2" xfId="7919" xr:uid="{00000000-0005-0000-0000-0000201E0000}"/>
    <cellStyle name="20% - Accent6 13 5" xfId="7920" xr:uid="{00000000-0005-0000-0000-0000211E0000}"/>
    <cellStyle name="20% - Accent6 13 5 2" xfId="7921" xr:uid="{00000000-0005-0000-0000-0000221E0000}"/>
    <cellStyle name="20% - Accent6 13 6" xfId="7922" xr:uid="{00000000-0005-0000-0000-0000231E0000}"/>
    <cellStyle name="20% - Accent6 13 6 2" xfId="7923" xr:uid="{00000000-0005-0000-0000-0000241E0000}"/>
    <cellStyle name="20% - Accent6 13 7" xfId="7924" xr:uid="{00000000-0005-0000-0000-0000251E0000}"/>
    <cellStyle name="20% - Accent6 13 8" xfId="7925" xr:uid="{00000000-0005-0000-0000-0000261E0000}"/>
    <cellStyle name="20% - Accent6 14" xfId="7926" xr:uid="{00000000-0005-0000-0000-0000271E0000}"/>
    <cellStyle name="20% - Accent6 14 2" xfId="7927" xr:uid="{00000000-0005-0000-0000-0000281E0000}"/>
    <cellStyle name="20% - Accent6 14 2 2" xfId="7928" xr:uid="{00000000-0005-0000-0000-0000291E0000}"/>
    <cellStyle name="20% - Accent6 14 2 2 2" xfId="7929" xr:uid="{00000000-0005-0000-0000-00002A1E0000}"/>
    <cellStyle name="20% - Accent6 14 2 3" xfId="7930" xr:uid="{00000000-0005-0000-0000-00002B1E0000}"/>
    <cellStyle name="20% - Accent6 14 2 3 2" xfId="7931" xr:uid="{00000000-0005-0000-0000-00002C1E0000}"/>
    <cellStyle name="20% - Accent6 14 2 4" xfId="7932" xr:uid="{00000000-0005-0000-0000-00002D1E0000}"/>
    <cellStyle name="20% - Accent6 14 2 4 2" xfId="7933" xr:uid="{00000000-0005-0000-0000-00002E1E0000}"/>
    <cellStyle name="20% - Accent6 14 2 5" xfId="7934" xr:uid="{00000000-0005-0000-0000-00002F1E0000}"/>
    <cellStyle name="20% - Accent6 14 2 5 2" xfId="7935" xr:uid="{00000000-0005-0000-0000-0000301E0000}"/>
    <cellStyle name="20% - Accent6 14 2 6" xfId="7936" xr:uid="{00000000-0005-0000-0000-0000311E0000}"/>
    <cellStyle name="20% - Accent6 14 3" xfId="7937" xr:uid="{00000000-0005-0000-0000-0000321E0000}"/>
    <cellStyle name="20% - Accent6 14 3 2" xfId="7938" xr:uid="{00000000-0005-0000-0000-0000331E0000}"/>
    <cellStyle name="20% - Accent6 14 4" xfId="7939" xr:uid="{00000000-0005-0000-0000-0000341E0000}"/>
    <cellStyle name="20% - Accent6 14 4 2" xfId="7940" xr:uid="{00000000-0005-0000-0000-0000351E0000}"/>
    <cellStyle name="20% - Accent6 14 5" xfId="7941" xr:uid="{00000000-0005-0000-0000-0000361E0000}"/>
    <cellStyle name="20% - Accent6 14 5 2" xfId="7942" xr:uid="{00000000-0005-0000-0000-0000371E0000}"/>
    <cellStyle name="20% - Accent6 14 6" xfId="7943" xr:uid="{00000000-0005-0000-0000-0000381E0000}"/>
    <cellStyle name="20% - Accent6 14 6 2" xfId="7944" xr:uid="{00000000-0005-0000-0000-0000391E0000}"/>
    <cellStyle name="20% - Accent6 14 7" xfId="7945" xr:uid="{00000000-0005-0000-0000-00003A1E0000}"/>
    <cellStyle name="20% - Accent6 14 8" xfId="7946" xr:uid="{00000000-0005-0000-0000-00003B1E0000}"/>
    <cellStyle name="20% - Accent6 15" xfId="7947" xr:uid="{00000000-0005-0000-0000-00003C1E0000}"/>
    <cellStyle name="20% - Accent6 15 2" xfId="7948" xr:uid="{00000000-0005-0000-0000-00003D1E0000}"/>
    <cellStyle name="20% - Accent6 15 2 2" xfId="7949" xr:uid="{00000000-0005-0000-0000-00003E1E0000}"/>
    <cellStyle name="20% - Accent6 15 2 2 2" xfId="7950" xr:uid="{00000000-0005-0000-0000-00003F1E0000}"/>
    <cellStyle name="20% - Accent6 15 2 3" xfId="7951" xr:uid="{00000000-0005-0000-0000-0000401E0000}"/>
    <cellStyle name="20% - Accent6 15 2 3 2" xfId="7952" xr:uid="{00000000-0005-0000-0000-0000411E0000}"/>
    <cellStyle name="20% - Accent6 15 2 4" xfId="7953" xr:uid="{00000000-0005-0000-0000-0000421E0000}"/>
    <cellStyle name="20% - Accent6 15 2 4 2" xfId="7954" xr:uid="{00000000-0005-0000-0000-0000431E0000}"/>
    <cellStyle name="20% - Accent6 15 2 5" xfId="7955" xr:uid="{00000000-0005-0000-0000-0000441E0000}"/>
    <cellStyle name="20% - Accent6 15 2 5 2" xfId="7956" xr:uid="{00000000-0005-0000-0000-0000451E0000}"/>
    <cellStyle name="20% - Accent6 15 2 6" xfId="7957" xr:uid="{00000000-0005-0000-0000-0000461E0000}"/>
    <cellStyle name="20% - Accent6 15 3" xfId="7958" xr:uid="{00000000-0005-0000-0000-0000471E0000}"/>
    <cellStyle name="20% - Accent6 15 3 2" xfId="7959" xr:uid="{00000000-0005-0000-0000-0000481E0000}"/>
    <cellStyle name="20% - Accent6 15 4" xfId="7960" xr:uid="{00000000-0005-0000-0000-0000491E0000}"/>
    <cellStyle name="20% - Accent6 15 4 2" xfId="7961" xr:uid="{00000000-0005-0000-0000-00004A1E0000}"/>
    <cellStyle name="20% - Accent6 15 5" xfId="7962" xr:uid="{00000000-0005-0000-0000-00004B1E0000}"/>
    <cellStyle name="20% - Accent6 15 5 2" xfId="7963" xr:uid="{00000000-0005-0000-0000-00004C1E0000}"/>
    <cellStyle name="20% - Accent6 15 6" xfId="7964" xr:uid="{00000000-0005-0000-0000-00004D1E0000}"/>
    <cellStyle name="20% - Accent6 15 6 2" xfId="7965" xr:uid="{00000000-0005-0000-0000-00004E1E0000}"/>
    <cellStyle name="20% - Accent6 15 7" xfId="7966" xr:uid="{00000000-0005-0000-0000-00004F1E0000}"/>
    <cellStyle name="20% - Accent6 15 8" xfId="7967" xr:uid="{00000000-0005-0000-0000-0000501E0000}"/>
    <cellStyle name="20% - Accent6 16" xfId="7968" xr:uid="{00000000-0005-0000-0000-0000511E0000}"/>
    <cellStyle name="20% - Accent6 16 2" xfId="7969" xr:uid="{00000000-0005-0000-0000-0000521E0000}"/>
    <cellStyle name="20% - Accent6 16 2 2" xfId="7970" xr:uid="{00000000-0005-0000-0000-0000531E0000}"/>
    <cellStyle name="20% - Accent6 16 2 2 2" xfId="7971" xr:uid="{00000000-0005-0000-0000-0000541E0000}"/>
    <cellStyle name="20% - Accent6 16 2 3" xfId="7972" xr:uid="{00000000-0005-0000-0000-0000551E0000}"/>
    <cellStyle name="20% - Accent6 16 2 3 2" xfId="7973" xr:uid="{00000000-0005-0000-0000-0000561E0000}"/>
    <cellStyle name="20% - Accent6 16 2 4" xfId="7974" xr:uid="{00000000-0005-0000-0000-0000571E0000}"/>
    <cellStyle name="20% - Accent6 16 2 4 2" xfId="7975" xr:uid="{00000000-0005-0000-0000-0000581E0000}"/>
    <cellStyle name="20% - Accent6 16 2 5" xfId="7976" xr:uid="{00000000-0005-0000-0000-0000591E0000}"/>
    <cellStyle name="20% - Accent6 16 2 5 2" xfId="7977" xr:uid="{00000000-0005-0000-0000-00005A1E0000}"/>
    <cellStyle name="20% - Accent6 16 2 6" xfId="7978" xr:uid="{00000000-0005-0000-0000-00005B1E0000}"/>
    <cellStyle name="20% - Accent6 16 3" xfId="7979" xr:uid="{00000000-0005-0000-0000-00005C1E0000}"/>
    <cellStyle name="20% - Accent6 16 3 2" xfId="7980" xr:uid="{00000000-0005-0000-0000-00005D1E0000}"/>
    <cellStyle name="20% - Accent6 16 4" xfId="7981" xr:uid="{00000000-0005-0000-0000-00005E1E0000}"/>
    <cellStyle name="20% - Accent6 16 4 2" xfId="7982" xr:uid="{00000000-0005-0000-0000-00005F1E0000}"/>
    <cellStyle name="20% - Accent6 16 5" xfId="7983" xr:uid="{00000000-0005-0000-0000-0000601E0000}"/>
    <cellStyle name="20% - Accent6 16 5 2" xfId="7984" xr:uid="{00000000-0005-0000-0000-0000611E0000}"/>
    <cellStyle name="20% - Accent6 16 6" xfId="7985" xr:uid="{00000000-0005-0000-0000-0000621E0000}"/>
    <cellStyle name="20% - Accent6 16 6 2" xfId="7986" xr:uid="{00000000-0005-0000-0000-0000631E0000}"/>
    <cellStyle name="20% - Accent6 16 7" xfId="7987" xr:uid="{00000000-0005-0000-0000-0000641E0000}"/>
    <cellStyle name="20% - Accent6 16 8" xfId="7988" xr:uid="{00000000-0005-0000-0000-0000651E0000}"/>
    <cellStyle name="20% - Accent6 17" xfId="7989" xr:uid="{00000000-0005-0000-0000-0000661E0000}"/>
    <cellStyle name="20% - Accent6 17 2" xfId="7990" xr:uid="{00000000-0005-0000-0000-0000671E0000}"/>
    <cellStyle name="20% - Accent6 17 2 2" xfId="7991" xr:uid="{00000000-0005-0000-0000-0000681E0000}"/>
    <cellStyle name="20% - Accent6 17 2 2 2" xfId="7992" xr:uid="{00000000-0005-0000-0000-0000691E0000}"/>
    <cellStyle name="20% - Accent6 17 2 3" xfId="7993" xr:uid="{00000000-0005-0000-0000-00006A1E0000}"/>
    <cellStyle name="20% - Accent6 17 2 3 2" xfId="7994" xr:uid="{00000000-0005-0000-0000-00006B1E0000}"/>
    <cellStyle name="20% - Accent6 17 2 4" xfId="7995" xr:uid="{00000000-0005-0000-0000-00006C1E0000}"/>
    <cellStyle name="20% - Accent6 17 2 4 2" xfId="7996" xr:uid="{00000000-0005-0000-0000-00006D1E0000}"/>
    <cellStyle name="20% - Accent6 17 2 5" xfId="7997" xr:uid="{00000000-0005-0000-0000-00006E1E0000}"/>
    <cellStyle name="20% - Accent6 17 2 5 2" xfId="7998" xr:uid="{00000000-0005-0000-0000-00006F1E0000}"/>
    <cellStyle name="20% - Accent6 17 2 6" xfId="7999" xr:uid="{00000000-0005-0000-0000-0000701E0000}"/>
    <cellStyle name="20% - Accent6 17 3" xfId="8000" xr:uid="{00000000-0005-0000-0000-0000711E0000}"/>
    <cellStyle name="20% - Accent6 17 3 2" xfId="8001" xr:uid="{00000000-0005-0000-0000-0000721E0000}"/>
    <cellStyle name="20% - Accent6 17 4" xfId="8002" xr:uid="{00000000-0005-0000-0000-0000731E0000}"/>
    <cellStyle name="20% - Accent6 17 4 2" xfId="8003" xr:uid="{00000000-0005-0000-0000-0000741E0000}"/>
    <cellStyle name="20% - Accent6 17 5" xfId="8004" xr:uid="{00000000-0005-0000-0000-0000751E0000}"/>
    <cellStyle name="20% - Accent6 17 5 2" xfId="8005" xr:uid="{00000000-0005-0000-0000-0000761E0000}"/>
    <cellStyle name="20% - Accent6 17 6" xfId="8006" xr:uid="{00000000-0005-0000-0000-0000771E0000}"/>
    <cellStyle name="20% - Accent6 17 6 2" xfId="8007" xr:uid="{00000000-0005-0000-0000-0000781E0000}"/>
    <cellStyle name="20% - Accent6 17 7" xfId="8008" xr:uid="{00000000-0005-0000-0000-0000791E0000}"/>
    <cellStyle name="20% - Accent6 17 8" xfId="8009" xr:uid="{00000000-0005-0000-0000-00007A1E0000}"/>
    <cellStyle name="20% - Accent6 18" xfId="8010" xr:uid="{00000000-0005-0000-0000-00007B1E0000}"/>
    <cellStyle name="20% - Accent6 18 2" xfId="8011" xr:uid="{00000000-0005-0000-0000-00007C1E0000}"/>
    <cellStyle name="20% - Accent6 18 2 2" xfId="8012" xr:uid="{00000000-0005-0000-0000-00007D1E0000}"/>
    <cellStyle name="20% - Accent6 18 2 2 2" xfId="8013" xr:uid="{00000000-0005-0000-0000-00007E1E0000}"/>
    <cellStyle name="20% - Accent6 18 2 3" xfId="8014" xr:uid="{00000000-0005-0000-0000-00007F1E0000}"/>
    <cellStyle name="20% - Accent6 18 2 3 2" xfId="8015" xr:uid="{00000000-0005-0000-0000-0000801E0000}"/>
    <cellStyle name="20% - Accent6 18 2 4" xfId="8016" xr:uid="{00000000-0005-0000-0000-0000811E0000}"/>
    <cellStyle name="20% - Accent6 18 2 4 2" xfId="8017" xr:uid="{00000000-0005-0000-0000-0000821E0000}"/>
    <cellStyle name="20% - Accent6 18 2 5" xfId="8018" xr:uid="{00000000-0005-0000-0000-0000831E0000}"/>
    <cellStyle name="20% - Accent6 18 2 5 2" xfId="8019" xr:uid="{00000000-0005-0000-0000-0000841E0000}"/>
    <cellStyle name="20% - Accent6 18 2 6" xfId="8020" xr:uid="{00000000-0005-0000-0000-0000851E0000}"/>
    <cellStyle name="20% - Accent6 18 3" xfId="8021" xr:uid="{00000000-0005-0000-0000-0000861E0000}"/>
    <cellStyle name="20% - Accent6 18 3 2" xfId="8022" xr:uid="{00000000-0005-0000-0000-0000871E0000}"/>
    <cellStyle name="20% - Accent6 18 4" xfId="8023" xr:uid="{00000000-0005-0000-0000-0000881E0000}"/>
    <cellStyle name="20% - Accent6 18 4 2" xfId="8024" xr:uid="{00000000-0005-0000-0000-0000891E0000}"/>
    <cellStyle name="20% - Accent6 18 5" xfId="8025" xr:uid="{00000000-0005-0000-0000-00008A1E0000}"/>
    <cellStyle name="20% - Accent6 18 5 2" xfId="8026" xr:uid="{00000000-0005-0000-0000-00008B1E0000}"/>
    <cellStyle name="20% - Accent6 18 6" xfId="8027" xr:uid="{00000000-0005-0000-0000-00008C1E0000}"/>
    <cellStyle name="20% - Accent6 18 6 2" xfId="8028" xr:uid="{00000000-0005-0000-0000-00008D1E0000}"/>
    <cellStyle name="20% - Accent6 18 7" xfId="8029" xr:uid="{00000000-0005-0000-0000-00008E1E0000}"/>
    <cellStyle name="20% - Accent6 18 8" xfId="8030" xr:uid="{00000000-0005-0000-0000-00008F1E0000}"/>
    <cellStyle name="20% - Accent6 19" xfId="8031" xr:uid="{00000000-0005-0000-0000-0000901E0000}"/>
    <cellStyle name="20% - Accent6 19 2" xfId="8032" xr:uid="{00000000-0005-0000-0000-0000911E0000}"/>
    <cellStyle name="20% - Accent6 19 2 2" xfId="8033" xr:uid="{00000000-0005-0000-0000-0000921E0000}"/>
    <cellStyle name="20% - Accent6 19 2 2 2" xfId="8034" xr:uid="{00000000-0005-0000-0000-0000931E0000}"/>
    <cellStyle name="20% - Accent6 19 2 3" xfId="8035" xr:uid="{00000000-0005-0000-0000-0000941E0000}"/>
    <cellStyle name="20% - Accent6 19 2 3 2" xfId="8036" xr:uid="{00000000-0005-0000-0000-0000951E0000}"/>
    <cellStyle name="20% - Accent6 19 2 4" xfId="8037" xr:uid="{00000000-0005-0000-0000-0000961E0000}"/>
    <cellStyle name="20% - Accent6 19 2 4 2" xfId="8038" xr:uid="{00000000-0005-0000-0000-0000971E0000}"/>
    <cellStyle name="20% - Accent6 19 2 5" xfId="8039" xr:uid="{00000000-0005-0000-0000-0000981E0000}"/>
    <cellStyle name="20% - Accent6 19 2 5 2" xfId="8040" xr:uid="{00000000-0005-0000-0000-0000991E0000}"/>
    <cellStyle name="20% - Accent6 19 2 6" xfId="8041" xr:uid="{00000000-0005-0000-0000-00009A1E0000}"/>
    <cellStyle name="20% - Accent6 19 3" xfId="8042" xr:uid="{00000000-0005-0000-0000-00009B1E0000}"/>
    <cellStyle name="20% - Accent6 19 3 2" xfId="8043" xr:uid="{00000000-0005-0000-0000-00009C1E0000}"/>
    <cellStyle name="20% - Accent6 19 4" xfId="8044" xr:uid="{00000000-0005-0000-0000-00009D1E0000}"/>
    <cellStyle name="20% - Accent6 19 4 2" xfId="8045" xr:uid="{00000000-0005-0000-0000-00009E1E0000}"/>
    <cellStyle name="20% - Accent6 19 5" xfId="8046" xr:uid="{00000000-0005-0000-0000-00009F1E0000}"/>
    <cellStyle name="20% - Accent6 19 5 2" xfId="8047" xr:uid="{00000000-0005-0000-0000-0000A01E0000}"/>
    <cellStyle name="20% - Accent6 19 6" xfId="8048" xr:uid="{00000000-0005-0000-0000-0000A11E0000}"/>
    <cellStyle name="20% - Accent6 19 6 2" xfId="8049" xr:uid="{00000000-0005-0000-0000-0000A21E0000}"/>
    <cellStyle name="20% - Accent6 19 7" xfId="8050" xr:uid="{00000000-0005-0000-0000-0000A31E0000}"/>
    <cellStyle name="20% - Accent6 19 8" xfId="8051" xr:uid="{00000000-0005-0000-0000-0000A41E0000}"/>
    <cellStyle name="20% - Accent6 2" xfId="8052" xr:uid="{00000000-0005-0000-0000-0000A51E0000}"/>
    <cellStyle name="20% - Accent6 2 10" xfId="8053" xr:uid="{00000000-0005-0000-0000-0000A61E0000}"/>
    <cellStyle name="20% - Accent6 2 11" xfId="8054" xr:uid="{00000000-0005-0000-0000-0000A71E0000}"/>
    <cellStyle name="20% - Accent6 2 2" xfId="8055" xr:uid="{00000000-0005-0000-0000-0000A81E0000}"/>
    <cellStyle name="20% - Accent6 2 2 2" xfId="8056" xr:uid="{00000000-0005-0000-0000-0000A91E0000}"/>
    <cellStyle name="20% - Accent6 2 2 2 2" xfId="8057" xr:uid="{00000000-0005-0000-0000-0000AA1E0000}"/>
    <cellStyle name="20% - Accent6 2 2 3" xfId="8058" xr:uid="{00000000-0005-0000-0000-0000AB1E0000}"/>
    <cellStyle name="20% - Accent6 2 2 3 2" xfId="8059" xr:uid="{00000000-0005-0000-0000-0000AC1E0000}"/>
    <cellStyle name="20% - Accent6 2 2 4" xfId="8060" xr:uid="{00000000-0005-0000-0000-0000AD1E0000}"/>
    <cellStyle name="20% - Accent6 2 2 4 2" xfId="8061" xr:uid="{00000000-0005-0000-0000-0000AE1E0000}"/>
    <cellStyle name="20% - Accent6 2 2 5" xfId="8062" xr:uid="{00000000-0005-0000-0000-0000AF1E0000}"/>
    <cellStyle name="20% - Accent6 2 2 5 2" xfId="8063" xr:uid="{00000000-0005-0000-0000-0000B01E0000}"/>
    <cellStyle name="20% - Accent6 2 2 6" xfId="8064" xr:uid="{00000000-0005-0000-0000-0000B11E0000}"/>
    <cellStyle name="20% - Accent6 2 2 7" xfId="8065" xr:uid="{00000000-0005-0000-0000-0000B21E0000}"/>
    <cellStyle name="20% - Accent6 2 2 8" xfId="8066" xr:uid="{00000000-0005-0000-0000-0000B31E0000}"/>
    <cellStyle name="20% - Accent6 2 2 9" xfId="8067" xr:uid="{00000000-0005-0000-0000-0000B41E0000}"/>
    <cellStyle name="20% - Accent6 2 3" xfId="8068" xr:uid="{00000000-0005-0000-0000-0000B51E0000}"/>
    <cellStyle name="20% - Accent6 2 3 2" xfId="8069" xr:uid="{00000000-0005-0000-0000-0000B61E0000}"/>
    <cellStyle name="20% - Accent6 2 4" xfId="8070" xr:uid="{00000000-0005-0000-0000-0000B71E0000}"/>
    <cellStyle name="20% - Accent6 2 4 2" xfId="8071" xr:uid="{00000000-0005-0000-0000-0000B81E0000}"/>
    <cellStyle name="20% - Accent6 2 5" xfId="8072" xr:uid="{00000000-0005-0000-0000-0000B91E0000}"/>
    <cellStyle name="20% - Accent6 2 5 2" xfId="8073" xr:uid="{00000000-0005-0000-0000-0000BA1E0000}"/>
    <cellStyle name="20% - Accent6 2 6" xfId="8074" xr:uid="{00000000-0005-0000-0000-0000BB1E0000}"/>
    <cellStyle name="20% - Accent6 2 6 2" xfId="8075" xr:uid="{00000000-0005-0000-0000-0000BC1E0000}"/>
    <cellStyle name="20% - Accent6 2 7" xfId="8076" xr:uid="{00000000-0005-0000-0000-0000BD1E0000}"/>
    <cellStyle name="20% - Accent6 2 8" xfId="8077" xr:uid="{00000000-0005-0000-0000-0000BE1E0000}"/>
    <cellStyle name="20% - Accent6 2 9" xfId="8078" xr:uid="{00000000-0005-0000-0000-0000BF1E0000}"/>
    <cellStyle name="20% - Accent6 20" xfId="8079" xr:uid="{00000000-0005-0000-0000-0000C01E0000}"/>
    <cellStyle name="20% - Accent6 20 2" xfId="8080" xr:uid="{00000000-0005-0000-0000-0000C11E0000}"/>
    <cellStyle name="20% - Accent6 20 2 2" xfId="8081" xr:uid="{00000000-0005-0000-0000-0000C21E0000}"/>
    <cellStyle name="20% - Accent6 20 2 2 2" xfId="8082" xr:uid="{00000000-0005-0000-0000-0000C31E0000}"/>
    <cellStyle name="20% - Accent6 20 2 3" xfId="8083" xr:uid="{00000000-0005-0000-0000-0000C41E0000}"/>
    <cellStyle name="20% - Accent6 20 2 3 2" xfId="8084" xr:uid="{00000000-0005-0000-0000-0000C51E0000}"/>
    <cellStyle name="20% - Accent6 20 2 4" xfId="8085" xr:uid="{00000000-0005-0000-0000-0000C61E0000}"/>
    <cellStyle name="20% - Accent6 20 2 4 2" xfId="8086" xr:uid="{00000000-0005-0000-0000-0000C71E0000}"/>
    <cellStyle name="20% - Accent6 20 2 5" xfId="8087" xr:uid="{00000000-0005-0000-0000-0000C81E0000}"/>
    <cellStyle name="20% - Accent6 20 2 5 2" xfId="8088" xr:uid="{00000000-0005-0000-0000-0000C91E0000}"/>
    <cellStyle name="20% - Accent6 20 2 6" xfId="8089" xr:uid="{00000000-0005-0000-0000-0000CA1E0000}"/>
    <cellStyle name="20% - Accent6 20 3" xfId="8090" xr:uid="{00000000-0005-0000-0000-0000CB1E0000}"/>
    <cellStyle name="20% - Accent6 20 3 2" xfId="8091" xr:uid="{00000000-0005-0000-0000-0000CC1E0000}"/>
    <cellStyle name="20% - Accent6 20 4" xfId="8092" xr:uid="{00000000-0005-0000-0000-0000CD1E0000}"/>
    <cellStyle name="20% - Accent6 20 4 2" xfId="8093" xr:uid="{00000000-0005-0000-0000-0000CE1E0000}"/>
    <cellStyle name="20% - Accent6 20 5" xfId="8094" xr:uid="{00000000-0005-0000-0000-0000CF1E0000}"/>
    <cellStyle name="20% - Accent6 20 5 2" xfId="8095" xr:uid="{00000000-0005-0000-0000-0000D01E0000}"/>
    <cellStyle name="20% - Accent6 20 6" xfId="8096" xr:uid="{00000000-0005-0000-0000-0000D11E0000}"/>
    <cellStyle name="20% - Accent6 20 6 2" xfId="8097" xr:uid="{00000000-0005-0000-0000-0000D21E0000}"/>
    <cellStyle name="20% - Accent6 20 7" xfId="8098" xr:uid="{00000000-0005-0000-0000-0000D31E0000}"/>
    <cellStyle name="20% - Accent6 20 8" xfId="8099" xr:uid="{00000000-0005-0000-0000-0000D41E0000}"/>
    <cellStyle name="20% - Accent6 21" xfId="8100" xr:uid="{00000000-0005-0000-0000-0000D51E0000}"/>
    <cellStyle name="20% - Accent6 21 2" xfId="8101" xr:uid="{00000000-0005-0000-0000-0000D61E0000}"/>
    <cellStyle name="20% - Accent6 21 2 2" xfId="8102" xr:uid="{00000000-0005-0000-0000-0000D71E0000}"/>
    <cellStyle name="20% - Accent6 21 2 2 2" xfId="8103" xr:uid="{00000000-0005-0000-0000-0000D81E0000}"/>
    <cellStyle name="20% - Accent6 21 2 3" xfId="8104" xr:uid="{00000000-0005-0000-0000-0000D91E0000}"/>
    <cellStyle name="20% - Accent6 21 2 3 2" xfId="8105" xr:uid="{00000000-0005-0000-0000-0000DA1E0000}"/>
    <cellStyle name="20% - Accent6 21 2 4" xfId="8106" xr:uid="{00000000-0005-0000-0000-0000DB1E0000}"/>
    <cellStyle name="20% - Accent6 21 2 4 2" xfId="8107" xr:uid="{00000000-0005-0000-0000-0000DC1E0000}"/>
    <cellStyle name="20% - Accent6 21 2 5" xfId="8108" xr:uid="{00000000-0005-0000-0000-0000DD1E0000}"/>
    <cellStyle name="20% - Accent6 21 2 5 2" xfId="8109" xr:uid="{00000000-0005-0000-0000-0000DE1E0000}"/>
    <cellStyle name="20% - Accent6 21 2 6" xfId="8110" xr:uid="{00000000-0005-0000-0000-0000DF1E0000}"/>
    <cellStyle name="20% - Accent6 21 3" xfId="8111" xr:uid="{00000000-0005-0000-0000-0000E01E0000}"/>
    <cellStyle name="20% - Accent6 21 3 2" xfId="8112" xr:uid="{00000000-0005-0000-0000-0000E11E0000}"/>
    <cellStyle name="20% - Accent6 21 4" xfId="8113" xr:uid="{00000000-0005-0000-0000-0000E21E0000}"/>
    <cellStyle name="20% - Accent6 21 4 2" xfId="8114" xr:uid="{00000000-0005-0000-0000-0000E31E0000}"/>
    <cellStyle name="20% - Accent6 21 5" xfId="8115" xr:uid="{00000000-0005-0000-0000-0000E41E0000}"/>
    <cellStyle name="20% - Accent6 21 5 2" xfId="8116" xr:uid="{00000000-0005-0000-0000-0000E51E0000}"/>
    <cellStyle name="20% - Accent6 21 6" xfId="8117" xr:uid="{00000000-0005-0000-0000-0000E61E0000}"/>
    <cellStyle name="20% - Accent6 21 6 2" xfId="8118" xr:uid="{00000000-0005-0000-0000-0000E71E0000}"/>
    <cellStyle name="20% - Accent6 21 7" xfId="8119" xr:uid="{00000000-0005-0000-0000-0000E81E0000}"/>
    <cellStyle name="20% - Accent6 21 8" xfId="8120" xr:uid="{00000000-0005-0000-0000-0000E91E0000}"/>
    <cellStyle name="20% - Accent6 22" xfId="8121" xr:uid="{00000000-0005-0000-0000-0000EA1E0000}"/>
    <cellStyle name="20% - Accent6 22 2" xfId="8122" xr:uid="{00000000-0005-0000-0000-0000EB1E0000}"/>
    <cellStyle name="20% - Accent6 22 2 2" xfId="8123" xr:uid="{00000000-0005-0000-0000-0000EC1E0000}"/>
    <cellStyle name="20% - Accent6 22 2 2 2" xfId="8124" xr:uid="{00000000-0005-0000-0000-0000ED1E0000}"/>
    <cellStyle name="20% - Accent6 22 2 3" xfId="8125" xr:uid="{00000000-0005-0000-0000-0000EE1E0000}"/>
    <cellStyle name="20% - Accent6 22 2 3 2" xfId="8126" xr:uid="{00000000-0005-0000-0000-0000EF1E0000}"/>
    <cellStyle name="20% - Accent6 22 2 4" xfId="8127" xr:uid="{00000000-0005-0000-0000-0000F01E0000}"/>
    <cellStyle name="20% - Accent6 22 2 4 2" xfId="8128" xr:uid="{00000000-0005-0000-0000-0000F11E0000}"/>
    <cellStyle name="20% - Accent6 22 2 5" xfId="8129" xr:uid="{00000000-0005-0000-0000-0000F21E0000}"/>
    <cellStyle name="20% - Accent6 22 2 5 2" xfId="8130" xr:uid="{00000000-0005-0000-0000-0000F31E0000}"/>
    <cellStyle name="20% - Accent6 22 2 6" xfId="8131" xr:uid="{00000000-0005-0000-0000-0000F41E0000}"/>
    <cellStyle name="20% - Accent6 22 3" xfId="8132" xr:uid="{00000000-0005-0000-0000-0000F51E0000}"/>
    <cellStyle name="20% - Accent6 22 3 2" xfId="8133" xr:uid="{00000000-0005-0000-0000-0000F61E0000}"/>
    <cellStyle name="20% - Accent6 22 4" xfId="8134" xr:uid="{00000000-0005-0000-0000-0000F71E0000}"/>
    <cellStyle name="20% - Accent6 22 4 2" xfId="8135" xr:uid="{00000000-0005-0000-0000-0000F81E0000}"/>
    <cellStyle name="20% - Accent6 22 5" xfId="8136" xr:uid="{00000000-0005-0000-0000-0000F91E0000}"/>
    <cellStyle name="20% - Accent6 22 5 2" xfId="8137" xr:uid="{00000000-0005-0000-0000-0000FA1E0000}"/>
    <cellStyle name="20% - Accent6 22 6" xfId="8138" xr:uid="{00000000-0005-0000-0000-0000FB1E0000}"/>
    <cellStyle name="20% - Accent6 22 6 2" xfId="8139" xr:uid="{00000000-0005-0000-0000-0000FC1E0000}"/>
    <cellStyle name="20% - Accent6 22 7" xfId="8140" xr:uid="{00000000-0005-0000-0000-0000FD1E0000}"/>
    <cellStyle name="20% - Accent6 22 8" xfId="8141" xr:uid="{00000000-0005-0000-0000-0000FE1E0000}"/>
    <cellStyle name="20% - Accent6 23" xfId="8142" xr:uid="{00000000-0005-0000-0000-0000FF1E0000}"/>
    <cellStyle name="20% - Accent6 23 2" xfId="8143" xr:uid="{00000000-0005-0000-0000-0000001F0000}"/>
    <cellStyle name="20% - Accent6 23 2 2" xfId="8144" xr:uid="{00000000-0005-0000-0000-0000011F0000}"/>
    <cellStyle name="20% - Accent6 23 2 2 2" xfId="8145" xr:uid="{00000000-0005-0000-0000-0000021F0000}"/>
    <cellStyle name="20% - Accent6 23 2 3" xfId="8146" xr:uid="{00000000-0005-0000-0000-0000031F0000}"/>
    <cellStyle name="20% - Accent6 23 2 3 2" xfId="8147" xr:uid="{00000000-0005-0000-0000-0000041F0000}"/>
    <cellStyle name="20% - Accent6 23 2 4" xfId="8148" xr:uid="{00000000-0005-0000-0000-0000051F0000}"/>
    <cellStyle name="20% - Accent6 23 2 4 2" xfId="8149" xr:uid="{00000000-0005-0000-0000-0000061F0000}"/>
    <cellStyle name="20% - Accent6 23 2 5" xfId="8150" xr:uid="{00000000-0005-0000-0000-0000071F0000}"/>
    <cellStyle name="20% - Accent6 23 2 5 2" xfId="8151" xr:uid="{00000000-0005-0000-0000-0000081F0000}"/>
    <cellStyle name="20% - Accent6 23 2 6" xfId="8152" xr:uid="{00000000-0005-0000-0000-0000091F0000}"/>
    <cellStyle name="20% - Accent6 23 3" xfId="8153" xr:uid="{00000000-0005-0000-0000-00000A1F0000}"/>
    <cellStyle name="20% - Accent6 23 3 2" xfId="8154" xr:uid="{00000000-0005-0000-0000-00000B1F0000}"/>
    <cellStyle name="20% - Accent6 23 4" xfId="8155" xr:uid="{00000000-0005-0000-0000-00000C1F0000}"/>
    <cellStyle name="20% - Accent6 23 4 2" xfId="8156" xr:uid="{00000000-0005-0000-0000-00000D1F0000}"/>
    <cellStyle name="20% - Accent6 23 5" xfId="8157" xr:uid="{00000000-0005-0000-0000-00000E1F0000}"/>
    <cellStyle name="20% - Accent6 23 5 2" xfId="8158" xr:uid="{00000000-0005-0000-0000-00000F1F0000}"/>
    <cellStyle name="20% - Accent6 23 6" xfId="8159" xr:uid="{00000000-0005-0000-0000-0000101F0000}"/>
    <cellStyle name="20% - Accent6 23 6 2" xfId="8160" xr:uid="{00000000-0005-0000-0000-0000111F0000}"/>
    <cellStyle name="20% - Accent6 23 7" xfId="8161" xr:uid="{00000000-0005-0000-0000-0000121F0000}"/>
    <cellStyle name="20% - Accent6 23 8" xfId="8162" xr:uid="{00000000-0005-0000-0000-0000131F0000}"/>
    <cellStyle name="20% - Accent6 24" xfId="8163" xr:uid="{00000000-0005-0000-0000-0000141F0000}"/>
    <cellStyle name="20% - Accent6 24 2" xfId="8164" xr:uid="{00000000-0005-0000-0000-0000151F0000}"/>
    <cellStyle name="20% - Accent6 24 2 2" xfId="8165" xr:uid="{00000000-0005-0000-0000-0000161F0000}"/>
    <cellStyle name="20% - Accent6 24 2 2 2" xfId="8166" xr:uid="{00000000-0005-0000-0000-0000171F0000}"/>
    <cellStyle name="20% - Accent6 24 2 3" xfId="8167" xr:uid="{00000000-0005-0000-0000-0000181F0000}"/>
    <cellStyle name="20% - Accent6 24 2 3 2" xfId="8168" xr:uid="{00000000-0005-0000-0000-0000191F0000}"/>
    <cellStyle name="20% - Accent6 24 2 4" xfId="8169" xr:uid="{00000000-0005-0000-0000-00001A1F0000}"/>
    <cellStyle name="20% - Accent6 24 2 4 2" xfId="8170" xr:uid="{00000000-0005-0000-0000-00001B1F0000}"/>
    <cellStyle name="20% - Accent6 24 2 5" xfId="8171" xr:uid="{00000000-0005-0000-0000-00001C1F0000}"/>
    <cellStyle name="20% - Accent6 24 2 5 2" xfId="8172" xr:uid="{00000000-0005-0000-0000-00001D1F0000}"/>
    <cellStyle name="20% - Accent6 24 2 6" xfId="8173" xr:uid="{00000000-0005-0000-0000-00001E1F0000}"/>
    <cellStyle name="20% - Accent6 24 3" xfId="8174" xr:uid="{00000000-0005-0000-0000-00001F1F0000}"/>
    <cellStyle name="20% - Accent6 24 3 2" xfId="8175" xr:uid="{00000000-0005-0000-0000-0000201F0000}"/>
    <cellStyle name="20% - Accent6 24 4" xfId="8176" xr:uid="{00000000-0005-0000-0000-0000211F0000}"/>
    <cellStyle name="20% - Accent6 24 4 2" xfId="8177" xr:uid="{00000000-0005-0000-0000-0000221F0000}"/>
    <cellStyle name="20% - Accent6 24 5" xfId="8178" xr:uid="{00000000-0005-0000-0000-0000231F0000}"/>
    <cellStyle name="20% - Accent6 24 5 2" xfId="8179" xr:uid="{00000000-0005-0000-0000-0000241F0000}"/>
    <cellStyle name="20% - Accent6 24 6" xfId="8180" xr:uid="{00000000-0005-0000-0000-0000251F0000}"/>
    <cellStyle name="20% - Accent6 24 6 2" xfId="8181" xr:uid="{00000000-0005-0000-0000-0000261F0000}"/>
    <cellStyle name="20% - Accent6 24 7" xfId="8182" xr:uid="{00000000-0005-0000-0000-0000271F0000}"/>
    <cellStyle name="20% - Accent6 24 8" xfId="8183" xr:uid="{00000000-0005-0000-0000-0000281F0000}"/>
    <cellStyle name="20% - Accent6 25" xfId="8184" xr:uid="{00000000-0005-0000-0000-0000291F0000}"/>
    <cellStyle name="20% - Accent6 25 2" xfId="8185" xr:uid="{00000000-0005-0000-0000-00002A1F0000}"/>
    <cellStyle name="20% - Accent6 25 2 2" xfId="8186" xr:uid="{00000000-0005-0000-0000-00002B1F0000}"/>
    <cellStyle name="20% - Accent6 25 2 2 2" xfId="8187" xr:uid="{00000000-0005-0000-0000-00002C1F0000}"/>
    <cellStyle name="20% - Accent6 25 2 3" xfId="8188" xr:uid="{00000000-0005-0000-0000-00002D1F0000}"/>
    <cellStyle name="20% - Accent6 25 2 3 2" xfId="8189" xr:uid="{00000000-0005-0000-0000-00002E1F0000}"/>
    <cellStyle name="20% - Accent6 25 2 4" xfId="8190" xr:uid="{00000000-0005-0000-0000-00002F1F0000}"/>
    <cellStyle name="20% - Accent6 25 2 4 2" xfId="8191" xr:uid="{00000000-0005-0000-0000-0000301F0000}"/>
    <cellStyle name="20% - Accent6 25 2 5" xfId="8192" xr:uid="{00000000-0005-0000-0000-0000311F0000}"/>
    <cellStyle name="20% - Accent6 25 2 5 2" xfId="8193" xr:uid="{00000000-0005-0000-0000-0000321F0000}"/>
    <cellStyle name="20% - Accent6 25 2 6" xfId="8194" xr:uid="{00000000-0005-0000-0000-0000331F0000}"/>
    <cellStyle name="20% - Accent6 25 3" xfId="8195" xr:uid="{00000000-0005-0000-0000-0000341F0000}"/>
    <cellStyle name="20% - Accent6 25 3 2" xfId="8196" xr:uid="{00000000-0005-0000-0000-0000351F0000}"/>
    <cellStyle name="20% - Accent6 25 4" xfId="8197" xr:uid="{00000000-0005-0000-0000-0000361F0000}"/>
    <cellStyle name="20% - Accent6 25 4 2" xfId="8198" xr:uid="{00000000-0005-0000-0000-0000371F0000}"/>
    <cellStyle name="20% - Accent6 25 5" xfId="8199" xr:uid="{00000000-0005-0000-0000-0000381F0000}"/>
    <cellStyle name="20% - Accent6 25 5 2" xfId="8200" xr:uid="{00000000-0005-0000-0000-0000391F0000}"/>
    <cellStyle name="20% - Accent6 25 6" xfId="8201" xr:uid="{00000000-0005-0000-0000-00003A1F0000}"/>
    <cellStyle name="20% - Accent6 25 6 2" xfId="8202" xr:uid="{00000000-0005-0000-0000-00003B1F0000}"/>
    <cellStyle name="20% - Accent6 25 7" xfId="8203" xr:uid="{00000000-0005-0000-0000-00003C1F0000}"/>
    <cellStyle name="20% - Accent6 25 8" xfId="8204" xr:uid="{00000000-0005-0000-0000-00003D1F0000}"/>
    <cellStyle name="20% - Accent6 26" xfId="8205" xr:uid="{00000000-0005-0000-0000-00003E1F0000}"/>
    <cellStyle name="20% - Accent6 26 2" xfId="8206" xr:uid="{00000000-0005-0000-0000-00003F1F0000}"/>
    <cellStyle name="20% - Accent6 26 2 2" xfId="8207" xr:uid="{00000000-0005-0000-0000-0000401F0000}"/>
    <cellStyle name="20% - Accent6 26 2 2 2" xfId="8208" xr:uid="{00000000-0005-0000-0000-0000411F0000}"/>
    <cellStyle name="20% - Accent6 26 2 3" xfId="8209" xr:uid="{00000000-0005-0000-0000-0000421F0000}"/>
    <cellStyle name="20% - Accent6 26 2 3 2" xfId="8210" xr:uid="{00000000-0005-0000-0000-0000431F0000}"/>
    <cellStyle name="20% - Accent6 26 2 4" xfId="8211" xr:uid="{00000000-0005-0000-0000-0000441F0000}"/>
    <cellStyle name="20% - Accent6 26 2 4 2" xfId="8212" xr:uid="{00000000-0005-0000-0000-0000451F0000}"/>
    <cellStyle name="20% - Accent6 26 2 5" xfId="8213" xr:uid="{00000000-0005-0000-0000-0000461F0000}"/>
    <cellStyle name="20% - Accent6 26 2 5 2" xfId="8214" xr:uid="{00000000-0005-0000-0000-0000471F0000}"/>
    <cellStyle name="20% - Accent6 26 2 6" xfId="8215" xr:uid="{00000000-0005-0000-0000-0000481F0000}"/>
    <cellStyle name="20% - Accent6 26 3" xfId="8216" xr:uid="{00000000-0005-0000-0000-0000491F0000}"/>
    <cellStyle name="20% - Accent6 26 3 2" xfId="8217" xr:uid="{00000000-0005-0000-0000-00004A1F0000}"/>
    <cellStyle name="20% - Accent6 26 4" xfId="8218" xr:uid="{00000000-0005-0000-0000-00004B1F0000}"/>
    <cellStyle name="20% - Accent6 26 4 2" xfId="8219" xr:uid="{00000000-0005-0000-0000-00004C1F0000}"/>
    <cellStyle name="20% - Accent6 26 5" xfId="8220" xr:uid="{00000000-0005-0000-0000-00004D1F0000}"/>
    <cellStyle name="20% - Accent6 26 5 2" xfId="8221" xr:uid="{00000000-0005-0000-0000-00004E1F0000}"/>
    <cellStyle name="20% - Accent6 26 6" xfId="8222" xr:uid="{00000000-0005-0000-0000-00004F1F0000}"/>
    <cellStyle name="20% - Accent6 26 6 2" xfId="8223" xr:uid="{00000000-0005-0000-0000-0000501F0000}"/>
    <cellStyle name="20% - Accent6 26 7" xfId="8224" xr:uid="{00000000-0005-0000-0000-0000511F0000}"/>
    <cellStyle name="20% - Accent6 26 8" xfId="8225" xr:uid="{00000000-0005-0000-0000-0000521F0000}"/>
    <cellStyle name="20% - Accent6 27" xfId="8226" xr:uid="{00000000-0005-0000-0000-0000531F0000}"/>
    <cellStyle name="20% - Accent6 27 2" xfId="8227" xr:uid="{00000000-0005-0000-0000-0000541F0000}"/>
    <cellStyle name="20% - Accent6 27 2 2" xfId="8228" xr:uid="{00000000-0005-0000-0000-0000551F0000}"/>
    <cellStyle name="20% - Accent6 27 2 2 2" xfId="8229" xr:uid="{00000000-0005-0000-0000-0000561F0000}"/>
    <cellStyle name="20% - Accent6 27 2 3" xfId="8230" xr:uid="{00000000-0005-0000-0000-0000571F0000}"/>
    <cellStyle name="20% - Accent6 27 2 3 2" xfId="8231" xr:uid="{00000000-0005-0000-0000-0000581F0000}"/>
    <cellStyle name="20% - Accent6 27 2 4" xfId="8232" xr:uid="{00000000-0005-0000-0000-0000591F0000}"/>
    <cellStyle name="20% - Accent6 27 2 4 2" xfId="8233" xr:uid="{00000000-0005-0000-0000-00005A1F0000}"/>
    <cellStyle name="20% - Accent6 27 2 5" xfId="8234" xr:uid="{00000000-0005-0000-0000-00005B1F0000}"/>
    <cellStyle name="20% - Accent6 27 2 5 2" xfId="8235" xr:uid="{00000000-0005-0000-0000-00005C1F0000}"/>
    <cellStyle name="20% - Accent6 27 2 6" xfId="8236" xr:uid="{00000000-0005-0000-0000-00005D1F0000}"/>
    <cellStyle name="20% - Accent6 27 3" xfId="8237" xr:uid="{00000000-0005-0000-0000-00005E1F0000}"/>
    <cellStyle name="20% - Accent6 27 3 2" xfId="8238" xr:uid="{00000000-0005-0000-0000-00005F1F0000}"/>
    <cellStyle name="20% - Accent6 27 4" xfId="8239" xr:uid="{00000000-0005-0000-0000-0000601F0000}"/>
    <cellStyle name="20% - Accent6 27 4 2" xfId="8240" xr:uid="{00000000-0005-0000-0000-0000611F0000}"/>
    <cellStyle name="20% - Accent6 27 5" xfId="8241" xr:uid="{00000000-0005-0000-0000-0000621F0000}"/>
    <cellStyle name="20% - Accent6 27 5 2" xfId="8242" xr:uid="{00000000-0005-0000-0000-0000631F0000}"/>
    <cellStyle name="20% - Accent6 27 6" xfId="8243" xr:uid="{00000000-0005-0000-0000-0000641F0000}"/>
    <cellStyle name="20% - Accent6 27 6 2" xfId="8244" xr:uid="{00000000-0005-0000-0000-0000651F0000}"/>
    <cellStyle name="20% - Accent6 27 7" xfId="8245" xr:uid="{00000000-0005-0000-0000-0000661F0000}"/>
    <cellStyle name="20% - Accent6 27 8" xfId="8246" xr:uid="{00000000-0005-0000-0000-0000671F0000}"/>
    <cellStyle name="20% - Accent6 28" xfId="8247" xr:uid="{00000000-0005-0000-0000-0000681F0000}"/>
    <cellStyle name="20% - Accent6 28 2" xfId="8248" xr:uid="{00000000-0005-0000-0000-0000691F0000}"/>
    <cellStyle name="20% - Accent6 28 2 2" xfId="8249" xr:uid="{00000000-0005-0000-0000-00006A1F0000}"/>
    <cellStyle name="20% - Accent6 28 2 2 2" xfId="8250" xr:uid="{00000000-0005-0000-0000-00006B1F0000}"/>
    <cellStyle name="20% - Accent6 28 2 3" xfId="8251" xr:uid="{00000000-0005-0000-0000-00006C1F0000}"/>
    <cellStyle name="20% - Accent6 28 2 3 2" xfId="8252" xr:uid="{00000000-0005-0000-0000-00006D1F0000}"/>
    <cellStyle name="20% - Accent6 28 2 4" xfId="8253" xr:uid="{00000000-0005-0000-0000-00006E1F0000}"/>
    <cellStyle name="20% - Accent6 28 2 4 2" xfId="8254" xr:uid="{00000000-0005-0000-0000-00006F1F0000}"/>
    <cellStyle name="20% - Accent6 28 2 5" xfId="8255" xr:uid="{00000000-0005-0000-0000-0000701F0000}"/>
    <cellStyle name="20% - Accent6 28 2 5 2" xfId="8256" xr:uid="{00000000-0005-0000-0000-0000711F0000}"/>
    <cellStyle name="20% - Accent6 28 2 6" xfId="8257" xr:uid="{00000000-0005-0000-0000-0000721F0000}"/>
    <cellStyle name="20% - Accent6 28 3" xfId="8258" xr:uid="{00000000-0005-0000-0000-0000731F0000}"/>
    <cellStyle name="20% - Accent6 28 3 2" xfId="8259" xr:uid="{00000000-0005-0000-0000-0000741F0000}"/>
    <cellStyle name="20% - Accent6 28 4" xfId="8260" xr:uid="{00000000-0005-0000-0000-0000751F0000}"/>
    <cellStyle name="20% - Accent6 28 4 2" xfId="8261" xr:uid="{00000000-0005-0000-0000-0000761F0000}"/>
    <cellStyle name="20% - Accent6 28 5" xfId="8262" xr:uid="{00000000-0005-0000-0000-0000771F0000}"/>
    <cellStyle name="20% - Accent6 28 5 2" xfId="8263" xr:uid="{00000000-0005-0000-0000-0000781F0000}"/>
    <cellStyle name="20% - Accent6 28 6" xfId="8264" xr:uid="{00000000-0005-0000-0000-0000791F0000}"/>
    <cellStyle name="20% - Accent6 28 6 2" xfId="8265" xr:uid="{00000000-0005-0000-0000-00007A1F0000}"/>
    <cellStyle name="20% - Accent6 28 7" xfId="8266" xr:uid="{00000000-0005-0000-0000-00007B1F0000}"/>
    <cellStyle name="20% - Accent6 28 8" xfId="8267" xr:uid="{00000000-0005-0000-0000-00007C1F0000}"/>
    <cellStyle name="20% - Accent6 29" xfId="8268" xr:uid="{00000000-0005-0000-0000-00007D1F0000}"/>
    <cellStyle name="20% - Accent6 29 2" xfId="8269" xr:uid="{00000000-0005-0000-0000-00007E1F0000}"/>
    <cellStyle name="20% - Accent6 29 2 2" xfId="8270" xr:uid="{00000000-0005-0000-0000-00007F1F0000}"/>
    <cellStyle name="20% - Accent6 29 2 2 2" xfId="8271" xr:uid="{00000000-0005-0000-0000-0000801F0000}"/>
    <cellStyle name="20% - Accent6 29 2 3" xfId="8272" xr:uid="{00000000-0005-0000-0000-0000811F0000}"/>
    <cellStyle name="20% - Accent6 29 2 3 2" xfId="8273" xr:uid="{00000000-0005-0000-0000-0000821F0000}"/>
    <cellStyle name="20% - Accent6 29 2 4" xfId="8274" xr:uid="{00000000-0005-0000-0000-0000831F0000}"/>
    <cellStyle name="20% - Accent6 29 2 4 2" xfId="8275" xr:uid="{00000000-0005-0000-0000-0000841F0000}"/>
    <cellStyle name="20% - Accent6 29 2 5" xfId="8276" xr:uid="{00000000-0005-0000-0000-0000851F0000}"/>
    <cellStyle name="20% - Accent6 29 2 5 2" xfId="8277" xr:uid="{00000000-0005-0000-0000-0000861F0000}"/>
    <cellStyle name="20% - Accent6 29 2 6" xfId="8278" xr:uid="{00000000-0005-0000-0000-0000871F0000}"/>
    <cellStyle name="20% - Accent6 29 3" xfId="8279" xr:uid="{00000000-0005-0000-0000-0000881F0000}"/>
    <cellStyle name="20% - Accent6 29 3 2" xfId="8280" xr:uid="{00000000-0005-0000-0000-0000891F0000}"/>
    <cellStyle name="20% - Accent6 29 4" xfId="8281" xr:uid="{00000000-0005-0000-0000-00008A1F0000}"/>
    <cellStyle name="20% - Accent6 29 4 2" xfId="8282" xr:uid="{00000000-0005-0000-0000-00008B1F0000}"/>
    <cellStyle name="20% - Accent6 29 5" xfId="8283" xr:uid="{00000000-0005-0000-0000-00008C1F0000}"/>
    <cellStyle name="20% - Accent6 29 5 2" xfId="8284" xr:uid="{00000000-0005-0000-0000-00008D1F0000}"/>
    <cellStyle name="20% - Accent6 29 6" xfId="8285" xr:uid="{00000000-0005-0000-0000-00008E1F0000}"/>
    <cellStyle name="20% - Accent6 29 6 2" xfId="8286" xr:uid="{00000000-0005-0000-0000-00008F1F0000}"/>
    <cellStyle name="20% - Accent6 29 7" xfId="8287" xr:uid="{00000000-0005-0000-0000-0000901F0000}"/>
    <cellStyle name="20% - Accent6 29 8" xfId="8288" xr:uid="{00000000-0005-0000-0000-0000911F0000}"/>
    <cellStyle name="20% - Accent6 3" xfId="8289" xr:uid="{00000000-0005-0000-0000-0000921F0000}"/>
    <cellStyle name="20% - Accent6 3 10" xfId="8290" xr:uid="{00000000-0005-0000-0000-0000931F0000}"/>
    <cellStyle name="20% - Accent6 3 11" xfId="8291" xr:uid="{00000000-0005-0000-0000-0000941F0000}"/>
    <cellStyle name="20% - Accent6 3 2" xfId="8292" xr:uid="{00000000-0005-0000-0000-0000951F0000}"/>
    <cellStyle name="20% - Accent6 3 2 2" xfId="8293" xr:uid="{00000000-0005-0000-0000-0000961F0000}"/>
    <cellStyle name="20% - Accent6 3 2 2 2" xfId="8294" xr:uid="{00000000-0005-0000-0000-0000971F0000}"/>
    <cellStyle name="20% - Accent6 3 2 3" xfId="8295" xr:uid="{00000000-0005-0000-0000-0000981F0000}"/>
    <cellStyle name="20% - Accent6 3 2 3 2" xfId="8296" xr:uid="{00000000-0005-0000-0000-0000991F0000}"/>
    <cellStyle name="20% - Accent6 3 2 4" xfId="8297" xr:uid="{00000000-0005-0000-0000-00009A1F0000}"/>
    <cellStyle name="20% - Accent6 3 2 4 2" xfId="8298" xr:uid="{00000000-0005-0000-0000-00009B1F0000}"/>
    <cellStyle name="20% - Accent6 3 2 5" xfId="8299" xr:uid="{00000000-0005-0000-0000-00009C1F0000}"/>
    <cellStyle name="20% - Accent6 3 2 5 2" xfId="8300" xr:uid="{00000000-0005-0000-0000-00009D1F0000}"/>
    <cellStyle name="20% - Accent6 3 2 6" xfId="8301" xr:uid="{00000000-0005-0000-0000-00009E1F0000}"/>
    <cellStyle name="20% - Accent6 3 2 7" xfId="8302" xr:uid="{00000000-0005-0000-0000-00009F1F0000}"/>
    <cellStyle name="20% - Accent6 3 2 8" xfId="8303" xr:uid="{00000000-0005-0000-0000-0000A01F0000}"/>
    <cellStyle name="20% - Accent6 3 2 9" xfId="8304" xr:uid="{00000000-0005-0000-0000-0000A11F0000}"/>
    <cellStyle name="20% - Accent6 3 3" xfId="8305" xr:uid="{00000000-0005-0000-0000-0000A21F0000}"/>
    <cellStyle name="20% - Accent6 3 3 2" xfId="8306" xr:uid="{00000000-0005-0000-0000-0000A31F0000}"/>
    <cellStyle name="20% - Accent6 3 4" xfId="8307" xr:uid="{00000000-0005-0000-0000-0000A41F0000}"/>
    <cellStyle name="20% - Accent6 3 4 2" xfId="8308" xr:uid="{00000000-0005-0000-0000-0000A51F0000}"/>
    <cellStyle name="20% - Accent6 3 5" xfId="8309" xr:uid="{00000000-0005-0000-0000-0000A61F0000}"/>
    <cellStyle name="20% - Accent6 3 5 2" xfId="8310" xr:uid="{00000000-0005-0000-0000-0000A71F0000}"/>
    <cellStyle name="20% - Accent6 3 6" xfId="8311" xr:uid="{00000000-0005-0000-0000-0000A81F0000}"/>
    <cellStyle name="20% - Accent6 3 6 2" xfId="8312" xr:uid="{00000000-0005-0000-0000-0000A91F0000}"/>
    <cellStyle name="20% - Accent6 3 7" xfId="8313" xr:uid="{00000000-0005-0000-0000-0000AA1F0000}"/>
    <cellStyle name="20% - Accent6 3 8" xfId="8314" xr:uid="{00000000-0005-0000-0000-0000AB1F0000}"/>
    <cellStyle name="20% - Accent6 3 9" xfId="8315" xr:uid="{00000000-0005-0000-0000-0000AC1F0000}"/>
    <cellStyle name="20% - Accent6 30" xfId="8316" xr:uid="{00000000-0005-0000-0000-0000AD1F0000}"/>
    <cellStyle name="20% - Accent6 30 2" xfId="8317" xr:uid="{00000000-0005-0000-0000-0000AE1F0000}"/>
    <cellStyle name="20% - Accent6 30 2 2" xfId="8318" xr:uid="{00000000-0005-0000-0000-0000AF1F0000}"/>
    <cellStyle name="20% - Accent6 30 2 2 2" xfId="8319" xr:uid="{00000000-0005-0000-0000-0000B01F0000}"/>
    <cellStyle name="20% - Accent6 30 2 3" xfId="8320" xr:uid="{00000000-0005-0000-0000-0000B11F0000}"/>
    <cellStyle name="20% - Accent6 30 2 3 2" xfId="8321" xr:uid="{00000000-0005-0000-0000-0000B21F0000}"/>
    <cellStyle name="20% - Accent6 30 2 4" xfId="8322" xr:uid="{00000000-0005-0000-0000-0000B31F0000}"/>
    <cellStyle name="20% - Accent6 30 2 4 2" xfId="8323" xr:uid="{00000000-0005-0000-0000-0000B41F0000}"/>
    <cellStyle name="20% - Accent6 30 2 5" xfId="8324" xr:uid="{00000000-0005-0000-0000-0000B51F0000}"/>
    <cellStyle name="20% - Accent6 30 2 5 2" xfId="8325" xr:uid="{00000000-0005-0000-0000-0000B61F0000}"/>
    <cellStyle name="20% - Accent6 30 2 6" xfId="8326" xr:uid="{00000000-0005-0000-0000-0000B71F0000}"/>
    <cellStyle name="20% - Accent6 30 3" xfId="8327" xr:uid="{00000000-0005-0000-0000-0000B81F0000}"/>
    <cellStyle name="20% - Accent6 30 3 2" xfId="8328" xr:uid="{00000000-0005-0000-0000-0000B91F0000}"/>
    <cellStyle name="20% - Accent6 30 4" xfId="8329" xr:uid="{00000000-0005-0000-0000-0000BA1F0000}"/>
    <cellStyle name="20% - Accent6 30 4 2" xfId="8330" xr:uid="{00000000-0005-0000-0000-0000BB1F0000}"/>
    <cellStyle name="20% - Accent6 30 5" xfId="8331" xr:uid="{00000000-0005-0000-0000-0000BC1F0000}"/>
    <cellStyle name="20% - Accent6 30 5 2" xfId="8332" xr:uid="{00000000-0005-0000-0000-0000BD1F0000}"/>
    <cellStyle name="20% - Accent6 30 6" xfId="8333" xr:uid="{00000000-0005-0000-0000-0000BE1F0000}"/>
    <cellStyle name="20% - Accent6 30 6 2" xfId="8334" xr:uid="{00000000-0005-0000-0000-0000BF1F0000}"/>
    <cellStyle name="20% - Accent6 30 7" xfId="8335" xr:uid="{00000000-0005-0000-0000-0000C01F0000}"/>
    <cellStyle name="20% - Accent6 30 8" xfId="8336" xr:uid="{00000000-0005-0000-0000-0000C11F0000}"/>
    <cellStyle name="20% - Accent6 31" xfId="8337" xr:uid="{00000000-0005-0000-0000-0000C21F0000}"/>
    <cellStyle name="20% - Accent6 31 2" xfId="8338" xr:uid="{00000000-0005-0000-0000-0000C31F0000}"/>
    <cellStyle name="20% - Accent6 31 2 2" xfId="8339" xr:uid="{00000000-0005-0000-0000-0000C41F0000}"/>
    <cellStyle name="20% - Accent6 31 2 2 2" xfId="8340" xr:uid="{00000000-0005-0000-0000-0000C51F0000}"/>
    <cellStyle name="20% - Accent6 31 2 3" xfId="8341" xr:uid="{00000000-0005-0000-0000-0000C61F0000}"/>
    <cellStyle name="20% - Accent6 31 2 3 2" xfId="8342" xr:uid="{00000000-0005-0000-0000-0000C71F0000}"/>
    <cellStyle name="20% - Accent6 31 2 4" xfId="8343" xr:uid="{00000000-0005-0000-0000-0000C81F0000}"/>
    <cellStyle name="20% - Accent6 31 2 4 2" xfId="8344" xr:uid="{00000000-0005-0000-0000-0000C91F0000}"/>
    <cellStyle name="20% - Accent6 31 2 5" xfId="8345" xr:uid="{00000000-0005-0000-0000-0000CA1F0000}"/>
    <cellStyle name="20% - Accent6 31 2 5 2" xfId="8346" xr:uid="{00000000-0005-0000-0000-0000CB1F0000}"/>
    <cellStyle name="20% - Accent6 31 2 6" xfId="8347" xr:uid="{00000000-0005-0000-0000-0000CC1F0000}"/>
    <cellStyle name="20% - Accent6 31 3" xfId="8348" xr:uid="{00000000-0005-0000-0000-0000CD1F0000}"/>
    <cellStyle name="20% - Accent6 31 3 2" xfId="8349" xr:uid="{00000000-0005-0000-0000-0000CE1F0000}"/>
    <cellStyle name="20% - Accent6 31 4" xfId="8350" xr:uid="{00000000-0005-0000-0000-0000CF1F0000}"/>
    <cellStyle name="20% - Accent6 31 4 2" xfId="8351" xr:uid="{00000000-0005-0000-0000-0000D01F0000}"/>
    <cellStyle name="20% - Accent6 31 5" xfId="8352" xr:uid="{00000000-0005-0000-0000-0000D11F0000}"/>
    <cellStyle name="20% - Accent6 31 5 2" xfId="8353" xr:uid="{00000000-0005-0000-0000-0000D21F0000}"/>
    <cellStyle name="20% - Accent6 31 6" xfId="8354" xr:uid="{00000000-0005-0000-0000-0000D31F0000}"/>
    <cellStyle name="20% - Accent6 31 6 2" xfId="8355" xr:uid="{00000000-0005-0000-0000-0000D41F0000}"/>
    <cellStyle name="20% - Accent6 31 7" xfId="8356" xr:uid="{00000000-0005-0000-0000-0000D51F0000}"/>
    <cellStyle name="20% - Accent6 31 8" xfId="8357" xr:uid="{00000000-0005-0000-0000-0000D61F0000}"/>
    <cellStyle name="20% - Accent6 32" xfId="8358" xr:uid="{00000000-0005-0000-0000-0000D71F0000}"/>
    <cellStyle name="20% - Accent6 32 2" xfId="8359" xr:uid="{00000000-0005-0000-0000-0000D81F0000}"/>
    <cellStyle name="20% - Accent6 32 2 2" xfId="8360" xr:uid="{00000000-0005-0000-0000-0000D91F0000}"/>
    <cellStyle name="20% - Accent6 32 2 2 2" xfId="8361" xr:uid="{00000000-0005-0000-0000-0000DA1F0000}"/>
    <cellStyle name="20% - Accent6 32 2 3" xfId="8362" xr:uid="{00000000-0005-0000-0000-0000DB1F0000}"/>
    <cellStyle name="20% - Accent6 32 2 3 2" xfId="8363" xr:uid="{00000000-0005-0000-0000-0000DC1F0000}"/>
    <cellStyle name="20% - Accent6 32 2 4" xfId="8364" xr:uid="{00000000-0005-0000-0000-0000DD1F0000}"/>
    <cellStyle name="20% - Accent6 32 2 4 2" xfId="8365" xr:uid="{00000000-0005-0000-0000-0000DE1F0000}"/>
    <cellStyle name="20% - Accent6 32 2 5" xfId="8366" xr:uid="{00000000-0005-0000-0000-0000DF1F0000}"/>
    <cellStyle name="20% - Accent6 32 2 5 2" xfId="8367" xr:uid="{00000000-0005-0000-0000-0000E01F0000}"/>
    <cellStyle name="20% - Accent6 32 2 6" xfId="8368" xr:uid="{00000000-0005-0000-0000-0000E11F0000}"/>
    <cellStyle name="20% - Accent6 32 3" xfId="8369" xr:uid="{00000000-0005-0000-0000-0000E21F0000}"/>
    <cellStyle name="20% - Accent6 32 3 2" xfId="8370" xr:uid="{00000000-0005-0000-0000-0000E31F0000}"/>
    <cellStyle name="20% - Accent6 32 4" xfId="8371" xr:uid="{00000000-0005-0000-0000-0000E41F0000}"/>
    <cellStyle name="20% - Accent6 32 4 2" xfId="8372" xr:uid="{00000000-0005-0000-0000-0000E51F0000}"/>
    <cellStyle name="20% - Accent6 32 5" xfId="8373" xr:uid="{00000000-0005-0000-0000-0000E61F0000}"/>
    <cellStyle name="20% - Accent6 32 5 2" xfId="8374" xr:uid="{00000000-0005-0000-0000-0000E71F0000}"/>
    <cellStyle name="20% - Accent6 32 6" xfId="8375" xr:uid="{00000000-0005-0000-0000-0000E81F0000}"/>
    <cellStyle name="20% - Accent6 32 6 2" xfId="8376" xr:uid="{00000000-0005-0000-0000-0000E91F0000}"/>
    <cellStyle name="20% - Accent6 32 7" xfId="8377" xr:uid="{00000000-0005-0000-0000-0000EA1F0000}"/>
    <cellStyle name="20% - Accent6 32 8" xfId="8378" xr:uid="{00000000-0005-0000-0000-0000EB1F0000}"/>
    <cellStyle name="20% - Accent6 33" xfId="8379" xr:uid="{00000000-0005-0000-0000-0000EC1F0000}"/>
    <cellStyle name="20% - Accent6 33 2" xfId="8380" xr:uid="{00000000-0005-0000-0000-0000ED1F0000}"/>
    <cellStyle name="20% - Accent6 33 2 2" xfId="8381" xr:uid="{00000000-0005-0000-0000-0000EE1F0000}"/>
    <cellStyle name="20% - Accent6 33 2 2 2" xfId="8382" xr:uid="{00000000-0005-0000-0000-0000EF1F0000}"/>
    <cellStyle name="20% - Accent6 33 2 3" xfId="8383" xr:uid="{00000000-0005-0000-0000-0000F01F0000}"/>
    <cellStyle name="20% - Accent6 33 2 3 2" xfId="8384" xr:uid="{00000000-0005-0000-0000-0000F11F0000}"/>
    <cellStyle name="20% - Accent6 33 2 4" xfId="8385" xr:uid="{00000000-0005-0000-0000-0000F21F0000}"/>
    <cellStyle name="20% - Accent6 33 2 4 2" xfId="8386" xr:uid="{00000000-0005-0000-0000-0000F31F0000}"/>
    <cellStyle name="20% - Accent6 33 2 5" xfId="8387" xr:uid="{00000000-0005-0000-0000-0000F41F0000}"/>
    <cellStyle name="20% - Accent6 33 2 5 2" xfId="8388" xr:uid="{00000000-0005-0000-0000-0000F51F0000}"/>
    <cellStyle name="20% - Accent6 33 2 6" xfId="8389" xr:uid="{00000000-0005-0000-0000-0000F61F0000}"/>
    <cellStyle name="20% - Accent6 33 3" xfId="8390" xr:uid="{00000000-0005-0000-0000-0000F71F0000}"/>
    <cellStyle name="20% - Accent6 33 3 2" xfId="8391" xr:uid="{00000000-0005-0000-0000-0000F81F0000}"/>
    <cellStyle name="20% - Accent6 33 4" xfId="8392" xr:uid="{00000000-0005-0000-0000-0000F91F0000}"/>
    <cellStyle name="20% - Accent6 33 4 2" xfId="8393" xr:uid="{00000000-0005-0000-0000-0000FA1F0000}"/>
    <cellStyle name="20% - Accent6 33 5" xfId="8394" xr:uid="{00000000-0005-0000-0000-0000FB1F0000}"/>
    <cellStyle name="20% - Accent6 33 5 2" xfId="8395" xr:uid="{00000000-0005-0000-0000-0000FC1F0000}"/>
    <cellStyle name="20% - Accent6 33 6" xfId="8396" xr:uid="{00000000-0005-0000-0000-0000FD1F0000}"/>
    <cellStyle name="20% - Accent6 33 6 2" xfId="8397" xr:uid="{00000000-0005-0000-0000-0000FE1F0000}"/>
    <cellStyle name="20% - Accent6 33 7" xfId="8398" xr:uid="{00000000-0005-0000-0000-0000FF1F0000}"/>
    <cellStyle name="20% - Accent6 33 8" xfId="8399" xr:uid="{00000000-0005-0000-0000-000000200000}"/>
    <cellStyle name="20% - Accent6 34" xfId="8400" xr:uid="{00000000-0005-0000-0000-000001200000}"/>
    <cellStyle name="20% - Accent6 34 2" xfId="8401" xr:uid="{00000000-0005-0000-0000-000002200000}"/>
    <cellStyle name="20% - Accent6 34 2 2" xfId="8402" xr:uid="{00000000-0005-0000-0000-000003200000}"/>
    <cellStyle name="20% - Accent6 34 2 2 2" xfId="8403" xr:uid="{00000000-0005-0000-0000-000004200000}"/>
    <cellStyle name="20% - Accent6 34 2 3" xfId="8404" xr:uid="{00000000-0005-0000-0000-000005200000}"/>
    <cellStyle name="20% - Accent6 34 2 3 2" xfId="8405" xr:uid="{00000000-0005-0000-0000-000006200000}"/>
    <cellStyle name="20% - Accent6 34 2 4" xfId="8406" xr:uid="{00000000-0005-0000-0000-000007200000}"/>
    <cellStyle name="20% - Accent6 34 2 4 2" xfId="8407" xr:uid="{00000000-0005-0000-0000-000008200000}"/>
    <cellStyle name="20% - Accent6 34 2 5" xfId="8408" xr:uid="{00000000-0005-0000-0000-000009200000}"/>
    <cellStyle name="20% - Accent6 34 2 5 2" xfId="8409" xr:uid="{00000000-0005-0000-0000-00000A200000}"/>
    <cellStyle name="20% - Accent6 34 2 6" xfId="8410" xr:uid="{00000000-0005-0000-0000-00000B200000}"/>
    <cellStyle name="20% - Accent6 34 3" xfId="8411" xr:uid="{00000000-0005-0000-0000-00000C200000}"/>
    <cellStyle name="20% - Accent6 34 3 2" xfId="8412" xr:uid="{00000000-0005-0000-0000-00000D200000}"/>
    <cellStyle name="20% - Accent6 34 4" xfId="8413" xr:uid="{00000000-0005-0000-0000-00000E200000}"/>
    <cellStyle name="20% - Accent6 34 4 2" xfId="8414" xr:uid="{00000000-0005-0000-0000-00000F200000}"/>
    <cellStyle name="20% - Accent6 34 5" xfId="8415" xr:uid="{00000000-0005-0000-0000-000010200000}"/>
    <cellStyle name="20% - Accent6 34 5 2" xfId="8416" xr:uid="{00000000-0005-0000-0000-000011200000}"/>
    <cellStyle name="20% - Accent6 34 6" xfId="8417" xr:uid="{00000000-0005-0000-0000-000012200000}"/>
    <cellStyle name="20% - Accent6 34 6 2" xfId="8418" xr:uid="{00000000-0005-0000-0000-000013200000}"/>
    <cellStyle name="20% - Accent6 34 7" xfId="8419" xr:uid="{00000000-0005-0000-0000-000014200000}"/>
    <cellStyle name="20% - Accent6 34 8" xfId="8420" xr:uid="{00000000-0005-0000-0000-000015200000}"/>
    <cellStyle name="20% - Accent6 35" xfId="8421" xr:uid="{00000000-0005-0000-0000-000016200000}"/>
    <cellStyle name="20% - Accent6 35 2" xfId="8422" xr:uid="{00000000-0005-0000-0000-000017200000}"/>
    <cellStyle name="20% - Accent6 35 2 2" xfId="8423" xr:uid="{00000000-0005-0000-0000-000018200000}"/>
    <cellStyle name="20% - Accent6 35 2 2 2" xfId="8424" xr:uid="{00000000-0005-0000-0000-000019200000}"/>
    <cellStyle name="20% - Accent6 35 2 3" xfId="8425" xr:uid="{00000000-0005-0000-0000-00001A200000}"/>
    <cellStyle name="20% - Accent6 35 2 3 2" xfId="8426" xr:uid="{00000000-0005-0000-0000-00001B200000}"/>
    <cellStyle name="20% - Accent6 35 2 4" xfId="8427" xr:uid="{00000000-0005-0000-0000-00001C200000}"/>
    <cellStyle name="20% - Accent6 35 2 4 2" xfId="8428" xr:uid="{00000000-0005-0000-0000-00001D200000}"/>
    <cellStyle name="20% - Accent6 35 2 5" xfId="8429" xr:uid="{00000000-0005-0000-0000-00001E200000}"/>
    <cellStyle name="20% - Accent6 35 2 5 2" xfId="8430" xr:uid="{00000000-0005-0000-0000-00001F200000}"/>
    <cellStyle name="20% - Accent6 35 2 6" xfId="8431" xr:uid="{00000000-0005-0000-0000-000020200000}"/>
    <cellStyle name="20% - Accent6 35 3" xfId="8432" xr:uid="{00000000-0005-0000-0000-000021200000}"/>
    <cellStyle name="20% - Accent6 35 3 2" xfId="8433" xr:uid="{00000000-0005-0000-0000-000022200000}"/>
    <cellStyle name="20% - Accent6 35 4" xfId="8434" xr:uid="{00000000-0005-0000-0000-000023200000}"/>
    <cellStyle name="20% - Accent6 35 4 2" xfId="8435" xr:uid="{00000000-0005-0000-0000-000024200000}"/>
    <cellStyle name="20% - Accent6 35 5" xfId="8436" xr:uid="{00000000-0005-0000-0000-000025200000}"/>
    <cellStyle name="20% - Accent6 35 5 2" xfId="8437" xr:uid="{00000000-0005-0000-0000-000026200000}"/>
    <cellStyle name="20% - Accent6 35 6" xfId="8438" xr:uid="{00000000-0005-0000-0000-000027200000}"/>
    <cellStyle name="20% - Accent6 35 6 2" xfId="8439" xr:uid="{00000000-0005-0000-0000-000028200000}"/>
    <cellStyle name="20% - Accent6 35 7" xfId="8440" xr:uid="{00000000-0005-0000-0000-000029200000}"/>
    <cellStyle name="20% - Accent6 35 8" xfId="8441" xr:uid="{00000000-0005-0000-0000-00002A200000}"/>
    <cellStyle name="20% - Accent6 36" xfId="8442" xr:uid="{00000000-0005-0000-0000-00002B200000}"/>
    <cellStyle name="20% - Accent6 36 2" xfId="8443" xr:uid="{00000000-0005-0000-0000-00002C200000}"/>
    <cellStyle name="20% - Accent6 36 2 2" xfId="8444" xr:uid="{00000000-0005-0000-0000-00002D200000}"/>
    <cellStyle name="20% - Accent6 36 2 2 2" xfId="8445" xr:uid="{00000000-0005-0000-0000-00002E200000}"/>
    <cellStyle name="20% - Accent6 36 2 3" xfId="8446" xr:uid="{00000000-0005-0000-0000-00002F200000}"/>
    <cellStyle name="20% - Accent6 36 2 3 2" xfId="8447" xr:uid="{00000000-0005-0000-0000-000030200000}"/>
    <cellStyle name="20% - Accent6 36 2 4" xfId="8448" xr:uid="{00000000-0005-0000-0000-000031200000}"/>
    <cellStyle name="20% - Accent6 36 2 4 2" xfId="8449" xr:uid="{00000000-0005-0000-0000-000032200000}"/>
    <cellStyle name="20% - Accent6 36 2 5" xfId="8450" xr:uid="{00000000-0005-0000-0000-000033200000}"/>
    <cellStyle name="20% - Accent6 36 2 5 2" xfId="8451" xr:uid="{00000000-0005-0000-0000-000034200000}"/>
    <cellStyle name="20% - Accent6 36 2 6" xfId="8452" xr:uid="{00000000-0005-0000-0000-000035200000}"/>
    <cellStyle name="20% - Accent6 36 3" xfId="8453" xr:uid="{00000000-0005-0000-0000-000036200000}"/>
    <cellStyle name="20% - Accent6 36 3 2" xfId="8454" xr:uid="{00000000-0005-0000-0000-000037200000}"/>
    <cellStyle name="20% - Accent6 36 4" xfId="8455" xr:uid="{00000000-0005-0000-0000-000038200000}"/>
    <cellStyle name="20% - Accent6 36 4 2" xfId="8456" xr:uid="{00000000-0005-0000-0000-000039200000}"/>
    <cellStyle name="20% - Accent6 36 5" xfId="8457" xr:uid="{00000000-0005-0000-0000-00003A200000}"/>
    <cellStyle name="20% - Accent6 36 5 2" xfId="8458" xr:uid="{00000000-0005-0000-0000-00003B200000}"/>
    <cellStyle name="20% - Accent6 36 6" xfId="8459" xr:uid="{00000000-0005-0000-0000-00003C200000}"/>
    <cellStyle name="20% - Accent6 36 6 2" xfId="8460" xr:uid="{00000000-0005-0000-0000-00003D200000}"/>
    <cellStyle name="20% - Accent6 36 7" xfId="8461" xr:uid="{00000000-0005-0000-0000-00003E200000}"/>
    <cellStyle name="20% - Accent6 36 8" xfId="8462" xr:uid="{00000000-0005-0000-0000-00003F200000}"/>
    <cellStyle name="20% - Accent6 37" xfId="8463" xr:uid="{00000000-0005-0000-0000-000040200000}"/>
    <cellStyle name="20% - Accent6 37 2" xfId="8464" xr:uid="{00000000-0005-0000-0000-000041200000}"/>
    <cellStyle name="20% - Accent6 37 2 2" xfId="8465" xr:uid="{00000000-0005-0000-0000-000042200000}"/>
    <cellStyle name="20% - Accent6 37 2 2 2" xfId="8466" xr:uid="{00000000-0005-0000-0000-000043200000}"/>
    <cellStyle name="20% - Accent6 37 2 3" xfId="8467" xr:uid="{00000000-0005-0000-0000-000044200000}"/>
    <cellStyle name="20% - Accent6 37 2 3 2" xfId="8468" xr:uid="{00000000-0005-0000-0000-000045200000}"/>
    <cellStyle name="20% - Accent6 37 2 4" xfId="8469" xr:uid="{00000000-0005-0000-0000-000046200000}"/>
    <cellStyle name="20% - Accent6 37 2 4 2" xfId="8470" xr:uid="{00000000-0005-0000-0000-000047200000}"/>
    <cellStyle name="20% - Accent6 37 2 5" xfId="8471" xr:uid="{00000000-0005-0000-0000-000048200000}"/>
    <cellStyle name="20% - Accent6 37 2 5 2" xfId="8472" xr:uid="{00000000-0005-0000-0000-000049200000}"/>
    <cellStyle name="20% - Accent6 37 2 6" xfId="8473" xr:uid="{00000000-0005-0000-0000-00004A200000}"/>
    <cellStyle name="20% - Accent6 37 3" xfId="8474" xr:uid="{00000000-0005-0000-0000-00004B200000}"/>
    <cellStyle name="20% - Accent6 37 3 2" xfId="8475" xr:uid="{00000000-0005-0000-0000-00004C200000}"/>
    <cellStyle name="20% - Accent6 37 4" xfId="8476" xr:uid="{00000000-0005-0000-0000-00004D200000}"/>
    <cellStyle name="20% - Accent6 37 4 2" xfId="8477" xr:uid="{00000000-0005-0000-0000-00004E200000}"/>
    <cellStyle name="20% - Accent6 37 5" xfId="8478" xr:uid="{00000000-0005-0000-0000-00004F200000}"/>
    <cellStyle name="20% - Accent6 37 5 2" xfId="8479" xr:uid="{00000000-0005-0000-0000-000050200000}"/>
    <cellStyle name="20% - Accent6 37 6" xfId="8480" xr:uid="{00000000-0005-0000-0000-000051200000}"/>
    <cellStyle name="20% - Accent6 37 6 2" xfId="8481" xr:uid="{00000000-0005-0000-0000-000052200000}"/>
    <cellStyle name="20% - Accent6 37 7" xfId="8482" xr:uid="{00000000-0005-0000-0000-000053200000}"/>
    <cellStyle name="20% - Accent6 37 8" xfId="8483" xr:uid="{00000000-0005-0000-0000-000054200000}"/>
    <cellStyle name="20% - Accent6 38" xfId="8484" xr:uid="{00000000-0005-0000-0000-000055200000}"/>
    <cellStyle name="20% - Accent6 38 2" xfId="8485" xr:uid="{00000000-0005-0000-0000-000056200000}"/>
    <cellStyle name="20% - Accent6 38 2 2" xfId="8486" xr:uid="{00000000-0005-0000-0000-000057200000}"/>
    <cellStyle name="20% - Accent6 38 2 2 2" xfId="8487" xr:uid="{00000000-0005-0000-0000-000058200000}"/>
    <cellStyle name="20% - Accent6 38 2 3" xfId="8488" xr:uid="{00000000-0005-0000-0000-000059200000}"/>
    <cellStyle name="20% - Accent6 38 2 3 2" xfId="8489" xr:uid="{00000000-0005-0000-0000-00005A200000}"/>
    <cellStyle name="20% - Accent6 38 2 4" xfId="8490" xr:uid="{00000000-0005-0000-0000-00005B200000}"/>
    <cellStyle name="20% - Accent6 38 2 4 2" xfId="8491" xr:uid="{00000000-0005-0000-0000-00005C200000}"/>
    <cellStyle name="20% - Accent6 38 2 5" xfId="8492" xr:uid="{00000000-0005-0000-0000-00005D200000}"/>
    <cellStyle name="20% - Accent6 38 2 5 2" xfId="8493" xr:uid="{00000000-0005-0000-0000-00005E200000}"/>
    <cellStyle name="20% - Accent6 38 2 6" xfId="8494" xr:uid="{00000000-0005-0000-0000-00005F200000}"/>
    <cellStyle name="20% - Accent6 38 3" xfId="8495" xr:uid="{00000000-0005-0000-0000-000060200000}"/>
    <cellStyle name="20% - Accent6 38 3 2" xfId="8496" xr:uid="{00000000-0005-0000-0000-000061200000}"/>
    <cellStyle name="20% - Accent6 38 4" xfId="8497" xr:uid="{00000000-0005-0000-0000-000062200000}"/>
    <cellStyle name="20% - Accent6 38 4 2" xfId="8498" xr:uid="{00000000-0005-0000-0000-000063200000}"/>
    <cellStyle name="20% - Accent6 38 5" xfId="8499" xr:uid="{00000000-0005-0000-0000-000064200000}"/>
    <cellStyle name="20% - Accent6 38 5 2" xfId="8500" xr:uid="{00000000-0005-0000-0000-000065200000}"/>
    <cellStyle name="20% - Accent6 38 6" xfId="8501" xr:uid="{00000000-0005-0000-0000-000066200000}"/>
    <cellStyle name="20% - Accent6 38 6 2" xfId="8502" xr:uid="{00000000-0005-0000-0000-000067200000}"/>
    <cellStyle name="20% - Accent6 38 7" xfId="8503" xr:uid="{00000000-0005-0000-0000-000068200000}"/>
    <cellStyle name="20% - Accent6 38 8" xfId="8504" xr:uid="{00000000-0005-0000-0000-000069200000}"/>
    <cellStyle name="20% - Accent6 39" xfId="8505" xr:uid="{00000000-0005-0000-0000-00006A200000}"/>
    <cellStyle name="20% - Accent6 39 2" xfId="8506" xr:uid="{00000000-0005-0000-0000-00006B200000}"/>
    <cellStyle name="20% - Accent6 39 2 2" xfId="8507" xr:uid="{00000000-0005-0000-0000-00006C200000}"/>
    <cellStyle name="20% - Accent6 39 2 2 2" xfId="8508" xr:uid="{00000000-0005-0000-0000-00006D200000}"/>
    <cellStyle name="20% - Accent6 39 2 3" xfId="8509" xr:uid="{00000000-0005-0000-0000-00006E200000}"/>
    <cellStyle name="20% - Accent6 39 2 3 2" xfId="8510" xr:uid="{00000000-0005-0000-0000-00006F200000}"/>
    <cellStyle name="20% - Accent6 39 2 4" xfId="8511" xr:uid="{00000000-0005-0000-0000-000070200000}"/>
    <cellStyle name="20% - Accent6 39 2 4 2" xfId="8512" xr:uid="{00000000-0005-0000-0000-000071200000}"/>
    <cellStyle name="20% - Accent6 39 2 5" xfId="8513" xr:uid="{00000000-0005-0000-0000-000072200000}"/>
    <cellStyle name="20% - Accent6 39 2 5 2" xfId="8514" xr:uid="{00000000-0005-0000-0000-000073200000}"/>
    <cellStyle name="20% - Accent6 39 2 6" xfId="8515" xr:uid="{00000000-0005-0000-0000-000074200000}"/>
    <cellStyle name="20% - Accent6 39 3" xfId="8516" xr:uid="{00000000-0005-0000-0000-000075200000}"/>
    <cellStyle name="20% - Accent6 39 3 2" xfId="8517" xr:uid="{00000000-0005-0000-0000-000076200000}"/>
    <cellStyle name="20% - Accent6 39 4" xfId="8518" xr:uid="{00000000-0005-0000-0000-000077200000}"/>
    <cellStyle name="20% - Accent6 39 4 2" xfId="8519" xr:uid="{00000000-0005-0000-0000-000078200000}"/>
    <cellStyle name="20% - Accent6 39 5" xfId="8520" xr:uid="{00000000-0005-0000-0000-000079200000}"/>
    <cellStyle name="20% - Accent6 39 5 2" xfId="8521" xr:uid="{00000000-0005-0000-0000-00007A200000}"/>
    <cellStyle name="20% - Accent6 39 6" xfId="8522" xr:uid="{00000000-0005-0000-0000-00007B200000}"/>
    <cellStyle name="20% - Accent6 39 6 2" xfId="8523" xr:uid="{00000000-0005-0000-0000-00007C200000}"/>
    <cellStyle name="20% - Accent6 39 7" xfId="8524" xr:uid="{00000000-0005-0000-0000-00007D200000}"/>
    <cellStyle name="20% - Accent6 39 8" xfId="8525" xr:uid="{00000000-0005-0000-0000-00007E200000}"/>
    <cellStyle name="20% - Accent6 4" xfId="8526" xr:uid="{00000000-0005-0000-0000-00007F200000}"/>
    <cellStyle name="20% - Accent6 4 10" xfId="8527" xr:uid="{00000000-0005-0000-0000-000080200000}"/>
    <cellStyle name="20% - Accent6 4 11" xfId="8528" xr:uid="{00000000-0005-0000-0000-000081200000}"/>
    <cellStyle name="20% - Accent6 4 2" xfId="8529" xr:uid="{00000000-0005-0000-0000-000082200000}"/>
    <cellStyle name="20% - Accent6 4 2 2" xfId="8530" xr:uid="{00000000-0005-0000-0000-000083200000}"/>
    <cellStyle name="20% - Accent6 4 2 2 2" xfId="8531" xr:uid="{00000000-0005-0000-0000-000084200000}"/>
    <cellStyle name="20% - Accent6 4 2 3" xfId="8532" xr:uid="{00000000-0005-0000-0000-000085200000}"/>
    <cellStyle name="20% - Accent6 4 2 3 2" xfId="8533" xr:uid="{00000000-0005-0000-0000-000086200000}"/>
    <cellStyle name="20% - Accent6 4 2 4" xfId="8534" xr:uid="{00000000-0005-0000-0000-000087200000}"/>
    <cellStyle name="20% - Accent6 4 2 4 2" xfId="8535" xr:uid="{00000000-0005-0000-0000-000088200000}"/>
    <cellStyle name="20% - Accent6 4 2 5" xfId="8536" xr:uid="{00000000-0005-0000-0000-000089200000}"/>
    <cellStyle name="20% - Accent6 4 2 5 2" xfId="8537" xr:uid="{00000000-0005-0000-0000-00008A200000}"/>
    <cellStyle name="20% - Accent6 4 2 6" xfId="8538" xr:uid="{00000000-0005-0000-0000-00008B200000}"/>
    <cellStyle name="20% - Accent6 4 2 7" xfId="8539" xr:uid="{00000000-0005-0000-0000-00008C200000}"/>
    <cellStyle name="20% - Accent6 4 2 8" xfId="8540" xr:uid="{00000000-0005-0000-0000-00008D200000}"/>
    <cellStyle name="20% - Accent6 4 2 9" xfId="8541" xr:uid="{00000000-0005-0000-0000-00008E200000}"/>
    <cellStyle name="20% - Accent6 4 3" xfId="8542" xr:uid="{00000000-0005-0000-0000-00008F200000}"/>
    <cellStyle name="20% - Accent6 4 3 2" xfId="8543" xr:uid="{00000000-0005-0000-0000-000090200000}"/>
    <cellStyle name="20% - Accent6 4 4" xfId="8544" xr:uid="{00000000-0005-0000-0000-000091200000}"/>
    <cellStyle name="20% - Accent6 4 4 2" xfId="8545" xr:uid="{00000000-0005-0000-0000-000092200000}"/>
    <cellStyle name="20% - Accent6 4 5" xfId="8546" xr:uid="{00000000-0005-0000-0000-000093200000}"/>
    <cellStyle name="20% - Accent6 4 5 2" xfId="8547" xr:uid="{00000000-0005-0000-0000-000094200000}"/>
    <cellStyle name="20% - Accent6 4 6" xfId="8548" xr:uid="{00000000-0005-0000-0000-000095200000}"/>
    <cellStyle name="20% - Accent6 4 6 2" xfId="8549" xr:uid="{00000000-0005-0000-0000-000096200000}"/>
    <cellStyle name="20% - Accent6 4 7" xfId="8550" xr:uid="{00000000-0005-0000-0000-000097200000}"/>
    <cellStyle name="20% - Accent6 4 8" xfId="8551" xr:uid="{00000000-0005-0000-0000-000098200000}"/>
    <cellStyle name="20% - Accent6 4 9" xfId="8552" xr:uid="{00000000-0005-0000-0000-000099200000}"/>
    <cellStyle name="20% - Accent6 40" xfId="8553" xr:uid="{00000000-0005-0000-0000-00009A200000}"/>
    <cellStyle name="20% - Accent6 40 2" xfId="8554" xr:uid="{00000000-0005-0000-0000-00009B200000}"/>
    <cellStyle name="20% - Accent6 40 2 2" xfId="8555" xr:uid="{00000000-0005-0000-0000-00009C200000}"/>
    <cellStyle name="20% - Accent6 40 2 2 2" xfId="8556" xr:uid="{00000000-0005-0000-0000-00009D200000}"/>
    <cellStyle name="20% - Accent6 40 2 3" xfId="8557" xr:uid="{00000000-0005-0000-0000-00009E200000}"/>
    <cellStyle name="20% - Accent6 40 2 3 2" xfId="8558" xr:uid="{00000000-0005-0000-0000-00009F200000}"/>
    <cellStyle name="20% - Accent6 40 2 4" xfId="8559" xr:uid="{00000000-0005-0000-0000-0000A0200000}"/>
    <cellStyle name="20% - Accent6 40 2 4 2" xfId="8560" xr:uid="{00000000-0005-0000-0000-0000A1200000}"/>
    <cellStyle name="20% - Accent6 40 2 5" xfId="8561" xr:uid="{00000000-0005-0000-0000-0000A2200000}"/>
    <cellStyle name="20% - Accent6 40 2 5 2" xfId="8562" xr:uid="{00000000-0005-0000-0000-0000A3200000}"/>
    <cellStyle name="20% - Accent6 40 2 6" xfId="8563" xr:uid="{00000000-0005-0000-0000-0000A4200000}"/>
    <cellStyle name="20% - Accent6 40 3" xfId="8564" xr:uid="{00000000-0005-0000-0000-0000A5200000}"/>
    <cellStyle name="20% - Accent6 40 3 2" xfId="8565" xr:uid="{00000000-0005-0000-0000-0000A6200000}"/>
    <cellStyle name="20% - Accent6 40 4" xfId="8566" xr:uid="{00000000-0005-0000-0000-0000A7200000}"/>
    <cellStyle name="20% - Accent6 40 4 2" xfId="8567" xr:uid="{00000000-0005-0000-0000-0000A8200000}"/>
    <cellStyle name="20% - Accent6 40 5" xfId="8568" xr:uid="{00000000-0005-0000-0000-0000A9200000}"/>
    <cellStyle name="20% - Accent6 40 5 2" xfId="8569" xr:uid="{00000000-0005-0000-0000-0000AA200000}"/>
    <cellStyle name="20% - Accent6 40 6" xfId="8570" xr:uid="{00000000-0005-0000-0000-0000AB200000}"/>
    <cellStyle name="20% - Accent6 40 6 2" xfId="8571" xr:uid="{00000000-0005-0000-0000-0000AC200000}"/>
    <cellStyle name="20% - Accent6 40 7" xfId="8572" xr:uid="{00000000-0005-0000-0000-0000AD200000}"/>
    <cellStyle name="20% - Accent6 40 8" xfId="8573" xr:uid="{00000000-0005-0000-0000-0000AE200000}"/>
    <cellStyle name="20% - Accent6 41" xfId="8574" xr:uid="{00000000-0005-0000-0000-0000AF200000}"/>
    <cellStyle name="20% - Accent6 41 2" xfId="8575" xr:uid="{00000000-0005-0000-0000-0000B0200000}"/>
    <cellStyle name="20% - Accent6 41 2 2" xfId="8576" xr:uid="{00000000-0005-0000-0000-0000B1200000}"/>
    <cellStyle name="20% - Accent6 41 2 2 2" xfId="8577" xr:uid="{00000000-0005-0000-0000-0000B2200000}"/>
    <cellStyle name="20% - Accent6 41 2 3" xfId="8578" xr:uid="{00000000-0005-0000-0000-0000B3200000}"/>
    <cellStyle name="20% - Accent6 41 2 3 2" xfId="8579" xr:uid="{00000000-0005-0000-0000-0000B4200000}"/>
    <cellStyle name="20% - Accent6 41 2 4" xfId="8580" xr:uid="{00000000-0005-0000-0000-0000B5200000}"/>
    <cellStyle name="20% - Accent6 41 2 4 2" xfId="8581" xr:uid="{00000000-0005-0000-0000-0000B6200000}"/>
    <cellStyle name="20% - Accent6 41 2 5" xfId="8582" xr:uid="{00000000-0005-0000-0000-0000B7200000}"/>
    <cellStyle name="20% - Accent6 41 2 5 2" xfId="8583" xr:uid="{00000000-0005-0000-0000-0000B8200000}"/>
    <cellStyle name="20% - Accent6 41 2 6" xfId="8584" xr:uid="{00000000-0005-0000-0000-0000B9200000}"/>
    <cellStyle name="20% - Accent6 41 3" xfId="8585" xr:uid="{00000000-0005-0000-0000-0000BA200000}"/>
    <cellStyle name="20% - Accent6 41 3 2" xfId="8586" xr:uid="{00000000-0005-0000-0000-0000BB200000}"/>
    <cellStyle name="20% - Accent6 41 4" xfId="8587" xr:uid="{00000000-0005-0000-0000-0000BC200000}"/>
    <cellStyle name="20% - Accent6 41 4 2" xfId="8588" xr:uid="{00000000-0005-0000-0000-0000BD200000}"/>
    <cellStyle name="20% - Accent6 41 5" xfId="8589" xr:uid="{00000000-0005-0000-0000-0000BE200000}"/>
    <cellStyle name="20% - Accent6 41 5 2" xfId="8590" xr:uid="{00000000-0005-0000-0000-0000BF200000}"/>
    <cellStyle name="20% - Accent6 41 6" xfId="8591" xr:uid="{00000000-0005-0000-0000-0000C0200000}"/>
    <cellStyle name="20% - Accent6 41 6 2" xfId="8592" xr:uid="{00000000-0005-0000-0000-0000C1200000}"/>
    <cellStyle name="20% - Accent6 41 7" xfId="8593" xr:uid="{00000000-0005-0000-0000-0000C2200000}"/>
    <cellStyle name="20% - Accent6 41 8" xfId="8594" xr:uid="{00000000-0005-0000-0000-0000C3200000}"/>
    <cellStyle name="20% - Accent6 42" xfId="8595" xr:uid="{00000000-0005-0000-0000-0000C4200000}"/>
    <cellStyle name="20% - Accent6 42 2" xfId="8596" xr:uid="{00000000-0005-0000-0000-0000C5200000}"/>
    <cellStyle name="20% - Accent6 42 2 2" xfId="8597" xr:uid="{00000000-0005-0000-0000-0000C6200000}"/>
    <cellStyle name="20% - Accent6 42 2 2 2" xfId="8598" xr:uid="{00000000-0005-0000-0000-0000C7200000}"/>
    <cellStyle name="20% - Accent6 42 2 3" xfId="8599" xr:uid="{00000000-0005-0000-0000-0000C8200000}"/>
    <cellStyle name="20% - Accent6 42 2 3 2" xfId="8600" xr:uid="{00000000-0005-0000-0000-0000C9200000}"/>
    <cellStyle name="20% - Accent6 42 2 4" xfId="8601" xr:uid="{00000000-0005-0000-0000-0000CA200000}"/>
    <cellStyle name="20% - Accent6 42 2 4 2" xfId="8602" xr:uid="{00000000-0005-0000-0000-0000CB200000}"/>
    <cellStyle name="20% - Accent6 42 2 5" xfId="8603" xr:uid="{00000000-0005-0000-0000-0000CC200000}"/>
    <cellStyle name="20% - Accent6 42 2 5 2" xfId="8604" xr:uid="{00000000-0005-0000-0000-0000CD200000}"/>
    <cellStyle name="20% - Accent6 42 2 6" xfId="8605" xr:uid="{00000000-0005-0000-0000-0000CE200000}"/>
    <cellStyle name="20% - Accent6 42 3" xfId="8606" xr:uid="{00000000-0005-0000-0000-0000CF200000}"/>
    <cellStyle name="20% - Accent6 42 3 2" xfId="8607" xr:uid="{00000000-0005-0000-0000-0000D0200000}"/>
    <cellStyle name="20% - Accent6 42 4" xfId="8608" xr:uid="{00000000-0005-0000-0000-0000D1200000}"/>
    <cellStyle name="20% - Accent6 42 4 2" xfId="8609" xr:uid="{00000000-0005-0000-0000-0000D2200000}"/>
    <cellStyle name="20% - Accent6 42 5" xfId="8610" xr:uid="{00000000-0005-0000-0000-0000D3200000}"/>
    <cellStyle name="20% - Accent6 42 5 2" xfId="8611" xr:uid="{00000000-0005-0000-0000-0000D4200000}"/>
    <cellStyle name="20% - Accent6 42 6" xfId="8612" xr:uid="{00000000-0005-0000-0000-0000D5200000}"/>
    <cellStyle name="20% - Accent6 42 6 2" xfId="8613" xr:uid="{00000000-0005-0000-0000-0000D6200000}"/>
    <cellStyle name="20% - Accent6 42 7" xfId="8614" xr:uid="{00000000-0005-0000-0000-0000D7200000}"/>
    <cellStyle name="20% - Accent6 42 8" xfId="8615" xr:uid="{00000000-0005-0000-0000-0000D8200000}"/>
    <cellStyle name="20% - Accent6 43" xfId="8616" xr:uid="{00000000-0005-0000-0000-0000D9200000}"/>
    <cellStyle name="20% - Accent6 43 2" xfId="8617" xr:uid="{00000000-0005-0000-0000-0000DA200000}"/>
    <cellStyle name="20% - Accent6 43 2 2" xfId="8618" xr:uid="{00000000-0005-0000-0000-0000DB200000}"/>
    <cellStyle name="20% - Accent6 43 2 2 2" xfId="8619" xr:uid="{00000000-0005-0000-0000-0000DC200000}"/>
    <cellStyle name="20% - Accent6 43 2 3" xfId="8620" xr:uid="{00000000-0005-0000-0000-0000DD200000}"/>
    <cellStyle name="20% - Accent6 43 2 3 2" xfId="8621" xr:uid="{00000000-0005-0000-0000-0000DE200000}"/>
    <cellStyle name="20% - Accent6 43 2 4" xfId="8622" xr:uid="{00000000-0005-0000-0000-0000DF200000}"/>
    <cellStyle name="20% - Accent6 43 2 4 2" xfId="8623" xr:uid="{00000000-0005-0000-0000-0000E0200000}"/>
    <cellStyle name="20% - Accent6 43 2 5" xfId="8624" xr:uid="{00000000-0005-0000-0000-0000E1200000}"/>
    <cellStyle name="20% - Accent6 43 2 5 2" xfId="8625" xr:uid="{00000000-0005-0000-0000-0000E2200000}"/>
    <cellStyle name="20% - Accent6 43 2 6" xfId="8626" xr:uid="{00000000-0005-0000-0000-0000E3200000}"/>
    <cellStyle name="20% - Accent6 43 3" xfId="8627" xr:uid="{00000000-0005-0000-0000-0000E4200000}"/>
    <cellStyle name="20% - Accent6 43 3 2" xfId="8628" xr:uid="{00000000-0005-0000-0000-0000E5200000}"/>
    <cellStyle name="20% - Accent6 43 4" xfId="8629" xr:uid="{00000000-0005-0000-0000-0000E6200000}"/>
    <cellStyle name="20% - Accent6 43 4 2" xfId="8630" xr:uid="{00000000-0005-0000-0000-0000E7200000}"/>
    <cellStyle name="20% - Accent6 43 5" xfId="8631" xr:uid="{00000000-0005-0000-0000-0000E8200000}"/>
    <cellStyle name="20% - Accent6 43 5 2" xfId="8632" xr:uid="{00000000-0005-0000-0000-0000E9200000}"/>
    <cellStyle name="20% - Accent6 43 6" xfId="8633" xr:uid="{00000000-0005-0000-0000-0000EA200000}"/>
    <cellStyle name="20% - Accent6 43 6 2" xfId="8634" xr:uid="{00000000-0005-0000-0000-0000EB200000}"/>
    <cellStyle name="20% - Accent6 43 7" xfId="8635" xr:uid="{00000000-0005-0000-0000-0000EC200000}"/>
    <cellStyle name="20% - Accent6 43 8" xfId="8636" xr:uid="{00000000-0005-0000-0000-0000ED200000}"/>
    <cellStyle name="20% - Accent6 44" xfId="8637" xr:uid="{00000000-0005-0000-0000-0000EE200000}"/>
    <cellStyle name="20% - Accent6 44 2" xfId="8638" xr:uid="{00000000-0005-0000-0000-0000EF200000}"/>
    <cellStyle name="20% - Accent6 44 2 2" xfId="8639" xr:uid="{00000000-0005-0000-0000-0000F0200000}"/>
    <cellStyle name="20% - Accent6 44 2 2 2" xfId="8640" xr:uid="{00000000-0005-0000-0000-0000F1200000}"/>
    <cellStyle name="20% - Accent6 44 2 3" xfId="8641" xr:uid="{00000000-0005-0000-0000-0000F2200000}"/>
    <cellStyle name="20% - Accent6 44 2 3 2" xfId="8642" xr:uid="{00000000-0005-0000-0000-0000F3200000}"/>
    <cellStyle name="20% - Accent6 44 2 4" xfId="8643" xr:uid="{00000000-0005-0000-0000-0000F4200000}"/>
    <cellStyle name="20% - Accent6 44 2 4 2" xfId="8644" xr:uid="{00000000-0005-0000-0000-0000F5200000}"/>
    <cellStyle name="20% - Accent6 44 2 5" xfId="8645" xr:uid="{00000000-0005-0000-0000-0000F6200000}"/>
    <cellStyle name="20% - Accent6 44 2 5 2" xfId="8646" xr:uid="{00000000-0005-0000-0000-0000F7200000}"/>
    <cellStyle name="20% - Accent6 44 2 6" xfId="8647" xr:uid="{00000000-0005-0000-0000-0000F8200000}"/>
    <cellStyle name="20% - Accent6 44 3" xfId="8648" xr:uid="{00000000-0005-0000-0000-0000F9200000}"/>
    <cellStyle name="20% - Accent6 44 3 2" xfId="8649" xr:uid="{00000000-0005-0000-0000-0000FA200000}"/>
    <cellStyle name="20% - Accent6 44 4" xfId="8650" xr:uid="{00000000-0005-0000-0000-0000FB200000}"/>
    <cellStyle name="20% - Accent6 44 4 2" xfId="8651" xr:uid="{00000000-0005-0000-0000-0000FC200000}"/>
    <cellStyle name="20% - Accent6 44 5" xfId="8652" xr:uid="{00000000-0005-0000-0000-0000FD200000}"/>
    <cellStyle name="20% - Accent6 44 5 2" xfId="8653" xr:uid="{00000000-0005-0000-0000-0000FE200000}"/>
    <cellStyle name="20% - Accent6 44 6" xfId="8654" xr:uid="{00000000-0005-0000-0000-0000FF200000}"/>
    <cellStyle name="20% - Accent6 44 6 2" xfId="8655" xr:uid="{00000000-0005-0000-0000-000000210000}"/>
    <cellStyle name="20% - Accent6 44 7" xfId="8656" xr:uid="{00000000-0005-0000-0000-000001210000}"/>
    <cellStyle name="20% - Accent6 44 8" xfId="8657" xr:uid="{00000000-0005-0000-0000-000002210000}"/>
    <cellStyle name="20% - Accent6 45" xfId="8658" xr:uid="{00000000-0005-0000-0000-000003210000}"/>
    <cellStyle name="20% - Accent6 45 2" xfId="8659" xr:uid="{00000000-0005-0000-0000-000004210000}"/>
    <cellStyle name="20% - Accent6 45 2 2" xfId="8660" xr:uid="{00000000-0005-0000-0000-000005210000}"/>
    <cellStyle name="20% - Accent6 45 2 2 2" xfId="8661" xr:uid="{00000000-0005-0000-0000-000006210000}"/>
    <cellStyle name="20% - Accent6 45 2 3" xfId="8662" xr:uid="{00000000-0005-0000-0000-000007210000}"/>
    <cellStyle name="20% - Accent6 45 2 3 2" xfId="8663" xr:uid="{00000000-0005-0000-0000-000008210000}"/>
    <cellStyle name="20% - Accent6 45 2 4" xfId="8664" xr:uid="{00000000-0005-0000-0000-000009210000}"/>
    <cellStyle name="20% - Accent6 45 2 4 2" xfId="8665" xr:uid="{00000000-0005-0000-0000-00000A210000}"/>
    <cellStyle name="20% - Accent6 45 2 5" xfId="8666" xr:uid="{00000000-0005-0000-0000-00000B210000}"/>
    <cellStyle name="20% - Accent6 45 2 5 2" xfId="8667" xr:uid="{00000000-0005-0000-0000-00000C210000}"/>
    <cellStyle name="20% - Accent6 45 2 6" xfId="8668" xr:uid="{00000000-0005-0000-0000-00000D210000}"/>
    <cellStyle name="20% - Accent6 45 3" xfId="8669" xr:uid="{00000000-0005-0000-0000-00000E210000}"/>
    <cellStyle name="20% - Accent6 45 3 2" xfId="8670" xr:uid="{00000000-0005-0000-0000-00000F210000}"/>
    <cellStyle name="20% - Accent6 45 4" xfId="8671" xr:uid="{00000000-0005-0000-0000-000010210000}"/>
    <cellStyle name="20% - Accent6 45 4 2" xfId="8672" xr:uid="{00000000-0005-0000-0000-000011210000}"/>
    <cellStyle name="20% - Accent6 45 5" xfId="8673" xr:uid="{00000000-0005-0000-0000-000012210000}"/>
    <cellStyle name="20% - Accent6 45 5 2" xfId="8674" xr:uid="{00000000-0005-0000-0000-000013210000}"/>
    <cellStyle name="20% - Accent6 45 6" xfId="8675" xr:uid="{00000000-0005-0000-0000-000014210000}"/>
    <cellStyle name="20% - Accent6 45 6 2" xfId="8676" xr:uid="{00000000-0005-0000-0000-000015210000}"/>
    <cellStyle name="20% - Accent6 45 7" xfId="8677" xr:uid="{00000000-0005-0000-0000-000016210000}"/>
    <cellStyle name="20% - Accent6 45 8" xfId="8678" xr:uid="{00000000-0005-0000-0000-000017210000}"/>
    <cellStyle name="20% - Accent6 46" xfId="8679" xr:uid="{00000000-0005-0000-0000-000018210000}"/>
    <cellStyle name="20% - Accent6 46 2" xfId="8680" xr:uid="{00000000-0005-0000-0000-000019210000}"/>
    <cellStyle name="20% - Accent6 46 2 2" xfId="8681" xr:uid="{00000000-0005-0000-0000-00001A210000}"/>
    <cellStyle name="20% - Accent6 46 2 2 2" xfId="8682" xr:uid="{00000000-0005-0000-0000-00001B210000}"/>
    <cellStyle name="20% - Accent6 46 2 3" xfId="8683" xr:uid="{00000000-0005-0000-0000-00001C210000}"/>
    <cellStyle name="20% - Accent6 46 2 3 2" xfId="8684" xr:uid="{00000000-0005-0000-0000-00001D210000}"/>
    <cellStyle name="20% - Accent6 46 2 4" xfId="8685" xr:uid="{00000000-0005-0000-0000-00001E210000}"/>
    <cellStyle name="20% - Accent6 46 2 4 2" xfId="8686" xr:uid="{00000000-0005-0000-0000-00001F210000}"/>
    <cellStyle name="20% - Accent6 46 2 5" xfId="8687" xr:uid="{00000000-0005-0000-0000-000020210000}"/>
    <cellStyle name="20% - Accent6 46 2 5 2" xfId="8688" xr:uid="{00000000-0005-0000-0000-000021210000}"/>
    <cellStyle name="20% - Accent6 46 2 6" xfId="8689" xr:uid="{00000000-0005-0000-0000-000022210000}"/>
    <cellStyle name="20% - Accent6 46 3" xfId="8690" xr:uid="{00000000-0005-0000-0000-000023210000}"/>
    <cellStyle name="20% - Accent6 46 3 2" xfId="8691" xr:uid="{00000000-0005-0000-0000-000024210000}"/>
    <cellStyle name="20% - Accent6 46 4" xfId="8692" xr:uid="{00000000-0005-0000-0000-000025210000}"/>
    <cellStyle name="20% - Accent6 46 4 2" xfId="8693" xr:uid="{00000000-0005-0000-0000-000026210000}"/>
    <cellStyle name="20% - Accent6 46 5" xfId="8694" xr:uid="{00000000-0005-0000-0000-000027210000}"/>
    <cellStyle name="20% - Accent6 46 5 2" xfId="8695" xr:uid="{00000000-0005-0000-0000-000028210000}"/>
    <cellStyle name="20% - Accent6 46 6" xfId="8696" xr:uid="{00000000-0005-0000-0000-000029210000}"/>
    <cellStyle name="20% - Accent6 46 6 2" xfId="8697" xr:uid="{00000000-0005-0000-0000-00002A210000}"/>
    <cellStyle name="20% - Accent6 46 7" xfId="8698" xr:uid="{00000000-0005-0000-0000-00002B210000}"/>
    <cellStyle name="20% - Accent6 46 8" xfId="8699" xr:uid="{00000000-0005-0000-0000-00002C210000}"/>
    <cellStyle name="20% - Accent6 47" xfId="8700" xr:uid="{00000000-0005-0000-0000-00002D210000}"/>
    <cellStyle name="20% - Accent6 47 2" xfId="8701" xr:uid="{00000000-0005-0000-0000-00002E210000}"/>
    <cellStyle name="20% - Accent6 47 2 2" xfId="8702" xr:uid="{00000000-0005-0000-0000-00002F210000}"/>
    <cellStyle name="20% - Accent6 47 2 2 2" xfId="8703" xr:uid="{00000000-0005-0000-0000-000030210000}"/>
    <cellStyle name="20% - Accent6 47 2 3" xfId="8704" xr:uid="{00000000-0005-0000-0000-000031210000}"/>
    <cellStyle name="20% - Accent6 47 2 3 2" xfId="8705" xr:uid="{00000000-0005-0000-0000-000032210000}"/>
    <cellStyle name="20% - Accent6 47 2 4" xfId="8706" xr:uid="{00000000-0005-0000-0000-000033210000}"/>
    <cellStyle name="20% - Accent6 47 2 4 2" xfId="8707" xr:uid="{00000000-0005-0000-0000-000034210000}"/>
    <cellStyle name="20% - Accent6 47 2 5" xfId="8708" xr:uid="{00000000-0005-0000-0000-000035210000}"/>
    <cellStyle name="20% - Accent6 47 2 5 2" xfId="8709" xr:uid="{00000000-0005-0000-0000-000036210000}"/>
    <cellStyle name="20% - Accent6 47 2 6" xfId="8710" xr:uid="{00000000-0005-0000-0000-000037210000}"/>
    <cellStyle name="20% - Accent6 47 3" xfId="8711" xr:uid="{00000000-0005-0000-0000-000038210000}"/>
    <cellStyle name="20% - Accent6 47 3 2" xfId="8712" xr:uid="{00000000-0005-0000-0000-000039210000}"/>
    <cellStyle name="20% - Accent6 47 4" xfId="8713" xr:uid="{00000000-0005-0000-0000-00003A210000}"/>
    <cellStyle name="20% - Accent6 47 4 2" xfId="8714" xr:uid="{00000000-0005-0000-0000-00003B210000}"/>
    <cellStyle name="20% - Accent6 47 5" xfId="8715" xr:uid="{00000000-0005-0000-0000-00003C210000}"/>
    <cellStyle name="20% - Accent6 47 5 2" xfId="8716" xr:uid="{00000000-0005-0000-0000-00003D210000}"/>
    <cellStyle name="20% - Accent6 47 6" xfId="8717" xr:uid="{00000000-0005-0000-0000-00003E210000}"/>
    <cellStyle name="20% - Accent6 47 6 2" xfId="8718" xr:uid="{00000000-0005-0000-0000-00003F210000}"/>
    <cellStyle name="20% - Accent6 47 7" xfId="8719" xr:uid="{00000000-0005-0000-0000-000040210000}"/>
    <cellStyle name="20% - Accent6 47 8" xfId="8720" xr:uid="{00000000-0005-0000-0000-000041210000}"/>
    <cellStyle name="20% - Accent6 48" xfId="8721" xr:uid="{00000000-0005-0000-0000-000042210000}"/>
    <cellStyle name="20% - Accent6 48 2" xfId="8722" xr:uid="{00000000-0005-0000-0000-000043210000}"/>
    <cellStyle name="20% - Accent6 48 2 2" xfId="8723" xr:uid="{00000000-0005-0000-0000-000044210000}"/>
    <cellStyle name="20% - Accent6 48 2 2 2" xfId="8724" xr:uid="{00000000-0005-0000-0000-000045210000}"/>
    <cellStyle name="20% - Accent6 48 2 3" xfId="8725" xr:uid="{00000000-0005-0000-0000-000046210000}"/>
    <cellStyle name="20% - Accent6 48 2 3 2" xfId="8726" xr:uid="{00000000-0005-0000-0000-000047210000}"/>
    <cellStyle name="20% - Accent6 48 2 4" xfId="8727" xr:uid="{00000000-0005-0000-0000-000048210000}"/>
    <cellStyle name="20% - Accent6 48 2 4 2" xfId="8728" xr:uid="{00000000-0005-0000-0000-000049210000}"/>
    <cellStyle name="20% - Accent6 48 2 5" xfId="8729" xr:uid="{00000000-0005-0000-0000-00004A210000}"/>
    <cellStyle name="20% - Accent6 48 2 5 2" xfId="8730" xr:uid="{00000000-0005-0000-0000-00004B210000}"/>
    <cellStyle name="20% - Accent6 48 2 6" xfId="8731" xr:uid="{00000000-0005-0000-0000-00004C210000}"/>
    <cellStyle name="20% - Accent6 48 3" xfId="8732" xr:uid="{00000000-0005-0000-0000-00004D210000}"/>
    <cellStyle name="20% - Accent6 48 3 2" xfId="8733" xr:uid="{00000000-0005-0000-0000-00004E210000}"/>
    <cellStyle name="20% - Accent6 48 4" xfId="8734" xr:uid="{00000000-0005-0000-0000-00004F210000}"/>
    <cellStyle name="20% - Accent6 48 4 2" xfId="8735" xr:uid="{00000000-0005-0000-0000-000050210000}"/>
    <cellStyle name="20% - Accent6 48 5" xfId="8736" xr:uid="{00000000-0005-0000-0000-000051210000}"/>
    <cellStyle name="20% - Accent6 48 5 2" xfId="8737" xr:uid="{00000000-0005-0000-0000-000052210000}"/>
    <cellStyle name="20% - Accent6 48 6" xfId="8738" xr:uid="{00000000-0005-0000-0000-000053210000}"/>
    <cellStyle name="20% - Accent6 48 6 2" xfId="8739" xr:uid="{00000000-0005-0000-0000-000054210000}"/>
    <cellStyle name="20% - Accent6 48 7" xfId="8740" xr:uid="{00000000-0005-0000-0000-000055210000}"/>
    <cellStyle name="20% - Accent6 48 8" xfId="8741" xr:uid="{00000000-0005-0000-0000-000056210000}"/>
    <cellStyle name="20% - Accent6 49" xfId="8742" xr:uid="{00000000-0005-0000-0000-000057210000}"/>
    <cellStyle name="20% - Accent6 49 2" xfId="8743" xr:uid="{00000000-0005-0000-0000-000058210000}"/>
    <cellStyle name="20% - Accent6 49 2 2" xfId="8744" xr:uid="{00000000-0005-0000-0000-000059210000}"/>
    <cellStyle name="20% - Accent6 49 2 2 2" xfId="8745" xr:uid="{00000000-0005-0000-0000-00005A210000}"/>
    <cellStyle name="20% - Accent6 49 2 3" xfId="8746" xr:uid="{00000000-0005-0000-0000-00005B210000}"/>
    <cellStyle name="20% - Accent6 49 2 3 2" xfId="8747" xr:uid="{00000000-0005-0000-0000-00005C210000}"/>
    <cellStyle name="20% - Accent6 49 2 4" xfId="8748" xr:uid="{00000000-0005-0000-0000-00005D210000}"/>
    <cellStyle name="20% - Accent6 49 2 4 2" xfId="8749" xr:uid="{00000000-0005-0000-0000-00005E210000}"/>
    <cellStyle name="20% - Accent6 49 2 5" xfId="8750" xr:uid="{00000000-0005-0000-0000-00005F210000}"/>
    <cellStyle name="20% - Accent6 49 2 5 2" xfId="8751" xr:uid="{00000000-0005-0000-0000-000060210000}"/>
    <cellStyle name="20% - Accent6 49 2 6" xfId="8752" xr:uid="{00000000-0005-0000-0000-000061210000}"/>
    <cellStyle name="20% - Accent6 49 3" xfId="8753" xr:uid="{00000000-0005-0000-0000-000062210000}"/>
    <cellStyle name="20% - Accent6 49 3 2" xfId="8754" xr:uid="{00000000-0005-0000-0000-000063210000}"/>
    <cellStyle name="20% - Accent6 49 4" xfId="8755" xr:uid="{00000000-0005-0000-0000-000064210000}"/>
    <cellStyle name="20% - Accent6 49 4 2" xfId="8756" xr:uid="{00000000-0005-0000-0000-000065210000}"/>
    <cellStyle name="20% - Accent6 49 5" xfId="8757" xr:uid="{00000000-0005-0000-0000-000066210000}"/>
    <cellStyle name="20% - Accent6 49 5 2" xfId="8758" xr:uid="{00000000-0005-0000-0000-000067210000}"/>
    <cellStyle name="20% - Accent6 49 6" xfId="8759" xr:uid="{00000000-0005-0000-0000-000068210000}"/>
    <cellStyle name="20% - Accent6 49 6 2" xfId="8760" xr:uid="{00000000-0005-0000-0000-000069210000}"/>
    <cellStyle name="20% - Accent6 49 7" xfId="8761" xr:uid="{00000000-0005-0000-0000-00006A210000}"/>
    <cellStyle name="20% - Accent6 49 8" xfId="8762" xr:uid="{00000000-0005-0000-0000-00006B210000}"/>
    <cellStyle name="20% - Accent6 5" xfId="8763" xr:uid="{00000000-0005-0000-0000-00006C210000}"/>
    <cellStyle name="20% - Accent6 5 10" xfId="8764" xr:uid="{00000000-0005-0000-0000-00006D210000}"/>
    <cellStyle name="20% - Accent6 5 11" xfId="8765" xr:uid="{00000000-0005-0000-0000-00006E210000}"/>
    <cellStyle name="20% - Accent6 5 2" xfId="8766" xr:uid="{00000000-0005-0000-0000-00006F210000}"/>
    <cellStyle name="20% - Accent6 5 2 2" xfId="8767" xr:uid="{00000000-0005-0000-0000-000070210000}"/>
    <cellStyle name="20% - Accent6 5 2 2 2" xfId="8768" xr:uid="{00000000-0005-0000-0000-000071210000}"/>
    <cellStyle name="20% - Accent6 5 2 3" xfId="8769" xr:uid="{00000000-0005-0000-0000-000072210000}"/>
    <cellStyle name="20% - Accent6 5 2 3 2" xfId="8770" xr:uid="{00000000-0005-0000-0000-000073210000}"/>
    <cellStyle name="20% - Accent6 5 2 4" xfId="8771" xr:uid="{00000000-0005-0000-0000-000074210000}"/>
    <cellStyle name="20% - Accent6 5 2 4 2" xfId="8772" xr:uid="{00000000-0005-0000-0000-000075210000}"/>
    <cellStyle name="20% - Accent6 5 2 5" xfId="8773" xr:uid="{00000000-0005-0000-0000-000076210000}"/>
    <cellStyle name="20% - Accent6 5 2 5 2" xfId="8774" xr:uid="{00000000-0005-0000-0000-000077210000}"/>
    <cellStyle name="20% - Accent6 5 2 6" xfId="8775" xr:uid="{00000000-0005-0000-0000-000078210000}"/>
    <cellStyle name="20% - Accent6 5 2 7" xfId="8776" xr:uid="{00000000-0005-0000-0000-000079210000}"/>
    <cellStyle name="20% - Accent6 5 2 8" xfId="8777" xr:uid="{00000000-0005-0000-0000-00007A210000}"/>
    <cellStyle name="20% - Accent6 5 2 9" xfId="8778" xr:uid="{00000000-0005-0000-0000-00007B210000}"/>
    <cellStyle name="20% - Accent6 5 3" xfId="8779" xr:uid="{00000000-0005-0000-0000-00007C210000}"/>
    <cellStyle name="20% - Accent6 5 3 2" xfId="8780" xr:uid="{00000000-0005-0000-0000-00007D210000}"/>
    <cellStyle name="20% - Accent6 5 4" xfId="8781" xr:uid="{00000000-0005-0000-0000-00007E210000}"/>
    <cellStyle name="20% - Accent6 5 4 2" xfId="8782" xr:uid="{00000000-0005-0000-0000-00007F210000}"/>
    <cellStyle name="20% - Accent6 5 5" xfId="8783" xr:uid="{00000000-0005-0000-0000-000080210000}"/>
    <cellStyle name="20% - Accent6 5 5 2" xfId="8784" xr:uid="{00000000-0005-0000-0000-000081210000}"/>
    <cellStyle name="20% - Accent6 5 6" xfId="8785" xr:uid="{00000000-0005-0000-0000-000082210000}"/>
    <cellStyle name="20% - Accent6 5 6 2" xfId="8786" xr:uid="{00000000-0005-0000-0000-000083210000}"/>
    <cellStyle name="20% - Accent6 5 7" xfId="8787" xr:uid="{00000000-0005-0000-0000-000084210000}"/>
    <cellStyle name="20% - Accent6 5 8" xfId="8788" xr:uid="{00000000-0005-0000-0000-000085210000}"/>
    <cellStyle name="20% - Accent6 5 9" xfId="8789" xr:uid="{00000000-0005-0000-0000-000086210000}"/>
    <cellStyle name="20% - Accent6 50" xfId="8790" xr:uid="{00000000-0005-0000-0000-000087210000}"/>
    <cellStyle name="20% - Accent6 50 2" xfId="8791" xr:uid="{00000000-0005-0000-0000-000088210000}"/>
    <cellStyle name="20% - Accent6 50 2 2" xfId="8792" xr:uid="{00000000-0005-0000-0000-000089210000}"/>
    <cellStyle name="20% - Accent6 50 2 2 2" xfId="8793" xr:uid="{00000000-0005-0000-0000-00008A210000}"/>
    <cellStyle name="20% - Accent6 50 2 3" xfId="8794" xr:uid="{00000000-0005-0000-0000-00008B210000}"/>
    <cellStyle name="20% - Accent6 50 2 3 2" xfId="8795" xr:uid="{00000000-0005-0000-0000-00008C210000}"/>
    <cellStyle name="20% - Accent6 50 2 4" xfId="8796" xr:uid="{00000000-0005-0000-0000-00008D210000}"/>
    <cellStyle name="20% - Accent6 50 2 4 2" xfId="8797" xr:uid="{00000000-0005-0000-0000-00008E210000}"/>
    <cellStyle name="20% - Accent6 50 2 5" xfId="8798" xr:uid="{00000000-0005-0000-0000-00008F210000}"/>
    <cellStyle name="20% - Accent6 50 2 5 2" xfId="8799" xr:uid="{00000000-0005-0000-0000-000090210000}"/>
    <cellStyle name="20% - Accent6 50 2 6" xfId="8800" xr:uid="{00000000-0005-0000-0000-000091210000}"/>
    <cellStyle name="20% - Accent6 50 3" xfId="8801" xr:uid="{00000000-0005-0000-0000-000092210000}"/>
    <cellStyle name="20% - Accent6 50 3 2" xfId="8802" xr:uid="{00000000-0005-0000-0000-000093210000}"/>
    <cellStyle name="20% - Accent6 50 4" xfId="8803" xr:uid="{00000000-0005-0000-0000-000094210000}"/>
    <cellStyle name="20% - Accent6 50 4 2" xfId="8804" xr:uid="{00000000-0005-0000-0000-000095210000}"/>
    <cellStyle name="20% - Accent6 50 5" xfId="8805" xr:uid="{00000000-0005-0000-0000-000096210000}"/>
    <cellStyle name="20% - Accent6 50 5 2" xfId="8806" xr:uid="{00000000-0005-0000-0000-000097210000}"/>
    <cellStyle name="20% - Accent6 50 6" xfId="8807" xr:uid="{00000000-0005-0000-0000-000098210000}"/>
    <cellStyle name="20% - Accent6 50 6 2" xfId="8808" xr:uid="{00000000-0005-0000-0000-000099210000}"/>
    <cellStyle name="20% - Accent6 50 7" xfId="8809" xr:uid="{00000000-0005-0000-0000-00009A210000}"/>
    <cellStyle name="20% - Accent6 50 8" xfId="8810" xr:uid="{00000000-0005-0000-0000-00009B210000}"/>
    <cellStyle name="20% - Accent6 51" xfId="8811" xr:uid="{00000000-0005-0000-0000-00009C210000}"/>
    <cellStyle name="20% - Accent6 51 2" xfId="8812" xr:uid="{00000000-0005-0000-0000-00009D210000}"/>
    <cellStyle name="20% - Accent6 51 2 2" xfId="8813" xr:uid="{00000000-0005-0000-0000-00009E210000}"/>
    <cellStyle name="20% - Accent6 51 2 2 2" xfId="8814" xr:uid="{00000000-0005-0000-0000-00009F210000}"/>
    <cellStyle name="20% - Accent6 51 2 3" xfId="8815" xr:uid="{00000000-0005-0000-0000-0000A0210000}"/>
    <cellStyle name="20% - Accent6 51 2 3 2" xfId="8816" xr:uid="{00000000-0005-0000-0000-0000A1210000}"/>
    <cellStyle name="20% - Accent6 51 2 4" xfId="8817" xr:uid="{00000000-0005-0000-0000-0000A2210000}"/>
    <cellStyle name="20% - Accent6 51 2 4 2" xfId="8818" xr:uid="{00000000-0005-0000-0000-0000A3210000}"/>
    <cellStyle name="20% - Accent6 51 2 5" xfId="8819" xr:uid="{00000000-0005-0000-0000-0000A4210000}"/>
    <cellStyle name="20% - Accent6 51 2 5 2" xfId="8820" xr:uid="{00000000-0005-0000-0000-0000A5210000}"/>
    <cellStyle name="20% - Accent6 51 2 6" xfId="8821" xr:uid="{00000000-0005-0000-0000-0000A6210000}"/>
    <cellStyle name="20% - Accent6 51 3" xfId="8822" xr:uid="{00000000-0005-0000-0000-0000A7210000}"/>
    <cellStyle name="20% - Accent6 51 3 2" xfId="8823" xr:uid="{00000000-0005-0000-0000-0000A8210000}"/>
    <cellStyle name="20% - Accent6 51 4" xfId="8824" xr:uid="{00000000-0005-0000-0000-0000A9210000}"/>
    <cellStyle name="20% - Accent6 51 4 2" xfId="8825" xr:uid="{00000000-0005-0000-0000-0000AA210000}"/>
    <cellStyle name="20% - Accent6 51 5" xfId="8826" xr:uid="{00000000-0005-0000-0000-0000AB210000}"/>
    <cellStyle name="20% - Accent6 51 5 2" xfId="8827" xr:uid="{00000000-0005-0000-0000-0000AC210000}"/>
    <cellStyle name="20% - Accent6 51 6" xfId="8828" xr:uid="{00000000-0005-0000-0000-0000AD210000}"/>
    <cellStyle name="20% - Accent6 51 6 2" xfId="8829" xr:uid="{00000000-0005-0000-0000-0000AE210000}"/>
    <cellStyle name="20% - Accent6 51 7" xfId="8830" xr:uid="{00000000-0005-0000-0000-0000AF210000}"/>
    <cellStyle name="20% - Accent6 51 8" xfId="8831" xr:uid="{00000000-0005-0000-0000-0000B0210000}"/>
    <cellStyle name="20% - Accent6 52" xfId="8832" xr:uid="{00000000-0005-0000-0000-0000B1210000}"/>
    <cellStyle name="20% - Accent6 52 2" xfId="8833" xr:uid="{00000000-0005-0000-0000-0000B2210000}"/>
    <cellStyle name="20% - Accent6 52 2 2" xfId="8834" xr:uid="{00000000-0005-0000-0000-0000B3210000}"/>
    <cellStyle name="20% - Accent6 52 2 2 2" xfId="8835" xr:uid="{00000000-0005-0000-0000-0000B4210000}"/>
    <cellStyle name="20% - Accent6 52 2 3" xfId="8836" xr:uid="{00000000-0005-0000-0000-0000B5210000}"/>
    <cellStyle name="20% - Accent6 52 2 3 2" xfId="8837" xr:uid="{00000000-0005-0000-0000-0000B6210000}"/>
    <cellStyle name="20% - Accent6 52 2 4" xfId="8838" xr:uid="{00000000-0005-0000-0000-0000B7210000}"/>
    <cellStyle name="20% - Accent6 52 2 4 2" xfId="8839" xr:uid="{00000000-0005-0000-0000-0000B8210000}"/>
    <cellStyle name="20% - Accent6 52 2 5" xfId="8840" xr:uid="{00000000-0005-0000-0000-0000B9210000}"/>
    <cellStyle name="20% - Accent6 52 2 5 2" xfId="8841" xr:uid="{00000000-0005-0000-0000-0000BA210000}"/>
    <cellStyle name="20% - Accent6 52 2 6" xfId="8842" xr:uid="{00000000-0005-0000-0000-0000BB210000}"/>
    <cellStyle name="20% - Accent6 52 3" xfId="8843" xr:uid="{00000000-0005-0000-0000-0000BC210000}"/>
    <cellStyle name="20% - Accent6 52 3 2" xfId="8844" xr:uid="{00000000-0005-0000-0000-0000BD210000}"/>
    <cellStyle name="20% - Accent6 52 4" xfId="8845" xr:uid="{00000000-0005-0000-0000-0000BE210000}"/>
    <cellStyle name="20% - Accent6 52 4 2" xfId="8846" xr:uid="{00000000-0005-0000-0000-0000BF210000}"/>
    <cellStyle name="20% - Accent6 52 5" xfId="8847" xr:uid="{00000000-0005-0000-0000-0000C0210000}"/>
    <cellStyle name="20% - Accent6 52 5 2" xfId="8848" xr:uid="{00000000-0005-0000-0000-0000C1210000}"/>
    <cellStyle name="20% - Accent6 52 6" xfId="8849" xr:uid="{00000000-0005-0000-0000-0000C2210000}"/>
    <cellStyle name="20% - Accent6 52 6 2" xfId="8850" xr:uid="{00000000-0005-0000-0000-0000C3210000}"/>
    <cellStyle name="20% - Accent6 52 7" xfId="8851" xr:uid="{00000000-0005-0000-0000-0000C4210000}"/>
    <cellStyle name="20% - Accent6 52 8" xfId="8852" xr:uid="{00000000-0005-0000-0000-0000C5210000}"/>
    <cellStyle name="20% - Accent6 53" xfId="8853" xr:uid="{00000000-0005-0000-0000-0000C6210000}"/>
    <cellStyle name="20% - Accent6 53 2" xfId="8854" xr:uid="{00000000-0005-0000-0000-0000C7210000}"/>
    <cellStyle name="20% - Accent6 53 2 2" xfId="8855" xr:uid="{00000000-0005-0000-0000-0000C8210000}"/>
    <cellStyle name="20% - Accent6 53 2 2 2" xfId="8856" xr:uid="{00000000-0005-0000-0000-0000C9210000}"/>
    <cellStyle name="20% - Accent6 53 2 3" xfId="8857" xr:uid="{00000000-0005-0000-0000-0000CA210000}"/>
    <cellStyle name="20% - Accent6 53 2 3 2" xfId="8858" xr:uid="{00000000-0005-0000-0000-0000CB210000}"/>
    <cellStyle name="20% - Accent6 53 2 4" xfId="8859" xr:uid="{00000000-0005-0000-0000-0000CC210000}"/>
    <cellStyle name="20% - Accent6 53 2 4 2" xfId="8860" xr:uid="{00000000-0005-0000-0000-0000CD210000}"/>
    <cellStyle name="20% - Accent6 53 2 5" xfId="8861" xr:uid="{00000000-0005-0000-0000-0000CE210000}"/>
    <cellStyle name="20% - Accent6 53 2 5 2" xfId="8862" xr:uid="{00000000-0005-0000-0000-0000CF210000}"/>
    <cellStyle name="20% - Accent6 53 2 6" xfId="8863" xr:uid="{00000000-0005-0000-0000-0000D0210000}"/>
    <cellStyle name="20% - Accent6 53 3" xfId="8864" xr:uid="{00000000-0005-0000-0000-0000D1210000}"/>
    <cellStyle name="20% - Accent6 53 3 2" xfId="8865" xr:uid="{00000000-0005-0000-0000-0000D2210000}"/>
    <cellStyle name="20% - Accent6 53 4" xfId="8866" xr:uid="{00000000-0005-0000-0000-0000D3210000}"/>
    <cellStyle name="20% - Accent6 53 4 2" xfId="8867" xr:uid="{00000000-0005-0000-0000-0000D4210000}"/>
    <cellStyle name="20% - Accent6 53 5" xfId="8868" xr:uid="{00000000-0005-0000-0000-0000D5210000}"/>
    <cellStyle name="20% - Accent6 53 5 2" xfId="8869" xr:uid="{00000000-0005-0000-0000-0000D6210000}"/>
    <cellStyle name="20% - Accent6 53 6" xfId="8870" xr:uid="{00000000-0005-0000-0000-0000D7210000}"/>
    <cellStyle name="20% - Accent6 53 6 2" xfId="8871" xr:uid="{00000000-0005-0000-0000-0000D8210000}"/>
    <cellStyle name="20% - Accent6 53 7" xfId="8872" xr:uid="{00000000-0005-0000-0000-0000D9210000}"/>
    <cellStyle name="20% - Accent6 53 8" xfId="8873" xr:uid="{00000000-0005-0000-0000-0000DA210000}"/>
    <cellStyle name="20% - Accent6 54" xfId="8874" xr:uid="{00000000-0005-0000-0000-0000DB210000}"/>
    <cellStyle name="20% - Accent6 54 2" xfId="8875" xr:uid="{00000000-0005-0000-0000-0000DC210000}"/>
    <cellStyle name="20% - Accent6 54 2 2" xfId="8876" xr:uid="{00000000-0005-0000-0000-0000DD210000}"/>
    <cellStyle name="20% - Accent6 54 2 2 2" xfId="8877" xr:uid="{00000000-0005-0000-0000-0000DE210000}"/>
    <cellStyle name="20% - Accent6 54 2 3" xfId="8878" xr:uid="{00000000-0005-0000-0000-0000DF210000}"/>
    <cellStyle name="20% - Accent6 54 2 3 2" xfId="8879" xr:uid="{00000000-0005-0000-0000-0000E0210000}"/>
    <cellStyle name="20% - Accent6 54 2 4" xfId="8880" xr:uid="{00000000-0005-0000-0000-0000E1210000}"/>
    <cellStyle name="20% - Accent6 54 2 4 2" xfId="8881" xr:uid="{00000000-0005-0000-0000-0000E2210000}"/>
    <cellStyle name="20% - Accent6 54 2 5" xfId="8882" xr:uid="{00000000-0005-0000-0000-0000E3210000}"/>
    <cellStyle name="20% - Accent6 54 2 5 2" xfId="8883" xr:uid="{00000000-0005-0000-0000-0000E4210000}"/>
    <cellStyle name="20% - Accent6 54 2 6" xfId="8884" xr:uid="{00000000-0005-0000-0000-0000E5210000}"/>
    <cellStyle name="20% - Accent6 54 3" xfId="8885" xr:uid="{00000000-0005-0000-0000-0000E6210000}"/>
    <cellStyle name="20% - Accent6 54 3 2" xfId="8886" xr:uid="{00000000-0005-0000-0000-0000E7210000}"/>
    <cellStyle name="20% - Accent6 54 4" xfId="8887" xr:uid="{00000000-0005-0000-0000-0000E8210000}"/>
    <cellStyle name="20% - Accent6 54 4 2" xfId="8888" xr:uid="{00000000-0005-0000-0000-0000E9210000}"/>
    <cellStyle name="20% - Accent6 54 5" xfId="8889" xr:uid="{00000000-0005-0000-0000-0000EA210000}"/>
    <cellStyle name="20% - Accent6 54 5 2" xfId="8890" xr:uid="{00000000-0005-0000-0000-0000EB210000}"/>
    <cellStyle name="20% - Accent6 54 6" xfId="8891" xr:uid="{00000000-0005-0000-0000-0000EC210000}"/>
    <cellStyle name="20% - Accent6 54 6 2" xfId="8892" xr:uid="{00000000-0005-0000-0000-0000ED210000}"/>
    <cellStyle name="20% - Accent6 54 7" xfId="8893" xr:uid="{00000000-0005-0000-0000-0000EE210000}"/>
    <cellStyle name="20% - Accent6 54 8" xfId="8894" xr:uid="{00000000-0005-0000-0000-0000EF210000}"/>
    <cellStyle name="20% - Accent6 55" xfId="8895" xr:uid="{00000000-0005-0000-0000-0000F0210000}"/>
    <cellStyle name="20% - Accent6 55 2" xfId="8896" xr:uid="{00000000-0005-0000-0000-0000F1210000}"/>
    <cellStyle name="20% - Accent6 55 2 2" xfId="8897" xr:uid="{00000000-0005-0000-0000-0000F2210000}"/>
    <cellStyle name="20% - Accent6 55 2 2 2" xfId="8898" xr:uid="{00000000-0005-0000-0000-0000F3210000}"/>
    <cellStyle name="20% - Accent6 55 2 3" xfId="8899" xr:uid="{00000000-0005-0000-0000-0000F4210000}"/>
    <cellStyle name="20% - Accent6 55 2 3 2" xfId="8900" xr:uid="{00000000-0005-0000-0000-0000F5210000}"/>
    <cellStyle name="20% - Accent6 55 2 4" xfId="8901" xr:uid="{00000000-0005-0000-0000-0000F6210000}"/>
    <cellStyle name="20% - Accent6 55 2 4 2" xfId="8902" xr:uid="{00000000-0005-0000-0000-0000F7210000}"/>
    <cellStyle name="20% - Accent6 55 2 5" xfId="8903" xr:uid="{00000000-0005-0000-0000-0000F8210000}"/>
    <cellStyle name="20% - Accent6 55 2 5 2" xfId="8904" xr:uid="{00000000-0005-0000-0000-0000F9210000}"/>
    <cellStyle name="20% - Accent6 55 2 6" xfId="8905" xr:uid="{00000000-0005-0000-0000-0000FA210000}"/>
    <cellStyle name="20% - Accent6 55 3" xfId="8906" xr:uid="{00000000-0005-0000-0000-0000FB210000}"/>
    <cellStyle name="20% - Accent6 55 3 2" xfId="8907" xr:uid="{00000000-0005-0000-0000-0000FC210000}"/>
    <cellStyle name="20% - Accent6 55 4" xfId="8908" xr:uid="{00000000-0005-0000-0000-0000FD210000}"/>
    <cellStyle name="20% - Accent6 55 4 2" xfId="8909" xr:uid="{00000000-0005-0000-0000-0000FE210000}"/>
    <cellStyle name="20% - Accent6 55 5" xfId="8910" xr:uid="{00000000-0005-0000-0000-0000FF210000}"/>
    <cellStyle name="20% - Accent6 55 5 2" xfId="8911" xr:uid="{00000000-0005-0000-0000-000000220000}"/>
    <cellStyle name="20% - Accent6 55 6" xfId="8912" xr:uid="{00000000-0005-0000-0000-000001220000}"/>
    <cellStyle name="20% - Accent6 55 6 2" xfId="8913" xr:uid="{00000000-0005-0000-0000-000002220000}"/>
    <cellStyle name="20% - Accent6 55 7" xfId="8914" xr:uid="{00000000-0005-0000-0000-000003220000}"/>
    <cellStyle name="20% - Accent6 55 8" xfId="8915" xr:uid="{00000000-0005-0000-0000-000004220000}"/>
    <cellStyle name="20% - Accent6 56" xfId="8916" xr:uid="{00000000-0005-0000-0000-000005220000}"/>
    <cellStyle name="20% - Accent6 56 2" xfId="8917" xr:uid="{00000000-0005-0000-0000-000006220000}"/>
    <cellStyle name="20% - Accent6 56 2 2" xfId="8918" xr:uid="{00000000-0005-0000-0000-000007220000}"/>
    <cellStyle name="20% - Accent6 56 2 2 2" xfId="8919" xr:uid="{00000000-0005-0000-0000-000008220000}"/>
    <cellStyle name="20% - Accent6 56 2 3" xfId="8920" xr:uid="{00000000-0005-0000-0000-000009220000}"/>
    <cellStyle name="20% - Accent6 56 2 3 2" xfId="8921" xr:uid="{00000000-0005-0000-0000-00000A220000}"/>
    <cellStyle name="20% - Accent6 56 2 4" xfId="8922" xr:uid="{00000000-0005-0000-0000-00000B220000}"/>
    <cellStyle name="20% - Accent6 56 2 4 2" xfId="8923" xr:uid="{00000000-0005-0000-0000-00000C220000}"/>
    <cellStyle name="20% - Accent6 56 2 5" xfId="8924" xr:uid="{00000000-0005-0000-0000-00000D220000}"/>
    <cellStyle name="20% - Accent6 56 2 5 2" xfId="8925" xr:uid="{00000000-0005-0000-0000-00000E220000}"/>
    <cellStyle name="20% - Accent6 56 2 6" xfId="8926" xr:uid="{00000000-0005-0000-0000-00000F220000}"/>
    <cellStyle name="20% - Accent6 56 3" xfId="8927" xr:uid="{00000000-0005-0000-0000-000010220000}"/>
    <cellStyle name="20% - Accent6 56 3 2" xfId="8928" xr:uid="{00000000-0005-0000-0000-000011220000}"/>
    <cellStyle name="20% - Accent6 56 4" xfId="8929" xr:uid="{00000000-0005-0000-0000-000012220000}"/>
    <cellStyle name="20% - Accent6 56 4 2" xfId="8930" xr:uid="{00000000-0005-0000-0000-000013220000}"/>
    <cellStyle name="20% - Accent6 56 5" xfId="8931" xr:uid="{00000000-0005-0000-0000-000014220000}"/>
    <cellStyle name="20% - Accent6 56 5 2" xfId="8932" xr:uid="{00000000-0005-0000-0000-000015220000}"/>
    <cellStyle name="20% - Accent6 56 6" xfId="8933" xr:uid="{00000000-0005-0000-0000-000016220000}"/>
    <cellStyle name="20% - Accent6 56 6 2" xfId="8934" xr:uid="{00000000-0005-0000-0000-000017220000}"/>
    <cellStyle name="20% - Accent6 56 7" xfId="8935" xr:uid="{00000000-0005-0000-0000-000018220000}"/>
    <cellStyle name="20% - Accent6 56 8" xfId="8936" xr:uid="{00000000-0005-0000-0000-000019220000}"/>
    <cellStyle name="20% - Accent6 57" xfId="8937" xr:uid="{00000000-0005-0000-0000-00001A220000}"/>
    <cellStyle name="20% - Accent6 57 2" xfId="8938" xr:uid="{00000000-0005-0000-0000-00001B220000}"/>
    <cellStyle name="20% - Accent6 57 2 2" xfId="8939" xr:uid="{00000000-0005-0000-0000-00001C220000}"/>
    <cellStyle name="20% - Accent6 57 2 2 2" xfId="8940" xr:uid="{00000000-0005-0000-0000-00001D220000}"/>
    <cellStyle name="20% - Accent6 57 2 3" xfId="8941" xr:uid="{00000000-0005-0000-0000-00001E220000}"/>
    <cellStyle name="20% - Accent6 57 2 3 2" xfId="8942" xr:uid="{00000000-0005-0000-0000-00001F220000}"/>
    <cellStyle name="20% - Accent6 57 2 4" xfId="8943" xr:uid="{00000000-0005-0000-0000-000020220000}"/>
    <cellStyle name="20% - Accent6 57 2 4 2" xfId="8944" xr:uid="{00000000-0005-0000-0000-000021220000}"/>
    <cellStyle name="20% - Accent6 57 2 5" xfId="8945" xr:uid="{00000000-0005-0000-0000-000022220000}"/>
    <cellStyle name="20% - Accent6 57 2 5 2" xfId="8946" xr:uid="{00000000-0005-0000-0000-000023220000}"/>
    <cellStyle name="20% - Accent6 57 2 6" xfId="8947" xr:uid="{00000000-0005-0000-0000-000024220000}"/>
    <cellStyle name="20% - Accent6 57 3" xfId="8948" xr:uid="{00000000-0005-0000-0000-000025220000}"/>
    <cellStyle name="20% - Accent6 57 3 2" xfId="8949" xr:uid="{00000000-0005-0000-0000-000026220000}"/>
    <cellStyle name="20% - Accent6 57 4" xfId="8950" xr:uid="{00000000-0005-0000-0000-000027220000}"/>
    <cellStyle name="20% - Accent6 57 4 2" xfId="8951" xr:uid="{00000000-0005-0000-0000-000028220000}"/>
    <cellStyle name="20% - Accent6 57 5" xfId="8952" xr:uid="{00000000-0005-0000-0000-000029220000}"/>
    <cellStyle name="20% - Accent6 57 5 2" xfId="8953" xr:uid="{00000000-0005-0000-0000-00002A220000}"/>
    <cellStyle name="20% - Accent6 57 6" xfId="8954" xr:uid="{00000000-0005-0000-0000-00002B220000}"/>
    <cellStyle name="20% - Accent6 57 6 2" xfId="8955" xr:uid="{00000000-0005-0000-0000-00002C220000}"/>
    <cellStyle name="20% - Accent6 57 7" xfId="8956" xr:uid="{00000000-0005-0000-0000-00002D220000}"/>
    <cellStyle name="20% - Accent6 57 8" xfId="8957" xr:uid="{00000000-0005-0000-0000-00002E220000}"/>
    <cellStyle name="20% - Accent6 58" xfId="8958" xr:uid="{00000000-0005-0000-0000-00002F220000}"/>
    <cellStyle name="20% - Accent6 58 2" xfId="8959" xr:uid="{00000000-0005-0000-0000-000030220000}"/>
    <cellStyle name="20% - Accent6 58 2 2" xfId="8960" xr:uid="{00000000-0005-0000-0000-000031220000}"/>
    <cellStyle name="20% - Accent6 58 2 2 2" xfId="8961" xr:uid="{00000000-0005-0000-0000-000032220000}"/>
    <cellStyle name="20% - Accent6 58 2 3" xfId="8962" xr:uid="{00000000-0005-0000-0000-000033220000}"/>
    <cellStyle name="20% - Accent6 58 2 3 2" xfId="8963" xr:uid="{00000000-0005-0000-0000-000034220000}"/>
    <cellStyle name="20% - Accent6 58 2 4" xfId="8964" xr:uid="{00000000-0005-0000-0000-000035220000}"/>
    <cellStyle name="20% - Accent6 58 2 4 2" xfId="8965" xr:uid="{00000000-0005-0000-0000-000036220000}"/>
    <cellStyle name="20% - Accent6 58 2 5" xfId="8966" xr:uid="{00000000-0005-0000-0000-000037220000}"/>
    <cellStyle name="20% - Accent6 58 2 5 2" xfId="8967" xr:uid="{00000000-0005-0000-0000-000038220000}"/>
    <cellStyle name="20% - Accent6 58 2 6" xfId="8968" xr:uid="{00000000-0005-0000-0000-000039220000}"/>
    <cellStyle name="20% - Accent6 58 3" xfId="8969" xr:uid="{00000000-0005-0000-0000-00003A220000}"/>
    <cellStyle name="20% - Accent6 58 3 2" xfId="8970" xr:uid="{00000000-0005-0000-0000-00003B220000}"/>
    <cellStyle name="20% - Accent6 58 4" xfId="8971" xr:uid="{00000000-0005-0000-0000-00003C220000}"/>
    <cellStyle name="20% - Accent6 58 4 2" xfId="8972" xr:uid="{00000000-0005-0000-0000-00003D220000}"/>
    <cellStyle name="20% - Accent6 58 5" xfId="8973" xr:uid="{00000000-0005-0000-0000-00003E220000}"/>
    <cellStyle name="20% - Accent6 58 5 2" xfId="8974" xr:uid="{00000000-0005-0000-0000-00003F220000}"/>
    <cellStyle name="20% - Accent6 58 6" xfId="8975" xr:uid="{00000000-0005-0000-0000-000040220000}"/>
    <cellStyle name="20% - Accent6 58 6 2" xfId="8976" xr:uid="{00000000-0005-0000-0000-000041220000}"/>
    <cellStyle name="20% - Accent6 58 7" xfId="8977" xr:uid="{00000000-0005-0000-0000-000042220000}"/>
    <cellStyle name="20% - Accent6 58 8" xfId="8978" xr:uid="{00000000-0005-0000-0000-000043220000}"/>
    <cellStyle name="20% - Accent6 59" xfId="8979" xr:uid="{00000000-0005-0000-0000-000044220000}"/>
    <cellStyle name="20% - Accent6 59 2" xfId="8980" xr:uid="{00000000-0005-0000-0000-000045220000}"/>
    <cellStyle name="20% - Accent6 59 2 2" xfId="8981" xr:uid="{00000000-0005-0000-0000-000046220000}"/>
    <cellStyle name="20% - Accent6 59 2 2 2" xfId="8982" xr:uid="{00000000-0005-0000-0000-000047220000}"/>
    <cellStyle name="20% - Accent6 59 2 3" xfId="8983" xr:uid="{00000000-0005-0000-0000-000048220000}"/>
    <cellStyle name="20% - Accent6 59 2 3 2" xfId="8984" xr:uid="{00000000-0005-0000-0000-000049220000}"/>
    <cellStyle name="20% - Accent6 59 2 4" xfId="8985" xr:uid="{00000000-0005-0000-0000-00004A220000}"/>
    <cellStyle name="20% - Accent6 59 2 4 2" xfId="8986" xr:uid="{00000000-0005-0000-0000-00004B220000}"/>
    <cellStyle name="20% - Accent6 59 2 5" xfId="8987" xr:uid="{00000000-0005-0000-0000-00004C220000}"/>
    <cellStyle name="20% - Accent6 59 2 5 2" xfId="8988" xr:uid="{00000000-0005-0000-0000-00004D220000}"/>
    <cellStyle name="20% - Accent6 59 2 6" xfId="8989" xr:uid="{00000000-0005-0000-0000-00004E220000}"/>
    <cellStyle name="20% - Accent6 59 3" xfId="8990" xr:uid="{00000000-0005-0000-0000-00004F220000}"/>
    <cellStyle name="20% - Accent6 59 3 2" xfId="8991" xr:uid="{00000000-0005-0000-0000-000050220000}"/>
    <cellStyle name="20% - Accent6 59 4" xfId="8992" xr:uid="{00000000-0005-0000-0000-000051220000}"/>
    <cellStyle name="20% - Accent6 59 4 2" xfId="8993" xr:uid="{00000000-0005-0000-0000-000052220000}"/>
    <cellStyle name="20% - Accent6 59 5" xfId="8994" xr:uid="{00000000-0005-0000-0000-000053220000}"/>
    <cellStyle name="20% - Accent6 59 5 2" xfId="8995" xr:uid="{00000000-0005-0000-0000-000054220000}"/>
    <cellStyle name="20% - Accent6 59 6" xfId="8996" xr:uid="{00000000-0005-0000-0000-000055220000}"/>
    <cellStyle name="20% - Accent6 59 6 2" xfId="8997" xr:uid="{00000000-0005-0000-0000-000056220000}"/>
    <cellStyle name="20% - Accent6 59 7" xfId="8998" xr:uid="{00000000-0005-0000-0000-000057220000}"/>
    <cellStyle name="20% - Accent6 59 8" xfId="8999" xr:uid="{00000000-0005-0000-0000-000058220000}"/>
    <cellStyle name="20% - Accent6 6" xfId="9000" xr:uid="{00000000-0005-0000-0000-000059220000}"/>
    <cellStyle name="20% - Accent6 6 10" xfId="9001" xr:uid="{00000000-0005-0000-0000-00005A220000}"/>
    <cellStyle name="20% - Accent6 6 11" xfId="9002" xr:uid="{00000000-0005-0000-0000-00005B220000}"/>
    <cellStyle name="20% - Accent6 6 2" xfId="9003" xr:uid="{00000000-0005-0000-0000-00005C220000}"/>
    <cellStyle name="20% - Accent6 6 2 2" xfId="9004" xr:uid="{00000000-0005-0000-0000-00005D220000}"/>
    <cellStyle name="20% - Accent6 6 2 2 2" xfId="9005" xr:uid="{00000000-0005-0000-0000-00005E220000}"/>
    <cellStyle name="20% - Accent6 6 2 3" xfId="9006" xr:uid="{00000000-0005-0000-0000-00005F220000}"/>
    <cellStyle name="20% - Accent6 6 2 3 2" xfId="9007" xr:uid="{00000000-0005-0000-0000-000060220000}"/>
    <cellStyle name="20% - Accent6 6 2 4" xfId="9008" xr:uid="{00000000-0005-0000-0000-000061220000}"/>
    <cellStyle name="20% - Accent6 6 2 4 2" xfId="9009" xr:uid="{00000000-0005-0000-0000-000062220000}"/>
    <cellStyle name="20% - Accent6 6 2 5" xfId="9010" xr:uid="{00000000-0005-0000-0000-000063220000}"/>
    <cellStyle name="20% - Accent6 6 2 5 2" xfId="9011" xr:uid="{00000000-0005-0000-0000-000064220000}"/>
    <cellStyle name="20% - Accent6 6 2 6" xfId="9012" xr:uid="{00000000-0005-0000-0000-000065220000}"/>
    <cellStyle name="20% - Accent6 6 2 7" xfId="9013" xr:uid="{00000000-0005-0000-0000-000066220000}"/>
    <cellStyle name="20% - Accent6 6 2 8" xfId="9014" xr:uid="{00000000-0005-0000-0000-000067220000}"/>
    <cellStyle name="20% - Accent6 6 2 9" xfId="9015" xr:uid="{00000000-0005-0000-0000-000068220000}"/>
    <cellStyle name="20% - Accent6 6 3" xfId="9016" xr:uid="{00000000-0005-0000-0000-000069220000}"/>
    <cellStyle name="20% - Accent6 6 3 2" xfId="9017" xr:uid="{00000000-0005-0000-0000-00006A220000}"/>
    <cellStyle name="20% - Accent6 6 4" xfId="9018" xr:uid="{00000000-0005-0000-0000-00006B220000}"/>
    <cellStyle name="20% - Accent6 6 4 2" xfId="9019" xr:uid="{00000000-0005-0000-0000-00006C220000}"/>
    <cellStyle name="20% - Accent6 6 5" xfId="9020" xr:uid="{00000000-0005-0000-0000-00006D220000}"/>
    <cellStyle name="20% - Accent6 6 5 2" xfId="9021" xr:uid="{00000000-0005-0000-0000-00006E220000}"/>
    <cellStyle name="20% - Accent6 6 6" xfId="9022" xr:uid="{00000000-0005-0000-0000-00006F220000}"/>
    <cellStyle name="20% - Accent6 6 6 2" xfId="9023" xr:uid="{00000000-0005-0000-0000-000070220000}"/>
    <cellStyle name="20% - Accent6 6 7" xfId="9024" xr:uid="{00000000-0005-0000-0000-000071220000}"/>
    <cellStyle name="20% - Accent6 6 8" xfId="9025" xr:uid="{00000000-0005-0000-0000-000072220000}"/>
    <cellStyle name="20% - Accent6 6 9" xfId="9026" xr:uid="{00000000-0005-0000-0000-000073220000}"/>
    <cellStyle name="20% - Accent6 60" xfId="9027" xr:uid="{00000000-0005-0000-0000-000074220000}"/>
    <cellStyle name="20% - Accent6 60 2" xfId="9028" xr:uid="{00000000-0005-0000-0000-000075220000}"/>
    <cellStyle name="20% - Accent6 60 2 2" xfId="9029" xr:uid="{00000000-0005-0000-0000-000076220000}"/>
    <cellStyle name="20% - Accent6 60 2 2 2" xfId="9030" xr:uid="{00000000-0005-0000-0000-000077220000}"/>
    <cellStyle name="20% - Accent6 60 2 3" xfId="9031" xr:uid="{00000000-0005-0000-0000-000078220000}"/>
    <cellStyle name="20% - Accent6 60 2 3 2" xfId="9032" xr:uid="{00000000-0005-0000-0000-000079220000}"/>
    <cellStyle name="20% - Accent6 60 2 4" xfId="9033" xr:uid="{00000000-0005-0000-0000-00007A220000}"/>
    <cellStyle name="20% - Accent6 60 2 4 2" xfId="9034" xr:uid="{00000000-0005-0000-0000-00007B220000}"/>
    <cellStyle name="20% - Accent6 60 2 5" xfId="9035" xr:uid="{00000000-0005-0000-0000-00007C220000}"/>
    <cellStyle name="20% - Accent6 60 2 5 2" xfId="9036" xr:uid="{00000000-0005-0000-0000-00007D220000}"/>
    <cellStyle name="20% - Accent6 60 2 6" xfId="9037" xr:uid="{00000000-0005-0000-0000-00007E220000}"/>
    <cellStyle name="20% - Accent6 60 3" xfId="9038" xr:uid="{00000000-0005-0000-0000-00007F220000}"/>
    <cellStyle name="20% - Accent6 60 3 2" xfId="9039" xr:uid="{00000000-0005-0000-0000-000080220000}"/>
    <cellStyle name="20% - Accent6 60 4" xfId="9040" xr:uid="{00000000-0005-0000-0000-000081220000}"/>
    <cellStyle name="20% - Accent6 60 4 2" xfId="9041" xr:uid="{00000000-0005-0000-0000-000082220000}"/>
    <cellStyle name="20% - Accent6 60 5" xfId="9042" xr:uid="{00000000-0005-0000-0000-000083220000}"/>
    <cellStyle name="20% - Accent6 60 5 2" xfId="9043" xr:uid="{00000000-0005-0000-0000-000084220000}"/>
    <cellStyle name="20% - Accent6 60 6" xfId="9044" xr:uid="{00000000-0005-0000-0000-000085220000}"/>
    <cellStyle name="20% - Accent6 60 6 2" xfId="9045" xr:uid="{00000000-0005-0000-0000-000086220000}"/>
    <cellStyle name="20% - Accent6 60 7" xfId="9046" xr:uid="{00000000-0005-0000-0000-000087220000}"/>
    <cellStyle name="20% - Accent6 60 8" xfId="9047" xr:uid="{00000000-0005-0000-0000-000088220000}"/>
    <cellStyle name="20% - Accent6 61" xfId="9048" xr:uid="{00000000-0005-0000-0000-000089220000}"/>
    <cellStyle name="20% - Accent6 61 2" xfId="9049" xr:uid="{00000000-0005-0000-0000-00008A220000}"/>
    <cellStyle name="20% - Accent6 61 2 2" xfId="9050" xr:uid="{00000000-0005-0000-0000-00008B220000}"/>
    <cellStyle name="20% - Accent6 61 2 2 2" xfId="9051" xr:uid="{00000000-0005-0000-0000-00008C220000}"/>
    <cellStyle name="20% - Accent6 61 2 3" xfId="9052" xr:uid="{00000000-0005-0000-0000-00008D220000}"/>
    <cellStyle name="20% - Accent6 61 2 3 2" xfId="9053" xr:uid="{00000000-0005-0000-0000-00008E220000}"/>
    <cellStyle name="20% - Accent6 61 2 4" xfId="9054" xr:uid="{00000000-0005-0000-0000-00008F220000}"/>
    <cellStyle name="20% - Accent6 61 2 4 2" xfId="9055" xr:uid="{00000000-0005-0000-0000-000090220000}"/>
    <cellStyle name="20% - Accent6 61 2 5" xfId="9056" xr:uid="{00000000-0005-0000-0000-000091220000}"/>
    <cellStyle name="20% - Accent6 61 2 5 2" xfId="9057" xr:uid="{00000000-0005-0000-0000-000092220000}"/>
    <cellStyle name="20% - Accent6 61 2 6" xfId="9058" xr:uid="{00000000-0005-0000-0000-000093220000}"/>
    <cellStyle name="20% - Accent6 61 3" xfId="9059" xr:uid="{00000000-0005-0000-0000-000094220000}"/>
    <cellStyle name="20% - Accent6 61 3 2" xfId="9060" xr:uid="{00000000-0005-0000-0000-000095220000}"/>
    <cellStyle name="20% - Accent6 61 4" xfId="9061" xr:uid="{00000000-0005-0000-0000-000096220000}"/>
    <cellStyle name="20% - Accent6 61 4 2" xfId="9062" xr:uid="{00000000-0005-0000-0000-000097220000}"/>
    <cellStyle name="20% - Accent6 61 5" xfId="9063" xr:uid="{00000000-0005-0000-0000-000098220000}"/>
    <cellStyle name="20% - Accent6 61 5 2" xfId="9064" xr:uid="{00000000-0005-0000-0000-000099220000}"/>
    <cellStyle name="20% - Accent6 61 6" xfId="9065" xr:uid="{00000000-0005-0000-0000-00009A220000}"/>
    <cellStyle name="20% - Accent6 61 6 2" xfId="9066" xr:uid="{00000000-0005-0000-0000-00009B220000}"/>
    <cellStyle name="20% - Accent6 61 7" xfId="9067" xr:uid="{00000000-0005-0000-0000-00009C220000}"/>
    <cellStyle name="20% - Accent6 61 8" xfId="9068" xr:uid="{00000000-0005-0000-0000-00009D220000}"/>
    <cellStyle name="20% - Accent6 62" xfId="9069" xr:uid="{00000000-0005-0000-0000-00009E220000}"/>
    <cellStyle name="20% - Accent6 62 2" xfId="9070" xr:uid="{00000000-0005-0000-0000-00009F220000}"/>
    <cellStyle name="20% - Accent6 62 2 2" xfId="9071" xr:uid="{00000000-0005-0000-0000-0000A0220000}"/>
    <cellStyle name="20% - Accent6 62 2 2 2" xfId="9072" xr:uid="{00000000-0005-0000-0000-0000A1220000}"/>
    <cellStyle name="20% - Accent6 62 2 3" xfId="9073" xr:uid="{00000000-0005-0000-0000-0000A2220000}"/>
    <cellStyle name="20% - Accent6 62 2 3 2" xfId="9074" xr:uid="{00000000-0005-0000-0000-0000A3220000}"/>
    <cellStyle name="20% - Accent6 62 2 4" xfId="9075" xr:uid="{00000000-0005-0000-0000-0000A4220000}"/>
    <cellStyle name="20% - Accent6 62 2 4 2" xfId="9076" xr:uid="{00000000-0005-0000-0000-0000A5220000}"/>
    <cellStyle name="20% - Accent6 62 2 5" xfId="9077" xr:uid="{00000000-0005-0000-0000-0000A6220000}"/>
    <cellStyle name="20% - Accent6 62 2 5 2" xfId="9078" xr:uid="{00000000-0005-0000-0000-0000A7220000}"/>
    <cellStyle name="20% - Accent6 62 2 6" xfId="9079" xr:uid="{00000000-0005-0000-0000-0000A8220000}"/>
    <cellStyle name="20% - Accent6 62 3" xfId="9080" xr:uid="{00000000-0005-0000-0000-0000A9220000}"/>
    <cellStyle name="20% - Accent6 62 3 2" xfId="9081" xr:uid="{00000000-0005-0000-0000-0000AA220000}"/>
    <cellStyle name="20% - Accent6 62 4" xfId="9082" xr:uid="{00000000-0005-0000-0000-0000AB220000}"/>
    <cellStyle name="20% - Accent6 62 4 2" xfId="9083" xr:uid="{00000000-0005-0000-0000-0000AC220000}"/>
    <cellStyle name="20% - Accent6 62 5" xfId="9084" xr:uid="{00000000-0005-0000-0000-0000AD220000}"/>
    <cellStyle name="20% - Accent6 62 5 2" xfId="9085" xr:uid="{00000000-0005-0000-0000-0000AE220000}"/>
    <cellStyle name="20% - Accent6 62 6" xfId="9086" xr:uid="{00000000-0005-0000-0000-0000AF220000}"/>
    <cellStyle name="20% - Accent6 62 6 2" xfId="9087" xr:uid="{00000000-0005-0000-0000-0000B0220000}"/>
    <cellStyle name="20% - Accent6 62 7" xfId="9088" xr:uid="{00000000-0005-0000-0000-0000B1220000}"/>
    <cellStyle name="20% - Accent6 62 8" xfId="9089" xr:uid="{00000000-0005-0000-0000-0000B2220000}"/>
    <cellStyle name="20% - Accent6 63" xfId="9090" xr:uid="{00000000-0005-0000-0000-0000B3220000}"/>
    <cellStyle name="20% - Accent6 63 2" xfId="9091" xr:uid="{00000000-0005-0000-0000-0000B4220000}"/>
    <cellStyle name="20% - Accent6 63 2 2" xfId="9092" xr:uid="{00000000-0005-0000-0000-0000B5220000}"/>
    <cellStyle name="20% - Accent6 63 2 2 2" xfId="9093" xr:uid="{00000000-0005-0000-0000-0000B6220000}"/>
    <cellStyle name="20% - Accent6 63 2 3" xfId="9094" xr:uid="{00000000-0005-0000-0000-0000B7220000}"/>
    <cellStyle name="20% - Accent6 63 2 3 2" xfId="9095" xr:uid="{00000000-0005-0000-0000-0000B8220000}"/>
    <cellStyle name="20% - Accent6 63 2 4" xfId="9096" xr:uid="{00000000-0005-0000-0000-0000B9220000}"/>
    <cellStyle name="20% - Accent6 63 2 4 2" xfId="9097" xr:uid="{00000000-0005-0000-0000-0000BA220000}"/>
    <cellStyle name="20% - Accent6 63 2 5" xfId="9098" xr:uid="{00000000-0005-0000-0000-0000BB220000}"/>
    <cellStyle name="20% - Accent6 63 2 5 2" xfId="9099" xr:uid="{00000000-0005-0000-0000-0000BC220000}"/>
    <cellStyle name="20% - Accent6 63 2 6" xfId="9100" xr:uid="{00000000-0005-0000-0000-0000BD220000}"/>
    <cellStyle name="20% - Accent6 63 3" xfId="9101" xr:uid="{00000000-0005-0000-0000-0000BE220000}"/>
    <cellStyle name="20% - Accent6 63 3 2" xfId="9102" xr:uid="{00000000-0005-0000-0000-0000BF220000}"/>
    <cellStyle name="20% - Accent6 63 4" xfId="9103" xr:uid="{00000000-0005-0000-0000-0000C0220000}"/>
    <cellStyle name="20% - Accent6 63 4 2" xfId="9104" xr:uid="{00000000-0005-0000-0000-0000C1220000}"/>
    <cellStyle name="20% - Accent6 63 5" xfId="9105" xr:uid="{00000000-0005-0000-0000-0000C2220000}"/>
    <cellStyle name="20% - Accent6 63 5 2" xfId="9106" xr:uid="{00000000-0005-0000-0000-0000C3220000}"/>
    <cellStyle name="20% - Accent6 63 6" xfId="9107" xr:uid="{00000000-0005-0000-0000-0000C4220000}"/>
    <cellStyle name="20% - Accent6 63 6 2" xfId="9108" xr:uid="{00000000-0005-0000-0000-0000C5220000}"/>
    <cellStyle name="20% - Accent6 63 7" xfId="9109" xr:uid="{00000000-0005-0000-0000-0000C6220000}"/>
    <cellStyle name="20% - Accent6 63 8" xfId="9110" xr:uid="{00000000-0005-0000-0000-0000C7220000}"/>
    <cellStyle name="20% - Accent6 64" xfId="9111" xr:uid="{00000000-0005-0000-0000-0000C8220000}"/>
    <cellStyle name="20% - Accent6 64 2" xfId="9112" xr:uid="{00000000-0005-0000-0000-0000C9220000}"/>
    <cellStyle name="20% - Accent6 64 2 2" xfId="9113" xr:uid="{00000000-0005-0000-0000-0000CA220000}"/>
    <cellStyle name="20% - Accent6 64 2 2 2" xfId="9114" xr:uid="{00000000-0005-0000-0000-0000CB220000}"/>
    <cellStyle name="20% - Accent6 64 2 3" xfId="9115" xr:uid="{00000000-0005-0000-0000-0000CC220000}"/>
    <cellStyle name="20% - Accent6 64 2 3 2" xfId="9116" xr:uid="{00000000-0005-0000-0000-0000CD220000}"/>
    <cellStyle name="20% - Accent6 64 2 4" xfId="9117" xr:uid="{00000000-0005-0000-0000-0000CE220000}"/>
    <cellStyle name="20% - Accent6 64 2 4 2" xfId="9118" xr:uid="{00000000-0005-0000-0000-0000CF220000}"/>
    <cellStyle name="20% - Accent6 64 2 5" xfId="9119" xr:uid="{00000000-0005-0000-0000-0000D0220000}"/>
    <cellStyle name="20% - Accent6 64 2 5 2" xfId="9120" xr:uid="{00000000-0005-0000-0000-0000D1220000}"/>
    <cellStyle name="20% - Accent6 64 2 6" xfId="9121" xr:uid="{00000000-0005-0000-0000-0000D2220000}"/>
    <cellStyle name="20% - Accent6 64 3" xfId="9122" xr:uid="{00000000-0005-0000-0000-0000D3220000}"/>
    <cellStyle name="20% - Accent6 64 3 2" xfId="9123" xr:uid="{00000000-0005-0000-0000-0000D4220000}"/>
    <cellStyle name="20% - Accent6 64 4" xfId="9124" xr:uid="{00000000-0005-0000-0000-0000D5220000}"/>
    <cellStyle name="20% - Accent6 64 4 2" xfId="9125" xr:uid="{00000000-0005-0000-0000-0000D6220000}"/>
    <cellStyle name="20% - Accent6 64 5" xfId="9126" xr:uid="{00000000-0005-0000-0000-0000D7220000}"/>
    <cellStyle name="20% - Accent6 64 5 2" xfId="9127" xr:uid="{00000000-0005-0000-0000-0000D8220000}"/>
    <cellStyle name="20% - Accent6 64 6" xfId="9128" xr:uid="{00000000-0005-0000-0000-0000D9220000}"/>
    <cellStyle name="20% - Accent6 64 6 2" xfId="9129" xr:uid="{00000000-0005-0000-0000-0000DA220000}"/>
    <cellStyle name="20% - Accent6 64 7" xfId="9130" xr:uid="{00000000-0005-0000-0000-0000DB220000}"/>
    <cellStyle name="20% - Accent6 64 8" xfId="9131" xr:uid="{00000000-0005-0000-0000-0000DC220000}"/>
    <cellStyle name="20% - Accent6 65" xfId="9132" xr:uid="{00000000-0005-0000-0000-0000DD220000}"/>
    <cellStyle name="20% - Accent6 65 2" xfId="9133" xr:uid="{00000000-0005-0000-0000-0000DE220000}"/>
    <cellStyle name="20% - Accent6 65 2 2" xfId="9134" xr:uid="{00000000-0005-0000-0000-0000DF220000}"/>
    <cellStyle name="20% - Accent6 65 2 2 2" xfId="9135" xr:uid="{00000000-0005-0000-0000-0000E0220000}"/>
    <cellStyle name="20% - Accent6 65 2 3" xfId="9136" xr:uid="{00000000-0005-0000-0000-0000E1220000}"/>
    <cellStyle name="20% - Accent6 65 2 3 2" xfId="9137" xr:uid="{00000000-0005-0000-0000-0000E2220000}"/>
    <cellStyle name="20% - Accent6 65 2 4" xfId="9138" xr:uid="{00000000-0005-0000-0000-0000E3220000}"/>
    <cellStyle name="20% - Accent6 65 2 4 2" xfId="9139" xr:uid="{00000000-0005-0000-0000-0000E4220000}"/>
    <cellStyle name="20% - Accent6 65 2 5" xfId="9140" xr:uid="{00000000-0005-0000-0000-0000E5220000}"/>
    <cellStyle name="20% - Accent6 65 2 5 2" xfId="9141" xr:uid="{00000000-0005-0000-0000-0000E6220000}"/>
    <cellStyle name="20% - Accent6 65 2 6" xfId="9142" xr:uid="{00000000-0005-0000-0000-0000E7220000}"/>
    <cellStyle name="20% - Accent6 65 3" xfId="9143" xr:uid="{00000000-0005-0000-0000-0000E8220000}"/>
    <cellStyle name="20% - Accent6 65 3 2" xfId="9144" xr:uid="{00000000-0005-0000-0000-0000E9220000}"/>
    <cellStyle name="20% - Accent6 65 4" xfId="9145" xr:uid="{00000000-0005-0000-0000-0000EA220000}"/>
    <cellStyle name="20% - Accent6 65 4 2" xfId="9146" xr:uid="{00000000-0005-0000-0000-0000EB220000}"/>
    <cellStyle name="20% - Accent6 65 5" xfId="9147" xr:uid="{00000000-0005-0000-0000-0000EC220000}"/>
    <cellStyle name="20% - Accent6 65 5 2" xfId="9148" xr:uid="{00000000-0005-0000-0000-0000ED220000}"/>
    <cellStyle name="20% - Accent6 65 6" xfId="9149" xr:uid="{00000000-0005-0000-0000-0000EE220000}"/>
    <cellStyle name="20% - Accent6 65 6 2" xfId="9150" xr:uid="{00000000-0005-0000-0000-0000EF220000}"/>
    <cellStyle name="20% - Accent6 65 7" xfId="9151" xr:uid="{00000000-0005-0000-0000-0000F0220000}"/>
    <cellStyle name="20% - Accent6 65 8" xfId="9152" xr:uid="{00000000-0005-0000-0000-0000F1220000}"/>
    <cellStyle name="20% - Accent6 66" xfId="9153" xr:uid="{00000000-0005-0000-0000-0000F2220000}"/>
    <cellStyle name="20% - Accent6 66 2" xfId="9154" xr:uid="{00000000-0005-0000-0000-0000F3220000}"/>
    <cellStyle name="20% - Accent6 66 2 2" xfId="9155" xr:uid="{00000000-0005-0000-0000-0000F4220000}"/>
    <cellStyle name="20% - Accent6 66 2 2 2" xfId="9156" xr:uid="{00000000-0005-0000-0000-0000F5220000}"/>
    <cellStyle name="20% - Accent6 66 2 3" xfId="9157" xr:uid="{00000000-0005-0000-0000-0000F6220000}"/>
    <cellStyle name="20% - Accent6 66 2 3 2" xfId="9158" xr:uid="{00000000-0005-0000-0000-0000F7220000}"/>
    <cellStyle name="20% - Accent6 66 2 4" xfId="9159" xr:uid="{00000000-0005-0000-0000-0000F8220000}"/>
    <cellStyle name="20% - Accent6 66 2 4 2" xfId="9160" xr:uid="{00000000-0005-0000-0000-0000F9220000}"/>
    <cellStyle name="20% - Accent6 66 2 5" xfId="9161" xr:uid="{00000000-0005-0000-0000-0000FA220000}"/>
    <cellStyle name="20% - Accent6 66 2 5 2" xfId="9162" xr:uid="{00000000-0005-0000-0000-0000FB220000}"/>
    <cellStyle name="20% - Accent6 66 2 6" xfId="9163" xr:uid="{00000000-0005-0000-0000-0000FC220000}"/>
    <cellStyle name="20% - Accent6 66 3" xfId="9164" xr:uid="{00000000-0005-0000-0000-0000FD220000}"/>
    <cellStyle name="20% - Accent6 66 3 2" xfId="9165" xr:uid="{00000000-0005-0000-0000-0000FE220000}"/>
    <cellStyle name="20% - Accent6 66 4" xfId="9166" xr:uid="{00000000-0005-0000-0000-0000FF220000}"/>
    <cellStyle name="20% - Accent6 66 4 2" xfId="9167" xr:uid="{00000000-0005-0000-0000-000000230000}"/>
    <cellStyle name="20% - Accent6 66 5" xfId="9168" xr:uid="{00000000-0005-0000-0000-000001230000}"/>
    <cellStyle name="20% - Accent6 66 5 2" xfId="9169" xr:uid="{00000000-0005-0000-0000-000002230000}"/>
    <cellStyle name="20% - Accent6 66 6" xfId="9170" xr:uid="{00000000-0005-0000-0000-000003230000}"/>
    <cellStyle name="20% - Accent6 66 6 2" xfId="9171" xr:uid="{00000000-0005-0000-0000-000004230000}"/>
    <cellStyle name="20% - Accent6 66 7" xfId="9172" xr:uid="{00000000-0005-0000-0000-000005230000}"/>
    <cellStyle name="20% - Accent6 66 8" xfId="9173" xr:uid="{00000000-0005-0000-0000-000006230000}"/>
    <cellStyle name="20% - Accent6 67" xfId="9174" xr:uid="{00000000-0005-0000-0000-000007230000}"/>
    <cellStyle name="20% - Accent6 67 2" xfId="9175" xr:uid="{00000000-0005-0000-0000-000008230000}"/>
    <cellStyle name="20% - Accent6 67 2 2" xfId="9176" xr:uid="{00000000-0005-0000-0000-000009230000}"/>
    <cellStyle name="20% - Accent6 67 2 2 2" xfId="9177" xr:uid="{00000000-0005-0000-0000-00000A230000}"/>
    <cellStyle name="20% - Accent6 67 2 3" xfId="9178" xr:uid="{00000000-0005-0000-0000-00000B230000}"/>
    <cellStyle name="20% - Accent6 67 2 3 2" xfId="9179" xr:uid="{00000000-0005-0000-0000-00000C230000}"/>
    <cellStyle name="20% - Accent6 67 2 4" xfId="9180" xr:uid="{00000000-0005-0000-0000-00000D230000}"/>
    <cellStyle name="20% - Accent6 67 2 4 2" xfId="9181" xr:uid="{00000000-0005-0000-0000-00000E230000}"/>
    <cellStyle name="20% - Accent6 67 2 5" xfId="9182" xr:uid="{00000000-0005-0000-0000-00000F230000}"/>
    <cellStyle name="20% - Accent6 67 2 5 2" xfId="9183" xr:uid="{00000000-0005-0000-0000-000010230000}"/>
    <cellStyle name="20% - Accent6 67 2 6" xfId="9184" xr:uid="{00000000-0005-0000-0000-000011230000}"/>
    <cellStyle name="20% - Accent6 67 3" xfId="9185" xr:uid="{00000000-0005-0000-0000-000012230000}"/>
    <cellStyle name="20% - Accent6 67 3 2" xfId="9186" xr:uid="{00000000-0005-0000-0000-000013230000}"/>
    <cellStyle name="20% - Accent6 67 4" xfId="9187" xr:uid="{00000000-0005-0000-0000-000014230000}"/>
    <cellStyle name="20% - Accent6 67 4 2" xfId="9188" xr:uid="{00000000-0005-0000-0000-000015230000}"/>
    <cellStyle name="20% - Accent6 67 5" xfId="9189" xr:uid="{00000000-0005-0000-0000-000016230000}"/>
    <cellStyle name="20% - Accent6 67 5 2" xfId="9190" xr:uid="{00000000-0005-0000-0000-000017230000}"/>
    <cellStyle name="20% - Accent6 67 6" xfId="9191" xr:uid="{00000000-0005-0000-0000-000018230000}"/>
    <cellStyle name="20% - Accent6 67 6 2" xfId="9192" xr:uid="{00000000-0005-0000-0000-000019230000}"/>
    <cellStyle name="20% - Accent6 67 7" xfId="9193" xr:uid="{00000000-0005-0000-0000-00001A230000}"/>
    <cellStyle name="20% - Accent6 67 8" xfId="9194" xr:uid="{00000000-0005-0000-0000-00001B230000}"/>
    <cellStyle name="20% - Accent6 68" xfId="9195" xr:uid="{00000000-0005-0000-0000-00001C230000}"/>
    <cellStyle name="20% - Accent6 68 2" xfId="9196" xr:uid="{00000000-0005-0000-0000-00001D230000}"/>
    <cellStyle name="20% - Accent6 68 2 2" xfId="9197" xr:uid="{00000000-0005-0000-0000-00001E230000}"/>
    <cellStyle name="20% - Accent6 68 2 2 2" xfId="9198" xr:uid="{00000000-0005-0000-0000-00001F230000}"/>
    <cellStyle name="20% - Accent6 68 2 3" xfId="9199" xr:uid="{00000000-0005-0000-0000-000020230000}"/>
    <cellStyle name="20% - Accent6 68 2 3 2" xfId="9200" xr:uid="{00000000-0005-0000-0000-000021230000}"/>
    <cellStyle name="20% - Accent6 68 2 4" xfId="9201" xr:uid="{00000000-0005-0000-0000-000022230000}"/>
    <cellStyle name="20% - Accent6 68 2 4 2" xfId="9202" xr:uid="{00000000-0005-0000-0000-000023230000}"/>
    <cellStyle name="20% - Accent6 68 2 5" xfId="9203" xr:uid="{00000000-0005-0000-0000-000024230000}"/>
    <cellStyle name="20% - Accent6 68 2 5 2" xfId="9204" xr:uid="{00000000-0005-0000-0000-000025230000}"/>
    <cellStyle name="20% - Accent6 68 2 6" xfId="9205" xr:uid="{00000000-0005-0000-0000-000026230000}"/>
    <cellStyle name="20% - Accent6 68 3" xfId="9206" xr:uid="{00000000-0005-0000-0000-000027230000}"/>
    <cellStyle name="20% - Accent6 68 3 2" xfId="9207" xr:uid="{00000000-0005-0000-0000-000028230000}"/>
    <cellStyle name="20% - Accent6 68 4" xfId="9208" xr:uid="{00000000-0005-0000-0000-000029230000}"/>
    <cellStyle name="20% - Accent6 68 4 2" xfId="9209" xr:uid="{00000000-0005-0000-0000-00002A230000}"/>
    <cellStyle name="20% - Accent6 68 5" xfId="9210" xr:uid="{00000000-0005-0000-0000-00002B230000}"/>
    <cellStyle name="20% - Accent6 68 5 2" xfId="9211" xr:uid="{00000000-0005-0000-0000-00002C230000}"/>
    <cellStyle name="20% - Accent6 68 6" xfId="9212" xr:uid="{00000000-0005-0000-0000-00002D230000}"/>
    <cellStyle name="20% - Accent6 68 6 2" xfId="9213" xr:uid="{00000000-0005-0000-0000-00002E230000}"/>
    <cellStyle name="20% - Accent6 68 7" xfId="9214" xr:uid="{00000000-0005-0000-0000-00002F230000}"/>
    <cellStyle name="20% - Accent6 68 8" xfId="9215" xr:uid="{00000000-0005-0000-0000-000030230000}"/>
    <cellStyle name="20% - Accent6 69" xfId="9216" xr:uid="{00000000-0005-0000-0000-000031230000}"/>
    <cellStyle name="20% - Accent6 69 2" xfId="9217" xr:uid="{00000000-0005-0000-0000-000032230000}"/>
    <cellStyle name="20% - Accent6 69 2 2" xfId="9218" xr:uid="{00000000-0005-0000-0000-000033230000}"/>
    <cellStyle name="20% - Accent6 69 2 2 2" xfId="9219" xr:uid="{00000000-0005-0000-0000-000034230000}"/>
    <cellStyle name="20% - Accent6 69 2 3" xfId="9220" xr:uid="{00000000-0005-0000-0000-000035230000}"/>
    <cellStyle name="20% - Accent6 69 2 3 2" xfId="9221" xr:uid="{00000000-0005-0000-0000-000036230000}"/>
    <cellStyle name="20% - Accent6 69 2 4" xfId="9222" xr:uid="{00000000-0005-0000-0000-000037230000}"/>
    <cellStyle name="20% - Accent6 69 2 4 2" xfId="9223" xr:uid="{00000000-0005-0000-0000-000038230000}"/>
    <cellStyle name="20% - Accent6 69 2 5" xfId="9224" xr:uid="{00000000-0005-0000-0000-000039230000}"/>
    <cellStyle name="20% - Accent6 69 2 5 2" xfId="9225" xr:uid="{00000000-0005-0000-0000-00003A230000}"/>
    <cellStyle name="20% - Accent6 69 2 6" xfId="9226" xr:uid="{00000000-0005-0000-0000-00003B230000}"/>
    <cellStyle name="20% - Accent6 69 3" xfId="9227" xr:uid="{00000000-0005-0000-0000-00003C230000}"/>
    <cellStyle name="20% - Accent6 69 3 2" xfId="9228" xr:uid="{00000000-0005-0000-0000-00003D230000}"/>
    <cellStyle name="20% - Accent6 69 4" xfId="9229" xr:uid="{00000000-0005-0000-0000-00003E230000}"/>
    <cellStyle name="20% - Accent6 69 4 2" xfId="9230" xr:uid="{00000000-0005-0000-0000-00003F230000}"/>
    <cellStyle name="20% - Accent6 69 5" xfId="9231" xr:uid="{00000000-0005-0000-0000-000040230000}"/>
    <cellStyle name="20% - Accent6 69 5 2" xfId="9232" xr:uid="{00000000-0005-0000-0000-000041230000}"/>
    <cellStyle name="20% - Accent6 69 6" xfId="9233" xr:uid="{00000000-0005-0000-0000-000042230000}"/>
    <cellStyle name="20% - Accent6 69 6 2" xfId="9234" xr:uid="{00000000-0005-0000-0000-000043230000}"/>
    <cellStyle name="20% - Accent6 69 7" xfId="9235" xr:uid="{00000000-0005-0000-0000-000044230000}"/>
    <cellStyle name="20% - Accent6 69 8" xfId="9236" xr:uid="{00000000-0005-0000-0000-000045230000}"/>
    <cellStyle name="20% - Accent6 7" xfId="9237" xr:uid="{00000000-0005-0000-0000-000046230000}"/>
    <cellStyle name="20% - Accent6 7 10" xfId="9238" xr:uid="{00000000-0005-0000-0000-000047230000}"/>
    <cellStyle name="20% - Accent6 7 11" xfId="9239" xr:uid="{00000000-0005-0000-0000-000048230000}"/>
    <cellStyle name="20% - Accent6 7 2" xfId="9240" xr:uid="{00000000-0005-0000-0000-000049230000}"/>
    <cellStyle name="20% - Accent6 7 2 2" xfId="9241" xr:uid="{00000000-0005-0000-0000-00004A230000}"/>
    <cellStyle name="20% - Accent6 7 2 2 2" xfId="9242" xr:uid="{00000000-0005-0000-0000-00004B230000}"/>
    <cellStyle name="20% - Accent6 7 2 3" xfId="9243" xr:uid="{00000000-0005-0000-0000-00004C230000}"/>
    <cellStyle name="20% - Accent6 7 2 3 2" xfId="9244" xr:uid="{00000000-0005-0000-0000-00004D230000}"/>
    <cellStyle name="20% - Accent6 7 2 4" xfId="9245" xr:uid="{00000000-0005-0000-0000-00004E230000}"/>
    <cellStyle name="20% - Accent6 7 2 4 2" xfId="9246" xr:uid="{00000000-0005-0000-0000-00004F230000}"/>
    <cellStyle name="20% - Accent6 7 2 5" xfId="9247" xr:uid="{00000000-0005-0000-0000-000050230000}"/>
    <cellStyle name="20% - Accent6 7 2 5 2" xfId="9248" xr:uid="{00000000-0005-0000-0000-000051230000}"/>
    <cellStyle name="20% - Accent6 7 2 6" xfId="9249" xr:uid="{00000000-0005-0000-0000-000052230000}"/>
    <cellStyle name="20% - Accent6 7 2 7" xfId="9250" xr:uid="{00000000-0005-0000-0000-000053230000}"/>
    <cellStyle name="20% - Accent6 7 2 8" xfId="9251" xr:uid="{00000000-0005-0000-0000-000054230000}"/>
    <cellStyle name="20% - Accent6 7 2 9" xfId="9252" xr:uid="{00000000-0005-0000-0000-000055230000}"/>
    <cellStyle name="20% - Accent6 7 3" xfId="9253" xr:uid="{00000000-0005-0000-0000-000056230000}"/>
    <cellStyle name="20% - Accent6 7 3 2" xfId="9254" xr:uid="{00000000-0005-0000-0000-000057230000}"/>
    <cellStyle name="20% - Accent6 7 4" xfId="9255" xr:uid="{00000000-0005-0000-0000-000058230000}"/>
    <cellStyle name="20% - Accent6 7 4 2" xfId="9256" xr:uid="{00000000-0005-0000-0000-000059230000}"/>
    <cellStyle name="20% - Accent6 7 5" xfId="9257" xr:uid="{00000000-0005-0000-0000-00005A230000}"/>
    <cellStyle name="20% - Accent6 7 5 2" xfId="9258" xr:uid="{00000000-0005-0000-0000-00005B230000}"/>
    <cellStyle name="20% - Accent6 7 6" xfId="9259" xr:uid="{00000000-0005-0000-0000-00005C230000}"/>
    <cellStyle name="20% - Accent6 7 6 2" xfId="9260" xr:uid="{00000000-0005-0000-0000-00005D230000}"/>
    <cellStyle name="20% - Accent6 7 7" xfId="9261" xr:uid="{00000000-0005-0000-0000-00005E230000}"/>
    <cellStyle name="20% - Accent6 7 8" xfId="9262" xr:uid="{00000000-0005-0000-0000-00005F230000}"/>
    <cellStyle name="20% - Accent6 7 9" xfId="9263" xr:uid="{00000000-0005-0000-0000-000060230000}"/>
    <cellStyle name="20% - Accent6 70" xfId="9264" xr:uid="{00000000-0005-0000-0000-000061230000}"/>
    <cellStyle name="20% - Accent6 70 2" xfId="9265" xr:uid="{00000000-0005-0000-0000-000062230000}"/>
    <cellStyle name="20% - Accent6 70 2 2" xfId="9266" xr:uid="{00000000-0005-0000-0000-000063230000}"/>
    <cellStyle name="20% - Accent6 70 2 2 2" xfId="9267" xr:uid="{00000000-0005-0000-0000-000064230000}"/>
    <cellStyle name="20% - Accent6 70 2 3" xfId="9268" xr:uid="{00000000-0005-0000-0000-000065230000}"/>
    <cellStyle name="20% - Accent6 70 2 3 2" xfId="9269" xr:uid="{00000000-0005-0000-0000-000066230000}"/>
    <cellStyle name="20% - Accent6 70 2 4" xfId="9270" xr:uid="{00000000-0005-0000-0000-000067230000}"/>
    <cellStyle name="20% - Accent6 70 2 4 2" xfId="9271" xr:uid="{00000000-0005-0000-0000-000068230000}"/>
    <cellStyle name="20% - Accent6 70 2 5" xfId="9272" xr:uid="{00000000-0005-0000-0000-000069230000}"/>
    <cellStyle name="20% - Accent6 70 2 5 2" xfId="9273" xr:uid="{00000000-0005-0000-0000-00006A230000}"/>
    <cellStyle name="20% - Accent6 70 2 6" xfId="9274" xr:uid="{00000000-0005-0000-0000-00006B230000}"/>
    <cellStyle name="20% - Accent6 70 3" xfId="9275" xr:uid="{00000000-0005-0000-0000-00006C230000}"/>
    <cellStyle name="20% - Accent6 70 3 2" xfId="9276" xr:uid="{00000000-0005-0000-0000-00006D230000}"/>
    <cellStyle name="20% - Accent6 70 4" xfId="9277" xr:uid="{00000000-0005-0000-0000-00006E230000}"/>
    <cellStyle name="20% - Accent6 70 4 2" xfId="9278" xr:uid="{00000000-0005-0000-0000-00006F230000}"/>
    <cellStyle name="20% - Accent6 70 5" xfId="9279" xr:uid="{00000000-0005-0000-0000-000070230000}"/>
    <cellStyle name="20% - Accent6 70 5 2" xfId="9280" xr:uid="{00000000-0005-0000-0000-000071230000}"/>
    <cellStyle name="20% - Accent6 70 6" xfId="9281" xr:uid="{00000000-0005-0000-0000-000072230000}"/>
    <cellStyle name="20% - Accent6 70 6 2" xfId="9282" xr:uid="{00000000-0005-0000-0000-000073230000}"/>
    <cellStyle name="20% - Accent6 70 7" xfId="9283" xr:uid="{00000000-0005-0000-0000-000074230000}"/>
    <cellStyle name="20% - Accent6 70 8" xfId="9284" xr:uid="{00000000-0005-0000-0000-000075230000}"/>
    <cellStyle name="20% - Accent6 71" xfId="9285" xr:uid="{00000000-0005-0000-0000-000076230000}"/>
    <cellStyle name="20% - Accent6 71 2" xfId="9286" xr:uid="{00000000-0005-0000-0000-000077230000}"/>
    <cellStyle name="20% - Accent6 71 2 2" xfId="9287" xr:uid="{00000000-0005-0000-0000-000078230000}"/>
    <cellStyle name="20% - Accent6 71 2 2 2" xfId="9288" xr:uid="{00000000-0005-0000-0000-000079230000}"/>
    <cellStyle name="20% - Accent6 71 2 3" xfId="9289" xr:uid="{00000000-0005-0000-0000-00007A230000}"/>
    <cellStyle name="20% - Accent6 71 2 3 2" xfId="9290" xr:uid="{00000000-0005-0000-0000-00007B230000}"/>
    <cellStyle name="20% - Accent6 71 2 4" xfId="9291" xr:uid="{00000000-0005-0000-0000-00007C230000}"/>
    <cellStyle name="20% - Accent6 71 2 4 2" xfId="9292" xr:uid="{00000000-0005-0000-0000-00007D230000}"/>
    <cellStyle name="20% - Accent6 71 2 5" xfId="9293" xr:uid="{00000000-0005-0000-0000-00007E230000}"/>
    <cellStyle name="20% - Accent6 71 2 5 2" xfId="9294" xr:uid="{00000000-0005-0000-0000-00007F230000}"/>
    <cellStyle name="20% - Accent6 71 2 6" xfId="9295" xr:uid="{00000000-0005-0000-0000-000080230000}"/>
    <cellStyle name="20% - Accent6 71 3" xfId="9296" xr:uid="{00000000-0005-0000-0000-000081230000}"/>
    <cellStyle name="20% - Accent6 71 3 2" xfId="9297" xr:uid="{00000000-0005-0000-0000-000082230000}"/>
    <cellStyle name="20% - Accent6 71 4" xfId="9298" xr:uid="{00000000-0005-0000-0000-000083230000}"/>
    <cellStyle name="20% - Accent6 71 4 2" xfId="9299" xr:uid="{00000000-0005-0000-0000-000084230000}"/>
    <cellStyle name="20% - Accent6 71 5" xfId="9300" xr:uid="{00000000-0005-0000-0000-000085230000}"/>
    <cellStyle name="20% - Accent6 71 5 2" xfId="9301" xr:uid="{00000000-0005-0000-0000-000086230000}"/>
    <cellStyle name="20% - Accent6 71 6" xfId="9302" xr:uid="{00000000-0005-0000-0000-000087230000}"/>
    <cellStyle name="20% - Accent6 71 6 2" xfId="9303" xr:uid="{00000000-0005-0000-0000-000088230000}"/>
    <cellStyle name="20% - Accent6 71 7" xfId="9304" xr:uid="{00000000-0005-0000-0000-000089230000}"/>
    <cellStyle name="20% - Accent6 71 8" xfId="9305" xr:uid="{00000000-0005-0000-0000-00008A230000}"/>
    <cellStyle name="20% - Accent6 72" xfId="9306" xr:uid="{00000000-0005-0000-0000-00008B230000}"/>
    <cellStyle name="20% - Accent6 72 2" xfId="9307" xr:uid="{00000000-0005-0000-0000-00008C230000}"/>
    <cellStyle name="20% - Accent6 72 2 2" xfId="9308" xr:uid="{00000000-0005-0000-0000-00008D230000}"/>
    <cellStyle name="20% - Accent6 72 2 2 2" xfId="9309" xr:uid="{00000000-0005-0000-0000-00008E230000}"/>
    <cellStyle name="20% - Accent6 72 2 3" xfId="9310" xr:uid="{00000000-0005-0000-0000-00008F230000}"/>
    <cellStyle name="20% - Accent6 72 2 3 2" xfId="9311" xr:uid="{00000000-0005-0000-0000-000090230000}"/>
    <cellStyle name="20% - Accent6 72 2 4" xfId="9312" xr:uid="{00000000-0005-0000-0000-000091230000}"/>
    <cellStyle name="20% - Accent6 72 2 4 2" xfId="9313" xr:uid="{00000000-0005-0000-0000-000092230000}"/>
    <cellStyle name="20% - Accent6 72 2 5" xfId="9314" xr:uid="{00000000-0005-0000-0000-000093230000}"/>
    <cellStyle name="20% - Accent6 72 2 5 2" xfId="9315" xr:uid="{00000000-0005-0000-0000-000094230000}"/>
    <cellStyle name="20% - Accent6 72 2 6" xfId="9316" xr:uid="{00000000-0005-0000-0000-000095230000}"/>
    <cellStyle name="20% - Accent6 72 3" xfId="9317" xr:uid="{00000000-0005-0000-0000-000096230000}"/>
    <cellStyle name="20% - Accent6 72 3 2" xfId="9318" xr:uid="{00000000-0005-0000-0000-000097230000}"/>
    <cellStyle name="20% - Accent6 72 4" xfId="9319" xr:uid="{00000000-0005-0000-0000-000098230000}"/>
    <cellStyle name="20% - Accent6 72 4 2" xfId="9320" xr:uid="{00000000-0005-0000-0000-000099230000}"/>
    <cellStyle name="20% - Accent6 72 5" xfId="9321" xr:uid="{00000000-0005-0000-0000-00009A230000}"/>
    <cellStyle name="20% - Accent6 72 5 2" xfId="9322" xr:uid="{00000000-0005-0000-0000-00009B230000}"/>
    <cellStyle name="20% - Accent6 72 6" xfId="9323" xr:uid="{00000000-0005-0000-0000-00009C230000}"/>
    <cellStyle name="20% - Accent6 72 6 2" xfId="9324" xr:uid="{00000000-0005-0000-0000-00009D230000}"/>
    <cellStyle name="20% - Accent6 72 7" xfId="9325" xr:uid="{00000000-0005-0000-0000-00009E230000}"/>
    <cellStyle name="20% - Accent6 72 8" xfId="9326" xr:uid="{00000000-0005-0000-0000-00009F230000}"/>
    <cellStyle name="20% - Accent6 8" xfId="9327" xr:uid="{00000000-0005-0000-0000-0000A0230000}"/>
    <cellStyle name="20% - Accent6 8 2" xfId="9328" xr:uid="{00000000-0005-0000-0000-0000A1230000}"/>
    <cellStyle name="20% - Accent6 8 2 2" xfId="9329" xr:uid="{00000000-0005-0000-0000-0000A2230000}"/>
    <cellStyle name="20% - Accent6 8 2 2 2" xfId="9330" xr:uid="{00000000-0005-0000-0000-0000A3230000}"/>
    <cellStyle name="20% - Accent6 8 2 3" xfId="9331" xr:uid="{00000000-0005-0000-0000-0000A4230000}"/>
    <cellStyle name="20% - Accent6 8 2 3 2" xfId="9332" xr:uid="{00000000-0005-0000-0000-0000A5230000}"/>
    <cellStyle name="20% - Accent6 8 2 4" xfId="9333" xr:uid="{00000000-0005-0000-0000-0000A6230000}"/>
    <cellStyle name="20% - Accent6 8 2 4 2" xfId="9334" xr:uid="{00000000-0005-0000-0000-0000A7230000}"/>
    <cellStyle name="20% - Accent6 8 2 5" xfId="9335" xr:uid="{00000000-0005-0000-0000-0000A8230000}"/>
    <cellStyle name="20% - Accent6 8 2 5 2" xfId="9336" xr:uid="{00000000-0005-0000-0000-0000A9230000}"/>
    <cellStyle name="20% - Accent6 8 2 6" xfId="9337" xr:uid="{00000000-0005-0000-0000-0000AA230000}"/>
    <cellStyle name="20% - Accent6 8 3" xfId="9338" xr:uid="{00000000-0005-0000-0000-0000AB230000}"/>
    <cellStyle name="20% - Accent6 8 3 2" xfId="9339" xr:uid="{00000000-0005-0000-0000-0000AC230000}"/>
    <cellStyle name="20% - Accent6 8 4" xfId="9340" xr:uid="{00000000-0005-0000-0000-0000AD230000}"/>
    <cellStyle name="20% - Accent6 8 4 2" xfId="9341" xr:uid="{00000000-0005-0000-0000-0000AE230000}"/>
    <cellStyle name="20% - Accent6 8 5" xfId="9342" xr:uid="{00000000-0005-0000-0000-0000AF230000}"/>
    <cellStyle name="20% - Accent6 8 5 2" xfId="9343" xr:uid="{00000000-0005-0000-0000-0000B0230000}"/>
    <cellStyle name="20% - Accent6 8 6" xfId="9344" xr:uid="{00000000-0005-0000-0000-0000B1230000}"/>
    <cellStyle name="20% - Accent6 8 6 2" xfId="9345" xr:uid="{00000000-0005-0000-0000-0000B2230000}"/>
    <cellStyle name="20% - Accent6 8 7" xfId="9346" xr:uid="{00000000-0005-0000-0000-0000B3230000}"/>
    <cellStyle name="20% - Accent6 8 8" xfId="9347" xr:uid="{00000000-0005-0000-0000-0000B4230000}"/>
    <cellStyle name="20% - Accent6 9" xfId="9348" xr:uid="{00000000-0005-0000-0000-0000B5230000}"/>
    <cellStyle name="20% - Accent6 9 2" xfId="9349" xr:uid="{00000000-0005-0000-0000-0000B6230000}"/>
    <cellStyle name="20% - Accent6 9 2 2" xfId="9350" xr:uid="{00000000-0005-0000-0000-0000B7230000}"/>
    <cellStyle name="20% - Accent6 9 2 2 2" xfId="9351" xr:uid="{00000000-0005-0000-0000-0000B8230000}"/>
    <cellStyle name="20% - Accent6 9 2 3" xfId="9352" xr:uid="{00000000-0005-0000-0000-0000B9230000}"/>
    <cellStyle name="20% - Accent6 9 2 3 2" xfId="9353" xr:uid="{00000000-0005-0000-0000-0000BA230000}"/>
    <cellStyle name="20% - Accent6 9 2 4" xfId="9354" xr:uid="{00000000-0005-0000-0000-0000BB230000}"/>
    <cellStyle name="20% - Accent6 9 2 4 2" xfId="9355" xr:uid="{00000000-0005-0000-0000-0000BC230000}"/>
    <cellStyle name="20% - Accent6 9 2 5" xfId="9356" xr:uid="{00000000-0005-0000-0000-0000BD230000}"/>
    <cellStyle name="20% - Accent6 9 2 5 2" xfId="9357" xr:uid="{00000000-0005-0000-0000-0000BE230000}"/>
    <cellStyle name="20% - Accent6 9 2 6" xfId="9358" xr:uid="{00000000-0005-0000-0000-0000BF230000}"/>
    <cellStyle name="20% - Accent6 9 3" xfId="9359" xr:uid="{00000000-0005-0000-0000-0000C0230000}"/>
    <cellStyle name="20% - Accent6 9 3 2" xfId="9360" xr:uid="{00000000-0005-0000-0000-0000C1230000}"/>
    <cellStyle name="20% - Accent6 9 4" xfId="9361" xr:uid="{00000000-0005-0000-0000-0000C2230000}"/>
    <cellStyle name="20% - Accent6 9 4 2" xfId="9362" xr:uid="{00000000-0005-0000-0000-0000C3230000}"/>
    <cellStyle name="20% - Accent6 9 5" xfId="9363" xr:uid="{00000000-0005-0000-0000-0000C4230000}"/>
    <cellStyle name="20% - Accent6 9 5 2" xfId="9364" xr:uid="{00000000-0005-0000-0000-0000C5230000}"/>
    <cellStyle name="20% - Accent6 9 6" xfId="9365" xr:uid="{00000000-0005-0000-0000-0000C6230000}"/>
    <cellStyle name="20% - Accent6 9 6 2" xfId="9366" xr:uid="{00000000-0005-0000-0000-0000C7230000}"/>
    <cellStyle name="20% - Accent6 9 7" xfId="9367" xr:uid="{00000000-0005-0000-0000-0000C8230000}"/>
    <cellStyle name="20% - Accent6 9 8" xfId="9368" xr:uid="{00000000-0005-0000-0000-0000C9230000}"/>
    <cellStyle name="40% - Accent1 10" xfId="9369" xr:uid="{00000000-0005-0000-0000-0000CA230000}"/>
    <cellStyle name="40% - Accent1 10 2" xfId="9370" xr:uid="{00000000-0005-0000-0000-0000CB230000}"/>
    <cellStyle name="40% - Accent1 10 2 2" xfId="9371" xr:uid="{00000000-0005-0000-0000-0000CC230000}"/>
    <cellStyle name="40% - Accent1 10 2 2 2" xfId="9372" xr:uid="{00000000-0005-0000-0000-0000CD230000}"/>
    <cellStyle name="40% - Accent1 10 2 3" xfId="9373" xr:uid="{00000000-0005-0000-0000-0000CE230000}"/>
    <cellStyle name="40% - Accent1 10 2 3 2" xfId="9374" xr:uid="{00000000-0005-0000-0000-0000CF230000}"/>
    <cellStyle name="40% - Accent1 10 2 4" xfId="9375" xr:uid="{00000000-0005-0000-0000-0000D0230000}"/>
    <cellStyle name="40% - Accent1 10 2 4 2" xfId="9376" xr:uid="{00000000-0005-0000-0000-0000D1230000}"/>
    <cellStyle name="40% - Accent1 10 2 5" xfId="9377" xr:uid="{00000000-0005-0000-0000-0000D2230000}"/>
    <cellStyle name="40% - Accent1 10 2 5 2" xfId="9378" xr:uid="{00000000-0005-0000-0000-0000D3230000}"/>
    <cellStyle name="40% - Accent1 10 2 6" xfId="9379" xr:uid="{00000000-0005-0000-0000-0000D4230000}"/>
    <cellStyle name="40% - Accent1 10 3" xfId="9380" xr:uid="{00000000-0005-0000-0000-0000D5230000}"/>
    <cellStyle name="40% - Accent1 10 3 2" xfId="9381" xr:uid="{00000000-0005-0000-0000-0000D6230000}"/>
    <cellStyle name="40% - Accent1 10 4" xfId="9382" xr:uid="{00000000-0005-0000-0000-0000D7230000}"/>
    <cellStyle name="40% - Accent1 10 4 2" xfId="9383" xr:uid="{00000000-0005-0000-0000-0000D8230000}"/>
    <cellStyle name="40% - Accent1 10 5" xfId="9384" xr:uid="{00000000-0005-0000-0000-0000D9230000}"/>
    <cellStyle name="40% - Accent1 10 5 2" xfId="9385" xr:uid="{00000000-0005-0000-0000-0000DA230000}"/>
    <cellStyle name="40% - Accent1 10 6" xfId="9386" xr:uid="{00000000-0005-0000-0000-0000DB230000}"/>
    <cellStyle name="40% - Accent1 10 6 2" xfId="9387" xr:uid="{00000000-0005-0000-0000-0000DC230000}"/>
    <cellStyle name="40% - Accent1 10 7" xfId="9388" xr:uid="{00000000-0005-0000-0000-0000DD230000}"/>
    <cellStyle name="40% - Accent1 10 8" xfId="9389" xr:uid="{00000000-0005-0000-0000-0000DE230000}"/>
    <cellStyle name="40% - Accent1 11" xfId="9390" xr:uid="{00000000-0005-0000-0000-0000DF230000}"/>
    <cellStyle name="40% - Accent1 11 2" xfId="9391" xr:uid="{00000000-0005-0000-0000-0000E0230000}"/>
    <cellStyle name="40% - Accent1 11 2 2" xfId="9392" xr:uid="{00000000-0005-0000-0000-0000E1230000}"/>
    <cellStyle name="40% - Accent1 11 2 2 2" xfId="9393" xr:uid="{00000000-0005-0000-0000-0000E2230000}"/>
    <cellStyle name="40% - Accent1 11 2 3" xfId="9394" xr:uid="{00000000-0005-0000-0000-0000E3230000}"/>
    <cellStyle name="40% - Accent1 11 2 3 2" xfId="9395" xr:uid="{00000000-0005-0000-0000-0000E4230000}"/>
    <cellStyle name="40% - Accent1 11 2 4" xfId="9396" xr:uid="{00000000-0005-0000-0000-0000E5230000}"/>
    <cellStyle name="40% - Accent1 11 2 4 2" xfId="9397" xr:uid="{00000000-0005-0000-0000-0000E6230000}"/>
    <cellStyle name="40% - Accent1 11 2 5" xfId="9398" xr:uid="{00000000-0005-0000-0000-0000E7230000}"/>
    <cellStyle name="40% - Accent1 11 2 5 2" xfId="9399" xr:uid="{00000000-0005-0000-0000-0000E8230000}"/>
    <cellStyle name="40% - Accent1 11 2 6" xfId="9400" xr:uid="{00000000-0005-0000-0000-0000E9230000}"/>
    <cellStyle name="40% - Accent1 11 3" xfId="9401" xr:uid="{00000000-0005-0000-0000-0000EA230000}"/>
    <cellStyle name="40% - Accent1 11 3 2" xfId="9402" xr:uid="{00000000-0005-0000-0000-0000EB230000}"/>
    <cellStyle name="40% - Accent1 11 4" xfId="9403" xr:uid="{00000000-0005-0000-0000-0000EC230000}"/>
    <cellStyle name="40% - Accent1 11 4 2" xfId="9404" xr:uid="{00000000-0005-0000-0000-0000ED230000}"/>
    <cellStyle name="40% - Accent1 11 5" xfId="9405" xr:uid="{00000000-0005-0000-0000-0000EE230000}"/>
    <cellStyle name="40% - Accent1 11 5 2" xfId="9406" xr:uid="{00000000-0005-0000-0000-0000EF230000}"/>
    <cellStyle name="40% - Accent1 11 6" xfId="9407" xr:uid="{00000000-0005-0000-0000-0000F0230000}"/>
    <cellStyle name="40% - Accent1 11 6 2" xfId="9408" xr:uid="{00000000-0005-0000-0000-0000F1230000}"/>
    <cellStyle name="40% - Accent1 11 7" xfId="9409" xr:uid="{00000000-0005-0000-0000-0000F2230000}"/>
    <cellStyle name="40% - Accent1 11 8" xfId="9410" xr:uid="{00000000-0005-0000-0000-0000F3230000}"/>
    <cellStyle name="40% - Accent1 12" xfId="9411" xr:uid="{00000000-0005-0000-0000-0000F4230000}"/>
    <cellStyle name="40% - Accent1 12 2" xfId="9412" xr:uid="{00000000-0005-0000-0000-0000F5230000}"/>
    <cellStyle name="40% - Accent1 12 2 2" xfId="9413" xr:uid="{00000000-0005-0000-0000-0000F6230000}"/>
    <cellStyle name="40% - Accent1 12 2 2 2" xfId="9414" xr:uid="{00000000-0005-0000-0000-0000F7230000}"/>
    <cellStyle name="40% - Accent1 12 2 3" xfId="9415" xr:uid="{00000000-0005-0000-0000-0000F8230000}"/>
    <cellStyle name="40% - Accent1 12 2 3 2" xfId="9416" xr:uid="{00000000-0005-0000-0000-0000F9230000}"/>
    <cellStyle name="40% - Accent1 12 2 4" xfId="9417" xr:uid="{00000000-0005-0000-0000-0000FA230000}"/>
    <cellStyle name="40% - Accent1 12 2 4 2" xfId="9418" xr:uid="{00000000-0005-0000-0000-0000FB230000}"/>
    <cellStyle name="40% - Accent1 12 2 5" xfId="9419" xr:uid="{00000000-0005-0000-0000-0000FC230000}"/>
    <cellStyle name="40% - Accent1 12 2 5 2" xfId="9420" xr:uid="{00000000-0005-0000-0000-0000FD230000}"/>
    <cellStyle name="40% - Accent1 12 2 6" xfId="9421" xr:uid="{00000000-0005-0000-0000-0000FE230000}"/>
    <cellStyle name="40% - Accent1 12 3" xfId="9422" xr:uid="{00000000-0005-0000-0000-0000FF230000}"/>
    <cellStyle name="40% - Accent1 12 3 2" xfId="9423" xr:uid="{00000000-0005-0000-0000-000000240000}"/>
    <cellStyle name="40% - Accent1 12 4" xfId="9424" xr:uid="{00000000-0005-0000-0000-000001240000}"/>
    <cellStyle name="40% - Accent1 12 4 2" xfId="9425" xr:uid="{00000000-0005-0000-0000-000002240000}"/>
    <cellStyle name="40% - Accent1 12 5" xfId="9426" xr:uid="{00000000-0005-0000-0000-000003240000}"/>
    <cellStyle name="40% - Accent1 12 5 2" xfId="9427" xr:uid="{00000000-0005-0000-0000-000004240000}"/>
    <cellStyle name="40% - Accent1 12 6" xfId="9428" xr:uid="{00000000-0005-0000-0000-000005240000}"/>
    <cellStyle name="40% - Accent1 12 6 2" xfId="9429" xr:uid="{00000000-0005-0000-0000-000006240000}"/>
    <cellStyle name="40% - Accent1 12 7" xfId="9430" xr:uid="{00000000-0005-0000-0000-000007240000}"/>
    <cellStyle name="40% - Accent1 12 8" xfId="9431" xr:uid="{00000000-0005-0000-0000-000008240000}"/>
    <cellStyle name="40% - Accent1 13" xfId="9432" xr:uid="{00000000-0005-0000-0000-000009240000}"/>
    <cellStyle name="40% - Accent1 13 2" xfId="9433" xr:uid="{00000000-0005-0000-0000-00000A240000}"/>
    <cellStyle name="40% - Accent1 13 2 2" xfId="9434" xr:uid="{00000000-0005-0000-0000-00000B240000}"/>
    <cellStyle name="40% - Accent1 13 2 2 2" xfId="9435" xr:uid="{00000000-0005-0000-0000-00000C240000}"/>
    <cellStyle name="40% - Accent1 13 2 3" xfId="9436" xr:uid="{00000000-0005-0000-0000-00000D240000}"/>
    <cellStyle name="40% - Accent1 13 2 3 2" xfId="9437" xr:uid="{00000000-0005-0000-0000-00000E240000}"/>
    <cellStyle name="40% - Accent1 13 2 4" xfId="9438" xr:uid="{00000000-0005-0000-0000-00000F240000}"/>
    <cellStyle name="40% - Accent1 13 2 4 2" xfId="9439" xr:uid="{00000000-0005-0000-0000-000010240000}"/>
    <cellStyle name="40% - Accent1 13 2 5" xfId="9440" xr:uid="{00000000-0005-0000-0000-000011240000}"/>
    <cellStyle name="40% - Accent1 13 2 5 2" xfId="9441" xr:uid="{00000000-0005-0000-0000-000012240000}"/>
    <cellStyle name="40% - Accent1 13 2 6" xfId="9442" xr:uid="{00000000-0005-0000-0000-000013240000}"/>
    <cellStyle name="40% - Accent1 13 3" xfId="9443" xr:uid="{00000000-0005-0000-0000-000014240000}"/>
    <cellStyle name="40% - Accent1 13 3 2" xfId="9444" xr:uid="{00000000-0005-0000-0000-000015240000}"/>
    <cellStyle name="40% - Accent1 13 4" xfId="9445" xr:uid="{00000000-0005-0000-0000-000016240000}"/>
    <cellStyle name="40% - Accent1 13 4 2" xfId="9446" xr:uid="{00000000-0005-0000-0000-000017240000}"/>
    <cellStyle name="40% - Accent1 13 5" xfId="9447" xr:uid="{00000000-0005-0000-0000-000018240000}"/>
    <cellStyle name="40% - Accent1 13 5 2" xfId="9448" xr:uid="{00000000-0005-0000-0000-000019240000}"/>
    <cellStyle name="40% - Accent1 13 6" xfId="9449" xr:uid="{00000000-0005-0000-0000-00001A240000}"/>
    <cellStyle name="40% - Accent1 13 6 2" xfId="9450" xr:uid="{00000000-0005-0000-0000-00001B240000}"/>
    <cellStyle name="40% - Accent1 13 7" xfId="9451" xr:uid="{00000000-0005-0000-0000-00001C240000}"/>
    <cellStyle name="40% - Accent1 13 8" xfId="9452" xr:uid="{00000000-0005-0000-0000-00001D240000}"/>
    <cellStyle name="40% - Accent1 14" xfId="9453" xr:uid="{00000000-0005-0000-0000-00001E240000}"/>
    <cellStyle name="40% - Accent1 14 2" xfId="9454" xr:uid="{00000000-0005-0000-0000-00001F240000}"/>
    <cellStyle name="40% - Accent1 14 2 2" xfId="9455" xr:uid="{00000000-0005-0000-0000-000020240000}"/>
    <cellStyle name="40% - Accent1 14 2 2 2" xfId="9456" xr:uid="{00000000-0005-0000-0000-000021240000}"/>
    <cellStyle name="40% - Accent1 14 2 3" xfId="9457" xr:uid="{00000000-0005-0000-0000-000022240000}"/>
    <cellStyle name="40% - Accent1 14 2 3 2" xfId="9458" xr:uid="{00000000-0005-0000-0000-000023240000}"/>
    <cellStyle name="40% - Accent1 14 2 4" xfId="9459" xr:uid="{00000000-0005-0000-0000-000024240000}"/>
    <cellStyle name="40% - Accent1 14 2 4 2" xfId="9460" xr:uid="{00000000-0005-0000-0000-000025240000}"/>
    <cellStyle name="40% - Accent1 14 2 5" xfId="9461" xr:uid="{00000000-0005-0000-0000-000026240000}"/>
    <cellStyle name="40% - Accent1 14 2 5 2" xfId="9462" xr:uid="{00000000-0005-0000-0000-000027240000}"/>
    <cellStyle name="40% - Accent1 14 2 6" xfId="9463" xr:uid="{00000000-0005-0000-0000-000028240000}"/>
    <cellStyle name="40% - Accent1 14 3" xfId="9464" xr:uid="{00000000-0005-0000-0000-000029240000}"/>
    <cellStyle name="40% - Accent1 14 3 2" xfId="9465" xr:uid="{00000000-0005-0000-0000-00002A240000}"/>
    <cellStyle name="40% - Accent1 14 4" xfId="9466" xr:uid="{00000000-0005-0000-0000-00002B240000}"/>
    <cellStyle name="40% - Accent1 14 4 2" xfId="9467" xr:uid="{00000000-0005-0000-0000-00002C240000}"/>
    <cellStyle name="40% - Accent1 14 5" xfId="9468" xr:uid="{00000000-0005-0000-0000-00002D240000}"/>
    <cellStyle name="40% - Accent1 14 5 2" xfId="9469" xr:uid="{00000000-0005-0000-0000-00002E240000}"/>
    <cellStyle name="40% - Accent1 14 6" xfId="9470" xr:uid="{00000000-0005-0000-0000-00002F240000}"/>
    <cellStyle name="40% - Accent1 14 6 2" xfId="9471" xr:uid="{00000000-0005-0000-0000-000030240000}"/>
    <cellStyle name="40% - Accent1 14 7" xfId="9472" xr:uid="{00000000-0005-0000-0000-000031240000}"/>
    <cellStyle name="40% - Accent1 14 8" xfId="9473" xr:uid="{00000000-0005-0000-0000-000032240000}"/>
    <cellStyle name="40% - Accent1 15" xfId="9474" xr:uid="{00000000-0005-0000-0000-000033240000}"/>
    <cellStyle name="40% - Accent1 15 2" xfId="9475" xr:uid="{00000000-0005-0000-0000-000034240000}"/>
    <cellStyle name="40% - Accent1 15 2 2" xfId="9476" xr:uid="{00000000-0005-0000-0000-000035240000}"/>
    <cellStyle name="40% - Accent1 15 2 2 2" xfId="9477" xr:uid="{00000000-0005-0000-0000-000036240000}"/>
    <cellStyle name="40% - Accent1 15 2 3" xfId="9478" xr:uid="{00000000-0005-0000-0000-000037240000}"/>
    <cellStyle name="40% - Accent1 15 2 3 2" xfId="9479" xr:uid="{00000000-0005-0000-0000-000038240000}"/>
    <cellStyle name="40% - Accent1 15 2 4" xfId="9480" xr:uid="{00000000-0005-0000-0000-000039240000}"/>
    <cellStyle name="40% - Accent1 15 2 4 2" xfId="9481" xr:uid="{00000000-0005-0000-0000-00003A240000}"/>
    <cellStyle name="40% - Accent1 15 2 5" xfId="9482" xr:uid="{00000000-0005-0000-0000-00003B240000}"/>
    <cellStyle name="40% - Accent1 15 2 5 2" xfId="9483" xr:uid="{00000000-0005-0000-0000-00003C240000}"/>
    <cellStyle name="40% - Accent1 15 2 6" xfId="9484" xr:uid="{00000000-0005-0000-0000-00003D240000}"/>
    <cellStyle name="40% - Accent1 15 3" xfId="9485" xr:uid="{00000000-0005-0000-0000-00003E240000}"/>
    <cellStyle name="40% - Accent1 15 3 2" xfId="9486" xr:uid="{00000000-0005-0000-0000-00003F240000}"/>
    <cellStyle name="40% - Accent1 15 4" xfId="9487" xr:uid="{00000000-0005-0000-0000-000040240000}"/>
    <cellStyle name="40% - Accent1 15 4 2" xfId="9488" xr:uid="{00000000-0005-0000-0000-000041240000}"/>
    <cellStyle name="40% - Accent1 15 5" xfId="9489" xr:uid="{00000000-0005-0000-0000-000042240000}"/>
    <cellStyle name="40% - Accent1 15 5 2" xfId="9490" xr:uid="{00000000-0005-0000-0000-000043240000}"/>
    <cellStyle name="40% - Accent1 15 6" xfId="9491" xr:uid="{00000000-0005-0000-0000-000044240000}"/>
    <cellStyle name="40% - Accent1 15 6 2" xfId="9492" xr:uid="{00000000-0005-0000-0000-000045240000}"/>
    <cellStyle name="40% - Accent1 15 7" xfId="9493" xr:uid="{00000000-0005-0000-0000-000046240000}"/>
    <cellStyle name="40% - Accent1 15 8" xfId="9494" xr:uid="{00000000-0005-0000-0000-000047240000}"/>
    <cellStyle name="40% - Accent1 16" xfId="9495" xr:uid="{00000000-0005-0000-0000-000048240000}"/>
    <cellStyle name="40% - Accent1 16 2" xfId="9496" xr:uid="{00000000-0005-0000-0000-000049240000}"/>
    <cellStyle name="40% - Accent1 16 2 2" xfId="9497" xr:uid="{00000000-0005-0000-0000-00004A240000}"/>
    <cellStyle name="40% - Accent1 16 2 2 2" xfId="9498" xr:uid="{00000000-0005-0000-0000-00004B240000}"/>
    <cellStyle name="40% - Accent1 16 2 3" xfId="9499" xr:uid="{00000000-0005-0000-0000-00004C240000}"/>
    <cellStyle name="40% - Accent1 16 2 3 2" xfId="9500" xr:uid="{00000000-0005-0000-0000-00004D240000}"/>
    <cellStyle name="40% - Accent1 16 2 4" xfId="9501" xr:uid="{00000000-0005-0000-0000-00004E240000}"/>
    <cellStyle name="40% - Accent1 16 2 4 2" xfId="9502" xr:uid="{00000000-0005-0000-0000-00004F240000}"/>
    <cellStyle name="40% - Accent1 16 2 5" xfId="9503" xr:uid="{00000000-0005-0000-0000-000050240000}"/>
    <cellStyle name="40% - Accent1 16 2 5 2" xfId="9504" xr:uid="{00000000-0005-0000-0000-000051240000}"/>
    <cellStyle name="40% - Accent1 16 2 6" xfId="9505" xr:uid="{00000000-0005-0000-0000-000052240000}"/>
    <cellStyle name="40% - Accent1 16 3" xfId="9506" xr:uid="{00000000-0005-0000-0000-000053240000}"/>
    <cellStyle name="40% - Accent1 16 3 2" xfId="9507" xr:uid="{00000000-0005-0000-0000-000054240000}"/>
    <cellStyle name="40% - Accent1 16 4" xfId="9508" xr:uid="{00000000-0005-0000-0000-000055240000}"/>
    <cellStyle name="40% - Accent1 16 4 2" xfId="9509" xr:uid="{00000000-0005-0000-0000-000056240000}"/>
    <cellStyle name="40% - Accent1 16 5" xfId="9510" xr:uid="{00000000-0005-0000-0000-000057240000}"/>
    <cellStyle name="40% - Accent1 16 5 2" xfId="9511" xr:uid="{00000000-0005-0000-0000-000058240000}"/>
    <cellStyle name="40% - Accent1 16 6" xfId="9512" xr:uid="{00000000-0005-0000-0000-000059240000}"/>
    <cellStyle name="40% - Accent1 16 6 2" xfId="9513" xr:uid="{00000000-0005-0000-0000-00005A240000}"/>
    <cellStyle name="40% - Accent1 16 7" xfId="9514" xr:uid="{00000000-0005-0000-0000-00005B240000}"/>
    <cellStyle name="40% - Accent1 16 8" xfId="9515" xr:uid="{00000000-0005-0000-0000-00005C240000}"/>
    <cellStyle name="40% - Accent1 17" xfId="9516" xr:uid="{00000000-0005-0000-0000-00005D240000}"/>
    <cellStyle name="40% - Accent1 17 2" xfId="9517" xr:uid="{00000000-0005-0000-0000-00005E240000}"/>
    <cellStyle name="40% - Accent1 17 2 2" xfId="9518" xr:uid="{00000000-0005-0000-0000-00005F240000}"/>
    <cellStyle name="40% - Accent1 17 2 2 2" xfId="9519" xr:uid="{00000000-0005-0000-0000-000060240000}"/>
    <cellStyle name="40% - Accent1 17 2 3" xfId="9520" xr:uid="{00000000-0005-0000-0000-000061240000}"/>
    <cellStyle name="40% - Accent1 17 2 3 2" xfId="9521" xr:uid="{00000000-0005-0000-0000-000062240000}"/>
    <cellStyle name="40% - Accent1 17 2 4" xfId="9522" xr:uid="{00000000-0005-0000-0000-000063240000}"/>
    <cellStyle name="40% - Accent1 17 2 4 2" xfId="9523" xr:uid="{00000000-0005-0000-0000-000064240000}"/>
    <cellStyle name="40% - Accent1 17 2 5" xfId="9524" xr:uid="{00000000-0005-0000-0000-000065240000}"/>
    <cellStyle name="40% - Accent1 17 2 5 2" xfId="9525" xr:uid="{00000000-0005-0000-0000-000066240000}"/>
    <cellStyle name="40% - Accent1 17 2 6" xfId="9526" xr:uid="{00000000-0005-0000-0000-000067240000}"/>
    <cellStyle name="40% - Accent1 17 3" xfId="9527" xr:uid="{00000000-0005-0000-0000-000068240000}"/>
    <cellStyle name="40% - Accent1 17 3 2" xfId="9528" xr:uid="{00000000-0005-0000-0000-000069240000}"/>
    <cellStyle name="40% - Accent1 17 4" xfId="9529" xr:uid="{00000000-0005-0000-0000-00006A240000}"/>
    <cellStyle name="40% - Accent1 17 4 2" xfId="9530" xr:uid="{00000000-0005-0000-0000-00006B240000}"/>
    <cellStyle name="40% - Accent1 17 5" xfId="9531" xr:uid="{00000000-0005-0000-0000-00006C240000}"/>
    <cellStyle name="40% - Accent1 17 5 2" xfId="9532" xr:uid="{00000000-0005-0000-0000-00006D240000}"/>
    <cellStyle name="40% - Accent1 17 6" xfId="9533" xr:uid="{00000000-0005-0000-0000-00006E240000}"/>
    <cellStyle name="40% - Accent1 17 6 2" xfId="9534" xr:uid="{00000000-0005-0000-0000-00006F240000}"/>
    <cellStyle name="40% - Accent1 17 7" xfId="9535" xr:uid="{00000000-0005-0000-0000-000070240000}"/>
    <cellStyle name="40% - Accent1 17 8" xfId="9536" xr:uid="{00000000-0005-0000-0000-000071240000}"/>
    <cellStyle name="40% - Accent1 18" xfId="9537" xr:uid="{00000000-0005-0000-0000-000072240000}"/>
    <cellStyle name="40% - Accent1 18 2" xfId="9538" xr:uid="{00000000-0005-0000-0000-000073240000}"/>
    <cellStyle name="40% - Accent1 18 2 2" xfId="9539" xr:uid="{00000000-0005-0000-0000-000074240000}"/>
    <cellStyle name="40% - Accent1 18 2 2 2" xfId="9540" xr:uid="{00000000-0005-0000-0000-000075240000}"/>
    <cellStyle name="40% - Accent1 18 2 3" xfId="9541" xr:uid="{00000000-0005-0000-0000-000076240000}"/>
    <cellStyle name="40% - Accent1 18 2 3 2" xfId="9542" xr:uid="{00000000-0005-0000-0000-000077240000}"/>
    <cellStyle name="40% - Accent1 18 2 4" xfId="9543" xr:uid="{00000000-0005-0000-0000-000078240000}"/>
    <cellStyle name="40% - Accent1 18 2 4 2" xfId="9544" xr:uid="{00000000-0005-0000-0000-000079240000}"/>
    <cellStyle name="40% - Accent1 18 2 5" xfId="9545" xr:uid="{00000000-0005-0000-0000-00007A240000}"/>
    <cellStyle name="40% - Accent1 18 2 5 2" xfId="9546" xr:uid="{00000000-0005-0000-0000-00007B240000}"/>
    <cellStyle name="40% - Accent1 18 2 6" xfId="9547" xr:uid="{00000000-0005-0000-0000-00007C240000}"/>
    <cellStyle name="40% - Accent1 18 3" xfId="9548" xr:uid="{00000000-0005-0000-0000-00007D240000}"/>
    <cellStyle name="40% - Accent1 18 3 2" xfId="9549" xr:uid="{00000000-0005-0000-0000-00007E240000}"/>
    <cellStyle name="40% - Accent1 18 4" xfId="9550" xr:uid="{00000000-0005-0000-0000-00007F240000}"/>
    <cellStyle name="40% - Accent1 18 4 2" xfId="9551" xr:uid="{00000000-0005-0000-0000-000080240000}"/>
    <cellStyle name="40% - Accent1 18 5" xfId="9552" xr:uid="{00000000-0005-0000-0000-000081240000}"/>
    <cellStyle name="40% - Accent1 18 5 2" xfId="9553" xr:uid="{00000000-0005-0000-0000-000082240000}"/>
    <cellStyle name="40% - Accent1 18 6" xfId="9554" xr:uid="{00000000-0005-0000-0000-000083240000}"/>
    <cellStyle name="40% - Accent1 18 6 2" xfId="9555" xr:uid="{00000000-0005-0000-0000-000084240000}"/>
    <cellStyle name="40% - Accent1 18 7" xfId="9556" xr:uid="{00000000-0005-0000-0000-000085240000}"/>
    <cellStyle name="40% - Accent1 18 8" xfId="9557" xr:uid="{00000000-0005-0000-0000-000086240000}"/>
    <cellStyle name="40% - Accent1 19" xfId="9558" xr:uid="{00000000-0005-0000-0000-000087240000}"/>
    <cellStyle name="40% - Accent1 19 2" xfId="9559" xr:uid="{00000000-0005-0000-0000-000088240000}"/>
    <cellStyle name="40% - Accent1 19 2 2" xfId="9560" xr:uid="{00000000-0005-0000-0000-000089240000}"/>
    <cellStyle name="40% - Accent1 19 2 2 2" xfId="9561" xr:uid="{00000000-0005-0000-0000-00008A240000}"/>
    <cellStyle name="40% - Accent1 19 2 3" xfId="9562" xr:uid="{00000000-0005-0000-0000-00008B240000}"/>
    <cellStyle name="40% - Accent1 19 2 3 2" xfId="9563" xr:uid="{00000000-0005-0000-0000-00008C240000}"/>
    <cellStyle name="40% - Accent1 19 2 4" xfId="9564" xr:uid="{00000000-0005-0000-0000-00008D240000}"/>
    <cellStyle name="40% - Accent1 19 2 4 2" xfId="9565" xr:uid="{00000000-0005-0000-0000-00008E240000}"/>
    <cellStyle name="40% - Accent1 19 2 5" xfId="9566" xr:uid="{00000000-0005-0000-0000-00008F240000}"/>
    <cellStyle name="40% - Accent1 19 2 5 2" xfId="9567" xr:uid="{00000000-0005-0000-0000-000090240000}"/>
    <cellStyle name="40% - Accent1 19 2 6" xfId="9568" xr:uid="{00000000-0005-0000-0000-000091240000}"/>
    <cellStyle name="40% - Accent1 19 3" xfId="9569" xr:uid="{00000000-0005-0000-0000-000092240000}"/>
    <cellStyle name="40% - Accent1 19 3 2" xfId="9570" xr:uid="{00000000-0005-0000-0000-000093240000}"/>
    <cellStyle name="40% - Accent1 19 4" xfId="9571" xr:uid="{00000000-0005-0000-0000-000094240000}"/>
    <cellStyle name="40% - Accent1 19 4 2" xfId="9572" xr:uid="{00000000-0005-0000-0000-000095240000}"/>
    <cellStyle name="40% - Accent1 19 5" xfId="9573" xr:uid="{00000000-0005-0000-0000-000096240000}"/>
    <cellStyle name="40% - Accent1 19 5 2" xfId="9574" xr:uid="{00000000-0005-0000-0000-000097240000}"/>
    <cellStyle name="40% - Accent1 19 6" xfId="9575" xr:uid="{00000000-0005-0000-0000-000098240000}"/>
    <cellStyle name="40% - Accent1 19 6 2" xfId="9576" xr:uid="{00000000-0005-0000-0000-000099240000}"/>
    <cellStyle name="40% - Accent1 19 7" xfId="9577" xr:uid="{00000000-0005-0000-0000-00009A240000}"/>
    <cellStyle name="40% - Accent1 19 8" xfId="9578" xr:uid="{00000000-0005-0000-0000-00009B240000}"/>
    <cellStyle name="40% - Accent1 2" xfId="9579" xr:uid="{00000000-0005-0000-0000-00009C240000}"/>
    <cellStyle name="40% - Accent1 2 10" xfId="9580" xr:uid="{00000000-0005-0000-0000-00009D240000}"/>
    <cellStyle name="40% - Accent1 2 11" xfId="9581" xr:uid="{00000000-0005-0000-0000-00009E240000}"/>
    <cellStyle name="40% - Accent1 2 2" xfId="9582" xr:uid="{00000000-0005-0000-0000-00009F240000}"/>
    <cellStyle name="40% - Accent1 2 2 2" xfId="9583" xr:uid="{00000000-0005-0000-0000-0000A0240000}"/>
    <cellStyle name="40% - Accent1 2 2 2 2" xfId="9584" xr:uid="{00000000-0005-0000-0000-0000A1240000}"/>
    <cellStyle name="40% - Accent1 2 2 3" xfId="9585" xr:uid="{00000000-0005-0000-0000-0000A2240000}"/>
    <cellStyle name="40% - Accent1 2 2 3 2" xfId="9586" xr:uid="{00000000-0005-0000-0000-0000A3240000}"/>
    <cellStyle name="40% - Accent1 2 2 4" xfId="9587" xr:uid="{00000000-0005-0000-0000-0000A4240000}"/>
    <cellStyle name="40% - Accent1 2 2 4 2" xfId="9588" xr:uid="{00000000-0005-0000-0000-0000A5240000}"/>
    <cellStyle name="40% - Accent1 2 2 5" xfId="9589" xr:uid="{00000000-0005-0000-0000-0000A6240000}"/>
    <cellStyle name="40% - Accent1 2 2 5 2" xfId="9590" xr:uid="{00000000-0005-0000-0000-0000A7240000}"/>
    <cellStyle name="40% - Accent1 2 2 6" xfId="9591" xr:uid="{00000000-0005-0000-0000-0000A8240000}"/>
    <cellStyle name="40% - Accent1 2 2 7" xfId="9592" xr:uid="{00000000-0005-0000-0000-0000A9240000}"/>
    <cellStyle name="40% - Accent1 2 2 8" xfId="9593" xr:uid="{00000000-0005-0000-0000-0000AA240000}"/>
    <cellStyle name="40% - Accent1 2 2 9" xfId="9594" xr:uid="{00000000-0005-0000-0000-0000AB240000}"/>
    <cellStyle name="40% - Accent1 2 3" xfId="9595" xr:uid="{00000000-0005-0000-0000-0000AC240000}"/>
    <cellStyle name="40% - Accent1 2 3 2" xfId="9596" xr:uid="{00000000-0005-0000-0000-0000AD240000}"/>
    <cellStyle name="40% - Accent1 2 4" xfId="9597" xr:uid="{00000000-0005-0000-0000-0000AE240000}"/>
    <cellStyle name="40% - Accent1 2 4 2" xfId="9598" xr:uid="{00000000-0005-0000-0000-0000AF240000}"/>
    <cellStyle name="40% - Accent1 2 5" xfId="9599" xr:uid="{00000000-0005-0000-0000-0000B0240000}"/>
    <cellStyle name="40% - Accent1 2 5 2" xfId="9600" xr:uid="{00000000-0005-0000-0000-0000B1240000}"/>
    <cellStyle name="40% - Accent1 2 6" xfId="9601" xr:uid="{00000000-0005-0000-0000-0000B2240000}"/>
    <cellStyle name="40% - Accent1 2 6 2" xfId="9602" xr:uid="{00000000-0005-0000-0000-0000B3240000}"/>
    <cellStyle name="40% - Accent1 2 7" xfId="9603" xr:uid="{00000000-0005-0000-0000-0000B4240000}"/>
    <cellStyle name="40% - Accent1 2 8" xfId="9604" xr:uid="{00000000-0005-0000-0000-0000B5240000}"/>
    <cellStyle name="40% - Accent1 2 9" xfId="9605" xr:uid="{00000000-0005-0000-0000-0000B6240000}"/>
    <cellStyle name="40% - Accent1 20" xfId="9606" xr:uid="{00000000-0005-0000-0000-0000B7240000}"/>
    <cellStyle name="40% - Accent1 20 2" xfId="9607" xr:uid="{00000000-0005-0000-0000-0000B8240000}"/>
    <cellStyle name="40% - Accent1 20 2 2" xfId="9608" xr:uid="{00000000-0005-0000-0000-0000B9240000}"/>
    <cellStyle name="40% - Accent1 20 2 2 2" xfId="9609" xr:uid="{00000000-0005-0000-0000-0000BA240000}"/>
    <cellStyle name="40% - Accent1 20 2 3" xfId="9610" xr:uid="{00000000-0005-0000-0000-0000BB240000}"/>
    <cellStyle name="40% - Accent1 20 2 3 2" xfId="9611" xr:uid="{00000000-0005-0000-0000-0000BC240000}"/>
    <cellStyle name="40% - Accent1 20 2 4" xfId="9612" xr:uid="{00000000-0005-0000-0000-0000BD240000}"/>
    <cellStyle name="40% - Accent1 20 2 4 2" xfId="9613" xr:uid="{00000000-0005-0000-0000-0000BE240000}"/>
    <cellStyle name="40% - Accent1 20 2 5" xfId="9614" xr:uid="{00000000-0005-0000-0000-0000BF240000}"/>
    <cellStyle name="40% - Accent1 20 2 5 2" xfId="9615" xr:uid="{00000000-0005-0000-0000-0000C0240000}"/>
    <cellStyle name="40% - Accent1 20 2 6" xfId="9616" xr:uid="{00000000-0005-0000-0000-0000C1240000}"/>
    <cellStyle name="40% - Accent1 20 3" xfId="9617" xr:uid="{00000000-0005-0000-0000-0000C2240000}"/>
    <cellStyle name="40% - Accent1 20 3 2" xfId="9618" xr:uid="{00000000-0005-0000-0000-0000C3240000}"/>
    <cellStyle name="40% - Accent1 20 4" xfId="9619" xr:uid="{00000000-0005-0000-0000-0000C4240000}"/>
    <cellStyle name="40% - Accent1 20 4 2" xfId="9620" xr:uid="{00000000-0005-0000-0000-0000C5240000}"/>
    <cellStyle name="40% - Accent1 20 5" xfId="9621" xr:uid="{00000000-0005-0000-0000-0000C6240000}"/>
    <cellStyle name="40% - Accent1 20 5 2" xfId="9622" xr:uid="{00000000-0005-0000-0000-0000C7240000}"/>
    <cellStyle name="40% - Accent1 20 6" xfId="9623" xr:uid="{00000000-0005-0000-0000-0000C8240000}"/>
    <cellStyle name="40% - Accent1 20 6 2" xfId="9624" xr:uid="{00000000-0005-0000-0000-0000C9240000}"/>
    <cellStyle name="40% - Accent1 20 7" xfId="9625" xr:uid="{00000000-0005-0000-0000-0000CA240000}"/>
    <cellStyle name="40% - Accent1 20 8" xfId="9626" xr:uid="{00000000-0005-0000-0000-0000CB240000}"/>
    <cellStyle name="40% - Accent1 21" xfId="9627" xr:uid="{00000000-0005-0000-0000-0000CC240000}"/>
    <cellStyle name="40% - Accent1 21 2" xfId="9628" xr:uid="{00000000-0005-0000-0000-0000CD240000}"/>
    <cellStyle name="40% - Accent1 21 2 2" xfId="9629" xr:uid="{00000000-0005-0000-0000-0000CE240000}"/>
    <cellStyle name="40% - Accent1 21 2 2 2" xfId="9630" xr:uid="{00000000-0005-0000-0000-0000CF240000}"/>
    <cellStyle name="40% - Accent1 21 2 3" xfId="9631" xr:uid="{00000000-0005-0000-0000-0000D0240000}"/>
    <cellStyle name="40% - Accent1 21 2 3 2" xfId="9632" xr:uid="{00000000-0005-0000-0000-0000D1240000}"/>
    <cellStyle name="40% - Accent1 21 2 4" xfId="9633" xr:uid="{00000000-0005-0000-0000-0000D2240000}"/>
    <cellStyle name="40% - Accent1 21 2 4 2" xfId="9634" xr:uid="{00000000-0005-0000-0000-0000D3240000}"/>
    <cellStyle name="40% - Accent1 21 2 5" xfId="9635" xr:uid="{00000000-0005-0000-0000-0000D4240000}"/>
    <cellStyle name="40% - Accent1 21 2 5 2" xfId="9636" xr:uid="{00000000-0005-0000-0000-0000D5240000}"/>
    <cellStyle name="40% - Accent1 21 2 6" xfId="9637" xr:uid="{00000000-0005-0000-0000-0000D6240000}"/>
    <cellStyle name="40% - Accent1 21 3" xfId="9638" xr:uid="{00000000-0005-0000-0000-0000D7240000}"/>
    <cellStyle name="40% - Accent1 21 3 2" xfId="9639" xr:uid="{00000000-0005-0000-0000-0000D8240000}"/>
    <cellStyle name="40% - Accent1 21 4" xfId="9640" xr:uid="{00000000-0005-0000-0000-0000D9240000}"/>
    <cellStyle name="40% - Accent1 21 4 2" xfId="9641" xr:uid="{00000000-0005-0000-0000-0000DA240000}"/>
    <cellStyle name="40% - Accent1 21 5" xfId="9642" xr:uid="{00000000-0005-0000-0000-0000DB240000}"/>
    <cellStyle name="40% - Accent1 21 5 2" xfId="9643" xr:uid="{00000000-0005-0000-0000-0000DC240000}"/>
    <cellStyle name="40% - Accent1 21 6" xfId="9644" xr:uid="{00000000-0005-0000-0000-0000DD240000}"/>
    <cellStyle name="40% - Accent1 21 6 2" xfId="9645" xr:uid="{00000000-0005-0000-0000-0000DE240000}"/>
    <cellStyle name="40% - Accent1 21 7" xfId="9646" xr:uid="{00000000-0005-0000-0000-0000DF240000}"/>
    <cellStyle name="40% - Accent1 21 8" xfId="9647" xr:uid="{00000000-0005-0000-0000-0000E0240000}"/>
    <cellStyle name="40% - Accent1 22" xfId="9648" xr:uid="{00000000-0005-0000-0000-0000E1240000}"/>
    <cellStyle name="40% - Accent1 22 2" xfId="9649" xr:uid="{00000000-0005-0000-0000-0000E2240000}"/>
    <cellStyle name="40% - Accent1 22 2 2" xfId="9650" xr:uid="{00000000-0005-0000-0000-0000E3240000}"/>
    <cellStyle name="40% - Accent1 22 2 2 2" xfId="9651" xr:uid="{00000000-0005-0000-0000-0000E4240000}"/>
    <cellStyle name="40% - Accent1 22 2 3" xfId="9652" xr:uid="{00000000-0005-0000-0000-0000E5240000}"/>
    <cellStyle name="40% - Accent1 22 2 3 2" xfId="9653" xr:uid="{00000000-0005-0000-0000-0000E6240000}"/>
    <cellStyle name="40% - Accent1 22 2 4" xfId="9654" xr:uid="{00000000-0005-0000-0000-0000E7240000}"/>
    <cellStyle name="40% - Accent1 22 2 4 2" xfId="9655" xr:uid="{00000000-0005-0000-0000-0000E8240000}"/>
    <cellStyle name="40% - Accent1 22 2 5" xfId="9656" xr:uid="{00000000-0005-0000-0000-0000E9240000}"/>
    <cellStyle name="40% - Accent1 22 2 5 2" xfId="9657" xr:uid="{00000000-0005-0000-0000-0000EA240000}"/>
    <cellStyle name="40% - Accent1 22 2 6" xfId="9658" xr:uid="{00000000-0005-0000-0000-0000EB240000}"/>
    <cellStyle name="40% - Accent1 22 3" xfId="9659" xr:uid="{00000000-0005-0000-0000-0000EC240000}"/>
    <cellStyle name="40% - Accent1 22 3 2" xfId="9660" xr:uid="{00000000-0005-0000-0000-0000ED240000}"/>
    <cellStyle name="40% - Accent1 22 4" xfId="9661" xr:uid="{00000000-0005-0000-0000-0000EE240000}"/>
    <cellStyle name="40% - Accent1 22 4 2" xfId="9662" xr:uid="{00000000-0005-0000-0000-0000EF240000}"/>
    <cellStyle name="40% - Accent1 22 5" xfId="9663" xr:uid="{00000000-0005-0000-0000-0000F0240000}"/>
    <cellStyle name="40% - Accent1 22 5 2" xfId="9664" xr:uid="{00000000-0005-0000-0000-0000F1240000}"/>
    <cellStyle name="40% - Accent1 22 6" xfId="9665" xr:uid="{00000000-0005-0000-0000-0000F2240000}"/>
    <cellStyle name="40% - Accent1 22 6 2" xfId="9666" xr:uid="{00000000-0005-0000-0000-0000F3240000}"/>
    <cellStyle name="40% - Accent1 22 7" xfId="9667" xr:uid="{00000000-0005-0000-0000-0000F4240000}"/>
    <cellStyle name="40% - Accent1 22 8" xfId="9668" xr:uid="{00000000-0005-0000-0000-0000F5240000}"/>
    <cellStyle name="40% - Accent1 23" xfId="9669" xr:uid="{00000000-0005-0000-0000-0000F6240000}"/>
    <cellStyle name="40% - Accent1 23 2" xfId="9670" xr:uid="{00000000-0005-0000-0000-0000F7240000}"/>
    <cellStyle name="40% - Accent1 23 2 2" xfId="9671" xr:uid="{00000000-0005-0000-0000-0000F8240000}"/>
    <cellStyle name="40% - Accent1 23 2 2 2" xfId="9672" xr:uid="{00000000-0005-0000-0000-0000F9240000}"/>
    <cellStyle name="40% - Accent1 23 2 3" xfId="9673" xr:uid="{00000000-0005-0000-0000-0000FA240000}"/>
    <cellStyle name="40% - Accent1 23 2 3 2" xfId="9674" xr:uid="{00000000-0005-0000-0000-0000FB240000}"/>
    <cellStyle name="40% - Accent1 23 2 4" xfId="9675" xr:uid="{00000000-0005-0000-0000-0000FC240000}"/>
    <cellStyle name="40% - Accent1 23 2 4 2" xfId="9676" xr:uid="{00000000-0005-0000-0000-0000FD240000}"/>
    <cellStyle name="40% - Accent1 23 2 5" xfId="9677" xr:uid="{00000000-0005-0000-0000-0000FE240000}"/>
    <cellStyle name="40% - Accent1 23 2 5 2" xfId="9678" xr:uid="{00000000-0005-0000-0000-0000FF240000}"/>
    <cellStyle name="40% - Accent1 23 2 6" xfId="9679" xr:uid="{00000000-0005-0000-0000-000000250000}"/>
    <cellStyle name="40% - Accent1 23 3" xfId="9680" xr:uid="{00000000-0005-0000-0000-000001250000}"/>
    <cellStyle name="40% - Accent1 23 3 2" xfId="9681" xr:uid="{00000000-0005-0000-0000-000002250000}"/>
    <cellStyle name="40% - Accent1 23 4" xfId="9682" xr:uid="{00000000-0005-0000-0000-000003250000}"/>
    <cellStyle name="40% - Accent1 23 4 2" xfId="9683" xr:uid="{00000000-0005-0000-0000-000004250000}"/>
    <cellStyle name="40% - Accent1 23 5" xfId="9684" xr:uid="{00000000-0005-0000-0000-000005250000}"/>
    <cellStyle name="40% - Accent1 23 5 2" xfId="9685" xr:uid="{00000000-0005-0000-0000-000006250000}"/>
    <cellStyle name="40% - Accent1 23 6" xfId="9686" xr:uid="{00000000-0005-0000-0000-000007250000}"/>
    <cellStyle name="40% - Accent1 23 6 2" xfId="9687" xr:uid="{00000000-0005-0000-0000-000008250000}"/>
    <cellStyle name="40% - Accent1 23 7" xfId="9688" xr:uid="{00000000-0005-0000-0000-000009250000}"/>
    <cellStyle name="40% - Accent1 23 8" xfId="9689" xr:uid="{00000000-0005-0000-0000-00000A250000}"/>
    <cellStyle name="40% - Accent1 24" xfId="9690" xr:uid="{00000000-0005-0000-0000-00000B250000}"/>
    <cellStyle name="40% - Accent1 24 2" xfId="9691" xr:uid="{00000000-0005-0000-0000-00000C250000}"/>
    <cellStyle name="40% - Accent1 24 2 2" xfId="9692" xr:uid="{00000000-0005-0000-0000-00000D250000}"/>
    <cellStyle name="40% - Accent1 24 2 2 2" xfId="9693" xr:uid="{00000000-0005-0000-0000-00000E250000}"/>
    <cellStyle name="40% - Accent1 24 2 3" xfId="9694" xr:uid="{00000000-0005-0000-0000-00000F250000}"/>
    <cellStyle name="40% - Accent1 24 2 3 2" xfId="9695" xr:uid="{00000000-0005-0000-0000-000010250000}"/>
    <cellStyle name="40% - Accent1 24 2 4" xfId="9696" xr:uid="{00000000-0005-0000-0000-000011250000}"/>
    <cellStyle name="40% - Accent1 24 2 4 2" xfId="9697" xr:uid="{00000000-0005-0000-0000-000012250000}"/>
    <cellStyle name="40% - Accent1 24 2 5" xfId="9698" xr:uid="{00000000-0005-0000-0000-000013250000}"/>
    <cellStyle name="40% - Accent1 24 2 5 2" xfId="9699" xr:uid="{00000000-0005-0000-0000-000014250000}"/>
    <cellStyle name="40% - Accent1 24 2 6" xfId="9700" xr:uid="{00000000-0005-0000-0000-000015250000}"/>
    <cellStyle name="40% - Accent1 24 3" xfId="9701" xr:uid="{00000000-0005-0000-0000-000016250000}"/>
    <cellStyle name="40% - Accent1 24 3 2" xfId="9702" xr:uid="{00000000-0005-0000-0000-000017250000}"/>
    <cellStyle name="40% - Accent1 24 4" xfId="9703" xr:uid="{00000000-0005-0000-0000-000018250000}"/>
    <cellStyle name="40% - Accent1 24 4 2" xfId="9704" xr:uid="{00000000-0005-0000-0000-000019250000}"/>
    <cellStyle name="40% - Accent1 24 5" xfId="9705" xr:uid="{00000000-0005-0000-0000-00001A250000}"/>
    <cellStyle name="40% - Accent1 24 5 2" xfId="9706" xr:uid="{00000000-0005-0000-0000-00001B250000}"/>
    <cellStyle name="40% - Accent1 24 6" xfId="9707" xr:uid="{00000000-0005-0000-0000-00001C250000}"/>
    <cellStyle name="40% - Accent1 24 6 2" xfId="9708" xr:uid="{00000000-0005-0000-0000-00001D250000}"/>
    <cellStyle name="40% - Accent1 24 7" xfId="9709" xr:uid="{00000000-0005-0000-0000-00001E250000}"/>
    <cellStyle name="40% - Accent1 24 8" xfId="9710" xr:uid="{00000000-0005-0000-0000-00001F250000}"/>
    <cellStyle name="40% - Accent1 25" xfId="9711" xr:uid="{00000000-0005-0000-0000-000020250000}"/>
    <cellStyle name="40% - Accent1 25 2" xfId="9712" xr:uid="{00000000-0005-0000-0000-000021250000}"/>
    <cellStyle name="40% - Accent1 25 2 2" xfId="9713" xr:uid="{00000000-0005-0000-0000-000022250000}"/>
    <cellStyle name="40% - Accent1 25 2 2 2" xfId="9714" xr:uid="{00000000-0005-0000-0000-000023250000}"/>
    <cellStyle name="40% - Accent1 25 2 3" xfId="9715" xr:uid="{00000000-0005-0000-0000-000024250000}"/>
    <cellStyle name="40% - Accent1 25 2 3 2" xfId="9716" xr:uid="{00000000-0005-0000-0000-000025250000}"/>
    <cellStyle name="40% - Accent1 25 2 4" xfId="9717" xr:uid="{00000000-0005-0000-0000-000026250000}"/>
    <cellStyle name="40% - Accent1 25 2 4 2" xfId="9718" xr:uid="{00000000-0005-0000-0000-000027250000}"/>
    <cellStyle name="40% - Accent1 25 2 5" xfId="9719" xr:uid="{00000000-0005-0000-0000-000028250000}"/>
    <cellStyle name="40% - Accent1 25 2 5 2" xfId="9720" xr:uid="{00000000-0005-0000-0000-000029250000}"/>
    <cellStyle name="40% - Accent1 25 2 6" xfId="9721" xr:uid="{00000000-0005-0000-0000-00002A250000}"/>
    <cellStyle name="40% - Accent1 25 3" xfId="9722" xr:uid="{00000000-0005-0000-0000-00002B250000}"/>
    <cellStyle name="40% - Accent1 25 3 2" xfId="9723" xr:uid="{00000000-0005-0000-0000-00002C250000}"/>
    <cellStyle name="40% - Accent1 25 4" xfId="9724" xr:uid="{00000000-0005-0000-0000-00002D250000}"/>
    <cellStyle name="40% - Accent1 25 4 2" xfId="9725" xr:uid="{00000000-0005-0000-0000-00002E250000}"/>
    <cellStyle name="40% - Accent1 25 5" xfId="9726" xr:uid="{00000000-0005-0000-0000-00002F250000}"/>
    <cellStyle name="40% - Accent1 25 5 2" xfId="9727" xr:uid="{00000000-0005-0000-0000-000030250000}"/>
    <cellStyle name="40% - Accent1 25 6" xfId="9728" xr:uid="{00000000-0005-0000-0000-000031250000}"/>
    <cellStyle name="40% - Accent1 25 6 2" xfId="9729" xr:uid="{00000000-0005-0000-0000-000032250000}"/>
    <cellStyle name="40% - Accent1 25 7" xfId="9730" xr:uid="{00000000-0005-0000-0000-000033250000}"/>
    <cellStyle name="40% - Accent1 25 8" xfId="9731" xr:uid="{00000000-0005-0000-0000-000034250000}"/>
    <cellStyle name="40% - Accent1 26" xfId="9732" xr:uid="{00000000-0005-0000-0000-000035250000}"/>
    <cellStyle name="40% - Accent1 26 2" xfId="9733" xr:uid="{00000000-0005-0000-0000-000036250000}"/>
    <cellStyle name="40% - Accent1 26 2 2" xfId="9734" xr:uid="{00000000-0005-0000-0000-000037250000}"/>
    <cellStyle name="40% - Accent1 26 2 2 2" xfId="9735" xr:uid="{00000000-0005-0000-0000-000038250000}"/>
    <cellStyle name="40% - Accent1 26 2 3" xfId="9736" xr:uid="{00000000-0005-0000-0000-000039250000}"/>
    <cellStyle name="40% - Accent1 26 2 3 2" xfId="9737" xr:uid="{00000000-0005-0000-0000-00003A250000}"/>
    <cellStyle name="40% - Accent1 26 2 4" xfId="9738" xr:uid="{00000000-0005-0000-0000-00003B250000}"/>
    <cellStyle name="40% - Accent1 26 2 4 2" xfId="9739" xr:uid="{00000000-0005-0000-0000-00003C250000}"/>
    <cellStyle name="40% - Accent1 26 2 5" xfId="9740" xr:uid="{00000000-0005-0000-0000-00003D250000}"/>
    <cellStyle name="40% - Accent1 26 2 5 2" xfId="9741" xr:uid="{00000000-0005-0000-0000-00003E250000}"/>
    <cellStyle name="40% - Accent1 26 2 6" xfId="9742" xr:uid="{00000000-0005-0000-0000-00003F250000}"/>
    <cellStyle name="40% - Accent1 26 3" xfId="9743" xr:uid="{00000000-0005-0000-0000-000040250000}"/>
    <cellStyle name="40% - Accent1 26 3 2" xfId="9744" xr:uid="{00000000-0005-0000-0000-000041250000}"/>
    <cellStyle name="40% - Accent1 26 4" xfId="9745" xr:uid="{00000000-0005-0000-0000-000042250000}"/>
    <cellStyle name="40% - Accent1 26 4 2" xfId="9746" xr:uid="{00000000-0005-0000-0000-000043250000}"/>
    <cellStyle name="40% - Accent1 26 5" xfId="9747" xr:uid="{00000000-0005-0000-0000-000044250000}"/>
    <cellStyle name="40% - Accent1 26 5 2" xfId="9748" xr:uid="{00000000-0005-0000-0000-000045250000}"/>
    <cellStyle name="40% - Accent1 26 6" xfId="9749" xr:uid="{00000000-0005-0000-0000-000046250000}"/>
    <cellStyle name="40% - Accent1 26 6 2" xfId="9750" xr:uid="{00000000-0005-0000-0000-000047250000}"/>
    <cellStyle name="40% - Accent1 26 7" xfId="9751" xr:uid="{00000000-0005-0000-0000-000048250000}"/>
    <cellStyle name="40% - Accent1 26 8" xfId="9752" xr:uid="{00000000-0005-0000-0000-000049250000}"/>
    <cellStyle name="40% - Accent1 27" xfId="9753" xr:uid="{00000000-0005-0000-0000-00004A250000}"/>
    <cellStyle name="40% - Accent1 27 2" xfId="9754" xr:uid="{00000000-0005-0000-0000-00004B250000}"/>
    <cellStyle name="40% - Accent1 27 2 2" xfId="9755" xr:uid="{00000000-0005-0000-0000-00004C250000}"/>
    <cellStyle name="40% - Accent1 27 2 2 2" xfId="9756" xr:uid="{00000000-0005-0000-0000-00004D250000}"/>
    <cellStyle name="40% - Accent1 27 2 3" xfId="9757" xr:uid="{00000000-0005-0000-0000-00004E250000}"/>
    <cellStyle name="40% - Accent1 27 2 3 2" xfId="9758" xr:uid="{00000000-0005-0000-0000-00004F250000}"/>
    <cellStyle name="40% - Accent1 27 2 4" xfId="9759" xr:uid="{00000000-0005-0000-0000-000050250000}"/>
    <cellStyle name="40% - Accent1 27 2 4 2" xfId="9760" xr:uid="{00000000-0005-0000-0000-000051250000}"/>
    <cellStyle name="40% - Accent1 27 2 5" xfId="9761" xr:uid="{00000000-0005-0000-0000-000052250000}"/>
    <cellStyle name="40% - Accent1 27 2 5 2" xfId="9762" xr:uid="{00000000-0005-0000-0000-000053250000}"/>
    <cellStyle name="40% - Accent1 27 2 6" xfId="9763" xr:uid="{00000000-0005-0000-0000-000054250000}"/>
    <cellStyle name="40% - Accent1 27 3" xfId="9764" xr:uid="{00000000-0005-0000-0000-000055250000}"/>
    <cellStyle name="40% - Accent1 27 3 2" xfId="9765" xr:uid="{00000000-0005-0000-0000-000056250000}"/>
    <cellStyle name="40% - Accent1 27 4" xfId="9766" xr:uid="{00000000-0005-0000-0000-000057250000}"/>
    <cellStyle name="40% - Accent1 27 4 2" xfId="9767" xr:uid="{00000000-0005-0000-0000-000058250000}"/>
    <cellStyle name="40% - Accent1 27 5" xfId="9768" xr:uid="{00000000-0005-0000-0000-000059250000}"/>
    <cellStyle name="40% - Accent1 27 5 2" xfId="9769" xr:uid="{00000000-0005-0000-0000-00005A250000}"/>
    <cellStyle name="40% - Accent1 27 6" xfId="9770" xr:uid="{00000000-0005-0000-0000-00005B250000}"/>
    <cellStyle name="40% - Accent1 27 6 2" xfId="9771" xr:uid="{00000000-0005-0000-0000-00005C250000}"/>
    <cellStyle name="40% - Accent1 27 7" xfId="9772" xr:uid="{00000000-0005-0000-0000-00005D250000}"/>
    <cellStyle name="40% - Accent1 27 8" xfId="9773" xr:uid="{00000000-0005-0000-0000-00005E250000}"/>
    <cellStyle name="40% - Accent1 28" xfId="9774" xr:uid="{00000000-0005-0000-0000-00005F250000}"/>
    <cellStyle name="40% - Accent1 28 2" xfId="9775" xr:uid="{00000000-0005-0000-0000-000060250000}"/>
    <cellStyle name="40% - Accent1 28 2 2" xfId="9776" xr:uid="{00000000-0005-0000-0000-000061250000}"/>
    <cellStyle name="40% - Accent1 28 2 2 2" xfId="9777" xr:uid="{00000000-0005-0000-0000-000062250000}"/>
    <cellStyle name="40% - Accent1 28 2 3" xfId="9778" xr:uid="{00000000-0005-0000-0000-000063250000}"/>
    <cellStyle name="40% - Accent1 28 2 3 2" xfId="9779" xr:uid="{00000000-0005-0000-0000-000064250000}"/>
    <cellStyle name="40% - Accent1 28 2 4" xfId="9780" xr:uid="{00000000-0005-0000-0000-000065250000}"/>
    <cellStyle name="40% - Accent1 28 2 4 2" xfId="9781" xr:uid="{00000000-0005-0000-0000-000066250000}"/>
    <cellStyle name="40% - Accent1 28 2 5" xfId="9782" xr:uid="{00000000-0005-0000-0000-000067250000}"/>
    <cellStyle name="40% - Accent1 28 2 5 2" xfId="9783" xr:uid="{00000000-0005-0000-0000-000068250000}"/>
    <cellStyle name="40% - Accent1 28 2 6" xfId="9784" xr:uid="{00000000-0005-0000-0000-000069250000}"/>
    <cellStyle name="40% - Accent1 28 3" xfId="9785" xr:uid="{00000000-0005-0000-0000-00006A250000}"/>
    <cellStyle name="40% - Accent1 28 3 2" xfId="9786" xr:uid="{00000000-0005-0000-0000-00006B250000}"/>
    <cellStyle name="40% - Accent1 28 4" xfId="9787" xr:uid="{00000000-0005-0000-0000-00006C250000}"/>
    <cellStyle name="40% - Accent1 28 4 2" xfId="9788" xr:uid="{00000000-0005-0000-0000-00006D250000}"/>
    <cellStyle name="40% - Accent1 28 5" xfId="9789" xr:uid="{00000000-0005-0000-0000-00006E250000}"/>
    <cellStyle name="40% - Accent1 28 5 2" xfId="9790" xr:uid="{00000000-0005-0000-0000-00006F250000}"/>
    <cellStyle name="40% - Accent1 28 6" xfId="9791" xr:uid="{00000000-0005-0000-0000-000070250000}"/>
    <cellStyle name="40% - Accent1 28 6 2" xfId="9792" xr:uid="{00000000-0005-0000-0000-000071250000}"/>
    <cellStyle name="40% - Accent1 28 7" xfId="9793" xr:uid="{00000000-0005-0000-0000-000072250000}"/>
    <cellStyle name="40% - Accent1 28 8" xfId="9794" xr:uid="{00000000-0005-0000-0000-000073250000}"/>
    <cellStyle name="40% - Accent1 29" xfId="9795" xr:uid="{00000000-0005-0000-0000-000074250000}"/>
    <cellStyle name="40% - Accent1 29 2" xfId="9796" xr:uid="{00000000-0005-0000-0000-000075250000}"/>
    <cellStyle name="40% - Accent1 29 2 2" xfId="9797" xr:uid="{00000000-0005-0000-0000-000076250000}"/>
    <cellStyle name="40% - Accent1 29 2 2 2" xfId="9798" xr:uid="{00000000-0005-0000-0000-000077250000}"/>
    <cellStyle name="40% - Accent1 29 2 3" xfId="9799" xr:uid="{00000000-0005-0000-0000-000078250000}"/>
    <cellStyle name="40% - Accent1 29 2 3 2" xfId="9800" xr:uid="{00000000-0005-0000-0000-000079250000}"/>
    <cellStyle name="40% - Accent1 29 2 4" xfId="9801" xr:uid="{00000000-0005-0000-0000-00007A250000}"/>
    <cellStyle name="40% - Accent1 29 2 4 2" xfId="9802" xr:uid="{00000000-0005-0000-0000-00007B250000}"/>
    <cellStyle name="40% - Accent1 29 2 5" xfId="9803" xr:uid="{00000000-0005-0000-0000-00007C250000}"/>
    <cellStyle name="40% - Accent1 29 2 5 2" xfId="9804" xr:uid="{00000000-0005-0000-0000-00007D250000}"/>
    <cellStyle name="40% - Accent1 29 2 6" xfId="9805" xr:uid="{00000000-0005-0000-0000-00007E250000}"/>
    <cellStyle name="40% - Accent1 29 3" xfId="9806" xr:uid="{00000000-0005-0000-0000-00007F250000}"/>
    <cellStyle name="40% - Accent1 29 3 2" xfId="9807" xr:uid="{00000000-0005-0000-0000-000080250000}"/>
    <cellStyle name="40% - Accent1 29 4" xfId="9808" xr:uid="{00000000-0005-0000-0000-000081250000}"/>
    <cellStyle name="40% - Accent1 29 4 2" xfId="9809" xr:uid="{00000000-0005-0000-0000-000082250000}"/>
    <cellStyle name="40% - Accent1 29 5" xfId="9810" xr:uid="{00000000-0005-0000-0000-000083250000}"/>
    <cellStyle name="40% - Accent1 29 5 2" xfId="9811" xr:uid="{00000000-0005-0000-0000-000084250000}"/>
    <cellStyle name="40% - Accent1 29 6" xfId="9812" xr:uid="{00000000-0005-0000-0000-000085250000}"/>
    <cellStyle name="40% - Accent1 29 6 2" xfId="9813" xr:uid="{00000000-0005-0000-0000-000086250000}"/>
    <cellStyle name="40% - Accent1 29 7" xfId="9814" xr:uid="{00000000-0005-0000-0000-000087250000}"/>
    <cellStyle name="40% - Accent1 29 8" xfId="9815" xr:uid="{00000000-0005-0000-0000-000088250000}"/>
    <cellStyle name="40% - Accent1 3" xfId="9816" xr:uid="{00000000-0005-0000-0000-000089250000}"/>
    <cellStyle name="40% - Accent1 3 10" xfId="9817" xr:uid="{00000000-0005-0000-0000-00008A250000}"/>
    <cellStyle name="40% - Accent1 3 11" xfId="9818" xr:uid="{00000000-0005-0000-0000-00008B250000}"/>
    <cellStyle name="40% - Accent1 3 2" xfId="9819" xr:uid="{00000000-0005-0000-0000-00008C250000}"/>
    <cellStyle name="40% - Accent1 3 2 2" xfId="9820" xr:uid="{00000000-0005-0000-0000-00008D250000}"/>
    <cellStyle name="40% - Accent1 3 2 2 2" xfId="9821" xr:uid="{00000000-0005-0000-0000-00008E250000}"/>
    <cellStyle name="40% - Accent1 3 2 3" xfId="9822" xr:uid="{00000000-0005-0000-0000-00008F250000}"/>
    <cellStyle name="40% - Accent1 3 2 3 2" xfId="9823" xr:uid="{00000000-0005-0000-0000-000090250000}"/>
    <cellStyle name="40% - Accent1 3 2 4" xfId="9824" xr:uid="{00000000-0005-0000-0000-000091250000}"/>
    <cellStyle name="40% - Accent1 3 2 4 2" xfId="9825" xr:uid="{00000000-0005-0000-0000-000092250000}"/>
    <cellStyle name="40% - Accent1 3 2 5" xfId="9826" xr:uid="{00000000-0005-0000-0000-000093250000}"/>
    <cellStyle name="40% - Accent1 3 2 5 2" xfId="9827" xr:uid="{00000000-0005-0000-0000-000094250000}"/>
    <cellStyle name="40% - Accent1 3 2 6" xfId="9828" xr:uid="{00000000-0005-0000-0000-000095250000}"/>
    <cellStyle name="40% - Accent1 3 2 7" xfId="9829" xr:uid="{00000000-0005-0000-0000-000096250000}"/>
    <cellStyle name="40% - Accent1 3 2 8" xfId="9830" xr:uid="{00000000-0005-0000-0000-000097250000}"/>
    <cellStyle name="40% - Accent1 3 2 9" xfId="9831" xr:uid="{00000000-0005-0000-0000-000098250000}"/>
    <cellStyle name="40% - Accent1 3 3" xfId="9832" xr:uid="{00000000-0005-0000-0000-000099250000}"/>
    <cellStyle name="40% - Accent1 3 3 2" xfId="9833" xr:uid="{00000000-0005-0000-0000-00009A250000}"/>
    <cellStyle name="40% - Accent1 3 4" xfId="9834" xr:uid="{00000000-0005-0000-0000-00009B250000}"/>
    <cellStyle name="40% - Accent1 3 4 2" xfId="9835" xr:uid="{00000000-0005-0000-0000-00009C250000}"/>
    <cellStyle name="40% - Accent1 3 5" xfId="9836" xr:uid="{00000000-0005-0000-0000-00009D250000}"/>
    <cellStyle name="40% - Accent1 3 5 2" xfId="9837" xr:uid="{00000000-0005-0000-0000-00009E250000}"/>
    <cellStyle name="40% - Accent1 3 6" xfId="9838" xr:uid="{00000000-0005-0000-0000-00009F250000}"/>
    <cellStyle name="40% - Accent1 3 6 2" xfId="9839" xr:uid="{00000000-0005-0000-0000-0000A0250000}"/>
    <cellStyle name="40% - Accent1 3 7" xfId="9840" xr:uid="{00000000-0005-0000-0000-0000A1250000}"/>
    <cellStyle name="40% - Accent1 3 8" xfId="9841" xr:uid="{00000000-0005-0000-0000-0000A2250000}"/>
    <cellStyle name="40% - Accent1 3 9" xfId="9842" xr:uid="{00000000-0005-0000-0000-0000A3250000}"/>
    <cellStyle name="40% - Accent1 30" xfId="9843" xr:uid="{00000000-0005-0000-0000-0000A4250000}"/>
    <cellStyle name="40% - Accent1 30 2" xfId="9844" xr:uid="{00000000-0005-0000-0000-0000A5250000}"/>
    <cellStyle name="40% - Accent1 30 2 2" xfId="9845" xr:uid="{00000000-0005-0000-0000-0000A6250000}"/>
    <cellStyle name="40% - Accent1 30 2 2 2" xfId="9846" xr:uid="{00000000-0005-0000-0000-0000A7250000}"/>
    <cellStyle name="40% - Accent1 30 2 3" xfId="9847" xr:uid="{00000000-0005-0000-0000-0000A8250000}"/>
    <cellStyle name="40% - Accent1 30 2 3 2" xfId="9848" xr:uid="{00000000-0005-0000-0000-0000A9250000}"/>
    <cellStyle name="40% - Accent1 30 2 4" xfId="9849" xr:uid="{00000000-0005-0000-0000-0000AA250000}"/>
    <cellStyle name="40% - Accent1 30 2 4 2" xfId="9850" xr:uid="{00000000-0005-0000-0000-0000AB250000}"/>
    <cellStyle name="40% - Accent1 30 2 5" xfId="9851" xr:uid="{00000000-0005-0000-0000-0000AC250000}"/>
    <cellStyle name="40% - Accent1 30 2 5 2" xfId="9852" xr:uid="{00000000-0005-0000-0000-0000AD250000}"/>
    <cellStyle name="40% - Accent1 30 2 6" xfId="9853" xr:uid="{00000000-0005-0000-0000-0000AE250000}"/>
    <cellStyle name="40% - Accent1 30 3" xfId="9854" xr:uid="{00000000-0005-0000-0000-0000AF250000}"/>
    <cellStyle name="40% - Accent1 30 3 2" xfId="9855" xr:uid="{00000000-0005-0000-0000-0000B0250000}"/>
    <cellStyle name="40% - Accent1 30 4" xfId="9856" xr:uid="{00000000-0005-0000-0000-0000B1250000}"/>
    <cellStyle name="40% - Accent1 30 4 2" xfId="9857" xr:uid="{00000000-0005-0000-0000-0000B2250000}"/>
    <cellStyle name="40% - Accent1 30 5" xfId="9858" xr:uid="{00000000-0005-0000-0000-0000B3250000}"/>
    <cellStyle name="40% - Accent1 30 5 2" xfId="9859" xr:uid="{00000000-0005-0000-0000-0000B4250000}"/>
    <cellStyle name="40% - Accent1 30 6" xfId="9860" xr:uid="{00000000-0005-0000-0000-0000B5250000}"/>
    <cellStyle name="40% - Accent1 30 6 2" xfId="9861" xr:uid="{00000000-0005-0000-0000-0000B6250000}"/>
    <cellStyle name="40% - Accent1 30 7" xfId="9862" xr:uid="{00000000-0005-0000-0000-0000B7250000}"/>
    <cellStyle name="40% - Accent1 30 8" xfId="9863" xr:uid="{00000000-0005-0000-0000-0000B8250000}"/>
    <cellStyle name="40% - Accent1 31" xfId="9864" xr:uid="{00000000-0005-0000-0000-0000B9250000}"/>
    <cellStyle name="40% - Accent1 31 2" xfId="9865" xr:uid="{00000000-0005-0000-0000-0000BA250000}"/>
    <cellStyle name="40% - Accent1 31 2 2" xfId="9866" xr:uid="{00000000-0005-0000-0000-0000BB250000}"/>
    <cellStyle name="40% - Accent1 31 2 2 2" xfId="9867" xr:uid="{00000000-0005-0000-0000-0000BC250000}"/>
    <cellStyle name="40% - Accent1 31 2 3" xfId="9868" xr:uid="{00000000-0005-0000-0000-0000BD250000}"/>
    <cellStyle name="40% - Accent1 31 2 3 2" xfId="9869" xr:uid="{00000000-0005-0000-0000-0000BE250000}"/>
    <cellStyle name="40% - Accent1 31 2 4" xfId="9870" xr:uid="{00000000-0005-0000-0000-0000BF250000}"/>
    <cellStyle name="40% - Accent1 31 2 4 2" xfId="9871" xr:uid="{00000000-0005-0000-0000-0000C0250000}"/>
    <cellStyle name="40% - Accent1 31 2 5" xfId="9872" xr:uid="{00000000-0005-0000-0000-0000C1250000}"/>
    <cellStyle name="40% - Accent1 31 2 5 2" xfId="9873" xr:uid="{00000000-0005-0000-0000-0000C2250000}"/>
    <cellStyle name="40% - Accent1 31 2 6" xfId="9874" xr:uid="{00000000-0005-0000-0000-0000C3250000}"/>
    <cellStyle name="40% - Accent1 31 3" xfId="9875" xr:uid="{00000000-0005-0000-0000-0000C4250000}"/>
    <cellStyle name="40% - Accent1 31 3 2" xfId="9876" xr:uid="{00000000-0005-0000-0000-0000C5250000}"/>
    <cellStyle name="40% - Accent1 31 4" xfId="9877" xr:uid="{00000000-0005-0000-0000-0000C6250000}"/>
    <cellStyle name="40% - Accent1 31 4 2" xfId="9878" xr:uid="{00000000-0005-0000-0000-0000C7250000}"/>
    <cellStyle name="40% - Accent1 31 5" xfId="9879" xr:uid="{00000000-0005-0000-0000-0000C8250000}"/>
    <cellStyle name="40% - Accent1 31 5 2" xfId="9880" xr:uid="{00000000-0005-0000-0000-0000C9250000}"/>
    <cellStyle name="40% - Accent1 31 6" xfId="9881" xr:uid="{00000000-0005-0000-0000-0000CA250000}"/>
    <cellStyle name="40% - Accent1 31 6 2" xfId="9882" xr:uid="{00000000-0005-0000-0000-0000CB250000}"/>
    <cellStyle name="40% - Accent1 31 7" xfId="9883" xr:uid="{00000000-0005-0000-0000-0000CC250000}"/>
    <cellStyle name="40% - Accent1 31 8" xfId="9884" xr:uid="{00000000-0005-0000-0000-0000CD250000}"/>
    <cellStyle name="40% - Accent1 32" xfId="9885" xr:uid="{00000000-0005-0000-0000-0000CE250000}"/>
    <cellStyle name="40% - Accent1 32 2" xfId="9886" xr:uid="{00000000-0005-0000-0000-0000CF250000}"/>
    <cellStyle name="40% - Accent1 32 2 2" xfId="9887" xr:uid="{00000000-0005-0000-0000-0000D0250000}"/>
    <cellStyle name="40% - Accent1 32 2 2 2" xfId="9888" xr:uid="{00000000-0005-0000-0000-0000D1250000}"/>
    <cellStyle name="40% - Accent1 32 2 3" xfId="9889" xr:uid="{00000000-0005-0000-0000-0000D2250000}"/>
    <cellStyle name="40% - Accent1 32 2 3 2" xfId="9890" xr:uid="{00000000-0005-0000-0000-0000D3250000}"/>
    <cellStyle name="40% - Accent1 32 2 4" xfId="9891" xr:uid="{00000000-0005-0000-0000-0000D4250000}"/>
    <cellStyle name="40% - Accent1 32 2 4 2" xfId="9892" xr:uid="{00000000-0005-0000-0000-0000D5250000}"/>
    <cellStyle name="40% - Accent1 32 2 5" xfId="9893" xr:uid="{00000000-0005-0000-0000-0000D6250000}"/>
    <cellStyle name="40% - Accent1 32 2 5 2" xfId="9894" xr:uid="{00000000-0005-0000-0000-0000D7250000}"/>
    <cellStyle name="40% - Accent1 32 2 6" xfId="9895" xr:uid="{00000000-0005-0000-0000-0000D8250000}"/>
    <cellStyle name="40% - Accent1 32 3" xfId="9896" xr:uid="{00000000-0005-0000-0000-0000D9250000}"/>
    <cellStyle name="40% - Accent1 32 3 2" xfId="9897" xr:uid="{00000000-0005-0000-0000-0000DA250000}"/>
    <cellStyle name="40% - Accent1 32 4" xfId="9898" xr:uid="{00000000-0005-0000-0000-0000DB250000}"/>
    <cellStyle name="40% - Accent1 32 4 2" xfId="9899" xr:uid="{00000000-0005-0000-0000-0000DC250000}"/>
    <cellStyle name="40% - Accent1 32 5" xfId="9900" xr:uid="{00000000-0005-0000-0000-0000DD250000}"/>
    <cellStyle name="40% - Accent1 32 5 2" xfId="9901" xr:uid="{00000000-0005-0000-0000-0000DE250000}"/>
    <cellStyle name="40% - Accent1 32 6" xfId="9902" xr:uid="{00000000-0005-0000-0000-0000DF250000}"/>
    <cellStyle name="40% - Accent1 32 6 2" xfId="9903" xr:uid="{00000000-0005-0000-0000-0000E0250000}"/>
    <cellStyle name="40% - Accent1 32 7" xfId="9904" xr:uid="{00000000-0005-0000-0000-0000E1250000}"/>
    <cellStyle name="40% - Accent1 32 8" xfId="9905" xr:uid="{00000000-0005-0000-0000-0000E2250000}"/>
    <cellStyle name="40% - Accent1 33" xfId="9906" xr:uid="{00000000-0005-0000-0000-0000E3250000}"/>
    <cellStyle name="40% - Accent1 33 2" xfId="9907" xr:uid="{00000000-0005-0000-0000-0000E4250000}"/>
    <cellStyle name="40% - Accent1 33 2 2" xfId="9908" xr:uid="{00000000-0005-0000-0000-0000E5250000}"/>
    <cellStyle name="40% - Accent1 33 2 2 2" xfId="9909" xr:uid="{00000000-0005-0000-0000-0000E6250000}"/>
    <cellStyle name="40% - Accent1 33 2 3" xfId="9910" xr:uid="{00000000-0005-0000-0000-0000E7250000}"/>
    <cellStyle name="40% - Accent1 33 2 3 2" xfId="9911" xr:uid="{00000000-0005-0000-0000-0000E8250000}"/>
    <cellStyle name="40% - Accent1 33 2 4" xfId="9912" xr:uid="{00000000-0005-0000-0000-0000E9250000}"/>
    <cellStyle name="40% - Accent1 33 2 4 2" xfId="9913" xr:uid="{00000000-0005-0000-0000-0000EA250000}"/>
    <cellStyle name="40% - Accent1 33 2 5" xfId="9914" xr:uid="{00000000-0005-0000-0000-0000EB250000}"/>
    <cellStyle name="40% - Accent1 33 2 5 2" xfId="9915" xr:uid="{00000000-0005-0000-0000-0000EC250000}"/>
    <cellStyle name="40% - Accent1 33 2 6" xfId="9916" xr:uid="{00000000-0005-0000-0000-0000ED250000}"/>
    <cellStyle name="40% - Accent1 33 3" xfId="9917" xr:uid="{00000000-0005-0000-0000-0000EE250000}"/>
    <cellStyle name="40% - Accent1 33 3 2" xfId="9918" xr:uid="{00000000-0005-0000-0000-0000EF250000}"/>
    <cellStyle name="40% - Accent1 33 4" xfId="9919" xr:uid="{00000000-0005-0000-0000-0000F0250000}"/>
    <cellStyle name="40% - Accent1 33 4 2" xfId="9920" xr:uid="{00000000-0005-0000-0000-0000F1250000}"/>
    <cellStyle name="40% - Accent1 33 5" xfId="9921" xr:uid="{00000000-0005-0000-0000-0000F2250000}"/>
    <cellStyle name="40% - Accent1 33 5 2" xfId="9922" xr:uid="{00000000-0005-0000-0000-0000F3250000}"/>
    <cellStyle name="40% - Accent1 33 6" xfId="9923" xr:uid="{00000000-0005-0000-0000-0000F4250000}"/>
    <cellStyle name="40% - Accent1 33 6 2" xfId="9924" xr:uid="{00000000-0005-0000-0000-0000F5250000}"/>
    <cellStyle name="40% - Accent1 33 7" xfId="9925" xr:uid="{00000000-0005-0000-0000-0000F6250000}"/>
    <cellStyle name="40% - Accent1 33 8" xfId="9926" xr:uid="{00000000-0005-0000-0000-0000F7250000}"/>
    <cellStyle name="40% - Accent1 34" xfId="9927" xr:uid="{00000000-0005-0000-0000-0000F8250000}"/>
    <cellStyle name="40% - Accent1 34 2" xfId="9928" xr:uid="{00000000-0005-0000-0000-0000F9250000}"/>
    <cellStyle name="40% - Accent1 34 2 2" xfId="9929" xr:uid="{00000000-0005-0000-0000-0000FA250000}"/>
    <cellStyle name="40% - Accent1 34 2 2 2" xfId="9930" xr:uid="{00000000-0005-0000-0000-0000FB250000}"/>
    <cellStyle name="40% - Accent1 34 2 3" xfId="9931" xr:uid="{00000000-0005-0000-0000-0000FC250000}"/>
    <cellStyle name="40% - Accent1 34 2 3 2" xfId="9932" xr:uid="{00000000-0005-0000-0000-0000FD250000}"/>
    <cellStyle name="40% - Accent1 34 2 4" xfId="9933" xr:uid="{00000000-0005-0000-0000-0000FE250000}"/>
    <cellStyle name="40% - Accent1 34 2 4 2" xfId="9934" xr:uid="{00000000-0005-0000-0000-0000FF250000}"/>
    <cellStyle name="40% - Accent1 34 2 5" xfId="9935" xr:uid="{00000000-0005-0000-0000-000000260000}"/>
    <cellStyle name="40% - Accent1 34 2 5 2" xfId="9936" xr:uid="{00000000-0005-0000-0000-000001260000}"/>
    <cellStyle name="40% - Accent1 34 2 6" xfId="9937" xr:uid="{00000000-0005-0000-0000-000002260000}"/>
    <cellStyle name="40% - Accent1 34 3" xfId="9938" xr:uid="{00000000-0005-0000-0000-000003260000}"/>
    <cellStyle name="40% - Accent1 34 3 2" xfId="9939" xr:uid="{00000000-0005-0000-0000-000004260000}"/>
    <cellStyle name="40% - Accent1 34 4" xfId="9940" xr:uid="{00000000-0005-0000-0000-000005260000}"/>
    <cellStyle name="40% - Accent1 34 4 2" xfId="9941" xr:uid="{00000000-0005-0000-0000-000006260000}"/>
    <cellStyle name="40% - Accent1 34 5" xfId="9942" xr:uid="{00000000-0005-0000-0000-000007260000}"/>
    <cellStyle name="40% - Accent1 34 5 2" xfId="9943" xr:uid="{00000000-0005-0000-0000-000008260000}"/>
    <cellStyle name="40% - Accent1 34 6" xfId="9944" xr:uid="{00000000-0005-0000-0000-000009260000}"/>
    <cellStyle name="40% - Accent1 34 6 2" xfId="9945" xr:uid="{00000000-0005-0000-0000-00000A260000}"/>
    <cellStyle name="40% - Accent1 34 7" xfId="9946" xr:uid="{00000000-0005-0000-0000-00000B260000}"/>
    <cellStyle name="40% - Accent1 34 8" xfId="9947" xr:uid="{00000000-0005-0000-0000-00000C260000}"/>
    <cellStyle name="40% - Accent1 35" xfId="9948" xr:uid="{00000000-0005-0000-0000-00000D260000}"/>
    <cellStyle name="40% - Accent1 35 2" xfId="9949" xr:uid="{00000000-0005-0000-0000-00000E260000}"/>
    <cellStyle name="40% - Accent1 35 2 2" xfId="9950" xr:uid="{00000000-0005-0000-0000-00000F260000}"/>
    <cellStyle name="40% - Accent1 35 2 2 2" xfId="9951" xr:uid="{00000000-0005-0000-0000-000010260000}"/>
    <cellStyle name="40% - Accent1 35 2 3" xfId="9952" xr:uid="{00000000-0005-0000-0000-000011260000}"/>
    <cellStyle name="40% - Accent1 35 2 3 2" xfId="9953" xr:uid="{00000000-0005-0000-0000-000012260000}"/>
    <cellStyle name="40% - Accent1 35 2 4" xfId="9954" xr:uid="{00000000-0005-0000-0000-000013260000}"/>
    <cellStyle name="40% - Accent1 35 2 4 2" xfId="9955" xr:uid="{00000000-0005-0000-0000-000014260000}"/>
    <cellStyle name="40% - Accent1 35 2 5" xfId="9956" xr:uid="{00000000-0005-0000-0000-000015260000}"/>
    <cellStyle name="40% - Accent1 35 2 5 2" xfId="9957" xr:uid="{00000000-0005-0000-0000-000016260000}"/>
    <cellStyle name="40% - Accent1 35 2 6" xfId="9958" xr:uid="{00000000-0005-0000-0000-000017260000}"/>
    <cellStyle name="40% - Accent1 35 3" xfId="9959" xr:uid="{00000000-0005-0000-0000-000018260000}"/>
    <cellStyle name="40% - Accent1 35 3 2" xfId="9960" xr:uid="{00000000-0005-0000-0000-000019260000}"/>
    <cellStyle name="40% - Accent1 35 4" xfId="9961" xr:uid="{00000000-0005-0000-0000-00001A260000}"/>
    <cellStyle name="40% - Accent1 35 4 2" xfId="9962" xr:uid="{00000000-0005-0000-0000-00001B260000}"/>
    <cellStyle name="40% - Accent1 35 5" xfId="9963" xr:uid="{00000000-0005-0000-0000-00001C260000}"/>
    <cellStyle name="40% - Accent1 35 5 2" xfId="9964" xr:uid="{00000000-0005-0000-0000-00001D260000}"/>
    <cellStyle name="40% - Accent1 35 6" xfId="9965" xr:uid="{00000000-0005-0000-0000-00001E260000}"/>
    <cellStyle name="40% - Accent1 35 6 2" xfId="9966" xr:uid="{00000000-0005-0000-0000-00001F260000}"/>
    <cellStyle name="40% - Accent1 35 7" xfId="9967" xr:uid="{00000000-0005-0000-0000-000020260000}"/>
    <cellStyle name="40% - Accent1 35 8" xfId="9968" xr:uid="{00000000-0005-0000-0000-000021260000}"/>
    <cellStyle name="40% - Accent1 36" xfId="9969" xr:uid="{00000000-0005-0000-0000-000022260000}"/>
    <cellStyle name="40% - Accent1 36 2" xfId="9970" xr:uid="{00000000-0005-0000-0000-000023260000}"/>
    <cellStyle name="40% - Accent1 36 2 2" xfId="9971" xr:uid="{00000000-0005-0000-0000-000024260000}"/>
    <cellStyle name="40% - Accent1 36 2 2 2" xfId="9972" xr:uid="{00000000-0005-0000-0000-000025260000}"/>
    <cellStyle name="40% - Accent1 36 2 3" xfId="9973" xr:uid="{00000000-0005-0000-0000-000026260000}"/>
    <cellStyle name="40% - Accent1 36 2 3 2" xfId="9974" xr:uid="{00000000-0005-0000-0000-000027260000}"/>
    <cellStyle name="40% - Accent1 36 2 4" xfId="9975" xr:uid="{00000000-0005-0000-0000-000028260000}"/>
    <cellStyle name="40% - Accent1 36 2 4 2" xfId="9976" xr:uid="{00000000-0005-0000-0000-000029260000}"/>
    <cellStyle name="40% - Accent1 36 2 5" xfId="9977" xr:uid="{00000000-0005-0000-0000-00002A260000}"/>
    <cellStyle name="40% - Accent1 36 2 5 2" xfId="9978" xr:uid="{00000000-0005-0000-0000-00002B260000}"/>
    <cellStyle name="40% - Accent1 36 2 6" xfId="9979" xr:uid="{00000000-0005-0000-0000-00002C260000}"/>
    <cellStyle name="40% - Accent1 36 3" xfId="9980" xr:uid="{00000000-0005-0000-0000-00002D260000}"/>
    <cellStyle name="40% - Accent1 36 3 2" xfId="9981" xr:uid="{00000000-0005-0000-0000-00002E260000}"/>
    <cellStyle name="40% - Accent1 36 4" xfId="9982" xr:uid="{00000000-0005-0000-0000-00002F260000}"/>
    <cellStyle name="40% - Accent1 36 4 2" xfId="9983" xr:uid="{00000000-0005-0000-0000-000030260000}"/>
    <cellStyle name="40% - Accent1 36 5" xfId="9984" xr:uid="{00000000-0005-0000-0000-000031260000}"/>
    <cellStyle name="40% - Accent1 36 5 2" xfId="9985" xr:uid="{00000000-0005-0000-0000-000032260000}"/>
    <cellStyle name="40% - Accent1 36 6" xfId="9986" xr:uid="{00000000-0005-0000-0000-000033260000}"/>
    <cellStyle name="40% - Accent1 36 6 2" xfId="9987" xr:uid="{00000000-0005-0000-0000-000034260000}"/>
    <cellStyle name="40% - Accent1 36 7" xfId="9988" xr:uid="{00000000-0005-0000-0000-000035260000}"/>
    <cellStyle name="40% - Accent1 36 8" xfId="9989" xr:uid="{00000000-0005-0000-0000-000036260000}"/>
    <cellStyle name="40% - Accent1 37" xfId="9990" xr:uid="{00000000-0005-0000-0000-000037260000}"/>
    <cellStyle name="40% - Accent1 37 2" xfId="9991" xr:uid="{00000000-0005-0000-0000-000038260000}"/>
    <cellStyle name="40% - Accent1 37 2 2" xfId="9992" xr:uid="{00000000-0005-0000-0000-000039260000}"/>
    <cellStyle name="40% - Accent1 37 2 2 2" xfId="9993" xr:uid="{00000000-0005-0000-0000-00003A260000}"/>
    <cellStyle name="40% - Accent1 37 2 3" xfId="9994" xr:uid="{00000000-0005-0000-0000-00003B260000}"/>
    <cellStyle name="40% - Accent1 37 2 3 2" xfId="9995" xr:uid="{00000000-0005-0000-0000-00003C260000}"/>
    <cellStyle name="40% - Accent1 37 2 4" xfId="9996" xr:uid="{00000000-0005-0000-0000-00003D260000}"/>
    <cellStyle name="40% - Accent1 37 2 4 2" xfId="9997" xr:uid="{00000000-0005-0000-0000-00003E260000}"/>
    <cellStyle name="40% - Accent1 37 2 5" xfId="9998" xr:uid="{00000000-0005-0000-0000-00003F260000}"/>
    <cellStyle name="40% - Accent1 37 2 5 2" xfId="9999" xr:uid="{00000000-0005-0000-0000-000040260000}"/>
    <cellStyle name="40% - Accent1 37 2 6" xfId="10000" xr:uid="{00000000-0005-0000-0000-000041260000}"/>
    <cellStyle name="40% - Accent1 37 3" xfId="10001" xr:uid="{00000000-0005-0000-0000-000042260000}"/>
    <cellStyle name="40% - Accent1 37 3 2" xfId="10002" xr:uid="{00000000-0005-0000-0000-000043260000}"/>
    <cellStyle name="40% - Accent1 37 4" xfId="10003" xr:uid="{00000000-0005-0000-0000-000044260000}"/>
    <cellStyle name="40% - Accent1 37 4 2" xfId="10004" xr:uid="{00000000-0005-0000-0000-000045260000}"/>
    <cellStyle name="40% - Accent1 37 5" xfId="10005" xr:uid="{00000000-0005-0000-0000-000046260000}"/>
    <cellStyle name="40% - Accent1 37 5 2" xfId="10006" xr:uid="{00000000-0005-0000-0000-000047260000}"/>
    <cellStyle name="40% - Accent1 37 6" xfId="10007" xr:uid="{00000000-0005-0000-0000-000048260000}"/>
    <cellStyle name="40% - Accent1 37 6 2" xfId="10008" xr:uid="{00000000-0005-0000-0000-000049260000}"/>
    <cellStyle name="40% - Accent1 37 7" xfId="10009" xr:uid="{00000000-0005-0000-0000-00004A260000}"/>
    <cellStyle name="40% - Accent1 37 8" xfId="10010" xr:uid="{00000000-0005-0000-0000-00004B260000}"/>
    <cellStyle name="40% - Accent1 38" xfId="10011" xr:uid="{00000000-0005-0000-0000-00004C260000}"/>
    <cellStyle name="40% - Accent1 38 2" xfId="10012" xr:uid="{00000000-0005-0000-0000-00004D260000}"/>
    <cellStyle name="40% - Accent1 38 2 2" xfId="10013" xr:uid="{00000000-0005-0000-0000-00004E260000}"/>
    <cellStyle name="40% - Accent1 38 2 2 2" xfId="10014" xr:uid="{00000000-0005-0000-0000-00004F260000}"/>
    <cellStyle name="40% - Accent1 38 2 3" xfId="10015" xr:uid="{00000000-0005-0000-0000-000050260000}"/>
    <cellStyle name="40% - Accent1 38 2 3 2" xfId="10016" xr:uid="{00000000-0005-0000-0000-000051260000}"/>
    <cellStyle name="40% - Accent1 38 2 4" xfId="10017" xr:uid="{00000000-0005-0000-0000-000052260000}"/>
    <cellStyle name="40% - Accent1 38 2 4 2" xfId="10018" xr:uid="{00000000-0005-0000-0000-000053260000}"/>
    <cellStyle name="40% - Accent1 38 2 5" xfId="10019" xr:uid="{00000000-0005-0000-0000-000054260000}"/>
    <cellStyle name="40% - Accent1 38 2 5 2" xfId="10020" xr:uid="{00000000-0005-0000-0000-000055260000}"/>
    <cellStyle name="40% - Accent1 38 2 6" xfId="10021" xr:uid="{00000000-0005-0000-0000-000056260000}"/>
    <cellStyle name="40% - Accent1 38 3" xfId="10022" xr:uid="{00000000-0005-0000-0000-000057260000}"/>
    <cellStyle name="40% - Accent1 38 3 2" xfId="10023" xr:uid="{00000000-0005-0000-0000-000058260000}"/>
    <cellStyle name="40% - Accent1 38 4" xfId="10024" xr:uid="{00000000-0005-0000-0000-000059260000}"/>
    <cellStyle name="40% - Accent1 38 4 2" xfId="10025" xr:uid="{00000000-0005-0000-0000-00005A260000}"/>
    <cellStyle name="40% - Accent1 38 5" xfId="10026" xr:uid="{00000000-0005-0000-0000-00005B260000}"/>
    <cellStyle name="40% - Accent1 38 5 2" xfId="10027" xr:uid="{00000000-0005-0000-0000-00005C260000}"/>
    <cellStyle name="40% - Accent1 38 6" xfId="10028" xr:uid="{00000000-0005-0000-0000-00005D260000}"/>
    <cellStyle name="40% - Accent1 38 6 2" xfId="10029" xr:uid="{00000000-0005-0000-0000-00005E260000}"/>
    <cellStyle name="40% - Accent1 38 7" xfId="10030" xr:uid="{00000000-0005-0000-0000-00005F260000}"/>
    <cellStyle name="40% - Accent1 38 8" xfId="10031" xr:uid="{00000000-0005-0000-0000-000060260000}"/>
    <cellStyle name="40% - Accent1 39" xfId="10032" xr:uid="{00000000-0005-0000-0000-000061260000}"/>
    <cellStyle name="40% - Accent1 39 2" xfId="10033" xr:uid="{00000000-0005-0000-0000-000062260000}"/>
    <cellStyle name="40% - Accent1 39 2 2" xfId="10034" xr:uid="{00000000-0005-0000-0000-000063260000}"/>
    <cellStyle name="40% - Accent1 39 2 2 2" xfId="10035" xr:uid="{00000000-0005-0000-0000-000064260000}"/>
    <cellStyle name="40% - Accent1 39 2 3" xfId="10036" xr:uid="{00000000-0005-0000-0000-000065260000}"/>
    <cellStyle name="40% - Accent1 39 2 3 2" xfId="10037" xr:uid="{00000000-0005-0000-0000-000066260000}"/>
    <cellStyle name="40% - Accent1 39 2 4" xfId="10038" xr:uid="{00000000-0005-0000-0000-000067260000}"/>
    <cellStyle name="40% - Accent1 39 2 4 2" xfId="10039" xr:uid="{00000000-0005-0000-0000-000068260000}"/>
    <cellStyle name="40% - Accent1 39 2 5" xfId="10040" xr:uid="{00000000-0005-0000-0000-000069260000}"/>
    <cellStyle name="40% - Accent1 39 2 5 2" xfId="10041" xr:uid="{00000000-0005-0000-0000-00006A260000}"/>
    <cellStyle name="40% - Accent1 39 2 6" xfId="10042" xr:uid="{00000000-0005-0000-0000-00006B260000}"/>
    <cellStyle name="40% - Accent1 39 3" xfId="10043" xr:uid="{00000000-0005-0000-0000-00006C260000}"/>
    <cellStyle name="40% - Accent1 39 3 2" xfId="10044" xr:uid="{00000000-0005-0000-0000-00006D260000}"/>
    <cellStyle name="40% - Accent1 39 4" xfId="10045" xr:uid="{00000000-0005-0000-0000-00006E260000}"/>
    <cellStyle name="40% - Accent1 39 4 2" xfId="10046" xr:uid="{00000000-0005-0000-0000-00006F260000}"/>
    <cellStyle name="40% - Accent1 39 5" xfId="10047" xr:uid="{00000000-0005-0000-0000-000070260000}"/>
    <cellStyle name="40% - Accent1 39 5 2" xfId="10048" xr:uid="{00000000-0005-0000-0000-000071260000}"/>
    <cellStyle name="40% - Accent1 39 6" xfId="10049" xr:uid="{00000000-0005-0000-0000-000072260000}"/>
    <cellStyle name="40% - Accent1 39 6 2" xfId="10050" xr:uid="{00000000-0005-0000-0000-000073260000}"/>
    <cellStyle name="40% - Accent1 39 7" xfId="10051" xr:uid="{00000000-0005-0000-0000-000074260000}"/>
    <cellStyle name="40% - Accent1 39 8" xfId="10052" xr:uid="{00000000-0005-0000-0000-000075260000}"/>
    <cellStyle name="40% - Accent1 4" xfId="10053" xr:uid="{00000000-0005-0000-0000-000076260000}"/>
    <cellStyle name="40% - Accent1 4 10" xfId="10054" xr:uid="{00000000-0005-0000-0000-000077260000}"/>
    <cellStyle name="40% - Accent1 4 11" xfId="10055" xr:uid="{00000000-0005-0000-0000-000078260000}"/>
    <cellStyle name="40% - Accent1 4 2" xfId="10056" xr:uid="{00000000-0005-0000-0000-000079260000}"/>
    <cellStyle name="40% - Accent1 4 2 2" xfId="10057" xr:uid="{00000000-0005-0000-0000-00007A260000}"/>
    <cellStyle name="40% - Accent1 4 2 2 2" xfId="10058" xr:uid="{00000000-0005-0000-0000-00007B260000}"/>
    <cellStyle name="40% - Accent1 4 2 3" xfId="10059" xr:uid="{00000000-0005-0000-0000-00007C260000}"/>
    <cellStyle name="40% - Accent1 4 2 3 2" xfId="10060" xr:uid="{00000000-0005-0000-0000-00007D260000}"/>
    <cellStyle name="40% - Accent1 4 2 4" xfId="10061" xr:uid="{00000000-0005-0000-0000-00007E260000}"/>
    <cellStyle name="40% - Accent1 4 2 4 2" xfId="10062" xr:uid="{00000000-0005-0000-0000-00007F260000}"/>
    <cellStyle name="40% - Accent1 4 2 5" xfId="10063" xr:uid="{00000000-0005-0000-0000-000080260000}"/>
    <cellStyle name="40% - Accent1 4 2 5 2" xfId="10064" xr:uid="{00000000-0005-0000-0000-000081260000}"/>
    <cellStyle name="40% - Accent1 4 2 6" xfId="10065" xr:uid="{00000000-0005-0000-0000-000082260000}"/>
    <cellStyle name="40% - Accent1 4 2 7" xfId="10066" xr:uid="{00000000-0005-0000-0000-000083260000}"/>
    <cellStyle name="40% - Accent1 4 2 8" xfId="10067" xr:uid="{00000000-0005-0000-0000-000084260000}"/>
    <cellStyle name="40% - Accent1 4 2 9" xfId="10068" xr:uid="{00000000-0005-0000-0000-000085260000}"/>
    <cellStyle name="40% - Accent1 4 3" xfId="10069" xr:uid="{00000000-0005-0000-0000-000086260000}"/>
    <cellStyle name="40% - Accent1 4 3 2" xfId="10070" xr:uid="{00000000-0005-0000-0000-000087260000}"/>
    <cellStyle name="40% - Accent1 4 4" xfId="10071" xr:uid="{00000000-0005-0000-0000-000088260000}"/>
    <cellStyle name="40% - Accent1 4 4 2" xfId="10072" xr:uid="{00000000-0005-0000-0000-000089260000}"/>
    <cellStyle name="40% - Accent1 4 5" xfId="10073" xr:uid="{00000000-0005-0000-0000-00008A260000}"/>
    <cellStyle name="40% - Accent1 4 5 2" xfId="10074" xr:uid="{00000000-0005-0000-0000-00008B260000}"/>
    <cellStyle name="40% - Accent1 4 6" xfId="10075" xr:uid="{00000000-0005-0000-0000-00008C260000}"/>
    <cellStyle name="40% - Accent1 4 6 2" xfId="10076" xr:uid="{00000000-0005-0000-0000-00008D260000}"/>
    <cellStyle name="40% - Accent1 4 7" xfId="10077" xr:uid="{00000000-0005-0000-0000-00008E260000}"/>
    <cellStyle name="40% - Accent1 4 8" xfId="10078" xr:uid="{00000000-0005-0000-0000-00008F260000}"/>
    <cellStyle name="40% - Accent1 4 9" xfId="10079" xr:uid="{00000000-0005-0000-0000-000090260000}"/>
    <cellStyle name="40% - Accent1 40" xfId="10080" xr:uid="{00000000-0005-0000-0000-000091260000}"/>
    <cellStyle name="40% - Accent1 40 2" xfId="10081" xr:uid="{00000000-0005-0000-0000-000092260000}"/>
    <cellStyle name="40% - Accent1 40 2 2" xfId="10082" xr:uid="{00000000-0005-0000-0000-000093260000}"/>
    <cellStyle name="40% - Accent1 40 2 2 2" xfId="10083" xr:uid="{00000000-0005-0000-0000-000094260000}"/>
    <cellStyle name="40% - Accent1 40 2 3" xfId="10084" xr:uid="{00000000-0005-0000-0000-000095260000}"/>
    <cellStyle name="40% - Accent1 40 2 3 2" xfId="10085" xr:uid="{00000000-0005-0000-0000-000096260000}"/>
    <cellStyle name="40% - Accent1 40 2 4" xfId="10086" xr:uid="{00000000-0005-0000-0000-000097260000}"/>
    <cellStyle name="40% - Accent1 40 2 4 2" xfId="10087" xr:uid="{00000000-0005-0000-0000-000098260000}"/>
    <cellStyle name="40% - Accent1 40 2 5" xfId="10088" xr:uid="{00000000-0005-0000-0000-000099260000}"/>
    <cellStyle name="40% - Accent1 40 2 5 2" xfId="10089" xr:uid="{00000000-0005-0000-0000-00009A260000}"/>
    <cellStyle name="40% - Accent1 40 2 6" xfId="10090" xr:uid="{00000000-0005-0000-0000-00009B260000}"/>
    <cellStyle name="40% - Accent1 40 3" xfId="10091" xr:uid="{00000000-0005-0000-0000-00009C260000}"/>
    <cellStyle name="40% - Accent1 40 3 2" xfId="10092" xr:uid="{00000000-0005-0000-0000-00009D260000}"/>
    <cellStyle name="40% - Accent1 40 4" xfId="10093" xr:uid="{00000000-0005-0000-0000-00009E260000}"/>
    <cellStyle name="40% - Accent1 40 4 2" xfId="10094" xr:uid="{00000000-0005-0000-0000-00009F260000}"/>
    <cellStyle name="40% - Accent1 40 5" xfId="10095" xr:uid="{00000000-0005-0000-0000-0000A0260000}"/>
    <cellStyle name="40% - Accent1 40 5 2" xfId="10096" xr:uid="{00000000-0005-0000-0000-0000A1260000}"/>
    <cellStyle name="40% - Accent1 40 6" xfId="10097" xr:uid="{00000000-0005-0000-0000-0000A2260000}"/>
    <cellStyle name="40% - Accent1 40 6 2" xfId="10098" xr:uid="{00000000-0005-0000-0000-0000A3260000}"/>
    <cellStyle name="40% - Accent1 40 7" xfId="10099" xr:uid="{00000000-0005-0000-0000-0000A4260000}"/>
    <cellStyle name="40% - Accent1 40 8" xfId="10100" xr:uid="{00000000-0005-0000-0000-0000A5260000}"/>
    <cellStyle name="40% - Accent1 41" xfId="10101" xr:uid="{00000000-0005-0000-0000-0000A6260000}"/>
    <cellStyle name="40% - Accent1 41 2" xfId="10102" xr:uid="{00000000-0005-0000-0000-0000A7260000}"/>
    <cellStyle name="40% - Accent1 41 2 2" xfId="10103" xr:uid="{00000000-0005-0000-0000-0000A8260000}"/>
    <cellStyle name="40% - Accent1 41 2 2 2" xfId="10104" xr:uid="{00000000-0005-0000-0000-0000A9260000}"/>
    <cellStyle name="40% - Accent1 41 2 3" xfId="10105" xr:uid="{00000000-0005-0000-0000-0000AA260000}"/>
    <cellStyle name="40% - Accent1 41 2 3 2" xfId="10106" xr:uid="{00000000-0005-0000-0000-0000AB260000}"/>
    <cellStyle name="40% - Accent1 41 2 4" xfId="10107" xr:uid="{00000000-0005-0000-0000-0000AC260000}"/>
    <cellStyle name="40% - Accent1 41 2 4 2" xfId="10108" xr:uid="{00000000-0005-0000-0000-0000AD260000}"/>
    <cellStyle name="40% - Accent1 41 2 5" xfId="10109" xr:uid="{00000000-0005-0000-0000-0000AE260000}"/>
    <cellStyle name="40% - Accent1 41 2 5 2" xfId="10110" xr:uid="{00000000-0005-0000-0000-0000AF260000}"/>
    <cellStyle name="40% - Accent1 41 2 6" xfId="10111" xr:uid="{00000000-0005-0000-0000-0000B0260000}"/>
    <cellStyle name="40% - Accent1 41 3" xfId="10112" xr:uid="{00000000-0005-0000-0000-0000B1260000}"/>
    <cellStyle name="40% - Accent1 41 3 2" xfId="10113" xr:uid="{00000000-0005-0000-0000-0000B2260000}"/>
    <cellStyle name="40% - Accent1 41 4" xfId="10114" xr:uid="{00000000-0005-0000-0000-0000B3260000}"/>
    <cellStyle name="40% - Accent1 41 4 2" xfId="10115" xr:uid="{00000000-0005-0000-0000-0000B4260000}"/>
    <cellStyle name="40% - Accent1 41 5" xfId="10116" xr:uid="{00000000-0005-0000-0000-0000B5260000}"/>
    <cellStyle name="40% - Accent1 41 5 2" xfId="10117" xr:uid="{00000000-0005-0000-0000-0000B6260000}"/>
    <cellStyle name="40% - Accent1 41 6" xfId="10118" xr:uid="{00000000-0005-0000-0000-0000B7260000}"/>
    <cellStyle name="40% - Accent1 41 6 2" xfId="10119" xr:uid="{00000000-0005-0000-0000-0000B8260000}"/>
    <cellStyle name="40% - Accent1 41 7" xfId="10120" xr:uid="{00000000-0005-0000-0000-0000B9260000}"/>
    <cellStyle name="40% - Accent1 41 8" xfId="10121" xr:uid="{00000000-0005-0000-0000-0000BA260000}"/>
    <cellStyle name="40% - Accent1 42" xfId="10122" xr:uid="{00000000-0005-0000-0000-0000BB260000}"/>
    <cellStyle name="40% - Accent1 42 2" xfId="10123" xr:uid="{00000000-0005-0000-0000-0000BC260000}"/>
    <cellStyle name="40% - Accent1 42 2 2" xfId="10124" xr:uid="{00000000-0005-0000-0000-0000BD260000}"/>
    <cellStyle name="40% - Accent1 42 2 2 2" xfId="10125" xr:uid="{00000000-0005-0000-0000-0000BE260000}"/>
    <cellStyle name="40% - Accent1 42 2 3" xfId="10126" xr:uid="{00000000-0005-0000-0000-0000BF260000}"/>
    <cellStyle name="40% - Accent1 42 2 3 2" xfId="10127" xr:uid="{00000000-0005-0000-0000-0000C0260000}"/>
    <cellStyle name="40% - Accent1 42 2 4" xfId="10128" xr:uid="{00000000-0005-0000-0000-0000C1260000}"/>
    <cellStyle name="40% - Accent1 42 2 4 2" xfId="10129" xr:uid="{00000000-0005-0000-0000-0000C2260000}"/>
    <cellStyle name="40% - Accent1 42 2 5" xfId="10130" xr:uid="{00000000-0005-0000-0000-0000C3260000}"/>
    <cellStyle name="40% - Accent1 42 2 5 2" xfId="10131" xr:uid="{00000000-0005-0000-0000-0000C4260000}"/>
    <cellStyle name="40% - Accent1 42 2 6" xfId="10132" xr:uid="{00000000-0005-0000-0000-0000C5260000}"/>
    <cellStyle name="40% - Accent1 42 3" xfId="10133" xr:uid="{00000000-0005-0000-0000-0000C6260000}"/>
    <cellStyle name="40% - Accent1 42 3 2" xfId="10134" xr:uid="{00000000-0005-0000-0000-0000C7260000}"/>
    <cellStyle name="40% - Accent1 42 4" xfId="10135" xr:uid="{00000000-0005-0000-0000-0000C8260000}"/>
    <cellStyle name="40% - Accent1 42 4 2" xfId="10136" xr:uid="{00000000-0005-0000-0000-0000C9260000}"/>
    <cellStyle name="40% - Accent1 42 5" xfId="10137" xr:uid="{00000000-0005-0000-0000-0000CA260000}"/>
    <cellStyle name="40% - Accent1 42 5 2" xfId="10138" xr:uid="{00000000-0005-0000-0000-0000CB260000}"/>
    <cellStyle name="40% - Accent1 42 6" xfId="10139" xr:uid="{00000000-0005-0000-0000-0000CC260000}"/>
    <cellStyle name="40% - Accent1 42 6 2" xfId="10140" xr:uid="{00000000-0005-0000-0000-0000CD260000}"/>
    <cellStyle name="40% - Accent1 42 7" xfId="10141" xr:uid="{00000000-0005-0000-0000-0000CE260000}"/>
    <cellStyle name="40% - Accent1 42 8" xfId="10142" xr:uid="{00000000-0005-0000-0000-0000CF260000}"/>
    <cellStyle name="40% - Accent1 43" xfId="10143" xr:uid="{00000000-0005-0000-0000-0000D0260000}"/>
    <cellStyle name="40% - Accent1 43 2" xfId="10144" xr:uid="{00000000-0005-0000-0000-0000D1260000}"/>
    <cellStyle name="40% - Accent1 43 2 2" xfId="10145" xr:uid="{00000000-0005-0000-0000-0000D2260000}"/>
    <cellStyle name="40% - Accent1 43 2 2 2" xfId="10146" xr:uid="{00000000-0005-0000-0000-0000D3260000}"/>
    <cellStyle name="40% - Accent1 43 2 3" xfId="10147" xr:uid="{00000000-0005-0000-0000-0000D4260000}"/>
    <cellStyle name="40% - Accent1 43 2 3 2" xfId="10148" xr:uid="{00000000-0005-0000-0000-0000D5260000}"/>
    <cellStyle name="40% - Accent1 43 2 4" xfId="10149" xr:uid="{00000000-0005-0000-0000-0000D6260000}"/>
    <cellStyle name="40% - Accent1 43 2 4 2" xfId="10150" xr:uid="{00000000-0005-0000-0000-0000D7260000}"/>
    <cellStyle name="40% - Accent1 43 2 5" xfId="10151" xr:uid="{00000000-0005-0000-0000-0000D8260000}"/>
    <cellStyle name="40% - Accent1 43 2 5 2" xfId="10152" xr:uid="{00000000-0005-0000-0000-0000D9260000}"/>
    <cellStyle name="40% - Accent1 43 2 6" xfId="10153" xr:uid="{00000000-0005-0000-0000-0000DA260000}"/>
    <cellStyle name="40% - Accent1 43 3" xfId="10154" xr:uid="{00000000-0005-0000-0000-0000DB260000}"/>
    <cellStyle name="40% - Accent1 43 3 2" xfId="10155" xr:uid="{00000000-0005-0000-0000-0000DC260000}"/>
    <cellStyle name="40% - Accent1 43 4" xfId="10156" xr:uid="{00000000-0005-0000-0000-0000DD260000}"/>
    <cellStyle name="40% - Accent1 43 4 2" xfId="10157" xr:uid="{00000000-0005-0000-0000-0000DE260000}"/>
    <cellStyle name="40% - Accent1 43 5" xfId="10158" xr:uid="{00000000-0005-0000-0000-0000DF260000}"/>
    <cellStyle name="40% - Accent1 43 5 2" xfId="10159" xr:uid="{00000000-0005-0000-0000-0000E0260000}"/>
    <cellStyle name="40% - Accent1 43 6" xfId="10160" xr:uid="{00000000-0005-0000-0000-0000E1260000}"/>
    <cellStyle name="40% - Accent1 43 6 2" xfId="10161" xr:uid="{00000000-0005-0000-0000-0000E2260000}"/>
    <cellStyle name="40% - Accent1 43 7" xfId="10162" xr:uid="{00000000-0005-0000-0000-0000E3260000}"/>
    <cellStyle name="40% - Accent1 43 8" xfId="10163" xr:uid="{00000000-0005-0000-0000-0000E4260000}"/>
    <cellStyle name="40% - Accent1 44" xfId="10164" xr:uid="{00000000-0005-0000-0000-0000E5260000}"/>
    <cellStyle name="40% - Accent1 44 2" xfId="10165" xr:uid="{00000000-0005-0000-0000-0000E6260000}"/>
    <cellStyle name="40% - Accent1 44 2 2" xfId="10166" xr:uid="{00000000-0005-0000-0000-0000E7260000}"/>
    <cellStyle name="40% - Accent1 44 2 2 2" xfId="10167" xr:uid="{00000000-0005-0000-0000-0000E8260000}"/>
    <cellStyle name="40% - Accent1 44 2 3" xfId="10168" xr:uid="{00000000-0005-0000-0000-0000E9260000}"/>
    <cellStyle name="40% - Accent1 44 2 3 2" xfId="10169" xr:uid="{00000000-0005-0000-0000-0000EA260000}"/>
    <cellStyle name="40% - Accent1 44 2 4" xfId="10170" xr:uid="{00000000-0005-0000-0000-0000EB260000}"/>
    <cellStyle name="40% - Accent1 44 2 4 2" xfId="10171" xr:uid="{00000000-0005-0000-0000-0000EC260000}"/>
    <cellStyle name="40% - Accent1 44 2 5" xfId="10172" xr:uid="{00000000-0005-0000-0000-0000ED260000}"/>
    <cellStyle name="40% - Accent1 44 2 5 2" xfId="10173" xr:uid="{00000000-0005-0000-0000-0000EE260000}"/>
    <cellStyle name="40% - Accent1 44 2 6" xfId="10174" xr:uid="{00000000-0005-0000-0000-0000EF260000}"/>
    <cellStyle name="40% - Accent1 44 3" xfId="10175" xr:uid="{00000000-0005-0000-0000-0000F0260000}"/>
    <cellStyle name="40% - Accent1 44 3 2" xfId="10176" xr:uid="{00000000-0005-0000-0000-0000F1260000}"/>
    <cellStyle name="40% - Accent1 44 4" xfId="10177" xr:uid="{00000000-0005-0000-0000-0000F2260000}"/>
    <cellStyle name="40% - Accent1 44 4 2" xfId="10178" xr:uid="{00000000-0005-0000-0000-0000F3260000}"/>
    <cellStyle name="40% - Accent1 44 5" xfId="10179" xr:uid="{00000000-0005-0000-0000-0000F4260000}"/>
    <cellStyle name="40% - Accent1 44 5 2" xfId="10180" xr:uid="{00000000-0005-0000-0000-0000F5260000}"/>
    <cellStyle name="40% - Accent1 44 6" xfId="10181" xr:uid="{00000000-0005-0000-0000-0000F6260000}"/>
    <cellStyle name="40% - Accent1 44 6 2" xfId="10182" xr:uid="{00000000-0005-0000-0000-0000F7260000}"/>
    <cellStyle name="40% - Accent1 44 7" xfId="10183" xr:uid="{00000000-0005-0000-0000-0000F8260000}"/>
    <cellStyle name="40% - Accent1 44 8" xfId="10184" xr:uid="{00000000-0005-0000-0000-0000F9260000}"/>
    <cellStyle name="40% - Accent1 45" xfId="10185" xr:uid="{00000000-0005-0000-0000-0000FA260000}"/>
    <cellStyle name="40% - Accent1 45 2" xfId="10186" xr:uid="{00000000-0005-0000-0000-0000FB260000}"/>
    <cellStyle name="40% - Accent1 45 2 2" xfId="10187" xr:uid="{00000000-0005-0000-0000-0000FC260000}"/>
    <cellStyle name="40% - Accent1 45 2 2 2" xfId="10188" xr:uid="{00000000-0005-0000-0000-0000FD260000}"/>
    <cellStyle name="40% - Accent1 45 2 3" xfId="10189" xr:uid="{00000000-0005-0000-0000-0000FE260000}"/>
    <cellStyle name="40% - Accent1 45 2 3 2" xfId="10190" xr:uid="{00000000-0005-0000-0000-0000FF260000}"/>
    <cellStyle name="40% - Accent1 45 2 4" xfId="10191" xr:uid="{00000000-0005-0000-0000-000000270000}"/>
    <cellStyle name="40% - Accent1 45 2 4 2" xfId="10192" xr:uid="{00000000-0005-0000-0000-000001270000}"/>
    <cellStyle name="40% - Accent1 45 2 5" xfId="10193" xr:uid="{00000000-0005-0000-0000-000002270000}"/>
    <cellStyle name="40% - Accent1 45 2 5 2" xfId="10194" xr:uid="{00000000-0005-0000-0000-000003270000}"/>
    <cellStyle name="40% - Accent1 45 2 6" xfId="10195" xr:uid="{00000000-0005-0000-0000-000004270000}"/>
    <cellStyle name="40% - Accent1 45 3" xfId="10196" xr:uid="{00000000-0005-0000-0000-000005270000}"/>
    <cellStyle name="40% - Accent1 45 3 2" xfId="10197" xr:uid="{00000000-0005-0000-0000-000006270000}"/>
    <cellStyle name="40% - Accent1 45 4" xfId="10198" xr:uid="{00000000-0005-0000-0000-000007270000}"/>
    <cellStyle name="40% - Accent1 45 4 2" xfId="10199" xr:uid="{00000000-0005-0000-0000-000008270000}"/>
    <cellStyle name="40% - Accent1 45 5" xfId="10200" xr:uid="{00000000-0005-0000-0000-000009270000}"/>
    <cellStyle name="40% - Accent1 45 5 2" xfId="10201" xr:uid="{00000000-0005-0000-0000-00000A270000}"/>
    <cellStyle name="40% - Accent1 45 6" xfId="10202" xr:uid="{00000000-0005-0000-0000-00000B270000}"/>
    <cellStyle name="40% - Accent1 45 6 2" xfId="10203" xr:uid="{00000000-0005-0000-0000-00000C270000}"/>
    <cellStyle name="40% - Accent1 45 7" xfId="10204" xr:uid="{00000000-0005-0000-0000-00000D270000}"/>
    <cellStyle name="40% - Accent1 45 8" xfId="10205" xr:uid="{00000000-0005-0000-0000-00000E270000}"/>
    <cellStyle name="40% - Accent1 46" xfId="10206" xr:uid="{00000000-0005-0000-0000-00000F270000}"/>
    <cellStyle name="40% - Accent1 46 2" xfId="10207" xr:uid="{00000000-0005-0000-0000-000010270000}"/>
    <cellStyle name="40% - Accent1 46 2 2" xfId="10208" xr:uid="{00000000-0005-0000-0000-000011270000}"/>
    <cellStyle name="40% - Accent1 46 2 2 2" xfId="10209" xr:uid="{00000000-0005-0000-0000-000012270000}"/>
    <cellStyle name="40% - Accent1 46 2 3" xfId="10210" xr:uid="{00000000-0005-0000-0000-000013270000}"/>
    <cellStyle name="40% - Accent1 46 2 3 2" xfId="10211" xr:uid="{00000000-0005-0000-0000-000014270000}"/>
    <cellStyle name="40% - Accent1 46 2 4" xfId="10212" xr:uid="{00000000-0005-0000-0000-000015270000}"/>
    <cellStyle name="40% - Accent1 46 2 4 2" xfId="10213" xr:uid="{00000000-0005-0000-0000-000016270000}"/>
    <cellStyle name="40% - Accent1 46 2 5" xfId="10214" xr:uid="{00000000-0005-0000-0000-000017270000}"/>
    <cellStyle name="40% - Accent1 46 2 5 2" xfId="10215" xr:uid="{00000000-0005-0000-0000-000018270000}"/>
    <cellStyle name="40% - Accent1 46 2 6" xfId="10216" xr:uid="{00000000-0005-0000-0000-000019270000}"/>
    <cellStyle name="40% - Accent1 46 3" xfId="10217" xr:uid="{00000000-0005-0000-0000-00001A270000}"/>
    <cellStyle name="40% - Accent1 46 3 2" xfId="10218" xr:uid="{00000000-0005-0000-0000-00001B270000}"/>
    <cellStyle name="40% - Accent1 46 4" xfId="10219" xr:uid="{00000000-0005-0000-0000-00001C270000}"/>
    <cellStyle name="40% - Accent1 46 4 2" xfId="10220" xr:uid="{00000000-0005-0000-0000-00001D270000}"/>
    <cellStyle name="40% - Accent1 46 5" xfId="10221" xr:uid="{00000000-0005-0000-0000-00001E270000}"/>
    <cellStyle name="40% - Accent1 46 5 2" xfId="10222" xr:uid="{00000000-0005-0000-0000-00001F270000}"/>
    <cellStyle name="40% - Accent1 46 6" xfId="10223" xr:uid="{00000000-0005-0000-0000-000020270000}"/>
    <cellStyle name="40% - Accent1 46 6 2" xfId="10224" xr:uid="{00000000-0005-0000-0000-000021270000}"/>
    <cellStyle name="40% - Accent1 46 7" xfId="10225" xr:uid="{00000000-0005-0000-0000-000022270000}"/>
    <cellStyle name="40% - Accent1 46 8" xfId="10226" xr:uid="{00000000-0005-0000-0000-000023270000}"/>
    <cellStyle name="40% - Accent1 47" xfId="10227" xr:uid="{00000000-0005-0000-0000-000024270000}"/>
    <cellStyle name="40% - Accent1 47 2" xfId="10228" xr:uid="{00000000-0005-0000-0000-000025270000}"/>
    <cellStyle name="40% - Accent1 47 2 2" xfId="10229" xr:uid="{00000000-0005-0000-0000-000026270000}"/>
    <cellStyle name="40% - Accent1 47 2 2 2" xfId="10230" xr:uid="{00000000-0005-0000-0000-000027270000}"/>
    <cellStyle name="40% - Accent1 47 2 3" xfId="10231" xr:uid="{00000000-0005-0000-0000-000028270000}"/>
    <cellStyle name="40% - Accent1 47 2 3 2" xfId="10232" xr:uid="{00000000-0005-0000-0000-000029270000}"/>
    <cellStyle name="40% - Accent1 47 2 4" xfId="10233" xr:uid="{00000000-0005-0000-0000-00002A270000}"/>
    <cellStyle name="40% - Accent1 47 2 4 2" xfId="10234" xr:uid="{00000000-0005-0000-0000-00002B270000}"/>
    <cellStyle name="40% - Accent1 47 2 5" xfId="10235" xr:uid="{00000000-0005-0000-0000-00002C270000}"/>
    <cellStyle name="40% - Accent1 47 2 5 2" xfId="10236" xr:uid="{00000000-0005-0000-0000-00002D270000}"/>
    <cellStyle name="40% - Accent1 47 2 6" xfId="10237" xr:uid="{00000000-0005-0000-0000-00002E270000}"/>
    <cellStyle name="40% - Accent1 47 3" xfId="10238" xr:uid="{00000000-0005-0000-0000-00002F270000}"/>
    <cellStyle name="40% - Accent1 47 3 2" xfId="10239" xr:uid="{00000000-0005-0000-0000-000030270000}"/>
    <cellStyle name="40% - Accent1 47 4" xfId="10240" xr:uid="{00000000-0005-0000-0000-000031270000}"/>
    <cellStyle name="40% - Accent1 47 4 2" xfId="10241" xr:uid="{00000000-0005-0000-0000-000032270000}"/>
    <cellStyle name="40% - Accent1 47 5" xfId="10242" xr:uid="{00000000-0005-0000-0000-000033270000}"/>
    <cellStyle name="40% - Accent1 47 5 2" xfId="10243" xr:uid="{00000000-0005-0000-0000-000034270000}"/>
    <cellStyle name="40% - Accent1 47 6" xfId="10244" xr:uid="{00000000-0005-0000-0000-000035270000}"/>
    <cellStyle name="40% - Accent1 47 6 2" xfId="10245" xr:uid="{00000000-0005-0000-0000-000036270000}"/>
    <cellStyle name="40% - Accent1 47 7" xfId="10246" xr:uid="{00000000-0005-0000-0000-000037270000}"/>
    <cellStyle name="40% - Accent1 47 8" xfId="10247" xr:uid="{00000000-0005-0000-0000-000038270000}"/>
    <cellStyle name="40% - Accent1 48" xfId="10248" xr:uid="{00000000-0005-0000-0000-000039270000}"/>
    <cellStyle name="40% - Accent1 48 2" xfId="10249" xr:uid="{00000000-0005-0000-0000-00003A270000}"/>
    <cellStyle name="40% - Accent1 48 2 2" xfId="10250" xr:uid="{00000000-0005-0000-0000-00003B270000}"/>
    <cellStyle name="40% - Accent1 48 2 2 2" xfId="10251" xr:uid="{00000000-0005-0000-0000-00003C270000}"/>
    <cellStyle name="40% - Accent1 48 2 3" xfId="10252" xr:uid="{00000000-0005-0000-0000-00003D270000}"/>
    <cellStyle name="40% - Accent1 48 2 3 2" xfId="10253" xr:uid="{00000000-0005-0000-0000-00003E270000}"/>
    <cellStyle name="40% - Accent1 48 2 4" xfId="10254" xr:uid="{00000000-0005-0000-0000-00003F270000}"/>
    <cellStyle name="40% - Accent1 48 2 4 2" xfId="10255" xr:uid="{00000000-0005-0000-0000-000040270000}"/>
    <cellStyle name="40% - Accent1 48 2 5" xfId="10256" xr:uid="{00000000-0005-0000-0000-000041270000}"/>
    <cellStyle name="40% - Accent1 48 2 5 2" xfId="10257" xr:uid="{00000000-0005-0000-0000-000042270000}"/>
    <cellStyle name="40% - Accent1 48 2 6" xfId="10258" xr:uid="{00000000-0005-0000-0000-000043270000}"/>
    <cellStyle name="40% - Accent1 48 3" xfId="10259" xr:uid="{00000000-0005-0000-0000-000044270000}"/>
    <cellStyle name="40% - Accent1 48 3 2" xfId="10260" xr:uid="{00000000-0005-0000-0000-000045270000}"/>
    <cellStyle name="40% - Accent1 48 4" xfId="10261" xr:uid="{00000000-0005-0000-0000-000046270000}"/>
    <cellStyle name="40% - Accent1 48 4 2" xfId="10262" xr:uid="{00000000-0005-0000-0000-000047270000}"/>
    <cellStyle name="40% - Accent1 48 5" xfId="10263" xr:uid="{00000000-0005-0000-0000-000048270000}"/>
    <cellStyle name="40% - Accent1 48 5 2" xfId="10264" xr:uid="{00000000-0005-0000-0000-000049270000}"/>
    <cellStyle name="40% - Accent1 48 6" xfId="10265" xr:uid="{00000000-0005-0000-0000-00004A270000}"/>
    <cellStyle name="40% - Accent1 48 6 2" xfId="10266" xr:uid="{00000000-0005-0000-0000-00004B270000}"/>
    <cellStyle name="40% - Accent1 48 7" xfId="10267" xr:uid="{00000000-0005-0000-0000-00004C270000}"/>
    <cellStyle name="40% - Accent1 48 8" xfId="10268" xr:uid="{00000000-0005-0000-0000-00004D270000}"/>
    <cellStyle name="40% - Accent1 49" xfId="10269" xr:uid="{00000000-0005-0000-0000-00004E270000}"/>
    <cellStyle name="40% - Accent1 49 2" xfId="10270" xr:uid="{00000000-0005-0000-0000-00004F270000}"/>
    <cellStyle name="40% - Accent1 49 2 2" xfId="10271" xr:uid="{00000000-0005-0000-0000-000050270000}"/>
    <cellStyle name="40% - Accent1 49 2 2 2" xfId="10272" xr:uid="{00000000-0005-0000-0000-000051270000}"/>
    <cellStyle name="40% - Accent1 49 2 3" xfId="10273" xr:uid="{00000000-0005-0000-0000-000052270000}"/>
    <cellStyle name="40% - Accent1 49 2 3 2" xfId="10274" xr:uid="{00000000-0005-0000-0000-000053270000}"/>
    <cellStyle name="40% - Accent1 49 2 4" xfId="10275" xr:uid="{00000000-0005-0000-0000-000054270000}"/>
    <cellStyle name="40% - Accent1 49 2 4 2" xfId="10276" xr:uid="{00000000-0005-0000-0000-000055270000}"/>
    <cellStyle name="40% - Accent1 49 2 5" xfId="10277" xr:uid="{00000000-0005-0000-0000-000056270000}"/>
    <cellStyle name="40% - Accent1 49 2 5 2" xfId="10278" xr:uid="{00000000-0005-0000-0000-000057270000}"/>
    <cellStyle name="40% - Accent1 49 2 6" xfId="10279" xr:uid="{00000000-0005-0000-0000-000058270000}"/>
    <cellStyle name="40% - Accent1 49 3" xfId="10280" xr:uid="{00000000-0005-0000-0000-000059270000}"/>
    <cellStyle name="40% - Accent1 49 3 2" xfId="10281" xr:uid="{00000000-0005-0000-0000-00005A270000}"/>
    <cellStyle name="40% - Accent1 49 4" xfId="10282" xr:uid="{00000000-0005-0000-0000-00005B270000}"/>
    <cellStyle name="40% - Accent1 49 4 2" xfId="10283" xr:uid="{00000000-0005-0000-0000-00005C270000}"/>
    <cellStyle name="40% - Accent1 49 5" xfId="10284" xr:uid="{00000000-0005-0000-0000-00005D270000}"/>
    <cellStyle name="40% - Accent1 49 5 2" xfId="10285" xr:uid="{00000000-0005-0000-0000-00005E270000}"/>
    <cellStyle name="40% - Accent1 49 6" xfId="10286" xr:uid="{00000000-0005-0000-0000-00005F270000}"/>
    <cellStyle name="40% - Accent1 49 6 2" xfId="10287" xr:uid="{00000000-0005-0000-0000-000060270000}"/>
    <cellStyle name="40% - Accent1 49 7" xfId="10288" xr:uid="{00000000-0005-0000-0000-000061270000}"/>
    <cellStyle name="40% - Accent1 49 8" xfId="10289" xr:uid="{00000000-0005-0000-0000-000062270000}"/>
    <cellStyle name="40% - Accent1 5" xfId="10290" xr:uid="{00000000-0005-0000-0000-000063270000}"/>
    <cellStyle name="40% - Accent1 5 10" xfId="10291" xr:uid="{00000000-0005-0000-0000-000064270000}"/>
    <cellStyle name="40% - Accent1 5 11" xfId="10292" xr:uid="{00000000-0005-0000-0000-000065270000}"/>
    <cellStyle name="40% - Accent1 5 2" xfId="10293" xr:uid="{00000000-0005-0000-0000-000066270000}"/>
    <cellStyle name="40% - Accent1 5 2 2" xfId="10294" xr:uid="{00000000-0005-0000-0000-000067270000}"/>
    <cellStyle name="40% - Accent1 5 2 2 2" xfId="10295" xr:uid="{00000000-0005-0000-0000-000068270000}"/>
    <cellStyle name="40% - Accent1 5 2 3" xfId="10296" xr:uid="{00000000-0005-0000-0000-000069270000}"/>
    <cellStyle name="40% - Accent1 5 2 3 2" xfId="10297" xr:uid="{00000000-0005-0000-0000-00006A270000}"/>
    <cellStyle name="40% - Accent1 5 2 4" xfId="10298" xr:uid="{00000000-0005-0000-0000-00006B270000}"/>
    <cellStyle name="40% - Accent1 5 2 4 2" xfId="10299" xr:uid="{00000000-0005-0000-0000-00006C270000}"/>
    <cellStyle name="40% - Accent1 5 2 5" xfId="10300" xr:uid="{00000000-0005-0000-0000-00006D270000}"/>
    <cellStyle name="40% - Accent1 5 2 5 2" xfId="10301" xr:uid="{00000000-0005-0000-0000-00006E270000}"/>
    <cellStyle name="40% - Accent1 5 2 6" xfId="10302" xr:uid="{00000000-0005-0000-0000-00006F270000}"/>
    <cellStyle name="40% - Accent1 5 2 7" xfId="10303" xr:uid="{00000000-0005-0000-0000-000070270000}"/>
    <cellStyle name="40% - Accent1 5 2 8" xfId="10304" xr:uid="{00000000-0005-0000-0000-000071270000}"/>
    <cellStyle name="40% - Accent1 5 2 9" xfId="10305" xr:uid="{00000000-0005-0000-0000-000072270000}"/>
    <cellStyle name="40% - Accent1 5 3" xfId="10306" xr:uid="{00000000-0005-0000-0000-000073270000}"/>
    <cellStyle name="40% - Accent1 5 3 2" xfId="10307" xr:uid="{00000000-0005-0000-0000-000074270000}"/>
    <cellStyle name="40% - Accent1 5 4" xfId="10308" xr:uid="{00000000-0005-0000-0000-000075270000}"/>
    <cellStyle name="40% - Accent1 5 4 2" xfId="10309" xr:uid="{00000000-0005-0000-0000-000076270000}"/>
    <cellStyle name="40% - Accent1 5 5" xfId="10310" xr:uid="{00000000-0005-0000-0000-000077270000}"/>
    <cellStyle name="40% - Accent1 5 5 2" xfId="10311" xr:uid="{00000000-0005-0000-0000-000078270000}"/>
    <cellStyle name="40% - Accent1 5 6" xfId="10312" xr:uid="{00000000-0005-0000-0000-000079270000}"/>
    <cellStyle name="40% - Accent1 5 6 2" xfId="10313" xr:uid="{00000000-0005-0000-0000-00007A270000}"/>
    <cellStyle name="40% - Accent1 5 7" xfId="10314" xr:uid="{00000000-0005-0000-0000-00007B270000}"/>
    <cellStyle name="40% - Accent1 5 8" xfId="10315" xr:uid="{00000000-0005-0000-0000-00007C270000}"/>
    <cellStyle name="40% - Accent1 5 9" xfId="10316" xr:uid="{00000000-0005-0000-0000-00007D270000}"/>
    <cellStyle name="40% - Accent1 50" xfId="10317" xr:uid="{00000000-0005-0000-0000-00007E270000}"/>
    <cellStyle name="40% - Accent1 50 2" xfId="10318" xr:uid="{00000000-0005-0000-0000-00007F270000}"/>
    <cellStyle name="40% - Accent1 50 2 2" xfId="10319" xr:uid="{00000000-0005-0000-0000-000080270000}"/>
    <cellStyle name="40% - Accent1 50 2 2 2" xfId="10320" xr:uid="{00000000-0005-0000-0000-000081270000}"/>
    <cellStyle name="40% - Accent1 50 2 3" xfId="10321" xr:uid="{00000000-0005-0000-0000-000082270000}"/>
    <cellStyle name="40% - Accent1 50 2 3 2" xfId="10322" xr:uid="{00000000-0005-0000-0000-000083270000}"/>
    <cellStyle name="40% - Accent1 50 2 4" xfId="10323" xr:uid="{00000000-0005-0000-0000-000084270000}"/>
    <cellStyle name="40% - Accent1 50 2 4 2" xfId="10324" xr:uid="{00000000-0005-0000-0000-000085270000}"/>
    <cellStyle name="40% - Accent1 50 2 5" xfId="10325" xr:uid="{00000000-0005-0000-0000-000086270000}"/>
    <cellStyle name="40% - Accent1 50 2 5 2" xfId="10326" xr:uid="{00000000-0005-0000-0000-000087270000}"/>
    <cellStyle name="40% - Accent1 50 2 6" xfId="10327" xr:uid="{00000000-0005-0000-0000-000088270000}"/>
    <cellStyle name="40% - Accent1 50 3" xfId="10328" xr:uid="{00000000-0005-0000-0000-000089270000}"/>
    <cellStyle name="40% - Accent1 50 3 2" xfId="10329" xr:uid="{00000000-0005-0000-0000-00008A270000}"/>
    <cellStyle name="40% - Accent1 50 4" xfId="10330" xr:uid="{00000000-0005-0000-0000-00008B270000}"/>
    <cellStyle name="40% - Accent1 50 4 2" xfId="10331" xr:uid="{00000000-0005-0000-0000-00008C270000}"/>
    <cellStyle name="40% - Accent1 50 5" xfId="10332" xr:uid="{00000000-0005-0000-0000-00008D270000}"/>
    <cellStyle name="40% - Accent1 50 5 2" xfId="10333" xr:uid="{00000000-0005-0000-0000-00008E270000}"/>
    <cellStyle name="40% - Accent1 50 6" xfId="10334" xr:uid="{00000000-0005-0000-0000-00008F270000}"/>
    <cellStyle name="40% - Accent1 50 6 2" xfId="10335" xr:uid="{00000000-0005-0000-0000-000090270000}"/>
    <cellStyle name="40% - Accent1 50 7" xfId="10336" xr:uid="{00000000-0005-0000-0000-000091270000}"/>
    <cellStyle name="40% - Accent1 50 8" xfId="10337" xr:uid="{00000000-0005-0000-0000-000092270000}"/>
    <cellStyle name="40% - Accent1 51" xfId="10338" xr:uid="{00000000-0005-0000-0000-000093270000}"/>
    <cellStyle name="40% - Accent1 51 2" xfId="10339" xr:uid="{00000000-0005-0000-0000-000094270000}"/>
    <cellStyle name="40% - Accent1 51 2 2" xfId="10340" xr:uid="{00000000-0005-0000-0000-000095270000}"/>
    <cellStyle name="40% - Accent1 51 2 2 2" xfId="10341" xr:uid="{00000000-0005-0000-0000-000096270000}"/>
    <cellStyle name="40% - Accent1 51 2 3" xfId="10342" xr:uid="{00000000-0005-0000-0000-000097270000}"/>
    <cellStyle name="40% - Accent1 51 2 3 2" xfId="10343" xr:uid="{00000000-0005-0000-0000-000098270000}"/>
    <cellStyle name="40% - Accent1 51 2 4" xfId="10344" xr:uid="{00000000-0005-0000-0000-000099270000}"/>
    <cellStyle name="40% - Accent1 51 2 4 2" xfId="10345" xr:uid="{00000000-0005-0000-0000-00009A270000}"/>
    <cellStyle name="40% - Accent1 51 2 5" xfId="10346" xr:uid="{00000000-0005-0000-0000-00009B270000}"/>
    <cellStyle name="40% - Accent1 51 2 5 2" xfId="10347" xr:uid="{00000000-0005-0000-0000-00009C270000}"/>
    <cellStyle name="40% - Accent1 51 2 6" xfId="10348" xr:uid="{00000000-0005-0000-0000-00009D270000}"/>
    <cellStyle name="40% - Accent1 51 3" xfId="10349" xr:uid="{00000000-0005-0000-0000-00009E270000}"/>
    <cellStyle name="40% - Accent1 51 3 2" xfId="10350" xr:uid="{00000000-0005-0000-0000-00009F270000}"/>
    <cellStyle name="40% - Accent1 51 4" xfId="10351" xr:uid="{00000000-0005-0000-0000-0000A0270000}"/>
    <cellStyle name="40% - Accent1 51 4 2" xfId="10352" xr:uid="{00000000-0005-0000-0000-0000A1270000}"/>
    <cellStyle name="40% - Accent1 51 5" xfId="10353" xr:uid="{00000000-0005-0000-0000-0000A2270000}"/>
    <cellStyle name="40% - Accent1 51 5 2" xfId="10354" xr:uid="{00000000-0005-0000-0000-0000A3270000}"/>
    <cellStyle name="40% - Accent1 51 6" xfId="10355" xr:uid="{00000000-0005-0000-0000-0000A4270000}"/>
    <cellStyle name="40% - Accent1 51 6 2" xfId="10356" xr:uid="{00000000-0005-0000-0000-0000A5270000}"/>
    <cellStyle name="40% - Accent1 51 7" xfId="10357" xr:uid="{00000000-0005-0000-0000-0000A6270000}"/>
    <cellStyle name="40% - Accent1 51 8" xfId="10358" xr:uid="{00000000-0005-0000-0000-0000A7270000}"/>
    <cellStyle name="40% - Accent1 52" xfId="10359" xr:uid="{00000000-0005-0000-0000-0000A8270000}"/>
    <cellStyle name="40% - Accent1 52 2" xfId="10360" xr:uid="{00000000-0005-0000-0000-0000A9270000}"/>
    <cellStyle name="40% - Accent1 52 2 2" xfId="10361" xr:uid="{00000000-0005-0000-0000-0000AA270000}"/>
    <cellStyle name="40% - Accent1 52 2 2 2" xfId="10362" xr:uid="{00000000-0005-0000-0000-0000AB270000}"/>
    <cellStyle name="40% - Accent1 52 2 3" xfId="10363" xr:uid="{00000000-0005-0000-0000-0000AC270000}"/>
    <cellStyle name="40% - Accent1 52 2 3 2" xfId="10364" xr:uid="{00000000-0005-0000-0000-0000AD270000}"/>
    <cellStyle name="40% - Accent1 52 2 4" xfId="10365" xr:uid="{00000000-0005-0000-0000-0000AE270000}"/>
    <cellStyle name="40% - Accent1 52 2 4 2" xfId="10366" xr:uid="{00000000-0005-0000-0000-0000AF270000}"/>
    <cellStyle name="40% - Accent1 52 2 5" xfId="10367" xr:uid="{00000000-0005-0000-0000-0000B0270000}"/>
    <cellStyle name="40% - Accent1 52 2 5 2" xfId="10368" xr:uid="{00000000-0005-0000-0000-0000B1270000}"/>
    <cellStyle name="40% - Accent1 52 2 6" xfId="10369" xr:uid="{00000000-0005-0000-0000-0000B2270000}"/>
    <cellStyle name="40% - Accent1 52 3" xfId="10370" xr:uid="{00000000-0005-0000-0000-0000B3270000}"/>
    <cellStyle name="40% - Accent1 52 3 2" xfId="10371" xr:uid="{00000000-0005-0000-0000-0000B4270000}"/>
    <cellStyle name="40% - Accent1 52 4" xfId="10372" xr:uid="{00000000-0005-0000-0000-0000B5270000}"/>
    <cellStyle name="40% - Accent1 52 4 2" xfId="10373" xr:uid="{00000000-0005-0000-0000-0000B6270000}"/>
    <cellStyle name="40% - Accent1 52 5" xfId="10374" xr:uid="{00000000-0005-0000-0000-0000B7270000}"/>
    <cellStyle name="40% - Accent1 52 5 2" xfId="10375" xr:uid="{00000000-0005-0000-0000-0000B8270000}"/>
    <cellStyle name="40% - Accent1 52 6" xfId="10376" xr:uid="{00000000-0005-0000-0000-0000B9270000}"/>
    <cellStyle name="40% - Accent1 52 6 2" xfId="10377" xr:uid="{00000000-0005-0000-0000-0000BA270000}"/>
    <cellStyle name="40% - Accent1 52 7" xfId="10378" xr:uid="{00000000-0005-0000-0000-0000BB270000}"/>
    <cellStyle name="40% - Accent1 52 8" xfId="10379" xr:uid="{00000000-0005-0000-0000-0000BC270000}"/>
    <cellStyle name="40% - Accent1 53" xfId="10380" xr:uid="{00000000-0005-0000-0000-0000BD270000}"/>
    <cellStyle name="40% - Accent1 53 2" xfId="10381" xr:uid="{00000000-0005-0000-0000-0000BE270000}"/>
    <cellStyle name="40% - Accent1 53 2 2" xfId="10382" xr:uid="{00000000-0005-0000-0000-0000BF270000}"/>
    <cellStyle name="40% - Accent1 53 2 2 2" xfId="10383" xr:uid="{00000000-0005-0000-0000-0000C0270000}"/>
    <cellStyle name="40% - Accent1 53 2 3" xfId="10384" xr:uid="{00000000-0005-0000-0000-0000C1270000}"/>
    <cellStyle name="40% - Accent1 53 2 3 2" xfId="10385" xr:uid="{00000000-0005-0000-0000-0000C2270000}"/>
    <cellStyle name="40% - Accent1 53 2 4" xfId="10386" xr:uid="{00000000-0005-0000-0000-0000C3270000}"/>
    <cellStyle name="40% - Accent1 53 2 4 2" xfId="10387" xr:uid="{00000000-0005-0000-0000-0000C4270000}"/>
    <cellStyle name="40% - Accent1 53 2 5" xfId="10388" xr:uid="{00000000-0005-0000-0000-0000C5270000}"/>
    <cellStyle name="40% - Accent1 53 2 5 2" xfId="10389" xr:uid="{00000000-0005-0000-0000-0000C6270000}"/>
    <cellStyle name="40% - Accent1 53 2 6" xfId="10390" xr:uid="{00000000-0005-0000-0000-0000C7270000}"/>
    <cellStyle name="40% - Accent1 53 3" xfId="10391" xr:uid="{00000000-0005-0000-0000-0000C8270000}"/>
    <cellStyle name="40% - Accent1 53 3 2" xfId="10392" xr:uid="{00000000-0005-0000-0000-0000C9270000}"/>
    <cellStyle name="40% - Accent1 53 4" xfId="10393" xr:uid="{00000000-0005-0000-0000-0000CA270000}"/>
    <cellStyle name="40% - Accent1 53 4 2" xfId="10394" xr:uid="{00000000-0005-0000-0000-0000CB270000}"/>
    <cellStyle name="40% - Accent1 53 5" xfId="10395" xr:uid="{00000000-0005-0000-0000-0000CC270000}"/>
    <cellStyle name="40% - Accent1 53 5 2" xfId="10396" xr:uid="{00000000-0005-0000-0000-0000CD270000}"/>
    <cellStyle name="40% - Accent1 53 6" xfId="10397" xr:uid="{00000000-0005-0000-0000-0000CE270000}"/>
    <cellStyle name="40% - Accent1 53 6 2" xfId="10398" xr:uid="{00000000-0005-0000-0000-0000CF270000}"/>
    <cellStyle name="40% - Accent1 53 7" xfId="10399" xr:uid="{00000000-0005-0000-0000-0000D0270000}"/>
    <cellStyle name="40% - Accent1 53 8" xfId="10400" xr:uid="{00000000-0005-0000-0000-0000D1270000}"/>
    <cellStyle name="40% - Accent1 54" xfId="10401" xr:uid="{00000000-0005-0000-0000-0000D2270000}"/>
    <cellStyle name="40% - Accent1 54 2" xfId="10402" xr:uid="{00000000-0005-0000-0000-0000D3270000}"/>
    <cellStyle name="40% - Accent1 54 2 2" xfId="10403" xr:uid="{00000000-0005-0000-0000-0000D4270000}"/>
    <cellStyle name="40% - Accent1 54 2 2 2" xfId="10404" xr:uid="{00000000-0005-0000-0000-0000D5270000}"/>
    <cellStyle name="40% - Accent1 54 2 3" xfId="10405" xr:uid="{00000000-0005-0000-0000-0000D6270000}"/>
    <cellStyle name="40% - Accent1 54 2 3 2" xfId="10406" xr:uid="{00000000-0005-0000-0000-0000D7270000}"/>
    <cellStyle name="40% - Accent1 54 2 4" xfId="10407" xr:uid="{00000000-0005-0000-0000-0000D8270000}"/>
    <cellStyle name="40% - Accent1 54 2 4 2" xfId="10408" xr:uid="{00000000-0005-0000-0000-0000D9270000}"/>
    <cellStyle name="40% - Accent1 54 2 5" xfId="10409" xr:uid="{00000000-0005-0000-0000-0000DA270000}"/>
    <cellStyle name="40% - Accent1 54 2 5 2" xfId="10410" xr:uid="{00000000-0005-0000-0000-0000DB270000}"/>
    <cellStyle name="40% - Accent1 54 2 6" xfId="10411" xr:uid="{00000000-0005-0000-0000-0000DC270000}"/>
    <cellStyle name="40% - Accent1 54 3" xfId="10412" xr:uid="{00000000-0005-0000-0000-0000DD270000}"/>
    <cellStyle name="40% - Accent1 54 3 2" xfId="10413" xr:uid="{00000000-0005-0000-0000-0000DE270000}"/>
    <cellStyle name="40% - Accent1 54 4" xfId="10414" xr:uid="{00000000-0005-0000-0000-0000DF270000}"/>
    <cellStyle name="40% - Accent1 54 4 2" xfId="10415" xr:uid="{00000000-0005-0000-0000-0000E0270000}"/>
    <cellStyle name="40% - Accent1 54 5" xfId="10416" xr:uid="{00000000-0005-0000-0000-0000E1270000}"/>
    <cellStyle name="40% - Accent1 54 5 2" xfId="10417" xr:uid="{00000000-0005-0000-0000-0000E2270000}"/>
    <cellStyle name="40% - Accent1 54 6" xfId="10418" xr:uid="{00000000-0005-0000-0000-0000E3270000}"/>
    <cellStyle name="40% - Accent1 54 6 2" xfId="10419" xr:uid="{00000000-0005-0000-0000-0000E4270000}"/>
    <cellStyle name="40% - Accent1 54 7" xfId="10420" xr:uid="{00000000-0005-0000-0000-0000E5270000}"/>
    <cellStyle name="40% - Accent1 54 8" xfId="10421" xr:uid="{00000000-0005-0000-0000-0000E6270000}"/>
    <cellStyle name="40% - Accent1 55" xfId="10422" xr:uid="{00000000-0005-0000-0000-0000E7270000}"/>
    <cellStyle name="40% - Accent1 55 2" xfId="10423" xr:uid="{00000000-0005-0000-0000-0000E8270000}"/>
    <cellStyle name="40% - Accent1 55 2 2" xfId="10424" xr:uid="{00000000-0005-0000-0000-0000E9270000}"/>
    <cellStyle name="40% - Accent1 55 2 2 2" xfId="10425" xr:uid="{00000000-0005-0000-0000-0000EA270000}"/>
    <cellStyle name="40% - Accent1 55 2 3" xfId="10426" xr:uid="{00000000-0005-0000-0000-0000EB270000}"/>
    <cellStyle name="40% - Accent1 55 2 3 2" xfId="10427" xr:uid="{00000000-0005-0000-0000-0000EC270000}"/>
    <cellStyle name="40% - Accent1 55 2 4" xfId="10428" xr:uid="{00000000-0005-0000-0000-0000ED270000}"/>
    <cellStyle name="40% - Accent1 55 2 4 2" xfId="10429" xr:uid="{00000000-0005-0000-0000-0000EE270000}"/>
    <cellStyle name="40% - Accent1 55 2 5" xfId="10430" xr:uid="{00000000-0005-0000-0000-0000EF270000}"/>
    <cellStyle name="40% - Accent1 55 2 5 2" xfId="10431" xr:uid="{00000000-0005-0000-0000-0000F0270000}"/>
    <cellStyle name="40% - Accent1 55 2 6" xfId="10432" xr:uid="{00000000-0005-0000-0000-0000F1270000}"/>
    <cellStyle name="40% - Accent1 55 3" xfId="10433" xr:uid="{00000000-0005-0000-0000-0000F2270000}"/>
    <cellStyle name="40% - Accent1 55 3 2" xfId="10434" xr:uid="{00000000-0005-0000-0000-0000F3270000}"/>
    <cellStyle name="40% - Accent1 55 4" xfId="10435" xr:uid="{00000000-0005-0000-0000-0000F4270000}"/>
    <cellStyle name="40% - Accent1 55 4 2" xfId="10436" xr:uid="{00000000-0005-0000-0000-0000F5270000}"/>
    <cellStyle name="40% - Accent1 55 5" xfId="10437" xr:uid="{00000000-0005-0000-0000-0000F6270000}"/>
    <cellStyle name="40% - Accent1 55 5 2" xfId="10438" xr:uid="{00000000-0005-0000-0000-0000F7270000}"/>
    <cellStyle name="40% - Accent1 55 6" xfId="10439" xr:uid="{00000000-0005-0000-0000-0000F8270000}"/>
    <cellStyle name="40% - Accent1 55 6 2" xfId="10440" xr:uid="{00000000-0005-0000-0000-0000F9270000}"/>
    <cellStyle name="40% - Accent1 55 7" xfId="10441" xr:uid="{00000000-0005-0000-0000-0000FA270000}"/>
    <cellStyle name="40% - Accent1 55 8" xfId="10442" xr:uid="{00000000-0005-0000-0000-0000FB270000}"/>
    <cellStyle name="40% - Accent1 56" xfId="10443" xr:uid="{00000000-0005-0000-0000-0000FC270000}"/>
    <cellStyle name="40% - Accent1 56 2" xfId="10444" xr:uid="{00000000-0005-0000-0000-0000FD270000}"/>
    <cellStyle name="40% - Accent1 56 2 2" xfId="10445" xr:uid="{00000000-0005-0000-0000-0000FE270000}"/>
    <cellStyle name="40% - Accent1 56 2 2 2" xfId="10446" xr:uid="{00000000-0005-0000-0000-0000FF270000}"/>
    <cellStyle name="40% - Accent1 56 2 3" xfId="10447" xr:uid="{00000000-0005-0000-0000-000000280000}"/>
    <cellStyle name="40% - Accent1 56 2 3 2" xfId="10448" xr:uid="{00000000-0005-0000-0000-000001280000}"/>
    <cellStyle name="40% - Accent1 56 2 4" xfId="10449" xr:uid="{00000000-0005-0000-0000-000002280000}"/>
    <cellStyle name="40% - Accent1 56 2 4 2" xfId="10450" xr:uid="{00000000-0005-0000-0000-000003280000}"/>
    <cellStyle name="40% - Accent1 56 2 5" xfId="10451" xr:uid="{00000000-0005-0000-0000-000004280000}"/>
    <cellStyle name="40% - Accent1 56 2 5 2" xfId="10452" xr:uid="{00000000-0005-0000-0000-000005280000}"/>
    <cellStyle name="40% - Accent1 56 2 6" xfId="10453" xr:uid="{00000000-0005-0000-0000-000006280000}"/>
    <cellStyle name="40% - Accent1 56 3" xfId="10454" xr:uid="{00000000-0005-0000-0000-000007280000}"/>
    <cellStyle name="40% - Accent1 56 3 2" xfId="10455" xr:uid="{00000000-0005-0000-0000-000008280000}"/>
    <cellStyle name="40% - Accent1 56 4" xfId="10456" xr:uid="{00000000-0005-0000-0000-000009280000}"/>
    <cellStyle name="40% - Accent1 56 4 2" xfId="10457" xr:uid="{00000000-0005-0000-0000-00000A280000}"/>
    <cellStyle name="40% - Accent1 56 5" xfId="10458" xr:uid="{00000000-0005-0000-0000-00000B280000}"/>
    <cellStyle name="40% - Accent1 56 5 2" xfId="10459" xr:uid="{00000000-0005-0000-0000-00000C280000}"/>
    <cellStyle name="40% - Accent1 56 6" xfId="10460" xr:uid="{00000000-0005-0000-0000-00000D280000}"/>
    <cellStyle name="40% - Accent1 56 6 2" xfId="10461" xr:uid="{00000000-0005-0000-0000-00000E280000}"/>
    <cellStyle name="40% - Accent1 56 7" xfId="10462" xr:uid="{00000000-0005-0000-0000-00000F280000}"/>
    <cellStyle name="40% - Accent1 56 8" xfId="10463" xr:uid="{00000000-0005-0000-0000-000010280000}"/>
    <cellStyle name="40% - Accent1 57" xfId="10464" xr:uid="{00000000-0005-0000-0000-000011280000}"/>
    <cellStyle name="40% - Accent1 57 2" xfId="10465" xr:uid="{00000000-0005-0000-0000-000012280000}"/>
    <cellStyle name="40% - Accent1 57 2 2" xfId="10466" xr:uid="{00000000-0005-0000-0000-000013280000}"/>
    <cellStyle name="40% - Accent1 57 2 2 2" xfId="10467" xr:uid="{00000000-0005-0000-0000-000014280000}"/>
    <cellStyle name="40% - Accent1 57 2 3" xfId="10468" xr:uid="{00000000-0005-0000-0000-000015280000}"/>
    <cellStyle name="40% - Accent1 57 2 3 2" xfId="10469" xr:uid="{00000000-0005-0000-0000-000016280000}"/>
    <cellStyle name="40% - Accent1 57 2 4" xfId="10470" xr:uid="{00000000-0005-0000-0000-000017280000}"/>
    <cellStyle name="40% - Accent1 57 2 4 2" xfId="10471" xr:uid="{00000000-0005-0000-0000-000018280000}"/>
    <cellStyle name="40% - Accent1 57 2 5" xfId="10472" xr:uid="{00000000-0005-0000-0000-000019280000}"/>
    <cellStyle name="40% - Accent1 57 2 5 2" xfId="10473" xr:uid="{00000000-0005-0000-0000-00001A280000}"/>
    <cellStyle name="40% - Accent1 57 2 6" xfId="10474" xr:uid="{00000000-0005-0000-0000-00001B280000}"/>
    <cellStyle name="40% - Accent1 57 3" xfId="10475" xr:uid="{00000000-0005-0000-0000-00001C280000}"/>
    <cellStyle name="40% - Accent1 57 3 2" xfId="10476" xr:uid="{00000000-0005-0000-0000-00001D280000}"/>
    <cellStyle name="40% - Accent1 57 4" xfId="10477" xr:uid="{00000000-0005-0000-0000-00001E280000}"/>
    <cellStyle name="40% - Accent1 57 4 2" xfId="10478" xr:uid="{00000000-0005-0000-0000-00001F280000}"/>
    <cellStyle name="40% - Accent1 57 5" xfId="10479" xr:uid="{00000000-0005-0000-0000-000020280000}"/>
    <cellStyle name="40% - Accent1 57 5 2" xfId="10480" xr:uid="{00000000-0005-0000-0000-000021280000}"/>
    <cellStyle name="40% - Accent1 57 6" xfId="10481" xr:uid="{00000000-0005-0000-0000-000022280000}"/>
    <cellStyle name="40% - Accent1 57 6 2" xfId="10482" xr:uid="{00000000-0005-0000-0000-000023280000}"/>
    <cellStyle name="40% - Accent1 57 7" xfId="10483" xr:uid="{00000000-0005-0000-0000-000024280000}"/>
    <cellStyle name="40% - Accent1 57 8" xfId="10484" xr:uid="{00000000-0005-0000-0000-000025280000}"/>
    <cellStyle name="40% - Accent1 58" xfId="10485" xr:uid="{00000000-0005-0000-0000-000026280000}"/>
    <cellStyle name="40% - Accent1 58 2" xfId="10486" xr:uid="{00000000-0005-0000-0000-000027280000}"/>
    <cellStyle name="40% - Accent1 58 2 2" xfId="10487" xr:uid="{00000000-0005-0000-0000-000028280000}"/>
    <cellStyle name="40% - Accent1 58 2 2 2" xfId="10488" xr:uid="{00000000-0005-0000-0000-000029280000}"/>
    <cellStyle name="40% - Accent1 58 2 3" xfId="10489" xr:uid="{00000000-0005-0000-0000-00002A280000}"/>
    <cellStyle name="40% - Accent1 58 2 3 2" xfId="10490" xr:uid="{00000000-0005-0000-0000-00002B280000}"/>
    <cellStyle name="40% - Accent1 58 2 4" xfId="10491" xr:uid="{00000000-0005-0000-0000-00002C280000}"/>
    <cellStyle name="40% - Accent1 58 2 4 2" xfId="10492" xr:uid="{00000000-0005-0000-0000-00002D280000}"/>
    <cellStyle name="40% - Accent1 58 2 5" xfId="10493" xr:uid="{00000000-0005-0000-0000-00002E280000}"/>
    <cellStyle name="40% - Accent1 58 2 5 2" xfId="10494" xr:uid="{00000000-0005-0000-0000-00002F280000}"/>
    <cellStyle name="40% - Accent1 58 2 6" xfId="10495" xr:uid="{00000000-0005-0000-0000-000030280000}"/>
    <cellStyle name="40% - Accent1 58 3" xfId="10496" xr:uid="{00000000-0005-0000-0000-000031280000}"/>
    <cellStyle name="40% - Accent1 58 3 2" xfId="10497" xr:uid="{00000000-0005-0000-0000-000032280000}"/>
    <cellStyle name="40% - Accent1 58 4" xfId="10498" xr:uid="{00000000-0005-0000-0000-000033280000}"/>
    <cellStyle name="40% - Accent1 58 4 2" xfId="10499" xr:uid="{00000000-0005-0000-0000-000034280000}"/>
    <cellStyle name="40% - Accent1 58 5" xfId="10500" xr:uid="{00000000-0005-0000-0000-000035280000}"/>
    <cellStyle name="40% - Accent1 58 5 2" xfId="10501" xr:uid="{00000000-0005-0000-0000-000036280000}"/>
    <cellStyle name="40% - Accent1 58 6" xfId="10502" xr:uid="{00000000-0005-0000-0000-000037280000}"/>
    <cellStyle name="40% - Accent1 58 6 2" xfId="10503" xr:uid="{00000000-0005-0000-0000-000038280000}"/>
    <cellStyle name="40% - Accent1 58 7" xfId="10504" xr:uid="{00000000-0005-0000-0000-000039280000}"/>
    <cellStyle name="40% - Accent1 58 8" xfId="10505" xr:uid="{00000000-0005-0000-0000-00003A280000}"/>
    <cellStyle name="40% - Accent1 59" xfId="10506" xr:uid="{00000000-0005-0000-0000-00003B280000}"/>
    <cellStyle name="40% - Accent1 59 2" xfId="10507" xr:uid="{00000000-0005-0000-0000-00003C280000}"/>
    <cellStyle name="40% - Accent1 59 2 2" xfId="10508" xr:uid="{00000000-0005-0000-0000-00003D280000}"/>
    <cellStyle name="40% - Accent1 59 2 2 2" xfId="10509" xr:uid="{00000000-0005-0000-0000-00003E280000}"/>
    <cellStyle name="40% - Accent1 59 2 3" xfId="10510" xr:uid="{00000000-0005-0000-0000-00003F280000}"/>
    <cellStyle name="40% - Accent1 59 2 3 2" xfId="10511" xr:uid="{00000000-0005-0000-0000-000040280000}"/>
    <cellStyle name="40% - Accent1 59 2 4" xfId="10512" xr:uid="{00000000-0005-0000-0000-000041280000}"/>
    <cellStyle name="40% - Accent1 59 2 4 2" xfId="10513" xr:uid="{00000000-0005-0000-0000-000042280000}"/>
    <cellStyle name="40% - Accent1 59 2 5" xfId="10514" xr:uid="{00000000-0005-0000-0000-000043280000}"/>
    <cellStyle name="40% - Accent1 59 2 5 2" xfId="10515" xr:uid="{00000000-0005-0000-0000-000044280000}"/>
    <cellStyle name="40% - Accent1 59 2 6" xfId="10516" xr:uid="{00000000-0005-0000-0000-000045280000}"/>
    <cellStyle name="40% - Accent1 59 3" xfId="10517" xr:uid="{00000000-0005-0000-0000-000046280000}"/>
    <cellStyle name="40% - Accent1 59 3 2" xfId="10518" xr:uid="{00000000-0005-0000-0000-000047280000}"/>
    <cellStyle name="40% - Accent1 59 4" xfId="10519" xr:uid="{00000000-0005-0000-0000-000048280000}"/>
    <cellStyle name="40% - Accent1 59 4 2" xfId="10520" xr:uid="{00000000-0005-0000-0000-000049280000}"/>
    <cellStyle name="40% - Accent1 59 5" xfId="10521" xr:uid="{00000000-0005-0000-0000-00004A280000}"/>
    <cellStyle name="40% - Accent1 59 5 2" xfId="10522" xr:uid="{00000000-0005-0000-0000-00004B280000}"/>
    <cellStyle name="40% - Accent1 59 6" xfId="10523" xr:uid="{00000000-0005-0000-0000-00004C280000}"/>
    <cellStyle name="40% - Accent1 59 6 2" xfId="10524" xr:uid="{00000000-0005-0000-0000-00004D280000}"/>
    <cellStyle name="40% - Accent1 59 7" xfId="10525" xr:uid="{00000000-0005-0000-0000-00004E280000}"/>
    <cellStyle name="40% - Accent1 59 8" xfId="10526" xr:uid="{00000000-0005-0000-0000-00004F280000}"/>
    <cellStyle name="40% - Accent1 6" xfId="10527" xr:uid="{00000000-0005-0000-0000-000050280000}"/>
    <cellStyle name="40% - Accent1 6 10" xfId="10528" xr:uid="{00000000-0005-0000-0000-000051280000}"/>
    <cellStyle name="40% - Accent1 6 11" xfId="10529" xr:uid="{00000000-0005-0000-0000-000052280000}"/>
    <cellStyle name="40% - Accent1 6 2" xfId="10530" xr:uid="{00000000-0005-0000-0000-000053280000}"/>
    <cellStyle name="40% - Accent1 6 2 2" xfId="10531" xr:uid="{00000000-0005-0000-0000-000054280000}"/>
    <cellStyle name="40% - Accent1 6 2 2 2" xfId="10532" xr:uid="{00000000-0005-0000-0000-000055280000}"/>
    <cellStyle name="40% - Accent1 6 2 3" xfId="10533" xr:uid="{00000000-0005-0000-0000-000056280000}"/>
    <cellStyle name="40% - Accent1 6 2 3 2" xfId="10534" xr:uid="{00000000-0005-0000-0000-000057280000}"/>
    <cellStyle name="40% - Accent1 6 2 4" xfId="10535" xr:uid="{00000000-0005-0000-0000-000058280000}"/>
    <cellStyle name="40% - Accent1 6 2 4 2" xfId="10536" xr:uid="{00000000-0005-0000-0000-000059280000}"/>
    <cellStyle name="40% - Accent1 6 2 5" xfId="10537" xr:uid="{00000000-0005-0000-0000-00005A280000}"/>
    <cellStyle name="40% - Accent1 6 2 5 2" xfId="10538" xr:uid="{00000000-0005-0000-0000-00005B280000}"/>
    <cellStyle name="40% - Accent1 6 2 6" xfId="10539" xr:uid="{00000000-0005-0000-0000-00005C280000}"/>
    <cellStyle name="40% - Accent1 6 2 7" xfId="10540" xr:uid="{00000000-0005-0000-0000-00005D280000}"/>
    <cellStyle name="40% - Accent1 6 2 8" xfId="10541" xr:uid="{00000000-0005-0000-0000-00005E280000}"/>
    <cellStyle name="40% - Accent1 6 2 9" xfId="10542" xr:uid="{00000000-0005-0000-0000-00005F280000}"/>
    <cellStyle name="40% - Accent1 6 3" xfId="10543" xr:uid="{00000000-0005-0000-0000-000060280000}"/>
    <cellStyle name="40% - Accent1 6 3 2" xfId="10544" xr:uid="{00000000-0005-0000-0000-000061280000}"/>
    <cellStyle name="40% - Accent1 6 4" xfId="10545" xr:uid="{00000000-0005-0000-0000-000062280000}"/>
    <cellStyle name="40% - Accent1 6 4 2" xfId="10546" xr:uid="{00000000-0005-0000-0000-000063280000}"/>
    <cellStyle name="40% - Accent1 6 5" xfId="10547" xr:uid="{00000000-0005-0000-0000-000064280000}"/>
    <cellStyle name="40% - Accent1 6 5 2" xfId="10548" xr:uid="{00000000-0005-0000-0000-000065280000}"/>
    <cellStyle name="40% - Accent1 6 6" xfId="10549" xr:uid="{00000000-0005-0000-0000-000066280000}"/>
    <cellStyle name="40% - Accent1 6 6 2" xfId="10550" xr:uid="{00000000-0005-0000-0000-000067280000}"/>
    <cellStyle name="40% - Accent1 6 7" xfId="10551" xr:uid="{00000000-0005-0000-0000-000068280000}"/>
    <cellStyle name="40% - Accent1 6 8" xfId="10552" xr:uid="{00000000-0005-0000-0000-000069280000}"/>
    <cellStyle name="40% - Accent1 6 9" xfId="10553" xr:uid="{00000000-0005-0000-0000-00006A280000}"/>
    <cellStyle name="40% - Accent1 60" xfId="10554" xr:uid="{00000000-0005-0000-0000-00006B280000}"/>
    <cellStyle name="40% - Accent1 60 2" xfId="10555" xr:uid="{00000000-0005-0000-0000-00006C280000}"/>
    <cellStyle name="40% - Accent1 60 2 2" xfId="10556" xr:uid="{00000000-0005-0000-0000-00006D280000}"/>
    <cellStyle name="40% - Accent1 60 2 2 2" xfId="10557" xr:uid="{00000000-0005-0000-0000-00006E280000}"/>
    <cellStyle name="40% - Accent1 60 2 3" xfId="10558" xr:uid="{00000000-0005-0000-0000-00006F280000}"/>
    <cellStyle name="40% - Accent1 60 2 3 2" xfId="10559" xr:uid="{00000000-0005-0000-0000-000070280000}"/>
    <cellStyle name="40% - Accent1 60 2 4" xfId="10560" xr:uid="{00000000-0005-0000-0000-000071280000}"/>
    <cellStyle name="40% - Accent1 60 2 4 2" xfId="10561" xr:uid="{00000000-0005-0000-0000-000072280000}"/>
    <cellStyle name="40% - Accent1 60 2 5" xfId="10562" xr:uid="{00000000-0005-0000-0000-000073280000}"/>
    <cellStyle name="40% - Accent1 60 2 5 2" xfId="10563" xr:uid="{00000000-0005-0000-0000-000074280000}"/>
    <cellStyle name="40% - Accent1 60 2 6" xfId="10564" xr:uid="{00000000-0005-0000-0000-000075280000}"/>
    <cellStyle name="40% - Accent1 60 3" xfId="10565" xr:uid="{00000000-0005-0000-0000-000076280000}"/>
    <cellStyle name="40% - Accent1 60 3 2" xfId="10566" xr:uid="{00000000-0005-0000-0000-000077280000}"/>
    <cellStyle name="40% - Accent1 60 4" xfId="10567" xr:uid="{00000000-0005-0000-0000-000078280000}"/>
    <cellStyle name="40% - Accent1 60 4 2" xfId="10568" xr:uid="{00000000-0005-0000-0000-000079280000}"/>
    <cellStyle name="40% - Accent1 60 5" xfId="10569" xr:uid="{00000000-0005-0000-0000-00007A280000}"/>
    <cellStyle name="40% - Accent1 60 5 2" xfId="10570" xr:uid="{00000000-0005-0000-0000-00007B280000}"/>
    <cellStyle name="40% - Accent1 60 6" xfId="10571" xr:uid="{00000000-0005-0000-0000-00007C280000}"/>
    <cellStyle name="40% - Accent1 60 6 2" xfId="10572" xr:uid="{00000000-0005-0000-0000-00007D280000}"/>
    <cellStyle name="40% - Accent1 60 7" xfId="10573" xr:uid="{00000000-0005-0000-0000-00007E280000}"/>
    <cellStyle name="40% - Accent1 60 8" xfId="10574" xr:uid="{00000000-0005-0000-0000-00007F280000}"/>
    <cellStyle name="40% - Accent1 61" xfId="10575" xr:uid="{00000000-0005-0000-0000-000080280000}"/>
    <cellStyle name="40% - Accent1 61 2" xfId="10576" xr:uid="{00000000-0005-0000-0000-000081280000}"/>
    <cellStyle name="40% - Accent1 61 2 2" xfId="10577" xr:uid="{00000000-0005-0000-0000-000082280000}"/>
    <cellStyle name="40% - Accent1 61 2 2 2" xfId="10578" xr:uid="{00000000-0005-0000-0000-000083280000}"/>
    <cellStyle name="40% - Accent1 61 2 3" xfId="10579" xr:uid="{00000000-0005-0000-0000-000084280000}"/>
    <cellStyle name="40% - Accent1 61 2 3 2" xfId="10580" xr:uid="{00000000-0005-0000-0000-000085280000}"/>
    <cellStyle name="40% - Accent1 61 2 4" xfId="10581" xr:uid="{00000000-0005-0000-0000-000086280000}"/>
    <cellStyle name="40% - Accent1 61 2 4 2" xfId="10582" xr:uid="{00000000-0005-0000-0000-000087280000}"/>
    <cellStyle name="40% - Accent1 61 2 5" xfId="10583" xr:uid="{00000000-0005-0000-0000-000088280000}"/>
    <cellStyle name="40% - Accent1 61 2 5 2" xfId="10584" xr:uid="{00000000-0005-0000-0000-000089280000}"/>
    <cellStyle name="40% - Accent1 61 2 6" xfId="10585" xr:uid="{00000000-0005-0000-0000-00008A280000}"/>
    <cellStyle name="40% - Accent1 61 3" xfId="10586" xr:uid="{00000000-0005-0000-0000-00008B280000}"/>
    <cellStyle name="40% - Accent1 61 3 2" xfId="10587" xr:uid="{00000000-0005-0000-0000-00008C280000}"/>
    <cellStyle name="40% - Accent1 61 4" xfId="10588" xr:uid="{00000000-0005-0000-0000-00008D280000}"/>
    <cellStyle name="40% - Accent1 61 4 2" xfId="10589" xr:uid="{00000000-0005-0000-0000-00008E280000}"/>
    <cellStyle name="40% - Accent1 61 5" xfId="10590" xr:uid="{00000000-0005-0000-0000-00008F280000}"/>
    <cellStyle name="40% - Accent1 61 5 2" xfId="10591" xr:uid="{00000000-0005-0000-0000-000090280000}"/>
    <cellStyle name="40% - Accent1 61 6" xfId="10592" xr:uid="{00000000-0005-0000-0000-000091280000}"/>
    <cellStyle name="40% - Accent1 61 6 2" xfId="10593" xr:uid="{00000000-0005-0000-0000-000092280000}"/>
    <cellStyle name="40% - Accent1 61 7" xfId="10594" xr:uid="{00000000-0005-0000-0000-000093280000}"/>
    <cellStyle name="40% - Accent1 61 8" xfId="10595" xr:uid="{00000000-0005-0000-0000-000094280000}"/>
    <cellStyle name="40% - Accent1 62" xfId="10596" xr:uid="{00000000-0005-0000-0000-000095280000}"/>
    <cellStyle name="40% - Accent1 62 2" xfId="10597" xr:uid="{00000000-0005-0000-0000-000096280000}"/>
    <cellStyle name="40% - Accent1 62 2 2" xfId="10598" xr:uid="{00000000-0005-0000-0000-000097280000}"/>
    <cellStyle name="40% - Accent1 62 2 2 2" xfId="10599" xr:uid="{00000000-0005-0000-0000-000098280000}"/>
    <cellStyle name="40% - Accent1 62 2 3" xfId="10600" xr:uid="{00000000-0005-0000-0000-000099280000}"/>
    <cellStyle name="40% - Accent1 62 2 3 2" xfId="10601" xr:uid="{00000000-0005-0000-0000-00009A280000}"/>
    <cellStyle name="40% - Accent1 62 2 4" xfId="10602" xr:uid="{00000000-0005-0000-0000-00009B280000}"/>
    <cellStyle name="40% - Accent1 62 2 4 2" xfId="10603" xr:uid="{00000000-0005-0000-0000-00009C280000}"/>
    <cellStyle name="40% - Accent1 62 2 5" xfId="10604" xr:uid="{00000000-0005-0000-0000-00009D280000}"/>
    <cellStyle name="40% - Accent1 62 2 5 2" xfId="10605" xr:uid="{00000000-0005-0000-0000-00009E280000}"/>
    <cellStyle name="40% - Accent1 62 2 6" xfId="10606" xr:uid="{00000000-0005-0000-0000-00009F280000}"/>
    <cellStyle name="40% - Accent1 62 3" xfId="10607" xr:uid="{00000000-0005-0000-0000-0000A0280000}"/>
    <cellStyle name="40% - Accent1 62 3 2" xfId="10608" xr:uid="{00000000-0005-0000-0000-0000A1280000}"/>
    <cellStyle name="40% - Accent1 62 4" xfId="10609" xr:uid="{00000000-0005-0000-0000-0000A2280000}"/>
    <cellStyle name="40% - Accent1 62 4 2" xfId="10610" xr:uid="{00000000-0005-0000-0000-0000A3280000}"/>
    <cellStyle name="40% - Accent1 62 5" xfId="10611" xr:uid="{00000000-0005-0000-0000-0000A4280000}"/>
    <cellStyle name="40% - Accent1 62 5 2" xfId="10612" xr:uid="{00000000-0005-0000-0000-0000A5280000}"/>
    <cellStyle name="40% - Accent1 62 6" xfId="10613" xr:uid="{00000000-0005-0000-0000-0000A6280000}"/>
    <cellStyle name="40% - Accent1 62 6 2" xfId="10614" xr:uid="{00000000-0005-0000-0000-0000A7280000}"/>
    <cellStyle name="40% - Accent1 62 7" xfId="10615" xr:uid="{00000000-0005-0000-0000-0000A8280000}"/>
    <cellStyle name="40% - Accent1 62 8" xfId="10616" xr:uid="{00000000-0005-0000-0000-0000A9280000}"/>
    <cellStyle name="40% - Accent1 63" xfId="10617" xr:uid="{00000000-0005-0000-0000-0000AA280000}"/>
    <cellStyle name="40% - Accent1 63 2" xfId="10618" xr:uid="{00000000-0005-0000-0000-0000AB280000}"/>
    <cellStyle name="40% - Accent1 63 2 2" xfId="10619" xr:uid="{00000000-0005-0000-0000-0000AC280000}"/>
    <cellStyle name="40% - Accent1 63 2 2 2" xfId="10620" xr:uid="{00000000-0005-0000-0000-0000AD280000}"/>
    <cellStyle name="40% - Accent1 63 2 3" xfId="10621" xr:uid="{00000000-0005-0000-0000-0000AE280000}"/>
    <cellStyle name="40% - Accent1 63 2 3 2" xfId="10622" xr:uid="{00000000-0005-0000-0000-0000AF280000}"/>
    <cellStyle name="40% - Accent1 63 2 4" xfId="10623" xr:uid="{00000000-0005-0000-0000-0000B0280000}"/>
    <cellStyle name="40% - Accent1 63 2 4 2" xfId="10624" xr:uid="{00000000-0005-0000-0000-0000B1280000}"/>
    <cellStyle name="40% - Accent1 63 2 5" xfId="10625" xr:uid="{00000000-0005-0000-0000-0000B2280000}"/>
    <cellStyle name="40% - Accent1 63 2 5 2" xfId="10626" xr:uid="{00000000-0005-0000-0000-0000B3280000}"/>
    <cellStyle name="40% - Accent1 63 2 6" xfId="10627" xr:uid="{00000000-0005-0000-0000-0000B4280000}"/>
    <cellStyle name="40% - Accent1 63 3" xfId="10628" xr:uid="{00000000-0005-0000-0000-0000B5280000}"/>
    <cellStyle name="40% - Accent1 63 3 2" xfId="10629" xr:uid="{00000000-0005-0000-0000-0000B6280000}"/>
    <cellStyle name="40% - Accent1 63 4" xfId="10630" xr:uid="{00000000-0005-0000-0000-0000B7280000}"/>
    <cellStyle name="40% - Accent1 63 4 2" xfId="10631" xr:uid="{00000000-0005-0000-0000-0000B8280000}"/>
    <cellStyle name="40% - Accent1 63 5" xfId="10632" xr:uid="{00000000-0005-0000-0000-0000B9280000}"/>
    <cellStyle name="40% - Accent1 63 5 2" xfId="10633" xr:uid="{00000000-0005-0000-0000-0000BA280000}"/>
    <cellStyle name="40% - Accent1 63 6" xfId="10634" xr:uid="{00000000-0005-0000-0000-0000BB280000}"/>
    <cellStyle name="40% - Accent1 63 6 2" xfId="10635" xr:uid="{00000000-0005-0000-0000-0000BC280000}"/>
    <cellStyle name="40% - Accent1 63 7" xfId="10636" xr:uid="{00000000-0005-0000-0000-0000BD280000}"/>
    <cellStyle name="40% - Accent1 63 8" xfId="10637" xr:uid="{00000000-0005-0000-0000-0000BE280000}"/>
    <cellStyle name="40% - Accent1 64" xfId="10638" xr:uid="{00000000-0005-0000-0000-0000BF280000}"/>
    <cellStyle name="40% - Accent1 64 2" xfId="10639" xr:uid="{00000000-0005-0000-0000-0000C0280000}"/>
    <cellStyle name="40% - Accent1 64 2 2" xfId="10640" xr:uid="{00000000-0005-0000-0000-0000C1280000}"/>
    <cellStyle name="40% - Accent1 64 2 2 2" xfId="10641" xr:uid="{00000000-0005-0000-0000-0000C2280000}"/>
    <cellStyle name="40% - Accent1 64 2 3" xfId="10642" xr:uid="{00000000-0005-0000-0000-0000C3280000}"/>
    <cellStyle name="40% - Accent1 64 2 3 2" xfId="10643" xr:uid="{00000000-0005-0000-0000-0000C4280000}"/>
    <cellStyle name="40% - Accent1 64 2 4" xfId="10644" xr:uid="{00000000-0005-0000-0000-0000C5280000}"/>
    <cellStyle name="40% - Accent1 64 2 4 2" xfId="10645" xr:uid="{00000000-0005-0000-0000-0000C6280000}"/>
    <cellStyle name="40% - Accent1 64 2 5" xfId="10646" xr:uid="{00000000-0005-0000-0000-0000C7280000}"/>
    <cellStyle name="40% - Accent1 64 2 5 2" xfId="10647" xr:uid="{00000000-0005-0000-0000-0000C8280000}"/>
    <cellStyle name="40% - Accent1 64 2 6" xfId="10648" xr:uid="{00000000-0005-0000-0000-0000C9280000}"/>
    <cellStyle name="40% - Accent1 64 3" xfId="10649" xr:uid="{00000000-0005-0000-0000-0000CA280000}"/>
    <cellStyle name="40% - Accent1 64 3 2" xfId="10650" xr:uid="{00000000-0005-0000-0000-0000CB280000}"/>
    <cellStyle name="40% - Accent1 64 4" xfId="10651" xr:uid="{00000000-0005-0000-0000-0000CC280000}"/>
    <cellStyle name="40% - Accent1 64 4 2" xfId="10652" xr:uid="{00000000-0005-0000-0000-0000CD280000}"/>
    <cellStyle name="40% - Accent1 64 5" xfId="10653" xr:uid="{00000000-0005-0000-0000-0000CE280000}"/>
    <cellStyle name="40% - Accent1 64 5 2" xfId="10654" xr:uid="{00000000-0005-0000-0000-0000CF280000}"/>
    <cellStyle name="40% - Accent1 64 6" xfId="10655" xr:uid="{00000000-0005-0000-0000-0000D0280000}"/>
    <cellStyle name="40% - Accent1 64 6 2" xfId="10656" xr:uid="{00000000-0005-0000-0000-0000D1280000}"/>
    <cellStyle name="40% - Accent1 64 7" xfId="10657" xr:uid="{00000000-0005-0000-0000-0000D2280000}"/>
    <cellStyle name="40% - Accent1 64 8" xfId="10658" xr:uid="{00000000-0005-0000-0000-0000D3280000}"/>
    <cellStyle name="40% - Accent1 65" xfId="10659" xr:uid="{00000000-0005-0000-0000-0000D4280000}"/>
    <cellStyle name="40% - Accent1 65 2" xfId="10660" xr:uid="{00000000-0005-0000-0000-0000D5280000}"/>
    <cellStyle name="40% - Accent1 65 2 2" xfId="10661" xr:uid="{00000000-0005-0000-0000-0000D6280000}"/>
    <cellStyle name="40% - Accent1 65 2 2 2" xfId="10662" xr:uid="{00000000-0005-0000-0000-0000D7280000}"/>
    <cellStyle name="40% - Accent1 65 2 3" xfId="10663" xr:uid="{00000000-0005-0000-0000-0000D8280000}"/>
    <cellStyle name="40% - Accent1 65 2 3 2" xfId="10664" xr:uid="{00000000-0005-0000-0000-0000D9280000}"/>
    <cellStyle name="40% - Accent1 65 2 4" xfId="10665" xr:uid="{00000000-0005-0000-0000-0000DA280000}"/>
    <cellStyle name="40% - Accent1 65 2 4 2" xfId="10666" xr:uid="{00000000-0005-0000-0000-0000DB280000}"/>
    <cellStyle name="40% - Accent1 65 2 5" xfId="10667" xr:uid="{00000000-0005-0000-0000-0000DC280000}"/>
    <cellStyle name="40% - Accent1 65 2 5 2" xfId="10668" xr:uid="{00000000-0005-0000-0000-0000DD280000}"/>
    <cellStyle name="40% - Accent1 65 2 6" xfId="10669" xr:uid="{00000000-0005-0000-0000-0000DE280000}"/>
    <cellStyle name="40% - Accent1 65 3" xfId="10670" xr:uid="{00000000-0005-0000-0000-0000DF280000}"/>
    <cellStyle name="40% - Accent1 65 3 2" xfId="10671" xr:uid="{00000000-0005-0000-0000-0000E0280000}"/>
    <cellStyle name="40% - Accent1 65 4" xfId="10672" xr:uid="{00000000-0005-0000-0000-0000E1280000}"/>
    <cellStyle name="40% - Accent1 65 4 2" xfId="10673" xr:uid="{00000000-0005-0000-0000-0000E2280000}"/>
    <cellStyle name="40% - Accent1 65 5" xfId="10674" xr:uid="{00000000-0005-0000-0000-0000E3280000}"/>
    <cellStyle name="40% - Accent1 65 5 2" xfId="10675" xr:uid="{00000000-0005-0000-0000-0000E4280000}"/>
    <cellStyle name="40% - Accent1 65 6" xfId="10676" xr:uid="{00000000-0005-0000-0000-0000E5280000}"/>
    <cellStyle name="40% - Accent1 65 6 2" xfId="10677" xr:uid="{00000000-0005-0000-0000-0000E6280000}"/>
    <cellStyle name="40% - Accent1 65 7" xfId="10678" xr:uid="{00000000-0005-0000-0000-0000E7280000}"/>
    <cellStyle name="40% - Accent1 65 8" xfId="10679" xr:uid="{00000000-0005-0000-0000-0000E8280000}"/>
    <cellStyle name="40% - Accent1 66" xfId="10680" xr:uid="{00000000-0005-0000-0000-0000E9280000}"/>
    <cellStyle name="40% - Accent1 66 2" xfId="10681" xr:uid="{00000000-0005-0000-0000-0000EA280000}"/>
    <cellStyle name="40% - Accent1 66 2 2" xfId="10682" xr:uid="{00000000-0005-0000-0000-0000EB280000}"/>
    <cellStyle name="40% - Accent1 66 2 2 2" xfId="10683" xr:uid="{00000000-0005-0000-0000-0000EC280000}"/>
    <cellStyle name="40% - Accent1 66 2 3" xfId="10684" xr:uid="{00000000-0005-0000-0000-0000ED280000}"/>
    <cellStyle name="40% - Accent1 66 2 3 2" xfId="10685" xr:uid="{00000000-0005-0000-0000-0000EE280000}"/>
    <cellStyle name="40% - Accent1 66 2 4" xfId="10686" xr:uid="{00000000-0005-0000-0000-0000EF280000}"/>
    <cellStyle name="40% - Accent1 66 2 4 2" xfId="10687" xr:uid="{00000000-0005-0000-0000-0000F0280000}"/>
    <cellStyle name="40% - Accent1 66 2 5" xfId="10688" xr:uid="{00000000-0005-0000-0000-0000F1280000}"/>
    <cellStyle name="40% - Accent1 66 2 5 2" xfId="10689" xr:uid="{00000000-0005-0000-0000-0000F2280000}"/>
    <cellStyle name="40% - Accent1 66 2 6" xfId="10690" xr:uid="{00000000-0005-0000-0000-0000F3280000}"/>
    <cellStyle name="40% - Accent1 66 3" xfId="10691" xr:uid="{00000000-0005-0000-0000-0000F4280000}"/>
    <cellStyle name="40% - Accent1 66 3 2" xfId="10692" xr:uid="{00000000-0005-0000-0000-0000F5280000}"/>
    <cellStyle name="40% - Accent1 66 4" xfId="10693" xr:uid="{00000000-0005-0000-0000-0000F6280000}"/>
    <cellStyle name="40% - Accent1 66 4 2" xfId="10694" xr:uid="{00000000-0005-0000-0000-0000F7280000}"/>
    <cellStyle name="40% - Accent1 66 5" xfId="10695" xr:uid="{00000000-0005-0000-0000-0000F8280000}"/>
    <cellStyle name="40% - Accent1 66 5 2" xfId="10696" xr:uid="{00000000-0005-0000-0000-0000F9280000}"/>
    <cellStyle name="40% - Accent1 66 6" xfId="10697" xr:uid="{00000000-0005-0000-0000-0000FA280000}"/>
    <cellStyle name="40% - Accent1 66 6 2" xfId="10698" xr:uid="{00000000-0005-0000-0000-0000FB280000}"/>
    <cellStyle name="40% - Accent1 66 7" xfId="10699" xr:uid="{00000000-0005-0000-0000-0000FC280000}"/>
    <cellStyle name="40% - Accent1 66 8" xfId="10700" xr:uid="{00000000-0005-0000-0000-0000FD280000}"/>
    <cellStyle name="40% - Accent1 67" xfId="10701" xr:uid="{00000000-0005-0000-0000-0000FE280000}"/>
    <cellStyle name="40% - Accent1 67 2" xfId="10702" xr:uid="{00000000-0005-0000-0000-0000FF280000}"/>
    <cellStyle name="40% - Accent1 67 2 2" xfId="10703" xr:uid="{00000000-0005-0000-0000-000000290000}"/>
    <cellStyle name="40% - Accent1 67 2 2 2" xfId="10704" xr:uid="{00000000-0005-0000-0000-000001290000}"/>
    <cellStyle name="40% - Accent1 67 2 3" xfId="10705" xr:uid="{00000000-0005-0000-0000-000002290000}"/>
    <cellStyle name="40% - Accent1 67 2 3 2" xfId="10706" xr:uid="{00000000-0005-0000-0000-000003290000}"/>
    <cellStyle name="40% - Accent1 67 2 4" xfId="10707" xr:uid="{00000000-0005-0000-0000-000004290000}"/>
    <cellStyle name="40% - Accent1 67 2 4 2" xfId="10708" xr:uid="{00000000-0005-0000-0000-000005290000}"/>
    <cellStyle name="40% - Accent1 67 2 5" xfId="10709" xr:uid="{00000000-0005-0000-0000-000006290000}"/>
    <cellStyle name="40% - Accent1 67 2 5 2" xfId="10710" xr:uid="{00000000-0005-0000-0000-000007290000}"/>
    <cellStyle name="40% - Accent1 67 2 6" xfId="10711" xr:uid="{00000000-0005-0000-0000-000008290000}"/>
    <cellStyle name="40% - Accent1 67 3" xfId="10712" xr:uid="{00000000-0005-0000-0000-000009290000}"/>
    <cellStyle name="40% - Accent1 67 3 2" xfId="10713" xr:uid="{00000000-0005-0000-0000-00000A290000}"/>
    <cellStyle name="40% - Accent1 67 4" xfId="10714" xr:uid="{00000000-0005-0000-0000-00000B290000}"/>
    <cellStyle name="40% - Accent1 67 4 2" xfId="10715" xr:uid="{00000000-0005-0000-0000-00000C290000}"/>
    <cellStyle name="40% - Accent1 67 5" xfId="10716" xr:uid="{00000000-0005-0000-0000-00000D290000}"/>
    <cellStyle name="40% - Accent1 67 5 2" xfId="10717" xr:uid="{00000000-0005-0000-0000-00000E290000}"/>
    <cellStyle name="40% - Accent1 67 6" xfId="10718" xr:uid="{00000000-0005-0000-0000-00000F290000}"/>
    <cellStyle name="40% - Accent1 67 6 2" xfId="10719" xr:uid="{00000000-0005-0000-0000-000010290000}"/>
    <cellStyle name="40% - Accent1 67 7" xfId="10720" xr:uid="{00000000-0005-0000-0000-000011290000}"/>
    <cellStyle name="40% - Accent1 67 8" xfId="10721" xr:uid="{00000000-0005-0000-0000-000012290000}"/>
    <cellStyle name="40% - Accent1 68" xfId="10722" xr:uid="{00000000-0005-0000-0000-000013290000}"/>
    <cellStyle name="40% - Accent1 68 2" xfId="10723" xr:uid="{00000000-0005-0000-0000-000014290000}"/>
    <cellStyle name="40% - Accent1 68 2 2" xfId="10724" xr:uid="{00000000-0005-0000-0000-000015290000}"/>
    <cellStyle name="40% - Accent1 68 2 2 2" xfId="10725" xr:uid="{00000000-0005-0000-0000-000016290000}"/>
    <cellStyle name="40% - Accent1 68 2 3" xfId="10726" xr:uid="{00000000-0005-0000-0000-000017290000}"/>
    <cellStyle name="40% - Accent1 68 2 3 2" xfId="10727" xr:uid="{00000000-0005-0000-0000-000018290000}"/>
    <cellStyle name="40% - Accent1 68 2 4" xfId="10728" xr:uid="{00000000-0005-0000-0000-000019290000}"/>
    <cellStyle name="40% - Accent1 68 2 4 2" xfId="10729" xr:uid="{00000000-0005-0000-0000-00001A290000}"/>
    <cellStyle name="40% - Accent1 68 2 5" xfId="10730" xr:uid="{00000000-0005-0000-0000-00001B290000}"/>
    <cellStyle name="40% - Accent1 68 2 5 2" xfId="10731" xr:uid="{00000000-0005-0000-0000-00001C290000}"/>
    <cellStyle name="40% - Accent1 68 2 6" xfId="10732" xr:uid="{00000000-0005-0000-0000-00001D290000}"/>
    <cellStyle name="40% - Accent1 68 3" xfId="10733" xr:uid="{00000000-0005-0000-0000-00001E290000}"/>
    <cellStyle name="40% - Accent1 68 3 2" xfId="10734" xr:uid="{00000000-0005-0000-0000-00001F290000}"/>
    <cellStyle name="40% - Accent1 68 4" xfId="10735" xr:uid="{00000000-0005-0000-0000-000020290000}"/>
    <cellStyle name="40% - Accent1 68 4 2" xfId="10736" xr:uid="{00000000-0005-0000-0000-000021290000}"/>
    <cellStyle name="40% - Accent1 68 5" xfId="10737" xr:uid="{00000000-0005-0000-0000-000022290000}"/>
    <cellStyle name="40% - Accent1 68 5 2" xfId="10738" xr:uid="{00000000-0005-0000-0000-000023290000}"/>
    <cellStyle name="40% - Accent1 68 6" xfId="10739" xr:uid="{00000000-0005-0000-0000-000024290000}"/>
    <cellStyle name="40% - Accent1 68 6 2" xfId="10740" xr:uid="{00000000-0005-0000-0000-000025290000}"/>
    <cellStyle name="40% - Accent1 68 7" xfId="10741" xr:uid="{00000000-0005-0000-0000-000026290000}"/>
    <cellStyle name="40% - Accent1 68 8" xfId="10742" xr:uid="{00000000-0005-0000-0000-000027290000}"/>
    <cellStyle name="40% - Accent1 69" xfId="10743" xr:uid="{00000000-0005-0000-0000-000028290000}"/>
    <cellStyle name="40% - Accent1 69 2" xfId="10744" xr:uid="{00000000-0005-0000-0000-000029290000}"/>
    <cellStyle name="40% - Accent1 69 2 2" xfId="10745" xr:uid="{00000000-0005-0000-0000-00002A290000}"/>
    <cellStyle name="40% - Accent1 69 2 2 2" xfId="10746" xr:uid="{00000000-0005-0000-0000-00002B290000}"/>
    <cellStyle name="40% - Accent1 69 2 3" xfId="10747" xr:uid="{00000000-0005-0000-0000-00002C290000}"/>
    <cellStyle name="40% - Accent1 69 2 3 2" xfId="10748" xr:uid="{00000000-0005-0000-0000-00002D290000}"/>
    <cellStyle name="40% - Accent1 69 2 4" xfId="10749" xr:uid="{00000000-0005-0000-0000-00002E290000}"/>
    <cellStyle name="40% - Accent1 69 2 4 2" xfId="10750" xr:uid="{00000000-0005-0000-0000-00002F290000}"/>
    <cellStyle name="40% - Accent1 69 2 5" xfId="10751" xr:uid="{00000000-0005-0000-0000-000030290000}"/>
    <cellStyle name="40% - Accent1 69 2 5 2" xfId="10752" xr:uid="{00000000-0005-0000-0000-000031290000}"/>
    <cellStyle name="40% - Accent1 69 2 6" xfId="10753" xr:uid="{00000000-0005-0000-0000-000032290000}"/>
    <cellStyle name="40% - Accent1 69 3" xfId="10754" xr:uid="{00000000-0005-0000-0000-000033290000}"/>
    <cellStyle name="40% - Accent1 69 3 2" xfId="10755" xr:uid="{00000000-0005-0000-0000-000034290000}"/>
    <cellStyle name="40% - Accent1 69 4" xfId="10756" xr:uid="{00000000-0005-0000-0000-000035290000}"/>
    <cellStyle name="40% - Accent1 69 4 2" xfId="10757" xr:uid="{00000000-0005-0000-0000-000036290000}"/>
    <cellStyle name="40% - Accent1 69 5" xfId="10758" xr:uid="{00000000-0005-0000-0000-000037290000}"/>
    <cellStyle name="40% - Accent1 69 5 2" xfId="10759" xr:uid="{00000000-0005-0000-0000-000038290000}"/>
    <cellStyle name="40% - Accent1 69 6" xfId="10760" xr:uid="{00000000-0005-0000-0000-000039290000}"/>
    <cellStyle name="40% - Accent1 69 6 2" xfId="10761" xr:uid="{00000000-0005-0000-0000-00003A290000}"/>
    <cellStyle name="40% - Accent1 69 7" xfId="10762" xr:uid="{00000000-0005-0000-0000-00003B290000}"/>
    <cellStyle name="40% - Accent1 69 8" xfId="10763" xr:uid="{00000000-0005-0000-0000-00003C290000}"/>
    <cellStyle name="40% - Accent1 7" xfId="10764" xr:uid="{00000000-0005-0000-0000-00003D290000}"/>
    <cellStyle name="40% - Accent1 7 10" xfId="10765" xr:uid="{00000000-0005-0000-0000-00003E290000}"/>
    <cellStyle name="40% - Accent1 7 11" xfId="10766" xr:uid="{00000000-0005-0000-0000-00003F290000}"/>
    <cellStyle name="40% - Accent1 7 2" xfId="10767" xr:uid="{00000000-0005-0000-0000-000040290000}"/>
    <cellStyle name="40% - Accent1 7 2 2" xfId="10768" xr:uid="{00000000-0005-0000-0000-000041290000}"/>
    <cellStyle name="40% - Accent1 7 2 2 2" xfId="10769" xr:uid="{00000000-0005-0000-0000-000042290000}"/>
    <cellStyle name="40% - Accent1 7 2 3" xfId="10770" xr:uid="{00000000-0005-0000-0000-000043290000}"/>
    <cellStyle name="40% - Accent1 7 2 3 2" xfId="10771" xr:uid="{00000000-0005-0000-0000-000044290000}"/>
    <cellStyle name="40% - Accent1 7 2 4" xfId="10772" xr:uid="{00000000-0005-0000-0000-000045290000}"/>
    <cellStyle name="40% - Accent1 7 2 4 2" xfId="10773" xr:uid="{00000000-0005-0000-0000-000046290000}"/>
    <cellStyle name="40% - Accent1 7 2 5" xfId="10774" xr:uid="{00000000-0005-0000-0000-000047290000}"/>
    <cellStyle name="40% - Accent1 7 2 5 2" xfId="10775" xr:uid="{00000000-0005-0000-0000-000048290000}"/>
    <cellStyle name="40% - Accent1 7 2 6" xfId="10776" xr:uid="{00000000-0005-0000-0000-000049290000}"/>
    <cellStyle name="40% - Accent1 7 2 7" xfId="10777" xr:uid="{00000000-0005-0000-0000-00004A290000}"/>
    <cellStyle name="40% - Accent1 7 2 8" xfId="10778" xr:uid="{00000000-0005-0000-0000-00004B290000}"/>
    <cellStyle name="40% - Accent1 7 2 9" xfId="10779" xr:uid="{00000000-0005-0000-0000-00004C290000}"/>
    <cellStyle name="40% - Accent1 7 3" xfId="10780" xr:uid="{00000000-0005-0000-0000-00004D290000}"/>
    <cellStyle name="40% - Accent1 7 3 2" xfId="10781" xr:uid="{00000000-0005-0000-0000-00004E290000}"/>
    <cellStyle name="40% - Accent1 7 4" xfId="10782" xr:uid="{00000000-0005-0000-0000-00004F290000}"/>
    <cellStyle name="40% - Accent1 7 4 2" xfId="10783" xr:uid="{00000000-0005-0000-0000-000050290000}"/>
    <cellStyle name="40% - Accent1 7 5" xfId="10784" xr:uid="{00000000-0005-0000-0000-000051290000}"/>
    <cellStyle name="40% - Accent1 7 5 2" xfId="10785" xr:uid="{00000000-0005-0000-0000-000052290000}"/>
    <cellStyle name="40% - Accent1 7 6" xfId="10786" xr:uid="{00000000-0005-0000-0000-000053290000}"/>
    <cellStyle name="40% - Accent1 7 6 2" xfId="10787" xr:uid="{00000000-0005-0000-0000-000054290000}"/>
    <cellStyle name="40% - Accent1 7 7" xfId="10788" xr:uid="{00000000-0005-0000-0000-000055290000}"/>
    <cellStyle name="40% - Accent1 7 8" xfId="10789" xr:uid="{00000000-0005-0000-0000-000056290000}"/>
    <cellStyle name="40% - Accent1 7 9" xfId="10790" xr:uid="{00000000-0005-0000-0000-000057290000}"/>
    <cellStyle name="40% - Accent1 70" xfId="10791" xr:uid="{00000000-0005-0000-0000-000058290000}"/>
    <cellStyle name="40% - Accent1 70 2" xfId="10792" xr:uid="{00000000-0005-0000-0000-000059290000}"/>
    <cellStyle name="40% - Accent1 70 2 2" xfId="10793" xr:uid="{00000000-0005-0000-0000-00005A290000}"/>
    <cellStyle name="40% - Accent1 70 2 2 2" xfId="10794" xr:uid="{00000000-0005-0000-0000-00005B290000}"/>
    <cellStyle name="40% - Accent1 70 2 3" xfId="10795" xr:uid="{00000000-0005-0000-0000-00005C290000}"/>
    <cellStyle name="40% - Accent1 70 2 3 2" xfId="10796" xr:uid="{00000000-0005-0000-0000-00005D290000}"/>
    <cellStyle name="40% - Accent1 70 2 4" xfId="10797" xr:uid="{00000000-0005-0000-0000-00005E290000}"/>
    <cellStyle name="40% - Accent1 70 2 4 2" xfId="10798" xr:uid="{00000000-0005-0000-0000-00005F290000}"/>
    <cellStyle name="40% - Accent1 70 2 5" xfId="10799" xr:uid="{00000000-0005-0000-0000-000060290000}"/>
    <cellStyle name="40% - Accent1 70 2 5 2" xfId="10800" xr:uid="{00000000-0005-0000-0000-000061290000}"/>
    <cellStyle name="40% - Accent1 70 2 6" xfId="10801" xr:uid="{00000000-0005-0000-0000-000062290000}"/>
    <cellStyle name="40% - Accent1 70 3" xfId="10802" xr:uid="{00000000-0005-0000-0000-000063290000}"/>
    <cellStyle name="40% - Accent1 70 3 2" xfId="10803" xr:uid="{00000000-0005-0000-0000-000064290000}"/>
    <cellStyle name="40% - Accent1 70 4" xfId="10804" xr:uid="{00000000-0005-0000-0000-000065290000}"/>
    <cellStyle name="40% - Accent1 70 4 2" xfId="10805" xr:uid="{00000000-0005-0000-0000-000066290000}"/>
    <cellStyle name="40% - Accent1 70 5" xfId="10806" xr:uid="{00000000-0005-0000-0000-000067290000}"/>
    <cellStyle name="40% - Accent1 70 5 2" xfId="10807" xr:uid="{00000000-0005-0000-0000-000068290000}"/>
    <cellStyle name="40% - Accent1 70 6" xfId="10808" xr:uid="{00000000-0005-0000-0000-000069290000}"/>
    <cellStyle name="40% - Accent1 70 6 2" xfId="10809" xr:uid="{00000000-0005-0000-0000-00006A290000}"/>
    <cellStyle name="40% - Accent1 70 7" xfId="10810" xr:uid="{00000000-0005-0000-0000-00006B290000}"/>
    <cellStyle name="40% - Accent1 70 8" xfId="10811" xr:uid="{00000000-0005-0000-0000-00006C290000}"/>
    <cellStyle name="40% - Accent1 71" xfId="10812" xr:uid="{00000000-0005-0000-0000-00006D290000}"/>
    <cellStyle name="40% - Accent1 71 2" xfId="10813" xr:uid="{00000000-0005-0000-0000-00006E290000}"/>
    <cellStyle name="40% - Accent1 71 2 2" xfId="10814" xr:uid="{00000000-0005-0000-0000-00006F290000}"/>
    <cellStyle name="40% - Accent1 71 2 2 2" xfId="10815" xr:uid="{00000000-0005-0000-0000-000070290000}"/>
    <cellStyle name="40% - Accent1 71 2 3" xfId="10816" xr:uid="{00000000-0005-0000-0000-000071290000}"/>
    <cellStyle name="40% - Accent1 71 2 3 2" xfId="10817" xr:uid="{00000000-0005-0000-0000-000072290000}"/>
    <cellStyle name="40% - Accent1 71 2 4" xfId="10818" xr:uid="{00000000-0005-0000-0000-000073290000}"/>
    <cellStyle name="40% - Accent1 71 2 4 2" xfId="10819" xr:uid="{00000000-0005-0000-0000-000074290000}"/>
    <cellStyle name="40% - Accent1 71 2 5" xfId="10820" xr:uid="{00000000-0005-0000-0000-000075290000}"/>
    <cellStyle name="40% - Accent1 71 2 5 2" xfId="10821" xr:uid="{00000000-0005-0000-0000-000076290000}"/>
    <cellStyle name="40% - Accent1 71 2 6" xfId="10822" xr:uid="{00000000-0005-0000-0000-000077290000}"/>
    <cellStyle name="40% - Accent1 71 3" xfId="10823" xr:uid="{00000000-0005-0000-0000-000078290000}"/>
    <cellStyle name="40% - Accent1 71 3 2" xfId="10824" xr:uid="{00000000-0005-0000-0000-000079290000}"/>
    <cellStyle name="40% - Accent1 71 4" xfId="10825" xr:uid="{00000000-0005-0000-0000-00007A290000}"/>
    <cellStyle name="40% - Accent1 71 4 2" xfId="10826" xr:uid="{00000000-0005-0000-0000-00007B290000}"/>
    <cellStyle name="40% - Accent1 71 5" xfId="10827" xr:uid="{00000000-0005-0000-0000-00007C290000}"/>
    <cellStyle name="40% - Accent1 71 5 2" xfId="10828" xr:uid="{00000000-0005-0000-0000-00007D290000}"/>
    <cellStyle name="40% - Accent1 71 6" xfId="10829" xr:uid="{00000000-0005-0000-0000-00007E290000}"/>
    <cellStyle name="40% - Accent1 71 6 2" xfId="10830" xr:uid="{00000000-0005-0000-0000-00007F290000}"/>
    <cellStyle name="40% - Accent1 71 7" xfId="10831" xr:uid="{00000000-0005-0000-0000-000080290000}"/>
    <cellStyle name="40% - Accent1 71 8" xfId="10832" xr:uid="{00000000-0005-0000-0000-000081290000}"/>
    <cellStyle name="40% - Accent1 72" xfId="10833" xr:uid="{00000000-0005-0000-0000-000082290000}"/>
    <cellStyle name="40% - Accent1 72 2" xfId="10834" xr:uid="{00000000-0005-0000-0000-000083290000}"/>
    <cellStyle name="40% - Accent1 72 2 2" xfId="10835" xr:uid="{00000000-0005-0000-0000-000084290000}"/>
    <cellStyle name="40% - Accent1 72 2 2 2" xfId="10836" xr:uid="{00000000-0005-0000-0000-000085290000}"/>
    <cellStyle name="40% - Accent1 72 2 3" xfId="10837" xr:uid="{00000000-0005-0000-0000-000086290000}"/>
    <cellStyle name="40% - Accent1 72 2 3 2" xfId="10838" xr:uid="{00000000-0005-0000-0000-000087290000}"/>
    <cellStyle name="40% - Accent1 72 2 4" xfId="10839" xr:uid="{00000000-0005-0000-0000-000088290000}"/>
    <cellStyle name="40% - Accent1 72 2 4 2" xfId="10840" xr:uid="{00000000-0005-0000-0000-000089290000}"/>
    <cellStyle name="40% - Accent1 72 2 5" xfId="10841" xr:uid="{00000000-0005-0000-0000-00008A290000}"/>
    <cellStyle name="40% - Accent1 72 2 5 2" xfId="10842" xr:uid="{00000000-0005-0000-0000-00008B290000}"/>
    <cellStyle name="40% - Accent1 72 2 6" xfId="10843" xr:uid="{00000000-0005-0000-0000-00008C290000}"/>
    <cellStyle name="40% - Accent1 72 3" xfId="10844" xr:uid="{00000000-0005-0000-0000-00008D290000}"/>
    <cellStyle name="40% - Accent1 72 3 2" xfId="10845" xr:uid="{00000000-0005-0000-0000-00008E290000}"/>
    <cellStyle name="40% - Accent1 72 4" xfId="10846" xr:uid="{00000000-0005-0000-0000-00008F290000}"/>
    <cellStyle name="40% - Accent1 72 4 2" xfId="10847" xr:uid="{00000000-0005-0000-0000-000090290000}"/>
    <cellStyle name="40% - Accent1 72 5" xfId="10848" xr:uid="{00000000-0005-0000-0000-000091290000}"/>
    <cellStyle name="40% - Accent1 72 5 2" xfId="10849" xr:uid="{00000000-0005-0000-0000-000092290000}"/>
    <cellStyle name="40% - Accent1 72 6" xfId="10850" xr:uid="{00000000-0005-0000-0000-000093290000}"/>
    <cellStyle name="40% - Accent1 72 6 2" xfId="10851" xr:uid="{00000000-0005-0000-0000-000094290000}"/>
    <cellStyle name="40% - Accent1 72 7" xfId="10852" xr:uid="{00000000-0005-0000-0000-000095290000}"/>
    <cellStyle name="40% - Accent1 72 8" xfId="10853" xr:uid="{00000000-0005-0000-0000-000096290000}"/>
    <cellStyle name="40% - Accent1 8" xfId="10854" xr:uid="{00000000-0005-0000-0000-000097290000}"/>
    <cellStyle name="40% - Accent1 8 2" xfId="10855" xr:uid="{00000000-0005-0000-0000-000098290000}"/>
    <cellStyle name="40% - Accent1 8 2 2" xfId="10856" xr:uid="{00000000-0005-0000-0000-000099290000}"/>
    <cellStyle name="40% - Accent1 8 2 2 2" xfId="10857" xr:uid="{00000000-0005-0000-0000-00009A290000}"/>
    <cellStyle name="40% - Accent1 8 2 3" xfId="10858" xr:uid="{00000000-0005-0000-0000-00009B290000}"/>
    <cellStyle name="40% - Accent1 8 2 3 2" xfId="10859" xr:uid="{00000000-0005-0000-0000-00009C290000}"/>
    <cellStyle name="40% - Accent1 8 2 4" xfId="10860" xr:uid="{00000000-0005-0000-0000-00009D290000}"/>
    <cellStyle name="40% - Accent1 8 2 4 2" xfId="10861" xr:uid="{00000000-0005-0000-0000-00009E290000}"/>
    <cellStyle name="40% - Accent1 8 2 5" xfId="10862" xr:uid="{00000000-0005-0000-0000-00009F290000}"/>
    <cellStyle name="40% - Accent1 8 2 5 2" xfId="10863" xr:uid="{00000000-0005-0000-0000-0000A0290000}"/>
    <cellStyle name="40% - Accent1 8 2 6" xfId="10864" xr:uid="{00000000-0005-0000-0000-0000A1290000}"/>
    <cellStyle name="40% - Accent1 8 3" xfId="10865" xr:uid="{00000000-0005-0000-0000-0000A2290000}"/>
    <cellStyle name="40% - Accent1 8 3 2" xfId="10866" xr:uid="{00000000-0005-0000-0000-0000A3290000}"/>
    <cellStyle name="40% - Accent1 8 4" xfId="10867" xr:uid="{00000000-0005-0000-0000-0000A4290000}"/>
    <cellStyle name="40% - Accent1 8 4 2" xfId="10868" xr:uid="{00000000-0005-0000-0000-0000A5290000}"/>
    <cellStyle name="40% - Accent1 8 5" xfId="10869" xr:uid="{00000000-0005-0000-0000-0000A6290000}"/>
    <cellStyle name="40% - Accent1 8 5 2" xfId="10870" xr:uid="{00000000-0005-0000-0000-0000A7290000}"/>
    <cellStyle name="40% - Accent1 8 6" xfId="10871" xr:uid="{00000000-0005-0000-0000-0000A8290000}"/>
    <cellStyle name="40% - Accent1 8 6 2" xfId="10872" xr:uid="{00000000-0005-0000-0000-0000A9290000}"/>
    <cellStyle name="40% - Accent1 8 7" xfId="10873" xr:uid="{00000000-0005-0000-0000-0000AA290000}"/>
    <cellStyle name="40% - Accent1 8 8" xfId="10874" xr:uid="{00000000-0005-0000-0000-0000AB290000}"/>
    <cellStyle name="40% - Accent1 9" xfId="10875" xr:uid="{00000000-0005-0000-0000-0000AC290000}"/>
    <cellStyle name="40% - Accent1 9 2" xfId="10876" xr:uid="{00000000-0005-0000-0000-0000AD290000}"/>
    <cellStyle name="40% - Accent1 9 2 2" xfId="10877" xr:uid="{00000000-0005-0000-0000-0000AE290000}"/>
    <cellStyle name="40% - Accent1 9 2 2 2" xfId="10878" xr:uid="{00000000-0005-0000-0000-0000AF290000}"/>
    <cellStyle name="40% - Accent1 9 2 3" xfId="10879" xr:uid="{00000000-0005-0000-0000-0000B0290000}"/>
    <cellStyle name="40% - Accent1 9 2 3 2" xfId="10880" xr:uid="{00000000-0005-0000-0000-0000B1290000}"/>
    <cellStyle name="40% - Accent1 9 2 4" xfId="10881" xr:uid="{00000000-0005-0000-0000-0000B2290000}"/>
    <cellStyle name="40% - Accent1 9 2 4 2" xfId="10882" xr:uid="{00000000-0005-0000-0000-0000B3290000}"/>
    <cellStyle name="40% - Accent1 9 2 5" xfId="10883" xr:uid="{00000000-0005-0000-0000-0000B4290000}"/>
    <cellStyle name="40% - Accent1 9 2 5 2" xfId="10884" xr:uid="{00000000-0005-0000-0000-0000B5290000}"/>
    <cellStyle name="40% - Accent1 9 2 6" xfId="10885" xr:uid="{00000000-0005-0000-0000-0000B6290000}"/>
    <cellStyle name="40% - Accent1 9 3" xfId="10886" xr:uid="{00000000-0005-0000-0000-0000B7290000}"/>
    <cellStyle name="40% - Accent1 9 3 2" xfId="10887" xr:uid="{00000000-0005-0000-0000-0000B8290000}"/>
    <cellStyle name="40% - Accent1 9 4" xfId="10888" xr:uid="{00000000-0005-0000-0000-0000B9290000}"/>
    <cellStyle name="40% - Accent1 9 4 2" xfId="10889" xr:uid="{00000000-0005-0000-0000-0000BA290000}"/>
    <cellStyle name="40% - Accent1 9 5" xfId="10890" xr:uid="{00000000-0005-0000-0000-0000BB290000}"/>
    <cellStyle name="40% - Accent1 9 5 2" xfId="10891" xr:uid="{00000000-0005-0000-0000-0000BC290000}"/>
    <cellStyle name="40% - Accent1 9 6" xfId="10892" xr:uid="{00000000-0005-0000-0000-0000BD290000}"/>
    <cellStyle name="40% - Accent1 9 6 2" xfId="10893" xr:uid="{00000000-0005-0000-0000-0000BE290000}"/>
    <cellStyle name="40% - Accent1 9 7" xfId="10894" xr:uid="{00000000-0005-0000-0000-0000BF290000}"/>
    <cellStyle name="40% - Accent1 9 8" xfId="10895" xr:uid="{00000000-0005-0000-0000-0000C0290000}"/>
    <cellStyle name="40% - Accent2 10" xfId="10896" xr:uid="{00000000-0005-0000-0000-0000C1290000}"/>
    <cellStyle name="40% - Accent2 10 2" xfId="10897" xr:uid="{00000000-0005-0000-0000-0000C2290000}"/>
    <cellStyle name="40% - Accent2 10 2 2" xfId="10898" xr:uid="{00000000-0005-0000-0000-0000C3290000}"/>
    <cellStyle name="40% - Accent2 10 2 2 2" xfId="10899" xr:uid="{00000000-0005-0000-0000-0000C4290000}"/>
    <cellStyle name="40% - Accent2 10 2 3" xfId="10900" xr:uid="{00000000-0005-0000-0000-0000C5290000}"/>
    <cellStyle name="40% - Accent2 10 2 3 2" xfId="10901" xr:uid="{00000000-0005-0000-0000-0000C6290000}"/>
    <cellStyle name="40% - Accent2 10 2 4" xfId="10902" xr:uid="{00000000-0005-0000-0000-0000C7290000}"/>
    <cellStyle name="40% - Accent2 10 2 4 2" xfId="10903" xr:uid="{00000000-0005-0000-0000-0000C8290000}"/>
    <cellStyle name="40% - Accent2 10 2 5" xfId="10904" xr:uid="{00000000-0005-0000-0000-0000C9290000}"/>
    <cellStyle name="40% - Accent2 10 2 5 2" xfId="10905" xr:uid="{00000000-0005-0000-0000-0000CA290000}"/>
    <cellStyle name="40% - Accent2 10 2 6" xfId="10906" xr:uid="{00000000-0005-0000-0000-0000CB290000}"/>
    <cellStyle name="40% - Accent2 10 3" xfId="10907" xr:uid="{00000000-0005-0000-0000-0000CC290000}"/>
    <cellStyle name="40% - Accent2 10 3 2" xfId="10908" xr:uid="{00000000-0005-0000-0000-0000CD290000}"/>
    <cellStyle name="40% - Accent2 10 4" xfId="10909" xr:uid="{00000000-0005-0000-0000-0000CE290000}"/>
    <cellStyle name="40% - Accent2 10 4 2" xfId="10910" xr:uid="{00000000-0005-0000-0000-0000CF290000}"/>
    <cellStyle name="40% - Accent2 10 5" xfId="10911" xr:uid="{00000000-0005-0000-0000-0000D0290000}"/>
    <cellStyle name="40% - Accent2 10 5 2" xfId="10912" xr:uid="{00000000-0005-0000-0000-0000D1290000}"/>
    <cellStyle name="40% - Accent2 10 6" xfId="10913" xr:uid="{00000000-0005-0000-0000-0000D2290000}"/>
    <cellStyle name="40% - Accent2 10 6 2" xfId="10914" xr:uid="{00000000-0005-0000-0000-0000D3290000}"/>
    <cellStyle name="40% - Accent2 10 7" xfId="10915" xr:uid="{00000000-0005-0000-0000-0000D4290000}"/>
    <cellStyle name="40% - Accent2 10 8" xfId="10916" xr:uid="{00000000-0005-0000-0000-0000D5290000}"/>
    <cellStyle name="40% - Accent2 11" xfId="10917" xr:uid="{00000000-0005-0000-0000-0000D6290000}"/>
    <cellStyle name="40% - Accent2 11 2" xfId="10918" xr:uid="{00000000-0005-0000-0000-0000D7290000}"/>
    <cellStyle name="40% - Accent2 11 2 2" xfId="10919" xr:uid="{00000000-0005-0000-0000-0000D8290000}"/>
    <cellStyle name="40% - Accent2 11 2 2 2" xfId="10920" xr:uid="{00000000-0005-0000-0000-0000D9290000}"/>
    <cellStyle name="40% - Accent2 11 2 3" xfId="10921" xr:uid="{00000000-0005-0000-0000-0000DA290000}"/>
    <cellStyle name="40% - Accent2 11 2 3 2" xfId="10922" xr:uid="{00000000-0005-0000-0000-0000DB290000}"/>
    <cellStyle name="40% - Accent2 11 2 4" xfId="10923" xr:uid="{00000000-0005-0000-0000-0000DC290000}"/>
    <cellStyle name="40% - Accent2 11 2 4 2" xfId="10924" xr:uid="{00000000-0005-0000-0000-0000DD290000}"/>
    <cellStyle name="40% - Accent2 11 2 5" xfId="10925" xr:uid="{00000000-0005-0000-0000-0000DE290000}"/>
    <cellStyle name="40% - Accent2 11 2 5 2" xfId="10926" xr:uid="{00000000-0005-0000-0000-0000DF290000}"/>
    <cellStyle name="40% - Accent2 11 2 6" xfId="10927" xr:uid="{00000000-0005-0000-0000-0000E0290000}"/>
    <cellStyle name="40% - Accent2 11 3" xfId="10928" xr:uid="{00000000-0005-0000-0000-0000E1290000}"/>
    <cellStyle name="40% - Accent2 11 3 2" xfId="10929" xr:uid="{00000000-0005-0000-0000-0000E2290000}"/>
    <cellStyle name="40% - Accent2 11 4" xfId="10930" xr:uid="{00000000-0005-0000-0000-0000E3290000}"/>
    <cellStyle name="40% - Accent2 11 4 2" xfId="10931" xr:uid="{00000000-0005-0000-0000-0000E4290000}"/>
    <cellStyle name="40% - Accent2 11 5" xfId="10932" xr:uid="{00000000-0005-0000-0000-0000E5290000}"/>
    <cellStyle name="40% - Accent2 11 5 2" xfId="10933" xr:uid="{00000000-0005-0000-0000-0000E6290000}"/>
    <cellStyle name="40% - Accent2 11 6" xfId="10934" xr:uid="{00000000-0005-0000-0000-0000E7290000}"/>
    <cellStyle name="40% - Accent2 11 6 2" xfId="10935" xr:uid="{00000000-0005-0000-0000-0000E8290000}"/>
    <cellStyle name="40% - Accent2 11 7" xfId="10936" xr:uid="{00000000-0005-0000-0000-0000E9290000}"/>
    <cellStyle name="40% - Accent2 11 8" xfId="10937" xr:uid="{00000000-0005-0000-0000-0000EA290000}"/>
    <cellStyle name="40% - Accent2 12" xfId="10938" xr:uid="{00000000-0005-0000-0000-0000EB290000}"/>
    <cellStyle name="40% - Accent2 12 2" xfId="10939" xr:uid="{00000000-0005-0000-0000-0000EC290000}"/>
    <cellStyle name="40% - Accent2 12 2 2" xfId="10940" xr:uid="{00000000-0005-0000-0000-0000ED290000}"/>
    <cellStyle name="40% - Accent2 12 2 2 2" xfId="10941" xr:uid="{00000000-0005-0000-0000-0000EE290000}"/>
    <cellStyle name="40% - Accent2 12 2 3" xfId="10942" xr:uid="{00000000-0005-0000-0000-0000EF290000}"/>
    <cellStyle name="40% - Accent2 12 2 3 2" xfId="10943" xr:uid="{00000000-0005-0000-0000-0000F0290000}"/>
    <cellStyle name="40% - Accent2 12 2 4" xfId="10944" xr:uid="{00000000-0005-0000-0000-0000F1290000}"/>
    <cellStyle name="40% - Accent2 12 2 4 2" xfId="10945" xr:uid="{00000000-0005-0000-0000-0000F2290000}"/>
    <cellStyle name="40% - Accent2 12 2 5" xfId="10946" xr:uid="{00000000-0005-0000-0000-0000F3290000}"/>
    <cellStyle name="40% - Accent2 12 2 5 2" xfId="10947" xr:uid="{00000000-0005-0000-0000-0000F4290000}"/>
    <cellStyle name="40% - Accent2 12 2 6" xfId="10948" xr:uid="{00000000-0005-0000-0000-0000F5290000}"/>
    <cellStyle name="40% - Accent2 12 3" xfId="10949" xr:uid="{00000000-0005-0000-0000-0000F6290000}"/>
    <cellStyle name="40% - Accent2 12 3 2" xfId="10950" xr:uid="{00000000-0005-0000-0000-0000F7290000}"/>
    <cellStyle name="40% - Accent2 12 4" xfId="10951" xr:uid="{00000000-0005-0000-0000-0000F8290000}"/>
    <cellStyle name="40% - Accent2 12 4 2" xfId="10952" xr:uid="{00000000-0005-0000-0000-0000F9290000}"/>
    <cellStyle name="40% - Accent2 12 5" xfId="10953" xr:uid="{00000000-0005-0000-0000-0000FA290000}"/>
    <cellStyle name="40% - Accent2 12 5 2" xfId="10954" xr:uid="{00000000-0005-0000-0000-0000FB290000}"/>
    <cellStyle name="40% - Accent2 12 6" xfId="10955" xr:uid="{00000000-0005-0000-0000-0000FC290000}"/>
    <cellStyle name="40% - Accent2 12 6 2" xfId="10956" xr:uid="{00000000-0005-0000-0000-0000FD290000}"/>
    <cellStyle name="40% - Accent2 12 7" xfId="10957" xr:uid="{00000000-0005-0000-0000-0000FE290000}"/>
    <cellStyle name="40% - Accent2 12 8" xfId="10958" xr:uid="{00000000-0005-0000-0000-0000FF290000}"/>
    <cellStyle name="40% - Accent2 13" xfId="10959" xr:uid="{00000000-0005-0000-0000-0000002A0000}"/>
    <cellStyle name="40% - Accent2 13 2" xfId="10960" xr:uid="{00000000-0005-0000-0000-0000012A0000}"/>
    <cellStyle name="40% - Accent2 13 2 2" xfId="10961" xr:uid="{00000000-0005-0000-0000-0000022A0000}"/>
    <cellStyle name="40% - Accent2 13 2 2 2" xfId="10962" xr:uid="{00000000-0005-0000-0000-0000032A0000}"/>
    <cellStyle name="40% - Accent2 13 2 3" xfId="10963" xr:uid="{00000000-0005-0000-0000-0000042A0000}"/>
    <cellStyle name="40% - Accent2 13 2 3 2" xfId="10964" xr:uid="{00000000-0005-0000-0000-0000052A0000}"/>
    <cellStyle name="40% - Accent2 13 2 4" xfId="10965" xr:uid="{00000000-0005-0000-0000-0000062A0000}"/>
    <cellStyle name="40% - Accent2 13 2 4 2" xfId="10966" xr:uid="{00000000-0005-0000-0000-0000072A0000}"/>
    <cellStyle name="40% - Accent2 13 2 5" xfId="10967" xr:uid="{00000000-0005-0000-0000-0000082A0000}"/>
    <cellStyle name="40% - Accent2 13 2 5 2" xfId="10968" xr:uid="{00000000-0005-0000-0000-0000092A0000}"/>
    <cellStyle name="40% - Accent2 13 2 6" xfId="10969" xr:uid="{00000000-0005-0000-0000-00000A2A0000}"/>
    <cellStyle name="40% - Accent2 13 3" xfId="10970" xr:uid="{00000000-0005-0000-0000-00000B2A0000}"/>
    <cellStyle name="40% - Accent2 13 3 2" xfId="10971" xr:uid="{00000000-0005-0000-0000-00000C2A0000}"/>
    <cellStyle name="40% - Accent2 13 4" xfId="10972" xr:uid="{00000000-0005-0000-0000-00000D2A0000}"/>
    <cellStyle name="40% - Accent2 13 4 2" xfId="10973" xr:uid="{00000000-0005-0000-0000-00000E2A0000}"/>
    <cellStyle name="40% - Accent2 13 5" xfId="10974" xr:uid="{00000000-0005-0000-0000-00000F2A0000}"/>
    <cellStyle name="40% - Accent2 13 5 2" xfId="10975" xr:uid="{00000000-0005-0000-0000-0000102A0000}"/>
    <cellStyle name="40% - Accent2 13 6" xfId="10976" xr:uid="{00000000-0005-0000-0000-0000112A0000}"/>
    <cellStyle name="40% - Accent2 13 6 2" xfId="10977" xr:uid="{00000000-0005-0000-0000-0000122A0000}"/>
    <cellStyle name="40% - Accent2 13 7" xfId="10978" xr:uid="{00000000-0005-0000-0000-0000132A0000}"/>
    <cellStyle name="40% - Accent2 13 8" xfId="10979" xr:uid="{00000000-0005-0000-0000-0000142A0000}"/>
    <cellStyle name="40% - Accent2 14" xfId="10980" xr:uid="{00000000-0005-0000-0000-0000152A0000}"/>
    <cellStyle name="40% - Accent2 14 2" xfId="10981" xr:uid="{00000000-0005-0000-0000-0000162A0000}"/>
    <cellStyle name="40% - Accent2 14 2 2" xfId="10982" xr:uid="{00000000-0005-0000-0000-0000172A0000}"/>
    <cellStyle name="40% - Accent2 14 2 2 2" xfId="10983" xr:uid="{00000000-0005-0000-0000-0000182A0000}"/>
    <cellStyle name="40% - Accent2 14 2 3" xfId="10984" xr:uid="{00000000-0005-0000-0000-0000192A0000}"/>
    <cellStyle name="40% - Accent2 14 2 3 2" xfId="10985" xr:uid="{00000000-0005-0000-0000-00001A2A0000}"/>
    <cellStyle name="40% - Accent2 14 2 4" xfId="10986" xr:uid="{00000000-0005-0000-0000-00001B2A0000}"/>
    <cellStyle name="40% - Accent2 14 2 4 2" xfId="10987" xr:uid="{00000000-0005-0000-0000-00001C2A0000}"/>
    <cellStyle name="40% - Accent2 14 2 5" xfId="10988" xr:uid="{00000000-0005-0000-0000-00001D2A0000}"/>
    <cellStyle name="40% - Accent2 14 2 5 2" xfId="10989" xr:uid="{00000000-0005-0000-0000-00001E2A0000}"/>
    <cellStyle name="40% - Accent2 14 2 6" xfId="10990" xr:uid="{00000000-0005-0000-0000-00001F2A0000}"/>
    <cellStyle name="40% - Accent2 14 3" xfId="10991" xr:uid="{00000000-0005-0000-0000-0000202A0000}"/>
    <cellStyle name="40% - Accent2 14 3 2" xfId="10992" xr:uid="{00000000-0005-0000-0000-0000212A0000}"/>
    <cellStyle name="40% - Accent2 14 4" xfId="10993" xr:uid="{00000000-0005-0000-0000-0000222A0000}"/>
    <cellStyle name="40% - Accent2 14 4 2" xfId="10994" xr:uid="{00000000-0005-0000-0000-0000232A0000}"/>
    <cellStyle name="40% - Accent2 14 5" xfId="10995" xr:uid="{00000000-0005-0000-0000-0000242A0000}"/>
    <cellStyle name="40% - Accent2 14 5 2" xfId="10996" xr:uid="{00000000-0005-0000-0000-0000252A0000}"/>
    <cellStyle name="40% - Accent2 14 6" xfId="10997" xr:uid="{00000000-0005-0000-0000-0000262A0000}"/>
    <cellStyle name="40% - Accent2 14 6 2" xfId="10998" xr:uid="{00000000-0005-0000-0000-0000272A0000}"/>
    <cellStyle name="40% - Accent2 14 7" xfId="10999" xr:uid="{00000000-0005-0000-0000-0000282A0000}"/>
    <cellStyle name="40% - Accent2 14 8" xfId="11000" xr:uid="{00000000-0005-0000-0000-0000292A0000}"/>
    <cellStyle name="40% - Accent2 15" xfId="11001" xr:uid="{00000000-0005-0000-0000-00002A2A0000}"/>
    <cellStyle name="40% - Accent2 15 2" xfId="11002" xr:uid="{00000000-0005-0000-0000-00002B2A0000}"/>
    <cellStyle name="40% - Accent2 15 2 2" xfId="11003" xr:uid="{00000000-0005-0000-0000-00002C2A0000}"/>
    <cellStyle name="40% - Accent2 15 2 2 2" xfId="11004" xr:uid="{00000000-0005-0000-0000-00002D2A0000}"/>
    <cellStyle name="40% - Accent2 15 2 3" xfId="11005" xr:uid="{00000000-0005-0000-0000-00002E2A0000}"/>
    <cellStyle name="40% - Accent2 15 2 3 2" xfId="11006" xr:uid="{00000000-0005-0000-0000-00002F2A0000}"/>
    <cellStyle name="40% - Accent2 15 2 4" xfId="11007" xr:uid="{00000000-0005-0000-0000-0000302A0000}"/>
    <cellStyle name="40% - Accent2 15 2 4 2" xfId="11008" xr:uid="{00000000-0005-0000-0000-0000312A0000}"/>
    <cellStyle name="40% - Accent2 15 2 5" xfId="11009" xr:uid="{00000000-0005-0000-0000-0000322A0000}"/>
    <cellStyle name="40% - Accent2 15 2 5 2" xfId="11010" xr:uid="{00000000-0005-0000-0000-0000332A0000}"/>
    <cellStyle name="40% - Accent2 15 2 6" xfId="11011" xr:uid="{00000000-0005-0000-0000-0000342A0000}"/>
    <cellStyle name="40% - Accent2 15 3" xfId="11012" xr:uid="{00000000-0005-0000-0000-0000352A0000}"/>
    <cellStyle name="40% - Accent2 15 3 2" xfId="11013" xr:uid="{00000000-0005-0000-0000-0000362A0000}"/>
    <cellStyle name="40% - Accent2 15 4" xfId="11014" xr:uid="{00000000-0005-0000-0000-0000372A0000}"/>
    <cellStyle name="40% - Accent2 15 4 2" xfId="11015" xr:uid="{00000000-0005-0000-0000-0000382A0000}"/>
    <cellStyle name="40% - Accent2 15 5" xfId="11016" xr:uid="{00000000-0005-0000-0000-0000392A0000}"/>
    <cellStyle name="40% - Accent2 15 5 2" xfId="11017" xr:uid="{00000000-0005-0000-0000-00003A2A0000}"/>
    <cellStyle name="40% - Accent2 15 6" xfId="11018" xr:uid="{00000000-0005-0000-0000-00003B2A0000}"/>
    <cellStyle name="40% - Accent2 15 6 2" xfId="11019" xr:uid="{00000000-0005-0000-0000-00003C2A0000}"/>
    <cellStyle name="40% - Accent2 15 7" xfId="11020" xr:uid="{00000000-0005-0000-0000-00003D2A0000}"/>
    <cellStyle name="40% - Accent2 15 8" xfId="11021" xr:uid="{00000000-0005-0000-0000-00003E2A0000}"/>
    <cellStyle name="40% - Accent2 16" xfId="11022" xr:uid="{00000000-0005-0000-0000-00003F2A0000}"/>
    <cellStyle name="40% - Accent2 16 2" xfId="11023" xr:uid="{00000000-0005-0000-0000-0000402A0000}"/>
    <cellStyle name="40% - Accent2 16 2 2" xfId="11024" xr:uid="{00000000-0005-0000-0000-0000412A0000}"/>
    <cellStyle name="40% - Accent2 16 2 2 2" xfId="11025" xr:uid="{00000000-0005-0000-0000-0000422A0000}"/>
    <cellStyle name="40% - Accent2 16 2 3" xfId="11026" xr:uid="{00000000-0005-0000-0000-0000432A0000}"/>
    <cellStyle name="40% - Accent2 16 2 3 2" xfId="11027" xr:uid="{00000000-0005-0000-0000-0000442A0000}"/>
    <cellStyle name="40% - Accent2 16 2 4" xfId="11028" xr:uid="{00000000-0005-0000-0000-0000452A0000}"/>
    <cellStyle name="40% - Accent2 16 2 4 2" xfId="11029" xr:uid="{00000000-0005-0000-0000-0000462A0000}"/>
    <cellStyle name="40% - Accent2 16 2 5" xfId="11030" xr:uid="{00000000-0005-0000-0000-0000472A0000}"/>
    <cellStyle name="40% - Accent2 16 2 5 2" xfId="11031" xr:uid="{00000000-0005-0000-0000-0000482A0000}"/>
    <cellStyle name="40% - Accent2 16 2 6" xfId="11032" xr:uid="{00000000-0005-0000-0000-0000492A0000}"/>
    <cellStyle name="40% - Accent2 16 3" xfId="11033" xr:uid="{00000000-0005-0000-0000-00004A2A0000}"/>
    <cellStyle name="40% - Accent2 16 3 2" xfId="11034" xr:uid="{00000000-0005-0000-0000-00004B2A0000}"/>
    <cellStyle name="40% - Accent2 16 4" xfId="11035" xr:uid="{00000000-0005-0000-0000-00004C2A0000}"/>
    <cellStyle name="40% - Accent2 16 4 2" xfId="11036" xr:uid="{00000000-0005-0000-0000-00004D2A0000}"/>
    <cellStyle name="40% - Accent2 16 5" xfId="11037" xr:uid="{00000000-0005-0000-0000-00004E2A0000}"/>
    <cellStyle name="40% - Accent2 16 5 2" xfId="11038" xr:uid="{00000000-0005-0000-0000-00004F2A0000}"/>
    <cellStyle name="40% - Accent2 16 6" xfId="11039" xr:uid="{00000000-0005-0000-0000-0000502A0000}"/>
    <cellStyle name="40% - Accent2 16 6 2" xfId="11040" xr:uid="{00000000-0005-0000-0000-0000512A0000}"/>
    <cellStyle name="40% - Accent2 16 7" xfId="11041" xr:uid="{00000000-0005-0000-0000-0000522A0000}"/>
    <cellStyle name="40% - Accent2 16 8" xfId="11042" xr:uid="{00000000-0005-0000-0000-0000532A0000}"/>
    <cellStyle name="40% - Accent2 17" xfId="11043" xr:uid="{00000000-0005-0000-0000-0000542A0000}"/>
    <cellStyle name="40% - Accent2 17 2" xfId="11044" xr:uid="{00000000-0005-0000-0000-0000552A0000}"/>
    <cellStyle name="40% - Accent2 17 2 2" xfId="11045" xr:uid="{00000000-0005-0000-0000-0000562A0000}"/>
    <cellStyle name="40% - Accent2 17 2 2 2" xfId="11046" xr:uid="{00000000-0005-0000-0000-0000572A0000}"/>
    <cellStyle name="40% - Accent2 17 2 3" xfId="11047" xr:uid="{00000000-0005-0000-0000-0000582A0000}"/>
    <cellStyle name="40% - Accent2 17 2 3 2" xfId="11048" xr:uid="{00000000-0005-0000-0000-0000592A0000}"/>
    <cellStyle name="40% - Accent2 17 2 4" xfId="11049" xr:uid="{00000000-0005-0000-0000-00005A2A0000}"/>
    <cellStyle name="40% - Accent2 17 2 4 2" xfId="11050" xr:uid="{00000000-0005-0000-0000-00005B2A0000}"/>
    <cellStyle name="40% - Accent2 17 2 5" xfId="11051" xr:uid="{00000000-0005-0000-0000-00005C2A0000}"/>
    <cellStyle name="40% - Accent2 17 2 5 2" xfId="11052" xr:uid="{00000000-0005-0000-0000-00005D2A0000}"/>
    <cellStyle name="40% - Accent2 17 2 6" xfId="11053" xr:uid="{00000000-0005-0000-0000-00005E2A0000}"/>
    <cellStyle name="40% - Accent2 17 3" xfId="11054" xr:uid="{00000000-0005-0000-0000-00005F2A0000}"/>
    <cellStyle name="40% - Accent2 17 3 2" xfId="11055" xr:uid="{00000000-0005-0000-0000-0000602A0000}"/>
    <cellStyle name="40% - Accent2 17 4" xfId="11056" xr:uid="{00000000-0005-0000-0000-0000612A0000}"/>
    <cellStyle name="40% - Accent2 17 4 2" xfId="11057" xr:uid="{00000000-0005-0000-0000-0000622A0000}"/>
    <cellStyle name="40% - Accent2 17 5" xfId="11058" xr:uid="{00000000-0005-0000-0000-0000632A0000}"/>
    <cellStyle name="40% - Accent2 17 5 2" xfId="11059" xr:uid="{00000000-0005-0000-0000-0000642A0000}"/>
    <cellStyle name="40% - Accent2 17 6" xfId="11060" xr:uid="{00000000-0005-0000-0000-0000652A0000}"/>
    <cellStyle name="40% - Accent2 17 6 2" xfId="11061" xr:uid="{00000000-0005-0000-0000-0000662A0000}"/>
    <cellStyle name="40% - Accent2 17 7" xfId="11062" xr:uid="{00000000-0005-0000-0000-0000672A0000}"/>
    <cellStyle name="40% - Accent2 17 8" xfId="11063" xr:uid="{00000000-0005-0000-0000-0000682A0000}"/>
    <cellStyle name="40% - Accent2 18" xfId="11064" xr:uid="{00000000-0005-0000-0000-0000692A0000}"/>
    <cellStyle name="40% - Accent2 18 2" xfId="11065" xr:uid="{00000000-0005-0000-0000-00006A2A0000}"/>
    <cellStyle name="40% - Accent2 18 2 2" xfId="11066" xr:uid="{00000000-0005-0000-0000-00006B2A0000}"/>
    <cellStyle name="40% - Accent2 18 2 2 2" xfId="11067" xr:uid="{00000000-0005-0000-0000-00006C2A0000}"/>
    <cellStyle name="40% - Accent2 18 2 3" xfId="11068" xr:uid="{00000000-0005-0000-0000-00006D2A0000}"/>
    <cellStyle name="40% - Accent2 18 2 3 2" xfId="11069" xr:uid="{00000000-0005-0000-0000-00006E2A0000}"/>
    <cellStyle name="40% - Accent2 18 2 4" xfId="11070" xr:uid="{00000000-0005-0000-0000-00006F2A0000}"/>
    <cellStyle name="40% - Accent2 18 2 4 2" xfId="11071" xr:uid="{00000000-0005-0000-0000-0000702A0000}"/>
    <cellStyle name="40% - Accent2 18 2 5" xfId="11072" xr:uid="{00000000-0005-0000-0000-0000712A0000}"/>
    <cellStyle name="40% - Accent2 18 2 5 2" xfId="11073" xr:uid="{00000000-0005-0000-0000-0000722A0000}"/>
    <cellStyle name="40% - Accent2 18 2 6" xfId="11074" xr:uid="{00000000-0005-0000-0000-0000732A0000}"/>
    <cellStyle name="40% - Accent2 18 3" xfId="11075" xr:uid="{00000000-0005-0000-0000-0000742A0000}"/>
    <cellStyle name="40% - Accent2 18 3 2" xfId="11076" xr:uid="{00000000-0005-0000-0000-0000752A0000}"/>
    <cellStyle name="40% - Accent2 18 4" xfId="11077" xr:uid="{00000000-0005-0000-0000-0000762A0000}"/>
    <cellStyle name="40% - Accent2 18 4 2" xfId="11078" xr:uid="{00000000-0005-0000-0000-0000772A0000}"/>
    <cellStyle name="40% - Accent2 18 5" xfId="11079" xr:uid="{00000000-0005-0000-0000-0000782A0000}"/>
    <cellStyle name="40% - Accent2 18 5 2" xfId="11080" xr:uid="{00000000-0005-0000-0000-0000792A0000}"/>
    <cellStyle name="40% - Accent2 18 6" xfId="11081" xr:uid="{00000000-0005-0000-0000-00007A2A0000}"/>
    <cellStyle name="40% - Accent2 18 6 2" xfId="11082" xr:uid="{00000000-0005-0000-0000-00007B2A0000}"/>
    <cellStyle name="40% - Accent2 18 7" xfId="11083" xr:uid="{00000000-0005-0000-0000-00007C2A0000}"/>
    <cellStyle name="40% - Accent2 18 8" xfId="11084" xr:uid="{00000000-0005-0000-0000-00007D2A0000}"/>
    <cellStyle name="40% - Accent2 19" xfId="11085" xr:uid="{00000000-0005-0000-0000-00007E2A0000}"/>
    <cellStyle name="40% - Accent2 19 2" xfId="11086" xr:uid="{00000000-0005-0000-0000-00007F2A0000}"/>
    <cellStyle name="40% - Accent2 19 2 2" xfId="11087" xr:uid="{00000000-0005-0000-0000-0000802A0000}"/>
    <cellStyle name="40% - Accent2 19 2 2 2" xfId="11088" xr:uid="{00000000-0005-0000-0000-0000812A0000}"/>
    <cellStyle name="40% - Accent2 19 2 3" xfId="11089" xr:uid="{00000000-0005-0000-0000-0000822A0000}"/>
    <cellStyle name="40% - Accent2 19 2 3 2" xfId="11090" xr:uid="{00000000-0005-0000-0000-0000832A0000}"/>
    <cellStyle name="40% - Accent2 19 2 4" xfId="11091" xr:uid="{00000000-0005-0000-0000-0000842A0000}"/>
    <cellStyle name="40% - Accent2 19 2 4 2" xfId="11092" xr:uid="{00000000-0005-0000-0000-0000852A0000}"/>
    <cellStyle name="40% - Accent2 19 2 5" xfId="11093" xr:uid="{00000000-0005-0000-0000-0000862A0000}"/>
    <cellStyle name="40% - Accent2 19 2 5 2" xfId="11094" xr:uid="{00000000-0005-0000-0000-0000872A0000}"/>
    <cellStyle name="40% - Accent2 19 2 6" xfId="11095" xr:uid="{00000000-0005-0000-0000-0000882A0000}"/>
    <cellStyle name="40% - Accent2 19 3" xfId="11096" xr:uid="{00000000-0005-0000-0000-0000892A0000}"/>
    <cellStyle name="40% - Accent2 19 3 2" xfId="11097" xr:uid="{00000000-0005-0000-0000-00008A2A0000}"/>
    <cellStyle name="40% - Accent2 19 4" xfId="11098" xr:uid="{00000000-0005-0000-0000-00008B2A0000}"/>
    <cellStyle name="40% - Accent2 19 4 2" xfId="11099" xr:uid="{00000000-0005-0000-0000-00008C2A0000}"/>
    <cellStyle name="40% - Accent2 19 5" xfId="11100" xr:uid="{00000000-0005-0000-0000-00008D2A0000}"/>
    <cellStyle name="40% - Accent2 19 5 2" xfId="11101" xr:uid="{00000000-0005-0000-0000-00008E2A0000}"/>
    <cellStyle name="40% - Accent2 19 6" xfId="11102" xr:uid="{00000000-0005-0000-0000-00008F2A0000}"/>
    <cellStyle name="40% - Accent2 19 6 2" xfId="11103" xr:uid="{00000000-0005-0000-0000-0000902A0000}"/>
    <cellStyle name="40% - Accent2 19 7" xfId="11104" xr:uid="{00000000-0005-0000-0000-0000912A0000}"/>
    <cellStyle name="40% - Accent2 19 8" xfId="11105" xr:uid="{00000000-0005-0000-0000-0000922A0000}"/>
    <cellStyle name="40% - Accent2 2" xfId="11106" xr:uid="{00000000-0005-0000-0000-0000932A0000}"/>
    <cellStyle name="40% - Accent2 2 10" xfId="11107" xr:uid="{00000000-0005-0000-0000-0000942A0000}"/>
    <cellStyle name="40% - Accent2 2 11" xfId="11108" xr:uid="{00000000-0005-0000-0000-0000952A0000}"/>
    <cellStyle name="40% - Accent2 2 2" xfId="11109" xr:uid="{00000000-0005-0000-0000-0000962A0000}"/>
    <cellStyle name="40% - Accent2 2 2 2" xfId="11110" xr:uid="{00000000-0005-0000-0000-0000972A0000}"/>
    <cellStyle name="40% - Accent2 2 2 2 2" xfId="11111" xr:uid="{00000000-0005-0000-0000-0000982A0000}"/>
    <cellStyle name="40% - Accent2 2 2 3" xfId="11112" xr:uid="{00000000-0005-0000-0000-0000992A0000}"/>
    <cellStyle name="40% - Accent2 2 2 3 2" xfId="11113" xr:uid="{00000000-0005-0000-0000-00009A2A0000}"/>
    <cellStyle name="40% - Accent2 2 2 4" xfId="11114" xr:uid="{00000000-0005-0000-0000-00009B2A0000}"/>
    <cellStyle name="40% - Accent2 2 2 4 2" xfId="11115" xr:uid="{00000000-0005-0000-0000-00009C2A0000}"/>
    <cellStyle name="40% - Accent2 2 2 5" xfId="11116" xr:uid="{00000000-0005-0000-0000-00009D2A0000}"/>
    <cellStyle name="40% - Accent2 2 2 5 2" xfId="11117" xr:uid="{00000000-0005-0000-0000-00009E2A0000}"/>
    <cellStyle name="40% - Accent2 2 2 6" xfId="11118" xr:uid="{00000000-0005-0000-0000-00009F2A0000}"/>
    <cellStyle name="40% - Accent2 2 2 7" xfId="11119" xr:uid="{00000000-0005-0000-0000-0000A02A0000}"/>
    <cellStyle name="40% - Accent2 2 2 8" xfId="11120" xr:uid="{00000000-0005-0000-0000-0000A12A0000}"/>
    <cellStyle name="40% - Accent2 2 2 9" xfId="11121" xr:uid="{00000000-0005-0000-0000-0000A22A0000}"/>
    <cellStyle name="40% - Accent2 2 3" xfId="11122" xr:uid="{00000000-0005-0000-0000-0000A32A0000}"/>
    <cellStyle name="40% - Accent2 2 3 2" xfId="11123" xr:uid="{00000000-0005-0000-0000-0000A42A0000}"/>
    <cellStyle name="40% - Accent2 2 4" xfId="11124" xr:uid="{00000000-0005-0000-0000-0000A52A0000}"/>
    <cellStyle name="40% - Accent2 2 4 2" xfId="11125" xr:uid="{00000000-0005-0000-0000-0000A62A0000}"/>
    <cellStyle name="40% - Accent2 2 5" xfId="11126" xr:uid="{00000000-0005-0000-0000-0000A72A0000}"/>
    <cellStyle name="40% - Accent2 2 5 2" xfId="11127" xr:uid="{00000000-0005-0000-0000-0000A82A0000}"/>
    <cellStyle name="40% - Accent2 2 6" xfId="11128" xr:uid="{00000000-0005-0000-0000-0000A92A0000}"/>
    <cellStyle name="40% - Accent2 2 6 2" xfId="11129" xr:uid="{00000000-0005-0000-0000-0000AA2A0000}"/>
    <cellStyle name="40% - Accent2 2 7" xfId="11130" xr:uid="{00000000-0005-0000-0000-0000AB2A0000}"/>
    <cellStyle name="40% - Accent2 2 8" xfId="11131" xr:uid="{00000000-0005-0000-0000-0000AC2A0000}"/>
    <cellStyle name="40% - Accent2 2 9" xfId="11132" xr:uid="{00000000-0005-0000-0000-0000AD2A0000}"/>
    <cellStyle name="40% - Accent2 20" xfId="11133" xr:uid="{00000000-0005-0000-0000-0000AE2A0000}"/>
    <cellStyle name="40% - Accent2 20 2" xfId="11134" xr:uid="{00000000-0005-0000-0000-0000AF2A0000}"/>
    <cellStyle name="40% - Accent2 20 2 2" xfId="11135" xr:uid="{00000000-0005-0000-0000-0000B02A0000}"/>
    <cellStyle name="40% - Accent2 20 2 2 2" xfId="11136" xr:uid="{00000000-0005-0000-0000-0000B12A0000}"/>
    <cellStyle name="40% - Accent2 20 2 3" xfId="11137" xr:uid="{00000000-0005-0000-0000-0000B22A0000}"/>
    <cellStyle name="40% - Accent2 20 2 3 2" xfId="11138" xr:uid="{00000000-0005-0000-0000-0000B32A0000}"/>
    <cellStyle name="40% - Accent2 20 2 4" xfId="11139" xr:uid="{00000000-0005-0000-0000-0000B42A0000}"/>
    <cellStyle name="40% - Accent2 20 2 4 2" xfId="11140" xr:uid="{00000000-0005-0000-0000-0000B52A0000}"/>
    <cellStyle name="40% - Accent2 20 2 5" xfId="11141" xr:uid="{00000000-0005-0000-0000-0000B62A0000}"/>
    <cellStyle name="40% - Accent2 20 2 5 2" xfId="11142" xr:uid="{00000000-0005-0000-0000-0000B72A0000}"/>
    <cellStyle name="40% - Accent2 20 2 6" xfId="11143" xr:uid="{00000000-0005-0000-0000-0000B82A0000}"/>
    <cellStyle name="40% - Accent2 20 3" xfId="11144" xr:uid="{00000000-0005-0000-0000-0000B92A0000}"/>
    <cellStyle name="40% - Accent2 20 3 2" xfId="11145" xr:uid="{00000000-0005-0000-0000-0000BA2A0000}"/>
    <cellStyle name="40% - Accent2 20 4" xfId="11146" xr:uid="{00000000-0005-0000-0000-0000BB2A0000}"/>
    <cellStyle name="40% - Accent2 20 4 2" xfId="11147" xr:uid="{00000000-0005-0000-0000-0000BC2A0000}"/>
    <cellStyle name="40% - Accent2 20 5" xfId="11148" xr:uid="{00000000-0005-0000-0000-0000BD2A0000}"/>
    <cellStyle name="40% - Accent2 20 5 2" xfId="11149" xr:uid="{00000000-0005-0000-0000-0000BE2A0000}"/>
    <cellStyle name="40% - Accent2 20 6" xfId="11150" xr:uid="{00000000-0005-0000-0000-0000BF2A0000}"/>
    <cellStyle name="40% - Accent2 20 6 2" xfId="11151" xr:uid="{00000000-0005-0000-0000-0000C02A0000}"/>
    <cellStyle name="40% - Accent2 20 7" xfId="11152" xr:uid="{00000000-0005-0000-0000-0000C12A0000}"/>
    <cellStyle name="40% - Accent2 20 8" xfId="11153" xr:uid="{00000000-0005-0000-0000-0000C22A0000}"/>
    <cellStyle name="40% - Accent2 21" xfId="11154" xr:uid="{00000000-0005-0000-0000-0000C32A0000}"/>
    <cellStyle name="40% - Accent2 21 2" xfId="11155" xr:uid="{00000000-0005-0000-0000-0000C42A0000}"/>
    <cellStyle name="40% - Accent2 21 2 2" xfId="11156" xr:uid="{00000000-0005-0000-0000-0000C52A0000}"/>
    <cellStyle name="40% - Accent2 21 2 2 2" xfId="11157" xr:uid="{00000000-0005-0000-0000-0000C62A0000}"/>
    <cellStyle name="40% - Accent2 21 2 3" xfId="11158" xr:uid="{00000000-0005-0000-0000-0000C72A0000}"/>
    <cellStyle name="40% - Accent2 21 2 3 2" xfId="11159" xr:uid="{00000000-0005-0000-0000-0000C82A0000}"/>
    <cellStyle name="40% - Accent2 21 2 4" xfId="11160" xr:uid="{00000000-0005-0000-0000-0000C92A0000}"/>
    <cellStyle name="40% - Accent2 21 2 4 2" xfId="11161" xr:uid="{00000000-0005-0000-0000-0000CA2A0000}"/>
    <cellStyle name="40% - Accent2 21 2 5" xfId="11162" xr:uid="{00000000-0005-0000-0000-0000CB2A0000}"/>
    <cellStyle name="40% - Accent2 21 2 5 2" xfId="11163" xr:uid="{00000000-0005-0000-0000-0000CC2A0000}"/>
    <cellStyle name="40% - Accent2 21 2 6" xfId="11164" xr:uid="{00000000-0005-0000-0000-0000CD2A0000}"/>
    <cellStyle name="40% - Accent2 21 3" xfId="11165" xr:uid="{00000000-0005-0000-0000-0000CE2A0000}"/>
    <cellStyle name="40% - Accent2 21 3 2" xfId="11166" xr:uid="{00000000-0005-0000-0000-0000CF2A0000}"/>
    <cellStyle name="40% - Accent2 21 4" xfId="11167" xr:uid="{00000000-0005-0000-0000-0000D02A0000}"/>
    <cellStyle name="40% - Accent2 21 4 2" xfId="11168" xr:uid="{00000000-0005-0000-0000-0000D12A0000}"/>
    <cellStyle name="40% - Accent2 21 5" xfId="11169" xr:uid="{00000000-0005-0000-0000-0000D22A0000}"/>
    <cellStyle name="40% - Accent2 21 5 2" xfId="11170" xr:uid="{00000000-0005-0000-0000-0000D32A0000}"/>
    <cellStyle name="40% - Accent2 21 6" xfId="11171" xr:uid="{00000000-0005-0000-0000-0000D42A0000}"/>
    <cellStyle name="40% - Accent2 21 6 2" xfId="11172" xr:uid="{00000000-0005-0000-0000-0000D52A0000}"/>
    <cellStyle name="40% - Accent2 21 7" xfId="11173" xr:uid="{00000000-0005-0000-0000-0000D62A0000}"/>
    <cellStyle name="40% - Accent2 21 8" xfId="11174" xr:uid="{00000000-0005-0000-0000-0000D72A0000}"/>
    <cellStyle name="40% - Accent2 22" xfId="11175" xr:uid="{00000000-0005-0000-0000-0000D82A0000}"/>
    <cellStyle name="40% - Accent2 22 2" xfId="11176" xr:uid="{00000000-0005-0000-0000-0000D92A0000}"/>
    <cellStyle name="40% - Accent2 22 2 2" xfId="11177" xr:uid="{00000000-0005-0000-0000-0000DA2A0000}"/>
    <cellStyle name="40% - Accent2 22 2 2 2" xfId="11178" xr:uid="{00000000-0005-0000-0000-0000DB2A0000}"/>
    <cellStyle name="40% - Accent2 22 2 3" xfId="11179" xr:uid="{00000000-0005-0000-0000-0000DC2A0000}"/>
    <cellStyle name="40% - Accent2 22 2 3 2" xfId="11180" xr:uid="{00000000-0005-0000-0000-0000DD2A0000}"/>
    <cellStyle name="40% - Accent2 22 2 4" xfId="11181" xr:uid="{00000000-0005-0000-0000-0000DE2A0000}"/>
    <cellStyle name="40% - Accent2 22 2 4 2" xfId="11182" xr:uid="{00000000-0005-0000-0000-0000DF2A0000}"/>
    <cellStyle name="40% - Accent2 22 2 5" xfId="11183" xr:uid="{00000000-0005-0000-0000-0000E02A0000}"/>
    <cellStyle name="40% - Accent2 22 2 5 2" xfId="11184" xr:uid="{00000000-0005-0000-0000-0000E12A0000}"/>
    <cellStyle name="40% - Accent2 22 2 6" xfId="11185" xr:uid="{00000000-0005-0000-0000-0000E22A0000}"/>
    <cellStyle name="40% - Accent2 22 3" xfId="11186" xr:uid="{00000000-0005-0000-0000-0000E32A0000}"/>
    <cellStyle name="40% - Accent2 22 3 2" xfId="11187" xr:uid="{00000000-0005-0000-0000-0000E42A0000}"/>
    <cellStyle name="40% - Accent2 22 4" xfId="11188" xr:uid="{00000000-0005-0000-0000-0000E52A0000}"/>
    <cellStyle name="40% - Accent2 22 4 2" xfId="11189" xr:uid="{00000000-0005-0000-0000-0000E62A0000}"/>
    <cellStyle name="40% - Accent2 22 5" xfId="11190" xr:uid="{00000000-0005-0000-0000-0000E72A0000}"/>
    <cellStyle name="40% - Accent2 22 5 2" xfId="11191" xr:uid="{00000000-0005-0000-0000-0000E82A0000}"/>
    <cellStyle name="40% - Accent2 22 6" xfId="11192" xr:uid="{00000000-0005-0000-0000-0000E92A0000}"/>
    <cellStyle name="40% - Accent2 22 6 2" xfId="11193" xr:uid="{00000000-0005-0000-0000-0000EA2A0000}"/>
    <cellStyle name="40% - Accent2 22 7" xfId="11194" xr:uid="{00000000-0005-0000-0000-0000EB2A0000}"/>
    <cellStyle name="40% - Accent2 22 8" xfId="11195" xr:uid="{00000000-0005-0000-0000-0000EC2A0000}"/>
    <cellStyle name="40% - Accent2 23" xfId="11196" xr:uid="{00000000-0005-0000-0000-0000ED2A0000}"/>
    <cellStyle name="40% - Accent2 23 2" xfId="11197" xr:uid="{00000000-0005-0000-0000-0000EE2A0000}"/>
    <cellStyle name="40% - Accent2 23 2 2" xfId="11198" xr:uid="{00000000-0005-0000-0000-0000EF2A0000}"/>
    <cellStyle name="40% - Accent2 23 2 2 2" xfId="11199" xr:uid="{00000000-0005-0000-0000-0000F02A0000}"/>
    <cellStyle name="40% - Accent2 23 2 3" xfId="11200" xr:uid="{00000000-0005-0000-0000-0000F12A0000}"/>
    <cellStyle name="40% - Accent2 23 2 3 2" xfId="11201" xr:uid="{00000000-0005-0000-0000-0000F22A0000}"/>
    <cellStyle name="40% - Accent2 23 2 4" xfId="11202" xr:uid="{00000000-0005-0000-0000-0000F32A0000}"/>
    <cellStyle name="40% - Accent2 23 2 4 2" xfId="11203" xr:uid="{00000000-0005-0000-0000-0000F42A0000}"/>
    <cellStyle name="40% - Accent2 23 2 5" xfId="11204" xr:uid="{00000000-0005-0000-0000-0000F52A0000}"/>
    <cellStyle name="40% - Accent2 23 2 5 2" xfId="11205" xr:uid="{00000000-0005-0000-0000-0000F62A0000}"/>
    <cellStyle name="40% - Accent2 23 2 6" xfId="11206" xr:uid="{00000000-0005-0000-0000-0000F72A0000}"/>
    <cellStyle name="40% - Accent2 23 3" xfId="11207" xr:uid="{00000000-0005-0000-0000-0000F82A0000}"/>
    <cellStyle name="40% - Accent2 23 3 2" xfId="11208" xr:uid="{00000000-0005-0000-0000-0000F92A0000}"/>
    <cellStyle name="40% - Accent2 23 4" xfId="11209" xr:uid="{00000000-0005-0000-0000-0000FA2A0000}"/>
    <cellStyle name="40% - Accent2 23 4 2" xfId="11210" xr:uid="{00000000-0005-0000-0000-0000FB2A0000}"/>
    <cellStyle name="40% - Accent2 23 5" xfId="11211" xr:uid="{00000000-0005-0000-0000-0000FC2A0000}"/>
    <cellStyle name="40% - Accent2 23 5 2" xfId="11212" xr:uid="{00000000-0005-0000-0000-0000FD2A0000}"/>
    <cellStyle name="40% - Accent2 23 6" xfId="11213" xr:uid="{00000000-0005-0000-0000-0000FE2A0000}"/>
    <cellStyle name="40% - Accent2 23 6 2" xfId="11214" xr:uid="{00000000-0005-0000-0000-0000FF2A0000}"/>
    <cellStyle name="40% - Accent2 23 7" xfId="11215" xr:uid="{00000000-0005-0000-0000-0000002B0000}"/>
    <cellStyle name="40% - Accent2 23 8" xfId="11216" xr:uid="{00000000-0005-0000-0000-0000012B0000}"/>
    <cellStyle name="40% - Accent2 24" xfId="11217" xr:uid="{00000000-0005-0000-0000-0000022B0000}"/>
    <cellStyle name="40% - Accent2 24 2" xfId="11218" xr:uid="{00000000-0005-0000-0000-0000032B0000}"/>
    <cellStyle name="40% - Accent2 24 2 2" xfId="11219" xr:uid="{00000000-0005-0000-0000-0000042B0000}"/>
    <cellStyle name="40% - Accent2 24 2 2 2" xfId="11220" xr:uid="{00000000-0005-0000-0000-0000052B0000}"/>
    <cellStyle name="40% - Accent2 24 2 3" xfId="11221" xr:uid="{00000000-0005-0000-0000-0000062B0000}"/>
    <cellStyle name="40% - Accent2 24 2 3 2" xfId="11222" xr:uid="{00000000-0005-0000-0000-0000072B0000}"/>
    <cellStyle name="40% - Accent2 24 2 4" xfId="11223" xr:uid="{00000000-0005-0000-0000-0000082B0000}"/>
    <cellStyle name="40% - Accent2 24 2 4 2" xfId="11224" xr:uid="{00000000-0005-0000-0000-0000092B0000}"/>
    <cellStyle name="40% - Accent2 24 2 5" xfId="11225" xr:uid="{00000000-0005-0000-0000-00000A2B0000}"/>
    <cellStyle name="40% - Accent2 24 2 5 2" xfId="11226" xr:uid="{00000000-0005-0000-0000-00000B2B0000}"/>
    <cellStyle name="40% - Accent2 24 2 6" xfId="11227" xr:uid="{00000000-0005-0000-0000-00000C2B0000}"/>
    <cellStyle name="40% - Accent2 24 3" xfId="11228" xr:uid="{00000000-0005-0000-0000-00000D2B0000}"/>
    <cellStyle name="40% - Accent2 24 3 2" xfId="11229" xr:uid="{00000000-0005-0000-0000-00000E2B0000}"/>
    <cellStyle name="40% - Accent2 24 4" xfId="11230" xr:uid="{00000000-0005-0000-0000-00000F2B0000}"/>
    <cellStyle name="40% - Accent2 24 4 2" xfId="11231" xr:uid="{00000000-0005-0000-0000-0000102B0000}"/>
    <cellStyle name="40% - Accent2 24 5" xfId="11232" xr:uid="{00000000-0005-0000-0000-0000112B0000}"/>
    <cellStyle name="40% - Accent2 24 5 2" xfId="11233" xr:uid="{00000000-0005-0000-0000-0000122B0000}"/>
    <cellStyle name="40% - Accent2 24 6" xfId="11234" xr:uid="{00000000-0005-0000-0000-0000132B0000}"/>
    <cellStyle name="40% - Accent2 24 6 2" xfId="11235" xr:uid="{00000000-0005-0000-0000-0000142B0000}"/>
    <cellStyle name="40% - Accent2 24 7" xfId="11236" xr:uid="{00000000-0005-0000-0000-0000152B0000}"/>
    <cellStyle name="40% - Accent2 24 8" xfId="11237" xr:uid="{00000000-0005-0000-0000-0000162B0000}"/>
    <cellStyle name="40% - Accent2 25" xfId="11238" xr:uid="{00000000-0005-0000-0000-0000172B0000}"/>
    <cellStyle name="40% - Accent2 25 2" xfId="11239" xr:uid="{00000000-0005-0000-0000-0000182B0000}"/>
    <cellStyle name="40% - Accent2 25 2 2" xfId="11240" xr:uid="{00000000-0005-0000-0000-0000192B0000}"/>
    <cellStyle name="40% - Accent2 25 2 2 2" xfId="11241" xr:uid="{00000000-0005-0000-0000-00001A2B0000}"/>
    <cellStyle name="40% - Accent2 25 2 3" xfId="11242" xr:uid="{00000000-0005-0000-0000-00001B2B0000}"/>
    <cellStyle name="40% - Accent2 25 2 3 2" xfId="11243" xr:uid="{00000000-0005-0000-0000-00001C2B0000}"/>
    <cellStyle name="40% - Accent2 25 2 4" xfId="11244" xr:uid="{00000000-0005-0000-0000-00001D2B0000}"/>
    <cellStyle name="40% - Accent2 25 2 4 2" xfId="11245" xr:uid="{00000000-0005-0000-0000-00001E2B0000}"/>
    <cellStyle name="40% - Accent2 25 2 5" xfId="11246" xr:uid="{00000000-0005-0000-0000-00001F2B0000}"/>
    <cellStyle name="40% - Accent2 25 2 5 2" xfId="11247" xr:uid="{00000000-0005-0000-0000-0000202B0000}"/>
    <cellStyle name="40% - Accent2 25 2 6" xfId="11248" xr:uid="{00000000-0005-0000-0000-0000212B0000}"/>
    <cellStyle name="40% - Accent2 25 3" xfId="11249" xr:uid="{00000000-0005-0000-0000-0000222B0000}"/>
    <cellStyle name="40% - Accent2 25 3 2" xfId="11250" xr:uid="{00000000-0005-0000-0000-0000232B0000}"/>
    <cellStyle name="40% - Accent2 25 4" xfId="11251" xr:uid="{00000000-0005-0000-0000-0000242B0000}"/>
    <cellStyle name="40% - Accent2 25 4 2" xfId="11252" xr:uid="{00000000-0005-0000-0000-0000252B0000}"/>
    <cellStyle name="40% - Accent2 25 5" xfId="11253" xr:uid="{00000000-0005-0000-0000-0000262B0000}"/>
    <cellStyle name="40% - Accent2 25 5 2" xfId="11254" xr:uid="{00000000-0005-0000-0000-0000272B0000}"/>
    <cellStyle name="40% - Accent2 25 6" xfId="11255" xr:uid="{00000000-0005-0000-0000-0000282B0000}"/>
    <cellStyle name="40% - Accent2 25 6 2" xfId="11256" xr:uid="{00000000-0005-0000-0000-0000292B0000}"/>
    <cellStyle name="40% - Accent2 25 7" xfId="11257" xr:uid="{00000000-0005-0000-0000-00002A2B0000}"/>
    <cellStyle name="40% - Accent2 25 8" xfId="11258" xr:uid="{00000000-0005-0000-0000-00002B2B0000}"/>
    <cellStyle name="40% - Accent2 26" xfId="11259" xr:uid="{00000000-0005-0000-0000-00002C2B0000}"/>
    <cellStyle name="40% - Accent2 26 2" xfId="11260" xr:uid="{00000000-0005-0000-0000-00002D2B0000}"/>
    <cellStyle name="40% - Accent2 26 2 2" xfId="11261" xr:uid="{00000000-0005-0000-0000-00002E2B0000}"/>
    <cellStyle name="40% - Accent2 26 2 2 2" xfId="11262" xr:uid="{00000000-0005-0000-0000-00002F2B0000}"/>
    <cellStyle name="40% - Accent2 26 2 3" xfId="11263" xr:uid="{00000000-0005-0000-0000-0000302B0000}"/>
    <cellStyle name="40% - Accent2 26 2 3 2" xfId="11264" xr:uid="{00000000-0005-0000-0000-0000312B0000}"/>
    <cellStyle name="40% - Accent2 26 2 4" xfId="11265" xr:uid="{00000000-0005-0000-0000-0000322B0000}"/>
    <cellStyle name="40% - Accent2 26 2 4 2" xfId="11266" xr:uid="{00000000-0005-0000-0000-0000332B0000}"/>
    <cellStyle name="40% - Accent2 26 2 5" xfId="11267" xr:uid="{00000000-0005-0000-0000-0000342B0000}"/>
    <cellStyle name="40% - Accent2 26 2 5 2" xfId="11268" xr:uid="{00000000-0005-0000-0000-0000352B0000}"/>
    <cellStyle name="40% - Accent2 26 2 6" xfId="11269" xr:uid="{00000000-0005-0000-0000-0000362B0000}"/>
    <cellStyle name="40% - Accent2 26 3" xfId="11270" xr:uid="{00000000-0005-0000-0000-0000372B0000}"/>
    <cellStyle name="40% - Accent2 26 3 2" xfId="11271" xr:uid="{00000000-0005-0000-0000-0000382B0000}"/>
    <cellStyle name="40% - Accent2 26 4" xfId="11272" xr:uid="{00000000-0005-0000-0000-0000392B0000}"/>
    <cellStyle name="40% - Accent2 26 4 2" xfId="11273" xr:uid="{00000000-0005-0000-0000-00003A2B0000}"/>
    <cellStyle name="40% - Accent2 26 5" xfId="11274" xr:uid="{00000000-0005-0000-0000-00003B2B0000}"/>
    <cellStyle name="40% - Accent2 26 5 2" xfId="11275" xr:uid="{00000000-0005-0000-0000-00003C2B0000}"/>
    <cellStyle name="40% - Accent2 26 6" xfId="11276" xr:uid="{00000000-0005-0000-0000-00003D2B0000}"/>
    <cellStyle name="40% - Accent2 26 6 2" xfId="11277" xr:uid="{00000000-0005-0000-0000-00003E2B0000}"/>
    <cellStyle name="40% - Accent2 26 7" xfId="11278" xr:uid="{00000000-0005-0000-0000-00003F2B0000}"/>
    <cellStyle name="40% - Accent2 26 8" xfId="11279" xr:uid="{00000000-0005-0000-0000-0000402B0000}"/>
    <cellStyle name="40% - Accent2 27" xfId="11280" xr:uid="{00000000-0005-0000-0000-0000412B0000}"/>
    <cellStyle name="40% - Accent2 27 2" xfId="11281" xr:uid="{00000000-0005-0000-0000-0000422B0000}"/>
    <cellStyle name="40% - Accent2 27 2 2" xfId="11282" xr:uid="{00000000-0005-0000-0000-0000432B0000}"/>
    <cellStyle name="40% - Accent2 27 2 2 2" xfId="11283" xr:uid="{00000000-0005-0000-0000-0000442B0000}"/>
    <cellStyle name="40% - Accent2 27 2 3" xfId="11284" xr:uid="{00000000-0005-0000-0000-0000452B0000}"/>
    <cellStyle name="40% - Accent2 27 2 3 2" xfId="11285" xr:uid="{00000000-0005-0000-0000-0000462B0000}"/>
    <cellStyle name="40% - Accent2 27 2 4" xfId="11286" xr:uid="{00000000-0005-0000-0000-0000472B0000}"/>
    <cellStyle name="40% - Accent2 27 2 4 2" xfId="11287" xr:uid="{00000000-0005-0000-0000-0000482B0000}"/>
    <cellStyle name="40% - Accent2 27 2 5" xfId="11288" xr:uid="{00000000-0005-0000-0000-0000492B0000}"/>
    <cellStyle name="40% - Accent2 27 2 5 2" xfId="11289" xr:uid="{00000000-0005-0000-0000-00004A2B0000}"/>
    <cellStyle name="40% - Accent2 27 2 6" xfId="11290" xr:uid="{00000000-0005-0000-0000-00004B2B0000}"/>
    <cellStyle name="40% - Accent2 27 3" xfId="11291" xr:uid="{00000000-0005-0000-0000-00004C2B0000}"/>
    <cellStyle name="40% - Accent2 27 3 2" xfId="11292" xr:uid="{00000000-0005-0000-0000-00004D2B0000}"/>
    <cellStyle name="40% - Accent2 27 4" xfId="11293" xr:uid="{00000000-0005-0000-0000-00004E2B0000}"/>
    <cellStyle name="40% - Accent2 27 4 2" xfId="11294" xr:uid="{00000000-0005-0000-0000-00004F2B0000}"/>
    <cellStyle name="40% - Accent2 27 5" xfId="11295" xr:uid="{00000000-0005-0000-0000-0000502B0000}"/>
    <cellStyle name="40% - Accent2 27 5 2" xfId="11296" xr:uid="{00000000-0005-0000-0000-0000512B0000}"/>
    <cellStyle name="40% - Accent2 27 6" xfId="11297" xr:uid="{00000000-0005-0000-0000-0000522B0000}"/>
    <cellStyle name="40% - Accent2 27 6 2" xfId="11298" xr:uid="{00000000-0005-0000-0000-0000532B0000}"/>
    <cellStyle name="40% - Accent2 27 7" xfId="11299" xr:uid="{00000000-0005-0000-0000-0000542B0000}"/>
    <cellStyle name="40% - Accent2 27 8" xfId="11300" xr:uid="{00000000-0005-0000-0000-0000552B0000}"/>
    <cellStyle name="40% - Accent2 28" xfId="11301" xr:uid="{00000000-0005-0000-0000-0000562B0000}"/>
    <cellStyle name="40% - Accent2 28 2" xfId="11302" xr:uid="{00000000-0005-0000-0000-0000572B0000}"/>
    <cellStyle name="40% - Accent2 28 2 2" xfId="11303" xr:uid="{00000000-0005-0000-0000-0000582B0000}"/>
    <cellStyle name="40% - Accent2 28 2 2 2" xfId="11304" xr:uid="{00000000-0005-0000-0000-0000592B0000}"/>
    <cellStyle name="40% - Accent2 28 2 3" xfId="11305" xr:uid="{00000000-0005-0000-0000-00005A2B0000}"/>
    <cellStyle name="40% - Accent2 28 2 3 2" xfId="11306" xr:uid="{00000000-0005-0000-0000-00005B2B0000}"/>
    <cellStyle name="40% - Accent2 28 2 4" xfId="11307" xr:uid="{00000000-0005-0000-0000-00005C2B0000}"/>
    <cellStyle name="40% - Accent2 28 2 4 2" xfId="11308" xr:uid="{00000000-0005-0000-0000-00005D2B0000}"/>
    <cellStyle name="40% - Accent2 28 2 5" xfId="11309" xr:uid="{00000000-0005-0000-0000-00005E2B0000}"/>
    <cellStyle name="40% - Accent2 28 2 5 2" xfId="11310" xr:uid="{00000000-0005-0000-0000-00005F2B0000}"/>
    <cellStyle name="40% - Accent2 28 2 6" xfId="11311" xr:uid="{00000000-0005-0000-0000-0000602B0000}"/>
    <cellStyle name="40% - Accent2 28 3" xfId="11312" xr:uid="{00000000-0005-0000-0000-0000612B0000}"/>
    <cellStyle name="40% - Accent2 28 3 2" xfId="11313" xr:uid="{00000000-0005-0000-0000-0000622B0000}"/>
    <cellStyle name="40% - Accent2 28 4" xfId="11314" xr:uid="{00000000-0005-0000-0000-0000632B0000}"/>
    <cellStyle name="40% - Accent2 28 4 2" xfId="11315" xr:uid="{00000000-0005-0000-0000-0000642B0000}"/>
    <cellStyle name="40% - Accent2 28 5" xfId="11316" xr:uid="{00000000-0005-0000-0000-0000652B0000}"/>
    <cellStyle name="40% - Accent2 28 5 2" xfId="11317" xr:uid="{00000000-0005-0000-0000-0000662B0000}"/>
    <cellStyle name="40% - Accent2 28 6" xfId="11318" xr:uid="{00000000-0005-0000-0000-0000672B0000}"/>
    <cellStyle name="40% - Accent2 28 6 2" xfId="11319" xr:uid="{00000000-0005-0000-0000-0000682B0000}"/>
    <cellStyle name="40% - Accent2 28 7" xfId="11320" xr:uid="{00000000-0005-0000-0000-0000692B0000}"/>
    <cellStyle name="40% - Accent2 28 8" xfId="11321" xr:uid="{00000000-0005-0000-0000-00006A2B0000}"/>
    <cellStyle name="40% - Accent2 29" xfId="11322" xr:uid="{00000000-0005-0000-0000-00006B2B0000}"/>
    <cellStyle name="40% - Accent2 29 2" xfId="11323" xr:uid="{00000000-0005-0000-0000-00006C2B0000}"/>
    <cellStyle name="40% - Accent2 29 2 2" xfId="11324" xr:uid="{00000000-0005-0000-0000-00006D2B0000}"/>
    <cellStyle name="40% - Accent2 29 2 2 2" xfId="11325" xr:uid="{00000000-0005-0000-0000-00006E2B0000}"/>
    <cellStyle name="40% - Accent2 29 2 3" xfId="11326" xr:uid="{00000000-0005-0000-0000-00006F2B0000}"/>
    <cellStyle name="40% - Accent2 29 2 3 2" xfId="11327" xr:uid="{00000000-0005-0000-0000-0000702B0000}"/>
    <cellStyle name="40% - Accent2 29 2 4" xfId="11328" xr:uid="{00000000-0005-0000-0000-0000712B0000}"/>
    <cellStyle name="40% - Accent2 29 2 4 2" xfId="11329" xr:uid="{00000000-0005-0000-0000-0000722B0000}"/>
    <cellStyle name="40% - Accent2 29 2 5" xfId="11330" xr:uid="{00000000-0005-0000-0000-0000732B0000}"/>
    <cellStyle name="40% - Accent2 29 2 5 2" xfId="11331" xr:uid="{00000000-0005-0000-0000-0000742B0000}"/>
    <cellStyle name="40% - Accent2 29 2 6" xfId="11332" xr:uid="{00000000-0005-0000-0000-0000752B0000}"/>
    <cellStyle name="40% - Accent2 29 3" xfId="11333" xr:uid="{00000000-0005-0000-0000-0000762B0000}"/>
    <cellStyle name="40% - Accent2 29 3 2" xfId="11334" xr:uid="{00000000-0005-0000-0000-0000772B0000}"/>
    <cellStyle name="40% - Accent2 29 4" xfId="11335" xr:uid="{00000000-0005-0000-0000-0000782B0000}"/>
    <cellStyle name="40% - Accent2 29 4 2" xfId="11336" xr:uid="{00000000-0005-0000-0000-0000792B0000}"/>
    <cellStyle name="40% - Accent2 29 5" xfId="11337" xr:uid="{00000000-0005-0000-0000-00007A2B0000}"/>
    <cellStyle name="40% - Accent2 29 5 2" xfId="11338" xr:uid="{00000000-0005-0000-0000-00007B2B0000}"/>
    <cellStyle name="40% - Accent2 29 6" xfId="11339" xr:uid="{00000000-0005-0000-0000-00007C2B0000}"/>
    <cellStyle name="40% - Accent2 29 6 2" xfId="11340" xr:uid="{00000000-0005-0000-0000-00007D2B0000}"/>
    <cellStyle name="40% - Accent2 29 7" xfId="11341" xr:uid="{00000000-0005-0000-0000-00007E2B0000}"/>
    <cellStyle name="40% - Accent2 29 8" xfId="11342" xr:uid="{00000000-0005-0000-0000-00007F2B0000}"/>
    <cellStyle name="40% - Accent2 3" xfId="11343" xr:uid="{00000000-0005-0000-0000-0000802B0000}"/>
    <cellStyle name="40% - Accent2 3 10" xfId="11344" xr:uid="{00000000-0005-0000-0000-0000812B0000}"/>
    <cellStyle name="40% - Accent2 3 11" xfId="11345" xr:uid="{00000000-0005-0000-0000-0000822B0000}"/>
    <cellStyle name="40% - Accent2 3 2" xfId="11346" xr:uid="{00000000-0005-0000-0000-0000832B0000}"/>
    <cellStyle name="40% - Accent2 3 2 2" xfId="11347" xr:uid="{00000000-0005-0000-0000-0000842B0000}"/>
    <cellStyle name="40% - Accent2 3 2 2 2" xfId="11348" xr:uid="{00000000-0005-0000-0000-0000852B0000}"/>
    <cellStyle name="40% - Accent2 3 2 3" xfId="11349" xr:uid="{00000000-0005-0000-0000-0000862B0000}"/>
    <cellStyle name="40% - Accent2 3 2 3 2" xfId="11350" xr:uid="{00000000-0005-0000-0000-0000872B0000}"/>
    <cellStyle name="40% - Accent2 3 2 4" xfId="11351" xr:uid="{00000000-0005-0000-0000-0000882B0000}"/>
    <cellStyle name="40% - Accent2 3 2 4 2" xfId="11352" xr:uid="{00000000-0005-0000-0000-0000892B0000}"/>
    <cellStyle name="40% - Accent2 3 2 5" xfId="11353" xr:uid="{00000000-0005-0000-0000-00008A2B0000}"/>
    <cellStyle name="40% - Accent2 3 2 5 2" xfId="11354" xr:uid="{00000000-0005-0000-0000-00008B2B0000}"/>
    <cellStyle name="40% - Accent2 3 2 6" xfId="11355" xr:uid="{00000000-0005-0000-0000-00008C2B0000}"/>
    <cellStyle name="40% - Accent2 3 2 7" xfId="11356" xr:uid="{00000000-0005-0000-0000-00008D2B0000}"/>
    <cellStyle name="40% - Accent2 3 2 8" xfId="11357" xr:uid="{00000000-0005-0000-0000-00008E2B0000}"/>
    <cellStyle name="40% - Accent2 3 2 9" xfId="11358" xr:uid="{00000000-0005-0000-0000-00008F2B0000}"/>
    <cellStyle name="40% - Accent2 3 3" xfId="11359" xr:uid="{00000000-0005-0000-0000-0000902B0000}"/>
    <cellStyle name="40% - Accent2 3 3 2" xfId="11360" xr:uid="{00000000-0005-0000-0000-0000912B0000}"/>
    <cellStyle name="40% - Accent2 3 4" xfId="11361" xr:uid="{00000000-0005-0000-0000-0000922B0000}"/>
    <cellStyle name="40% - Accent2 3 4 2" xfId="11362" xr:uid="{00000000-0005-0000-0000-0000932B0000}"/>
    <cellStyle name="40% - Accent2 3 5" xfId="11363" xr:uid="{00000000-0005-0000-0000-0000942B0000}"/>
    <cellStyle name="40% - Accent2 3 5 2" xfId="11364" xr:uid="{00000000-0005-0000-0000-0000952B0000}"/>
    <cellStyle name="40% - Accent2 3 6" xfId="11365" xr:uid="{00000000-0005-0000-0000-0000962B0000}"/>
    <cellStyle name="40% - Accent2 3 6 2" xfId="11366" xr:uid="{00000000-0005-0000-0000-0000972B0000}"/>
    <cellStyle name="40% - Accent2 3 7" xfId="11367" xr:uid="{00000000-0005-0000-0000-0000982B0000}"/>
    <cellStyle name="40% - Accent2 3 8" xfId="11368" xr:uid="{00000000-0005-0000-0000-0000992B0000}"/>
    <cellStyle name="40% - Accent2 3 9" xfId="11369" xr:uid="{00000000-0005-0000-0000-00009A2B0000}"/>
    <cellStyle name="40% - Accent2 30" xfId="11370" xr:uid="{00000000-0005-0000-0000-00009B2B0000}"/>
    <cellStyle name="40% - Accent2 30 2" xfId="11371" xr:uid="{00000000-0005-0000-0000-00009C2B0000}"/>
    <cellStyle name="40% - Accent2 30 2 2" xfId="11372" xr:uid="{00000000-0005-0000-0000-00009D2B0000}"/>
    <cellStyle name="40% - Accent2 30 2 2 2" xfId="11373" xr:uid="{00000000-0005-0000-0000-00009E2B0000}"/>
    <cellStyle name="40% - Accent2 30 2 3" xfId="11374" xr:uid="{00000000-0005-0000-0000-00009F2B0000}"/>
    <cellStyle name="40% - Accent2 30 2 3 2" xfId="11375" xr:uid="{00000000-0005-0000-0000-0000A02B0000}"/>
    <cellStyle name="40% - Accent2 30 2 4" xfId="11376" xr:uid="{00000000-0005-0000-0000-0000A12B0000}"/>
    <cellStyle name="40% - Accent2 30 2 4 2" xfId="11377" xr:uid="{00000000-0005-0000-0000-0000A22B0000}"/>
    <cellStyle name="40% - Accent2 30 2 5" xfId="11378" xr:uid="{00000000-0005-0000-0000-0000A32B0000}"/>
    <cellStyle name="40% - Accent2 30 2 5 2" xfId="11379" xr:uid="{00000000-0005-0000-0000-0000A42B0000}"/>
    <cellStyle name="40% - Accent2 30 2 6" xfId="11380" xr:uid="{00000000-0005-0000-0000-0000A52B0000}"/>
    <cellStyle name="40% - Accent2 30 3" xfId="11381" xr:uid="{00000000-0005-0000-0000-0000A62B0000}"/>
    <cellStyle name="40% - Accent2 30 3 2" xfId="11382" xr:uid="{00000000-0005-0000-0000-0000A72B0000}"/>
    <cellStyle name="40% - Accent2 30 4" xfId="11383" xr:uid="{00000000-0005-0000-0000-0000A82B0000}"/>
    <cellStyle name="40% - Accent2 30 4 2" xfId="11384" xr:uid="{00000000-0005-0000-0000-0000A92B0000}"/>
    <cellStyle name="40% - Accent2 30 5" xfId="11385" xr:uid="{00000000-0005-0000-0000-0000AA2B0000}"/>
    <cellStyle name="40% - Accent2 30 5 2" xfId="11386" xr:uid="{00000000-0005-0000-0000-0000AB2B0000}"/>
    <cellStyle name="40% - Accent2 30 6" xfId="11387" xr:uid="{00000000-0005-0000-0000-0000AC2B0000}"/>
    <cellStyle name="40% - Accent2 30 6 2" xfId="11388" xr:uid="{00000000-0005-0000-0000-0000AD2B0000}"/>
    <cellStyle name="40% - Accent2 30 7" xfId="11389" xr:uid="{00000000-0005-0000-0000-0000AE2B0000}"/>
    <cellStyle name="40% - Accent2 30 8" xfId="11390" xr:uid="{00000000-0005-0000-0000-0000AF2B0000}"/>
    <cellStyle name="40% - Accent2 31" xfId="11391" xr:uid="{00000000-0005-0000-0000-0000B02B0000}"/>
    <cellStyle name="40% - Accent2 31 2" xfId="11392" xr:uid="{00000000-0005-0000-0000-0000B12B0000}"/>
    <cellStyle name="40% - Accent2 31 2 2" xfId="11393" xr:uid="{00000000-0005-0000-0000-0000B22B0000}"/>
    <cellStyle name="40% - Accent2 31 2 2 2" xfId="11394" xr:uid="{00000000-0005-0000-0000-0000B32B0000}"/>
    <cellStyle name="40% - Accent2 31 2 3" xfId="11395" xr:uid="{00000000-0005-0000-0000-0000B42B0000}"/>
    <cellStyle name="40% - Accent2 31 2 3 2" xfId="11396" xr:uid="{00000000-0005-0000-0000-0000B52B0000}"/>
    <cellStyle name="40% - Accent2 31 2 4" xfId="11397" xr:uid="{00000000-0005-0000-0000-0000B62B0000}"/>
    <cellStyle name="40% - Accent2 31 2 4 2" xfId="11398" xr:uid="{00000000-0005-0000-0000-0000B72B0000}"/>
    <cellStyle name="40% - Accent2 31 2 5" xfId="11399" xr:uid="{00000000-0005-0000-0000-0000B82B0000}"/>
    <cellStyle name="40% - Accent2 31 2 5 2" xfId="11400" xr:uid="{00000000-0005-0000-0000-0000B92B0000}"/>
    <cellStyle name="40% - Accent2 31 2 6" xfId="11401" xr:uid="{00000000-0005-0000-0000-0000BA2B0000}"/>
    <cellStyle name="40% - Accent2 31 3" xfId="11402" xr:uid="{00000000-0005-0000-0000-0000BB2B0000}"/>
    <cellStyle name="40% - Accent2 31 3 2" xfId="11403" xr:uid="{00000000-0005-0000-0000-0000BC2B0000}"/>
    <cellStyle name="40% - Accent2 31 4" xfId="11404" xr:uid="{00000000-0005-0000-0000-0000BD2B0000}"/>
    <cellStyle name="40% - Accent2 31 4 2" xfId="11405" xr:uid="{00000000-0005-0000-0000-0000BE2B0000}"/>
    <cellStyle name="40% - Accent2 31 5" xfId="11406" xr:uid="{00000000-0005-0000-0000-0000BF2B0000}"/>
    <cellStyle name="40% - Accent2 31 5 2" xfId="11407" xr:uid="{00000000-0005-0000-0000-0000C02B0000}"/>
    <cellStyle name="40% - Accent2 31 6" xfId="11408" xr:uid="{00000000-0005-0000-0000-0000C12B0000}"/>
    <cellStyle name="40% - Accent2 31 6 2" xfId="11409" xr:uid="{00000000-0005-0000-0000-0000C22B0000}"/>
    <cellStyle name="40% - Accent2 31 7" xfId="11410" xr:uid="{00000000-0005-0000-0000-0000C32B0000}"/>
    <cellStyle name="40% - Accent2 31 8" xfId="11411" xr:uid="{00000000-0005-0000-0000-0000C42B0000}"/>
    <cellStyle name="40% - Accent2 32" xfId="11412" xr:uid="{00000000-0005-0000-0000-0000C52B0000}"/>
    <cellStyle name="40% - Accent2 32 2" xfId="11413" xr:uid="{00000000-0005-0000-0000-0000C62B0000}"/>
    <cellStyle name="40% - Accent2 32 2 2" xfId="11414" xr:uid="{00000000-0005-0000-0000-0000C72B0000}"/>
    <cellStyle name="40% - Accent2 32 2 2 2" xfId="11415" xr:uid="{00000000-0005-0000-0000-0000C82B0000}"/>
    <cellStyle name="40% - Accent2 32 2 3" xfId="11416" xr:uid="{00000000-0005-0000-0000-0000C92B0000}"/>
    <cellStyle name="40% - Accent2 32 2 3 2" xfId="11417" xr:uid="{00000000-0005-0000-0000-0000CA2B0000}"/>
    <cellStyle name="40% - Accent2 32 2 4" xfId="11418" xr:uid="{00000000-0005-0000-0000-0000CB2B0000}"/>
    <cellStyle name="40% - Accent2 32 2 4 2" xfId="11419" xr:uid="{00000000-0005-0000-0000-0000CC2B0000}"/>
    <cellStyle name="40% - Accent2 32 2 5" xfId="11420" xr:uid="{00000000-0005-0000-0000-0000CD2B0000}"/>
    <cellStyle name="40% - Accent2 32 2 5 2" xfId="11421" xr:uid="{00000000-0005-0000-0000-0000CE2B0000}"/>
    <cellStyle name="40% - Accent2 32 2 6" xfId="11422" xr:uid="{00000000-0005-0000-0000-0000CF2B0000}"/>
    <cellStyle name="40% - Accent2 32 3" xfId="11423" xr:uid="{00000000-0005-0000-0000-0000D02B0000}"/>
    <cellStyle name="40% - Accent2 32 3 2" xfId="11424" xr:uid="{00000000-0005-0000-0000-0000D12B0000}"/>
    <cellStyle name="40% - Accent2 32 4" xfId="11425" xr:uid="{00000000-0005-0000-0000-0000D22B0000}"/>
    <cellStyle name="40% - Accent2 32 4 2" xfId="11426" xr:uid="{00000000-0005-0000-0000-0000D32B0000}"/>
    <cellStyle name="40% - Accent2 32 5" xfId="11427" xr:uid="{00000000-0005-0000-0000-0000D42B0000}"/>
    <cellStyle name="40% - Accent2 32 5 2" xfId="11428" xr:uid="{00000000-0005-0000-0000-0000D52B0000}"/>
    <cellStyle name="40% - Accent2 32 6" xfId="11429" xr:uid="{00000000-0005-0000-0000-0000D62B0000}"/>
    <cellStyle name="40% - Accent2 32 6 2" xfId="11430" xr:uid="{00000000-0005-0000-0000-0000D72B0000}"/>
    <cellStyle name="40% - Accent2 32 7" xfId="11431" xr:uid="{00000000-0005-0000-0000-0000D82B0000}"/>
    <cellStyle name="40% - Accent2 32 8" xfId="11432" xr:uid="{00000000-0005-0000-0000-0000D92B0000}"/>
    <cellStyle name="40% - Accent2 33" xfId="11433" xr:uid="{00000000-0005-0000-0000-0000DA2B0000}"/>
    <cellStyle name="40% - Accent2 33 2" xfId="11434" xr:uid="{00000000-0005-0000-0000-0000DB2B0000}"/>
    <cellStyle name="40% - Accent2 33 2 2" xfId="11435" xr:uid="{00000000-0005-0000-0000-0000DC2B0000}"/>
    <cellStyle name="40% - Accent2 33 2 2 2" xfId="11436" xr:uid="{00000000-0005-0000-0000-0000DD2B0000}"/>
    <cellStyle name="40% - Accent2 33 2 3" xfId="11437" xr:uid="{00000000-0005-0000-0000-0000DE2B0000}"/>
    <cellStyle name="40% - Accent2 33 2 3 2" xfId="11438" xr:uid="{00000000-0005-0000-0000-0000DF2B0000}"/>
    <cellStyle name="40% - Accent2 33 2 4" xfId="11439" xr:uid="{00000000-0005-0000-0000-0000E02B0000}"/>
    <cellStyle name="40% - Accent2 33 2 4 2" xfId="11440" xr:uid="{00000000-0005-0000-0000-0000E12B0000}"/>
    <cellStyle name="40% - Accent2 33 2 5" xfId="11441" xr:uid="{00000000-0005-0000-0000-0000E22B0000}"/>
    <cellStyle name="40% - Accent2 33 2 5 2" xfId="11442" xr:uid="{00000000-0005-0000-0000-0000E32B0000}"/>
    <cellStyle name="40% - Accent2 33 2 6" xfId="11443" xr:uid="{00000000-0005-0000-0000-0000E42B0000}"/>
    <cellStyle name="40% - Accent2 33 3" xfId="11444" xr:uid="{00000000-0005-0000-0000-0000E52B0000}"/>
    <cellStyle name="40% - Accent2 33 3 2" xfId="11445" xr:uid="{00000000-0005-0000-0000-0000E62B0000}"/>
    <cellStyle name="40% - Accent2 33 4" xfId="11446" xr:uid="{00000000-0005-0000-0000-0000E72B0000}"/>
    <cellStyle name="40% - Accent2 33 4 2" xfId="11447" xr:uid="{00000000-0005-0000-0000-0000E82B0000}"/>
    <cellStyle name="40% - Accent2 33 5" xfId="11448" xr:uid="{00000000-0005-0000-0000-0000E92B0000}"/>
    <cellStyle name="40% - Accent2 33 5 2" xfId="11449" xr:uid="{00000000-0005-0000-0000-0000EA2B0000}"/>
    <cellStyle name="40% - Accent2 33 6" xfId="11450" xr:uid="{00000000-0005-0000-0000-0000EB2B0000}"/>
    <cellStyle name="40% - Accent2 33 6 2" xfId="11451" xr:uid="{00000000-0005-0000-0000-0000EC2B0000}"/>
    <cellStyle name="40% - Accent2 33 7" xfId="11452" xr:uid="{00000000-0005-0000-0000-0000ED2B0000}"/>
    <cellStyle name="40% - Accent2 33 8" xfId="11453" xr:uid="{00000000-0005-0000-0000-0000EE2B0000}"/>
    <cellStyle name="40% - Accent2 34" xfId="11454" xr:uid="{00000000-0005-0000-0000-0000EF2B0000}"/>
    <cellStyle name="40% - Accent2 34 2" xfId="11455" xr:uid="{00000000-0005-0000-0000-0000F02B0000}"/>
    <cellStyle name="40% - Accent2 34 2 2" xfId="11456" xr:uid="{00000000-0005-0000-0000-0000F12B0000}"/>
    <cellStyle name="40% - Accent2 34 2 2 2" xfId="11457" xr:uid="{00000000-0005-0000-0000-0000F22B0000}"/>
    <cellStyle name="40% - Accent2 34 2 3" xfId="11458" xr:uid="{00000000-0005-0000-0000-0000F32B0000}"/>
    <cellStyle name="40% - Accent2 34 2 3 2" xfId="11459" xr:uid="{00000000-0005-0000-0000-0000F42B0000}"/>
    <cellStyle name="40% - Accent2 34 2 4" xfId="11460" xr:uid="{00000000-0005-0000-0000-0000F52B0000}"/>
    <cellStyle name="40% - Accent2 34 2 4 2" xfId="11461" xr:uid="{00000000-0005-0000-0000-0000F62B0000}"/>
    <cellStyle name="40% - Accent2 34 2 5" xfId="11462" xr:uid="{00000000-0005-0000-0000-0000F72B0000}"/>
    <cellStyle name="40% - Accent2 34 2 5 2" xfId="11463" xr:uid="{00000000-0005-0000-0000-0000F82B0000}"/>
    <cellStyle name="40% - Accent2 34 2 6" xfId="11464" xr:uid="{00000000-0005-0000-0000-0000F92B0000}"/>
    <cellStyle name="40% - Accent2 34 3" xfId="11465" xr:uid="{00000000-0005-0000-0000-0000FA2B0000}"/>
    <cellStyle name="40% - Accent2 34 3 2" xfId="11466" xr:uid="{00000000-0005-0000-0000-0000FB2B0000}"/>
    <cellStyle name="40% - Accent2 34 4" xfId="11467" xr:uid="{00000000-0005-0000-0000-0000FC2B0000}"/>
    <cellStyle name="40% - Accent2 34 4 2" xfId="11468" xr:uid="{00000000-0005-0000-0000-0000FD2B0000}"/>
    <cellStyle name="40% - Accent2 34 5" xfId="11469" xr:uid="{00000000-0005-0000-0000-0000FE2B0000}"/>
    <cellStyle name="40% - Accent2 34 5 2" xfId="11470" xr:uid="{00000000-0005-0000-0000-0000FF2B0000}"/>
    <cellStyle name="40% - Accent2 34 6" xfId="11471" xr:uid="{00000000-0005-0000-0000-0000002C0000}"/>
    <cellStyle name="40% - Accent2 34 6 2" xfId="11472" xr:uid="{00000000-0005-0000-0000-0000012C0000}"/>
    <cellStyle name="40% - Accent2 34 7" xfId="11473" xr:uid="{00000000-0005-0000-0000-0000022C0000}"/>
    <cellStyle name="40% - Accent2 34 8" xfId="11474" xr:uid="{00000000-0005-0000-0000-0000032C0000}"/>
    <cellStyle name="40% - Accent2 35" xfId="11475" xr:uid="{00000000-0005-0000-0000-0000042C0000}"/>
    <cellStyle name="40% - Accent2 35 2" xfId="11476" xr:uid="{00000000-0005-0000-0000-0000052C0000}"/>
    <cellStyle name="40% - Accent2 35 2 2" xfId="11477" xr:uid="{00000000-0005-0000-0000-0000062C0000}"/>
    <cellStyle name="40% - Accent2 35 2 2 2" xfId="11478" xr:uid="{00000000-0005-0000-0000-0000072C0000}"/>
    <cellStyle name="40% - Accent2 35 2 3" xfId="11479" xr:uid="{00000000-0005-0000-0000-0000082C0000}"/>
    <cellStyle name="40% - Accent2 35 2 3 2" xfId="11480" xr:uid="{00000000-0005-0000-0000-0000092C0000}"/>
    <cellStyle name="40% - Accent2 35 2 4" xfId="11481" xr:uid="{00000000-0005-0000-0000-00000A2C0000}"/>
    <cellStyle name="40% - Accent2 35 2 4 2" xfId="11482" xr:uid="{00000000-0005-0000-0000-00000B2C0000}"/>
    <cellStyle name="40% - Accent2 35 2 5" xfId="11483" xr:uid="{00000000-0005-0000-0000-00000C2C0000}"/>
    <cellStyle name="40% - Accent2 35 2 5 2" xfId="11484" xr:uid="{00000000-0005-0000-0000-00000D2C0000}"/>
    <cellStyle name="40% - Accent2 35 2 6" xfId="11485" xr:uid="{00000000-0005-0000-0000-00000E2C0000}"/>
    <cellStyle name="40% - Accent2 35 3" xfId="11486" xr:uid="{00000000-0005-0000-0000-00000F2C0000}"/>
    <cellStyle name="40% - Accent2 35 3 2" xfId="11487" xr:uid="{00000000-0005-0000-0000-0000102C0000}"/>
    <cellStyle name="40% - Accent2 35 4" xfId="11488" xr:uid="{00000000-0005-0000-0000-0000112C0000}"/>
    <cellStyle name="40% - Accent2 35 4 2" xfId="11489" xr:uid="{00000000-0005-0000-0000-0000122C0000}"/>
    <cellStyle name="40% - Accent2 35 5" xfId="11490" xr:uid="{00000000-0005-0000-0000-0000132C0000}"/>
    <cellStyle name="40% - Accent2 35 5 2" xfId="11491" xr:uid="{00000000-0005-0000-0000-0000142C0000}"/>
    <cellStyle name="40% - Accent2 35 6" xfId="11492" xr:uid="{00000000-0005-0000-0000-0000152C0000}"/>
    <cellStyle name="40% - Accent2 35 6 2" xfId="11493" xr:uid="{00000000-0005-0000-0000-0000162C0000}"/>
    <cellStyle name="40% - Accent2 35 7" xfId="11494" xr:uid="{00000000-0005-0000-0000-0000172C0000}"/>
    <cellStyle name="40% - Accent2 35 8" xfId="11495" xr:uid="{00000000-0005-0000-0000-0000182C0000}"/>
    <cellStyle name="40% - Accent2 36" xfId="11496" xr:uid="{00000000-0005-0000-0000-0000192C0000}"/>
    <cellStyle name="40% - Accent2 36 2" xfId="11497" xr:uid="{00000000-0005-0000-0000-00001A2C0000}"/>
    <cellStyle name="40% - Accent2 36 2 2" xfId="11498" xr:uid="{00000000-0005-0000-0000-00001B2C0000}"/>
    <cellStyle name="40% - Accent2 36 2 2 2" xfId="11499" xr:uid="{00000000-0005-0000-0000-00001C2C0000}"/>
    <cellStyle name="40% - Accent2 36 2 3" xfId="11500" xr:uid="{00000000-0005-0000-0000-00001D2C0000}"/>
    <cellStyle name="40% - Accent2 36 2 3 2" xfId="11501" xr:uid="{00000000-0005-0000-0000-00001E2C0000}"/>
    <cellStyle name="40% - Accent2 36 2 4" xfId="11502" xr:uid="{00000000-0005-0000-0000-00001F2C0000}"/>
    <cellStyle name="40% - Accent2 36 2 4 2" xfId="11503" xr:uid="{00000000-0005-0000-0000-0000202C0000}"/>
    <cellStyle name="40% - Accent2 36 2 5" xfId="11504" xr:uid="{00000000-0005-0000-0000-0000212C0000}"/>
    <cellStyle name="40% - Accent2 36 2 5 2" xfId="11505" xr:uid="{00000000-0005-0000-0000-0000222C0000}"/>
    <cellStyle name="40% - Accent2 36 2 6" xfId="11506" xr:uid="{00000000-0005-0000-0000-0000232C0000}"/>
    <cellStyle name="40% - Accent2 36 3" xfId="11507" xr:uid="{00000000-0005-0000-0000-0000242C0000}"/>
    <cellStyle name="40% - Accent2 36 3 2" xfId="11508" xr:uid="{00000000-0005-0000-0000-0000252C0000}"/>
    <cellStyle name="40% - Accent2 36 4" xfId="11509" xr:uid="{00000000-0005-0000-0000-0000262C0000}"/>
    <cellStyle name="40% - Accent2 36 4 2" xfId="11510" xr:uid="{00000000-0005-0000-0000-0000272C0000}"/>
    <cellStyle name="40% - Accent2 36 5" xfId="11511" xr:uid="{00000000-0005-0000-0000-0000282C0000}"/>
    <cellStyle name="40% - Accent2 36 5 2" xfId="11512" xr:uid="{00000000-0005-0000-0000-0000292C0000}"/>
    <cellStyle name="40% - Accent2 36 6" xfId="11513" xr:uid="{00000000-0005-0000-0000-00002A2C0000}"/>
    <cellStyle name="40% - Accent2 36 6 2" xfId="11514" xr:uid="{00000000-0005-0000-0000-00002B2C0000}"/>
    <cellStyle name="40% - Accent2 36 7" xfId="11515" xr:uid="{00000000-0005-0000-0000-00002C2C0000}"/>
    <cellStyle name="40% - Accent2 36 8" xfId="11516" xr:uid="{00000000-0005-0000-0000-00002D2C0000}"/>
    <cellStyle name="40% - Accent2 37" xfId="11517" xr:uid="{00000000-0005-0000-0000-00002E2C0000}"/>
    <cellStyle name="40% - Accent2 37 2" xfId="11518" xr:uid="{00000000-0005-0000-0000-00002F2C0000}"/>
    <cellStyle name="40% - Accent2 37 2 2" xfId="11519" xr:uid="{00000000-0005-0000-0000-0000302C0000}"/>
    <cellStyle name="40% - Accent2 37 2 2 2" xfId="11520" xr:uid="{00000000-0005-0000-0000-0000312C0000}"/>
    <cellStyle name="40% - Accent2 37 2 3" xfId="11521" xr:uid="{00000000-0005-0000-0000-0000322C0000}"/>
    <cellStyle name="40% - Accent2 37 2 3 2" xfId="11522" xr:uid="{00000000-0005-0000-0000-0000332C0000}"/>
    <cellStyle name="40% - Accent2 37 2 4" xfId="11523" xr:uid="{00000000-0005-0000-0000-0000342C0000}"/>
    <cellStyle name="40% - Accent2 37 2 4 2" xfId="11524" xr:uid="{00000000-0005-0000-0000-0000352C0000}"/>
    <cellStyle name="40% - Accent2 37 2 5" xfId="11525" xr:uid="{00000000-0005-0000-0000-0000362C0000}"/>
    <cellStyle name="40% - Accent2 37 2 5 2" xfId="11526" xr:uid="{00000000-0005-0000-0000-0000372C0000}"/>
    <cellStyle name="40% - Accent2 37 2 6" xfId="11527" xr:uid="{00000000-0005-0000-0000-0000382C0000}"/>
    <cellStyle name="40% - Accent2 37 3" xfId="11528" xr:uid="{00000000-0005-0000-0000-0000392C0000}"/>
    <cellStyle name="40% - Accent2 37 3 2" xfId="11529" xr:uid="{00000000-0005-0000-0000-00003A2C0000}"/>
    <cellStyle name="40% - Accent2 37 4" xfId="11530" xr:uid="{00000000-0005-0000-0000-00003B2C0000}"/>
    <cellStyle name="40% - Accent2 37 4 2" xfId="11531" xr:uid="{00000000-0005-0000-0000-00003C2C0000}"/>
    <cellStyle name="40% - Accent2 37 5" xfId="11532" xr:uid="{00000000-0005-0000-0000-00003D2C0000}"/>
    <cellStyle name="40% - Accent2 37 5 2" xfId="11533" xr:uid="{00000000-0005-0000-0000-00003E2C0000}"/>
    <cellStyle name="40% - Accent2 37 6" xfId="11534" xr:uid="{00000000-0005-0000-0000-00003F2C0000}"/>
    <cellStyle name="40% - Accent2 37 6 2" xfId="11535" xr:uid="{00000000-0005-0000-0000-0000402C0000}"/>
    <cellStyle name="40% - Accent2 37 7" xfId="11536" xr:uid="{00000000-0005-0000-0000-0000412C0000}"/>
    <cellStyle name="40% - Accent2 37 8" xfId="11537" xr:uid="{00000000-0005-0000-0000-0000422C0000}"/>
    <cellStyle name="40% - Accent2 38" xfId="11538" xr:uid="{00000000-0005-0000-0000-0000432C0000}"/>
    <cellStyle name="40% - Accent2 38 2" xfId="11539" xr:uid="{00000000-0005-0000-0000-0000442C0000}"/>
    <cellStyle name="40% - Accent2 38 2 2" xfId="11540" xr:uid="{00000000-0005-0000-0000-0000452C0000}"/>
    <cellStyle name="40% - Accent2 38 2 2 2" xfId="11541" xr:uid="{00000000-0005-0000-0000-0000462C0000}"/>
    <cellStyle name="40% - Accent2 38 2 3" xfId="11542" xr:uid="{00000000-0005-0000-0000-0000472C0000}"/>
    <cellStyle name="40% - Accent2 38 2 3 2" xfId="11543" xr:uid="{00000000-0005-0000-0000-0000482C0000}"/>
    <cellStyle name="40% - Accent2 38 2 4" xfId="11544" xr:uid="{00000000-0005-0000-0000-0000492C0000}"/>
    <cellStyle name="40% - Accent2 38 2 4 2" xfId="11545" xr:uid="{00000000-0005-0000-0000-00004A2C0000}"/>
    <cellStyle name="40% - Accent2 38 2 5" xfId="11546" xr:uid="{00000000-0005-0000-0000-00004B2C0000}"/>
    <cellStyle name="40% - Accent2 38 2 5 2" xfId="11547" xr:uid="{00000000-0005-0000-0000-00004C2C0000}"/>
    <cellStyle name="40% - Accent2 38 2 6" xfId="11548" xr:uid="{00000000-0005-0000-0000-00004D2C0000}"/>
    <cellStyle name="40% - Accent2 38 3" xfId="11549" xr:uid="{00000000-0005-0000-0000-00004E2C0000}"/>
    <cellStyle name="40% - Accent2 38 3 2" xfId="11550" xr:uid="{00000000-0005-0000-0000-00004F2C0000}"/>
    <cellStyle name="40% - Accent2 38 4" xfId="11551" xr:uid="{00000000-0005-0000-0000-0000502C0000}"/>
    <cellStyle name="40% - Accent2 38 4 2" xfId="11552" xr:uid="{00000000-0005-0000-0000-0000512C0000}"/>
    <cellStyle name="40% - Accent2 38 5" xfId="11553" xr:uid="{00000000-0005-0000-0000-0000522C0000}"/>
    <cellStyle name="40% - Accent2 38 5 2" xfId="11554" xr:uid="{00000000-0005-0000-0000-0000532C0000}"/>
    <cellStyle name="40% - Accent2 38 6" xfId="11555" xr:uid="{00000000-0005-0000-0000-0000542C0000}"/>
    <cellStyle name="40% - Accent2 38 6 2" xfId="11556" xr:uid="{00000000-0005-0000-0000-0000552C0000}"/>
    <cellStyle name="40% - Accent2 38 7" xfId="11557" xr:uid="{00000000-0005-0000-0000-0000562C0000}"/>
    <cellStyle name="40% - Accent2 38 8" xfId="11558" xr:uid="{00000000-0005-0000-0000-0000572C0000}"/>
    <cellStyle name="40% - Accent2 39" xfId="11559" xr:uid="{00000000-0005-0000-0000-0000582C0000}"/>
    <cellStyle name="40% - Accent2 39 2" xfId="11560" xr:uid="{00000000-0005-0000-0000-0000592C0000}"/>
    <cellStyle name="40% - Accent2 39 2 2" xfId="11561" xr:uid="{00000000-0005-0000-0000-00005A2C0000}"/>
    <cellStyle name="40% - Accent2 39 2 2 2" xfId="11562" xr:uid="{00000000-0005-0000-0000-00005B2C0000}"/>
    <cellStyle name="40% - Accent2 39 2 3" xfId="11563" xr:uid="{00000000-0005-0000-0000-00005C2C0000}"/>
    <cellStyle name="40% - Accent2 39 2 3 2" xfId="11564" xr:uid="{00000000-0005-0000-0000-00005D2C0000}"/>
    <cellStyle name="40% - Accent2 39 2 4" xfId="11565" xr:uid="{00000000-0005-0000-0000-00005E2C0000}"/>
    <cellStyle name="40% - Accent2 39 2 4 2" xfId="11566" xr:uid="{00000000-0005-0000-0000-00005F2C0000}"/>
    <cellStyle name="40% - Accent2 39 2 5" xfId="11567" xr:uid="{00000000-0005-0000-0000-0000602C0000}"/>
    <cellStyle name="40% - Accent2 39 2 5 2" xfId="11568" xr:uid="{00000000-0005-0000-0000-0000612C0000}"/>
    <cellStyle name="40% - Accent2 39 2 6" xfId="11569" xr:uid="{00000000-0005-0000-0000-0000622C0000}"/>
    <cellStyle name="40% - Accent2 39 3" xfId="11570" xr:uid="{00000000-0005-0000-0000-0000632C0000}"/>
    <cellStyle name="40% - Accent2 39 3 2" xfId="11571" xr:uid="{00000000-0005-0000-0000-0000642C0000}"/>
    <cellStyle name="40% - Accent2 39 4" xfId="11572" xr:uid="{00000000-0005-0000-0000-0000652C0000}"/>
    <cellStyle name="40% - Accent2 39 4 2" xfId="11573" xr:uid="{00000000-0005-0000-0000-0000662C0000}"/>
    <cellStyle name="40% - Accent2 39 5" xfId="11574" xr:uid="{00000000-0005-0000-0000-0000672C0000}"/>
    <cellStyle name="40% - Accent2 39 5 2" xfId="11575" xr:uid="{00000000-0005-0000-0000-0000682C0000}"/>
    <cellStyle name="40% - Accent2 39 6" xfId="11576" xr:uid="{00000000-0005-0000-0000-0000692C0000}"/>
    <cellStyle name="40% - Accent2 39 6 2" xfId="11577" xr:uid="{00000000-0005-0000-0000-00006A2C0000}"/>
    <cellStyle name="40% - Accent2 39 7" xfId="11578" xr:uid="{00000000-0005-0000-0000-00006B2C0000}"/>
    <cellStyle name="40% - Accent2 39 8" xfId="11579" xr:uid="{00000000-0005-0000-0000-00006C2C0000}"/>
    <cellStyle name="40% - Accent2 4" xfId="11580" xr:uid="{00000000-0005-0000-0000-00006D2C0000}"/>
    <cellStyle name="40% - Accent2 4 10" xfId="11581" xr:uid="{00000000-0005-0000-0000-00006E2C0000}"/>
    <cellStyle name="40% - Accent2 4 11" xfId="11582" xr:uid="{00000000-0005-0000-0000-00006F2C0000}"/>
    <cellStyle name="40% - Accent2 4 2" xfId="11583" xr:uid="{00000000-0005-0000-0000-0000702C0000}"/>
    <cellStyle name="40% - Accent2 4 2 2" xfId="11584" xr:uid="{00000000-0005-0000-0000-0000712C0000}"/>
    <cellStyle name="40% - Accent2 4 2 2 2" xfId="11585" xr:uid="{00000000-0005-0000-0000-0000722C0000}"/>
    <cellStyle name="40% - Accent2 4 2 3" xfId="11586" xr:uid="{00000000-0005-0000-0000-0000732C0000}"/>
    <cellStyle name="40% - Accent2 4 2 3 2" xfId="11587" xr:uid="{00000000-0005-0000-0000-0000742C0000}"/>
    <cellStyle name="40% - Accent2 4 2 4" xfId="11588" xr:uid="{00000000-0005-0000-0000-0000752C0000}"/>
    <cellStyle name="40% - Accent2 4 2 4 2" xfId="11589" xr:uid="{00000000-0005-0000-0000-0000762C0000}"/>
    <cellStyle name="40% - Accent2 4 2 5" xfId="11590" xr:uid="{00000000-0005-0000-0000-0000772C0000}"/>
    <cellStyle name="40% - Accent2 4 2 5 2" xfId="11591" xr:uid="{00000000-0005-0000-0000-0000782C0000}"/>
    <cellStyle name="40% - Accent2 4 2 6" xfId="11592" xr:uid="{00000000-0005-0000-0000-0000792C0000}"/>
    <cellStyle name="40% - Accent2 4 2 7" xfId="11593" xr:uid="{00000000-0005-0000-0000-00007A2C0000}"/>
    <cellStyle name="40% - Accent2 4 2 8" xfId="11594" xr:uid="{00000000-0005-0000-0000-00007B2C0000}"/>
    <cellStyle name="40% - Accent2 4 2 9" xfId="11595" xr:uid="{00000000-0005-0000-0000-00007C2C0000}"/>
    <cellStyle name="40% - Accent2 4 3" xfId="11596" xr:uid="{00000000-0005-0000-0000-00007D2C0000}"/>
    <cellStyle name="40% - Accent2 4 3 2" xfId="11597" xr:uid="{00000000-0005-0000-0000-00007E2C0000}"/>
    <cellStyle name="40% - Accent2 4 4" xfId="11598" xr:uid="{00000000-0005-0000-0000-00007F2C0000}"/>
    <cellStyle name="40% - Accent2 4 4 2" xfId="11599" xr:uid="{00000000-0005-0000-0000-0000802C0000}"/>
    <cellStyle name="40% - Accent2 4 5" xfId="11600" xr:uid="{00000000-0005-0000-0000-0000812C0000}"/>
    <cellStyle name="40% - Accent2 4 5 2" xfId="11601" xr:uid="{00000000-0005-0000-0000-0000822C0000}"/>
    <cellStyle name="40% - Accent2 4 6" xfId="11602" xr:uid="{00000000-0005-0000-0000-0000832C0000}"/>
    <cellStyle name="40% - Accent2 4 6 2" xfId="11603" xr:uid="{00000000-0005-0000-0000-0000842C0000}"/>
    <cellStyle name="40% - Accent2 4 7" xfId="11604" xr:uid="{00000000-0005-0000-0000-0000852C0000}"/>
    <cellStyle name="40% - Accent2 4 8" xfId="11605" xr:uid="{00000000-0005-0000-0000-0000862C0000}"/>
    <cellStyle name="40% - Accent2 4 9" xfId="11606" xr:uid="{00000000-0005-0000-0000-0000872C0000}"/>
    <cellStyle name="40% - Accent2 40" xfId="11607" xr:uid="{00000000-0005-0000-0000-0000882C0000}"/>
    <cellStyle name="40% - Accent2 40 2" xfId="11608" xr:uid="{00000000-0005-0000-0000-0000892C0000}"/>
    <cellStyle name="40% - Accent2 40 2 2" xfId="11609" xr:uid="{00000000-0005-0000-0000-00008A2C0000}"/>
    <cellStyle name="40% - Accent2 40 2 2 2" xfId="11610" xr:uid="{00000000-0005-0000-0000-00008B2C0000}"/>
    <cellStyle name="40% - Accent2 40 2 3" xfId="11611" xr:uid="{00000000-0005-0000-0000-00008C2C0000}"/>
    <cellStyle name="40% - Accent2 40 2 3 2" xfId="11612" xr:uid="{00000000-0005-0000-0000-00008D2C0000}"/>
    <cellStyle name="40% - Accent2 40 2 4" xfId="11613" xr:uid="{00000000-0005-0000-0000-00008E2C0000}"/>
    <cellStyle name="40% - Accent2 40 2 4 2" xfId="11614" xr:uid="{00000000-0005-0000-0000-00008F2C0000}"/>
    <cellStyle name="40% - Accent2 40 2 5" xfId="11615" xr:uid="{00000000-0005-0000-0000-0000902C0000}"/>
    <cellStyle name="40% - Accent2 40 2 5 2" xfId="11616" xr:uid="{00000000-0005-0000-0000-0000912C0000}"/>
    <cellStyle name="40% - Accent2 40 2 6" xfId="11617" xr:uid="{00000000-0005-0000-0000-0000922C0000}"/>
    <cellStyle name="40% - Accent2 40 3" xfId="11618" xr:uid="{00000000-0005-0000-0000-0000932C0000}"/>
    <cellStyle name="40% - Accent2 40 3 2" xfId="11619" xr:uid="{00000000-0005-0000-0000-0000942C0000}"/>
    <cellStyle name="40% - Accent2 40 4" xfId="11620" xr:uid="{00000000-0005-0000-0000-0000952C0000}"/>
    <cellStyle name="40% - Accent2 40 4 2" xfId="11621" xr:uid="{00000000-0005-0000-0000-0000962C0000}"/>
    <cellStyle name="40% - Accent2 40 5" xfId="11622" xr:uid="{00000000-0005-0000-0000-0000972C0000}"/>
    <cellStyle name="40% - Accent2 40 5 2" xfId="11623" xr:uid="{00000000-0005-0000-0000-0000982C0000}"/>
    <cellStyle name="40% - Accent2 40 6" xfId="11624" xr:uid="{00000000-0005-0000-0000-0000992C0000}"/>
    <cellStyle name="40% - Accent2 40 6 2" xfId="11625" xr:uid="{00000000-0005-0000-0000-00009A2C0000}"/>
    <cellStyle name="40% - Accent2 40 7" xfId="11626" xr:uid="{00000000-0005-0000-0000-00009B2C0000}"/>
    <cellStyle name="40% - Accent2 40 8" xfId="11627" xr:uid="{00000000-0005-0000-0000-00009C2C0000}"/>
    <cellStyle name="40% - Accent2 41" xfId="11628" xr:uid="{00000000-0005-0000-0000-00009D2C0000}"/>
    <cellStyle name="40% - Accent2 41 2" xfId="11629" xr:uid="{00000000-0005-0000-0000-00009E2C0000}"/>
    <cellStyle name="40% - Accent2 41 2 2" xfId="11630" xr:uid="{00000000-0005-0000-0000-00009F2C0000}"/>
    <cellStyle name="40% - Accent2 41 2 2 2" xfId="11631" xr:uid="{00000000-0005-0000-0000-0000A02C0000}"/>
    <cellStyle name="40% - Accent2 41 2 3" xfId="11632" xr:uid="{00000000-0005-0000-0000-0000A12C0000}"/>
    <cellStyle name="40% - Accent2 41 2 3 2" xfId="11633" xr:uid="{00000000-0005-0000-0000-0000A22C0000}"/>
    <cellStyle name="40% - Accent2 41 2 4" xfId="11634" xr:uid="{00000000-0005-0000-0000-0000A32C0000}"/>
    <cellStyle name="40% - Accent2 41 2 4 2" xfId="11635" xr:uid="{00000000-0005-0000-0000-0000A42C0000}"/>
    <cellStyle name="40% - Accent2 41 2 5" xfId="11636" xr:uid="{00000000-0005-0000-0000-0000A52C0000}"/>
    <cellStyle name="40% - Accent2 41 2 5 2" xfId="11637" xr:uid="{00000000-0005-0000-0000-0000A62C0000}"/>
    <cellStyle name="40% - Accent2 41 2 6" xfId="11638" xr:uid="{00000000-0005-0000-0000-0000A72C0000}"/>
    <cellStyle name="40% - Accent2 41 3" xfId="11639" xr:uid="{00000000-0005-0000-0000-0000A82C0000}"/>
    <cellStyle name="40% - Accent2 41 3 2" xfId="11640" xr:uid="{00000000-0005-0000-0000-0000A92C0000}"/>
    <cellStyle name="40% - Accent2 41 4" xfId="11641" xr:uid="{00000000-0005-0000-0000-0000AA2C0000}"/>
    <cellStyle name="40% - Accent2 41 4 2" xfId="11642" xr:uid="{00000000-0005-0000-0000-0000AB2C0000}"/>
    <cellStyle name="40% - Accent2 41 5" xfId="11643" xr:uid="{00000000-0005-0000-0000-0000AC2C0000}"/>
    <cellStyle name="40% - Accent2 41 5 2" xfId="11644" xr:uid="{00000000-0005-0000-0000-0000AD2C0000}"/>
    <cellStyle name="40% - Accent2 41 6" xfId="11645" xr:uid="{00000000-0005-0000-0000-0000AE2C0000}"/>
    <cellStyle name="40% - Accent2 41 6 2" xfId="11646" xr:uid="{00000000-0005-0000-0000-0000AF2C0000}"/>
    <cellStyle name="40% - Accent2 41 7" xfId="11647" xr:uid="{00000000-0005-0000-0000-0000B02C0000}"/>
    <cellStyle name="40% - Accent2 41 8" xfId="11648" xr:uid="{00000000-0005-0000-0000-0000B12C0000}"/>
    <cellStyle name="40% - Accent2 42" xfId="11649" xr:uid="{00000000-0005-0000-0000-0000B22C0000}"/>
    <cellStyle name="40% - Accent2 42 2" xfId="11650" xr:uid="{00000000-0005-0000-0000-0000B32C0000}"/>
    <cellStyle name="40% - Accent2 42 2 2" xfId="11651" xr:uid="{00000000-0005-0000-0000-0000B42C0000}"/>
    <cellStyle name="40% - Accent2 42 2 2 2" xfId="11652" xr:uid="{00000000-0005-0000-0000-0000B52C0000}"/>
    <cellStyle name="40% - Accent2 42 2 3" xfId="11653" xr:uid="{00000000-0005-0000-0000-0000B62C0000}"/>
    <cellStyle name="40% - Accent2 42 2 3 2" xfId="11654" xr:uid="{00000000-0005-0000-0000-0000B72C0000}"/>
    <cellStyle name="40% - Accent2 42 2 4" xfId="11655" xr:uid="{00000000-0005-0000-0000-0000B82C0000}"/>
    <cellStyle name="40% - Accent2 42 2 4 2" xfId="11656" xr:uid="{00000000-0005-0000-0000-0000B92C0000}"/>
    <cellStyle name="40% - Accent2 42 2 5" xfId="11657" xr:uid="{00000000-0005-0000-0000-0000BA2C0000}"/>
    <cellStyle name="40% - Accent2 42 2 5 2" xfId="11658" xr:uid="{00000000-0005-0000-0000-0000BB2C0000}"/>
    <cellStyle name="40% - Accent2 42 2 6" xfId="11659" xr:uid="{00000000-0005-0000-0000-0000BC2C0000}"/>
    <cellStyle name="40% - Accent2 42 3" xfId="11660" xr:uid="{00000000-0005-0000-0000-0000BD2C0000}"/>
    <cellStyle name="40% - Accent2 42 3 2" xfId="11661" xr:uid="{00000000-0005-0000-0000-0000BE2C0000}"/>
    <cellStyle name="40% - Accent2 42 4" xfId="11662" xr:uid="{00000000-0005-0000-0000-0000BF2C0000}"/>
    <cellStyle name="40% - Accent2 42 4 2" xfId="11663" xr:uid="{00000000-0005-0000-0000-0000C02C0000}"/>
    <cellStyle name="40% - Accent2 42 5" xfId="11664" xr:uid="{00000000-0005-0000-0000-0000C12C0000}"/>
    <cellStyle name="40% - Accent2 42 5 2" xfId="11665" xr:uid="{00000000-0005-0000-0000-0000C22C0000}"/>
    <cellStyle name="40% - Accent2 42 6" xfId="11666" xr:uid="{00000000-0005-0000-0000-0000C32C0000}"/>
    <cellStyle name="40% - Accent2 42 6 2" xfId="11667" xr:uid="{00000000-0005-0000-0000-0000C42C0000}"/>
    <cellStyle name="40% - Accent2 42 7" xfId="11668" xr:uid="{00000000-0005-0000-0000-0000C52C0000}"/>
    <cellStyle name="40% - Accent2 42 8" xfId="11669" xr:uid="{00000000-0005-0000-0000-0000C62C0000}"/>
    <cellStyle name="40% - Accent2 43" xfId="11670" xr:uid="{00000000-0005-0000-0000-0000C72C0000}"/>
    <cellStyle name="40% - Accent2 43 2" xfId="11671" xr:uid="{00000000-0005-0000-0000-0000C82C0000}"/>
    <cellStyle name="40% - Accent2 43 2 2" xfId="11672" xr:uid="{00000000-0005-0000-0000-0000C92C0000}"/>
    <cellStyle name="40% - Accent2 43 2 2 2" xfId="11673" xr:uid="{00000000-0005-0000-0000-0000CA2C0000}"/>
    <cellStyle name="40% - Accent2 43 2 3" xfId="11674" xr:uid="{00000000-0005-0000-0000-0000CB2C0000}"/>
    <cellStyle name="40% - Accent2 43 2 3 2" xfId="11675" xr:uid="{00000000-0005-0000-0000-0000CC2C0000}"/>
    <cellStyle name="40% - Accent2 43 2 4" xfId="11676" xr:uid="{00000000-0005-0000-0000-0000CD2C0000}"/>
    <cellStyle name="40% - Accent2 43 2 4 2" xfId="11677" xr:uid="{00000000-0005-0000-0000-0000CE2C0000}"/>
    <cellStyle name="40% - Accent2 43 2 5" xfId="11678" xr:uid="{00000000-0005-0000-0000-0000CF2C0000}"/>
    <cellStyle name="40% - Accent2 43 2 5 2" xfId="11679" xr:uid="{00000000-0005-0000-0000-0000D02C0000}"/>
    <cellStyle name="40% - Accent2 43 2 6" xfId="11680" xr:uid="{00000000-0005-0000-0000-0000D12C0000}"/>
    <cellStyle name="40% - Accent2 43 3" xfId="11681" xr:uid="{00000000-0005-0000-0000-0000D22C0000}"/>
    <cellStyle name="40% - Accent2 43 3 2" xfId="11682" xr:uid="{00000000-0005-0000-0000-0000D32C0000}"/>
    <cellStyle name="40% - Accent2 43 4" xfId="11683" xr:uid="{00000000-0005-0000-0000-0000D42C0000}"/>
    <cellStyle name="40% - Accent2 43 4 2" xfId="11684" xr:uid="{00000000-0005-0000-0000-0000D52C0000}"/>
    <cellStyle name="40% - Accent2 43 5" xfId="11685" xr:uid="{00000000-0005-0000-0000-0000D62C0000}"/>
    <cellStyle name="40% - Accent2 43 5 2" xfId="11686" xr:uid="{00000000-0005-0000-0000-0000D72C0000}"/>
    <cellStyle name="40% - Accent2 43 6" xfId="11687" xr:uid="{00000000-0005-0000-0000-0000D82C0000}"/>
    <cellStyle name="40% - Accent2 43 6 2" xfId="11688" xr:uid="{00000000-0005-0000-0000-0000D92C0000}"/>
    <cellStyle name="40% - Accent2 43 7" xfId="11689" xr:uid="{00000000-0005-0000-0000-0000DA2C0000}"/>
    <cellStyle name="40% - Accent2 43 8" xfId="11690" xr:uid="{00000000-0005-0000-0000-0000DB2C0000}"/>
    <cellStyle name="40% - Accent2 44" xfId="11691" xr:uid="{00000000-0005-0000-0000-0000DC2C0000}"/>
    <cellStyle name="40% - Accent2 44 2" xfId="11692" xr:uid="{00000000-0005-0000-0000-0000DD2C0000}"/>
    <cellStyle name="40% - Accent2 44 2 2" xfId="11693" xr:uid="{00000000-0005-0000-0000-0000DE2C0000}"/>
    <cellStyle name="40% - Accent2 44 2 2 2" xfId="11694" xr:uid="{00000000-0005-0000-0000-0000DF2C0000}"/>
    <cellStyle name="40% - Accent2 44 2 3" xfId="11695" xr:uid="{00000000-0005-0000-0000-0000E02C0000}"/>
    <cellStyle name="40% - Accent2 44 2 3 2" xfId="11696" xr:uid="{00000000-0005-0000-0000-0000E12C0000}"/>
    <cellStyle name="40% - Accent2 44 2 4" xfId="11697" xr:uid="{00000000-0005-0000-0000-0000E22C0000}"/>
    <cellStyle name="40% - Accent2 44 2 4 2" xfId="11698" xr:uid="{00000000-0005-0000-0000-0000E32C0000}"/>
    <cellStyle name="40% - Accent2 44 2 5" xfId="11699" xr:uid="{00000000-0005-0000-0000-0000E42C0000}"/>
    <cellStyle name="40% - Accent2 44 2 5 2" xfId="11700" xr:uid="{00000000-0005-0000-0000-0000E52C0000}"/>
    <cellStyle name="40% - Accent2 44 2 6" xfId="11701" xr:uid="{00000000-0005-0000-0000-0000E62C0000}"/>
    <cellStyle name="40% - Accent2 44 3" xfId="11702" xr:uid="{00000000-0005-0000-0000-0000E72C0000}"/>
    <cellStyle name="40% - Accent2 44 3 2" xfId="11703" xr:uid="{00000000-0005-0000-0000-0000E82C0000}"/>
    <cellStyle name="40% - Accent2 44 4" xfId="11704" xr:uid="{00000000-0005-0000-0000-0000E92C0000}"/>
    <cellStyle name="40% - Accent2 44 4 2" xfId="11705" xr:uid="{00000000-0005-0000-0000-0000EA2C0000}"/>
    <cellStyle name="40% - Accent2 44 5" xfId="11706" xr:uid="{00000000-0005-0000-0000-0000EB2C0000}"/>
    <cellStyle name="40% - Accent2 44 5 2" xfId="11707" xr:uid="{00000000-0005-0000-0000-0000EC2C0000}"/>
    <cellStyle name="40% - Accent2 44 6" xfId="11708" xr:uid="{00000000-0005-0000-0000-0000ED2C0000}"/>
    <cellStyle name="40% - Accent2 44 6 2" xfId="11709" xr:uid="{00000000-0005-0000-0000-0000EE2C0000}"/>
    <cellStyle name="40% - Accent2 44 7" xfId="11710" xr:uid="{00000000-0005-0000-0000-0000EF2C0000}"/>
    <cellStyle name="40% - Accent2 44 8" xfId="11711" xr:uid="{00000000-0005-0000-0000-0000F02C0000}"/>
    <cellStyle name="40% - Accent2 45" xfId="11712" xr:uid="{00000000-0005-0000-0000-0000F12C0000}"/>
    <cellStyle name="40% - Accent2 45 2" xfId="11713" xr:uid="{00000000-0005-0000-0000-0000F22C0000}"/>
    <cellStyle name="40% - Accent2 45 2 2" xfId="11714" xr:uid="{00000000-0005-0000-0000-0000F32C0000}"/>
    <cellStyle name="40% - Accent2 45 2 2 2" xfId="11715" xr:uid="{00000000-0005-0000-0000-0000F42C0000}"/>
    <cellStyle name="40% - Accent2 45 2 3" xfId="11716" xr:uid="{00000000-0005-0000-0000-0000F52C0000}"/>
    <cellStyle name="40% - Accent2 45 2 3 2" xfId="11717" xr:uid="{00000000-0005-0000-0000-0000F62C0000}"/>
    <cellStyle name="40% - Accent2 45 2 4" xfId="11718" xr:uid="{00000000-0005-0000-0000-0000F72C0000}"/>
    <cellStyle name="40% - Accent2 45 2 4 2" xfId="11719" xr:uid="{00000000-0005-0000-0000-0000F82C0000}"/>
    <cellStyle name="40% - Accent2 45 2 5" xfId="11720" xr:uid="{00000000-0005-0000-0000-0000F92C0000}"/>
    <cellStyle name="40% - Accent2 45 2 5 2" xfId="11721" xr:uid="{00000000-0005-0000-0000-0000FA2C0000}"/>
    <cellStyle name="40% - Accent2 45 2 6" xfId="11722" xr:uid="{00000000-0005-0000-0000-0000FB2C0000}"/>
    <cellStyle name="40% - Accent2 45 3" xfId="11723" xr:uid="{00000000-0005-0000-0000-0000FC2C0000}"/>
    <cellStyle name="40% - Accent2 45 3 2" xfId="11724" xr:uid="{00000000-0005-0000-0000-0000FD2C0000}"/>
    <cellStyle name="40% - Accent2 45 4" xfId="11725" xr:uid="{00000000-0005-0000-0000-0000FE2C0000}"/>
    <cellStyle name="40% - Accent2 45 4 2" xfId="11726" xr:uid="{00000000-0005-0000-0000-0000FF2C0000}"/>
    <cellStyle name="40% - Accent2 45 5" xfId="11727" xr:uid="{00000000-0005-0000-0000-0000002D0000}"/>
    <cellStyle name="40% - Accent2 45 5 2" xfId="11728" xr:uid="{00000000-0005-0000-0000-0000012D0000}"/>
    <cellStyle name="40% - Accent2 45 6" xfId="11729" xr:uid="{00000000-0005-0000-0000-0000022D0000}"/>
    <cellStyle name="40% - Accent2 45 6 2" xfId="11730" xr:uid="{00000000-0005-0000-0000-0000032D0000}"/>
    <cellStyle name="40% - Accent2 45 7" xfId="11731" xr:uid="{00000000-0005-0000-0000-0000042D0000}"/>
    <cellStyle name="40% - Accent2 45 8" xfId="11732" xr:uid="{00000000-0005-0000-0000-0000052D0000}"/>
    <cellStyle name="40% - Accent2 46" xfId="11733" xr:uid="{00000000-0005-0000-0000-0000062D0000}"/>
    <cellStyle name="40% - Accent2 46 2" xfId="11734" xr:uid="{00000000-0005-0000-0000-0000072D0000}"/>
    <cellStyle name="40% - Accent2 46 2 2" xfId="11735" xr:uid="{00000000-0005-0000-0000-0000082D0000}"/>
    <cellStyle name="40% - Accent2 46 2 2 2" xfId="11736" xr:uid="{00000000-0005-0000-0000-0000092D0000}"/>
    <cellStyle name="40% - Accent2 46 2 3" xfId="11737" xr:uid="{00000000-0005-0000-0000-00000A2D0000}"/>
    <cellStyle name="40% - Accent2 46 2 3 2" xfId="11738" xr:uid="{00000000-0005-0000-0000-00000B2D0000}"/>
    <cellStyle name="40% - Accent2 46 2 4" xfId="11739" xr:uid="{00000000-0005-0000-0000-00000C2D0000}"/>
    <cellStyle name="40% - Accent2 46 2 4 2" xfId="11740" xr:uid="{00000000-0005-0000-0000-00000D2D0000}"/>
    <cellStyle name="40% - Accent2 46 2 5" xfId="11741" xr:uid="{00000000-0005-0000-0000-00000E2D0000}"/>
    <cellStyle name="40% - Accent2 46 2 5 2" xfId="11742" xr:uid="{00000000-0005-0000-0000-00000F2D0000}"/>
    <cellStyle name="40% - Accent2 46 2 6" xfId="11743" xr:uid="{00000000-0005-0000-0000-0000102D0000}"/>
    <cellStyle name="40% - Accent2 46 3" xfId="11744" xr:uid="{00000000-0005-0000-0000-0000112D0000}"/>
    <cellStyle name="40% - Accent2 46 3 2" xfId="11745" xr:uid="{00000000-0005-0000-0000-0000122D0000}"/>
    <cellStyle name="40% - Accent2 46 4" xfId="11746" xr:uid="{00000000-0005-0000-0000-0000132D0000}"/>
    <cellStyle name="40% - Accent2 46 4 2" xfId="11747" xr:uid="{00000000-0005-0000-0000-0000142D0000}"/>
    <cellStyle name="40% - Accent2 46 5" xfId="11748" xr:uid="{00000000-0005-0000-0000-0000152D0000}"/>
    <cellStyle name="40% - Accent2 46 5 2" xfId="11749" xr:uid="{00000000-0005-0000-0000-0000162D0000}"/>
    <cellStyle name="40% - Accent2 46 6" xfId="11750" xr:uid="{00000000-0005-0000-0000-0000172D0000}"/>
    <cellStyle name="40% - Accent2 46 6 2" xfId="11751" xr:uid="{00000000-0005-0000-0000-0000182D0000}"/>
    <cellStyle name="40% - Accent2 46 7" xfId="11752" xr:uid="{00000000-0005-0000-0000-0000192D0000}"/>
    <cellStyle name="40% - Accent2 46 8" xfId="11753" xr:uid="{00000000-0005-0000-0000-00001A2D0000}"/>
    <cellStyle name="40% - Accent2 47" xfId="11754" xr:uid="{00000000-0005-0000-0000-00001B2D0000}"/>
    <cellStyle name="40% - Accent2 47 2" xfId="11755" xr:uid="{00000000-0005-0000-0000-00001C2D0000}"/>
    <cellStyle name="40% - Accent2 47 2 2" xfId="11756" xr:uid="{00000000-0005-0000-0000-00001D2D0000}"/>
    <cellStyle name="40% - Accent2 47 2 2 2" xfId="11757" xr:uid="{00000000-0005-0000-0000-00001E2D0000}"/>
    <cellStyle name="40% - Accent2 47 2 3" xfId="11758" xr:uid="{00000000-0005-0000-0000-00001F2D0000}"/>
    <cellStyle name="40% - Accent2 47 2 3 2" xfId="11759" xr:uid="{00000000-0005-0000-0000-0000202D0000}"/>
    <cellStyle name="40% - Accent2 47 2 4" xfId="11760" xr:uid="{00000000-0005-0000-0000-0000212D0000}"/>
    <cellStyle name="40% - Accent2 47 2 4 2" xfId="11761" xr:uid="{00000000-0005-0000-0000-0000222D0000}"/>
    <cellStyle name="40% - Accent2 47 2 5" xfId="11762" xr:uid="{00000000-0005-0000-0000-0000232D0000}"/>
    <cellStyle name="40% - Accent2 47 2 5 2" xfId="11763" xr:uid="{00000000-0005-0000-0000-0000242D0000}"/>
    <cellStyle name="40% - Accent2 47 2 6" xfId="11764" xr:uid="{00000000-0005-0000-0000-0000252D0000}"/>
    <cellStyle name="40% - Accent2 47 3" xfId="11765" xr:uid="{00000000-0005-0000-0000-0000262D0000}"/>
    <cellStyle name="40% - Accent2 47 3 2" xfId="11766" xr:uid="{00000000-0005-0000-0000-0000272D0000}"/>
    <cellStyle name="40% - Accent2 47 4" xfId="11767" xr:uid="{00000000-0005-0000-0000-0000282D0000}"/>
    <cellStyle name="40% - Accent2 47 4 2" xfId="11768" xr:uid="{00000000-0005-0000-0000-0000292D0000}"/>
    <cellStyle name="40% - Accent2 47 5" xfId="11769" xr:uid="{00000000-0005-0000-0000-00002A2D0000}"/>
    <cellStyle name="40% - Accent2 47 5 2" xfId="11770" xr:uid="{00000000-0005-0000-0000-00002B2D0000}"/>
    <cellStyle name="40% - Accent2 47 6" xfId="11771" xr:uid="{00000000-0005-0000-0000-00002C2D0000}"/>
    <cellStyle name="40% - Accent2 47 6 2" xfId="11772" xr:uid="{00000000-0005-0000-0000-00002D2D0000}"/>
    <cellStyle name="40% - Accent2 47 7" xfId="11773" xr:uid="{00000000-0005-0000-0000-00002E2D0000}"/>
    <cellStyle name="40% - Accent2 47 8" xfId="11774" xr:uid="{00000000-0005-0000-0000-00002F2D0000}"/>
    <cellStyle name="40% - Accent2 48" xfId="11775" xr:uid="{00000000-0005-0000-0000-0000302D0000}"/>
    <cellStyle name="40% - Accent2 48 2" xfId="11776" xr:uid="{00000000-0005-0000-0000-0000312D0000}"/>
    <cellStyle name="40% - Accent2 48 2 2" xfId="11777" xr:uid="{00000000-0005-0000-0000-0000322D0000}"/>
    <cellStyle name="40% - Accent2 48 2 2 2" xfId="11778" xr:uid="{00000000-0005-0000-0000-0000332D0000}"/>
    <cellStyle name="40% - Accent2 48 2 3" xfId="11779" xr:uid="{00000000-0005-0000-0000-0000342D0000}"/>
    <cellStyle name="40% - Accent2 48 2 3 2" xfId="11780" xr:uid="{00000000-0005-0000-0000-0000352D0000}"/>
    <cellStyle name="40% - Accent2 48 2 4" xfId="11781" xr:uid="{00000000-0005-0000-0000-0000362D0000}"/>
    <cellStyle name="40% - Accent2 48 2 4 2" xfId="11782" xr:uid="{00000000-0005-0000-0000-0000372D0000}"/>
    <cellStyle name="40% - Accent2 48 2 5" xfId="11783" xr:uid="{00000000-0005-0000-0000-0000382D0000}"/>
    <cellStyle name="40% - Accent2 48 2 5 2" xfId="11784" xr:uid="{00000000-0005-0000-0000-0000392D0000}"/>
    <cellStyle name="40% - Accent2 48 2 6" xfId="11785" xr:uid="{00000000-0005-0000-0000-00003A2D0000}"/>
    <cellStyle name="40% - Accent2 48 3" xfId="11786" xr:uid="{00000000-0005-0000-0000-00003B2D0000}"/>
    <cellStyle name="40% - Accent2 48 3 2" xfId="11787" xr:uid="{00000000-0005-0000-0000-00003C2D0000}"/>
    <cellStyle name="40% - Accent2 48 4" xfId="11788" xr:uid="{00000000-0005-0000-0000-00003D2D0000}"/>
    <cellStyle name="40% - Accent2 48 4 2" xfId="11789" xr:uid="{00000000-0005-0000-0000-00003E2D0000}"/>
    <cellStyle name="40% - Accent2 48 5" xfId="11790" xr:uid="{00000000-0005-0000-0000-00003F2D0000}"/>
    <cellStyle name="40% - Accent2 48 5 2" xfId="11791" xr:uid="{00000000-0005-0000-0000-0000402D0000}"/>
    <cellStyle name="40% - Accent2 48 6" xfId="11792" xr:uid="{00000000-0005-0000-0000-0000412D0000}"/>
    <cellStyle name="40% - Accent2 48 6 2" xfId="11793" xr:uid="{00000000-0005-0000-0000-0000422D0000}"/>
    <cellStyle name="40% - Accent2 48 7" xfId="11794" xr:uid="{00000000-0005-0000-0000-0000432D0000}"/>
    <cellStyle name="40% - Accent2 48 8" xfId="11795" xr:uid="{00000000-0005-0000-0000-0000442D0000}"/>
    <cellStyle name="40% - Accent2 49" xfId="11796" xr:uid="{00000000-0005-0000-0000-0000452D0000}"/>
    <cellStyle name="40% - Accent2 49 2" xfId="11797" xr:uid="{00000000-0005-0000-0000-0000462D0000}"/>
    <cellStyle name="40% - Accent2 49 2 2" xfId="11798" xr:uid="{00000000-0005-0000-0000-0000472D0000}"/>
    <cellStyle name="40% - Accent2 49 2 2 2" xfId="11799" xr:uid="{00000000-0005-0000-0000-0000482D0000}"/>
    <cellStyle name="40% - Accent2 49 2 3" xfId="11800" xr:uid="{00000000-0005-0000-0000-0000492D0000}"/>
    <cellStyle name="40% - Accent2 49 2 3 2" xfId="11801" xr:uid="{00000000-0005-0000-0000-00004A2D0000}"/>
    <cellStyle name="40% - Accent2 49 2 4" xfId="11802" xr:uid="{00000000-0005-0000-0000-00004B2D0000}"/>
    <cellStyle name="40% - Accent2 49 2 4 2" xfId="11803" xr:uid="{00000000-0005-0000-0000-00004C2D0000}"/>
    <cellStyle name="40% - Accent2 49 2 5" xfId="11804" xr:uid="{00000000-0005-0000-0000-00004D2D0000}"/>
    <cellStyle name="40% - Accent2 49 2 5 2" xfId="11805" xr:uid="{00000000-0005-0000-0000-00004E2D0000}"/>
    <cellStyle name="40% - Accent2 49 2 6" xfId="11806" xr:uid="{00000000-0005-0000-0000-00004F2D0000}"/>
    <cellStyle name="40% - Accent2 49 3" xfId="11807" xr:uid="{00000000-0005-0000-0000-0000502D0000}"/>
    <cellStyle name="40% - Accent2 49 3 2" xfId="11808" xr:uid="{00000000-0005-0000-0000-0000512D0000}"/>
    <cellStyle name="40% - Accent2 49 4" xfId="11809" xr:uid="{00000000-0005-0000-0000-0000522D0000}"/>
    <cellStyle name="40% - Accent2 49 4 2" xfId="11810" xr:uid="{00000000-0005-0000-0000-0000532D0000}"/>
    <cellStyle name="40% - Accent2 49 5" xfId="11811" xr:uid="{00000000-0005-0000-0000-0000542D0000}"/>
    <cellStyle name="40% - Accent2 49 5 2" xfId="11812" xr:uid="{00000000-0005-0000-0000-0000552D0000}"/>
    <cellStyle name="40% - Accent2 49 6" xfId="11813" xr:uid="{00000000-0005-0000-0000-0000562D0000}"/>
    <cellStyle name="40% - Accent2 49 6 2" xfId="11814" xr:uid="{00000000-0005-0000-0000-0000572D0000}"/>
    <cellStyle name="40% - Accent2 49 7" xfId="11815" xr:uid="{00000000-0005-0000-0000-0000582D0000}"/>
    <cellStyle name="40% - Accent2 49 8" xfId="11816" xr:uid="{00000000-0005-0000-0000-0000592D0000}"/>
    <cellStyle name="40% - Accent2 5" xfId="11817" xr:uid="{00000000-0005-0000-0000-00005A2D0000}"/>
    <cellStyle name="40% - Accent2 5 10" xfId="11818" xr:uid="{00000000-0005-0000-0000-00005B2D0000}"/>
    <cellStyle name="40% - Accent2 5 11" xfId="11819" xr:uid="{00000000-0005-0000-0000-00005C2D0000}"/>
    <cellStyle name="40% - Accent2 5 2" xfId="11820" xr:uid="{00000000-0005-0000-0000-00005D2D0000}"/>
    <cellStyle name="40% - Accent2 5 2 2" xfId="11821" xr:uid="{00000000-0005-0000-0000-00005E2D0000}"/>
    <cellStyle name="40% - Accent2 5 2 2 2" xfId="11822" xr:uid="{00000000-0005-0000-0000-00005F2D0000}"/>
    <cellStyle name="40% - Accent2 5 2 3" xfId="11823" xr:uid="{00000000-0005-0000-0000-0000602D0000}"/>
    <cellStyle name="40% - Accent2 5 2 3 2" xfId="11824" xr:uid="{00000000-0005-0000-0000-0000612D0000}"/>
    <cellStyle name="40% - Accent2 5 2 4" xfId="11825" xr:uid="{00000000-0005-0000-0000-0000622D0000}"/>
    <cellStyle name="40% - Accent2 5 2 4 2" xfId="11826" xr:uid="{00000000-0005-0000-0000-0000632D0000}"/>
    <cellStyle name="40% - Accent2 5 2 5" xfId="11827" xr:uid="{00000000-0005-0000-0000-0000642D0000}"/>
    <cellStyle name="40% - Accent2 5 2 5 2" xfId="11828" xr:uid="{00000000-0005-0000-0000-0000652D0000}"/>
    <cellStyle name="40% - Accent2 5 2 6" xfId="11829" xr:uid="{00000000-0005-0000-0000-0000662D0000}"/>
    <cellStyle name="40% - Accent2 5 2 7" xfId="11830" xr:uid="{00000000-0005-0000-0000-0000672D0000}"/>
    <cellStyle name="40% - Accent2 5 2 8" xfId="11831" xr:uid="{00000000-0005-0000-0000-0000682D0000}"/>
    <cellStyle name="40% - Accent2 5 2 9" xfId="11832" xr:uid="{00000000-0005-0000-0000-0000692D0000}"/>
    <cellStyle name="40% - Accent2 5 3" xfId="11833" xr:uid="{00000000-0005-0000-0000-00006A2D0000}"/>
    <cellStyle name="40% - Accent2 5 3 2" xfId="11834" xr:uid="{00000000-0005-0000-0000-00006B2D0000}"/>
    <cellStyle name="40% - Accent2 5 4" xfId="11835" xr:uid="{00000000-0005-0000-0000-00006C2D0000}"/>
    <cellStyle name="40% - Accent2 5 4 2" xfId="11836" xr:uid="{00000000-0005-0000-0000-00006D2D0000}"/>
    <cellStyle name="40% - Accent2 5 5" xfId="11837" xr:uid="{00000000-0005-0000-0000-00006E2D0000}"/>
    <cellStyle name="40% - Accent2 5 5 2" xfId="11838" xr:uid="{00000000-0005-0000-0000-00006F2D0000}"/>
    <cellStyle name="40% - Accent2 5 6" xfId="11839" xr:uid="{00000000-0005-0000-0000-0000702D0000}"/>
    <cellStyle name="40% - Accent2 5 6 2" xfId="11840" xr:uid="{00000000-0005-0000-0000-0000712D0000}"/>
    <cellStyle name="40% - Accent2 5 7" xfId="11841" xr:uid="{00000000-0005-0000-0000-0000722D0000}"/>
    <cellStyle name="40% - Accent2 5 8" xfId="11842" xr:uid="{00000000-0005-0000-0000-0000732D0000}"/>
    <cellStyle name="40% - Accent2 5 9" xfId="11843" xr:uid="{00000000-0005-0000-0000-0000742D0000}"/>
    <cellStyle name="40% - Accent2 50" xfId="11844" xr:uid="{00000000-0005-0000-0000-0000752D0000}"/>
    <cellStyle name="40% - Accent2 50 2" xfId="11845" xr:uid="{00000000-0005-0000-0000-0000762D0000}"/>
    <cellStyle name="40% - Accent2 50 2 2" xfId="11846" xr:uid="{00000000-0005-0000-0000-0000772D0000}"/>
    <cellStyle name="40% - Accent2 50 2 2 2" xfId="11847" xr:uid="{00000000-0005-0000-0000-0000782D0000}"/>
    <cellStyle name="40% - Accent2 50 2 3" xfId="11848" xr:uid="{00000000-0005-0000-0000-0000792D0000}"/>
    <cellStyle name="40% - Accent2 50 2 3 2" xfId="11849" xr:uid="{00000000-0005-0000-0000-00007A2D0000}"/>
    <cellStyle name="40% - Accent2 50 2 4" xfId="11850" xr:uid="{00000000-0005-0000-0000-00007B2D0000}"/>
    <cellStyle name="40% - Accent2 50 2 4 2" xfId="11851" xr:uid="{00000000-0005-0000-0000-00007C2D0000}"/>
    <cellStyle name="40% - Accent2 50 2 5" xfId="11852" xr:uid="{00000000-0005-0000-0000-00007D2D0000}"/>
    <cellStyle name="40% - Accent2 50 2 5 2" xfId="11853" xr:uid="{00000000-0005-0000-0000-00007E2D0000}"/>
    <cellStyle name="40% - Accent2 50 2 6" xfId="11854" xr:uid="{00000000-0005-0000-0000-00007F2D0000}"/>
    <cellStyle name="40% - Accent2 50 3" xfId="11855" xr:uid="{00000000-0005-0000-0000-0000802D0000}"/>
    <cellStyle name="40% - Accent2 50 3 2" xfId="11856" xr:uid="{00000000-0005-0000-0000-0000812D0000}"/>
    <cellStyle name="40% - Accent2 50 4" xfId="11857" xr:uid="{00000000-0005-0000-0000-0000822D0000}"/>
    <cellStyle name="40% - Accent2 50 4 2" xfId="11858" xr:uid="{00000000-0005-0000-0000-0000832D0000}"/>
    <cellStyle name="40% - Accent2 50 5" xfId="11859" xr:uid="{00000000-0005-0000-0000-0000842D0000}"/>
    <cellStyle name="40% - Accent2 50 5 2" xfId="11860" xr:uid="{00000000-0005-0000-0000-0000852D0000}"/>
    <cellStyle name="40% - Accent2 50 6" xfId="11861" xr:uid="{00000000-0005-0000-0000-0000862D0000}"/>
    <cellStyle name="40% - Accent2 50 6 2" xfId="11862" xr:uid="{00000000-0005-0000-0000-0000872D0000}"/>
    <cellStyle name="40% - Accent2 50 7" xfId="11863" xr:uid="{00000000-0005-0000-0000-0000882D0000}"/>
    <cellStyle name="40% - Accent2 50 8" xfId="11864" xr:uid="{00000000-0005-0000-0000-0000892D0000}"/>
    <cellStyle name="40% - Accent2 51" xfId="11865" xr:uid="{00000000-0005-0000-0000-00008A2D0000}"/>
    <cellStyle name="40% - Accent2 51 2" xfId="11866" xr:uid="{00000000-0005-0000-0000-00008B2D0000}"/>
    <cellStyle name="40% - Accent2 51 2 2" xfId="11867" xr:uid="{00000000-0005-0000-0000-00008C2D0000}"/>
    <cellStyle name="40% - Accent2 51 2 2 2" xfId="11868" xr:uid="{00000000-0005-0000-0000-00008D2D0000}"/>
    <cellStyle name="40% - Accent2 51 2 3" xfId="11869" xr:uid="{00000000-0005-0000-0000-00008E2D0000}"/>
    <cellStyle name="40% - Accent2 51 2 3 2" xfId="11870" xr:uid="{00000000-0005-0000-0000-00008F2D0000}"/>
    <cellStyle name="40% - Accent2 51 2 4" xfId="11871" xr:uid="{00000000-0005-0000-0000-0000902D0000}"/>
    <cellStyle name="40% - Accent2 51 2 4 2" xfId="11872" xr:uid="{00000000-0005-0000-0000-0000912D0000}"/>
    <cellStyle name="40% - Accent2 51 2 5" xfId="11873" xr:uid="{00000000-0005-0000-0000-0000922D0000}"/>
    <cellStyle name="40% - Accent2 51 2 5 2" xfId="11874" xr:uid="{00000000-0005-0000-0000-0000932D0000}"/>
    <cellStyle name="40% - Accent2 51 2 6" xfId="11875" xr:uid="{00000000-0005-0000-0000-0000942D0000}"/>
    <cellStyle name="40% - Accent2 51 3" xfId="11876" xr:uid="{00000000-0005-0000-0000-0000952D0000}"/>
    <cellStyle name="40% - Accent2 51 3 2" xfId="11877" xr:uid="{00000000-0005-0000-0000-0000962D0000}"/>
    <cellStyle name="40% - Accent2 51 4" xfId="11878" xr:uid="{00000000-0005-0000-0000-0000972D0000}"/>
    <cellStyle name="40% - Accent2 51 4 2" xfId="11879" xr:uid="{00000000-0005-0000-0000-0000982D0000}"/>
    <cellStyle name="40% - Accent2 51 5" xfId="11880" xr:uid="{00000000-0005-0000-0000-0000992D0000}"/>
    <cellStyle name="40% - Accent2 51 5 2" xfId="11881" xr:uid="{00000000-0005-0000-0000-00009A2D0000}"/>
    <cellStyle name="40% - Accent2 51 6" xfId="11882" xr:uid="{00000000-0005-0000-0000-00009B2D0000}"/>
    <cellStyle name="40% - Accent2 51 6 2" xfId="11883" xr:uid="{00000000-0005-0000-0000-00009C2D0000}"/>
    <cellStyle name="40% - Accent2 51 7" xfId="11884" xr:uid="{00000000-0005-0000-0000-00009D2D0000}"/>
    <cellStyle name="40% - Accent2 51 8" xfId="11885" xr:uid="{00000000-0005-0000-0000-00009E2D0000}"/>
    <cellStyle name="40% - Accent2 52" xfId="11886" xr:uid="{00000000-0005-0000-0000-00009F2D0000}"/>
    <cellStyle name="40% - Accent2 52 2" xfId="11887" xr:uid="{00000000-0005-0000-0000-0000A02D0000}"/>
    <cellStyle name="40% - Accent2 52 2 2" xfId="11888" xr:uid="{00000000-0005-0000-0000-0000A12D0000}"/>
    <cellStyle name="40% - Accent2 52 2 2 2" xfId="11889" xr:uid="{00000000-0005-0000-0000-0000A22D0000}"/>
    <cellStyle name="40% - Accent2 52 2 3" xfId="11890" xr:uid="{00000000-0005-0000-0000-0000A32D0000}"/>
    <cellStyle name="40% - Accent2 52 2 3 2" xfId="11891" xr:uid="{00000000-0005-0000-0000-0000A42D0000}"/>
    <cellStyle name="40% - Accent2 52 2 4" xfId="11892" xr:uid="{00000000-0005-0000-0000-0000A52D0000}"/>
    <cellStyle name="40% - Accent2 52 2 4 2" xfId="11893" xr:uid="{00000000-0005-0000-0000-0000A62D0000}"/>
    <cellStyle name="40% - Accent2 52 2 5" xfId="11894" xr:uid="{00000000-0005-0000-0000-0000A72D0000}"/>
    <cellStyle name="40% - Accent2 52 2 5 2" xfId="11895" xr:uid="{00000000-0005-0000-0000-0000A82D0000}"/>
    <cellStyle name="40% - Accent2 52 2 6" xfId="11896" xr:uid="{00000000-0005-0000-0000-0000A92D0000}"/>
    <cellStyle name="40% - Accent2 52 3" xfId="11897" xr:uid="{00000000-0005-0000-0000-0000AA2D0000}"/>
    <cellStyle name="40% - Accent2 52 3 2" xfId="11898" xr:uid="{00000000-0005-0000-0000-0000AB2D0000}"/>
    <cellStyle name="40% - Accent2 52 4" xfId="11899" xr:uid="{00000000-0005-0000-0000-0000AC2D0000}"/>
    <cellStyle name="40% - Accent2 52 4 2" xfId="11900" xr:uid="{00000000-0005-0000-0000-0000AD2D0000}"/>
    <cellStyle name="40% - Accent2 52 5" xfId="11901" xr:uid="{00000000-0005-0000-0000-0000AE2D0000}"/>
    <cellStyle name="40% - Accent2 52 5 2" xfId="11902" xr:uid="{00000000-0005-0000-0000-0000AF2D0000}"/>
    <cellStyle name="40% - Accent2 52 6" xfId="11903" xr:uid="{00000000-0005-0000-0000-0000B02D0000}"/>
    <cellStyle name="40% - Accent2 52 6 2" xfId="11904" xr:uid="{00000000-0005-0000-0000-0000B12D0000}"/>
    <cellStyle name="40% - Accent2 52 7" xfId="11905" xr:uid="{00000000-0005-0000-0000-0000B22D0000}"/>
    <cellStyle name="40% - Accent2 52 8" xfId="11906" xr:uid="{00000000-0005-0000-0000-0000B32D0000}"/>
    <cellStyle name="40% - Accent2 53" xfId="11907" xr:uid="{00000000-0005-0000-0000-0000B42D0000}"/>
    <cellStyle name="40% - Accent2 53 2" xfId="11908" xr:uid="{00000000-0005-0000-0000-0000B52D0000}"/>
    <cellStyle name="40% - Accent2 53 2 2" xfId="11909" xr:uid="{00000000-0005-0000-0000-0000B62D0000}"/>
    <cellStyle name="40% - Accent2 53 2 2 2" xfId="11910" xr:uid="{00000000-0005-0000-0000-0000B72D0000}"/>
    <cellStyle name="40% - Accent2 53 2 3" xfId="11911" xr:uid="{00000000-0005-0000-0000-0000B82D0000}"/>
    <cellStyle name="40% - Accent2 53 2 3 2" xfId="11912" xr:uid="{00000000-0005-0000-0000-0000B92D0000}"/>
    <cellStyle name="40% - Accent2 53 2 4" xfId="11913" xr:uid="{00000000-0005-0000-0000-0000BA2D0000}"/>
    <cellStyle name="40% - Accent2 53 2 4 2" xfId="11914" xr:uid="{00000000-0005-0000-0000-0000BB2D0000}"/>
    <cellStyle name="40% - Accent2 53 2 5" xfId="11915" xr:uid="{00000000-0005-0000-0000-0000BC2D0000}"/>
    <cellStyle name="40% - Accent2 53 2 5 2" xfId="11916" xr:uid="{00000000-0005-0000-0000-0000BD2D0000}"/>
    <cellStyle name="40% - Accent2 53 2 6" xfId="11917" xr:uid="{00000000-0005-0000-0000-0000BE2D0000}"/>
    <cellStyle name="40% - Accent2 53 3" xfId="11918" xr:uid="{00000000-0005-0000-0000-0000BF2D0000}"/>
    <cellStyle name="40% - Accent2 53 3 2" xfId="11919" xr:uid="{00000000-0005-0000-0000-0000C02D0000}"/>
    <cellStyle name="40% - Accent2 53 4" xfId="11920" xr:uid="{00000000-0005-0000-0000-0000C12D0000}"/>
    <cellStyle name="40% - Accent2 53 4 2" xfId="11921" xr:uid="{00000000-0005-0000-0000-0000C22D0000}"/>
    <cellStyle name="40% - Accent2 53 5" xfId="11922" xr:uid="{00000000-0005-0000-0000-0000C32D0000}"/>
    <cellStyle name="40% - Accent2 53 5 2" xfId="11923" xr:uid="{00000000-0005-0000-0000-0000C42D0000}"/>
    <cellStyle name="40% - Accent2 53 6" xfId="11924" xr:uid="{00000000-0005-0000-0000-0000C52D0000}"/>
    <cellStyle name="40% - Accent2 53 6 2" xfId="11925" xr:uid="{00000000-0005-0000-0000-0000C62D0000}"/>
    <cellStyle name="40% - Accent2 53 7" xfId="11926" xr:uid="{00000000-0005-0000-0000-0000C72D0000}"/>
    <cellStyle name="40% - Accent2 53 8" xfId="11927" xr:uid="{00000000-0005-0000-0000-0000C82D0000}"/>
    <cellStyle name="40% - Accent2 54" xfId="11928" xr:uid="{00000000-0005-0000-0000-0000C92D0000}"/>
    <cellStyle name="40% - Accent2 54 2" xfId="11929" xr:uid="{00000000-0005-0000-0000-0000CA2D0000}"/>
    <cellStyle name="40% - Accent2 54 2 2" xfId="11930" xr:uid="{00000000-0005-0000-0000-0000CB2D0000}"/>
    <cellStyle name="40% - Accent2 54 2 2 2" xfId="11931" xr:uid="{00000000-0005-0000-0000-0000CC2D0000}"/>
    <cellStyle name="40% - Accent2 54 2 3" xfId="11932" xr:uid="{00000000-0005-0000-0000-0000CD2D0000}"/>
    <cellStyle name="40% - Accent2 54 2 3 2" xfId="11933" xr:uid="{00000000-0005-0000-0000-0000CE2D0000}"/>
    <cellStyle name="40% - Accent2 54 2 4" xfId="11934" xr:uid="{00000000-0005-0000-0000-0000CF2D0000}"/>
    <cellStyle name="40% - Accent2 54 2 4 2" xfId="11935" xr:uid="{00000000-0005-0000-0000-0000D02D0000}"/>
    <cellStyle name="40% - Accent2 54 2 5" xfId="11936" xr:uid="{00000000-0005-0000-0000-0000D12D0000}"/>
    <cellStyle name="40% - Accent2 54 2 5 2" xfId="11937" xr:uid="{00000000-0005-0000-0000-0000D22D0000}"/>
    <cellStyle name="40% - Accent2 54 2 6" xfId="11938" xr:uid="{00000000-0005-0000-0000-0000D32D0000}"/>
    <cellStyle name="40% - Accent2 54 3" xfId="11939" xr:uid="{00000000-0005-0000-0000-0000D42D0000}"/>
    <cellStyle name="40% - Accent2 54 3 2" xfId="11940" xr:uid="{00000000-0005-0000-0000-0000D52D0000}"/>
    <cellStyle name="40% - Accent2 54 4" xfId="11941" xr:uid="{00000000-0005-0000-0000-0000D62D0000}"/>
    <cellStyle name="40% - Accent2 54 4 2" xfId="11942" xr:uid="{00000000-0005-0000-0000-0000D72D0000}"/>
    <cellStyle name="40% - Accent2 54 5" xfId="11943" xr:uid="{00000000-0005-0000-0000-0000D82D0000}"/>
    <cellStyle name="40% - Accent2 54 5 2" xfId="11944" xr:uid="{00000000-0005-0000-0000-0000D92D0000}"/>
    <cellStyle name="40% - Accent2 54 6" xfId="11945" xr:uid="{00000000-0005-0000-0000-0000DA2D0000}"/>
    <cellStyle name="40% - Accent2 54 6 2" xfId="11946" xr:uid="{00000000-0005-0000-0000-0000DB2D0000}"/>
    <cellStyle name="40% - Accent2 54 7" xfId="11947" xr:uid="{00000000-0005-0000-0000-0000DC2D0000}"/>
    <cellStyle name="40% - Accent2 54 8" xfId="11948" xr:uid="{00000000-0005-0000-0000-0000DD2D0000}"/>
    <cellStyle name="40% - Accent2 55" xfId="11949" xr:uid="{00000000-0005-0000-0000-0000DE2D0000}"/>
    <cellStyle name="40% - Accent2 55 2" xfId="11950" xr:uid="{00000000-0005-0000-0000-0000DF2D0000}"/>
    <cellStyle name="40% - Accent2 55 2 2" xfId="11951" xr:uid="{00000000-0005-0000-0000-0000E02D0000}"/>
    <cellStyle name="40% - Accent2 55 2 2 2" xfId="11952" xr:uid="{00000000-0005-0000-0000-0000E12D0000}"/>
    <cellStyle name="40% - Accent2 55 2 3" xfId="11953" xr:uid="{00000000-0005-0000-0000-0000E22D0000}"/>
    <cellStyle name="40% - Accent2 55 2 3 2" xfId="11954" xr:uid="{00000000-0005-0000-0000-0000E32D0000}"/>
    <cellStyle name="40% - Accent2 55 2 4" xfId="11955" xr:uid="{00000000-0005-0000-0000-0000E42D0000}"/>
    <cellStyle name="40% - Accent2 55 2 4 2" xfId="11956" xr:uid="{00000000-0005-0000-0000-0000E52D0000}"/>
    <cellStyle name="40% - Accent2 55 2 5" xfId="11957" xr:uid="{00000000-0005-0000-0000-0000E62D0000}"/>
    <cellStyle name="40% - Accent2 55 2 5 2" xfId="11958" xr:uid="{00000000-0005-0000-0000-0000E72D0000}"/>
    <cellStyle name="40% - Accent2 55 2 6" xfId="11959" xr:uid="{00000000-0005-0000-0000-0000E82D0000}"/>
    <cellStyle name="40% - Accent2 55 3" xfId="11960" xr:uid="{00000000-0005-0000-0000-0000E92D0000}"/>
    <cellStyle name="40% - Accent2 55 3 2" xfId="11961" xr:uid="{00000000-0005-0000-0000-0000EA2D0000}"/>
    <cellStyle name="40% - Accent2 55 4" xfId="11962" xr:uid="{00000000-0005-0000-0000-0000EB2D0000}"/>
    <cellStyle name="40% - Accent2 55 4 2" xfId="11963" xr:uid="{00000000-0005-0000-0000-0000EC2D0000}"/>
    <cellStyle name="40% - Accent2 55 5" xfId="11964" xr:uid="{00000000-0005-0000-0000-0000ED2D0000}"/>
    <cellStyle name="40% - Accent2 55 5 2" xfId="11965" xr:uid="{00000000-0005-0000-0000-0000EE2D0000}"/>
    <cellStyle name="40% - Accent2 55 6" xfId="11966" xr:uid="{00000000-0005-0000-0000-0000EF2D0000}"/>
    <cellStyle name="40% - Accent2 55 6 2" xfId="11967" xr:uid="{00000000-0005-0000-0000-0000F02D0000}"/>
    <cellStyle name="40% - Accent2 55 7" xfId="11968" xr:uid="{00000000-0005-0000-0000-0000F12D0000}"/>
    <cellStyle name="40% - Accent2 55 8" xfId="11969" xr:uid="{00000000-0005-0000-0000-0000F22D0000}"/>
    <cellStyle name="40% - Accent2 56" xfId="11970" xr:uid="{00000000-0005-0000-0000-0000F32D0000}"/>
    <cellStyle name="40% - Accent2 56 2" xfId="11971" xr:uid="{00000000-0005-0000-0000-0000F42D0000}"/>
    <cellStyle name="40% - Accent2 56 2 2" xfId="11972" xr:uid="{00000000-0005-0000-0000-0000F52D0000}"/>
    <cellStyle name="40% - Accent2 56 2 2 2" xfId="11973" xr:uid="{00000000-0005-0000-0000-0000F62D0000}"/>
    <cellStyle name="40% - Accent2 56 2 3" xfId="11974" xr:uid="{00000000-0005-0000-0000-0000F72D0000}"/>
    <cellStyle name="40% - Accent2 56 2 3 2" xfId="11975" xr:uid="{00000000-0005-0000-0000-0000F82D0000}"/>
    <cellStyle name="40% - Accent2 56 2 4" xfId="11976" xr:uid="{00000000-0005-0000-0000-0000F92D0000}"/>
    <cellStyle name="40% - Accent2 56 2 4 2" xfId="11977" xr:uid="{00000000-0005-0000-0000-0000FA2D0000}"/>
    <cellStyle name="40% - Accent2 56 2 5" xfId="11978" xr:uid="{00000000-0005-0000-0000-0000FB2D0000}"/>
    <cellStyle name="40% - Accent2 56 2 5 2" xfId="11979" xr:uid="{00000000-0005-0000-0000-0000FC2D0000}"/>
    <cellStyle name="40% - Accent2 56 2 6" xfId="11980" xr:uid="{00000000-0005-0000-0000-0000FD2D0000}"/>
    <cellStyle name="40% - Accent2 56 3" xfId="11981" xr:uid="{00000000-0005-0000-0000-0000FE2D0000}"/>
    <cellStyle name="40% - Accent2 56 3 2" xfId="11982" xr:uid="{00000000-0005-0000-0000-0000FF2D0000}"/>
    <cellStyle name="40% - Accent2 56 4" xfId="11983" xr:uid="{00000000-0005-0000-0000-0000002E0000}"/>
    <cellStyle name="40% - Accent2 56 4 2" xfId="11984" xr:uid="{00000000-0005-0000-0000-0000012E0000}"/>
    <cellStyle name="40% - Accent2 56 5" xfId="11985" xr:uid="{00000000-0005-0000-0000-0000022E0000}"/>
    <cellStyle name="40% - Accent2 56 5 2" xfId="11986" xr:uid="{00000000-0005-0000-0000-0000032E0000}"/>
    <cellStyle name="40% - Accent2 56 6" xfId="11987" xr:uid="{00000000-0005-0000-0000-0000042E0000}"/>
    <cellStyle name="40% - Accent2 56 6 2" xfId="11988" xr:uid="{00000000-0005-0000-0000-0000052E0000}"/>
    <cellStyle name="40% - Accent2 56 7" xfId="11989" xr:uid="{00000000-0005-0000-0000-0000062E0000}"/>
    <cellStyle name="40% - Accent2 56 8" xfId="11990" xr:uid="{00000000-0005-0000-0000-0000072E0000}"/>
    <cellStyle name="40% - Accent2 57" xfId="11991" xr:uid="{00000000-0005-0000-0000-0000082E0000}"/>
    <cellStyle name="40% - Accent2 57 2" xfId="11992" xr:uid="{00000000-0005-0000-0000-0000092E0000}"/>
    <cellStyle name="40% - Accent2 57 2 2" xfId="11993" xr:uid="{00000000-0005-0000-0000-00000A2E0000}"/>
    <cellStyle name="40% - Accent2 57 2 2 2" xfId="11994" xr:uid="{00000000-0005-0000-0000-00000B2E0000}"/>
    <cellStyle name="40% - Accent2 57 2 3" xfId="11995" xr:uid="{00000000-0005-0000-0000-00000C2E0000}"/>
    <cellStyle name="40% - Accent2 57 2 3 2" xfId="11996" xr:uid="{00000000-0005-0000-0000-00000D2E0000}"/>
    <cellStyle name="40% - Accent2 57 2 4" xfId="11997" xr:uid="{00000000-0005-0000-0000-00000E2E0000}"/>
    <cellStyle name="40% - Accent2 57 2 4 2" xfId="11998" xr:uid="{00000000-0005-0000-0000-00000F2E0000}"/>
    <cellStyle name="40% - Accent2 57 2 5" xfId="11999" xr:uid="{00000000-0005-0000-0000-0000102E0000}"/>
    <cellStyle name="40% - Accent2 57 2 5 2" xfId="12000" xr:uid="{00000000-0005-0000-0000-0000112E0000}"/>
    <cellStyle name="40% - Accent2 57 2 6" xfId="12001" xr:uid="{00000000-0005-0000-0000-0000122E0000}"/>
    <cellStyle name="40% - Accent2 57 3" xfId="12002" xr:uid="{00000000-0005-0000-0000-0000132E0000}"/>
    <cellStyle name="40% - Accent2 57 3 2" xfId="12003" xr:uid="{00000000-0005-0000-0000-0000142E0000}"/>
    <cellStyle name="40% - Accent2 57 4" xfId="12004" xr:uid="{00000000-0005-0000-0000-0000152E0000}"/>
    <cellStyle name="40% - Accent2 57 4 2" xfId="12005" xr:uid="{00000000-0005-0000-0000-0000162E0000}"/>
    <cellStyle name="40% - Accent2 57 5" xfId="12006" xr:uid="{00000000-0005-0000-0000-0000172E0000}"/>
    <cellStyle name="40% - Accent2 57 5 2" xfId="12007" xr:uid="{00000000-0005-0000-0000-0000182E0000}"/>
    <cellStyle name="40% - Accent2 57 6" xfId="12008" xr:uid="{00000000-0005-0000-0000-0000192E0000}"/>
    <cellStyle name="40% - Accent2 57 6 2" xfId="12009" xr:uid="{00000000-0005-0000-0000-00001A2E0000}"/>
    <cellStyle name="40% - Accent2 57 7" xfId="12010" xr:uid="{00000000-0005-0000-0000-00001B2E0000}"/>
    <cellStyle name="40% - Accent2 57 8" xfId="12011" xr:uid="{00000000-0005-0000-0000-00001C2E0000}"/>
    <cellStyle name="40% - Accent2 58" xfId="12012" xr:uid="{00000000-0005-0000-0000-00001D2E0000}"/>
    <cellStyle name="40% - Accent2 58 2" xfId="12013" xr:uid="{00000000-0005-0000-0000-00001E2E0000}"/>
    <cellStyle name="40% - Accent2 58 2 2" xfId="12014" xr:uid="{00000000-0005-0000-0000-00001F2E0000}"/>
    <cellStyle name="40% - Accent2 58 2 2 2" xfId="12015" xr:uid="{00000000-0005-0000-0000-0000202E0000}"/>
    <cellStyle name="40% - Accent2 58 2 3" xfId="12016" xr:uid="{00000000-0005-0000-0000-0000212E0000}"/>
    <cellStyle name="40% - Accent2 58 2 3 2" xfId="12017" xr:uid="{00000000-0005-0000-0000-0000222E0000}"/>
    <cellStyle name="40% - Accent2 58 2 4" xfId="12018" xr:uid="{00000000-0005-0000-0000-0000232E0000}"/>
    <cellStyle name="40% - Accent2 58 2 4 2" xfId="12019" xr:uid="{00000000-0005-0000-0000-0000242E0000}"/>
    <cellStyle name="40% - Accent2 58 2 5" xfId="12020" xr:uid="{00000000-0005-0000-0000-0000252E0000}"/>
    <cellStyle name="40% - Accent2 58 2 5 2" xfId="12021" xr:uid="{00000000-0005-0000-0000-0000262E0000}"/>
    <cellStyle name="40% - Accent2 58 2 6" xfId="12022" xr:uid="{00000000-0005-0000-0000-0000272E0000}"/>
    <cellStyle name="40% - Accent2 58 3" xfId="12023" xr:uid="{00000000-0005-0000-0000-0000282E0000}"/>
    <cellStyle name="40% - Accent2 58 3 2" xfId="12024" xr:uid="{00000000-0005-0000-0000-0000292E0000}"/>
    <cellStyle name="40% - Accent2 58 4" xfId="12025" xr:uid="{00000000-0005-0000-0000-00002A2E0000}"/>
    <cellStyle name="40% - Accent2 58 4 2" xfId="12026" xr:uid="{00000000-0005-0000-0000-00002B2E0000}"/>
    <cellStyle name="40% - Accent2 58 5" xfId="12027" xr:uid="{00000000-0005-0000-0000-00002C2E0000}"/>
    <cellStyle name="40% - Accent2 58 5 2" xfId="12028" xr:uid="{00000000-0005-0000-0000-00002D2E0000}"/>
    <cellStyle name="40% - Accent2 58 6" xfId="12029" xr:uid="{00000000-0005-0000-0000-00002E2E0000}"/>
    <cellStyle name="40% - Accent2 58 6 2" xfId="12030" xr:uid="{00000000-0005-0000-0000-00002F2E0000}"/>
    <cellStyle name="40% - Accent2 58 7" xfId="12031" xr:uid="{00000000-0005-0000-0000-0000302E0000}"/>
    <cellStyle name="40% - Accent2 58 8" xfId="12032" xr:uid="{00000000-0005-0000-0000-0000312E0000}"/>
    <cellStyle name="40% - Accent2 59" xfId="12033" xr:uid="{00000000-0005-0000-0000-0000322E0000}"/>
    <cellStyle name="40% - Accent2 59 2" xfId="12034" xr:uid="{00000000-0005-0000-0000-0000332E0000}"/>
    <cellStyle name="40% - Accent2 59 2 2" xfId="12035" xr:uid="{00000000-0005-0000-0000-0000342E0000}"/>
    <cellStyle name="40% - Accent2 59 2 2 2" xfId="12036" xr:uid="{00000000-0005-0000-0000-0000352E0000}"/>
    <cellStyle name="40% - Accent2 59 2 3" xfId="12037" xr:uid="{00000000-0005-0000-0000-0000362E0000}"/>
    <cellStyle name="40% - Accent2 59 2 3 2" xfId="12038" xr:uid="{00000000-0005-0000-0000-0000372E0000}"/>
    <cellStyle name="40% - Accent2 59 2 4" xfId="12039" xr:uid="{00000000-0005-0000-0000-0000382E0000}"/>
    <cellStyle name="40% - Accent2 59 2 4 2" xfId="12040" xr:uid="{00000000-0005-0000-0000-0000392E0000}"/>
    <cellStyle name="40% - Accent2 59 2 5" xfId="12041" xr:uid="{00000000-0005-0000-0000-00003A2E0000}"/>
    <cellStyle name="40% - Accent2 59 2 5 2" xfId="12042" xr:uid="{00000000-0005-0000-0000-00003B2E0000}"/>
    <cellStyle name="40% - Accent2 59 2 6" xfId="12043" xr:uid="{00000000-0005-0000-0000-00003C2E0000}"/>
    <cellStyle name="40% - Accent2 59 3" xfId="12044" xr:uid="{00000000-0005-0000-0000-00003D2E0000}"/>
    <cellStyle name="40% - Accent2 59 3 2" xfId="12045" xr:uid="{00000000-0005-0000-0000-00003E2E0000}"/>
    <cellStyle name="40% - Accent2 59 4" xfId="12046" xr:uid="{00000000-0005-0000-0000-00003F2E0000}"/>
    <cellStyle name="40% - Accent2 59 4 2" xfId="12047" xr:uid="{00000000-0005-0000-0000-0000402E0000}"/>
    <cellStyle name="40% - Accent2 59 5" xfId="12048" xr:uid="{00000000-0005-0000-0000-0000412E0000}"/>
    <cellStyle name="40% - Accent2 59 5 2" xfId="12049" xr:uid="{00000000-0005-0000-0000-0000422E0000}"/>
    <cellStyle name="40% - Accent2 59 6" xfId="12050" xr:uid="{00000000-0005-0000-0000-0000432E0000}"/>
    <cellStyle name="40% - Accent2 59 6 2" xfId="12051" xr:uid="{00000000-0005-0000-0000-0000442E0000}"/>
    <cellStyle name="40% - Accent2 59 7" xfId="12052" xr:uid="{00000000-0005-0000-0000-0000452E0000}"/>
    <cellStyle name="40% - Accent2 59 8" xfId="12053" xr:uid="{00000000-0005-0000-0000-0000462E0000}"/>
    <cellStyle name="40% - Accent2 6" xfId="12054" xr:uid="{00000000-0005-0000-0000-0000472E0000}"/>
    <cellStyle name="40% - Accent2 6 10" xfId="12055" xr:uid="{00000000-0005-0000-0000-0000482E0000}"/>
    <cellStyle name="40% - Accent2 6 11" xfId="12056" xr:uid="{00000000-0005-0000-0000-0000492E0000}"/>
    <cellStyle name="40% - Accent2 6 2" xfId="12057" xr:uid="{00000000-0005-0000-0000-00004A2E0000}"/>
    <cellStyle name="40% - Accent2 6 2 2" xfId="12058" xr:uid="{00000000-0005-0000-0000-00004B2E0000}"/>
    <cellStyle name="40% - Accent2 6 2 2 2" xfId="12059" xr:uid="{00000000-0005-0000-0000-00004C2E0000}"/>
    <cellStyle name="40% - Accent2 6 2 3" xfId="12060" xr:uid="{00000000-0005-0000-0000-00004D2E0000}"/>
    <cellStyle name="40% - Accent2 6 2 3 2" xfId="12061" xr:uid="{00000000-0005-0000-0000-00004E2E0000}"/>
    <cellStyle name="40% - Accent2 6 2 4" xfId="12062" xr:uid="{00000000-0005-0000-0000-00004F2E0000}"/>
    <cellStyle name="40% - Accent2 6 2 4 2" xfId="12063" xr:uid="{00000000-0005-0000-0000-0000502E0000}"/>
    <cellStyle name="40% - Accent2 6 2 5" xfId="12064" xr:uid="{00000000-0005-0000-0000-0000512E0000}"/>
    <cellStyle name="40% - Accent2 6 2 5 2" xfId="12065" xr:uid="{00000000-0005-0000-0000-0000522E0000}"/>
    <cellStyle name="40% - Accent2 6 2 6" xfId="12066" xr:uid="{00000000-0005-0000-0000-0000532E0000}"/>
    <cellStyle name="40% - Accent2 6 2 7" xfId="12067" xr:uid="{00000000-0005-0000-0000-0000542E0000}"/>
    <cellStyle name="40% - Accent2 6 2 8" xfId="12068" xr:uid="{00000000-0005-0000-0000-0000552E0000}"/>
    <cellStyle name="40% - Accent2 6 2 9" xfId="12069" xr:uid="{00000000-0005-0000-0000-0000562E0000}"/>
    <cellStyle name="40% - Accent2 6 3" xfId="12070" xr:uid="{00000000-0005-0000-0000-0000572E0000}"/>
    <cellStyle name="40% - Accent2 6 3 2" xfId="12071" xr:uid="{00000000-0005-0000-0000-0000582E0000}"/>
    <cellStyle name="40% - Accent2 6 4" xfId="12072" xr:uid="{00000000-0005-0000-0000-0000592E0000}"/>
    <cellStyle name="40% - Accent2 6 4 2" xfId="12073" xr:uid="{00000000-0005-0000-0000-00005A2E0000}"/>
    <cellStyle name="40% - Accent2 6 5" xfId="12074" xr:uid="{00000000-0005-0000-0000-00005B2E0000}"/>
    <cellStyle name="40% - Accent2 6 5 2" xfId="12075" xr:uid="{00000000-0005-0000-0000-00005C2E0000}"/>
    <cellStyle name="40% - Accent2 6 6" xfId="12076" xr:uid="{00000000-0005-0000-0000-00005D2E0000}"/>
    <cellStyle name="40% - Accent2 6 6 2" xfId="12077" xr:uid="{00000000-0005-0000-0000-00005E2E0000}"/>
    <cellStyle name="40% - Accent2 6 7" xfId="12078" xr:uid="{00000000-0005-0000-0000-00005F2E0000}"/>
    <cellStyle name="40% - Accent2 6 8" xfId="12079" xr:uid="{00000000-0005-0000-0000-0000602E0000}"/>
    <cellStyle name="40% - Accent2 6 9" xfId="12080" xr:uid="{00000000-0005-0000-0000-0000612E0000}"/>
    <cellStyle name="40% - Accent2 60" xfId="12081" xr:uid="{00000000-0005-0000-0000-0000622E0000}"/>
    <cellStyle name="40% - Accent2 60 2" xfId="12082" xr:uid="{00000000-0005-0000-0000-0000632E0000}"/>
    <cellStyle name="40% - Accent2 60 2 2" xfId="12083" xr:uid="{00000000-0005-0000-0000-0000642E0000}"/>
    <cellStyle name="40% - Accent2 60 2 2 2" xfId="12084" xr:uid="{00000000-0005-0000-0000-0000652E0000}"/>
    <cellStyle name="40% - Accent2 60 2 3" xfId="12085" xr:uid="{00000000-0005-0000-0000-0000662E0000}"/>
    <cellStyle name="40% - Accent2 60 2 3 2" xfId="12086" xr:uid="{00000000-0005-0000-0000-0000672E0000}"/>
    <cellStyle name="40% - Accent2 60 2 4" xfId="12087" xr:uid="{00000000-0005-0000-0000-0000682E0000}"/>
    <cellStyle name="40% - Accent2 60 2 4 2" xfId="12088" xr:uid="{00000000-0005-0000-0000-0000692E0000}"/>
    <cellStyle name="40% - Accent2 60 2 5" xfId="12089" xr:uid="{00000000-0005-0000-0000-00006A2E0000}"/>
    <cellStyle name="40% - Accent2 60 2 5 2" xfId="12090" xr:uid="{00000000-0005-0000-0000-00006B2E0000}"/>
    <cellStyle name="40% - Accent2 60 2 6" xfId="12091" xr:uid="{00000000-0005-0000-0000-00006C2E0000}"/>
    <cellStyle name="40% - Accent2 60 3" xfId="12092" xr:uid="{00000000-0005-0000-0000-00006D2E0000}"/>
    <cellStyle name="40% - Accent2 60 3 2" xfId="12093" xr:uid="{00000000-0005-0000-0000-00006E2E0000}"/>
    <cellStyle name="40% - Accent2 60 4" xfId="12094" xr:uid="{00000000-0005-0000-0000-00006F2E0000}"/>
    <cellStyle name="40% - Accent2 60 4 2" xfId="12095" xr:uid="{00000000-0005-0000-0000-0000702E0000}"/>
    <cellStyle name="40% - Accent2 60 5" xfId="12096" xr:uid="{00000000-0005-0000-0000-0000712E0000}"/>
    <cellStyle name="40% - Accent2 60 5 2" xfId="12097" xr:uid="{00000000-0005-0000-0000-0000722E0000}"/>
    <cellStyle name="40% - Accent2 60 6" xfId="12098" xr:uid="{00000000-0005-0000-0000-0000732E0000}"/>
    <cellStyle name="40% - Accent2 60 6 2" xfId="12099" xr:uid="{00000000-0005-0000-0000-0000742E0000}"/>
    <cellStyle name="40% - Accent2 60 7" xfId="12100" xr:uid="{00000000-0005-0000-0000-0000752E0000}"/>
    <cellStyle name="40% - Accent2 60 8" xfId="12101" xr:uid="{00000000-0005-0000-0000-0000762E0000}"/>
    <cellStyle name="40% - Accent2 61" xfId="12102" xr:uid="{00000000-0005-0000-0000-0000772E0000}"/>
    <cellStyle name="40% - Accent2 61 2" xfId="12103" xr:uid="{00000000-0005-0000-0000-0000782E0000}"/>
    <cellStyle name="40% - Accent2 61 2 2" xfId="12104" xr:uid="{00000000-0005-0000-0000-0000792E0000}"/>
    <cellStyle name="40% - Accent2 61 2 2 2" xfId="12105" xr:uid="{00000000-0005-0000-0000-00007A2E0000}"/>
    <cellStyle name="40% - Accent2 61 2 3" xfId="12106" xr:uid="{00000000-0005-0000-0000-00007B2E0000}"/>
    <cellStyle name="40% - Accent2 61 2 3 2" xfId="12107" xr:uid="{00000000-0005-0000-0000-00007C2E0000}"/>
    <cellStyle name="40% - Accent2 61 2 4" xfId="12108" xr:uid="{00000000-0005-0000-0000-00007D2E0000}"/>
    <cellStyle name="40% - Accent2 61 2 4 2" xfId="12109" xr:uid="{00000000-0005-0000-0000-00007E2E0000}"/>
    <cellStyle name="40% - Accent2 61 2 5" xfId="12110" xr:uid="{00000000-0005-0000-0000-00007F2E0000}"/>
    <cellStyle name="40% - Accent2 61 2 5 2" xfId="12111" xr:uid="{00000000-0005-0000-0000-0000802E0000}"/>
    <cellStyle name="40% - Accent2 61 2 6" xfId="12112" xr:uid="{00000000-0005-0000-0000-0000812E0000}"/>
    <cellStyle name="40% - Accent2 61 3" xfId="12113" xr:uid="{00000000-0005-0000-0000-0000822E0000}"/>
    <cellStyle name="40% - Accent2 61 3 2" xfId="12114" xr:uid="{00000000-0005-0000-0000-0000832E0000}"/>
    <cellStyle name="40% - Accent2 61 4" xfId="12115" xr:uid="{00000000-0005-0000-0000-0000842E0000}"/>
    <cellStyle name="40% - Accent2 61 4 2" xfId="12116" xr:uid="{00000000-0005-0000-0000-0000852E0000}"/>
    <cellStyle name="40% - Accent2 61 5" xfId="12117" xr:uid="{00000000-0005-0000-0000-0000862E0000}"/>
    <cellStyle name="40% - Accent2 61 5 2" xfId="12118" xr:uid="{00000000-0005-0000-0000-0000872E0000}"/>
    <cellStyle name="40% - Accent2 61 6" xfId="12119" xr:uid="{00000000-0005-0000-0000-0000882E0000}"/>
    <cellStyle name="40% - Accent2 61 6 2" xfId="12120" xr:uid="{00000000-0005-0000-0000-0000892E0000}"/>
    <cellStyle name="40% - Accent2 61 7" xfId="12121" xr:uid="{00000000-0005-0000-0000-00008A2E0000}"/>
    <cellStyle name="40% - Accent2 61 8" xfId="12122" xr:uid="{00000000-0005-0000-0000-00008B2E0000}"/>
    <cellStyle name="40% - Accent2 62" xfId="12123" xr:uid="{00000000-0005-0000-0000-00008C2E0000}"/>
    <cellStyle name="40% - Accent2 62 2" xfId="12124" xr:uid="{00000000-0005-0000-0000-00008D2E0000}"/>
    <cellStyle name="40% - Accent2 62 2 2" xfId="12125" xr:uid="{00000000-0005-0000-0000-00008E2E0000}"/>
    <cellStyle name="40% - Accent2 62 2 2 2" xfId="12126" xr:uid="{00000000-0005-0000-0000-00008F2E0000}"/>
    <cellStyle name="40% - Accent2 62 2 3" xfId="12127" xr:uid="{00000000-0005-0000-0000-0000902E0000}"/>
    <cellStyle name="40% - Accent2 62 2 3 2" xfId="12128" xr:uid="{00000000-0005-0000-0000-0000912E0000}"/>
    <cellStyle name="40% - Accent2 62 2 4" xfId="12129" xr:uid="{00000000-0005-0000-0000-0000922E0000}"/>
    <cellStyle name="40% - Accent2 62 2 4 2" xfId="12130" xr:uid="{00000000-0005-0000-0000-0000932E0000}"/>
    <cellStyle name="40% - Accent2 62 2 5" xfId="12131" xr:uid="{00000000-0005-0000-0000-0000942E0000}"/>
    <cellStyle name="40% - Accent2 62 2 5 2" xfId="12132" xr:uid="{00000000-0005-0000-0000-0000952E0000}"/>
    <cellStyle name="40% - Accent2 62 2 6" xfId="12133" xr:uid="{00000000-0005-0000-0000-0000962E0000}"/>
    <cellStyle name="40% - Accent2 62 3" xfId="12134" xr:uid="{00000000-0005-0000-0000-0000972E0000}"/>
    <cellStyle name="40% - Accent2 62 3 2" xfId="12135" xr:uid="{00000000-0005-0000-0000-0000982E0000}"/>
    <cellStyle name="40% - Accent2 62 4" xfId="12136" xr:uid="{00000000-0005-0000-0000-0000992E0000}"/>
    <cellStyle name="40% - Accent2 62 4 2" xfId="12137" xr:uid="{00000000-0005-0000-0000-00009A2E0000}"/>
    <cellStyle name="40% - Accent2 62 5" xfId="12138" xr:uid="{00000000-0005-0000-0000-00009B2E0000}"/>
    <cellStyle name="40% - Accent2 62 5 2" xfId="12139" xr:uid="{00000000-0005-0000-0000-00009C2E0000}"/>
    <cellStyle name="40% - Accent2 62 6" xfId="12140" xr:uid="{00000000-0005-0000-0000-00009D2E0000}"/>
    <cellStyle name="40% - Accent2 62 6 2" xfId="12141" xr:uid="{00000000-0005-0000-0000-00009E2E0000}"/>
    <cellStyle name="40% - Accent2 62 7" xfId="12142" xr:uid="{00000000-0005-0000-0000-00009F2E0000}"/>
    <cellStyle name="40% - Accent2 62 8" xfId="12143" xr:uid="{00000000-0005-0000-0000-0000A02E0000}"/>
    <cellStyle name="40% - Accent2 63" xfId="12144" xr:uid="{00000000-0005-0000-0000-0000A12E0000}"/>
    <cellStyle name="40% - Accent2 63 2" xfId="12145" xr:uid="{00000000-0005-0000-0000-0000A22E0000}"/>
    <cellStyle name="40% - Accent2 63 2 2" xfId="12146" xr:uid="{00000000-0005-0000-0000-0000A32E0000}"/>
    <cellStyle name="40% - Accent2 63 2 2 2" xfId="12147" xr:uid="{00000000-0005-0000-0000-0000A42E0000}"/>
    <cellStyle name="40% - Accent2 63 2 3" xfId="12148" xr:uid="{00000000-0005-0000-0000-0000A52E0000}"/>
    <cellStyle name="40% - Accent2 63 2 3 2" xfId="12149" xr:uid="{00000000-0005-0000-0000-0000A62E0000}"/>
    <cellStyle name="40% - Accent2 63 2 4" xfId="12150" xr:uid="{00000000-0005-0000-0000-0000A72E0000}"/>
    <cellStyle name="40% - Accent2 63 2 4 2" xfId="12151" xr:uid="{00000000-0005-0000-0000-0000A82E0000}"/>
    <cellStyle name="40% - Accent2 63 2 5" xfId="12152" xr:uid="{00000000-0005-0000-0000-0000A92E0000}"/>
    <cellStyle name="40% - Accent2 63 2 5 2" xfId="12153" xr:uid="{00000000-0005-0000-0000-0000AA2E0000}"/>
    <cellStyle name="40% - Accent2 63 2 6" xfId="12154" xr:uid="{00000000-0005-0000-0000-0000AB2E0000}"/>
    <cellStyle name="40% - Accent2 63 3" xfId="12155" xr:uid="{00000000-0005-0000-0000-0000AC2E0000}"/>
    <cellStyle name="40% - Accent2 63 3 2" xfId="12156" xr:uid="{00000000-0005-0000-0000-0000AD2E0000}"/>
    <cellStyle name="40% - Accent2 63 4" xfId="12157" xr:uid="{00000000-0005-0000-0000-0000AE2E0000}"/>
    <cellStyle name="40% - Accent2 63 4 2" xfId="12158" xr:uid="{00000000-0005-0000-0000-0000AF2E0000}"/>
    <cellStyle name="40% - Accent2 63 5" xfId="12159" xr:uid="{00000000-0005-0000-0000-0000B02E0000}"/>
    <cellStyle name="40% - Accent2 63 5 2" xfId="12160" xr:uid="{00000000-0005-0000-0000-0000B12E0000}"/>
    <cellStyle name="40% - Accent2 63 6" xfId="12161" xr:uid="{00000000-0005-0000-0000-0000B22E0000}"/>
    <cellStyle name="40% - Accent2 63 6 2" xfId="12162" xr:uid="{00000000-0005-0000-0000-0000B32E0000}"/>
    <cellStyle name="40% - Accent2 63 7" xfId="12163" xr:uid="{00000000-0005-0000-0000-0000B42E0000}"/>
    <cellStyle name="40% - Accent2 63 8" xfId="12164" xr:uid="{00000000-0005-0000-0000-0000B52E0000}"/>
    <cellStyle name="40% - Accent2 64" xfId="12165" xr:uid="{00000000-0005-0000-0000-0000B62E0000}"/>
    <cellStyle name="40% - Accent2 64 2" xfId="12166" xr:uid="{00000000-0005-0000-0000-0000B72E0000}"/>
    <cellStyle name="40% - Accent2 64 2 2" xfId="12167" xr:uid="{00000000-0005-0000-0000-0000B82E0000}"/>
    <cellStyle name="40% - Accent2 64 2 2 2" xfId="12168" xr:uid="{00000000-0005-0000-0000-0000B92E0000}"/>
    <cellStyle name="40% - Accent2 64 2 3" xfId="12169" xr:uid="{00000000-0005-0000-0000-0000BA2E0000}"/>
    <cellStyle name="40% - Accent2 64 2 3 2" xfId="12170" xr:uid="{00000000-0005-0000-0000-0000BB2E0000}"/>
    <cellStyle name="40% - Accent2 64 2 4" xfId="12171" xr:uid="{00000000-0005-0000-0000-0000BC2E0000}"/>
    <cellStyle name="40% - Accent2 64 2 4 2" xfId="12172" xr:uid="{00000000-0005-0000-0000-0000BD2E0000}"/>
    <cellStyle name="40% - Accent2 64 2 5" xfId="12173" xr:uid="{00000000-0005-0000-0000-0000BE2E0000}"/>
    <cellStyle name="40% - Accent2 64 2 5 2" xfId="12174" xr:uid="{00000000-0005-0000-0000-0000BF2E0000}"/>
    <cellStyle name="40% - Accent2 64 2 6" xfId="12175" xr:uid="{00000000-0005-0000-0000-0000C02E0000}"/>
    <cellStyle name="40% - Accent2 64 3" xfId="12176" xr:uid="{00000000-0005-0000-0000-0000C12E0000}"/>
    <cellStyle name="40% - Accent2 64 3 2" xfId="12177" xr:uid="{00000000-0005-0000-0000-0000C22E0000}"/>
    <cellStyle name="40% - Accent2 64 4" xfId="12178" xr:uid="{00000000-0005-0000-0000-0000C32E0000}"/>
    <cellStyle name="40% - Accent2 64 4 2" xfId="12179" xr:uid="{00000000-0005-0000-0000-0000C42E0000}"/>
    <cellStyle name="40% - Accent2 64 5" xfId="12180" xr:uid="{00000000-0005-0000-0000-0000C52E0000}"/>
    <cellStyle name="40% - Accent2 64 5 2" xfId="12181" xr:uid="{00000000-0005-0000-0000-0000C62E0000}"/>
    <cellStyle name="40% - Accent2 64 6" xfId="12182" xr:uid="{00000000-0005-0000-0000-0000C72E0000}"/>
    <cellStyle name="40% - Accent2 64 6 2" xfId="12183" xr:uid="{00000000-0005-0000-0000-0000C82E0000}"/>
    <cellStyle name="40% - Accent2 64 7" xfId="12184" xr:uid="{00000000-0005-0000-0000-0000C92E0000}"/>
    <cellStyle name="40% - Accent2 64 8" xfId="12185" xr:uid="{00000000-0005-0000-0000-0000CA2E0000}"/>
    <cellStyle name="40% - Accent2 65" xfId="12186" xr:uid="{00000000-0005-0000-0000-0000CB2E0000}"/>
    <cellStyle name="40% - Accent2 65 2" xfId="12187" xr:uid="{00000000-0005-0000-0000-0000CC2E0000}"/>
    <cellStyle name="40% - Accent2 65 2 2" xfId="12188" xr:uid="{00000000-0005-0000-0000-0000CD2E0000}"/>
    <cellStyle name="40% - Accent2 65 2 2 2" xfId="12189" xr:uid="{00000000-0005-0000-0000-0000CE2E0000}"/>
    <cellStyle name="40% - Accent2 65 2 3" xfId="12190" xr:uid="{00000000-0005-0000-0000-0000CF2E0000}"/>
    <cellStyle name="40% - Accent2 65 2 3 2" xfId="12191" xr:uid="{00000000-0005-0000-0000-0000D02E0000}"/>
    <cellStyle name="40% - Accent2 65 2 4" xfId="12192" xr:uid="{00000000-0005-0000-0000-0000D12E0000}"/>
    <cellStyle name="40% - Accent2 65 2 4 2" xfId="12193" xr:uid="{00000000-0005-0000-0000-0000D22E0000}"/>
    <cellStyle name="40% - Accent2 65 2 5" xfId="12194" xr:uid="{00000000-0005-0000-0000-0000D32E0000}"/>
    <cellStyle name="40% - Accent2 65 2 5 2" xfId="12195" xr:uid="{00000000-0005-0000-0000-0000D42E0000}"/>
    <cellStyle name="40% - Accent2 65 2 6" xfId="12196" xr:uid="{00000000-0005-0000-0000-0000D52E0000}"/>
    <cellStyle name="40% - Accent2 65 3" xfId="12197" xr:uid="{00000000-0005-0000-0000-0000D62E0000}"/>
    <cellStyle name="40% - Accent2 65 3 2" xfId="12198" xr:uid="{00000000-0005-0000-0000-0000D72E0000}"/>
    <cellStyle name="40% - Accent2 65 4" xfId="12199" xr:uid="{00000000-0005-0000-0000-0000D82E0000}"/>
    <cellStyle name="40% - Accent2 65 4 2" xfId="12200" xr:uid="{00000000-0005-0000-0000-0000D92E0000}"/>
    <cellStyle name="40% - Accent2 65 5" xfId="12201" xr:uid="{00000000-0005-0000-0000-0000DA2E0000}"/>
    <cellStyle name="40% - Accent2 65 5 2" xfId="12202" xr:uid="{00000000-0005-0000-0000-0000DB2E0000}"/>
    <cellStyle name="40% - Accent2 65 6" xfId="12203" xr:uid="{00000000-0005-0000-0000-0000DC2E0000}"/>
    <cellStyle name="40% - Accent2 65 6 2" xfId="12204" xr:uid="{00000000-0005-0000-0000-0000DD2E0000}"/>
    <cellStyle name="40% - Accent2 65 7" xfId="12205" xr:uid="{00000000-0005-0000-0000-0000DE2E0000}"/>
    <cellStyle name="40% - Accent2 65 8" xfId="12206" xr:uid="{00000000-0005-0000-0000-0000DF2E0000}"/>
    <cellStyle name="40% - Accent2 66" xfId="12207" xr:uid="{00000000-0005-0000-0000-0000E02E0000}"/>
    <cellStyle name="40% - Accent2 66 2" xfId="12208" xr:uid="{00000000-0005-0000-0000-0000E12E0000}"/>
    <cellStyle name="40% - Accent2 66 2 2" xfId="12209" xr:uid="{00000000-0005-0000-0000-0000E22E0000}"/>
    <cellStyle name="40% - Accent2 66 2 2 2" xfId="12210" xr:uid="{00000000-0005-0000-0000-0000E32E0000}"/>
    <cellStyle name="40% - Accent2 66 2 3" xfId="12211" xr:uid="{00000000-0005-0000-0000-0000E42E0000}"/>
    <cellStyle name="40% - Accent2 66 2 3 2" xfId="12212" xr:uid="{00000000-0005-0000-0000-0000E52E0000}"/>
    <cellStyle name="40% - Accent2 66 2 4" xfId="12213" xr:uid="{00000000-0005-0000-0000-0000E62E0000}"/>
    <cellStyle name="40% - Accent2 66 2 4 2" xfId="12214" xr:uid="{00000000-0005-0000-0000-0000E72E0000}"/>
    <cellStyle name="40% - Accent2 66 2 5" xfId="12215" xr:uid="{00000000-0005-0000-0000-0000E82E0000}"/>
    <cellStyle name="40% - Accent2 66 2 5 2" xfId="12216" xr:uid="{00000000-0005-0000-0000-0000E92E0000}"/>
    <cellStyle name="40% - Accent2 66 2 6" xfId="12217" xr:uid="{00000000-0005-0000-0000-0000EA2E0000}"/>
    <cellStyle name="40% - Accent2 66 3" xfId="12218" xr:uid="{00000000-0005-0000-0000-0000EB2E0000}"/>
    <cellStyle name="40% - Accent2 66 3 2" xfId="12219" xr:uid="{00000000-0005-0000-0000-0000EC2E0000}"/>
    <cellStyle name="40% - Accent2 66 4" xfId="12220" xr:uid="{00000000-0005-0000-0000-0000ED2E0000}"/>
    <cellStyle name="40% - Accent2 66 4 2" xfId="12221" xr:uid="{00000000-0005-0000-0000-0000EE2E0000}"/>
    <cellStyle name="40% - Accent2 66 5" xfId="12222" xr:uid="{00000000-0005-0000-0000-0000EF2E0000}"/>
    <cellStyle name="40% - Accent2 66 5 2" xfId="12223" xr:uid="{00000000-0005-0000-0000-0000F02E0000}"/>
    <cellStyle name="40% - Accent2 66 6" xfId="12224" xr:uid="{00000000-0005-0000-0000-0000F12E0000}"/>
    <cellStyle name="40% - Accent2 66 6 2" xfId="12225" xr:uid="{00000000-0005-0000-0000-0000F22E0000}"/>
    <cellStyle name="40% - Accent2 66 7" xfId="12226" xr:uid="{00000000-0005-0000-0000-0000F32E0000}"/>
    <cellStyle name="40% - Accent2 66 8" xfId="12227" xr:uid="{00000000-0005-0000-0000-0000F42E0000}"/>
    <cellStyle name="40% - Accent2 67" xfId="12228" xr:uid="{00000000-0005-0000-0000-0000F52E0000}"/>
    <cellStyle name="40% - Accent2 67 2" xfId="12229" xr:uid="{00000000-0005-0000-0000-0000F62E0000}"/>
    <cellStyle name="40% - Accent2 67 2 2" xfId="12230" xr:uid="{00000000-0005-0000-0000-0000F72E0000}"/>
    <cellStyle name="40% - Accent2 67 2 2 2" xfId="12231" xr:uid="{00000000-0005-0000-0000-0000F82E0000}"/>
    <cellStyle name="40% - Accent2 67 2 3" xfId="12232" xr:uid="{00000000-0005-0000-0000-0000F92E0000}"/>
    <cellStyle name="40% - Accent2 67 2 3 2" xfId="12233" xr:uid="{00000000-0005-0000-0000-0000FA2E0000}"/>
    <cellStyle name="40% - Accent2 67 2 4" xfId="12234" xr:uid="{00000000-0005-0000-0000-0000FB2E0000}"/>
    <cellStyle name="40% - Accent2 67 2 4 2" xfId="12235" xr:uid="{00000000-0005-0000-0000-0000FC2E0000}"/>
    <cellStyle name="40% - Accent2 67 2 5" xfId="12236" xr:uid="{00000000-0005-0000-0000-0000FD2E0000}"/>
    <cellStyle name="40% - Accent2 67 2 5 2" xfId="12237" xr:uid="{00000000-0005-0000-0000-0000FE2E0000}"/>
    <cellStyle name="40% - Accent2 67 2 6" xfId="12238" xr:uid="{00000000-0005-0000-0000-0000FF2E0000}"/>
    <cellStyle name="40% - Accent2 67 3" xfId="12239" xr:uid="{00000000-0005-0000-0000-0000002F0000}"/>
    <cellStyle name="40% - Accent2 67 3 2" xfId="12240" xr:uid="{00000000-0005-0000-0000-0000012F0000}"/>
    <cellStyle name="40% - Accent2 67 4" xfId="12241" xr:uid="{00000000-0005-0000-0000-0000022F0000}"/>
    <cellStyle name="40% - Accent2 67 4 2" xfId="12242" xr:uid="{00000000-0005-0000-0000-0000032F0000}"/>
    <cellStyle name="40% - Accent2 67 5" xfId="12243" xr:uid="{00000000-0005-0000-0000-0000042F0000}"/>
    <cellStyle name="40% - Accent2 67 5 2" xfId="12244" xr:uid="{00000000-0005-0000-0000-0000052F0000}"/>
    <cellStyle name="40% - Accent2 67 6" xfId="12245" xr:uid="{00000000-0005-0000-0000-0000062F0000}"/>
    <cellStyle name="40% - Accent2 67 6 2" xfId="12246" xr:uid="{00000000-0005-0000-0000-0000072F0000}"/>
    <cellStyle name="40% - Accent2 67 7" xfId="12247" xr:uid="{00000000-0005-0000-0000-0000082F0000}"/>
    <cellStyle name="40% - Accent2 67 8" xfId="12248" xr:uid="{00000000-0005-0000-0000-0000092F0000}"/>
    <cellStyle name="40% - Accent2 68" xfId="12249" xr:uid="{00000000-0005-0000-0000-00000A2F0000}"/>
    <cellStyle name="40% - Accent2 68 2" xfId="12250" xr:uid="{00000000-0005-0000-0000-00000B2F0000}"/>
    <cellStyle name="40% - Accent2 68 2 2" xfId="12251" xr:uid="{00000000-0005-0000-0000-00000C2F0000}"/>
    <cellStyle name="40% - Accent2 68 2 2 2" xfId="12252" xr:uid="{00000000-0005-0000-0000-00000D2F0000}"/>
    <cellStyle name="40% - Accent2 68 2 3" xfId="12253" xr:uid="{00000000-0005-0000-0000-00000E2F0000}"/>
    <cellStyle name="40% - Accent2 68 2 3 2" xfId="12254" xr:uid="{00000000-0005-0000-0000-00000F2F0000}"/>
    <cellStyle name="40% - Accent2 68 2 4" xfId="12255" xr:uid="{00000000-0005-0000-0000-0000102F0000}"/>
    <cellStyle name="40% - Accent2 68 2 4 2" xfId="12256" xr:uid="{00000000-0005-0000-0000-0000112F0000}"/>
    <cellStyle name="40% - Accent2 68 2 5" xfId="12257" xr:uid="{00000000-0005-0000-0000-0000122F0000}"/>
    <cellStyle name="40% - Accent2 68 2 5 2" xfId="12258" xr:uid="{00000000-0005-0000-0000-0000132F0000}"/>
    <cellStyle name="40% - Accent2 68 2 6" xfId="12259" xr:uid="{00000000-0005-0000-0000-0000142F0000}"/>
    <cellStyle name="40% - Accent2 68 3" xfId="12260" xr:uid="{00000000-0005-0000-0000-0000152F0000}"/>
    <cellStyle name="40% - Accent2 68 3 2" xfId="12261" xr:uid="{00000000-0005-0000-0000-0000162F0000}"/>
    <cellStyle name="40% - Accent2 68 4" xfId="12262" xr:uid="{00000000-0005-0000-0000-0000172F0000}"/>
    <cellStyle name="40% - Accent2 68 4 2" xfId="12263" xr:uid="{00000000-0005-0000-0000-0000182F0000}"/>
    <cellStyle name="40% - Accent2 68 5" xfId="12264" xr:uid="{00000000-0005-0000-0000-0000192F0000}"/>
    <cellStyle name="40% - Accent2 68 5 2" xfId="12265" xr:uid="{00000000-0005-0000-0000-00001A2F0000}"/>
    <cellStyle name="40% - Accent2 68 6" xfId="12266" xr:uid="{00000000-0005-0000-0000-00001B2F0000}"/>
    <cellStyle name="40% - Accent2 68 6 2" xfId="12267" xr:uid="{00000000-0005-0000-0000-00001C2F0000}"/>
    <cellStyle name="40% - Accent2 68 7" xfId="12268" xr:uid="{00000000-0005-0000-0000-00001D2F0000}"/>
    <cellStyle name="40% - Accent2 68 8" xfId="12269" xr:uid="{00000000-0005-0000-0000-00001E2F0000}"/>
    <cellStyle name="40% - Accent2 69" xfId="12270" xr:uid="{00000000-0005-0000-0000-00001F2F0000}"/>
    <cellStyle name="40% - Accent2 69 2" xfId="12271" xr:uid="{00000000-0005-0000-0000-0000202F0000}"/>
    <cellStyle name="40% - Accent2 69 2 2" xfId="12272" xr:uid="{00000000-0005-0000-0000-0000212F0000}"/>
    <cellStyle name="40% - Accent2 69 2 2 2" xfId="12273" xr:uid="{00000000-0005-0000-0000-0000222F0000}"/>
    <cellStyle name="40% - Accent2 69 2 3" xfId="12274" xr:uid="{00000000-0005-0000-0000-0000232F0000}"/>
    <cellStyle name="40% - Accent2 69 2 3 2" xfId="12275" xr:uid="{00000000-0005-0000-0000-0000242F0000}"/>
    <cellStyle name="40% - Accent2 69 2 4" xfId="12276" xr:uid="{00000000-0005-0000-0000-0000252F0000}"/>
    <cellStyle name="40% - Accent2 69 2 4 2" xfId="12277" xr:uid="{00000000-0005-0000-0000-0000262F0000}"/>
    <cellStyle name="40% - Accent2 69 2 5" xfId="12278" xr:uid="{00000000-0005-0000-0000-0000272F0000}"/>
    <cellStyle name="40% - Accent2 69 2 5 2" xfId="12279" xr:uid="{00000000-0005-0000-0000-0000282F0000}"/>
    <cellStyle name="40% - Accent2 69 2 6" xfId="12280" xr:uid="{00000000-0005-0000-0000-0000292F0000}"/>
    <cellStyle name="40% - Accent2 69 3" xfId="12281" xr:uid="{00000000-0005-0000-0000-00002A2F0000}"/>
    <cellStyle name="40% - Accent2 69 3 2" xfId="12282" xr:uid="{00000000-0005-0000-0000-00002B2F0000}"/>
    <cellStyle name="40% - Accent2 69 4" xfId="12283" xr:uid="{00000000-0005-0000-0000-00002C2F0000}"/>
    <cellStyle name="40% - Accent2 69 4 2" xfId="12284" xr:uid="{00000000-0005-0000-0000-00002D2F0000}"/>
    <cellStyle name="40% - Accent2 69 5" xfId="12285" xr:uid="{00000000-0005-0000-0000-00002E2F0000}"/>
    <cellStyle name="40% - Accent2 69 5 2" xfId="12286" xr:uid="{00000000-0005-0000-0000-00002F2F0000}"/>
    <cellStyle name="40% - Accent2 69 6" xfId="12287" xr:uid="{00000000-0005-0000-0000-0000302F0000}"/>
    <cellStyle name="40% - Accent2 69 6 2" xfId="12288" xr:uid="{00000000-0005-0000-0000-0000312F0000}"/>
    <cellStyle name="40% - Accent2 69 7" xfId="12289" xr:uid="{00000000-0005-0000-0000-0000322F0000}"/>
    <cellStyle name="40% - Accent2 69 8" xfId="12290" xr:uid="{00000000-0005-0000-0000-0000332F0000}"/>
    <cellStyle name="40% - Accent2 7" xfId="12291" xr:uid="{00000000-0005-0000-0000-0000342F0000}"/>
    <cellStyle name="40% - Accent2 7 10" xfId="12292" xr:uid="{00000000-0005-0000-0000-0000352F0000}"/>
    <cellStyle name="40% - Accent2 7 11" xfId="12293" xr:uid="{00000000-0005-0000-0000-0000362F0000}"/>
    <cellStyle name="40% - Accent2 7 2" xfId="12294" xr:uid="{00000000-0005-0000-0000-0000372F0000}"/>
    <cellStyle name="40% - Accent2 7 2 2" xfId="12295" xr:uid="{00000000-0005-0000-0000-0000382F0000}"/>
    <cellStyle name="40% - Accent2 7 2 2 2" xfId="12296" xr:uid="{00000000-0005-0000-0000-0000392F0000}"/>
    <cellStyle name="40% - Accent2 7 2 3" xfId="12297" xr:uid="{00000000-0005-0000-0000-00003A2F0000}"/>
    <cellStyle name="40% - Accent2 7 2 3 2" xfId="12298" xr:uid="{00000000-0005-0000-0000-00003B2F0000}"/>
    <cellStyle name="40% - Accent2 7 2 4" xfId="12299" xr:uid="{00000000-0005-0000-0000-00003C2F0000}"/>
    <cellStyle name="40% - Accent2 7 2 4 2" xfId="12300" xr:uid="{00000000-0005-0000-0000-00003D2F0000}"/>
    <cellStyle name="40% - Accent2 7 2 5" xfId="12301" xr:uid="{00000000-0005-0000-0000-00003E2F0000}"/>
    <cellStyle name="40% - Accent2 7 2 5 2" xfId="12302" xr:uid="{00000000-0005-0000-0000-00003F2F0000}"/>
    <cellStyle name="40% - Accent2 7 2 6" xfId="12303" xr:uid="{00000000-0005-0000-0000-0000402F0000}"/>
    <cellStyle name="40% - Accent2 7 2 7" xfId="12304" xr:uid="{00000000-0005-0000-0000-0000412F0000}"/>
    <cellStyle name="40% - Accent2 7 2 8" xfId="12305" xr:uid="{00000000-0005-0000-0000-0000422F0000}"/>
    <cellStyle name="40% - Accent2 7 2 9" xfId="12306" xr:uid="{00000000-0005-0000-0000-0000432F0000}"/>
    <cellStyle name="40% - Accent2 7 3" xfId="12307" xr:uid="{00000000-0005-0000-0000-0000442F0000}"/>
    <cellStyle name="40% - Accent2 7 3 2" xfId="12308" xr:uid="{00000000-0005-0000-0000-0000452F0000}"/>
    <cellStyle name="40% - Accent2 7 4" xfId="12309" xr:uid="{00000000-0005-0000-0000-0000462F0000}"/>
    <cellStyle name="40% - Accent2 7 4 2" xfId="12310" xr:uid="{00000000-0005-0000-0000-0000472F0000}"/>
    <cellStyle name="40% - Accent2 7 5" xfId="12311" xr:uid="{00000000-0005-0000-0000-0000482F0000}"/>
    <cellStyle name="40% - Accent2 7 5 2" xfId="12312" xr:uid="{00000000-0005-0000-0000-0000492F0000}"/>
    <cellStyle name="40% - Accent2 7 6" xfId="12313" xr:uid="{00000000-0005-0000-0000-00004A2F0000}"/>
    <cellStyle name="40% - Accent2 7 6 2" xfId="12314" xr:uid="{00000000-0005-0000-0000-00004B2F0000}"/>
    <cellStyle name="40% - Accent2 7 7" xfId="12315" xr:uid="{00000000-0005-0000-0000-00004C2F0000}"/>
    <cellStyle name="40% - Accent2 7 8" xfId="12316" xr:uid="{00000000-0005-0000-0000-00004D2F0000}"/>
    <cellStyle name="40% - Accent2 7 9" xfId="12317" xr:uid="{00000000-0005-0000-0000-00004E2F0000}"/>
    <cellStyle name="40% - Accent2 70" xfId="12318" xr:uid="{00000000-0005-0000-0000-00004F2F0000}"/>
    <cellStyle name="40% - Accent2 70 2" xfId="12319" xr:uid="{00000000-0005-0000-0000-0000502F0000}"/>
    <cellStyle name="40% - Accent2 70 2 2" xfId="12320" xr:uid="{00000000-0005-0000-0000-0000512F0000}"/>
    <cellStyle name="40% - Accent2 70 2 2 2" xfId="12321" xr:uid="{00000000-0005-0000-0000-0000522F0000}"/>
    <cellStyle name="40% - Accent2 70 2 3" xfId="12322" xr:uid="{00000000-0005-0000-0000-0000532F0000}"/>
    <cellStyle name="40% - Accent2 70 2 3 2" xfId="12323" xr:uid="{00000000-0005-0000-0000-0000542F0000}"/>
    <cellStyle name="40% - Accent2 70 2 4" xfId="12324" xr:uid="{00000000-0005-0000-0000-0000552F0000}"/>
    <cellStyle name="40% - Accent2 70 2 4 2" xfId="12325" xr:uid="{00000000-0005-0000-0000-0000562F0000}"/>
    <cellStyle name="40% - Accent2 70 2 5" xfId="12326" xr:uid="{00000000-0005-0000-0000-0000572F0000}"/>
    <cellStyle name="40% - Accent2 70 2 5 2" xfId="12327" xr:uid="{00000000-0005-0000-0000-0000582F0000}"/>
    <cellStyle name="40% - Accent2 70 2 6" xfId="12328" xr:uid="{00000000-0005-0000-0000-0000592F0000}"/>
    <cellStyle name="40% - Accent2 70 3" xfId="12329" xr:uid="{00000000-0005-0000-0000-00005A2F0000}"/>
    <cellStyle name="40% - Accent2 70 3 2" xfId="12330" xr:uid="{00000000-0005-0000-0000-00005B2F0000}"/>
    <cellStyle name="40% - Accent2 70 4" xfId="12331" xr:uid="{00000000-0005-0000-0000-00005C2F0000}"/>
    <cellStyle name="40% - Accent2 70 4 2" xfId="12332" xr:uid="{00000000-0005-0000-0000-00005D2F0000}"/>
    <cellStyle name="40% - Accent2 70 5" xfId="12333" xr:uid="{00000000-0005-0000-0000-00005E2F0000}"/>
    <cellStyle name="40% - Accent2 70 5 2" xfId="12334" xr:uid="{00000000-0005-0000-0000-00005F2F0000}"/>
    <cellStyle name="40% - Accent2 70 6" xfId="12335" xr:uid="{00000000-0005-0000-0000-0000602F0000}"/>
    <cellStyle name="40% - Accent2 70 6 2" xfId="12336" xr:uid="{00000000-0005-0000-0000-0000612F0000}"/>
    <cellStyle name="40% - Accent2 70 7" xfId="12337" xr:uid="{00000000-0005-0000-0000-0000622F0000}"/>
    <cellStyle name="40% - Accent2 70 8" xfId="12338" xr:uid="{00000000-0005-0000-0000-0000632F0000}"/>
    <cellStyle name="40% - Accent2 71" xfId="12339" xr:uid="{00000000-0005-0000-0000-0000642F0000}"/>
    <cellStyle name="40% - Accent2 71 2" xfId="12340" xr:uid="{00000000-0005-0000-0000-0000652F0000}"/>
    <cellStyle name="40% - Accent2 71 2 2" xfId="12341" xr:uid="{00000000-0005-0000-0000-0000662F0000}"/>
    <cellStyle name="40% - Accent2 71 2 2 2" xfId="12342" xr:uid="{00000000-0005-0000-0000-0000672F0000}"/>
    <cellStyle name="40% - Accent2 71 2 3" xfId="12343" xr:uid="{00000000-0005-0000-0000-0000682F0000}"/>
    <cellStyle name="40% - Accent2 71 2 3 2" xfId="12344" xr:uid="{00000000-0005-0000-0000-0000692F0000}"/>
    <cellStyle name="40% - Accent2 71 2 4" xfId="12345" xr:uid="{00000000-0005-0000-0000-00006A2F0000}"/>
    <cellStyle name="40% - Accent2 71 2 4 2" xfId="12346" xr:uid="{00000000-0005-0000-0000-00006B2F0000}"/>
    <cellStyle name="40% - Accent2 71 2 5" xfId="12347" xr:uid="{00000000-0005-0000-0000-00006C2F0000}"/>
    <cellStyle name="40% - Accent2 71 2 5 2" xfId="12348" xr:uid="{00000000-0005-0000-0000-00006D2F0000}"/>
    <cellStyle name="40% - Accent2 71 2 6" xfId="12349" xr:uid="{00000000-0005-0000-0000-00006E2F0000}"/>
    <cellStyle name="40% - Accent2 71 3" xfId="12350" xr:uid="{00000000-0005-0000-0000-00006F2F0000}"/>
    <cellStyle name="40% - Accent2 71 3 2" xfId="12351" xr:uid="{00000000-0005-0000-0000-0000702F0000}"/>
    <cellStyle name="40% - Accent2 71 4" xfId="12352" xr:uid="{00000000-0005-0000-0000-0000712F0000}"/>
    <cellStyle name="40% - Accent2 71 4 2" xfId="12353" xr:uid="{00000000-0005-0000-0000-0000722F0000}"/>
    <cellStyle name="40% - Accent2 71 5" xfId="12354" xr:uid="{00000000-0005-0000-0000-0000732F0000}"/>
    <cellStyle name="40% - Accent2 71 5 2" xfId="12355" xr:uid="{00000000-0005-0000-0000-0000742F0000}"/>
    <cellStyle name="40% - Accent2 71 6" xfId="12356" xr:uid="{00000000-0005-0000-0000-0000752F0000}"/>
    <cellStyle name="40% - Accent2 71 6 2" xfId="12357" xr:uid="{00000000-0005-0000-0000-0000762F0000}"/>
    <cellStyle name="40% - Accent2 71 7" xfId="12358" xr:uid="{00000000-0005-0000-0000-0000772F0000}"/>
    <cellStyle name="40% - Accent2 71 8" xfId="12359" xr:uid="{00000000-0005-0000-0000-0000782F0000}"/>
    <cellStyle name="40% - Accent2 72" xfId="12360" xr:uid="{00000000-0005-0000-0000-0000792F0000}"/>
    <cellStyle name="40% - Accent2 72 2" xfId="12361" xr:uid="{00000000-0005-0000-0000-00007A2F0000}"/>
    <cellStyle name="40% - Accent2 72 2 2" xfId="12362" xr:uid="{00000000-0005-0000-0000-00007B2F0000}"/>
    <cellStyle name="40% - Accent2 72 2 2 2" xfId="12363" xr:uid="{00000000-0005-0000-0000-00007C2F0000}"/>
    <cellStyle name="40% - Accent2 72 2 3" xfId="12364" xr:uid="{00000000-0005-0000-0000-00007D2F0000}"/>
    <cellStyle name="40% - Accent2 72 2 3 2" xfId="12365" xr:uid="{00000000-0005-0000-0000-00007E2F0000}"/>
    <cellStyle name="40% - Accent2 72 2 4" xfId="12366" xr:uid="{00000000-0005-0000-0000-00007F2F0000}"/>
    <cellStyle name="40% - Accent2 72 2 4 2" xfId="12367" xr:uid="{00000000-0005-0000-0000-0000802F0000}"/>
    <cellStyle name="40% - Accent2 72 2 5" xfId="12368" xr:uid="{00000000-0005-0000-0000-0000812F0000}"/>
    <cellStyle name="40% - Accent2 72 2 5 2" xfId="12369" xr:uid="{00000000-0005-0000-0000-0000822F0000}"/>
    <cellStyle name="40% - Accent2 72 2 6" xfId="12370" xr:uid="{00000000-0005-0000-0000-0000832F0000}"/>
    <cellStyle name="40% - Accent2 72 3" xfId="12371" xr:uid="{00000000-0005-0000-0000-0000842F0000}"/>
    <cellStyle name="40% - Accent2 72 3 2" xfId="12372" xr:uid="{00000000-0005-0000-0000-0000852F0000}"/>
    <cellStyle name="40% - Accent2 72 4" xfId="12373" xr:uid="{00000000-0005-0000-0000-0000862F0000}"/>
    <cellStyle name="40% - Accent2 72 4 2" xfId="12374" xr:uid="{00000000-0005-0000-0000-0000872F0000}"/>
    <cellStyle name="40% - Accent2 72 5" xfId="12375" xr:uid="{00000000-0005-0000-0000-0000882F0000}"/>
    <cellStyle name="40% - Accent2 72 5 2" xfId="12376" xr:uid="{00000000-0005-0000-0000-0000892F0000}"/>
    <cellStyle name="40% - Accent2 72 6" xfId="12377" xr:uid="{00000000-0005-0000-0000-00008A2F0000}"/>
    <cellStyle name="40% - Accent2 72 6 2" xfId="12378" xr:uid="{00000000-0005-0000-0000-00008B2F0000}"/>
    <cellStyle name="40% - Accent2 72 7" xfId="12379" xr:uid="{00000000-0005-0000-0000-00008C2F0000}"/>
    <cellStyle name="40% - Accent2 72 8" xfId="12380" xr:uid="{00000000-0005-0000-0000-00008D2F0000}"/>
    <cellStyle name="40% - Accent2 8" xfId="12381" xr:uid="{00000000-0005-0000-0000-00008E2F0000}"/>
    <cellStyle name="40% - Accent2 8 2" xfId="12382" xr:uid="{00000000-0005-0000-0000-00008F2F0000}"/>
    <cellStyle name="40% - Accent2 8 2 2" xfId="12383" xr:uid="{00000000-0005-0000-0000-0000902F0000}"/>
    <cellStyle name="40% - Accent2 8 2 2 2" xfId="12384" xr:uid="{00000000-0005-0000-0000-0000912F0000}"/>
    <cellStyle name="40% - Accent2 8 2 3" xfId="12385" xr:uid="{00000000-0005-0000-0000-0000922F0000}"/>
    <cellStyle name="40% - Accent2 8 2 3 2" xfId="12386" xr:uid="{00000000-0005-0000-0000-0000932F0000}"/>
    <cellStyle name="40% - Accent2 8 2 4" xfId="12387" xr:uid="{00000000-0005-0000-0000-0000942F0000}"/>
    <cellStyle name="40% - Accent2 8 2 4 2" xfId="12388" xr:uid="{00000000-0005-0000-0000-0000952F0000}"/>
    <cellStyle name="40% - Accent2 8 2 5" xfId="12389" xr:uid="{00000000-0005-0000-0000-0000962F0000}"/>
    <cellStyle name="40% - Accent2 8 2 5 2" xfId="12390" xr:uid="{00000000-0005-0000-0000-0000972F0000}"/>
    <cellStyle name="40% - Accent2 8 2 6" xfId="12391" xr:uid="{00000000-0005-0000-0000-0000982F0000}"/>
    <cellStyle name="40% - Accent2 8 3" xfId="12392" xr:uid="{00000000-0005-0000-0000-0000992F0000}"/>
    <cellStyle name="40% - Accent2 8 3 2" xfId="12393" xr:uid="{00000000-0005-0000-0000-00009A2F0000}"/>
    <cellStyle name="40% - Accent2 8 4" xfId="12394" xr:uid="{00000000-0005-0000-0000-00009B2F0000}"/>
    <cellStyle name="40% - Accent2 8 4 2" xfId="12395" xr:uid="{00000000-0005-0000-0000-00009C2F0000}"/>
    <cellStyle name="40% - Accent2 8 5" xfId="12396" xr:uid="{00000000-0005-0000-0000-00009D2F0000}"/>
    <cellStyle name="40% - Accent2 8 5 2" xfId="12397" xr:uid="{00000000-0005-0000-0000-00009E2F0000}"/>
    <cellStyle name="40% - Accent2 8 6" xfId="12398" xr:uid="{00000000-0005-0000-0000-00009F2F0000}"/>
    <cellStyle name="40% - Accent2 8 6 2" xfId="12399" xr:uid="{00000000-0005-0000-0000-0000A02F0000}"/>
    <cellStyle name="40% - Accent2 8 7" xfId="12400" xr:uid="{00000000-0005-0000-0000-0000A12F0000}"/>
    <cellStyle name="40% - Accent2 8 8" xfId="12401" xr:uid="{00000000-0005-0000-0000-0000A22F0000}"/>
    <cellStyle name="40% - Accent2 9" xfId="12402" xr:uid="{00000000-0005-0000-0000-0000A32F0000}"/>
    <cellStyle name="40% - Accent2 9 2" xfId="12403" xr:uid="{00000000-0005-0000-0000-0000A42F0000}"/>
    <cellStyle name="40% - Accent2 9 2 2" xfId="12404" xr:uid="{00000000-0005-0000-0000-0000A52F0000}"/>
    <cellStyle name="40% - Accent2 9 2 2 2" xfId="12405" xr:uid="{00000000-0005-0000-0000-0000A62F0000}"/>
    <cellStyle name="40% - Accent2 9 2 3" xfId="12406" xr:uid="{00000000-0005-0000-0000-0000A72F0000}"/>
    <cellStyle name="40% - Accent2 9 2 3 2" xfId="12407" xr:uid="{00000000-0005-0000-0000-0000A82F0000}"/>
    <cellStyle name="40% - Accent2 9 2 4" xfId="12408" xr:uid="{00000000-0005-0000-0000-0000A92F0000}"/>
    <cellStyle name="40% - Accent2 9 2 4 2" xfId="12409" xr:uid="{00000000-0005-0000-0000-0000AA2F0000}"/>
    <cellStyle name="40% - Accent2 9 2 5" xfId="12410" xr:uid="{00000000-0005-0000-0000-0000AB2F0000}"/>
    <cellStyle name="40% - Accent2 9 2 5 2" xfId="12411" xr:uid="{00000000-0005-0000-0000-0000AC2F0000}"/>
    <cellStyle name="40% - Accent2 9 2 6" xfId="12412" xr:uid="{00000000-0005-0000-0000-0000AD2F0000}"/>
    <cellStyle name="40% - Accent2 9 3" xfId="12413" xr:uid="{00000000-0005-0000-0000-0000AE2F0000}"/>
    <cellStyle name="40% - Accent2 9 3 2" xfId="12414" xr:uid="{00000000-0005-0000-0000-0000AF2F0000}"/>
    <cellStyle name="40% - Accent2 9 4" xfId="12415" xr:uid="{00000000-0005-0000-0000-0000B02F0000}"/>
    <cellStyle name="40% - Accent2 9 4 2" xfId="12416" xr:uid="{00000000-0005-0000-0000-0000B12F0000}"/>
    <cellStyle name="40% - Accent2 9 5" xfId="12417" xr:uid="{00000000-0005-0000-0000-0000B22F0000}"/>
    <cellStyle name="40% - Accent2 9 5 2" xfId="12418" xr:uid="{00000000-0005-0000-0000-0000B32F0000}"/>
    <cellStyle name="40% - Accent2 9 6" xfId="12419" xr:uid="{00000000-0005-0000-0000-0000B42F0000}"/>
    <cellStyle name="40% - Accent2 9 6 2" xfId="12420" xr:uid="{00000000-0005-0000-0000-0000B52F0000}"/>
    <cellStyle name="40% - Accent2 9 7" xfId="12421" xr:uid="{00000000-0005-0000-0000-0000B62F0000}"/>
    <cellStyle name="40% - Accent2 9 8" xfId="12422" xr:uid="{00000000-0005-0000-0000-0000B72F0000}"/>
    <cellStyle name="40% - Accent3 10" xfId="12423" xr:uid="{00000000-0005-0000-0000-0000B82F0000}"/>
    <cellStyle name="40% - Accent3 10 2" xfId="12424" xr:uid="{00000000-0005-0000-0000-0000B92F0000}"/>
    <cellStyle name="40% - Accent3 10 2 2" xfId="12425" xr:uid="{00000000-0005-0000-0000-0000BA2F0000}"/>
    <cellStyle name="40% - Accent3 10 2 2 2" xfId="12426" xr:uid="{00000000-0005-0000-0000-0000BB2F0000}"/>
    <cellStyle name="40% - Accent3 10 2 3" xfId="12427" xr:uid="{00000000-0005-0000-0000-0000BC2F0000}"/>
    <cellStyle name="40% - Accent3 10 2 3 2" xfId="12428" xr:uid="{00000000-0005-0000-0000-0000BD2F0000}"/>
    <cellStyle name="40% - Accent3 10 2 4" xfId="12429" xr:uid="{00000000-0005-0000-0000-0000BE2F0000}"/>
    <cellStyle name="40% - Accent3 10 2 4 2" xfId="12430" xr:uid="{00000000-0005-0000-0000-0000BF2F0000}"/>
    <cellStyle name="40% - Accent3 10 2 5" xfId="12431" xr:uid="{00000000-0005-0000-0000-0000C02F0000}"/>
    <cellStyle name="40% - Accent3 10 2 5 2" xfId="12432" xr:uid="{00000000-0005-0000-0000-0000C12F0000}"/>
    <cellStyle name="40% - Accent3 10 2 6" xfId="12433" xr:uid="{00000000-0005-0000-0000-0000C22F0000}"/>
    <cellStyle name="40% - Accent3 10 3" xfId="12434" xr:uid="{00000000-0005-0000-0000-0000C32F0000}"/>
    <cellStyle name="40% - Accent3 10 3 2" xfId="12435" xr:uid="{00000000-0005-0000-0000-0000C42F0000}"/>
    <cellStyle name="40% - Accent3 10 4" xfId="12436" xr:uid="{00000000-0005-0000-0000-0000C52F0000}"/>
    <cellStyle name="40% - Accent3 10 4 2" xfId="12437" xr:uid="{00000000-0005-0000-0000-0000C62F0000}"/>
    <cellStyle name="40% - Accent3 10 5" xfId="12438" xr:uid="{00000000-0005-0000-0000-0000C72F0000}"/>
    <cellStyle name="40% - Accent3 10 5 2" xfId="12439" xr:uid="{00000000-0005-0000-0000-0000C82F0000}"/>
    <cellStyle name="40% - Accent3 10 6" xfId="12440" xr:uid="{00000000-0005-0000-0000-0000C92F0000}"/>
    <cellStyle name="40% - Accent3 10 6 2" xfId="12441" xr:uid="{00000000-0005-0000-0000-0000CA2F0000}"/>
    <cellStyle name="40% - Accent3 10 7" xfId="12442" xr:uid="{00000000-0005-0000-0000-0000CB2F0000}"/>
    <cellStyle name="40% - Accent3 10 8" xfId="12443" xr:uid="{00000000-0005-0000-0000-0000CC2F0000}"/>
    <cellStyle name="40% - Accent3 11" xfId="12444" xr:uid="{00000000-0005-0000-0000-0000CD2F0000}"/>
    <cellStyle name="40% - Accent3 11 2" xfId="12445" xr:uid="{00000000-0005-0000-0000-0000CE2F0000}"/>
    <cellStyle name="40% - Accent3 11 2 2" xfId="12446" xr:uid="{00000000-0005-0000-0000-0000CF2F0000}"/>
    <cellStyle name="40% - Accent3 11 2 2 2" xfId="12447" xr:uid="{00000000-0005-0000-0000-0000D02F0000}"/>
    <cellStyle name="40% - Accent3 11 2 3" xfId="12448" xr:uid="{00000000-0005-0000-0000-0000D12F0000}"/>
    <cellStyle name="40% - Accent3 11 2 3 2" xfId="12449" xr:uid="{00000000-0005-0000-0000-0000D22F0000}"/>
    <cellStyle name="40% - Accent3 11 2 4" xfId="12450" xr:uid="{00000000-0005-0000-0000-0000D32F0000}"/>
    <cellStyle name="40% - Accent3 11 2 4 2" xfId="12451" xr:uid="{00000000-0005-0000-0000-0000D42F0000}"/>
    <cellStyle name="40% - Accent3 11 2 5" xfId="12452" xr:uid="{00000000-0005-0000-0000-0000D52F0000}"/>
    <cellStyle name="40% - Accent3 11 2 5 2" xfId="12453" xr:uid="{00000000-0005-0000-0000-0000D62F0000}"/>
    <cellStyle name="40% - Accent3 11 2 6" xfId="12454" xr:uid="{00000000-0005-0000-0000-0000D72F0000}"/>
    <cellStyle name="40% - Accent3 11 3" xfId="12455" xr:uid="{00000000-0005-0000-0000-0000D82F0000}"/>
    <cellStyle name="40% - Accent3 11 3 2" xfId="12456" xr:uid="{00000000-0005-0000-0000-0000D92F0000}"/>
    <cellStyle name="40% - Accent3 11 4" xfId="12457" xr:uid="{00000000-0005-0000-0000-0000DA2F0000}"/>
    <cellStyle name="40% - Accent3 11 4 2" xfId="12458" xr:uid="{00000000-0005-0000-0000-0000DB2F0000}"/>
    <cellStyle name="40% - Accent3 11 5" xfId="12459" xr:uid="{00000000-0005-0000-0000-0000DC2F0000}"/>
    <cellStyle name="40% - Accent3 11 5 2" xfId="12460" xr:uid="{00000000-0005-0000-0000-0000DD2F0000}"/>
    <cellStyle name="40% - Accent3 11 6" xfId="12461" xr:uid="{00000000-0005-0000-0000-0000DE2F0000}"/>
    <cellStyle name="40% - Accent3 11 6 2" xfId="12462" xr:uid="{00000000-0005-0000-0000-0000DF2F0000}"/>
    <cellStyle name="40% - Accent3 11 7" xfId="12463" xr:uid="{00000000-0005-0000-0000-0000E02F0000}"/>
    <cellStyle name="40% - Accent3 11 8" xfId="12464" xr:uid="{00000000-0005-0000-0000-0000E12F0000}"/>
    <cellStyle name="40% - Accent3 12" xfId="12465" xr:uid="{00000000-0005-0000-0000-0000E22F0000}"/>
    <cellStyle name="40% - Accent3 12 2" xfId="12466" xr:uid="{00000000-0005-0000-0000-0000E32F0000}"/>
    <cellStyle name="40% - Accent3 12 2 2" xfId="12467" xr:uid="{00000000-0005-0000-0000-0000E42F0000}"/>
    <cellStyle name="40% - Accent3 12 2 2 2" xfId="12468" xr:uid="{00000000-0005-0000-0000-0000E52F0000}"/>
    <cellStyle name="40% - Accent3 12 2 3" xfId="12469" xr:uid="{00000000-0005-0000-0000-0000E62F0000}"/>
    <cellStyle name="40% - Accent3 12 2 3 2" xfId="12470" xr:uid="{00000000-0005-0000-0000-0000E72F0000}"/>
    <cellStyle name="40% - Accent3 12 2 4" xfId="12471" xr:uid="{00000000-0005-0000-0000-0000E82F0000}"/>
    <cellStyle name="40% - Accent3 12 2 4 2" xfId="12472" xr:uid="{00000000-0005-0000-0000-0000E92F0000}"/>
    <cellStyle name="40% - Accent3 12 2 5" xfId="12473" xr:uid="{00000000-0005-0000-0000-0000EA2F0000}"/>
    <cellStyle name="40% - Accent3 12 2 5 2" xfId="12474" xr:uid="{00000000-0005-0000-0000-0000EB2F0000}"/>
    <cellStyle name="40% - Accent3 12 2 6" xfId="12475" xr:uid="{00000000-0005-0000-0000-0000EC2F0000}"/>
    <cellStyle name="40% - Accent3 12 3" xfId="12476" xr:uid="{00000000-0005-0000-0000-0000ED2F0000}"/>
    <cellStyle name="40% - Accent3 12 3 2" xfId="12477" xr:uid="{00000000-0005-0000-0000-0000EE2F0000}"/>
    <cellStyle name="40% - Accent3 12 4" xfId="12478" xr:uid="{00000000-0005-0000-0000-0000EF2F0000}"/>
    <cellStyle name="40% - Accent3 12 4 2" xfId="12479" xr:uid="{00000000-0005-0000-0000-0000F02F0000}"/>
    <cellStyle name="40% - Accent3 12 5" xfId="12480" xr:uid="{00000000-0005-0000-0000-0000F12F0000}"/>
    <cellStyle name="40% - Accent3 12 5 2" xfId="12481" xr:uid="{00000000-0005-0000-0000-0000F22F0000}"/>
    <cellStyle name="40% - Accent3 12 6" xfId="12482" xr:uid="{00000000-0005-0000-0000-0000F32F0000}"/>
    <cellStyle name="40% - Accent3 12 6 2" xfId="12483" xr:uid="{00000000-0005-0000-0000-0000F42F0000}"/>
    <cellStyle name="40% - Accent3 12 7" xfId="12484" xr:uid="{00000000-0005-0000-0000-0000F52F0000}"/>
    <cellStyle name="40% - Accent3 12 8" xfId="12485" xr:uid="{00000000-0005-0000-0000-0000F62F0000}"/>
    <cellStyle name="40% - Accent3 13" xfId="12486" xr:uid="{00000000-0005-0000-0000-0000F72F0000}"/>
    <cellStyle name="40% - Accent3 13 2" xfId="12487" xr:uid="{00000000-0005-0000-0000-0000F82F0000}"/>
    <cellStyle name="40% - Accent3 13 2 2" xfId="12488" xr:uid="{00000000-0005-0000-0000-0000F92F0000}"/>
    <cellStyle name="40% - Accent3 13 2 2 2" xfId="12489" xr:uid="{00000000-0005-0000-0000-0000FA2F0000}"/>
    <cellStyle name="40% - Accent3 13 2 3" xfId="12490" xr:uid="{00000000-0005-0000-0000-0000FB2F0000}"/>
    <cellStyle name="40% - Accent3 13 2 3 2" xfId="12491" xr:uid="{00000000-0005-0000-0000-0000FC2F0000}"/>
    <cellStyle name="40% - Accent3 13 2 4" xfId="12492" xr:uid="{00000000-0005-0000-0000-0000FD2F0000}"/>
    <cellStyle name="40% - Accent3 13 2 4 2" xfId="12493" xr:uid="{00000000-0005-0000-0000-0000FE2F0000}"/>
    <cellStyle name="40% - Accent3 13 2 5" xfId="12494" xr:uid="{00000000-0005-0000-0000-0000FF2F0000}"/>
    <cellStyle name="40% - Accent3 13 2 5 2" xfId="12495" xr:uid="{00000000-0005-0000-0000-000000300000}"/>
    <cellStyle name="40% - Accent3 13 2 6" xfId="12496" xr:uid="{00000000-0005-0000-0000-000001300000}"/>
    <cellStyle name="40% - Accent3 13 3" xfId="12497" xr:uid="{00000000-0005-0000-0000-000002300000}"/>
    <cellStyle name="40% - Accent3 13 3 2" xfId="12498" xr:uid="{00000000-0005-0000-0000-000003300000}"/>
    <cellStyle name="40% - Accent3 13 4" xfId="12499" xr:uid="{00000000-0005-0000-0000-000004300000}"/>
    <cellStyle name="40% - Accent3 13 4 2" xfId="12500" xr:uid="{00000000-0005-0000-0000-000005300000}"/>
    <cellStyle name="40% - Accent3 13 5" xfId="12501" xr:uid="{00000000-0005-0000-0000-000006300000}"/>
    <cellStyle name="40% - Accent3 13 5 2" xfId="12502" xr:uid="{00000000-0005-0000-0000-000007300000}"/>
    <cellStyle name="40% - Accent3 13 6" xfId="12503" xr:uid="{00000000-0005-0000-0000-000008300000}"/>
    <cellStyle name="40% - Accent3 13 6 2" xfId="12504" xr:uid="{00000000-0005-0000-0000-000009300000}"/>
    <cellStyle name="40% - Accent3 13 7" xfId="12505" xr:uid="{00000000-0005-0000-0000-00000A300000}"/>
    <cellStyle name="40% - Accent3 13 8" xfId="12506" xr:uid="{00000000-0005-0000-0000-00000B300000}"/>
    <cellStyle name="40% - Accent3 14" xfId="12507" xr:uid="{00000000-0005-0000-0000-00000C300000}"/>
    <cellStyle name="40% - Accent3 14 2" xfId="12508" xr:uid="{00000000-0005-0000-0000-00000D300000}"/>
    <cellStyle name="40% - Accent3 14 2 2" xfId="12509" xr:uid="{00000000-0005-0000-0000-00000E300000}"/>
    <cellStyle name="40% - Accent3 14 2 2 2" xfId="12510" xr:uid="{00000000-0005-0000-0000-00000F300000}"/>
    <cellStyle name="40% - Accent3 14 2 3" xfId="12511" xr:uid="{00000000-0005-0000-0000-000010300000}"/>
    <cellStyle name="40% - Accent3 14 2 3 2" xfId="12512" xr:uid="{00000000-0005-0000-0000-000011300000}"/>
    <cellStyle name="40% - Accent3 14 2 4" xfId="12513" xr:uid="{00000000-0005-0000-0000-000012300000}"/>
    <cellStyle name="40% - Accent3 14 2 4 2" xfId="12514" xr:uid="{00000000-0005-0000-0000-000013300000}"/>
    <cellStyle name="40% - Accent3 14 2 5" xfId="12515" xr:uid="{00000000-0005-0000-0000-000014300000}"/>
    <cellStyle name="40% - Accent3 14 2 5 2" xfId="12516" xr:uid="{00000000-0005-0000-0000-000015300000}"/>
    <cellStyle name="40% - Accent3 14 2 6" xfId="12517" xr:uid="{00000000-0005-0000-0000-000016300000}"/>
    <cellStyle name="40% - Accent3 14 3" xfId="12518" xr:uid="{00000000-0005-0000-0000-000017300000}"/>
    <cellStyle name="40% - Accent3 14 3 2" xfId="12519" xr:uid="{00000000-0005-0000-0000-000018300000}"/>
    <cellStyle name="40% - Accent3 14 4" xfId="12520" xr:uid="{00000000-0005-0000-0000-000019300000}"/>
    <cellStyle name="40% - Accent3 14 4 2" xfId="12521" xr:uid="{00000000-0005-0000-0000-00001A300000}"/>
    <cellStyle name="40% - Accent3 14 5" xfId="12522" xr:uid="{00000000-0005-0000-0000-00001B300000}"/>
    <cellStyle name="40% - Accent3 14 5 2" xfId="12523" xr:uid="{00000000-0005-0000-0000-00001C300000}"/>
    <cellStyle name="40% - Accent3 14 6" xfId="12524" xr:uid="{00000000-0005-0000-0000-00001D300000}"/>
    <cellStyle name="40% - Accent3 14 6 2" xfId="12525" xr:uid="{00000000-0005-0000-0000-00001E300000}"/>
    <cellStyle name="40% - Accent3 14 7" xfId="12526" xr:uid="{00000000-0005-0000-0000-00001F300000}"/>
    <cellStyle name="40% - Accent3 14 8" xfId="12527" xr:uid="{00000000-0005-0000-0000-000020300000}"/>
    <cellStyle name="40% - Accent3 15" xfId="12528" xr:uid="{00000000-0005-0000-0000-000021300000}"/>
    <cellStyle name="40% - Accent3 15 2" xfId="12529" xr:uid="{00000000-0005-0000-0000-000022300000}"/>
    <cellStyle name="40% - Accent3 15 2 2" xfId="12530" xr:uid="{00000000-0005-0000-0000-000023300000}"/>
    <cellStyle name="40% - Accent3 15 2 2 2" xfId="12531" xr:uid="{00000000-0005-0000-0000-000024300000}"/>
    <cellStyle name="40% - Accent3 15 2 3" xfId="12532" xr:uid="{00000000-0005-0000-0000-000025300000}"/>
    <cellStyle name="40% - Accent3 15 2 3 2" xfId="12533" xr:uid="{00000000-0005-0000-0000-000026300000}"/>
    <cellStyle name="40% - Accent3 15 2 4" xfId="12534" xr:uid="{00000000-0005-0000-0000-000027300000}"/>
    <cellStyle name="40% - Accent3 15 2 4 2" xfId="12535" xr:uid="{00000000-0005-0000-0000-000028300000}"/>
    <cellStyle name="40% - Accent3 15 2 5" xfId="12536" xr:uid="{00000000-0005-0000-0000-000029300000}"/>
    <cellStyle name="40% - Accent3 15 2 5 2" xfId="12537" xr:uid="{00000000-0005-0000-0000-00002A300000}"/>
    <cellStyle name="40% - Accent3 15 2 6" xfId="12538" xr:uid="{00000000-0005-0000-0000-00002B300000}"/>
    <cellStyle name="40% - Accent3 15 3" xfId="12539" xr:uid="{00000000-0005-0000-0000-00002C300000}"/>
    <cellStyle name="40% - Accent3 15 3 2" xfId="12540" xr:uid="{00000000-0005-0000-0000-00002D300000}"/>
    <cellStyle name="40% - Accent3 15 4" xfId="12541" xr:uid="{00000000-0005-0000-0000-00002E300000}"/>
    <cellStyle name="40% - Accent3 15 4 2" xfId="12542" xr:uid="{00000000-0005-0000-0000-00002F300000}"/>
    <cellStyle name="40% - Accent3 15 5" xfId="12543" xr:uid="{00000000-0005-0000-0000-000030300000}"/>
    <cellStyle name="40% - Accent3 15 5 2" xfId="12544" xr:uid="{00000000-0005-0000-0000-000031300000}"/>
    <cellStyle name="40% - Accent3 15 6" xfId="12545" xr:uid="{00000000-0005-0000-0000-000032300000}"/>
    <cellStyle name="40% - Accent3 15 6 2" xfId="12546" xr:uid="{00000000-0005-0000-0000-000033300000}"/>
    <cellStyle name="40% - Accent3 15 7" xfId="12547" xr:uid="{00000000-0005-0000-0000-000034300000}"/>
    <cellStyle name="40% - Accent3 15 8" xfId="12548" xr:uid="{00000000-0005-0000-0000-000035300000}"/>
    <cellStyle name="40% - Accent3 16" xfId="12549" xr:uid="{00000000-0005-0000-0000-000036300000}"/>
    <cellStyle name="40% - Accent3 16 2" xfId="12550" xr:uid="{00000000-0005-0000-0000-000037300000}"/>
    <cellStyle name="40% - Accent3 16 2 2" xfId="12551" xr:uid="{00000000-0005-0000-0000-000038300000}"/>
    <cellStyle name="40% - Accent3 16 2 2 2" xfId="12552" xr:uid="{00000000-0005-0000-0000-000039300000}"/>
    <cellStyle name="40% - Accent3 16 2 3" xfId="12553" xr:uid="{00000000-0005-0000-0000-00003A300000}"/>
    <cellStyle name="40% - Accent3 16 2 3 2" xfId="12554" xr:uid="{00000000-0005-0000-0000-00003B300000}"/>
    <cellStyle name="40% - Accent3 16 2 4" xfId="12555" xr:uid="{00000000-0005-0000-0000-00003C300000}"/>
    <cellStyle name="40% - Accent3 16 2 4 2" xfId="12556" xr:uid="{00000000-0005-0000-0000-00003D300000}"/>
    <cellStyle name="40% - Accent3 16 2 5" xfId="12557" xr:uid="{00000000-0005-0000-0000-00003E300000}"/>
    <cellStyle name="40% - Accent3 16 2 5 2" xfId="12558" xr:uid="{00000000-0005-0000-0000-00003F300000}"/>
    <cellStyle name="40% - Accent3 16 2 6" xfId="12559" xr:uid="{00000000-0005-0000-0000-000040300000}"/>
    <cellStyle name="40% - Accent3 16 3" xfId="12560" xr:uid="{00000000-0005-0000-0000-000041300000}"/>
    <cellStyle name="40% - Accent3 16 3 2" xfId="12561" xr:uid="{00000000-0005-0000-0000-000042300000}"/>
    <cellStyle name="40% - Accent3 16 4" xfId="12562" xr:uid="{00000000-0005-0000-0000-000043300000}"/>
    <cellStyle name="40% - Accent3 16 4 2" xfId="12563" xr:uid="{00000000-0005-0000-0000-000044300000}"/>
    <cellStyle name="40% - Accent3 16 5" xfId="12564" xr:uid="{00000000-0005-0000-0000-000045300000}"/>
    <cellStyle name="40% - Accent3 16 5 2" xfId="12565" xr:uid="{00000000-0005-0000-0000-000046300000}"/>
    <cellStyle name="40% - Accent3 16 6" xfId="12566" xr:uid="{00000000-0005-0000-0000-000047300000}"/>
    <cellStyle name="40% - Accent3 16 6 2" xfId="12567" xr:uid="{00000000-0005-0000-0000-000048300000}"/>
    <cellStyle name="40% - Accent3 16 7" xfId="12568" xr:uid="{00000000-0005-0000-0000-000049300000}"/>
    <cellStyle name="40% - Accent3 16 8" xfId="12569" xr:uid="{00000000-0005-0000-0000-00004A300000}"/>
    <cellStyle name="40% - Accent3 17" xfId="12570" xr:uid="{00000000-0005-0000-0000-00004B300000}"/>
    <cellStyle name="40% - Accent3 17 2" xfId="12571" xr:uid="{00000000-0005-0000-0000-00004C300000}"/>
    <cellStyle name="40% - Accent3 17 2 2" xfId="12572" xr:uid="{00000000-0005-0000-0000-00004D300000}"/>
    <cellStyle name="40% - Accent3 17 2 2 2" xfId="12573" xr:uid="{00000000-0005-0000-0000-00004E300000}"/>
    <cellStyle name="40% - Accent3 17 2 3" xfId="12574" xr:uid="{00000000-0005-0000-0000-00004F300000}"/>
    <cellStyle name="40% - Accent3 17 2 3 2" xfId="12575" xr:uid="{00000000-0005-0000-0000-000050300000}"/>
    <cellStyle name="40% - Accent3 17 2 4" xfId="12576" xr:uid="{00000000-0005-0000-0000-000051300000}"/>
    <cellStyle name="40% - Accent3 17 2 4 2" xfId="12577" xr:uid="{00000000-0005-0000-0000-000052300000}"/>
    <cellStyle name="40% - Accent3 17 2 5" xfId="12578" xr:uid="{00000000-0005-0000-0000-000053300000}"/>
    <cellStyle name="40% - Accent3 17 2 5 2" xfId="12579" xr:uid="{00000000-0005-0000-0000-000054300000}"/>
    <cellStyle name="40% - Accent3 17 2 6" xfId="12580" xr:uid="{00000000-0005-0000-0000-000055300000}"/>
    <cellStyle name="40% - Accent3 17 3" xfId="12581" xr:uid="{00000000-0005-0000-0000-000056300000}"/>
    <cellStyle name="40% - Accent3 17 3 2" xfId="12582" xr:uid="{00000000-0005-0000-0000-000057300000}"/>
    <cellStyle name="40% - Accent3 17 4" xfId="12583" xr:uid="{00000000-0005-0000-0000-000058300000}"/>
    <cellStyle name="40% - Accent3 17 4 2" xfId="12584" xr:uid="{00000000-0005-0000-0000-000059300000}"/>
    <cellStyle name="40% - Accent3 17 5" xfId="12585" xr:uid="{00000000-0005-0000-0000-00005A300000}"/>
    <cellStyle name="40% - Accent3 17 5 2" xfId="12586" xr:uid="{00000000-0005-0000-0000-00005B300000}"/>
    <cellStyle name="40% - Accent3 17 6" xfId="12587" xr:uid="{00000000-0005-0000-0000-00005C300000}"/>
    <cellStyle name="40% - Accent3 17 6 2" xfId="12588" xr:uid="{00000000-0005-0000-0000-00005D300000}"/>
    <cellStyle name="40% - Accent3 17 7" xfId="12589" xr:uid="{00000000-0005-0000-0000-00005E300000}"/>
    <cellStyle name="40% - Accent3 17 8" xfId="12590" xr:uid="{00000000-0005-0000-0000-00005F300000}"/>
    <cellStyle name="40% - Accent3 18" xfId="12591" xr:uid="{00000000-0005-0000-0000-000060300000}"/>
    <cellStyle name="40% - Accent3 18 2" xfId="12592" xr:uid="{00000000-0005-0000-0000-000061300000}"/>
    <cellStyle name="40% - Accent3 18 2 2" xfId="12593" xr:uid="{00000000-0005-0000-0000-000062300000}"/>
    <cellStyle name="40% - Accent3 18 2 2 2" xfId="12594" xr:uid="{00000000-0005-0000-0000-000063300000}"/>
    <cellStyle name="40% - Accent3 18 2 3" xfId="12595" xr:uid="{00000000-0005-0000-0000-000064300000}"/>
    <cellStyle name="40% - Accent3 18 2 3 2" xfId="12596" xr:uid="{00000000-0005-0000-0000-000065300000}"/>
    <cellStyle name="40% - Accent3 18 2 4" xfId="12597" xr:uid="{00000000-0005-0000-0000-000066300000}"/>
    <cellStyle name="40% - Accent3 18 2 4 2" xfId="12598" xr:uid="{00000000-0005-0000-0000-000067300000}"/>
    <cellStyle name="40% - Accent3 18 2 5" xfId="12599" xr:uid="{00000000-0005-0000-0000-000068300000}"/>
    <cellStyle name="40% - Accent3 18 2 5 2" xfId="12600" xr:uid="{00000000-0005-0000-0000-000069300000}"/>
    <cellStyle name="40% - Accent3 18 2 6" xfId="12601" xr:uid="{00000000-0005-0000-0000-00006A300000}"/>
    <cellStyle name="40% - Accent3 18 3" xfId="12602" xr:uid="{00000000-0005-0000-0000-00006B300000}"/>
    <cellStyle name="40% - Accent3 18 3 2" xfId="12603" xr:uid="{00000000-0005-0000-0000-00006C300000}"/>
    <cellStyle name="40% - Accent3 18 4" xfId="12604" xr:uid="{00000000-0005-0000-0000-00006D300000}"/>
    <cellStyle name="40% - Accent3 18 4 2" xfId="12605" xr:uid="{00000000-0005-0000-0000-00006E300000}"/>
    <cellStyle name="40% - Accent3 18 5" xfId="12606" xr:uid="{00000000-0005-0000-0000-00006F300000}"/>
    <cellStyle name="40% - Accent3 18 5 2" xfId="12607" xr:uid="{00000000-0005-0000-0000-000070300000}"/>
    <cellStyle name="40% - Accent3 18 6" xfId="12608" xr:uid="{00000000-0005-0000-0000-000071300000}"/>
    <cellStyle name="40% - Accent3 18 6 2" xfId="12609" xr:uid="{00000000-0005-0000-0000-000072300000}"/>
    <cellStyle name="40% - Accent3 18 7" xfId="12610" xr:uid="{00000000-0005-0000-0000-000073300000}"/>
    <cellStyle name="40% - Accent3 18 8" xfId="12611" xr:uid="{00000000-0005-0000-0000-000074300000}"/>
    <cellStyle name="40% - Accent3 19" xfId="12612" xr:uid="{00000000-0005-0000-0000-000075300000}"/>
    <cellStyle name="40% - Accent3 19 2" xfId="12613" xr:uid="{00000000-0005-0000-0000-000076300000}"/>
    <cellStyle name="40% - Accent3 19 2 2" xfId="12614" xr:uid="{00000000-0005-0000-0000-000077300000}"/>
    <cellStyle name="40% - Accent3 19 2 2 2" xfId="12615" xr:uid="{00000000-0005-0000-0000-000078300000}"/>
    <cellStyle name="40% - Accent3 19 2 3" xfId="12616" xr:uid="{00000000-0005-0000-0000-000079300000}"/>
    <cellStyle name="40% - Accent3 19 2 3 2" xfId="12617" xr:uid="{00000000-0005-0000-0000-00007A300000}"/>
    <cellStyle name="40% - Accent3 19 2 4" xfId="12618" xr:uid="{00000000-0005-0000-0000-00007B300000}"/>
    <cellStyle name="40% - Accent3 19 2 4 2" xfId="12619" xr:uid="{00000000-0005-0000-0000-00007C300000}"/>
    <cellStyle name="40% - Accent3 19 2 5" xfId="12620" xr:uid="{00000000-0005-0000-0000-00007D300000}"/>
    <cellStyle name="40% - Accent3 19 2 5 2" xfId="12621" xr:uid="{00000000-0005-0000-0000-00007E300000}"/>
    <cellStyle name="40% - Accent3 19 2 6" xfId="12622" xr:uid="{00000000-0005-0000-0000-00007F300000}"/>
    <cellStyle name="40% - Accent3 19 3" xfId="12623" xr:uid="{00000000-0005-0000-0000-000080300000}"/>
    <cellStyle name="40% - Accent3 19 3 2" xfId="12624" xr:uid="{00000000-0005-0000-0000-000081300000}"/>
    <cellStyle name="40% - Accent3 19 4" xfId="12625" xr:uid="{00000000-0005-0000-0000-000082300000}"/>
    <cellStyle name="40% - Accent3 19 4 2" xfId="12626" xr:uid="{00000000-0005-0000-0000-000083300000}"/>
    <cellStyle name="40% - Accent3 19 5" xfId="12627" xr:uid="{00000000-0005-0000-0000-000084300000}"/>
    <cellStyle name="40% - Accent3 19 5 2" xfId="12628" xr:uid="{00000000-0005-0000-0000-000085300000}"/>
    <cellStyle name="40% - Accent3 19 6" xfId="12629" xr:uid="{00000000-0005-0000-0000-000086300000}"/>
    <cellStyle name="40% - Accent3 19 6 2" xfId="12630" xr:uid="{00000000-0005-0000-0000-000087300000}"/>
    <cellStyle name="40% - Accent3 19 7" xfId="12631" xr:uid="{00000000-0005-0000-0000-000088300000}"/>
    <cellStyle name="40% - Accent3 19 8" xfId="12632" xr:uid="{00000000-0005-0000-0000-000089300000}"/>
    <cellStyle name="40% - Accent3 2" xfId="12633" xr:uid="{00000000-0005-0000-0000-00008A300000}"/>
    <cellStyle name="40% - Accent3 2 10" xfId="12634" xr:uid="{00000000-0005-0000-0000-00008B300000}"/>
    <cellStyle name="40% - Accent3 2 11" xfId="12635" xr:uid="{00000000-0005-0000-0000-00008C300000}"/>
    <cellStyle name="40% - Accent3 2 2" xfId="12636" xr:uid="{00000000-0005-0000-0000-00008D300000}"/>
    <cellStyle name="40% - Accent3 2 2 2" xfId="12637" xr:uid="{00000000-0005-0000-0000-00008E300000}"/>
    <cellStyle name="40% - Accent3 2 2 2 2" xfId="12638" xr:uid="{00000000-0005-0000-0000-00008F300000}"/>
    <cellStyle name="40% - Accent3 2 2 3" xfId="12639" xr:uid="{00000000-0005-0000-0000-000090300000}"/>
    <cellStyle name="40% - Accent3 2 2 3 2" xfId="12640" xr:uid="{00000000-0005-0000-0000-000091300000}"/>
    <cellStyle name="40% - Accent3 2 2 4" xfId="12641" xr:uid="{00000000-0005-0000-0000-000092300000}"/>
    <cellStyle name="40% - Accent3 2 2 4 2" xfId="12642" xr:uid="{00000000-0005-0000-0000-000093300000}"/>
    <cellStyle name="40% - Accent3 2 2 5" xfId="12643" xr:uid="{00000000-0005-0000-0000-000094300000}"/>
    <cellStyle name="40% - Accent3 2 2 5 2" xfId="12644" xr:uid="{00000000-0005-0000-0000-000095300000}"/>
    <cellStyle name="40% - Accent3 2 2 6" xfId="12645" xr:uid="{00000000-0005-0000-0000-000096300000}"/>
    <cellStyle name="40% - Accent3 2 2 7" xfId="12646" xr:uid="{00000000-0005-0000-0000-000097300000}"/>
    <cellStyle name="40% - Accent3 2 2 8" xfId="12647" xr:uid="{00000000-0005-0000-0000-000098300000}"/>
    <cellStyle name="40% - Accent3 2 2 9" xfId="12648" xr:uid="{00000000-0005-0000-0000-000099300000}"/>
    <cellStyle name="40% - Accent3 2 3" xfId="12649" xr:uid="{00000000-0005-0000-0000-00009A300000}"/>
    <cellStyle name="40% - Accent3 2 3 2" xfId="12650" xr:uid="{00000000-0005-0000-0000-00009B300000}"/>
    <cellStyle name="40% - Accent3 2 4" xfId="12651" xr:uid="{00000000-0005-0000-0000-00009C300000}"/>
    <cellStyle name="40% - Accent3 2 4 2" xfId="12652" xr:uid="{00000000-0005-0000-0000-00009D300000}"/>
    <cellStyle name="40% - Accent3 2 5" xfId="12653" xr:uid="{00000000-0005-0000-0000-00009E300000}"/>
    <cellStyle name="40% - Accent3 2 5 2" xfId="12654" xr:uid="{00000000-0005-0000-0000-00009F300000}"/>
    <cellStyle name="40% - Accent3 2 6" xfId="12655" xr:uid="{00000000-0005-0000-0000-0000A0300000}"/>
    <cellStyle name="40% - Accent3 2 6 2" xfId="12656" xr:uid="{00000000-0005-0000-0000-0000A1300000}"/>
    <cellStyle name="40% - Accent3 2 7" xfId="12657" xr:uid="{00000000-0005-0000-0000-0000A2300000}"/>
    <cellStyle name="40% - Accent3 2 8" xfId="12658" xr:uid="{00000000-0005-0000-0000-0000A3300000}"/>
    <cellStyle name="40% - Accent3 2 9" xfId="12659" xr:uid="{00000000-0005-0000-0000-0000A4300000}"/>
    <cellStyle name="40% - Accent3 20" xfId="12660" xr:uid="{00000000-0005-0000-0000-0000A5300000}"/>
    <cellStyle name="40% - Accent3 20 2" xfId="12661" xr:uid="{00000000-0005-0000-0000-0000A6300000}"/>
    <cellStyle name="40% - Accent3 20 2 2" xfId="12662" xr:uid="{00000000-0005-0000-0000-0000A7300000}"/>
    <cellStyle name="40% - Accent3 20 2 2 2" xfId="12663" xr:uid="{00000000-0005-0000-0000-0000A8300000}"/>
    <cellStyle name="40% - Accent3 20 2 3" xfId="12664" xr:uid="{00000000-0005-0000-0000-0000A9300000}"/>
    <cellStyle name="40% - Accent3 20 2 3 2" xfId="12665" xr:uid="{00000000-0005-0000-0000-0000AA300000}"/>
    <cellStyle name="40% - Accent3 20 2 4" xfId="12666" xr:uid="{00000000-0005-0000-0000-0000AB300000}"/>
    <cellStyle name="40% - Accent3 20 2 4 2" xfId="12667" xr:uid="{00000000-0005-0000-0000-0000AC300000}"/>
    <cellStyle name="40% - Accent3 20 2 5" xfId="12668" xr:uid="{00000000-0005-0000-0000-0000AD300000}"/>
    <cellStyle name="40% - Accent3 20 2 5 2" xfId="12669" xr:uid="{00000000-0005-0000-0000-0000AE300000}"/>
    <cellStyle name="40% - Accent3 20 2 6" xfId="12670" xr:uid="{00000000-0005-0000-0000-0000AF300000}"/>
    <cellStyle name="40% - Accent3 20 3" xfId="12671" xr:uid="{00000000-0005-0000-0000-0000B0300000}"/>
    <cellStyle name="40% - Accent3 20 3 2" xfId="12672" xr:uid="{00000000-0005-0000-0000-0000B1300000}"/>
    <cellStyle name="40% - Accent3 20 4" xfId="12673" xr:uid="{00000000-0005-0000-0000-0000B2300000}"/>
    <cellStyle name="40% - Accent3 20 4 2" xfId="12674" xr:uid="{00000000-0005-0000-0000-0000B3300000}"/>
    <cellStyle name="40% - Accent3 20 5" xfId="12675" xr:uid="{00000000-0005-0000-0000-0000B4300000}"/>
    <cellStyle name="40% - Accent3 20 5 2" xfId="12676" xr:uid="{00000000-0005-0000-0000-0000B5300000}"/>
    <cellStyle name="40% - Accent3 20 6" xfId="12677" xr:uid="{00000000-0005-0000-0000-0000B6300000}"/>
    <cellStyle name="40% - Accent3 20 6 2" xfId="12678" xr:uid="{00000000-0005-0000-0000-0000B7300000}"/>
    <cellStyle name="40% - Accent3 20 7" xfId="12679" xr:uid="{00000000-0005-0000-0000-0000B8300000}"/>
    <cellStyle name="40% - Accent3 20 8" xfId="12680" xr:uid="{00000000-0005-0000-0000-0000B9300000}"/>
    <cellStyle name="40% - Accent3 21" xfId="12681" xr:uid="{00000000-0005-0000-0000-0000BA300000}"/>
    <cellStyle name="40% - Accent3 21 2" xfId="12682" xr:uid="{00000000-0005-0000-0000-0000BB300000}"/>
    <cellStyle name="40% - Accent3 21 2 2" xfId="12683" xr:uid="{00000000-0005-0000-0000-0000BC300000}"/>
    <cellStyle name="40% - Accent3 21 2 2 2" xfId="12684" xr:uid="{00000000-0005-0000-0000-0000BD300000}"/>
    <cellStyle name="40% - Accent3 21 2 3" xfId="12685" xr:uid="{00000000-0005-0000-0000-0000BE300000}"/>
    <cellStyle name="40% - Accent3 21 2 3 2" xfId="12686" xr:uid="{00000000-0005-0000-0000-0000BF300000}"/>
    <cellStyle name="40% - Accent3 21 2 4" xfId="12687" xr:uid="{00000000-0005-0000-0000-0000C0300000}"/>
    <cellStyle name="40% - Accent3 21 2 4 2" xfId="12688" xr:uid="{00000000-0005-0000-0000-0000C1300000}"/>
    <cellStyle name="40% - Accent3 21 2 5" xfId="12689" xr:uid="{00000000-0005-0000-0000-0000C2300000}"/>
    <cellStyle name="40% - Accent3 21 2 5 2" xfId="12690" xr:uid="{00000000-0005-0000-0000-0000C3300000}"/>
    <cellStyle name="40% - Accent3 21 2 6" xfId="12691" xr:uid="{00000000-0005-0000-0000-0000C4300000}"/>
    <cellStyle name="40% - Accent3 21 3" xfId="12692" xr:uid="{00000000-0005-0000-0000-0000C5300000}"/>
    <cellStyle name="40% - Accent3 21 3 2" xfId="12693" xr:uid="{00000000-0005-0000-0000-0000C6300000}"/>
    <cellStyle name="40% - Accent3 21 4" xfId="12694" xr:uid="{00000000-0005-0000-0000-0000C7300000}"/>
    <cellStyle name="40% - Accent3 21 4 2" xfId="12695" xr:uid="{00000000-0005-0000-0000-0000C8300000}"/>
    <cellStyle name="40% - Accent3 21 5" xfId="12696" xr:uid="{00000000-0005-0000-0000-0000C9300000}"/>
    <cellStyle name="40% - Accent3 21 5 2" xfId="12697" xr:uid="{00000000-0005-0000-0000-0000CA300000}"/>
    <cellStyle name="40% - Accent3 21 6" xfId="12698" xr:uid="{00000000-0005-0000-0000-0000CB300000}"/>
    <cellStyle name="40% - Accent3 21 6 2" xfId="12699" xr:uid="{00000000-0005-0000-0000-0000CC300000}"/>
    <cellStyle name="40% - Accent3 21 7" xfId="12700" xr:uid="{00000000-0005-0000-0000-0000CD300000}"/>
    <cellStyle name="40% - Accent3 21 8" xfId="12701" xr:uid="{00000000-0005-0000-0000-0000CE300000}"/>
    <cellStyle name="40% - Accent3 22" xfId="12702" xr:uid="{00000000-0005-0000-0000-0000CF300000}"/>
    <cellStyle name="40% - Accent3 22 2" xfId="12703" xr:uid="{00000000-0005-0000-0000-0000D0300000}"/>
    <cellStyle name="40% - Accent3 22 2 2" xfId="12704" xr:uid="{00000000-0005-0000-0000-0000D1300000}"/>
    <cellStyle name="40% - Accent3 22 2 2 2" xfId="12705" xr:uid="{00000000-0005-0000-0000-0000D2300000}"/>
    <cellStyle name="40% - Accent3 22 2 3" xfId="12706" xr:uid="{00000000-0005-0000-0000-0000D3300000}"/>
    <cellStyle name="40% - Accent3 22 2 3 2" xfId="12707" xr:uid="{00000000-0005-0000-0000-0000D4300000}"/>
    <cellStyle name="40% - Accent3 22 2 4" xfId="12708" xr:uid="{00000000-0005-0000-0000-0000D5300000}"/>
    <cellStyle name="40% - Accent3 22 2 4 2" xfId="12709" xr:uid="{00000000-0005-0000-0000-0000D6300000}"/>
    <cellStyle name="40% - Accent3 22 2 5" xfId="12710" xr:uid="{00000000-0005-0000-0000-0000D7300000}"/>
    <cellStyle name="40% - Accent3 22 2 5 2" xfId="12711" xr:uid="{00000000-0005-0000-0000-0000D8300000}"/>
    <cellStyle name="40% - Accent3 22 2 6" xfId="12712" xr:uid="{00000000-0005-0000-0000-0000D9300000}"/>
    <cellStyle name="40% - Accent3 22 3" xfId="12713" xr:uid="{00000000-0005-0000-0000-0000DA300000}"/>
    <cellStyle name="40% - Accent3 22 3 2" xfId="12714" xr:uid="{00000000-0005-0000-0000-0000DB300000}"/>
    <cellStyle name="40% - Accent3 22 4" xfId="12715" xr:uid="{00000000-0005-0000-0000-0000DC300000}"/>
    <cellStyle name="40% - Accent3 22 4 2" xfId="12716" xr:uid="{00000000-0005-0000-0000-0000DD300000}"/>
    <cellStyle name="40% - Accent3 22 5" xfId="12717" xr:uid="{00000000-0005-0000-0000-0000DE300000}"/>
    <cellStyle name="40% - Accent3 22 5 2" xfId="12718" xr:uid="{00000000-0005-0000-0000-0000DF300000}"/>
    <cellStyle name="40% - Accent3 22 6" xfId="12719" xr:uid="{00000000-0005-0000-0000-0000E0300000}"/>
    <cellStyle name="40% - Accent3 22 6 2" xfId="12720" xr:uid="{00000000-0005-0000-0000-0000E1300000}"/>
    <cellStyle name="40% - Accent3 22 7" xfId="12721" xr:uid="{00000000-0005-0000-0000-0000E2300000}"/>
    <cellStyle name="40% - Accent3 22 8" xfId="12722" xr:uid="{00000000-0005-0000-0000-0000E3300000}"/>
    <cellStyle name="40% - Accent3 23" xfId="12723" xr:uid="{00000000-0005-0000-0000-0000E4300000}"/>
    <cellStyle name="40% - Accent3 23 2" xfId="12724" xr:uid="{00000000-0005-0000-0000-0000E5300000}"/>
    <cellStyle name="40% - Accent3 23 2 2" xfId="12725" xr:uid="{00000000-0005-0000-0000-0000E6300000}"/>
    <cellStyle name="40% - Accent3 23 2 2 2" xfId="12726" xr:uid="{00000000-0005-0000-0000-0000E7300000}"/>
    <cellStyle name="40% - Accent3 23 2 3" xfId="12727" xr:uid="{00000000-0005-0000-0000-0000E8300000}"/>
    <cellStyle name="40% - Accent3 23 2 3 2" xfId="12728" xr:uid="{00000000-0005-0000-0000-0000E9300000}"/>
    <cellStyle name="40% - Accent3 23 2 4" xfId="12729" xr:uid="{00000000-0005-0000-0000-0000EA300000}"/>
    <cellStyle name="40% - Accent3 23 2 4 2" xfId="12730" xr:uid="{00000000-0005-0000-0000-0000EB300000}"/>
    <cellStyle name="40% - Accent3 23 2 5" xfId="12731" xr:uid="{00000000-0005-0000-0000-0000EC300000}"/>
    <cellStyle name="40% - Accent3 23 2 5 2" xfId="12732" xr:uid="{00000000-0005-0000-0000-0000ED300000}"/>
    <cellStyle name="40% - Accent3 23 2 6" xfId="12733" xr:uid="{00000000-0005-0000-0000-0000EE300000}"/>
    <cellStyle name="40% - Accent3 23 3" xfId="12734" xr:uid="{00000000-0005-0000-0000-0000EF300000}"/>
    <cellStyle name="40% - Accent3 23 3 2" xfId="12735" xr:uid="{00000000-0005-0000-0000-0000F0300000}"/>
    <cellStyle name="40% - Accent3 23 4" xfId="12736" xr:uid="{00000000-0005-0000-0000-0000F1300000}"/>
    <cellStyle name="40% - Accent3 23 4 2" xfId="12737" xr:uid="{00000000-0005-0000-0000-0000F2300000}"/>
    <cellStyle name="40% - Accent3 23 5" xfId="12738" xr:uid="{00000000-0005-0000-0000-0000F3300000}"/>
    <cellStyle name="40% - Accent3 23 5 2" xfId="12739" xr:uid="{00000000-0005-0000-0000-0000F4300000}"/>
    <cellStyle name="40% - Accent3 23 6" xfId="12740" xr:uid="{00000000-0005-0000-0000-0000F5300000}"/>
    <cellStyle name="40% - Accent3 23 6 2" xfId="12741" xr:uid="{00000000-0005-0000-0000-0000F6300000}"/>
    <cellStyle name="40% - Accent3 23 7" xfId="12742" xr:uid="{00000000-0005-0000-0000-0000F7300000}"/>
    <cellStyle name="40% - Accent3 23 8" xfId="12743" xr:uid="{00000000-0005-0000-0000-0000F8300000}"/>
    <cellStyle name="40% - Accent3 24" xfId="12744" xr:uid="{00000000-0005-0000-0000-0000F9300000}"/>
    <cellStyle name="40% - Accent3 24 2" xfId="12745" xr:uid="{00000000-0005-0000-0000-0000FA300000}"/>
    <cellStyle name="40% - Accent3 24 2 2" xfId="12746" xr:uid="{00000000-0005-0000-0000-0000FB300000}"/>
    <cellStyle name="40% - Accent3 24 2 2 2" xfId="12747" xr:uid="{00000000-0005-0000-0000-0000FC300000}"/>
    <cellStyle name="40% - Accent3 24 2 3" xfId="12748" xr:uid="{00000000-0005-0000-0000-0000FD300000}"/>
    <cellStyle name="40% - Accent3 24 2 3 2" xfId="12749" xr:uid="{00000000-0005-0000-0000-0000FE300000}"/>
    <cellStyle name="40% - Accent3 24 2 4" xfId="12750" xr:uid="{00000000-0005-0000-0000-0000FF300000}"/>
    <cellStyle name="40% - Accent3 24 2 4 2" xfId="12751" xr:uid="{00000000-0005-0000-0000-000000310000}"/>
    <cellStyle name="40% - Accent3 24 2 5" xfId="12752" xr:uid="{00000000-0005-0000-0000-000001310000}"/>
    <cellStyle name="40% - Accent3 24 2 5 2" xfId="12753" xr:uid="{00000000-0005-0000-0000-000002310000}"/>
    <cellStyle name="40% - Accent3 24 2 6" xfId="12754" xr:uid="{00000000-0005-0000-0000-000003310000}"/>
    <cellStyle name="40% - Accent3 24 3" xfId="12755" xr:uid="{00000000-0005-0000-0000-000004310000}"/>
    <cellStyle name="40% - Accent3 24 3 2" xfId="12756" xr:uid="{00000000-0005-0000-0000-000005310000}"/>
    <cellStyle name="40% - Accent3 24 4" xfId="12757" xr:uid="{00000000-0005-0000-0000-000006310000}"/>
    <cellStyle name="40% - Accent3 24 4 2" xfId="12758" xr:uid="{00000000-0005-0000-0000-000007310000}"/>
    <cellStyle name="40% - Accent3 24 5" xfId="12759" xr:uid="{00000000-0005-0000-0000-000008310000}"/>
    <cellStyle name="40% - Accent3 24 5 2" xfId="12760" xr:uid="{00000000-0005-0000-0000-000009310000}"/>
    <cellStyle name="40% - Accent3 24 6" xfId="12761" xr:uid="{00000000-0005-0000-0000-00000A310000}"/>
    <cellStyle name="40% - Accent3 24 6 2" xfId="12762" xr:uid="{00000000-0005-0000-0000-00000B310000}"/>
    <cellStyle name="40% - Accent3 24 7" xfId="12763" xr:uid="{00000000-0005-0000-0000-00000C310000}"/>
    <cellStyle name="40% - Accent3 24 8" xfId="12764" xr:uid="{00000000-0005-0000-0000-00000D310000}"/>
    <cellStyle name="40% - Accent3 25" xfId="12765" xr:uid="{00000000-0005-0000-0000-00000E310000}"/>
    <cellStyle name="40% - Accent3 25 2" xfId="12766" xr:uid="{00000000-0005-0000-0000-00000F310000}"/>
    <cellStyle name="40% - Accent3 25 2 2" xfId="12767" xr:uid="{00000000-0005-0000-0000-000010310000}"/>
    <cellStyle name="40% - Accent3 25 2 2 2" xfId="12768" xr:uid="{00000000-0005-0000-0000-000011310000}"/>
    <cellStyle name="40% - Accent3 25 2 3" xfId="12769" xr:uid="{00000000-0005-0000-0000-000012310000}"/>
    <cellStyle name="40% - Accent3 25 2 3 2" xfId="12770" xr:uid="{00000000-0005-0000-0000-000013310000}"/>
    <cellStyle name="40% - Accent3 25 2 4" xfId="12771" xr:uid="{00000000-0005-0000-0000-000014310000}"/>
    <cellStyle name="40% - Accent3 25 2 4 2" xfId="12772" xr:uid="{00000000-0005-0000-0000-000015310000}"/>
    <cellStyle name="40% - Accent3 25 2 5" xfId="12773" xr:uid="{00000000-0005-0000-0000-000016310000}"/>
    <cellStyle name="40% - Accent3 25 2 5 2" xfId="12774" xr:uid="{00000000-0005-0000-0000-000017310000}"/>
    <cellStyle name="40% - Accent3 25 2 6" xfId="12775" xr:uid="{00000000-0005-0000-0000-000018310000}"/>
    <cellStyle name="40% - Accent3 25 3" xfId="12776" xr:uid="{00000000-0005-0000-0000-000019310000}"/>
    <cellStyle name="40% - Accent3 25 3 2" xfId="12777" xr:uid="{00000000-0005-0000-0000-00001A310000}"/>
    <cellStyle name="40% - Accent3 25 4" xfId="12778" xr:uid="{00000000-0005-0000-0000-00001B310000}"/>
    <cellStyle name="40% - Accent3 25 4 2" xfId="12779" xr:uid="{00000000-0005-0000-0000-00001C310000}"/>
    <cellStyle name="40% - Accent3 25 5" xfId="12780" xr:uid="{00000000-0005-0000-0000-00001D310000}"/>
    <cellStyle name="40% - Accent3 25 5 2" xfId="12781" xr:uid="{00000000-0005-0000-0000-00001E310000}"/>
    <cellStyle name="40% - Accent3 25 6" xfId="12782" xr:uid="{00000000-0005-0000-0000-00001F310000}"/>
    <cellStyle name="40% - Accent3 25 6 2" xfId="12783" xr:uid="{00000000-0005-0000-0000-000020310000}"/>
    <cellStyle name="40% - Accent3 25 7" xfId="12784" xr:uid="{00000000-0005-0000-0000-000021310000}"/>
    <cellStyle name="40% - Accent3 25 8" xfId="12785" xr:uid="{00000000-0005-0000-0000-000022310000}"/>
    <cellStyle name="40% - Accent3 26" xfId="12786" xr:uid="{00000000-0005-0000-0000-000023310000}"/>
    <cellStyle name="40% - Accent3 26 2" xfId="12787" xr:uid="{00000000-0005-0000-0000-000024310000}"/>
    <cellStyle name="40% - Accent3 26 2 2" xfId="12788" xr:uid="{00000000-0005-0000-0000-000025310000}"/>
    <cellStyle name="40% - Accent3 26 2 2 2" xfId="12789" xr:uid="{00000000-0005-0000-0000-000026310000}"/>
    <cellStyle name="40% - Accent3 26 2 3" xfId="12790" xr:uid="{00000000-0005-0000-0000-000027310000}"/>
    <cellStyle name="40% - Accent3 26 2 3 2" xfId="12791" xr:uid="{00000000-0005-0000-0000-000028310000}"/>
    <cellStyle name="40% - Accent3 26 2 4" xfId="12792" xr:uid="{00000000-0005-0000-0000-000029310000}"/>
    <cellStyle name="40% - Accent3 26 2 4 2" xfId="12793" xr:uid="{00000000-0005-0000-0000-00002A310000}"/>
    <cellStyle name="40% - Accent3 26 2 5" xfId="12794" xr:uid="{00000000-0005-0000-0000-00002B310000}"/>
    <cellStyle name="40% - Accent3 26 2 5 2" xfId="12795" xr:uid="{00000000-0005-0000-0000-00002C310000}"/>
    <cellStyle name="40% - Accent3 26 2 6" xfId="12796" xr:uid="{00000000-0005-0000-0000-00002D310000}"/>
    <cellStyle name="40% - Accent3 26 3" xfId="12797" xr:uid="{00000000-0005-0000-0000-00002E310000}"/>
    <cellStyle name="40% - Accent3 26 3 2" xfId="12798" xr:uid="{00000000-0005-0000-0000-00002F310000}"/>
    <cellStyle name="40% - Accent3 26 4" xfId="12799" xr:uid="{00000000-0005-0000-0000-000030310000}"/>
    <cellStyle name="40% - Accent3 26 4 2" xfId="12800" xr:uid="{00000000-0005-0000-0000-000031310000}"/>
    <cellStyle name="40% - Accent3 26 5" xfId="12801" xr:uid="{00000000-0005-0000-0000-000032310000}"/>
    <cellStyle name="40% - Accent3 26 5 2" xfId="12802" xr:uid="{00000000-0005-0000-0000-000033310000}"/>
    <cellStyle name="40% - Accent3 26 6" xfId="12803" xr:uid="{00000000-0005-0000-0000-000034310000}"/>
    <cellStyle name="40% - Accent3 26 6 2" xfId="12804" xr:uid="{00000000-0005-0000-0000-000035310000}"/>
    <cellStyle name="40% - Accent3 26 7" xfId="12805" xr:uid="{00000000-0005-0000-0000-000036310000}"/>
    <cellStyle name="40% - Accent3 26 8" xfId="12806" xr:uid="{00000000-0005-0000-0000-000037310000}"/>
    <cellStyle name="40% - Accent3 27" xfId="12807" xr:uid="{00000000-0005-0000-0000-000038310000}"/>
    <cellStyle name="40% - Accent3 27 2" xfId="12808" xr:uid="{00000000-0005-0000-0000-000039310000}"/>
    <cellStyle name="40% - Accent3 27 2 2" xfId="12809" xr:uid="{00000000-0005-0000-0000-00003A310000}"/>
    <cellStyle name="40% - Accent3 27 2 2 2" xfId="12810" xr:uid="{00000000-0005-0000-0000-00003B310000}"/>
    <cellStyle name="40% - Accent3 27 2 3" xfId="12811" xr:uid="{00000000-0005-0000-0000-00003C310000}"/>
    <cellStyle name="40% - Accent3 27 2 3 2" xfId="12812" xr:uid="{00000000-0005-0000-0000-00003D310000}"/>
    <cellStyle name="40% - Accent3 27 2 4" xfId="12813" xr:uid="{00000000-0005-0000-0000-00003E310000}"/>
    <cellStyle name="40% - Accent3 27 2 4 2" xfId="12814" xr:uid="{00000000-0005-0000-0000-00003F310000}"/>
    <cellStyle name="40% - Accent3 27 2 5" xfId="12815" xr:uid="{00000000-0005-0000-0000-000040310000}"/>
    <cellStyle name="40% - Accent3 27 2 5 2" xfId="12816" xr:uid="{00000000-0005-0000-0000-000041310000}"/>
    <cellStyle name="40% - Accent3 27 2 6" xfId="12817" xr:uid="{00000000-0005-0000-0000-000042310000}"/>
    <cellStyle name="40% - Accent3 27 3" xfId="12818" xr:uid="{00000000-0005-0000-0000-000043310000}"/>
    <cellStyle name="40% - Accent3 27 3 2" xfId="12819" xr:uid="{00000000-0005-0000-0000-000044310000}"/>
    <cellStyle name="40% - Accent3 27 4" xfId="12820" xr:uid="{00000000-0005-0000-0000-000045310000}"/>
    <cellStyle name="40% - Accent3 27 4 2" xfId="12821" xr:uid="{00000000-0005-0000-0000-000046310000}"/>
    <cellStyle name="40% - Accent3 27 5" xfId="12822" xr:uid="{00000000-0005-0000-0000-000047310000}"/>
    <cellStyle name="40% - Accent3 27 5 2" xfId="12823" xr:uid="{00000000-0005-0000-0000-000048310000}"/>
    <cellStyle name="40% - Accent3 27 6" xfId="12824" xr:uid="{00000000-0005-0000-0000-000049310000}"/>
    <cellStyle name="40% - Accent3 27 6 2" xfId="12825" xr:uid="{00000000-0005-0000-0000-00004A310000}"/>
    <cellStyle name="40% - Accent3 27 7" xfId="12826" xr:uid="{00000000-0005-0000-0000-00004B310000}"/>
    <cellStyle name="40% - Accent3 27 8" xfId="12827" xr:uid="{00000000-0005-0000-0000-00004C310000}"/>
    <cellStyle name="40% - Accent3 28" xfId="12828" xr:uid="{00000000-0005-0000-0000-00004D310000}"/>
    <cellStyle name="40% - Accent3 28 2" xfId="12829" xr:uid="{00000000-0005-0000-0000-00004E310000}"/>
    <cellStyle name="40% - Accent3 28 2 2" xfId="12830" xr:uid="{00000000-0005-0000-0000-00004F310000}"/>
    <cellStyle name="40% - Accent3 28 2 2 2" xfId="12831" xr:uid="{00000000-0005-0000-0000-000050310000}"/>
    <cellStyle name="40% - Accent3 28 2 3" xfId="12832" xr:uid="{00000000-0005-0000-0000-000051310000}"/>
    <cellStyle name="40% - Accent3 28 2 3 2" xfId="12833" xr:uid="{00000000-0005-0000-0000-000052310000}"/>
    <cellStyle name="40% - Accent3 28 2 4" xfId="12834" xr:uid="{00000000-0005-0000-0000-000053310000}"/>
    <cellStyle name="40% - Accent3 28 2 4 2" xfId="12835" xr:uid="{00000000-0005-0000-0000-000054310000}"/>
    <cellStyle name="40% - Accent3 28 2 5" xfId="12836" xr:uid="{00000000-0005-0000-0000-000055310000}"/>
    <cellStyle name="40% - Accent3 28 2 5 2" xfId="12837" xr:uid="{00000000-0005-0000-0000-000056310000}"/>
    <cellStyle name="40% - Accent3 28 2 6" xfId="12838" xr:uid="{00000000-0005-0000-0000-000057310000}"/>
    <cellStyle name="40% - Accent3 28 3" xfId="12839" xr:uid="{00000000-0005-0000-0000-000058310000}"/>
    <cellStyle name="40% - Accent3 28 3 2" xfId="12840" xr:uid="{00000000-0005-0000-0000-000059310000}"/>
    <cellStyle name="40% - Accent3 28 4" xfId="12841" xr:uid="{00000000-0005-0000-0000-00005A310000}"/>
    <cellStyle name="40% - Accent3 28 4 2" xfId="12842" xr:uid="{00000000-0005-0000-0000-00005B310000}"/>
    <cellStyle name="40% - Accent3 28 5" xfId="12843" xr:uid="{00000000-0005-0000-0000-00005C310000}"/>
    <cellStyle name="40% - Accent3 28 5 2" xfId="12844" xr:uid="{00000000-0005-0000-0000-00005D310000}"/>
    <cellStyle name="40% - Accent3 28 6" xfId="12845" xr:uid="{00000000-0005-0000-0000-00005E310000}"/>
    <cellStyle name="40% - Accent3 28 6 2" xfId="12846" xr:uid="{00000000-0005-0000-0000-00005F310000}"/>
    <cellStyle name="40% - Accent3 28 7" xfId="12847" xr:uid="{00000000-0005-0000-0000-000060310000}"/>
    <cellStyle name="40% - Accent3 28 8" xfId="12848" xr:uid="{00000000-0005-0000-0000-000061310000}"/>
    <cellStyle name="40% - Accent3 29" xfId="12849" xr:uid="{00000000-0005-0000-0000-000062310000}"/>
    <cellStyle name="40% - Accent3 29 2" xfId="12850" xr:uid="{00000000-0005-0000-0000-000063310000}"/>
    <cellStyle name="40% - Accent3 29 2 2" xfId="12851" xr:uid="{00000000-0005-0000-0000-000064310000}"/>
    <cellStyle name="40% - Accent3 29 2 2 2" xfId="12852" xr:uid="{00000000-0005-0000-0000-000065310000}"/>
    <cellStyle name="40% - Accent3 29 2 3" xfId="12853" xr:uid="{00000000-0005-0000-0000-000066310000}"/>
    <cellStyle name="40% - Accent3 29 2 3 2" xfId="12854" xr:uid="{00000000-0005-0000-0000-000067310000}"/>
    <cellStyle name="40% - Accent3 29 2 4" xfId="12855" xr:uid="{00000000-0005-0000-0000-000068310000}"/>
    <cellStyle name="40% - Accent3 29 2 4 2" xfId="12856" xr:uid="{00000000-0005-0000-0000-000069310000}"/>
    <cellStyle name="40% - Accent3 29 2 5" xfId="12857" xr:uid="{00000000-0005-0000-0000-00006A310000}"/>
    <cellStyle name="40% - Accent3 29 2 5 2" xfId="12858" xr:uid="{00000000-0005-0000-0000-00006B310000}"/>
    <cellStyle name="40% - Accent3 29 2 6" xfId="12859" xr:uid="{00000000-0005-0000-0000-00006C310000}"/>
    <cellStyle name="40% - Accent3 29 3" xfId="12860" xr:uid="{00000000-0005-0000-0000-00006D310000}"/>
    <cellStyle name="40% - Accent3 29 3 2" xfId="12861" xr:uid="{00000000-0005-0000-0000-00006E310000}"/>
    <cellStyle name="40% - Accent3 29 4" xfId="12862" xr:uid="{00000000-0005-0000-0000-00006F310000}"/>
    <cellStyle name="40% - Accent3 29 4 2" xfId="12863" xr:uid="{00000000-0005-0000-0000-000070310000}"/>
    <cellStyle name="40% - Accent3 29 5" xfId="12864" xr:uid="{00000000-0005-0000-0000-000071310000}"/>
    <cellStyle name="40% - Accent3 29 5 2" xfId="12865" xr:uid="{00000000-0005-0000-0000-000072310000}"/>
    <cellStyle name="40% - Accent3 29 6" xfId="12866" xr:uid="{00000000-0005-0000-0000-000073310000}"/>
    <cellStyle name="40% - Accent3 29 6 2" xfId="12867" xr:uid="{00000000-0005-0000-0000-000074310000}"/>
    <cellStyle name="40% - Accent3 29 7" xfId="12868" xr:uid="{00000000-0005-0000-0000-000075310000}"/>
    <cellStyle name="40% - Accent3 29 8" xfId="12869" xr:uid="{00000000-0005-0000-0000-000076310000}"/>
    <cellStyle name="40% - Accent3 3" xfId="12870" xr:uid="{00000000-0005-0000-0000-000077310000}"/>
    <cellStyle name="40% - Accent3 3 10" xfId="12871" xr:uid="{00000000-0005-0000-0000-000078310000}"/>
    <cellStyle name="40% - Accent3 3 11" xfId="12872" xr:uid="{00000000-0005-0000-0000-000079310000}"/>
    <cellStyle name="40% - Accent3 3 2" xfId="12873" xr:uid="{00000000-0005-0000-0000-00007A310000}"/>
    <cellStyle name="40% - Accent3 3 2 2" xfId="12874" xr:uid="{00000000-0005-0000-0000-00007B310000}"/>
    <cellStyle name="40% - Accent3 3 2 2 2" xfId="12875" xr:uid="{00000000-0005-0000-0000-00007C310000}"/>
    <cellStyle name="40% - Accent3 3 2 3" xfId="12876" xr:uid="{00000000-0005-0000-0000-00007D310000}"/>
    <cellStyle name="40% - Accent3 3 2 3 2" xfId="12877" xr:uid="{00000000-0005-0000-0000-00007E310000}"/>
    <cellStyle name="40% - Accent3 3 2 4" xfId="12878" xr:uid="{00000000-0005-0000-0000-00007F310000}"/>
    <cellStyle name="40% - Accent3 3 2 4 2" xfId="12879" xr:uid="{00000000-0005-0000-0000-000080310000}"/>
    <cellStyle name="40% - Accent3 3 2 5" xfId="12880" xr:uid="{00000000-0005-0000-0000-000081310000}"/>
    <cellStyle name="40% - Accent3 3 2 5 2" xfId="12881" xr:uid="{00000000-0005-0000-0000-000082310000}"/>
    <cellStyle name="40% - Accent3 3 2 6" xfId="12882" xr:uid="{00000000-0005-0000-0000-000083310000}"/>
    <cellStyle name="40% - Accent3 3 2 7" xfId="12883" xr:uid="{00000000-0005-0000-0000-000084310000}"/>
    <cellStyle name="40% - Accent3 3 2 8" xfId="12884" xr:uid="{00000000-0005-0000-0000-000085310000}"/>
    <cellStyle name="40% - Accent3 3 2 9" xfId="12885" xr:uid="{00000000-0005-0000-0000-000086310000}"/>
    <cellStyle name="40% - Accent3 3 3" xfId="12886" xr:uid="{00000000-0005-0000-0000-000087310000}"/>
    <cellStyle name="40% - Accent3 3 3 2" xfId="12887" xr:uid="{00000000-0005-0000-0000-000088310000}"/>
    <cellStyle name="40% - Accent3 3 4" xfId="12888" xr:uid="{00000000-0005-0000-0000-000089310000}"/>
    <cellStyle name="40% - Accent3 3 4 2" xfId="12889" xr:uid="{00000000-0005-0000-0000-00008A310000}"/>
    <cellStyle name="40% - Accent3 3 5" xfId="12890" xr:uid="{00000000-0005-0000-0000-00008B310000}"/>
    <cellStyle name="40% - Accent3 3 5 2" xfId="12891" xr:uid="{00000000-0005-0000-0000-00008C310000}"/>
    <cellStyle name="40% - Accent3 3 6" xfId="12892" xr:uid="{00000000-0005-0000-0000-00008D310000}"/>
    <cellStyle name="40% - Accent3 3 6 2" xfId="12893" xr:uid="{00000000-0005-0000-0000-00008E310000}"/>
    <cellStyle name="40% - Accent3 3 7" xfId="12894" xr:uid="{00000000-0005-0000-0000-00008F310000}"/>
    <cellStyle name="40% - Accent3 3 8" xfId="12895" xr:uid="{00000000-0005-0000-0000-000090310000}"/>
    <cellStyle name="40% - Accent3 3 9" xfId="12896" xr:uid="{00000000-0005-0000-0000-000091310000}"/>
    <cellStyle name="40% - Accent3 30" xfId="12897" xr:uid="{00000000-0005-0000-0000-000092310000}"/>
    <cellStyle name="40% - Accent3 30 2" xfId="12898" xr:uid="{00000000-0005-0000-0000-000093310000}"/>
    <cellStyle name="40% - Accent3 30 2 2" xfId="12899" xr:uid="{00000000-0005-0000-0000-000094310000}"/>
    <cellStyle name="40% - Accent3 30 2 2 2" xfId="12900" xr:uid="{00000000-0005-0000-0000-000095310000}"/>
    <cellStyle name="40% - Accent3 30 2 3" xfId="12901" xr:uid="{00000000-0005-0000-0000-000096310000}"/>
    <cellStyle name="40% - Accent3 30 2 3 2" xfId="12902" xr:uid="{00000000-0005-0000-0000-000097310000}"/>
    <cellStyle name="40% - Accent3 30 2 4" xfId="12903" xr:uid="{00000000-0005-0000-0000-000098310000}"/>
    <cellStyle name="40% - Accent3 30 2 4 2" xfId="12904" xr:uid="{00000000-0005-0000-0000-000099310000}"/>
    <cellStyle name="40% - Accent3 30 2 5" xfId="12905" xr:uid="{00000000-0005-0000-0000-00009A310000}"/>
    <cellStyle name="40% - Accent3 30 2 5 2" xfId="12906" xr:uid="{00000000-0005-0000-0000-00009B310000}"/>
    <cellStyle name="40% - Accent3 30 2 6" xfId="12907" xr:uid="{00000000-0005-0000-0000-00009C310000}"/>
    <cellStyle name="40% - Accent3 30 3" xfId="12908" xr:uid="{00000000-0005-0000-0000-00009D310000}"/>
    <cellStyle name="40% - Accent3 30 3 2" xfId="12909" xr:uid="{00000000-0005-0000-0000-00009E310000}"/>
    <cellStyle name="40% - Accent3 30 4" xfId="12910" xr:uid="{00000000-0005-0000-0000-00009F310000}"/>
    <cellStyle name="40% - Accent3 30 4 2" xfId="12911" xr:uid="{00000000-0005-0000-0000-0000A0310000}"/>
    <cellStyle name="40% - Accent3 30 5" xfId="12912" xr:uid="{00000000-0005-0000-0000-0000A1310000}"/>
    <cellStyle name="40% - Accent3 30 5 2" xfId="12913" xr:uid="{00000000-0005-0000-0000-0000A2310000}"/>
    <cellStyle name="40% - Accent3 30 6" xfId="12914" xr:uid="{00000000-0005-0000-0000-0000A3310000}"/>
    <cellStyle name="40% - Accent3 30 6 2" xfId="12915" xr:uid="{00000000-0005-0000-0000-0000A4310000}"/>
    <cellStyle name="40% - Accent3 30 7" xfId="12916" xr:uid="{00000000-0005-0000-0000-0000A5310000}"/>
    <cellStyle name="40% - Accent3 30 8" xfId="12917" xr:uid="{00000000-0005-0000-0000-0000A6310000}"/>
    <cellStyle name="40% - Accent3 31" xfId="12918" xr:uid="{00000000-0005-0000-0000-0000A7310000}"/>
    <cellStyle name="40% - Accent3 31 2" xfId="12919" xr:uid="{00000000-0005-0000-0000-0000A8310000}"/>
    <cellStyle name="40% - Accent3 31 2 2" xfId="12920" xr:uid="{00000000-0005-0000-0000-0000A9310000}"/>
    <cellStyle name="40% - Accent3 31 2 2 2" xfId="12921" xr:uid="{00000000-0005-0000-0000-0000AA310000}"/>
    <cellStyle name="40% - Accent3 31 2 3" xfId="12922" xr:uid="{00000000-0005-0000-0000-0000AB310000}"/>
    <cellStyle name="40% - Accent3 31 2 3 2" xfId="12923" xr:uid="{00000000-0005-0000-0000-0000AC310000}"/>
    <cellStyle name="40% - Accent3 31 2 4" xfId="12924" xr:uid="{00000000-0005-0000-0000-0000AD310000}"/>
    <cellStyle name="40% - Accent3 31 2 4 2" xfId="12925" xr:uid="{00000000-0005-0000-0000-0000AE310000}"/>
    <cellStyle name="40% - Accent3 31 2 5" xfId="12926" xr:uid="{00000000-0005-0000-0000-0000AF310000}"/>
    <cellStyle name="40% - Accent3 31 2 5 2" xfId="12927" xr:uid="{00000000-0005-0000-0000-0000B0310000}"/>
    <cellStyle name="40% - Accent3 31 2 6" xfId="12928" xr:uid="{00000000-0005-0000-0000-0000B1310000}"/>
    <cellStyle name="40% - Accent3 31 3" xfId="12929" xr:uid="{00000000-0005-0000-0000-0000B2310000}"/>
    <cellStyle name="40% - Accent3 31 3 2" xfId="12930" xr:uid="{00000000-0005-0000-0000-0000B3310000}"/>
    <cellStyle name="40% - Accent3 31 4" xfId="12931" xr:uid="{00000000-0005-0000-0000-0000B4310000}"/>
    <cellStyle name="40% - Accent3 31 4 2" xfId="12932" xr:uid="{00000000-0005-0000-0000-0000B5310000}"/>
    <cellStyle name="40% - Accent3 31 5" xfId="12933" xr:uid="{00000000-0005-0000-0000-0000B6310000}"/>
    <cellStyle name="40% - Accent3 31 5 2" xfId="12934" xr:uid="{00000000-0005-0000-0000-0000B7310000}"/>
    <cellStyle name="40% - Accent3 31 6" xfId="12935" xr:uid="{00000000-0005-0000-0000-0000B8310000}"/>
    <cellStyle name="40% - Accent3 31 6 2" xfId="12936" xr:uid="{00000000-0005-0000-0000-0000B9310000}"/>
    <cellStyle name="40% - Accent3 31 7" xfId="12937" xr:uid="{00000000-0005-0000-0000-0000BA310000}"/>
    <cellStyle name="40% - Accent3 31 8" xfId="12938" xr:uid="{00000000-0005-0000-0000-0000BB310000}"/>
    <cellStyle name="40% - Accent3 32" xfId="12939" xr:uid="{00000000-0005-0000-0000-0000BC310000}"/>
    <cellStyle name="40% - Accent3 32 2" xfId="12940" xr:uid="{00000000-0005-0000-0000-0000BD310000}"/>
    <cellStyle name="40% - Accent3 32 2 2" xfId="12941" xr:uid="{00000000-0005-0000-0000-0000BE310000}"/>
    <cellStyle name="40% - Accent3 32 2 2 2" xfId="12942" xr:uid="{00000000-0005-0000-0000-0000BF310000}"/>
    <cellStyle name="40% - Accent3 32 2 3" xfId="12943" xr:uid="{00000000-0005-0000-0000-0000C0310000}"/>
    <cellStyle name="40% - Accent3 32 2 3 2" xfId="12944" xr:uid="{00000000-0005-0000-0000-0000C1310000}"/>
    <cellStyle name="40% - Accent3 32 2 4" xfId="12945" xr:uid="{00000000-0005-0000-0000-0000C2310000}"/>
    <cellStyle name="40% - Accent3 32 2 4 2" xfId="12946" xr:uid="{00000000-0005-0000-0000-0000C3310000}"/>
    <cellStyle name="40% - Accent3 32 2 5" xfId="12947" xr:uid="{00000000-0005-0000-0000-0000C4310000}"/>
    <cellStyle name="40% - Accent3 32 2 5 2" xfId="12948" xr:uid="{00000000-0005-0000-0000-0000C5310000}"/>
    <cellStyle name="40% - Accent3 32 2 6" xfId="12949" xr:uid="{00000000-0005-0000-0000-0000C6310000}"/>
    <cellStyle name="40% - Accent3 32 3" xfId="12950" xr:uid="{00000000-0005-0000-0000-0000C7310000}"/>
    <cellStyle name="40% - Accent3 32 3 2" xfId="12951" xr:uid="{00000000-0005-0000-0000-0000C8310000}"/>
    <cellStyle name="40% - Accent3 32 4" xfId="12952" xr:uid="{00000000-0005-0000-0000-0000C9310000}"/>
    <cellStyle name="40% - Accent3 32 4 2" xfId="12953" xr:uid="{00000000-0005-0000-0000-0000CA310000}"/>
    <cellStyle name="40% - Accent3 32 5" xfId="12954" xr:uid="{00000000-0005-0000-0000-0000CB310000}"/>
    <cellStyle name="40% - Accent3 32 5 2" xfId="12955" xr:uid="{00000000-0005-0000-0000-0000CC310000}"/>
    <cellStyle name="40% - Accent3 32 6" xfId="12956" xr:uid="{00000000-0005-0000-0000-0000CD310000}"/>
    <cellStyle name="40% - Accent3 32 6 2" xfId="12957" xr:uid="{00000000-0005-0000-0000-0000CE310000}"/>
    <cellStyle name="40% - Accent3 32 7" xfId="12958" xr:uid="{00000000-0005-0000-0000-0000CF310000}"/>
    <cellStyle name="40% - Accent3 32 8" xfId="12959" xr:uid="{00000000-0005-0000-0000-0000D0310000}"/>
    <cellStyle name="40% - Accent3 33" xfId="12960" xr:uid="{00000000-0005-0000-0000-0000D1310000}"/>
    <cellStyle name="40% - Accent3 33 2" xfId="12961" xr:uid="{00000000-0005-0000-0000-0000D2310000}"/>
    <cellStyle name="40% - Accent3 33 2 2" xfId="12962" xr:uid="{00000000-0005-0000-0000-0000D3310000}"/>
    <cellStyle name="40% - Accent3 33 2 2 2" xfId="12963" xr:uid="{00000000-0005-0000-0000-0000D4310000}"/>
    <cellStyle name="40% - Accent3 33 2 3" xfId="12964" xr:uid="{00000000-0005-0000-0000-0000D5310000}"/>
    <cellStyle name="40% - Accent3 33 2 3 2" xfId="12965" xr:uid="{00000000-0005-0000-0000-0000D6310000}"/>
    <cellStyle name="40% - Accent3 33 2 4" xfId="12966" xr:uid="{00000000-0005-0000-0000-0000D7310000}"/>
    <cellStyle name="40% - Accent3 33 2 4 2" xfId="12967" xr:uid="{00000000-0005-0000-0000-0000D8310000}"/>
    <cellStyle name="40% - Accent3 33 2 5" xfId="12968" xr:uid="{00000000-0005-0000-0000-0000D9310000}"/>
    <cellStyle name="40% - Accent3 33 2 5 2" xfId="12969" xr:uid="{00000000-0005-0000-0000-0000DA310000}"/>
    <cellStyle name="40% - Accent3 33 2 6" xfId="12970" xr:uid="{00000000-0005-0000-0000-0000DB310000}"/>
    <cellStyle name="40% - Accent3 33 3" xfId="12971" xr:uid="{00000000-0005-0000-0000-0000DC310000}"/>
    <cellStyle name="40% - Accent3 33 3 2" xfId="12972" xr:uid="{00000000-0005-0000-0000-0000DD310000}"/>
    <cellStyle name="40% - Accent3 33 4" xfId="12973" xr:uid="{00000000-0005-0000-0000-0000DE310000}"/>
    <cellStyle name="40% - Accent3 33 4 2" xfId="12974" xr:uid="{00000000-0005-0000-0000-0000DF310000}"/>
    <cellStyle name="40% - Accent3 33 5" xfId="12975" xr:uid="{00000000-0005-0000-0000-0000E0310000}"/>
    <cellStyle name="40% - Accent3 33 5 2" xfId="12976" xr:uid="{00000000-0005-0000-0000-0000E1310000}"/>
    <cellStyle name="40% - Accent3 33 6" xfId="12977" xr:uid="{00000000-0005-0000-0000-0000E2310000}"/>
    <cellStyle name="40% - Accent3 33 6 2" xfId="12978" xr:uid="{00000000-0005-0000-0000-0000E3310000}"/>
    <cellStyle name="40% - Accent3 33 7" xfId="12979" xr:uid="{00000000-0005-0000-0000-0000E4310000}"/>
    <cellStyle name="40% - Accent3 33 8" xfId="12980" xr:uid="{00000000-0005-0000-0000-0000E5310000}"/>
    <cellStyle name="40% - Accent3 34" xfId="12981" xr:uid="{00000000-0005-0000-0000-0000E6310000}"/>
    <cellStyle name="40% - Accent3 34 2" xfId="12982" xr:uid="{00000000-0005-0000-0000-0000E7310000}"/>
    <cellStyle name="40% - Accent3 34 2 2" xfId="12983" xr:uid="{00000000-0005-0000-0000-0000E8310000}"/>
    <cellStyle name="40% - Accent3 34 2 2 2" xfId="12984" xr:uid="{00000000-0005-0000-0000-0000E9310000}"/>
    <cellStyle name="40% - Accent3 34 2 3" xfId="12985" xr:uid="{00000000-0005-0000-0000-0000EA310000}"/>
    <cellStyle name="40% - Accent3 34 2 3 2" xfId="12986" xr:uid="{00000000-0005-0000-0000-0000EB310000}"/>
    <cellStyle name="40% - Accent3 34 2 4" xfId="12987" xr:uid="{00000000-0005-0000-0000-0000EC310000}"/>
    <cellStyle name="40% - Accent3 34 2 4 2" xfId="12988" xr:uid="{00000000-0005-0000-0000-0000ED310000}"/>
    <cellStyle name="40% - Accent3 34 2 5" xfId="12989" xr:uid="{00000000-0005-0000-0000-0000EE310000}"/>
    <cellStyle name="40% - Accent3 34 2 5 2" xfId="12990" xr:uid="{00000000-0005-0000-0000-0000EF310000}"/>
    <cellStyle name="40% - Accent3 34 2 6" xfId="12991" xr:uid="{00000000-0005-0000-0000-0000F0310000}"/>
    <cellStyle name="40% - Accent3 34 3" xfId="12992" xr:uid="{00000000-0005-0000-0000-0000F1310000}"/>
    <cellStyle name="40% - Accent3 34 3 2" xfId="12993" xr:uid="{00000000-0005-0000-0000-0000F2310000}"/>
    <cellStyle name="40% - Accent3 34 4" xfId="12994" xr:uid="{00000000-0005-0000-0000-0000F3310000}"/>
    <cellStyle name="40% - Accent3 34 4 2" xfId="12995" xr:uid="{00000000-0005-0000-0000-0000F4310000}"/>
    <cellStyle name="40% - Accent3 34 5" xfId="12996" xr:uid="{00000000-0005-0000-0000-0000F5310000}"/>
    <cellStyle name="40% - Accent3 34 5 2" xfId="12997" xr:uid="{00000000-0005-0000-0000-0000F6310000}"/>
    <cellStyle name="40% - Accent3 34 6" xfId="12998" xr:uid="{00000000-0005-0000-0000-0000F7310000}"/>
    <cellStyle name="40% - Accent3 34 6 2" xfId="12999" xr:uid="{00000000-0005-0000-0000-0000F8310000}"/>
    <cellStyle name="40% - Accent3 34 7" xfId="13000" xr:uid="{00000000-0005-0000-0000-0000F9310000}"/>
    <cellStyle name="40% - Accent3 34 8" xfId="13001" xr:uid="{00000000-0005-0000-0000-0000FA310000}"/>
    <cellStyle name="40% - Accent3 35" xfId="13002" xr:uid="{00000000-0005-0000-0000-0000FB310000}"/>
    <cellStyle name="40% - Accent3 35 2" xfId="13003" xr:uid="{00000000-0005-0000-0000-0000FC310000}"/>
    <cellStyle name="40% - Accent3 35 2 2" xfId="13004" xr:uid="{00000000-0005-0000-0000-0000FD310000}"/>
    <cellStyle name="40% - Accent3 35 2 2 2" xfId="13005" xr:uid="{00000000-0005-0000-0000-0000FE310000}"/>
    <cellStyle name="40% - Accent3 35 2 3" xfId="13006" xr:uid="{00000000-0005-0000-0000-0000FF310000}"/>
    <cellStyle name="40% - Accent3 35 2 3 2" xfId="13007" xr:uid="{00000000-0005-0000-0000-000000320000}"/>
    <cellStyle name="40% - Accent3 35 2 4" xfId="13008" xr:uid="{00000000-0005-0000-0000-000001320000}"/>
    <cellStyle name="40% - Accent3 35 2 4 2" xfId="13009" xr:uid="{00000000-0005-0000-0000-000002320000}"/>
    <cellStyle name="40% - Accent3 35 2 5" xfId="13010" xr:uid="{00000000-0005-0000-0000-000003320000}"/>
    <cellStyle name="40% - Accent3 35 2 5 2" xfId="13011" xr:uid="{00000000-0005-0000-0000-000004320000}"/>
    <cellStyle name="40% - Accent3 35 2 6" xfId="13012" xr:uid="{00000000-0005-0000-0000-000005320000}"/>
    <cellStyle name="40% - Accent3 35 3" xfId="13013" xr:uid="{00000000-0005-0000-0000-000006320000}"/>
    <cellStyle name="40% - Accent3 35 3 2" xfId="13014" xr:uid="{00000000-0005-0000-0000-000007320000}"/>
    <cellStyle name="40% - Accent3 35 4" xfId="13015" xr:uid="{00000000-0005-0000-0000-000008320000}"/>
    <cellStyle name="40% - Accent3 35 4 2" xfId="13016" xr:uid="{00000000-0005-0000-0000-000009320000}"/>
    <cellStyle name="40% - Accent3 35 5" xfId="13017" xr:uid="{00000000-0005-0000-0000-00000A320000}"/>
    <cellStyle name="40% - Accent3 35 5 2" xfId="13018" xr:uid="{00000000-0005-0000-0000-00000B320000}"/>
    <cellStyle name="40% - Accent3 35 6" xfId="13019" xr:uid="{00000000-0005-0000-0000-00000C320000}"/>
    <cellStyle name="40% - Accent3 35 6 2" xfId="13020" xr:uid="{00000000-0005-0000-0000-00000D320000}"/>
    <cellStyle name="40% - Accent3 35 7" xfId="13021" xr:uid="{00000000-0005-0000-0000-00000E320000}"/>
    <cellStyle name="40% - Accent3 35 8" xfId="13022" xr:uid="{00000000-0005-0000-0000-00000F320000}"/>
    <cellStyle name="40% - Accent3 36" xfId="13023" xr:uid="{00000000-0005-0000-0000-000010320000}"/>
    <cellStyle name="40% - Accent3 36 2" xfId="13024" xr:uid="{00000000-0005-0000-0000-000011320000}"/>
    <cellStyle name="40% - Accent3 36 2 2" xfId="13025" xr:uid="{00000000-0005-0000-0000-000012320000}"/>
    <cellStyle name="40% - Accent3 36 2 2 2" xfId="13026" xr:uid="{00000000-0005-0000-0000-000013320000}"/>
    <cellStyle name="40% - Accent3 36 2 3" xfId="13027" xr:uid="{00000000-0005-0000-0000-000014320000}"/>
    <cellStyle name="40% - Accent3 36 2 3 2" xfId="13028" xr:uid="{00000000-0005-0000-0000-000015320000}"/>
    <cellStyle name="40% - Accent3 36 2 4" xfId="13029" xr:uid="{00000000-0005-0000-0000-000016320000}"/>
    <cellStyle name="40% - Accent3 36 2 4 2" xfId="13030" xr:uid="{00000000-0005-0000-0000-000017320000}"/>
    <cellStyle name="40% - Accent3 36 2 5" xfId="13031" xr:uid="{00000000-0005-0000-0000-000018320000}"/>
    <cellStyle name="40% - Accent3 36 2 5 2" xfId="13032" xr:uid="{00000000-0005-0000-0000-000019320000}"/>
    <cellStyle name="40% - Accent3 36 2 6" xfId="13033" xr:uid="{00000000-0005-0000-0000-00001A320000}"/>
    <cellStyle name="40% - Accent3 36 3" xfId="13034" xr:uid="{00000000-0005-0000-0000-00001B320000}"/>
    <cellStyle name="40% - Accent3 36 3 2" xfId="13035" xr:uid="{00000000-0005-0000-0000-00001C320000}"/>
    <cellStyle name="40% - Accent3 36 4" xfId="13036" xr:uid="{00000000-0005-0000-0000-00001D320000}"/>
    <cellStyle name="40% - Accent3 36 4 2" xfId="13037" xr:uid="{00000000-0005-0000-0000-00001E320000}"/>
    <cellStyle name="40% - Accent3 36 5" xfId="13038" xr:uid="{00000000-0005-0000-0000-00001F320000}"/>
    <cellStyle name="40% - Accent3 36 5 2" xfId="13039" xr:uid="{00000000-0005-0000-0000-000020320000}"/>
    <cellStyle name="40% - Accent3 36 6" xfId="13040" xr:uid="{00000000-0005-0000-0000-000021320000}"/>
    <cellStyle name="40% - Accent3 36 6 2" xfId="13041" xr:uid="{00000000-0005-0000-0000-000022320000}"/>
    <cellStyle name="40% - Accent3 36 7" xfId="13042" xr:uid="{00000000-0005-0000-0000-000023320000}"/>
    <cellStyle name="40% - Accent3 36 8" xfId="13043" xr:uid="{00000000-0005-0000-0000-000024320000}"/>
    <cellStyle name="40% - Accent3 37" xfId="13044" xr:uid="{00000000-0005-0000-0000-000025320000}"/>
    <cellStyle name="40% - Accent3 37 2" xfId="13045" xr:uid="{00000000-0005-0000-0000-000026320000}"/>
    <cellStyle name="40% - Accent3 37 2 2" xfId="13046" xr:uid="{00000000-0005-0000-0000-000027320000}"/>
    <cellStyle name="40% - Accent3 37 2 2 2" xfId="13047" xr:uid="{00000000-0005-0000-0000-000028320000}"/>
    <cellStyle name="40% - Accent3 37 2 3" xfId="13048" xr:uid="{00000000-0005-0000-0000-000029320000}"/>
    <cellStyle name="40% - Accent3 37 2 3 2" xfId="13049" xr:uid="{00000000-0005-0000-0000-00002A320000}"/>
    <cellStyle name="40% - Accent3 37 2 4" xfId="13050" xr:uid="{00000000-0005-0000-0000-00002B320000}"/>
    <cellStyle name="40% - Accent3 37 2 4 2" xfId="13051" xr:uid="{00000000-0005-0000-0000-00002C320000}"/>
    <cellStyle name="40% - Accent3 37 2 5" xfId="13052" xr:uid="{00000000-0005-0000-0000-00002D320000}"/>
    <cellStyle name="40% - Accent3 37 2 5 2" xfId="13053" xr:uid="{00000000-0005-0000-0000-00002E320000}"/>
    <cellStyle name="40% - Accent3 37 2 6" xfId="13054" xr:uid="{00000000-0005-0000-0000-00002F320000}"/>
    <cellStyle name="40% - Accent3 37 3" xfId="13055" xr:uid="{00000000-0005-0000-0000-000030320000}"/>
    <cellStyle name="40% - Accent3 37 3 2" xfId="13056" xr:uid="{00000000-0005-0000-0000-000031320000}"/>
    <cellStyle name="40% - Accent3 37 4" xfId="13057" xr:uid="{00000000-0005-0000-0000-000032320000}"/>
    <cellStyle name="40% - Accent3 37 4 2" xfId="13058" xr:uid="{00000000-0005-0000-0000-000033320000}"/>
    <cellStyle name="40% - Accent3 37 5" xfId="13059" xr:uid="{00000000-0005-0000-0000-000034320000}"/>
    <cellStyle name="40% - Accent3 37 5 2" xfId="13060" xr:uid="{00000000-0005-0000-0000-000035320000}"/>
    <cellStyle name="40% - Accent3 37 6" xfId="13061" xr:uid="{00000000-0005-0000-0000-000036320000}"/>
    <cellStyle name="40% - Accent3 37 6 2" xfId="13062" xr:uid="{00000000-0005-0000-0000-000037320000}"/>
    <cellStyle name="40% - Accent3 37 7" xfId="13063" xr:uid="{00000000-0005-0000-0000-000038320000}"/>
    <cellStyle name="40% - Accent3 37 8" xfId="13064" xr:uid="{00000000-0005-0000-0000-000039320000}"/>
    <cellStyle name="40% - Accent3 38" xfId="13065" xr:uid="{00000000-0005-0000-0000-00003A320000}"/>
    <cellStyle name="40% - Accent3 38 2" xfId="13066" xr:uid="{00000000-0005-0000-0000-00003B320000}"/>
    <cellStyle name="40% - Accent3 38 2 2" xfId="13067" xr:uid="{00000000-0005-0000-0000-00003C320000}"/>
    <cellStyle name="40% - Accent3 38 2 2 2" xfId="13068" xr:uid="{00000000-0005-0000-0000-00003D320000}"/>
    <cellStyle name="40% - Accent3 38 2 3" xfId="13069" xr:uid="{00000000-0005-0000-0000-00003E320000}"/>
    <cellStyle name="40% - Accent3 38 2 3 2" xfId="13070" xr:uid="{00000000-0005-0000-0000-00003F320000}"/>
    <cellStyle name="40% - Accent3 38 2 4" xfId="13071" xr:uid="{00000000-0005-0000-0000-000040320000}"/>
    <cellStyle name="40% - Accent3 38 2 4 2" xfId="13072" xr:uid="{00000000-0005-0000-0000-000041320000}"/>
    <cellStyle name="40% - Accent3 38 2 5" xfId="13073" xr:uid="{00000000-0005-0000-0000-000042320000}"/>
    <cellStyle name="40% - Accent3 38 2 5 2" xfId="13074" xr:uid="{00000000-0005-0000-0000-000043320000}"/>
    <cellStyle name="40% - Accent3 38 2 6" xfId="13075" xr:uid="{00000000-0005-0000-0000-000044320000}"/>
    <cellStyle name="40% - Accent3 38 3" xfId="13076" xr:uid="{00000000-0005-0000-0000-000045320000}"/>
    <cellStyle name="40% - Accent3 38 3 2" xfId="13077" xr:uid="{00000000-0005-0000-0000-000046320000}"/>
    <cellStyle name="40% - Accent3 38 4" xfId="13078" xr:uid="{00000000-0005-0000-0000-000047320000}"/>
    <cellStyle name="40% - Accent3 38 4 2" xfId="13079" xr:uid="{00000000-0005-0000-0000-000048320000}"/>
    <cellStyle name="40% - Accent3 38 5" xfId="13080" xr:uid="{00000000-0005-0000-0000-000049320000}"/>
    <cellStyle name="40% - Accent3 38 5 2" xfId="13081" xr:uid="{00000000-0005-0000-0000-00004A320000}"/>
    <cellStyle name="40% - Accent3 38 6" xfId="13082" xr:uid="{00000000-0005-0000-0000-00004B320000}"/>
    <cellStyle name="40% - Accent3 38 6 2" xfId="13083" xr:uid="{00000000-0005-0000-0000-00004C320000}"/>
    <cellStyle name="40% - Accent3 38 7" xfId="13084" xr:uid="{00000000-0005-0000-0000-00004D320000}"/>
    <cellStyle name="40% - Accent3 38 8" xfId="13085" xr:uid="{00000000-0005-0000-0000-00004E320000}"/>
    <cellStyle name="40% - Accent3 39" xfId="13086" xr:uid="{00000000-0005-0000-0000-00004F320000}"/>
    <cellStyle name="40% - Accent3 39 2" xfId="13087" xr:uid="{00000000-0005-0000-0000-000050320000}"/>
    <cellStyle name="40% - Accent3 39 2 2" xfId="13088" xr:uid="{00000000-0005-0000-0000-000051320000}"/>
    <cellStyle name="40% - Accent3 39 2 2 2" xfId="13089" xr:uid="{00000000-0005-0000-0000-000052320000}"/>
    <cellStyle name="40% - Accent3 39 2 3" xfId="13090" xr:uid="{00000000-0005-0000-0000-000053320000}"/>
    <cellStyle name="40% - Accent3 39 2 3 2" xfId="13091" xr:uid="{00000000-0005-0000-0000-000054320000}"/>
    <cellStyle name="40% - Accent3 39 2 4" xfId="13092" xr:uid="{00000000-0005-0000-0000-000055320000}"/>
    <cellStyle name="40% - Accent3 39 2 4 2" xfId="13093" xr:uid="{00000000-0005-0000-0000-000056320000}"/>
    <cellStyle name="40% - Accent3 39 2 5" xfId="13094" xr:uid="{00000000-0005-0000-0000-000057320000}"/>
    <cellStyle name="40% - Accent3 39 2 5 2" xfId="13095" xr:uid="{00000000-0005-0000-0000-000058320000}"/>
    <cellStyle name="40% - Accent3 39 2 6" xfId="13096" xr:uid="{00000000-0005-0000-0000-000059320000}"/>
    <cellStyle name="40% - Accent3 39 3" xfId="13097" xr:uid="{00000000-0005-0000-0000-00005A320000}"/>
    <cellStyle name="40% - Accent3 39 3 2" xfId="13098" xr:uid="{00000000-0005-0000-0000-00005B320000}"/>
    <cellStyle name="40% - Accent3 39 4" xfId="13099" xr:uid="{00000000-0005-0000-0000-00005C320000}"/>
    <cellStyle name="40% - Accent3 39 4 2" xfId="13100" xr:uid="{00000000-0005-0000-0000-00005D320000}"/>
    <cellStyle name="40% - Accent3 39 5" xfId="13101" xr:uid="{00000000-0005-0000-0000-00005E320000}"/>
    <cellStyle name="40% - Accent3 39 5 2" xfId="13102" xr:uid="{00000000-0005-0000-0000-00005F320000}"/>
    <cellStyle name="40% - Accent3 39 6" xfId="13103" xr:uid="{00000000-0005-0000-0000-000060320000}"/>
    <cellStyle name="40% - Accent3 39 6 2" xfId="13104" xr:uid="{00000000-0005-0000-0000-000061320000}"/>
    <cellStyle name="40% - Accent3 39 7" xfId="13105" xr:uid="{00000000-0005-0000-0000-000062320000}"/>
    <cellStyle name="40% - Accent3 39 8" xfId="13106" xr:uid="{00000000-0005-0000-0000-000063320000}"/>
    <cellStyle name="40% - Accent3 4" xfId="13107" xr:uid="{00000000-0005-0000-0000-000064320000}"/>
    <cellStyle name="40% - Accent3 4 10" xfId="13108" xr:uid="{00000000-0005-0000-0000-000065320000}"/>
    <cellStyle name="40% - Accent3 4 11" xfId="13109" xr:uid="{00000000-0005-0000-0000-000066320000}"/>
    <cellStyle name="40% - Accent3 4 2" xfId="13110" xr:uid="{00000000-0005-0000-0000-000067320000}"/>
    <cellStyle name="40% - Accent3 4 2 2" xfId="13111" xr:uid="{00000000-0005-0000-0000-000068320000}"/>
    <cellStyle name="40% - Accent3 4 2 2 2" xfId="13112" xr:uid="{00000000-0005-0000-0000-000069320000}"/>
    <cellStyle name="40% - Accent3 4 2 3" xfId="13113" xr:uid="{00000000-0005-0000-0000-00006A320000}"/>
    <cellStyle name="40% - Accent3 4 2 3 2" xfId="13114" xr:uid="{00000000-0005-0000-0000-00006B320000}"/>
    <cellStyle name="40% - Accent3 4 2 4" xfId="13115" xr:uid="{00000000-0005-0000-0000-00006C320000}"/>
    <cellStyle name="40% - Accent3 4 2 4 2" xfId="13116" xr:uid="{00000000-0005-0000-0000-00006D320000}"/>
    <cellStyle name="40% - Accent3 4 2 5" xfId="13117" xr:uid="{00000000-0005-0000-0000-00006E320000}"/>
    <cellStyle name="40% - Accent3 4 2 5 2" xfId="13118" xr:uid="{00000000-0005-0000-0000-00006F320000}"/>
    <cellStyle name="40% - Accent3 4 2 6" xfId="13119" xr:uid="{00000000-0005-0000-0000-000070320000}"/>
    <cellStyle name="40% - Accent3 4 2 7" xfId="13120" xr:uid="{00000000-0005-0000-0000-000071320000}"/>
    <cellStyle name="40% - Accent3 4 2 8" xfId="13121" xr:uid="{00000000-0005-0000-0000-000072320000}"/>
    <cellStyle name="40% - Accent3 4 2 9" xfId="13122" xr:uid="{00000000-0005-0000-0000-000073320000}"/>
    <cellStyle name="40% - Accent3 4 3" xfId="13123" xr:uid="{00000000-0005-0000-0000-000074320000}"/>
    <cellStyle name="40% - Accent3 4 3 2" xfId="13124" xr:uid="{00000000-0005-0000-0000-000075320000}"/>
    <cellStyle name="40% - Accent3 4 4" xfId="13125" xr:uid="{00000000-0005-0000-0000-000076320000}"/>
    <cellStyle name="40% - Accent3 4 4 2" xfId="13126" xr:uid="{00000000-0005-0000-0000-000077320000}"/>
    <cellStyle name="40% - Accent3 4 5" xfId="13127" xr:uid="{00000000-0005-0000-0000-000078320000}"/>
    <cellStyle name="40% - Accent3 4 5 2" xfId="13128" xr:uid="{00000000-0005-0000-0000-000079320000}"/>
    <cellStyle name="40% - Accent3 4 6" xfId="13129" xr:uid="{00000000-0005-0000-0000-00007A320000}"/>
    <cellStyle name="40% - Accent3 4 6 2" xfId="13130" xr:uid="{00000000-0005-0000-0000-00007B320000}"/>
    <cellStyle name="40% - Accent3 4 7" xfId="13131" xr:uid="{00000000-0005-0000-0000-00007C320000}"/>
    <cellStyle name="40% - Accent3 4 8" xfId="13132" xr:uid="{00000000-0005-0000-0000-00007D320000}"/>
    <cellStyle name="40% - Accent3 4 9" xfId="13133" xr:uid="{00000000-0005-0000-0000-00007E320000}"/>
    <cellStyle name="40% - Accent3 40" xfId="13134" xr:uid="{00000000-0005-0000-0000-00007F320000}"/>
    <cellStyle name="40% - Accent3 40 2" xfId="13135" xr:uid="{00000000-0005-0000-0000-000080320000}"/>
    <cellStyle name="40% - Accent3 40 2 2" xfId="13136" xr:uid="{00000000-0005-0000-0000-000081320000}"/>
    <cellStyle name="40% - Accent3 40 2 2 2" xfId="13137" xr:uid="{00000000-0005-0000-0000-000082320000}"/>
    <cellStyle name="40% - Accent3 40 2 3" xfId="13138" xr:uid="{00000000-0005-0000-0000-000083320000}"/>
    <cellStyle name="40% - Accent3 40 2 3 2" xfId="13139" xr:uid="{00000000-0005-0000-0000-000084320000}"/>
    <cellStyle name="40% - Accent3 40 2 4" xfId="13140" xr:uid="{00000000-0005-0000-0000-000085320000}"/>
    <cellStyle name="40% - Accent3 40 2 4 2" xfId="13141" xr:uid="{00000000-0005-0000-0000-000086320000}"/>
    <cellStyle name="40% - Accent3 40 2 5" xfId="13142" xr:uid="{00000000-0005-0000-0000-000087320000}"/>
    <cellStyle name="40% - Accent3 40 2 5 2" xfId="13143" xr:uid="{00000000-0005-0000-0000-000088320000}"/>
    <cellStyle name="40% - Accent3 40 2 6" xfId="13144" xr:uid="{00000000-0005-0000-0000-000089320000}"/>
    <cellStyle name="40% - Accent3 40 3" xfId="13145" xr:uid="{00000000-0005-0000-0000-00008A320000}"/>
    <cellStyle name="40% - Accent3 40 3 2" xfId="13146" xr:uid="{00000000-0005-0000-0000-00008B320000}"/>
    <cellStyle name="40% - Accent3 40 4" xfId="13147" xr:uid="{00000000-0005-0000-0000-00008C320000}"/>
    <cellStyle name="40% - Accent3 40 4 2" xfId="13148" xr:uid="{00000000-0005-0000-0000-00008D320000}"/>
    <cellStyle name="40% - Accent3 40 5" xfId="13149" xr:uid="{00000000-0005-0000-0000-00008E320000}"/>
    <cellStyle name="40% - Accent3 40 5 2" xfId="13150" xr:uid="{00000000-0005-0000-0000-00008F320000}"/>
    <cellStyle name="40% - Accent3 40 6" xfId="13151" xr:uid="{00000000-0005-0000-0000-000090320000}"/>
    <cellStyle name="40% - Accent3 40 6 2" xfId="13152" xr:uid="{00000000-0005-0000-0000-000091320000}"/>
    <cellStyle name="40% - Accent3 40 7" xfId="13153" xr:uid="{00000000-0005-0000-0000-000092320000}"/>
    <cellStyle name="40% - Accent3 40 8" xfId="13154" xr:uid="{00000000-0005-0000-0000-000093320000}"/>
    <cellStyle name="40% - Accent3 41" xfId="13155" xr:uid="{00000000-0005-0000-0000-000094320000}"/>
    <cellStyle name="40% - Accent3 41 2" xfId="13156" xr:uid="{00000000-0005-0000-0000-000095320000}"/>
    <cellStyle name="40% - Accent3 41 2 2" xfId="13157" xr:uid="{00000000-0005-0000-0000-000096320000}"/>
    <cellStyle name="40% - Accent3 41 2 2 2" xfId="13158" xr:uid="{00000000-0005-0000-0000-000097320000}"/>
    <cellStyle name="40% - Accent3 41 2 3" xfId="13159" xr:uid="{00000000-0005-0000-0000-000098320000}"/>
    <cellStyle name="40% - Accent3 41 2 3 2" xfId="13160" xr:uid="{00000000-0005-0000-0000-000099320000}"/>
    <cellStyle name="40% - Accent3 41 2 4" xfId="13161" xr:uid="{00000000-0005-0000-0000-00009A320000}"/>
    <cellStyle name="40% - Accent3 41 2 4 2" xfId="13162" xr:uid="{00000000-0005-0000-0000-00009B320000}"/>
    <cellStyle name="40% - Accent3 41 2 5" xfId="13163" xr:uid="{00000000-0005-0000-0000-00009C320000}"/>
    <cellStyle name="40% - Accent3 41 2 5 2" xfId="13164" xr:uid="{00000000-0005-0000-0000-00009D320000}"/>
    <cellStyle name="40% - Accent3 41 2 6" xfId="13165" xr:uid="{00000000-0005-0000-0000-00009E320000}"/>
    <cellStyle name="40% - Accent3 41 3" xfId="13166" xr:uid="{00000000-0005-0000-0000-00009F320000}"/>
    <cellStyle name="40% - Accent3 41 3 2" xfId="13167" xr:uid="{00000000-0005-0000-0000-0000A0320000}"/>
    <cellStyle name="40% - Accent3 41 4" xfId="13168" xr:uid="{00000000-0005-0000-0000-0000A1320000}"/>
    <cellStyle name="40% - Accent3 41 4 2" xfId="13169" xr:uid="{00000000-0005-0000-0000-0000A2320000}"/>
    <cellStyle name="40% - Accent3 41 5" xfId="13170" xr:uid="{00000000-0005-0000-0000-0000A3320000}"/>
    <cellStyle name="40% - Accent3 41 5 2" xfId="13171" xr:uid="{00000000-0005-0000-0000-0000A4320000}"/>
    <cellStyle name="40% - Accent3 41 6" xfId="13172" xr:uid="{00000000-0005-0000-0000-0000A5320000}"/>
    <cellStyle name="40% - Accent3 41 6 2" xfId="13173" xr:uid="{00000000-0005-0000-0000-0000A6320000}"/>
    <cellStyle name="40% - Accent3 41 7" xfId="13174" xr:uid="{00000000-0005-0000-0000-0000A7320000}"/>
    <cellStyle name="40% - Accent3 41 8" xfId="13175" xr:uid="{00000000-0005-0000-0000-0000A8320000}"/>
    <cellStyle name="40% - Accent3 42" xfId="13176" xr:uid="{00000000-0005-0000-0000-0000A9320000}"/>
    <cellStyle name="40% - Accent3 42 2" xfId="13177" xr:uid="{00000000-0005-0000-0000-0000AA320000}"/>
    <cellStyle name="40% - Accent3 42 2 2" xfId="13178" xr:uid="{00000000-0005-0000-0000-0000AB320000}"/>
    <cellStyle name="40% - Accent3 42 2 2 2" xfId="13179" xr:uid="{00000000-0005-0000-0000-0000AC320000}"/>
    <cellStyle name="40% - Accent3 42 2 3" xfId="13180" xr:uid="{00000000-0005-0000-0000-0000AD320000}"/>
    <cellStyle name="40% - Accent3 42 2 3 2" xfId="13181" xr:uid="{00000000-0005-0000-0000-0000AE320000}"/>
    <cellStyle name="40% - Accent3 42 2 4" xfId="13182" xr:uid="{00000000-0005-0000-0000-0000AF320000}"/>
    <cellStyle name="40% - Accent3 42 2 4 2" xfId="13183" xr:uid="{00000000-0005-0000-0000-0000B0320000}"/>
    <cellStyle name="40% - Accent3 42 2 5" xfId="13184" xr:uid="{00000000-0005-0000-0000-0000B1320000}"/>
    <cellStyle name="40% - Accent3 42 2 5 2" xfId="13185" xr:uid="{00000000-0005-0000-0000-0000B2320000}"/>
    <cellStyle name="40% - Accent3 42 2 6" xfId="13186" xr:uid="{00000000-0005-0000-0000-0000B3320000}"/>
    <cellStyle name="40% - Accent3 42 3" xfId="13187" xr:uid="{00000000-0005-0000-0000-0000B4320000}"/>
    <cellStyle name="40% - Accent3 42 3 2" xfId="13188" xr:uid="{00000000-0005-0000-0000-0000B5320000}"/>
    <cellStyle name="40% - Accent3 42 4" xfId="13189" xr:uid="{00000000-0005-0000-0000-0000B6320000}"/>
    <cellStyle name="40% - Accent3 42 4 2" xfId="13190" xr:uid="{00000000-0005-0000-0000-0000B7320000}"/>
    <cellStyle name="40% - Accent3 42 5" xfId="13191" xr:uid="{00000000-0005-0000-0000-0000B8320000}"/>
    <cellStyle name="40% - Accent3 42 5 2" xfId="13192" xr:uid="{00000000-0005-0000-0000-0000B9320000}"/>
    <cellStyle name="40% - Accent3 42 6" xfId="13193" xr:uid="{00000000-0005-0000-0000-0000BA320000}"/>
    <cellStyle name="40% - Accent3 42 6 2" xfId="13194" xr:uid="{00000000-0005-0000-0000-0000BB320000}"/>
    <cellStyle name="40% - Accent3 42 7" xfId="13195" xr:uid="{00000000-0005-0000-0000-0000BC320000}"/>
    <cellStyle name="40% - Accent3 42 8" xfId="13196" xr:uid="{00000000-0005-0000-0000-0000BD320000}"/>
    <cellStyle name="40% - Accent3 43" xfId="13197" xr:uid="{00000000-0005-0000-0000-0000BE320000}"/>
    <cellStyle name="40% - Accent3 43 2" xfId="13198" xr:uid="{00000000-0005-0000-0000-0000BF320000}"/>
    <cellStyle name="40% - Accent3 43 2 2" xfId="13199" xr:uid="{00000000-0005-0000-0000-0000C0320000}"/>
    <cellStyle name="40% - Accent3 43 2 2 2" xfId="13200" xr:uid="{00000000-0005-0000-0000-0000C1320000}"/>
    <cellStyle name="40% - Accent3 43 2 3" xfId="13201" xr:uid="{00000000-0005-0000-0000-0000C2320000}"/>
    <cellStyle name="40% - Accent3 43 2 3 2" xfId="13202" xr:uid="{00000000-0005-0000-0000-0000C3320000}"/>
    <cellStyle name="40% - Accent3 43 2 4" xfId="13203" xr:uid="{00000000-0005-0000-0000-0000C4320000}"/>
    <cellStyle name="40% - Accent3 43 2 4 2" xfId="13204" xr:uid="{00000000-0005-0000-0000-0000C5320000}"/>
    <cellStyle name="40% - Accent3 43 2 5" xfId="13205" xr:uid="{00000000-0005-0000-0000-0000C6320000}"/>
    <cellStyle name="40% - Accent3 43 2 5 2" xfId="13206" xr:uid="{00000000-0005-0000-0000-0000C7320000}"/>
    <cellStyle name="40% - Accent3 43 2 6" xfId="13207" xr:uid="{00000000-0005-0000-0000-0000C8320000}"/>
    <cellStyle name="40% - Accent3 43 3" xfId="13208" xr:uid="{00000000-0005-0000-0000-0000C9320000}"/>
    <cellStyle name="40% - Accent3 43 3 2" xfId="13209" xr:uid="{00000000-0005-0000-0000-0000CA320000}"/>
    <cellStyle name="40% - Accent3 43 4" xfId="13210" xr:uid="{00000000-0005-0000-0000-0000CB320000}"/>
    <cellStyle name="40% - Accent3 43 4 2" xfId="13211" xr:uid="{00000000-0005-0000-0000-0000CC320000}"/>
    <cellStyle name="40% - Accent3 43 5" xfId="13212" xr:uid="{00000000-0005-0000-0000-0000CD320000}"/>
    <cellStyle name="40% - Accent3 43 5 2" xfId="13213" xr:uid="{00000000-0005-0000-0000-0000CE320000}"/>
    <cellStyle name="40% - Accent3 43 6" xfId="13214" xr:uid="{00000000-0005-0000-0000-0000CF320000}"/>
    <cellStyle name="40% - Accent3 43 6 2" xfId="13215" xr:uid="{00000000-0005-0000-0000-0000D0320000}"/>
    <cellStyle name="40% - Accent3 43 7" xfId="13216" xr:uid="{00000000-0005-0000-0000-0000D1320000}"/>
    <cellStyle name="40% - Accent3 43 8" xfId="13217" xr:uid="{00000000-0005-0000-0000-0000D2320000}"/>
    <cellStyle name="40% - Accent3 44" xfId="13218" xr:uid="{00000000-0005-0000-0000-0000D3320000}"/>
    <cellStyle name="40% - Accent3 44 2" xfId="13219" xr:uid="{00000000-0005-0000-0000-0000D4320000}"/>
    <cellStyle name="40% - Accent3 44 2 2" xfId="13220" xr:uid="{00000000-0005-0000-0000-0000D5320000}"/>
    <cellStyle name="40% - Accent3 44 2 2 2" xfId="13221" xr:uid="{00000000-0005-0000-0000-0000D6320000}"/>
    <cellStyle name="40% - Accent3 44 2 3" xfId="13222" xr:uid="{00000000-0005-0000-0000-0000D7320000}"/>
    <cellStyle name="40% - Accent3 44 2 3 2" xfId="13223" xr:uid="{00000000-0005-0000-0000-0000D8320000}"/>
    <cellStyle name="40% - Accent3 44 2 4" xfId="13224" xr:uid="{00000000-0005-0000-0000-0000D9320000}"/>
    <cellStyle name="40% - Accent3 44 2 4 2" xfId="13225" xr:uid="{00000000-0005-0000-0000-0000DA320000}"/>
    <cellStyle name="40% - Accent3 44 2 5" xfId="13226" xr:uid="{00000000-0005-0000-0000-0000DB320000}"/>
    <cellStyle name="40% - Accent3 44 2 5 2" xfId="13227" xr:uid="{00000000-0005-0000-0000-0000DC320000}"/>
    <cellStyle name="40% - Accent3 44 2 6" xfId="13228" xr:uid="{00000000-0005-0000-0000-0000DD320000}"/>
    <cellStyle name="40% - Accent3 44 3" xfId="13229" xr:uid="{00000000-0005-0000-0000-0000DE320000}"/>
    <cellStyle name="40% - Accent3 44 3 2" xfId="13230" xr:uid="{00000000-0005-0000-0000-0000DF320000}"/>
    <cellStyle name="40% - Accent3 44 4" xfId="13231" xr:uid="{00000000-0005-0000-0000-0000E0320000}"/>
    <cellStyle name="40% - Accent3 44 4 2" xfId="13232" xr:uid="{00000000-0005-0000-0000-0000E1320000}"/>
    <cellStyle name="40% - Accent3 44 5" xfId="13233" xr:uid="{00000000-0005-0000-0000-0000E2320000}"/>
    <cellStyle name="40% - Accent3 44 5 2" xfId="13234" xr:uid="{00000000-0005-0000-0000-0000E3320000}"/>
    <cellStyle name="40% - Accent3 44 6" xfId="13235" xr:uid="{00000000-0005-0000-0000-0000E4320000}"/>
    <cellStyle name="40% - Accent3 44 6 2" xfId="13236" xr:uid="{00000000-0005-0000-0000-0000E5320000}"/>
    <cellStyle name="40% - Accent3 44 7" xfId="13237" xr:uid="{00000000-0005-0000-0000-0000E6320000}"/>
    <cellStyle name="40% - Accent3 44 8" xfId="13238" xr:uid="{00000000-0005-0000-0000-0000E7320000}"/>
    <cellStyle name="40% - Accent3 45" xfId="13239" xr:uid="{00000000-0005-0000-0000-0000E8320000}"/>
    <cellStyle name="40% - Accent3 45 2" xfId="13240" xr:uid="{00000000-0005-0000-0000-0000E9320000}"/>
    <cellStyle name="40% - Accent3 45 2 2" xfId="13241" xr:uid="{00000000-0005-0000-0000-0000EA320000}"/>
    <cellStyle name="40% - Accent3 45 2 2 2" xfId="13242" xr:uid="{00000000-0005-0000-0000-0000EB320000}"/>
    <cellStyle name="40% - Accent3 45 2 3" xfId="13243" xr:uid="{00000000-0005-0000-0000-0000EC320000}"/>
    <cellStyle name="40% - Accent3 45 2 3 2" xfId="13244" xr:uid="{00000000-0005-0000-0000-0000ED320000}"/>
    <cellStyle name="40% - Accent3 45 2 4" xfId="13245" xr:uid="{00000000-0005-0000-0000-0000EE320000}"/>
    <cellStyle name="40% - Accent3 45 2 4 2" xfId="13246" xr:uid="{00000000-0005-0000-0000-0000EF320000}"/>
    <cellStyle name="40% - Accent3 45 2 5" xfId="13247" xr:uid="{00000000-0005-0000-0000-0000F0320000}"/>
    <cellStyle name="40% - Accent3 45 2 5 2" xfId="13248" xr:uid="{00000000-0005-0000-0000-0000F1320000}"/>
    <cellStyle name="40% - Accent3 45 2 6" xfId="13249" xr:uid="{00000000-0005-0000-0000-0000F2320000}"/>
    <cellStyle name="40% - Accent3 45 3" xfId="13250" xr:uid="{00000000-0005-0000-0000-0000F3320000}"/>
    <cellStyle name="40% - Accent3 45 3 2" xfId="13251" xr:uid="{00000000-0005-0000-0000-0000F4320000}"/>
    <cellStyle name="40% - Accent3 45 4" xfId="13252" xr:uid="{00000000-0005-0000-0000-0000F5320000}"/>
    <cellStyle name="40% - Accent3 45 4 2" xfId="13253" xr:uid="{00000000-0005-0000-0000-0000F6320000}"/>
    <cellStyle name="40% - Accent3 45 5" xfId="13254" xr:uid="{00000000-0005-0000-0000-0000F7320000}"/>
    <cellStyle name="40% - Accent3 45 5 2" xfId="13255" xr:uid="{00000000-0005-0000-0000-0000F8320000}"/>
    <cellStyle name="40% - Accent3 45 6" xfId="13256" xr:uid="{00000000-0005-0000-0000-0000F9320000}"/>
    <cellStyle name="40% - Accent3 45 6 2" xfId="13257" xr:uid="{00000000-0005-0000-0000-0000FA320000}"/>
    <cellStyle name="40% - Accent3 45 7" xfId="13258" xr:uid="{00000000-0005-0000-0000-0000FB320000}"/>
    <cellStyle name="40% - Accent3 45 8" xfId="13259" xr:uid="{00000000-0005-0000-0000-0000FC320000}"/>
    <cellStyle name="40% - Accent3 46" xfId="13260" xr:uid="{00000000-0005-0000-0000-0000FD320000}"/>
    <cellStyle name="40% - Accent3 46 2" xfId="13261" xr:uid="{00000000-0005-0000-0000-0000FE320000}"/>
    <cellStyle name="40% - Accent3 46 2 2" xfId="13262" xr:uid="{00000000-0005-0000-0000-0000FF320000}"/>
    <cellStyle name="40% - Accent3 46 2 2 2" xfId="13263" xr:uid="{00000000-0005-0000-0000-000000330000}"/>
    <cellStyle name="40% - Accent3 46 2 3" xfId="13264" xr:uid="{00000000-0005-0000-0000-000001330000}"/>
    <cellStyle name="40% - Accent3 46 2 3 2" xfId="13265" xr:uid="{00000000-0005-0000-0000-000002330000}"/>
    <cellStyle name="40% - Accent3 46 2 4" xfId="13266" xr:uid="{00000000-0005-0000-0000-000003330000}"/>
    <cellStyle name="40% - Accent3 46 2 4 2" xfId="13267" xr:uid="{00000000-0005-0000-0000-000004330000}"/>
    <cellStyle name="40% - Accent3 46 2 5" xfId="13268" xr:uid="{00000000-0005-0000-0000-000005330000}"/>
    <cellStyle name="40% - Accent3 46 2 5 2" xfId="13269" xr:uid="{00000000-0005-0000-0000-000006330000}"/>
    <cellStyle name="40% - Accent3 46 2 6" xfId="13270" xr:uid="{00000000-0005-0000-0000-000007330000}"/>
    <cellStyle name="40% - Accent3 46 3" xfId="13271" xr:uid="{00000000-0005-0000-0000-000008330000}"/>
    <cellStyle name="40% - Accent3 46 3 2" xfId="13272" xr:uid="{00000000-0005-0000-0000-000009330000}"/>
    <cellStyle name="40% - Accent3 46 4" xfId="13273" xr:uid="{00000000-0005-0000-0000-00000A330000}"/>
    <cellStyle name="40% - Accent3 46 4 2" xfId="13274" xr:uid="{00000000-0005-0000-0000-00000B330000}"/>
    <cellStyle name="40% - Accent3 46 5" xfId="13275" xr:uid="{00000000-0005-0000-0000-00000C330000}"/>
    <cellStyle name="40% - Accent3 46 5 2" xfId="13276" xr:uid="{00000000-0005-0000-0000-00000D330000}"/>
    <cellStyle name="40% - Accent3 46 6" xfId="13277" xr:uid="{00000000-0005-0000-0000-00000E330000}"/>
    <cellStyle name="40% - Accent3 46 6 2" xfId="13278" xr:uid="{00000000-0005-0000-0000-00000F330000}"/>
    <cellStyle name="40% - Accent3 46 7" xfId="13279" xr:uid="{00000000-0005-0000-0000-000010330000}"/>
    <cellStyle name="40% - Accent3 46 8" xfId="13280" xr:uid="{00000000-0005-0000-0000-000011330000}"/>
    <cellStyle name="40% - Accent3 47" xfId="13281" xr:uid="{00000000-0005-0000-0000-000012330000}"/>
    <cellStyle name="40% - Accent3 47 2" xfId="13282" xr:uid="{00000000-0005-0000-0000-000013330000}"/>
    <cellStyle name="40% - Accent3 47 2 2" xfId="13283" xr:uid="{00000000-0005-0000-0000-000014330000}"/>
    <cellStyle name="40% - Accent3 47 2 2 2" xfId="13284" xr:uid="{00000000-0005-0000-0000-000015330000}"/>
    <cellStyle name="40% - Accent3 47 2 3" xfId="13285" xr:uid="{00000000-0005-0000-0000-000016330000}"/>
    <cellStyle name="40% - Accent3 47 2 3 2" xfId="13286" xr:uid="{00000000-0005-0000-0000-000017330000}"/>
    <cellStyle name="40% - Accent3 47 2 4" xfId="13287" xr:uid="{00000000-0005-0000-0000-000018330000}"/>
    <cellStyle name="40% - Accent3 47 2 4 2" xfId="13288" xr:uid="{00000000-0005-0000-0000-000019330000}"/>
    <cellStyle name="40% - Accent3 47 2 5" xfId="13289" xr:uid="{00000000-0005-0000-0000-00001A330000}"/>
    <cellStyle name="40% - Accent3 47 2 5 2" xfId="13290" xr:uid="{00000000-0005-0000-0000-00001B330000}"/>
    <cellStyle name="40% - Accent3 47 2 6" xfId="13291" xr:uid="{00000000-0005-0000-0000-00001C330000}"/>
    <cellStyle name="40% - Accent3 47 3" xfId="13292" xr:uid="{00000000-0005-0000-0000-00001D330000}"/>
    <cellStyle name="40% - Accent3 47 3 2" xfId="13293" xr:uid="{00000000-0005-0000-0000-00001E330000}"/>
    <cellStyle name="40% - Accent3 47 4" xfId="13294" xr:uid="{00000000-0005-0000-0000-00001F330000}"/>
    <cellStyle name="40% - Accent3 47 4 2" xfId="13295" xr:uid="{00000000-0005-0000-0000-000020330000}"/>
    <cellStyle name="40% - Accent3 47 5" xfId="13296" xr:uid="{00000000-0005-0000-0000-000021330000}"/>
    <cellStyle name="40% - Accent3 47 5 2" xfId="13297" xr:uid="{00000000-0005-0000-0000-000022330000}"/>
    <cellStyle name="40% - Accent3 47 6" xfId="13298" xr:uid="{00000000-0005-0000-0000-000023330000}"/>
    <cellStyle name="40% - Accent3 47 6 2" xfId="13299" xr:uid="{00000000-0005-0000-0000-000024330000}"/>
    <cellStyle name="40% - Accent3 47 7" xfId="13300" xr:uid="{00000000-0005-0000-0000-000025330000}"/>
    <cellStyle name="40% - Accent3 47 8" xfId="13301" xr:uid="{00000000-0005-0000-0000-000026330000}"/>
    <cellStyle name="40% - Accent3 48" xfId="13302" xr:uid="{00000000-0005-0000-0000-000027330000}"/>
    <cellStyle name="40% - Accent3 48 2" xfId="13303" xr:uid="{00000000-0005-0000-0000-000028330000}"/>
    <cellStyle name="40% - Accent3 48 2 2" xfId="13304" xr:uid="{00000000-0005-0000-0000-000029330000}"/>
    <cellStyle name="40% - Accent3 48 2 2 2" xfId="13305" xr:uid="{00000000-0005-0000-0000-00002A330000}"/>
    <cellStyle name="40% - Accent3 48 2 3" xfId="13306" xr:uid="{00000000-0005-0000-0000-00002B330000}"/>
    <cellStyle name="40% - Accent3 48 2 3 2" xfId="13307" xr:uid="{00000000-0005-0000-0000-00002C330000}"/>
    <cellStyle name="40% - Accent3 48 2 4" xfId="13308" xr:uid="{00000000-0005-0000-0000-00002D330000}"/>
    <cellStyle name="40% - Accent3 48 2 4 2" xfId="13309" xr:uid="{00000000-0005-0000-0000-00002E330000}"/>
    <cellStyle name="40% - Accent3 48 2 5" xfId="13310" xr:uid="{00000000-0005-0000-0000-00002F330000}"/>
    <cellStyle name="40% - Accent3 48 2 5 2" xfId="13311" xr:uid="{00000000-0005-0000-0000-000030330000}"/>
    <cellStyle name="40% - Accent3 48 2 6" xfId="13312" xr:uid="{00000000-0005-0000-0000-000031330000}"/>
    <cellStyle name="40% - Accent3 48 3" xfId="13313" xr:uid="{00000000-0005-0000-0000-000032330000}"/>
    <cellStyle name="40% - Accent3 48 3 2" xfId="13314" xr:uid="{00000000-0005-0000-0000-000033330000}"/>
    <cellStyle name="40% - Accent3 48 4" xfId="13315" xr:uid="{00000000-0005-0000-0000-000034330000}"/>
    <cellStyle name="40% - Accent3 48 4 2" xfId="13316" xr:uid="{00000000-0005-0000-0000-000035330000}"/>
    <cellStyle name="40% - Accent3 48 5" xfId="13317" xr:uid="{00000000-0005-0000-0000-000036330000}"/>
    <cellStyle name="40% - Accent3 48 5 2" xfId="13318" xr:uid="{00000000-0005-0000-0000-000037330000}"/>
    <cellStyle name="40% - Accent3 48 6" xfId="13319" xr:uid="{00000000-0005-0000-0000-000038330000}"/>
    <cellStyle name="40% - Accent3 48 6 2" xfId="13320" xr:uid="{00000000-0005-0000-0000-000039330000}"/>
    <cellStyle name="40% - Accent3 48 7" xfId="13321" xr:uid="{00000000-0005-0000-0000-00003A330000}"/>
    <cellStyle name="40% - Accent3 48 8" xfId="13322" xr:uid="{00000000-0005-0000-0000-00003B330000}"/>
    <cellStyle name="40% - Accent3 49" xfId="13323" xr:uid="{00000000-0005-0000-0000-00003C330000}"/>
    <cellStyle name="40% - Accent3 49 2" xfId="13324" xr:uid="{00000000-0005-0000-0000-00003D330000}"/>
    <cellStyle name="40% - Accent3 49 2 2" xfId="13325" xr:uid="{00000000-0005-0000-0000-00003E330000}"/>
    <cellStyle name="40% - Accent3 49 2 2 2" xfId="13326" xr:uid="{00000000-0005-0000-0000-00003F330000}"/>
    <cellStyle name="40% - Accent3 49 2 3" xfId="13327" xr:uid="{00000000-0005-0000-0000-000040330000}"/>
    <cellStyle name="40% - Accent3 49 2 3 2" xfId="13328" xr:uid="{00000000-0005-0000-0000-000041330000}"/>
    <cellStyle name="40% - Accent3 49 2 4" xfId="13329" xr:uid="{00000000-0005-0000-0000-000042330000}"/>
    <cellStyle name="40% - Accent3 49 2 4 2" xfId="13330" xr:uid="{00000000-0005-0000-0000-000043330000}"/>
    <cellStyle name="40% - Accent3 49 2 5" xfId="13331" xr:uid="{00000000-0005-0000-0000-000044330000}"/>
    <cellStyle name="40% - Accent3 49 2 5 2" xfId="13332" xr:uid="{00000000-0005-0000-0000-000045330000}"/>
    <cellStyle name="40% - Accent3 49 2 6" xfId="13333" xr:uid="{00000000-0005-0000-0000-000046330000}"/>
    <cellStyle name="40% - Accent3 49 3" xfId="13334" xr:uid="{00000000-0005-0000-0000-000047330000}"/>
    <cellStyle name="40% - Accent3 49 3 2" xfId="13335" xr:uid="{00000000-0005-0000-0000-000048330000}"/>
    <cellStyle name="40% - Accent3 49 4" xfId="13336" xr:uid="{00000000-0005-0000-0000-000049330000}"/>
    <cellStyle name="40% - Accent3 49 4 2" xfId="13337" xr:uid="{00000000-0005-0000-0000-00004A330000}"/>
    <cellStyle name="40% - Accent3 49 5" xfId="13338" xr:uid="{00000000-0005-0000-0000-00004B330000}"/>
    <cellStyle name="40% - Accent3 49 5 2" xfId="13339" xr:uid="{00000000-0005-0000-0000-00004C330000}"/>
    <cellStyle name="40% - Accent3 49 6" xfId="13340" xr:uid="{00000000-0005-0000-0000-00004D330000}"/>
    <cellStyle name="40% - Accent3 49 6 2" xfId="13341" xr:uid="{00000000-0005-0000-0000-00004E330000}"/>
    <cellStyle name="40% - Accent3 49 7" xfId="13342" xr:uid="{00000000-0005-0000-0000-00004F330000}"/>
    <cellStyle name="40% - Accent3 49 8" xfId="13343" xr:uid="{00000000-0005-0000-0000-000050330000}"/>
    <cellStyle name="40% - Accent3 5" xfId="13344" xr:uid="{00000000-0005-0000-0000-000051330000}"/>
    <cellStyle name="40% - Accent3 5 10" xfId="13345" xr:uid="{00000000-0005-0000-0000-000052330000}"/>
    <cellStyle name="40% - Accent3 5 11" xfId="13346" xr:uid="{00000000-0005-0000-0000-000053330000}"/>
    <cellStyle name="40% - Accent3 5 2" xfId="13347" xr:uid="{00000000-0005-0000-0000-000054330000}"/>
    <cellStyle name="40% - Accent3 5 2 2" xfId="13348" xr:uid="{00000000-0005-0000-0000-000055330000}"/>
    <cellStyle name="40% - Accent3 5 2 2 2" xfId="13349" xr:uid="{00000000-0005-0000-0000-000056330000}"/>
    <cellStyle name="40% - Accent3 5 2 3" xfId="13350" xr:uid="{00000000-0005-0000-0000-000057330000}"/>
    <cellStyle name="40% - Accent3 5 2 3 2" xfId="13351" xr:uid="{00000000-0005-0000-0000-000058330000}"/>
    <cellStyle name="40% - Accent3 5 2 4" xfId="13352" xr:uid="{00000000-0005-0000-0000-000059330000}"/>
    <cellStyle name="40% - Accent3 5 2 4 2" xfId="13353" xr:uid="{00000000-0005-0000-0000-00005A330000}"/>
    <cellStyle name="40% - Accent3 5 2 5" xfId="13354" xr:uid="{00000000-0005-0000-0000-00005B330000}"/>
    <cellStyle name="40% - Accent3 5 2 5 2" xfId="13355" xr:uid="{00000000-0005-0000-0000-00005C330000}"/>
    <cellStyle name="40% - Accent3 5 2 6" xfId="13356" xr:uid="{00000000-0005-0000-0000-00005D330000}"/>
    <cellStyle name="40% - Accent3 5 2 7" xfId="13357" xr:uid="{00000000-0005-0000-0000-00005E330000}"/>
    <cellStyle name="40% - Accent3 5 2 8" xfId="13358" xr:uid="{00000000-0005-0000-0000-00005F330000}"/>
    <cellStyle name="40% - Accent3 5 2 9" xfId="13359" xr:uid="{00000000-0005-0000-0000-000060330000}"/>
    <cellStyle name="40% - Accent3 5 3" xfId="13360" xr:uid="{00000000-0005-0000-0000-000061330000}"/>
    <cellStyle name="40% - Accent3 5 3 2" xfId="13361" xr:uid="{00000000-0005-0000-0000-000062330000}"/>
    <cellStyle name="40% - Accent3 5 4" xfId="13362" xr:uid="{00000000-0005-0000-0000-000063330000}"/>
    <cellStyle name="40% - Accent3 5 4 2" xfId="13363" xr:uid="{00000000-0005-0000-0000-000064330000}"/>
    <cellStyle name="40% - Accent3 5 5" xfId="13364" xr:uid="{00000000-0005-0000-0000-000065330000}"/>
    <cellStyle name="40% - Accent3 5 5 2" xfId="13365" xr:uid="{00000000-0005-0000-0000-000066330000}"/>
    <cellStyle name="40% - Accent3 5 6" xfId="13366" xr:uid="{00000000-0005-0000-0000-000067330000}"/>
    <cellStyle name="40% - Accent3 5 6 2" xfId="13367" xr:uid="{00000000-0005-0000-0000-000068330000}"/>
    <cellStyle name="40% - Accent3 5 7" xfId="13368" xr:uid="{00000000-0005-0000-0000-000069330000}"/>
    <cellStyle name="40% - Accent3 5 8" xfId="13369" xr:uid="{00000000-0005-0000-0000-00006A330000}"/>
    <cellStyle name="40% - Accent3 5 9" xfId="13370" xr:uid="{00000000-0005-0000-0000-00006B330000}"/>
    <cellStyle name="40% - Accent3 50" xfId="13371" xr:uid="{00000000-0005-0000-0000-00006C330000}"/>
    <cellStyle name="40% - Accent3 50 2" xfId="13372" xr:uid="{00000000-0005-0000-0000-00006D330000}"/>
    <cellStyle name="40% - Accent3 50 2 2" xfId="13373" xr:uid="{00000000-0005-0000-0000-00006E330000}"/>
    <cellStyle name="40% - Accent3 50 2 2 2" xfId="13374" xr:uid="{00000000-0005-0000-0000-00006F330000}"/>
    <cellStyle name="40% - Accent3 50 2 3" xfId="13375" xr:uid="{00000000-0005-0000-0000-000070330000}"/>
    <cellStyle name="40% - Accent3 50 2 3 2" xfId="13376" xr:uid="{00000000-0005-0000-0000-000071330000}"/>
    <cellStyle name="40% - Accent3 50 2 4" xfId="13377" xr:uid="{00000000-0005-0000-0000-000072330000}"/>
    <cellStyle name="40% - Accent3 50 2 4 2" xfId="13378" xr:uid="{00000000-0005-0000-0000-000073330000}"/>
    <cellStyle name="40% - Accent3 50 2 5" xfId="13379" xr:uid="{00000000-0005-0000-0000-000074330000}"/>
    <cellStyle name="40% - Accent3 50 2 5 2" xfId="13380" xr:uid="{00000000-0005-0000-0000-000075330000}"/>
    <cellStyle name="40% - Accent3 50 2 6" xfId="13381" xr:uid="{00000000-0005-0000-0000-000076330000}"/>
    <cellStyle name="40% - Accent3 50 3" xfId="13382" xr:uid="{00000000-0005-0000-0000-000077330000}"/>
    <cellStyle name="40% - Accent3 50 3 2" xfId="13383" xr:uid="{00000000-0005-0000-0000-000078330000}"/>
    <cellStyle name="40% - Accent3 50 4" xfId="13384" xr:uid="{00000000-0005-0000-0000-000079330000}"/>
    <cellStyle name="40% - Accent3 50 4 2" xfId="13385" xr:uid="{00000000-0005-0000-0000-00007A330000}"/>
    <cellStyle name="40% - Accent3 50 5" xfId="13386" xr:uid="{00000000-0005-0000-0000-00007B330000}"/>
    <cellStyle name="40% - Accent3 50 5 2" xfId="13387" xr:uid="{00000000-0005-0000-0000-00007C330000}"/>
    <cellStyle name="40% - Accent3 50 6" xfId="13388" xr:uid="{00000000-0005-0000-0000-00007D330000}"/>
    <cellStyle name="40% - Accent3 50 6 2" xfId="13389" xr:uid="{00000000-0005-0000-0000-00007E330000}"/>
    <cellStyle name="40% - Accent3 50 7" xfId="13390" xr:uid="{00000000-0005-0000-0000-00007F330000}"/>
    <cellStyle name="40% - Accent3 50 8" xfId="13391" xr:uid="{00000000-0005-0000-0000-000080330000}"/>
    <cellStyle name="40% - Accent3 51" xfId="13392" xr:uid="{00000000-0005-0000-0000-000081330000}"/>
    <cellStyle name="40% - Accent3 51 2" xfId="13393" xr:uid="{00000000-0005-0000-0000-000082330000}"/>
    <cellStyle name="40% - Accent3 51 2 2" xfId="13394" xr:uid="{00000000-0005-0000-0000-000083330000}"/>
    <cellStyle name="40% - Accent3 51 2 2 2" xfId="13395" xr:uid="{00000000-0005-0000-0000-000084330000}"/>
    <cellStyle name="40% - Accent3 51 2 3" xfId="13396" xr:uid="{00000000-0005-0000-0000-000085330000}"/>
    <cellStyle name="40% - Accent3 51 2 3 2" xfId="13397" xr:uid="{00000000-0005-0000-0000-000086330000}"/>
    <cellStyle name="40% - Accent3 51 2 4" xfId="13398" xr:uid="{00000000-0005-0000-0000-000087330000}"/>
    <cellStyle name="40% - Accent3 51 2 4 2" xfId="13399" xr:uid="{00000000-0005-0000-0000-000088330000}"/>
    <cellStyle name="40% - Accent3 51 2 5" xfId="13400" xr:uid="{00000000-0005-0000-0000-000089330000}"/>
    <cellStyle name="40% - Accent3 51 2 5 2" xfId="13401" xr:uid="{00000000-0005-0000-0000-00008A330000}"/>
    <cellStyle name="40% - Accent3 51 2 6" xfId="13402" xr:uid="{00000000-0005-0000-0000-00008B330000}"/>
    <cellStyle name="40% - Accent3 51 3" xfId="13403" xr:uid="{00000000-0005-0000-0000-00008C330000}"/>
    <cellStyle name="40% - Accent3 51 3 2" xfId="13404" xr:uid="{00000000-0005-0000-0000-00008D330000}"/>
    <cellStyle name="40% - Accent3 51 4" xfId="13405" xr:uid="{00000000-0005-0000-0000-00008E330000}"/>
    <cellStyle name="40% - Accent3 51 4 2" xfId="13406" xr:uid="{00000000-0005-0000-0000-00008F330000}"/>
    <cellStyle name="40% - Accent3 51 5" xfId="13407" xr:uid="{00000000-0005-0000-0000-000090330000}"/>
    <cellStyle name="40% - Accent3 51 5 2" xfId="13408" xr:uid="{00000000-0005-0000-0000-000091330000}"/>
    <cellStyle name="40% - Accent3 51 6" xfId="13409" xr:uid="{00000000-0005-0000-0000-000092330000}"/>
    <cellStyle name="40% - Accent3 51 6 2" xfId="13410" xr:uid="{00000000-0005-0000-0000-000093330000}"/>
    <cellStyle name="40% - Accent3 51 7" xfId="13411" xr:uid="{00000000-0005-0000-0000-000094330000}"/>
    <cellStyle name="40% - Accent3 51 8" xfId="13412" xr:uid="{00000000-0005-0000-0000-000095330000}"/>
    <cellStyle name="40% - Accent3 52" xfId="13413" xr:uid="{00000000-0005-0000-0000-000096330000}"/>
    <cellStyle name="40% - Accent3 52 2" xfId="13414" xr:uid="{00000000-0005-0000-0000-000097330000}"/>
    <cellStyle name="40% - Accent3 52 2 2" xfId="13415" xr:uid="{00000000-0005-0000-0000-000098330000}"/>
    <cellStyle name="40% - Accent3 52 2 2 2" xfId="13416" xr:uid="{00000000-0005-0000-0000-000099330000}"/>
    <cellStyle name="40% - Accent3 52 2 3" xfId="13417" xr:uid="{00000000-0005-0000-0000-00009A330000}"/>
    <cellStyle name="40% - Accent3 52 2 3 2" xfId="13418" xr:uid="{00000000-0005-0000-0000-00009B330000}"/>
    <cellStyle name="40% - Accent3 52 2 4" xfId="13419" xr:uid="{00000000-0005-0000-0000-00009C330000}"/>
    <cellStyle name="40% - Accent3 52 2 4 2" xfId="13420" xr:uid="{00000000-0005-0000-0000-00009D330000}"/>
    <cellStyle name="40% - Accent3 52 2 5" xfId="13421" xr:uid="{00000000-0005-0000-0000-00009E330000}"/>
    <cellStyle name="40% - Accent3 52 2 5 2" xfId="13422" xr:uid="{00000000-0005-0000-0000-00009F330000}"/>
    <cellStyle name="40% - Accent3 52 2 6" xfId="13423" xr:uid="{00000000-0005-0000-0000-0000A0330000}"/>
    <cellStyle name="40% - Accent3 52 3" xfId="13424" xr:uid="{00000000-0005-0000-0000-0000A1330000}"/>
    <cellStyle name="40% - Accent3 52 3 2" xfId="13425" xr:uid="{00000000-0005-0000-0000-0000A2330000}"/>
    <cellStyle name="40% - Accent3 52 4" xfId="13426" xr:uid="{00000000-0005-0000-0000-0000A3330000}"/>
    <cellStyle name="40% - Accent3 52 4 2" xfId="13427" xr:uid="{00000000-0005-0000-0000-0000A4330000}"/>
    <cellStyle name="40% - Accent3 52 5" xfId="13428" xr:uid="{00000000-0005-0000-0000-0000A5330000}"/>
    <cellStyle name="40% - Accent3 52 5 2" xfId="13429" xr:uid="{00000000-0005-0000-0000-0000A6330000}"/>
    <cellStyle name="40% - Accent3 52 6" xfId="13430" xr:uid="{00000000-0005-0000-0000-0000A7330000}"/>
    <cellStyle name="40% - Accent3 52 6 2" xfId="13431" xr:uid="{00000000-0005-0000-0000-0000A8330000}"/>
    <cellStyle name="40% - Accent3 52 7" xfId="13432" xr:uid="{00000000-0005-0000-0000-0000A9330000}"/>
    <cellStyle name="40% - Accent3 52 8" xfId="13433" xr:uid="{00000000-0005-0000-0000-0000AA330000}"/>
    <cellStyle name="40% - Accent3 53" xfId="13434" xr:uid="{00000000-0005-0000-0000-0000AB330000}"/>
    <cellStyle name="40% - Accent3 53 2" xfId="13435" xr:uid="{00000000-0005-0000-0000-0000AC330000}"/>
    <cellStyle name="40% - Accent3 53 2 2" xfId="13436" xr:uid="{00000000-0005-0000-0000-0000AD330000}"/>
    <cellStyle name="40% - Accent3 53 2 2 2" xfId="13437" xr:uid="{00000000-0005-0000-0000-0000AE330000}"/>
    <cellStyle name="40% - Accent3 53 2 3" xfId="13438" xr:uid="{00000000-0005-0000-0000-0000AF330000}"/>
    <cellStyle name="40% - Accent3 53 2 3 2" xfId="13439" xr:uid="{00000000-0005-0000-0000-0000B0330000}"/>
    <cellStyle name="40% - Accent3 53 2 4" xfId="13440" xr:uid="{00000000-0005-0000-0000-0000B1330000}"/>
    <cellStyle name="40% - Accent3 53 2 4 2" xfId="13441" xr:uid="{00000000-0005-0000-0000-0000B2330000}"/>
    <cellStyle name="40% - Accent3 53 2 5" xfId="13442" xr:uid="{00000000-0005-0000-0000-0000B3330000}"/>
    <cellStyle name="40% - Accent3 53 2 5 2" xfId="13443" xr:uid="{00000000-0005-0000-0000-0000B4330000}"/>
    <cellStyle name="40% - Accent3 53 2 6" xfId="13444" xr:uid="{00000000-0005-0000-0000-0000B5330000}"/>
    <cellStyle name="40% - Accent3 53 3" xfId="13445" xr:uid="{00000000-0005-0000-0000-0000B6330000}"/>
    <cellStyle name="40% - Accent3 53 3 2" xfId="13446" xr:uid="{00000000-0005-0000-0000-0000B7330000}"/>
    <cellStyle name="40% - Accent3 53 4" xfId="13447" xr:uid="{00000000-0005-0000-0000-0000B8330000}"/>
    <cellStyle name="40% - Accent3 53 4 2" xfId="13448" xr:uid="{00000000-0005-0000-0000-0000B9330000}"/>
    <cellStyle name="40% - Accent3 53 5" xfId="13449" xr:uid="{00000000-0005-0000-0000-0000BA330000}"/>
    <cellStyle name="40% - Accent3 53 5 2" xfId="13450" xr:uid="{00000000-0005-0000-0000-0000BB330000}"/>
    <cellStyle name="40% - Accent3 53 6" xfId="13451" xr:uid="{00000000-0005-0000-0000-0000BC330000}"/>
    <cellStyle name="40% - Accent3 53 6 2" xfId="13452" xr:uid="{00000000-0005-0000-0000-0000BD330000}"/>
    <cellStyle name="40% - Accent3 53 7" xfId="13453" xr:uid="{00000000-0005-0000-0000-0000BE330000}"/>
    <cellStyle name="40% - Accent3 53 8" xfId="13454" xr:uid="{00000000-0005-0000-0000-0000BF330000}"/>
    <cellStyle name="40% - Accent3 54" xfId="13455" xr:uid="{00000000-0005-0000-0000-0000C0330000}"/>
    <cellStyle name="40% - Accent3 54 2" xfId="13456" xr:uid="{00000000-0005-0000-0000-0000C1330000}"/>
    <cellStyle name="40% - Accent3 54 2 2" xfId="13457" xr:uid="{00000000-0005-0000-0000-0000C2330000}"/>
    <cellStyle name="40% - Accent3 54 2 2 2" xfId="13458" xr:uid="{00000000-0005-0000-0000-0000C3330000}"/>
    <cellStyle name="40% - Accent3 54 2 3" xfId="13459" xr:uid="{00000000-0005-0000-0000-0000C4330000}"/>
    <cellStyle name="40% - Accent3 54 2 3 2" xfId="13460" xr:uid="{00000000-0005-0000-0000-0000C5330000}"/>
    <cellStyle name="40% - Accent3 54 2 4" xfId="13461" xr:uid="{00000000-0005-0000-0000-0000C6330000}"/>
    <cellStyle name="40% - Accent3 54 2 4 2" xfId="13462" xr:uid="{00000000-0005-0000-0000-0000C7330000}"/>
    <cellStyle name="40% - Accent3 54 2 5" xfId="13463" xr:uid="{00000000-0005-0000-0000-0000C8330000}"/>
    <cellStyle name="40% - Accent3 54 2 5 2" xfId="13464" xr:uid="{00000000-0005-0000-0000-0000C9330000}"/>
    <cellStyle name="40% - Accent3 54 2 6" xfId="13465" xr:uid="{00000000-0005-0000-0000-0000CA330000}"/>
    <cellStyle name="40% - Accent3 54 3" xfId="13466" xr:uid="{00000000-0005-0000-0000-0000CB330000}"/>
    <cellStyle name="40% - Accent3 54 3 2" xfId="13467" xr:uid="{00000000-0005-0000-0000-0000CC330000}"/>
    <cellStyle name="40% - Accent3 54 4" xfId="13468" xr:uid="{00000000-0005-0000-0000-0000CD330000}"/>
    <cellStyle name="40% - Accent3 54 4 2" xfId="13469" xr:uid="{00000000-0005-0000-0000-0000CE330000}"/>
    <cellStyle name="40% - Accent3 54 5" xfId="13470" xr:uid="{00000000-0005-0000-0000-0000CF330000}"/>
    <cellStyle name="40% - Accent3 54 5 2" xfId="13471" xr:uid="{00000000-0005-0000-0000-0000D0330000}"/>
    <cellStyle name="40% - Accent3 54 6" xfId="13472" xr:uid="{00000000-0005-0000-0000-0000D1330000}"/>
    <cellStyle name="40% - Accent3 54 6 2" xfId="13473" xr:uid="{00000000-0005-0000-0000-0000D2330000}"/>
    <cellStyle name="40% - Accent3 54 7" xfId="13474" xr:uid="{00000000-0005-0000-0000-0000D3330000}"/>
    <cellStyle name="40% - Accent3 54 8" xfId="13475" xr:uid="{00000000-0005-0000-0000-0000D4330000}"/>
    <cellStyle name="40% - Accent3 55" xfId="13476" xr:uid="{00000000-0005-0000-0000-0000D5330000}"/>
    <cellStyle name="40% - Accent3 55 2" xfId="13477" xr:uid="{00000000-0005-0000-0000-0000D6330000}"/>
    <cellStyle name="40% - Accent3 55 2 2" xfId="13478" xr:uid="{00000000-0005-0000-0000-0000D7330000}"/>
    <cellStyle name="40% - Accent3 55 2 2 2" xfId="13479" xr:uid="{00000000-0005-0000-0000-0000D8330000}"/>
    <cellStyle name="40% - Accent3 55 2 3" xfId="13480" xr:uid="{00000000-0005-0000-0000-0000D9330000}"/>
    <cellStyle name="40% - Accent3 55 2 3 2" xfId="13481" xr:uid="{00000000-0005-0000-0000-0000DA330000}"/>
    <cellStyle name="40% - Accent3 55 2 4" xfId="13482" xr:uid="{00000000-0005-0000-0000-0000DB330000}"/>
    <cellStyle name="40% - Accent3 55 2 4 2" xfId="13483" xr:uid="{00000000-0005-0000-0000-0000DC330000}"/>
    <cellStyle name="40% - Accent3 55 2 5" xfId="13484" xr:uid="{00000000-0005-0000-0000-0000DD330000}"/>
    <cellStyle name="40% - Accent3 55 2 5 2" xfId="13485" xr:uid="{00000000-0005-0000-0000-0000DE330000}"/>
    <cellStyle name="40% - Accent3 55 2 6" xfId="13486" xr:uid="{00000000-0005-0000-0000-0000DF330000}"/>
    <cellStyle name="40% - Accent3 55 3" xfId="13487" xr:uid="{00000000-0005-0000-0000-0000E0330000}"/>
    <cellStyle name="40% - Accent3 55 3 2" xfId="13488" xr:uid="{00000000-0005-0000-0000-0000E1330000}"/>
    <cellStyle name="40% - Accent3 55 4" xfId="13489" xr:uid="{00000000-0005-0000-0000-0000E2330000}"/>
    <cellStyle name="40% - Accent3 55 4 2" xfId="13490" xr:uid="{00000000-0005-0000-0000-0000E3330000}"/>
    <cellStyle name="40% - Accent3 55 5" xfId="13491" xr:uid="{00000000-0005-0000-0000-0000E4330000}"/>
    <cellStyle name="40% - Accent3 55 5 2" xfId="13492" xr:uid="{00000000-0005-0000-0000-0000E5330000}"/>
    <cellStyle name="40% - Accent3 55 6" xfId="13493" xr:uid="{00000000-0005-0000-0000-0000E6330000}"/>
    <cellStyle name="40% - Accent3 55 6 2" xfId="13494" xr:uid="{00000000-0005-0000-0000-0000E7330000}"/>
    <cellStyle name="40% - Accent3 55 7" xfId="13495" xr:uid="{00000000-0005-0000-0000-0000E8330000}"/>
    <cellStyle name="40% - Accent3 55 8" xfId="13496" xr:uid="{00000000-0005-0000-0000-0000E9330000}"/>
    <cellStyle name="40% - Accent3 56" xfId="13497" xr:uid="{00000000-0005-0000-0000-0000EA330000}"/>
    <cellStyle name="40% - Accent3 56 2" xfId="13498" xr:uid="{00000000-0005-0000-0000-0000EB330000}"/>
    <cellStyle name="40% - Accent3 56 2 2" xfId="13499" xr:uid="{00000000-0005-0000-0000-0000EC330000}"/>
    <cellStyle name="40% - Accent3 56 2 2 2" xfId="13500" xr:uid="{00000000-0005-0000-0000-0000ED330000}"/>
    <cellStyle name="40% - Accent3 56 2 3" xfId="13501" xr:uid="{00000000-0005-0000-0000-0000EE330000}"/>
    <cellStyle name="40% - Accent3 56 2 3 2" xfId="13502" xr:uid="{00000000-0005-0000-0000-0000EF330000}"/>
    <cellStyle name="40% - Accent3 56 2 4" xfId="13503" xr:uid="{00000000-0005-0000-0000-0000F0330000}"/>
    <cellStyle name="40% - Accent3 56 2 4 2" xfId="13504" xr:uid="{00000000-0005-0000-0000-0000F1330000}"/>
    <cellStyle name="40% - Accent3 56 2 5" xfId="13505" xr:uid="{00000000-0005-0000-0000-0000F2330000}"/>
    <cellStyle name="40% - Accent3 56 2 5 2" xfId="13506" xr:uid="{00000000-0005-0000-0000-0000F3330000}"/>
    <cellStyle name="40% - Accent3 56 2 6" xfId="13507" xr:uid="{00000000-0005-0000-0000-0000F4330000}"/>
    <cellStyle name="40% - Accent3 56 3" xfId="13508" xr:uid="{00000000-0005-0000-0000-0000F5330000}"/>
    <cellStyle name="40% - Accent3 56 3 2" xfId="13509" xr:uid="{00000000-0005-0000-0000-0000F6330000}"/>
    <cellStyle name="40% - Accent3 56 4" xfId="13510" xr:uid="{00000000-0005-0000-0000-0000F7330000}"/>
    <cellStyle name="40% - Accent3 56 4 2" xfId="13511" xr:uid="{00000000-0005-0000-0000-0000F8330000}"/>
    <cellStyle name="40% - Accent3 56 5" xfId="13512" xr:uid="{00000000-0005-0000-0000-0000F9330000}"/>
    <cellStyle name="40% - Accent3 56 5 2" xfId="13513" xr:uid="{00000000-0005-0000-0000-0000FA330000}"/>
    <cellStyle name="40% - Accent3 56 6" xfId="13514" xr:uid="{00000000-0005-0000-0000-0000FB330000}"/>
    <cellStyle name="40% - Accent3 56 6 2" xfId="13515" xr:uid="{00000000-0005-0000-0000-0000FC330000}"/>
    <cellStyle name="40% - Accent3 56 7" xfId="13516" xr:uid="{00000000-0005-0000-0000-0000FD330000}"/>
    <cellStyle name="40% - Accent3 56 8" xfId="13517" xr:uid="{00000000-0005-0000-0000-0000FE330000}"/>
    <cellStyle name="40% - Accent3 57" xfId="13518" xr:uid="{00000000-0005-0000-0000-0000FF330000}"/>
    <cellStyle name="40% - Accent3 57 2" xfId="13519" xr:uid="{00000000-0005-0000-0000-000000340000}"/>
    <cellStyle name="40% - Accent3 57 2 2" xfId="13520" xr:uid="{00000000-0005-0000-0000-000001340000}"/>
    <cellStyle name="40% - Accent3 57 2 2 2" xfId="13521" xr:uid="{00000000-0005-0000-0000-000002340000}"/>
    <cellStyle name="40% - Accent3 57 2 3" xfId="13522" xr:uid="{00000000-0005-0000-0000-000003340000}"/>
    <cellStyle name="40% - Accent3 57 2 3 2" xfId="13523" xr:uid="{00000000-0005-0000-0000-000004340000}"/>
    <cellStyle name="40% - Accent3 57 2 4" xfId="13524" xr:uid="{00000000-0005-0000-0000-000005340000}"/>
    <cellStyle name="40% - Accent3 57 2 4 2" xfId="13525" xr:uid="{00000000-0005-0000-0000-000006340000}"/>
    <cellStyle name="40% - Accent3 57 2 5" xfId="13526" xr:uid="{00000000-0005-0000-0000-000007340000}"/>
    <cellStyle name="40% - Accent3 57 2 5 2" xfId="13527" xr:uid="{00000000-0005-0000-0000-000008340000}"/>
    <cellStyle name="40% - Accent3 57 2 6" xfId="13528" xr:uid="{00000000-0005-0000-0000-000009340000}"/>
    <cellStyle name="40% - Accent3 57 3" xfId="13529" xr:uid="{00000000-0005-0000-0000-00000A340000}"/>
    <cellStyle name="40% - Accent3 57 3 2" xfId="13530" xr:uid="{00000000-0005-0000-0000-00000B340000}"/>
    <cellStyle name="40% - Accent3 57 4" xfId="13531" xr:uid="{00000000-0005-0000-0000-00000C340000}"/>
    <cellStyle name="40% - Accent3 57 4 2" xfId="13532" xr:uid="{00000000-0005-0000-0000-00000D340000}"/>
    <cellStyle name="40% - Accent3 57 5" xfId="13533" xr:uid="{00000000-0005-0000-0000-00000E340000}"/>
    <cellStyle name="40% - Accent3 57 5 2" xfId="13534" xr:uid="{00000000-0005-0000-0000-00000F340000}"/>
    <cellStyle name="40% - Accent3 57 6" xfId="13535" xr:uid="{00000000-0005-0000-0000-000010340000}"/>
    <cellStyle name="40% - Accent3 57 6 2" xfId="13536" xr:uid="{00000000-0005-0000-0000-000011340000}"/>
    <cellStyle name="40% - Accent3 57 7" xfId="13537" xr:uid="{00000000-0005-0000-0000-000012340000}"/>
    <cellStyle name="40% - Accent3 57 8" xfId="13538" xr:uid="{00000000-0005-0000-0000-000013340000}"/>
    <cellStyle name="40% - Accent3 58" xfId="13539" xr:uid="{00000000-0005-0000-0000-000014340000}"/>
    <cellStyle name="40% - Accent3 58 2" xfId="13540" xr:uid="{00000000-0005-0000-0000-000015340000}"/>
    <cellStyle name="40% - Accent3 58 2 2" xfId="13541" xr:uid="{00000000-0005-0000-0000-000016340000}"/>
    <cellStyle name="40% - Accent3 58 2 2 2" xfId="13542" xr:uid="{00000000-0005-0000-0000-000017340000}"/>
    <cellStyle name="40% - Accent3 58 2 3" xfId="13543" xr:uid="{00000000-0005-0000-0000-000018340000}"/>
    <cellStyle name="40% - Accent3 58 2 3 2" xfId="13544" xr:uid="{00000000-0005-0000-0000-000019340000}"/>
    <cellStyle name="40% - Accent3 58 2 4" xfId="13545" xr:uid="{00000000-0005-0000-0000-00001A340000}"/>
    <cellStyle name="40% - Accent3 58 2 4 2" xfId="13546" xr:uid="{00000000-0005-0000-0000-00001B340000}"/>
    <cellStyle name="40% - Accent3 58 2 5" xfId="13547" xr:uid="{00000000-0005-0000-0000-00001C340000}"/>
    <cellStyle name="40% - Accent3 58 2 5 2" xfId="13548" xr:uid="{00000000-0005-0000-0000-00001D340000}"/>
    <cellStyle name="40% - Accent3 58 2 6" xfId="13549" xr:uid="{00000000-0005-0000-0000-00001E340000}"/>
    <cellStyle name="40% - Accent3 58 3" xfId="13550" xr:uid="{00000000-0005-0000-0000-00001F340000}"/>
    <cellStyle name="40% - Accent3 58 3 2" xfId="13551" xr:uid="{00000000-0005-0000-0000-000020340000}"/>
    <cellStyle name="40% - Accent3 58 4" xfId="13552" xr:uid="{00000000-0005-0000-0000-000021340000}"/>
    <cellStyle name="40% - Accent3 58 4 2" xfId="13553" xr:uid="{00000000-0005-0000-0000-000022340000}"/>
    <cellStyle name="40% - Accent3 58 5" xfId="13554" xr:uid="{00000000-0005-0000-0000-000023340000}"/>
    <cellStyle name="40% - Accent3 58 5 2" xfId="13555" xr:uid="{00000000-0005-0000-0000-000024340000}"/>
    <cellStyle name="40% - Accent3 58 6" xfId="13556" xr:uid="{00000000-0005-0000-0000-000025340000}"/>
    <cellStyle name="40% - Accent3 58 6 2" xfId="13557" xr:uid="{00000000-0005-0000-0000-000026340000}"/>
    <cellStyle name="40% - Accent3 58 7" xfId="13558" xr:uid="{00000000-0005-0000-0000-000027340000}"/>
    <cellStyle name="40% - Accent3 58 8" xfId="13559" xr:uid="{00000000-0005-0000-0000-000028340000}"/>
    <cellStyle name="40% - Accent3 59" xfId="13560" xr:uid="{00000000-0005-0000-0000-000029340000}"/>
    <cellStyle name="40% - Accent3 59 2" xfId="13561" xr:uid="{00000000-0005-0000-0000-00002A340000}"/>
    <cellStyle name="40% - Accent3 59 2 2" xfId="13562" xr:uid="{00000000-0005-0000-0000-00002B340000}"/>
    <cellStyle name="40% - Accent3 59 2 2 2" xfId="13563" xr:uid="{00000000-0005-0000-0000-00002C340000}"/>
    <cellStyle name="40% - Accent3 59 2 3" xfId="13564" xr:uid="{00000000-0005-0000-0000-00002D340000}"/>
    <cellStyle name="40% - Accent3 59 2 3 2" xfId="13565" xr:uid="{00000000-0005-0000-0000-00002E340000}"/>
    <cellStyle name="40% - Accent3 59 2 4" xfId="13566" xr:uid="{00000000-0005-0000-0000-00002F340000}"/>
    <cellStyle name="40% - Accent3 59 2 4 2" xfId="13567" xr:uid="{00000000-0005-0000-0000-000030340000}"/>
    <cellStyle name="40% - Accent3 59 2 5" xfId="13568" xr:uid="{00000000-0005-0000-0000-000031340000}"/>
    <cellStyle name="40% - Accent3 59 2 5 2" xfId="13569" xr:uid="{00000000-0005-0000-0000-000032340000}"/>
    <cellStyle name="40% - Accent3 59 2 6" xfId="13570" xr:uid="{00000000-0005-0000-0000-000033340000}"/>
    <cellStyle name="40% - Accent3 59 3" xfId="13571" xr:uid="{00000000-0005-0000-0000-000034340000}"/>
    <cellStyle name="40% - Accent3 59 3 2" xfId="13572" xr:uid="{00000000-0005-0000-0000-000035340000}"/>
    <cellStyle name="40% - Accent3 59 4" xfId="13573" xr:uid="{00000000-0005-0000-0000-000036340000}"/>
    <cellStyle name="40% - Accent3 59 4 2" xfId="13574" xr:uid="{00000000-0005-0000-0000-000037340000}"/>
    <cellStyle name="40% - Accent3 59 5" xfId="13575" xr:uid="{00000000-0005-0000-0000-000038340000}"/>
    <cellStyle name="40% - Accent3 59 5 2" xfId="13576" xr:uid="{00000000-0005-0000-0000-000039340000}"/>
    <cellStyle name="40% - Accent3 59 6" xfId="13577" xr:uid="{00000000-0005-0000-0000-00003A340000}"/>
    <cellStyle name="40% - Accent3 59 6 2" xfId="13578" xr:uid="{00000000-0005-0000-0000-00003B340000}"/>
    <cellStyle name="40% - Accent3 59 7" xfId="13579" xr:uid="{00000000-0005-0000-0000-00003C340000}"/>
    <cellStyle name="40% - Accent3 59 8" xfId="13580" xr:uid="{00000000-0005-0000-0000-00003D340000}"/>
    <cellStyle name="40% - Accent3 6" xfId="13581" xr:uid="{00000000-0005-0000-0000-00003E340000}"/>
    <cellStyle name="40% - Accent3 6 10" xfId="13582" xr:uid="{00000000-0005-0000-0000-00003F340000}"/>
    <cellStyle name="40% - Accent3 6 11" xfId="13583" xr:uid="{00000000-0005-0000-0000-000040340000}"/>
    <cellStyle name="40% - Accent3 6 2" xfId="13584" xr:uid="{00000000-0005-0000-0000-000041340000}"/>
    <cellStyle name="40% - Accent3 6 2 2" xfId="13585" xr:uid="{00000000-0005-0000-0000-000042340000}"/>
    <cellStyle name="40% - Accent3 6 2 2 2" xfId="13586" xr:uid="{00000000-0005-0000-0000-000043340000}"/>
    <cellStyle name="40% - Accent3 6 2 3" xfId="13587" xr:uid="{00000000-0005-0000-0000-000044340000}"/>
    <cellStyle name="40% - Accent3 6 2 3 2" xfId="13588" xr:uid="{00000000-0005-0000-0000-000045340000}"/>
    <cellStyle name="40% - Accent3 6 2 4" xfId="13589" xr:uid="{00000000-0005-0000-0000-000046340000}"/>
    <cellStyle name="40% - Accent3 6 2 4 2" xfId="13590" xr:uid="{00000000-0005-0000-0000-000047340000}"/>
    <cellStyle name="40% - Accent3 6 2 5" xfId="13591" xr:uid="{00000000-0005-0000-0000-000048340000}"/>
    <cellStyle name="40% - Accent3 6 2 5 2" xfId="13592" xr:uid="{00000000-0005-0000-0000-000049340000}"/>
    <cellStyle name="40% - Accent3 6 2 6" xfId="13593" xr:uid="{00000000-0005-0000-0000-00004A340000}"/>
    <cellStyle name="40% - Accent3 6 2 7" xfId="13594" xr:uid="{00000000-0005-0000-0000-00004B340000}"/>
    <cellStyle name="40% - Accent3 6 2 8" xfId="13595" xr:uid="{00000000-0005-0000-0000-00004C340000}"/>
    <cellStyle name="40% - Accent3 6 2 9" xfId="13596" xr:uid="{00000000-0005-0000-0000-00004D340000}"/>
    <cellStyle name="40% - Accent3 6 3" xfId="13597" xr:uid="{00000000-0005-0000-0000-00004E340000}"/>
    <cellStyle name="40% - Accent3 6 3 2" xfId="13598" xr:uid="{00000000-0005-0000-0000-00004F340000}"/>
    <cellStyle name="40% - Accent3 6 4" xfId="13599" xr:uid="{00000000-0005-0000-0000-000050340000}"/>
    <cellStyle name="40% - Accent3 6 4 2" xfId="13600" xr:uid="{00000000-0005-0000-0000-000051340000}"/>
    <cellStyle name="40% - Accent3 6 5" xfId="13601" xr:uid="{00000000-0005-0000-0000-000052340000}"/>
    <cellStyle name="40% - Accent3 6 5 2" xfId="13602" xr:uid="{00000000-0005-0000-0000-000053340000}"/>
    <cellStyle name="40% - Accent3 6 6" xfId="13603" xr:uid="{00000000-0005-0000-0000-000054340000}"/>
    <cellStyle name="40% - Accent3 6 6 2" xfId="13604" xr:uid="{00000000-0005-0000-0000-000055340000}"/>
    <cellStyle name="40% - Accent3 6 7" xfId="13605" xr:uid="{00000000-0005-0000-0000-000056340000}"/>
    <cellStyle name="40% - Accent3 6 8" xfId="13606" xr:uid="{00000000-0005-0000-0000-000057340000}"/>
    <cellStyle name="40% - Accent3 6 9" xfId="13607" xr:uid="{00000000-0005-0000-0000-000058340000}"/>
    <cellStyle name="40% - Accent3 60" xfId="13608" xr:uid="{00000000-0005-0000-0000-000059340000}"/>
    <cellStyle name="40% - Accent3 60 2" xfId="13609" xr:uid="{00000000-0005-0000-0000-00005A340000}"/>
    <cellStyle name="40% - Accent3 60 2 2" xfId="13610" xr:uid="{00000000-0005-0000-0000-00005B340000}"/>
    <cellStyle name="40% - Accent3 60 2 2 2" xfId="13611" xr:uid="{00000000-0005-0000-0000-00005C340000}"/>
    <cellStyle name="40% - Accent3 60 2 3" xfId="13612" xr:uid="{00000000-0005-0000-0000-00005D340000}"/>
    <cellStyle name="40% - Accent3 60 2 3 2" xfId="13613" xr:uid="{00000000-0005-0000-0000-00005E340000}"/>
    <cellStyle name="40% - Accent3 60 2 4" xfId="13614" xr:uid="{00000000-0005-0000-0000-00005F340000}"/>
    <cellStyle name="40% - Accent3 60 2 4 2" xfId="13615" xr:uid="{00000000-0005-0000-0000-000060340000}"/>
    <cellStyle name="40% - Accent3 60 2 5" xfId="13616" xr:uid="{00000000-0005-0000-0000-000061340000}"/>
    <cellStyle name="40% - Accent3 60 2 5 2" xfId="13617" xr:uid="{00000000-0005-0000-0000-000062340000}"/>
    <cellStyle name="40% - Accent3 60 2 6" xfId="13618" xr:uid="{00000000-0005-0000-0000-000063340000}"/>
    <cellStyle name="40% - Accent3 60 3" xfId="13619" xr:uid="{00000000-0005-0000-0000-000064340000}"/>
    <cellStyle name="40% - Accent3 60 3 2" xfId="13620" xr:uid="{00000000-0005-0000-0000-000065340000}"/>
    <cellStyle name="40% - Accent3 60 4" xfId="13621" xr:uid="{00000000-0005-0000-0000-000066340000}"/>
    <cellStyle name="40% - Accent3 60 4 2" xfId="13622" xr:uid="{00000000-0005-0000-0000-000067340000}"/>
    <cellStyle name="40% - Accent3 60 5" xfId="13623" xr:uid="{00000000-0005-0000-0000-000068340000}"/>
    <cellStyle name="40% - Accent3 60 5 2" xfId="13624" xr:uid="{00000000-0005-0000-0000-000069340000}"/>
    <cellStyle name="40% - Accent3 60 6" xfId="13625" xr:uid="{00000000-0005-0000-0000-00006A340000}"/>
    <cellStyle name="40% - Accent3 60 6 2" xfId="13626" xr:uid="{00000000-0005-0000-0000-00006B340000}"/>
    <cellStyle name="40% - Accent3 60 7" xfId="13627" xr:uid="{00000000-0005-0000-0000-00006C340000}"/>
    <cellStyle name="40% - Accent3 60 8" xfId="13628" xr:uid="{00000000-0005-0000-0000-00006D340000}"/>
    <cellStyle name="40% - Accent3 61" xfId="13629" xr:uid="{00000000-0005-0000-0000-00006E340000}"/>
    <cellStyle name="40% - Accent3 61 2" xfId="13630" xr:uid="{00000000-0005-0000-0000-00006F340000}"/>
    <cellStyle name="40% - Accent3 61 2 2" xfId="13631" xr:uid="{00000000-0005-0000-0000-000070340000}"/>
    <cellStyle name="40% - Accent3 61 2 2 2" xfId="13632" xr:uid="{00000000-0005-0000-0000-000071340000}"/>
    <cellStyle name="40% - Accent3 61 2 3" xfId="13633" xr:uid="{00000000-0005-0000-0000-000072340000}"/>
    <cellStyle name="40% - Accent3 61 2 3 2" xfId="13634" xr:uid="{00000000-0005-0000-0000-000073340000}"/>
    <cellStyle name="40% - Accent3 61 2 4" xfId="13635" xr:uid="{00000000-0005-0000-0000-000074340000}"/>
    <cellStyle name="40% - Accent3 61 2 4 2" xfId="13636" xr:uid="{00000000-0005-0000-0000-000075340000}"/>
    <cellStyle name="40% - Accent3 61 2 5" xfId="13637" xr:uid="{00000000-0005-0000-0000-000076340000}"/>
    <cellStyle name="40% - Accent3 61 2 5 2" xfId="13638" xr:uid="{00000000-0005-0000-0000-000077340000}"/>
    <cellStyle name="40% - Accent3 61 2 6" xfId="13639" xr:uid="{00000000-0005-0000-0000-000078340000}"/>
    <cellStyle name="40% - Accent3 61 3" xfId="13640" xr:uid="{00000000-0005-0000-0000-000079340000}"/>
    <cellStyle name="40% - Accent3 61 3 2" xfId="13641" xr:uid="{00000000-0005-0000-0000-00007A340000}"/>
    <cellStyle name="40% - Accent3 61 4" xfId="13642" xr:uid="{00000000-0005-0000-0000-00007B340000}"/>
    <cellStyle name="40% - Accent3 61 4 2" xfId="13643" xr:uid="{00000000-0005-0000-0000-00007C340000}"/>
    <cellStyle name="40% - Accent3 61 5" xfId="13644" xr:uid="{00000000-0005-0000-0000-00007D340000}"/>
    <cellStyle name="40% - Accent3 61 5 2" xfId="13645" xr:uid="{00000000-0005-0000-0000-00007E340000}"/>
    <cellStyle name="40% - Accent3 61 6" xfId="13646" xr:uid="{00000000-0005-0000-0000-00007F340000}"/>
    <cellStyle name="40% - Accent3 61 6 2" xfId="13647" xr:uid="{00000000-0005-0000-0000-000080340000}"/>
    <cellStyle name="40% - Accent3 61 7" xfId="13648" xr:uid="{00000000-0005-0000-0000-000081340000}"/>
    <cellStyle name="40% - Accent3 61 8" xfId="13649" xr:uid="{00000000-0005-0000-0000-000082340000}"/>
    <cellStyle name="40% - Accent3 62" xfId="13650" xr:uid="{00000000-0005-0000-0000-000083340000}"/>
    <cellStyle name="40% - Accent3 62 2" xfId="13651" xr:uid="{00000000-0005-0000-0000-000084340000}"/>
    <cellStyle name="40% - Accent3 62 2 2" xfId="13652" xr:uid="{00000000-0005-0000-0000-000085340000}"/>
    <cellStyle name="40% - Accent3 62 2 2 2" xfId="13653" xr:uid="{00000000-0005-0000-0000-000086340000}"/>
    <cellStyle name="40% - Accent3 62 2 3" xfId="13654" xr:uid="{00000000-0005-0000-0000-000087340000}"/>
    <cellStyle name="40% - Accent3 62 2 3 2" xfId="13655" xr:uid="{00000000-0005-0000-0000-000088340000}"/>
    <cellStyle name="40% - Accent3 62 2 4" xfId="13656" xr:uid="{00000000-0005-0000-0000-000089340000}"/>
    <cellStyle name="40% - Accent3 62 2 4 2" xfId="13657" xr:uid="{00000000-0005-0000-0000-00008A340000}"/>
    <cellStyle name="40% - Accent3 62 2 5" xfId="13658" xr:uid="{00000000-0005-0000-0000-00008B340000}"/>
    <cellStyle name="40% - Accent3 62 2 5 2" xfId="13659" xr:uid="{00000000-0005-0000-0000-00008C340000}"/>
    <cellStyle name="40% - Accent3 62 2 6" xfId="13660" xr:uid="{00000000-0005-0000-0000-00008D340000}"/>
    <cellStyle name="40% - Accent3 62 3" xfId="13661" xr:uid="{00000000-0005-0000-0000-00008E340000}"/>
    <cellStyle name="40% - Accent3 62 3 2" xfId="13662" xr:uid="{00000000-0005-0000-0000-00008F340000}"/>
    <cellStyle name="40% - Accent3 62 4" xfId="13663" xr:uid="{00000000-0005-0000-0000-000090340000}"/>
    <cellStyle name="40% - Accent3 62 4 2" xfId="13664" xr:uid="{00000000-0005-0000-0000-000091340000}"/>
    <cellStyle name="40% - Accent3 62 5" xfId="13665" xr:uid="{00000000-0005-0000-0000-000092340000}"/>
    <cellStyle name="40% - Accent3 62 5 2" xfId="13666" xr:uid="{00000000-0005-0000-0000-000093340000}"/>
    <cellStyle name="40% - Accent3 62 6" xfId="13667" xr:uid="{00000000-0005-0000-0000-000094340000}"/>
    <cellStyle name="40% - Accent3 62 6 2" xfId="13668" xr:uid="{00000000-0005-0000-0000-000095340000}"/>
    <cellStyle name="40% - Accent3 62 7" xfId="13669" xr:uid="{00000000-0005-0000-0000-000096340000}"/>
    <cellStyle name="40% - Accent3 62 8" xfId="13670" xr:uid="{00000000-0005-0000-0000-000097340000}"/>
    <cellStyle name="40% - Accent3 63" xfId="13671" xr:uid="{00000000-0005-0000-0000-000098340000}"/>
    <cellStyle name="40% - Accent3 63 2" xfId="13672" xr:uid="{00000000-0005-0000-0000-000099340000}"/>
    <cellStyle name="40% - Accent3 63 2 2" xfId="13673" xr:uid="{00000000-0005-0000-0000-00009A340000}"/>
    <cellStyle name="40% - Accent3 63 2 2 2" xfId="13674" xr:uid="{00000000-0005-0000-0000-00009B340000}"/>
    <cellStyle name="40% - Accent3 63 2 3" xfId="13675" xr:uid="{00000000-0005-0000-0000-00009C340000}"/>
    <cellStyle name="40% - Accent3 63 2 3 2" xfId="13676" xr:uid="{00000000-0005-0000-0000-00009D340000}"/>
    <cellStyle name="40% - Accent3 63 2 4" xfId="13677" xr:uid="{00000000-0005-0000-0000-00009E340000}"/>
    <cellStyle name="40% - Accent3 63 2 4 2" xfId="13678" xr:uid="{00000000-0005-0000-0000-00009F340000}"/>
    <cellStyle name="40% - Accent3 63 2 5" xfId="13679" xr:uid="{00000000-0005-0000-0000-0000A0340000}"/>
    <cellStyle name="40% - Accent3 63 2 5 2" xfId="13680" xr:uid="{00000000-0005-0000-0000-0000A1340000}"/>
    <cellStyle name="40% - Accent3 63 2 6" xfId="13681" xr:uid="{00000000-0005-0000-0000-0000A2340000}"/>
    <cellStyle name="40% - Accent3 63 3" xfId="13682" xr:uid="{00000000-0005-0000-0000-0000A3340000}"/>
    <cellStyle name="40% - Accent3 63 3 2" xfId="13683" xr:uid="{00000000-0005-0000-0000-0000A4340000}"/>
    <cellStyle name="40% - Accent3 63 4" xfId="13684" xr:uid="{00000000-0005-0000-0000-0000A5340000}"/>
    <cellStyle name="40% - Accent3 63 4 2" xfId="13685" xr:uid="{00000000-0005-0000-0000-0000A6340000}"/>
    <cellStyle name="40% - Accent3 63 5" xfId="13686" xr:uid="{00000000-0005-0000-0000-0000A7340000}"/>
    <cellStyle name="40% - Accent3 63 5 2" xfId="13687" xr:uid="{00000000-0005-0000-0000-0000A8340000}"/>
    <cellStyle name="40% - Accent3 63 6" xfId="13688" xr:uid="{00000000-0005-0000-0000-0000A9340000}"/>
    <cellStyle name="40% - Accent3 63 6 2" xfId="13689" xr:uid="{00000000-0005-0000-0000-0000AA340000}"/>
    <cellStyle name="40% - Accent3 63 7" xfId="13690" xr:uid="{00000000-0005-0000-0000-0000AB340000}"/>
    <cellStyle name="40% - Accent3 63 8" xfId="13691" xr:uid="{00000000-0005-0000-0000-0000AC340000}"/>
    <cellStyle name="40% - Accent3 64" xfId="13692" xr:uid="{00000000-0005-0000-0000-0000AD340000}"/>
    <cellStyle name="40% - Accent3 64 2" xfId="13693" xr:uid="{00000000-0005-0000-0000-0000AE340000}"/>
    <cellStyle name="40% - Accent3 64 2 2" xfId="13694" xr:uid="{00000000-0005-0000-0000-0000AF340000}"/>
    <cellStyle name="40% - Accent3 64 2 2 2" xfId="13695" xr:uid="{00000000-0005-0000-0000-0000B0340000}"/>
    <cellStyle name="40% - Accent3 64 2 3" xfId="13696" xr:uid="{00000000-0005-0000-0000-0000B1340000}"/>
    <cellStyle name="40% - Accent3 64 2 3 2" xfId="13697" xr:uid="{00000000-0005-0000-0000-0000B2340000}"/>
    <cellStyle name="40% - Accent3 64 2 4" xfId="13698" xr:uid="{00000000-0005-0000-0000-0000B3340000}"/>
    <cellStyle name="40% - Accent3 64 2 4 2" xfId="13699" xr:uid="{00000000-0005-0000-0000-0000B4340000}"/>
    <cellStyle name="40% - Accent3 64 2 5" xfId="13700" xr:uid="{00000000-0005-0000-0000-0000B5340000}"/>
    <cellStyle name="40% - Accent3 64 2 5 2" xfId="13701" xr:uid="{00000000-0005-0000-0000-0000B6340000}"/>
    <cellStyle name="40% - Accent3 64 2 6" xfId="13702" xr:uid="{00000000-0005-0000-0000-0000B7340000}"/>
    <cellStyle name="40% - Accent3 64 3" xfId="13703" xr:uid="{00000000-0005-0000-0000-0000B8340000}"/>
    <cellStyle name="40% - Accent3 64 3 2" xfId="13704" xr:uid="{00000000-0005-0000-0000-0000B9340000}"/>
    <cellStyle name="40% - Accent3 64 4" xfId="13705" xr:uid="{00000000-0005-0000-0000-0000BA340000}"/>
    <cellStyle name="40% - Accent3 64 4 2" xfId="13706" xr:uid="{00000000-0005-0000-0000-0000BB340000}"/>
    <cellStyle name="40% - Accent3 64 5" xfId="13707" xr:uid="{00000000-0005-0000-0000-0000BC340000}"/>
    <cellStyle name="40% - Accent3 64 5 2" xfId="13708" xr:uid="{00000000-0005-0000-0000-0000BD340000}"/>
    <cellStyle name="40% - Accent3 64 6" xfId="13709" xr:uid="{00000000-0005-0000-0000-0000BE340000}"/>
    <cellStyle name="40% - Accent3 64 6 2" xfId="13710" xr:uid="{00000000-0005-0000-0000-0000BF340000}"/>
    <cellStyle name="40% - Accent3 64 7" xfId="13711" xr:uid="{00000000-0005-0000-0000-0000C0340000}"/>
    <cellStyle name="40% - Accent3 64 8" xfId="13712" xr:uid="{00000000-0005-0000-0000-0000C1340000}"/>
    <cellStyle name="40% - Accent3 65" xfId="13713" xr:uid="{00000000-0005-0000-0000-0000C2340000}"/>
    <cellStyle name="40% - Accent3 65 2" xfId="13714" xr:uid="{00000000-0005-0000-0000-0000C3340000}"/>
    <cellStyle name="40% - Accent3 65 2 2" xfId="13715" xr:uid="{00000000-0005-0000-0000-0000C4340000}"/>
    <cellStyle name="40% - Accent3 65 2 2 2" xfId="13716" xr:uid="{00000000-0005-0000-0000-0000C5340000}"/>
    <cellStyle name="40% - Accent3 65 2 3" xfId="13717" xr:uid="{00000000-0005-0000-0000-0000C6340000}"/>
    <cellStyle name="40% - Accent3 65 2 3 2" xfId="13718" xr:uid="{00000000-0005-0000-0000-0000C7340000}"/>
    <cellStyle name="40% - Accent3 65 2 4" xfId="13719" xr:uid="{00000000-0005-0000-0000-0000C8340000}"/>
    <cellStyle name="40% - Accent3 65 2 4 2" xfId="13720" xr:uid="{00000000-0005-0000-0000-0000C9340000}"/>
    <cellStyle name="40% - Accent3 65 2 5" xfId="13721" xr:uid="{00000000-0005-0000-0000-0000CA340000}"/>
    <cellStyle name="40% - Accent3 65 2 5 2" xfId="13722" xr:uid="{00000000-0005-0000-0000-0000CB340000}"/>
    <cellStyle name="40% - Accent3 65 2 6" xfId="13723" xr:uid="{00000000-0005-0000-0000-0000CC340000}"/>
    <cellStyle name="40% - Accent3 65 3" xfId="13724" xr:uid="{00000000-0005-0000-0000-0000CD340000}"/>
    <cellStyle name="40% - Accent3 65 3 2" xfId="13725" xr:uid="{00000000-0005-0000-0000-0000CE340000}"/>
    <cellStyle name="40% - Accent3 65 4" xfId="13726" xr:uid="{00000000-0005-0000-0000-0000CF340000}"/>
    <cellStyle name="40% - Accent3 65 4 2" xfId="13727" xr:uid="{00000000-0005-0000-0000-0000D0340000}"/>
    <cellStyle name="40% - Accent3 65 5" xfId="13728" xr:uid="{00000000-0005-0000-0000-0000D1340000}"/>
    <cellStyle name="40% - Accent3 65 5 2" xfId="13729" xr:uid="{00000000-0005-0000-0000-0000D2340000}"/>
    <cellStyle name="40% - Accent3 65 6" xfId="13730" xr:uid="{00000000-0005-0000-0000-0000D3340000}"/>
    <cellStyle name="40% - Accent3 65 6 2" xfId="13731" xr:uid="{00000000-0005-0000-0000-0000D4340000}"/>
    <cellStyle name="40% - Accent3 65 7" xfId="13732" xr:uid="{00000000-0005-0000-0000-0000D5340000}"/>
    <cellStyle name="40% - Accent3 65 8" xfId="13733" xr:uid="{00000000-0005-0000-0000-0000D6340000}"/>
    <cellStyle name="40% - Accent3 66" xfId="13734" xr:uid="{00000000-0005-0000-0000-0000D7340000}"/>
    <cellStyle name="40% - Accent3 66 2" xfId="13735" xr:uid="{00000000-0005-0000-0000-0000D8340000}"/>
    <cellStyle name="40% - Accent3 66 2 2" xfId="13736" xr:uid="{00000000-0005-0000-0000-0000D9340000}"/>
    <cellStyle name="40% - Accent3 66 2 2 2" xfId="13737" xr:uid="{00000000-0005-0000-0000-0000DA340000}"/>
    <cellStyle name="40% - Accent3 66 2 3" xfId="13738" xr:uid="{00000000-0005-0000-0000-0000DB340000}"/>
    <cellStyle name="40% - Accent3 66 2 3 2" xfId="13739" xr:uid="{00000000-0005-0000-0000-0000DC340000}"/>
    <cellStyle name="40% - Accent3 66 2 4" xfId="13740" xr:uid="{00000000-0005-0000-0000-0000DD340000}"/>
    <cellStyle name="40% - Accent3 66 2 4 2" xfId="13741" xr:uid="{00000000-0005-0000-0000-0000DE340000}"/>
    <cellStyle name="40% - Accent3 66 2 5" xfId="13742" xr:uid="{00000000-0005-0000-0000-0000DF340000}"/>
    <cellStyle name="40% - Accent3 66 2 5 2" xfId="13743" xr:uid="{00000000-0005-0000-0000-0000E0340000}"/>
    <cellStyle name="40% - Accent3 66 2 6" xfId="13744" xr:uid="{00000000-0005-0000-0000-0000E1340000}"/>
    <cellStyle name="40% - Accent3 66 3" xfId="13745" xr:uid="{00000000-0005-0000-0000-0000E2340000}"/>
    <cellStyle name="40% - Accent3 66 3 2" xfId="13746" xr:uid="{00000000-0005-0000-0000-0000E3340000}"/>
    <cellStyle name="40% - Accent3 66 4" xfId="13747" xr:uid="{00000000-0005-0000-0000-0000E4340000}"/>
    <cellStyle name="40% - Accent3 66 4 2" xfId="13748" xr:uid="{00000000-0005-0000-0000-0000E5340000}"/>
    <cellStyle name="40% - Accent3 66 5" xfId="13749" xr:uid="{00000000-0005-0000-0000-0000E6340000}"/>
    <cellStyle name="40% - Accent3 66 5 2" xfId="13750" xr:uid="{00000000-0005-0000-0000-0000E7340000}"/>
    <cellStyle name="40% - Accent3 66 6" xfId="13751" xr:uid="{00000000-0005-0000-0000-0000E8340000}"/>
    <cellStyle name="40% - Accent3 66 6 2" xfId="13752" xr:uid="{00000000-0005-0000-0000-0000E9340000}"/>
    <cellStyle name="40% - Accent3 66 7" xfId="13753" xr:uid="{00000000-0005-0000-0000-0000EA340000}"/>
    <cellStyle name="40% - Accent3 66 8" xfId="13754" xr:uid="{00000000-0005-0000-0000-0000EB340000}"/>
    <cellStyle name="40% - Accent3 67" xfId="13755" xr:uid="{00000000-0005-0000-0000-0000EC340000}"/>
    <cellStyle name="40% - Accent3 67 2" xfId="13756" xr:uid="{00000000-0005-0000-0000-0000ED340000}"/>
    <cellStyle name="40% - Accent3 67 2 2" xfId="13757" xr:uid="{00000000-0005-0000-0000-0000EE340000}"/>
    <cellStyle name="40% - Accent3 67 2 2 2" xfId="13758" xr:uid="{00000000-0005-0000-0000-0000EF340000}"/>
    <cellStyle name="40% - Accent3 67 2 3" xfId="13759" xr:uid="{00000000-0005-0000-0000-0000F0340000}"/>
    <cellStyle name="40% - Accent3 67 2 3 2" xfId="13760" xr:uid="{00000000-0005-0000-0000-0000F1340000}"/>
    <cellStyle name="40% - Accent3 67 2 4" xfId="13761" xr:uid="{00000000-0005-0000-0000-0000F2340000}"/>
    <cellStyle name="40% - Accent3 67 2 4 2" xfId="13762" xr:uid="{00000000-0005-0000-0000-0000F3340000}"/>
    <cellStyle name="40% - Accent3 67 2 5" xfId="13763" xr:uid="{00000000-0005-0000-0000-0000F4340000}"/>
    <cellStyle name="40% - Accent3 67 2 5 2" xfId="13764" xr:uid="{00000000-0005-0000-0000-0000F5340000}"/>
    <cellStyle name="40% - Accent3 67 2 6" xfId="13765" xr:uid="{00000000-0005-0000-0000-0000F6340000}"/>
    <cellStyle name="40% - Accent3 67 3" xfId="13766" xr:uid="{00000000-0005-0000-0000-0000F7340000}"/>
    <cellStyle name="40% - Accent3 67 3 2" xfId="13767" xr:uid="{00000000-0005-0000-0000-0000F8340000}"/>
    <cellStyle name="40% - Accent3 67 4" xfId="13768" xr:uid="{00000000-0005-0000-0000-0000F9340000}"/>
    <cellStyle name="40% - Accent3 67 4 2" xfId="13769" xr:uid="{00000000-0005-0000-0000-0000FA340000}"/>
    <cellStyle name="40% - Accent3 67 5" xfId="13770" xr:uid="{00000000-0005-0000-0000-0000FB340000}"/>
    <cellStyle name="40% - Accent3 67 5 2" xfId="13771" xr:uid="{00000000-0005-0000-0000-0000FC340000}"/>
    <cellStyle name="40% - Accent3 67 6" xfId="13772" xr:uid="{00000000-0005-0000-0000-0000FD340000}"/>
    <cellStyle name="40% - Accent3 67 6 2" xfId="13773" xr:uid="{00000000-0005-0000-0000-0000FE340000}"/>
    <cellStyle name="40% - Accent3 67 7" xfId="13774" xr:uid="{00000000-0005-0000-0000-0000FF340000}"/>
    <cellStyle name="40% - Accent3 67 8" xfId="13775" xr:uid="{00000000-0005-0000-0000-000000350000}"/>
    <cellStyle name="40% - Accent3 68" xfId="13776" xr:uid="{00000000-0005-0000-0000-000001350000}"/>
    <cellStyle name="40% - Accent3 68 2" xfId="13777" xr:uid="{00000000-0005-0000-0000-000002350000}"/>
    <cellStyle name="40% - Accent3 68 2 2" xfId="13778" xr:uid="{00000000-0005-0000-0000-000003350000}"/>
    <cellStyle name="40% - Accent3 68 2 2 2" xfId="13779" xr:uid="{00000000-0005-0000-0000-000004350000}"/>
    <cellStyle name="40% - Accent3 68 2 3" xfId="13780" xr:uid="{00000000-0005-0000-0000-000005350000}"/>
    <cellStyle name="40% - Accent3 68 2 3 2" xfId="13781" xr:uid="{00000000-0005-0000-0000-000006350000}"/>
    <cellStyle name="40% - Accent3 68 2 4" xfId="13782" xr:uid="{00000000-0005-0000-0000-000007350000}"/>
    <cellStyle name="40% - Accent3 68 2 4 2" xfId="13783" xr:uid="{00000000-0005-0000-0000-000008350000}"/>
    <cellStyle name="40% - Accent3 68 2 5" xfId="13784" xr:uid="{00000000-0005-0000-0000-000009350000}"/>
    <cellStyle name="40% - Accent3 68 2 5 2" xfId="13785" xr:uid="{00000000-0005-0000-0000-00000A350000}"/>
    <cellStyle name="40% - Accent3 68 2 6" xfId="13786" xr:uid="{00000000-0005-0000-0000-00000B350000}"/>
    <cellStyle name="40% - Accent3 68 3" xfId="13787" xr:uid="{00000000-0005-0000-0000-00000C350000}"/>
    <cellStyle name="40% - Accent3 68 3 2" xfId="13788" xr:uid="{00000000-0005-0000-0000-00000D350000}"/>
    <cellStyle name="40% - Accent3 68 4" xfId="13789" xr:uid="{00000000-0005-0000-0000-00000E350000}"/>
    <cellStyle name="40% - Accent3 68 4 2" xfId="13790" xr:uid="{00000000-0005-0000-0000-00000F350000}"/>
    <cellStyle name="40% - Accent3 68 5" xfId="13791" xr:uid="{00000000-0005-0000-0000-000010350000}"/>
    <cellStyle name="40% - Accent3 68 5 2" xfId="13792" xr:uid="{00000000-0005-0000-0000-000011350000}"/>
    <cellStyle name="40% - Accent3 68 6" xfId="13793" xr:uid="{00000000-0005-0000-0000-000012350000}"/>
    <cellStyle name="40% - Accent3 68 6 2" xfId="13794" xr:uid="{00000000-0005-0000-0000-000013350000}"/>
    <cellStyle name="40% - Accent3 68 7" xfId="13795" xr:uid="{00000000-0005-0000-0000-000014350000}"/>
    <cellStyle name="40% - Accent3 68 8" xfId="13796" xr:uid="{00000000-0005-0000-0000-000015350000}"/>
    <cellStyle name="40% - Accent3 69" xfId="13797" xr:uid="{00000000-0005-0000-0000-000016350000}"/>
    <cellStyle name="40% - Accent3 69 2" xfId="13798" xr:uid="{00000000-0005-0000-0000-000017350000}"/>
    <cellStyle name="40% - Accent3 69 2 2" xfId="13799" xr:uid="{00000000-0005-0000-0000-000018350000}"/>
    <cellStyle name="40% - Accent3 69 2 2 2" xfId="13800" xr:uid="{00000000-0005-0000-0000-000019350000}"/>
    <cellStyle name="40% - Accent3 69 2 3" xfId="13801" xr:uid="{00000000-0005-0000-0000-00001A350000}"/>
    <cellStyle name="40% - Accent3 69 2 3 2" xfId="13802" xr:uid="{00000000-0005-0000-0000-00001B350000}"/>
    <cellStyle name="40% - Accent3 69 2 4" xfId="13803" xr:uid="{00000000-0005-0000-0000-00001C350000}"/>
    <cellStyle name="40% - Accent3 69 2 4 2" xfId="13804" xr:uid="{00000000-0005-0000-0000-00001D350000}"/>
    <cellStyle name="40% - Accent3 69 2 5" xfId="13805" xr:uid="{00000000-0005-0000-0000-00001E350000}"/>
    <cellStyle name="40% - Accent3 69 2 5 2" xfId="13806" xr:uid="{00000000-0005-0000-0000-00001F350000}"/>
    <cellStyle name="40% - Accent3 69 2 6" xfId="13807" xr:uid="{00000000-0005-0000-0000-000020350000}"/>
    <cellStyle name="40% - Accent3 69 3" xfId="13808" xr:uid="{00000000-0005-0000-0000-000021350000}"/>
    <cellStyle name="40% - Accent3 69 3 2" xfId="13809" xr:uid="{00000000-0005-0000-0000-000022350000}"/>
    <cellStyle name="40% - Accent3 69 4" xfId="13810" xr:uid="{00000000-0005-0000-0000-000023350000}"/>
    <cellStyle name="40% - Accent3 69 4 2" xfId="13811" xr:uid="{00000000-0005-0000-0000-000024350000}"/>
    <cellStyle name="40% - Accent3 69 5" xfId="13812" xr:uid="{00000000-0005-0000-0000-000025350000}"/>
    <cellStyle name="40% - Accent3 69 5 2" xfId="13813" xr:uid="{00000000-0005-0000-0000-000026350000}"/>
    <cellStyle name="40% - Accent3 69 6" xfId="13814" xr:uid="{00000000-0005-0000-0000-000027350000}"/>
    <cellStyle name="40% - Accent3 69 6 2" xfId="13815" xr:uid="{00000000-0005-0000-0000-000028350000}"/>
    <cellStyle name="40% - Accent3 69 7" xfId="13816" xr:uid="{00000000-0005-0000-0000-000029350000}"/>
    <cellStyle name="40% - Accent3 69 8" xfId="13817" xr:uid="{00000000-0005-0000-0000-00002A350000}"/>
    <cellStyle name="40% - Accent3 7" xfId="13818" xr:uid="{00000000-0005-0000-0000-00002B350000}"/>
    <cellStyle name="40% - Accent3 7 10" xfId="13819" xr:uid="{00000000-0005-0000-0000-00002C350000}"/>
    <cellStyle name="40% - Accent3 7 11" xfId="13820" xr:uid="{00000000-0005-0000-0000-00002D350000}"/>
    <cellStyle name="40% - Accent3 7 2" xfId="13821" xr:uid="{00000000-0005-0000-0000-00002E350000}"/>
    <cellStyle name="40% - Accent3 7 2 2" xfId="13822" xr:uid="{00000000-0005-0000-0000-00002F350000}"/>
    <cellStyle name="40% - Accent3 7 2 2 2" xfId="13823" xr:uid="{00000000-0005-0000-0000-000030350000}"/>
    <cellStyle name="40% - Accent3 7 2 3" xfId="13824" xr:uid="{00000000-0005-0000-0000-000031350000}"/>
    <cellStyle name="40% - Accent3 7 2 3 2" xfId="13825" xr:uid="{00000000-0005-0000-0000-000032350000}"/>
    <cellStyle name="40% - Accent3 7 2 4" xfId="13826" xr:uid="{00000000-0005-0000-0000-000033350000}"/>
    <cellStyle name="40% - Accent3 7 2 4 2" xfId="13827" xr:uid="{00000000-0005-0000-0000-000034350000}"/>
    <cellStyle name="40% - Accent3 7 2 5" xfId="13828" xr:uid="{00000000-0005-0000-0000-000035350000}"/>
    <cellStyle name="40% - Accent3 7 2 5 2" xfId="13829" xr:uid="{00000000-0005-0000-0000-000036350000}"/>
    <cellStyle name="40% - Accent3 7 2 6" xfId="13830" xr:uid="{00000000-0005-0000-0000-000037350000}"/>
    <cellStyle name="40% - Accent3 7 2 7" xfId="13831" xr:uid="{00000000-0005-0000-0000-000038350000}"/>
    <cellStyle name="40% - Accent3 7 2 8" xfId="13832" xr:uid="{00000000-0005-0000-0000-000039350000}"/>
    <cellStyle name="40% - Accent3 7 2 9" xfId="13833" xr:uid="{00000000-0005-0000-0000-00003A350000}"/>
    <cellStyle name="40% - Accent3 7 3" xfId="13834" xr:uid="{00000000-0005-0000-0000-00003B350000}"/>
    <cellStyle name="40% - Accent3 7 3 2" xfId="13835" xr:uid="{00000000-0005-0000-0000-00003C350000}"/>
    <cellStyle name="40% - Accent3 7 4" xfId="13836" xr:uid="{00000000-0005-0000-0000-00003D350000}"/>
    <cellStyle name="40% - Accent3 7 4 2" xfId="13837" xr:uid="{00000000-0005-0000-0000-00003E350000}"/>
    <cellStyle name="40% - Accent3 7 5" xfId="13838" xr:uid="{00000000-0005-0000-0000-00003F350000}"/>
    <cellStyle name="40% - Accent3 7 5 2" xfId="13839" xr:uid="{00000000-0005-0000-0000-000040350000}"/>
    <cellStyle name="40% - Accent3 7 6" xfId="13840" xr:uid="{00000000-0005-0000-0000-000041350000}"/>
    <cellStyle name="40% - Accent3 7 6 2" xfId="13841" xr:uid="{00000000-0005-0000-0000-000042350000}"/>
    <cellStyle name="40% - Accent3 7 7" xfId="13842" xr:uid="{00000000-0005-0000-0000-000043350000}"/>
    <cellStyle name="40% - Accent3 7 8" xfId="13843" xr:uid="{00000000-0005-0000-0000-000044350000}"/>
    <cellStyle name="40% - Accent3 7 9" xfId="13844" xr:uid="{00000000-0005-0000-0000-000045350000}"/>
    <cellStyle name="40% - Accent3 70" xfId="13845" xr:uid="{00000000-0005-0000-0000-000046350000}"/>
    <cellStyle name="40% - Accent3 70 2" xfId="13846" xr:uid="{00000000-0005-0000-0000-000047350000}"/>
    <cellStyle name="40% - Accent3 70 2 2" xfId="13847" xr:uid="{00000000-0005-0000-0000-000048350000}"/>
    <cellStyle name="40% - Accent3 70 2 2 2" xfId="13848" xr:uid="{00000000-0005-0000-0000-000049350000}"/>
    <cellStyle name="40% - Accent3 70 2 3" xfId="13849" xr:uid="{00000000-0005-0000-0000-00004A350000}"/>
    <cellStyle name="40% - Accent3 70 2 3 2" xfId="13850" xr:uid="{00000000-0005-0000-0000-00004B350000}"/>
    <cellStyle name="40% - Accent3 70 2 4" xfId="13851" xr:uid="{00000000-0005-0000-0000-00004C350000}"/>
    <cellStyle name="40% - Accent3 70 2 4 2" xfId="13852" xr:uid="{00000000-0005-0000-0000-00004D350000}"/>
    <cellStyle name="40% - Accent3 70 2 5" xfId="13853" xr:uid="{00000000-0005-0000-0000-00004E350000}"/>
    <cellStyle name="40% - Accent3 70 2 5 2" xfId="13854" xr:uid="{00000000-0005-0000-0000-00004F350000}"/>
    <cellStyle name="40% - Accent3 70 2 6" xfId="13855" xr:uid="{00000000-0005-0000-0000-000050350000}"/>
    <cellStyle name="40% - Accent3 70 3" xfId="13856" xr:uid="{00000000-0005-0000-0000-000051350000}"/>
    <cellStyle name="40% - Accent3 70 3 2" xfId="13857" xr:uid="{00000000-0005-0000-0000-000052350000}"/>
    <cellStyle name="40% - Accent3 70 4" xfId="13858" xr:uid="{00000000-0005-0000-0000-000053350000}"/>
    <cellStyle name="40% - Accent3 70 4 2" xfId="13859" xr:uid="{00000000-0005-0000-0000-000054350000}"/>
    <cellStyle name="40% - Accent3 70 5" xfId="13860" xr:uid="{00000000-0005-0000-0000-000055350000}"/>
    <cellStyle name="40% - Accent3 70 5 2" xfId="13861" xr:uid="{00000000-0005-0000-0000-000056350000}"/>
    <cellStyle name="40% - Accent3 70 6" xfId="13862" xr:uid="{00000000-0005-0000-0000-000057350000}"/>
    <cellStyle name="40% - Accent3 70 6 2" xfId="13863" xr:uid="{00000000-0005-0000-0000-000058350000}"/>
    <cellStyle name="40% - Accent3 70 7" xfId="13864" xr:uid="{00000000-0005-0000-0000-000059350000}"/>
    <cellStyle name="40% - Accent3 70 8" xfId="13865" xr:uid="{00000000-0005-0000-0000-00005A350000}"/>
    <cellStyle name="40% - Accent3 71" xfId="13866" xr:uid="{00000000-0005-0000-0000-00005B350000}"/>
    <cellStyle name="40% - Accent3 71 2" xfId="13867" xr:uid="{00000000-0005-0000-0000-00005C350000}"/>
    <cellStyle name="40% - Accent3 71 2 2" xfId="13868" xr:uid="{00000000-0005-0000-0000-00005D350000}"/>
    <cellStyle name="40% - Accent3 71 2 2 2" xfId="13869" xr:uid="{00000000-0005-0000-0000-00005E350000}"/>
    <cellStyle name="40% - Accent3 71 2 3" xfId="13870" xr:uid="{00000000-0005-0000-0000-00005F350000}"/>
    <cellStyle name="40% - Accent3 71 2 3 2" xfId="13871" xr:uid="{00000000-0005-0000-0000-000060350000}"/>
    <cellStyle name="40% - Accent3 71 2 4" xfId="13872" xr:uid="{00000000-0005-0000-0000-000061350000}"/>
    <cellStyle name="40% - Accent3 71 2 4 2" xfId="13873" xr:uid="{00000000-0005-0000-0000-000062350000}"/>
    <cellStyle name="40% - Accent3 71 2 5" xfId="13874" xr:uid="{00000000-0005-0000-0000-000063350000}"/>
    <cellStyle name="40% - Accent3 71 2 5 2" xfId="13875" xr:uid="{00000000-0005-0000-0000-000064350000}"/>
    <cellStyle name="40% - Accent3 71 2 6" xfId="13876" xr:uid="{00000000-0005-0000-0000-000065350000}"/>
    <cellStyle name="40% - Accent3 71 3" xfId="13877" xr:uid="{00000000-0005-0000-0000-000066350000}"/>
    <cellStyle name="40% - Accent3 71 3 2" xfId="13878" xr:uid="{00000000-0005-0000-0000-000067350000}"/>
    <cellStyle name="40% - Accent3 71 4" xfId="13879" xr:uid="{00000000-0005-0000-0000-000068350000}"/>
    <cellStyle name="40% - Accent3 71 4 2" xfId="13880" xr:uid="{00000000-0005-0000-0000-000069350000}"/>
    <cellStyle name="40% - Accent3 71 5" xfId="13881" xr:uid="{00000000-0005-0000-0000-00006A350000}"/>
    <cellStyle name="40% - Accent3 71 5 2" xfId="13882" xr:uid="{00000000-0005-0000-0000-00006B350000}"/>
    <cellStyle name="40% - Accent3 71 6" xfId="13883" xr:uid="{00000000-0005-0000-0000-00006C350000}"/>
    <cellStyle name="40% - Accent3 71 6 2" xfId="13884" xr:uid="{00000000-0005-0000-0000-00006D350000}"/>
    <cellStyle name="40% - Accent3 71 7" xfId="13885" xr:uid="{00000000-0005-0000-0000-00006E350000}"/>
    <cellStyle name="40% - Accent3 71 8" xfId="13886" xr:uid="{00000000-0005-0000-0000-00006F350000}"/>
    <cellStyle name="40% - Accent3 72" xfId="13887" xr:uid="{00000000-0005-0000-0000-000070350000}"/>
    <cellStyle name="40% - Accent3 72 2" xfId="13888" xr:uid="{00000000-0005-0000-0000-000071350000}"/>
    <cellStyle name="40% - Accent3 72 2 2" xfId="13889" xr:uid="{00000000-0005-0000-0000-000072350000}"/>
    <cellStyle name="40% - Accent3 72 2 2 2" xfId="13890" xr:uid="{00000000-0005-0000-0000-000073350000}"/>
    <cellStyle name="40% - Accent3 72 2 3" xfId="13891" xr:uid="{00000000-0005-0000-0000-000074350000}"/>
    <cellStyle name="40% - Accent3 72 2 3 2" xfId="13892" xr:uid="{00000000-0005-0000-0000-000075350000}"/>
    <cellStyle name="40% - Accent3 72 2 4" xfId="13893" xr:uid="{00000000-0005-0000-0000-000076350000}"/>
    <cellStyle name="40% - Accent3 72 2 4 2" xfId="13894" xr:uid="{00000000-0005-0000-0000-000077350000}"/>
    <cellStyle name="40% - Accent3 72 2 5" xfId="13895" xr:uid="{00000000-0005-0000-0000-000078350000}"/>
    <cellStyle name="40% - Accent3 72 2 5 2" xfId="13896" xr:uid="{00000000-0005-0000-0000-000079350000}"/>
    <cellStyle name="40% - Accent3 72 2 6" xfId="13897" xr:uid="{00000000-0005-0000-0000-00007A350000}"/>
    <cellStyle name="40% - Accent3 72 3" xfId="13898" xr:uid="{00000000-0005-0000-0000-00007B350000}"/>
    <cellStyle name="40% - Accent3 72 3 2" xfId="13899" xr:uid="{00000000-0005-0000-0000-00007C350000}"/>
    <cellStyle name="40% - Accent3 72 4" xfId="13900" xr:uid="{00000000-0005-0000-0000-00007D350000}"/>
    <cellStyle name="40% - Accent3 72 4 2" xfId="13901" xr:uid="{00000000-0005-0000-0000-00007E350000}"/>
    <cellStyle name="40% - Accent3 72 5" xfId="13902" xr:uid="{00000000-0005-0000-0000-00007F350000}"/>
    <cellStyle name="40% - Accent3 72 5 2" xfId="13903" xr:uid="{00000000-0005-0000-0000-000080350000}"/>
    <cellStyle name="40% - Accent3 72 6" xfId="13904" xr:uid="{00000000-0005-0000-0000-000081350000}"/>
    <cellStyle name="40% - Accent3 72 6 2" xfId="13905" xr:uid="{00000000-0005-0000-0000-000082350000}"/>
    <cellStyle name="40% - Accent3 72 7" xfId="13906" xr:uid="{00000000-0005-0000-0000-000083350000}"/>
    <cellStyle name="40% - Accent3 72 8" xfId="13907" xr:uid="{00000000-0005-0000-0000-000084350000}"/>
    <cellStyle name="40% - Accent3 8" xfId="13908" xr:uid="{00000000-0005-0000-0000-000085350000}"/>
    <cellStyle name="40% - Accent3 8 2" xfId="13909" xr:uid="{00000000-0005-0000-0000-000086350000}"/>
    <cellStyle name="40% - Accent3 8 2 2" xfId="13910" xr:uid="{00000000-0005-0000-0000-000087350000}"/>
    <cellStyle name="40% - Accent3 8 2 2 2" xfId="13911" xr:uid="{00000000-0005-0000-0000-000088350000}"/>
    <cellStyle name="40% - Accent3 8 2 3" xfId="13912" xr:uid="{00000000-0005-0000-0000-000089350000}"/>
    <cellStyle name="40% - Accent3 8 2 3 2" xfId="13913" xr:uid="{00000000-0005-0000-0000-00008A350000}"/>
    <cellStyle name="40% - Accent3 8 2 4" xfId="13914" xr:uid="{00000000-0005-0000-0000-00008B350000}"/>
    <cellStyle name="40% - Accent3 8 2 4 2" xfId="13915" xr:uid="{00000000-0005-0000-0000-00008C350000}"/>
    <cellStyle name="40% - Accent3 8 2 5" xfId="13916" xr:uid="{00000000-0005-0000-0000-00008D350000}"/>
    <cellStyle name="40% - Accent3 8 2 5 2" xfId="13917" xr:uid="{00000000-0005-0000-0000-00008E350000}"/>
    <cellStyle name="40% - Accent3 8 2 6" xfId="13918" xr:uid="{00000000-0005-0000-0000-00008F350000}"/>
    <cellStyle name="40% - Accent3 8 3" xfId="13919" xr:uid="{00000000-0005-0000-0000-000090350000}"/>
    <cellStyle name="40% - Accent3 8 3 2" xfId="13920" xr:uid="{00000000-0005-0000-0000-000091350000}"/>
    <cellStyle name="40% - Accent3 8 4" xfId="13921" xr:uid="{00000000-0005-0000-0000-000092350000}"/>
    <cellStyle name="40% - Accent3 8 4 2" xfId="13922" xr:uid="{00000000-0005-0000-0000-000093350000}"/>
    <cellStyle name="40% - Accent3 8 5" xfId="13923" xr:uid="{00000000-0005-0000-0000-000094350000}"/>
    <cellStyle name="40% - Accent3 8 5 2" xfId="13924" xr:uid="{00000000-0005-0000-0000-000095350000}"/>
    <cellStyle name="40% - Accent3 8 6" xfId="13925" xr:uid="{00000000-0005-0000-0000-000096350000}"/>
    <cellStyle name="40% - Accent3 8 6 2" xfId="13926" xr:uid="{00000000-0005-0000-0000-000097350000}"/>
    <cellStyle name="40% - Accent3 8 7" xfId="13927" xr:uid="{00000000-0005-0000-0000-000098350000}"/>
    <cellStyle name="40% - Accent3 8 8" xfId="13928" xr:uid="{00000000-0005-0000-0000-000099350000}"/>
    <cellStyle name="40% - Accent3 9" xfId="13929" xr:uid="{00000000-0005-0000-0000-00009A350000}"/>
    <cellStyle name="40% - Accent3 9 2" xfId="13930" xr:uid="{00000000-0005-0000-0000-00009B350000}"/>
    <cellStyle name="40% - Accent3 9 2 2" xfId="13931" xr:uid="{00000000-0005-0000-0000-00009C350000}"/>
    <cellStyle name="40% - Accent3 9 2 2 2" xfId="13932" xr:uid="{00000000-0005-0000-0000-00009D350000}"/>
    <cellStyle name="40% - Accent3 9 2 3" xfId="13933" xr:uid="{00000000-0005-0000-0000-00009E350000}"/>
    <cellStyle name="40% - Accent3 9 2 3 2" xfId="13934" xr:uid="{00000000-0005-0000-0000-00009F350000}"/>
    <cellStyle name="40% - Accent3 9 2 4" xfId="13935" xr:uid="{00000000-0005-0000-0000-0000A0350000}"/>
    <cellStyle name="40% - Accent3 9 2 4 2" xfId="13936" xr:uid="{00000000-0005-0000-0000-0000A1350000}"/>
    <cellStyle name="40% - Accent3 9 2 5" xfId="13937" xr:uid="{00000000-0005-0000-0000-0000A2350000}"/>
    <cellStyle name="40% - Accent3 9 2 5 2" xfId="13938" xr:uid="{00000000-0005-0000-0000-0000A3350000}"/>
    <cellStyle name="40% - Accent3 9 2 6" xfId="13939" xr:uid="{00000000-0005-0000-0000-0000A4350000}"/>
    <cellStyle name="40% - Accent3 9 3" xfId="13940" xr:uid="{00000000-0005-0000-0000-0000A5350000}"/>
    <cellStyle name="40% - Accent3 9 3 2" xfId="13941" xr:uid="{00000000-0005-0000-0000-0000A6350000}"/>
    <cellStyle name="40% - Accent3 9 4" xfId="13942" xr:uid="{00000000-0005-0000-0000-0000A7350000}"/>
    <cellStyle name="40% - Accent3 9 4 2" xfId="13943" xr:uid="{00000000-0005-0000-0000-0000A8350000}"/>
    <cellStyle name="40% - Accent3 9 5" xfId="13944" xr:uid="{00000000-0005-0000-0000-0000A9350000}"/>
    <cellStyle name="40% - Accent3 9 5 2" xfId="13945" xr:uid="{00000000-0005-0000-0000-0000AA350000}"/>
    <cellStyle name="40% - Accent3 9 6" xfId="13946" xr:uid="{00000000-0005-0000-0000-0000AB350000}"/>
    <cellStyle name="40% - Accent3 9 6 2" xfId="13947" xr:uid="{00000000-0005-0000-0000-0000AC350000}"/>
    <cellStyle name="40% - Accent3 9 7" xfId="13948" xr:uid="{00000000-0005-0000-0000-0000AD350000}"/>
    <cellStyle name="40% - Accent3 9 8" xfId="13949" xr:uid="{00000000-0005-0000-0000-0000AE350000}"/>
    <cellStyle name="40% - Accent4 10" xfId="13950" xr:uid="{00000000-0005-0000-0000-0000AF350000}"/>
    <cellStyle name="40% - Accent4 10 2" xfId="13951" xr:uid="{00000000-0005-0000-0000-0000B0350000}"/>
    <cellStyle name="40% - Accent4 10 2 2" xfId="13952" xr:uid="{00000000-0005-0000-0000-0000B1350000}"/>
    <cellStyle name="40% - Accent4 10 2 2 2" xfId="13953" xr:uid="{00000000-0005-0000-0000-0000B2350000}"/>
    <cellStyle name="40% - Accent4 10 2 3" xfId="13954" xr:uid="{00000000-0005-0000-0000-0000B3350000}"/>
    <cellStyle name="40% - Accent4 10 2 3 2" xfId="13955" xr:uid="{00000000-0005-0000-0000-0000B4350000}"/>
    <cellStyle name="40% - Accent4 10 2 4" xfId="13956" xr:uid="{00000000-0005-0000-0000-0000B5350000}"/>
    <cellStyle name="40% - Accent4 10 2 4 2" xfId="13957" xr:uid="{00000000-0005-0000-0000-0000B6350000}"/>
    <cellStyle name="40% - Accent4 10 2 5" xfId="13958" xr:uid="{00000000-0005-0000-0000-0000B7350000}"/>
    <cellStyle name="40% - Accent4 10 2 5 2" xfId="13959" xr:uid="{00000000-0005-0000-0000-0000B8350000}"/>
    <cellStyle name="40% - Accent4 10 2 6" xfId="13960" xr:uid="{00000000-0005-0000-0000-0000B9350000}"/>
    <cellStyle name="40% - Accent4 10 3" xfId="13961" xr:uid="{00000000-0005-0000-0000-0000BA350000}"/>
    <cellStyle name="40% - Accent4 10 3 2" xfId="13962" xr:uid="{00000000-0005-0000-0000-0000BB350000}"/>
    <cellStyle name="40% - Accent4 10 4" xfId="13963" xr:uid="{00000000-0005-0000-0000-0000BC350000}"/>
    <cellStyle name="40% - Accent4 10 4 2" xfId="13964" xr:uid="{00000000-0005-0000-0000-0000BD350000}"/>
    <cellStyle name="40% - Accent4 10 5" xfId="13965" xr:uid="{00000000-0005-0000-0000-0000BE350000}"/>
    <cellStyle name="40% - Accent4 10 5 2" xfId="13966" xr:uid="{00000000-0005-0000-0000-0000BF350000}"/>
    <cellStyle name="40% - Accent4 10 6" xfId="13967" xr:uid="{00000000-0005-0000-0000-0000C0350000}"/>
    <cellStyle name="40% - Accent4 10 6 2" xfId="13968" xr:uid="{00000000-0005-0000-0000-0000C1350000}"/>
    <cellStyle name="40% - Accent4 10 7" xfId="13969" xr:uid="{00000000-0005-0000-0000-0000C2350000}"/>
    <cellStyle name="40% - Accent4 10 8" xfId="13970" xr:uid="{00000000-0005-0000-0000-0000C3350000}"/>
    <cellStyle name="40% - Accent4 11" xfId="13971" xr:uid="{00000000-0005-0000-0000-0000C4350000}"/>
    <cellStyle name="40% - Accent4 11 2" xfId="13972" xr:uid="{00000000-0005-0000-0000-0000C5350000}"/>
    <cellStyle name="40% - Accent4 11 2 2" xfId="13973" xr:uid="{00000000-0005-0000-0000-0000C6350000}"/>
    <cellStyle name="40% - Accent4 11 2 2 2" xfId="13974" xr:uid="{00000000-0005-0000-0000-0000C7350000}"/>
    <cellStyle name="40% - Accent4 11 2 3" xfId="13975" xr:uid="{00000000-0005-0000-0000-0000C8350000}"/>
    <cellStyle name="40% - Accent4 11 2 3 2" xfId="13976" xr:uid="{00000000-0005-0000-0000-0000C9350000}"/>
    <cellStyle name="40% - Accent4 11 2 4" xfId="13977" xr:uid="{00000000-0005-0000-0000-0000CA350000}"/>
    <cellStyle name="40% - Accent4 11 2 4 2" xfId="13978" xr:uid="{00000000-0005-0000-0000-0000CB350000}"/>
    <cellStyle name="40% - Accent4 11 2 5" xfId="13979" xr:uid="{00000000-0005-0000-0000-0000CC350000}"/>
    <cellStyle name="40% - Accent4 11 2 5 2" xfId="13980" xr:uid="{00000000-0005-0000-0000-0000CD350000}"/>
    <cellStyle name="40% - Accent4 11 2 6" xfId="13981" xr:uid="{00000000-0005-0000-0000-0000CE350000}"/>
    <cellStyle name="40% - Accent4 11 3" xfId="13982" xr:uid="{00000000-0005-0000-0000-0000CF350000}"/>
    <cellStyle name="40% - Accent4 11 3 2" xfId="13983" xr:uid="{00000000-0005-0000-0000-0000D0350000}"/>
    <cellStyle name="40% - Accent4 11 4" xfId="13984" xr:uid="{00000000-0005-0000-0000-0000D1350000}"/>
    <cellStyle name="40% - Accent4 11 4 2" xfId="13985" xr:uid="{00000000-0005-0000-0000-0000D2350000}"/>
    <cellStyle name="40% - Accent4 11 5" xfId="13986" xr:uid="{00000000-0005-0000-0000-0000D3350000}"/>
    <cellStyle name="40% - Accent4 11 5 2" xfId="13987" xr:uid="{00000000-0005-0000-0000-0000D4350000}"/>
    <cellStyle name="40% - Accent4 11 6" xfId="13988" xr:uid="{00000000-0005-0000-0000-0000D5350000}"/>
    <cellStyle name="40% - Accent4 11 6 2" xfId="13989" xr:uid="{00000000-0005-0000-0000-0000D6350000}"/>
    <cellStyle name="40% - Accent4 11 7" xfId="13990" xr:uid="{00000000-0005-0000-0000-0000D7350000}"/>
    <cellStyle name="40% - Accent4 11 8" xfId="13991" xr:uid="{00000000-0005-0000-0000-0000D8350000}"/>
    <cellStyle name="40% - Accent4 12" xfId="13992" xr:uid="{00000000-0005-0000-0000-0000D9350000}"/>
    <cellStyle name="40% - Accent4 12 2" xfId="13993" xr:uid="{00000000-0005-0000-0000-0000DA350000}"/>
    <cellStyle name="40% - Accent4 12 2 2" xfId="13994" xr:uid="{00000000-0005-0000-0000-0000DB350000}"/>
    <cellStyle name="40% - Accent4 12 2 2 2" xfId="13995" xr:uid="{00000000-0005-0000-0000-0000DC350000}"/>
    <cellStyle name="40% - Accent4 12 2 3" xfId="13996" xr:uid="{00000000-0005-0000-0000-0000DD350000}"/>
    <cellStyle name="40% - Accent4 12 2 3 2" xfId="13997" xr:uid="{00000000-0005-0000-0000-0000DE350000}"/>
    <cellStyle name="40% - Accent4 12 2 4" xfId="13998" xr:uid="{00000000-0005-0000-0000-0000DF350000}"/>
    <cellStyle name="40% - Accent4 12 2 4 2" xfId="13999" xr:uid="{00000000-0005-0000-0000-0000E0350000}"/>
    <cellStyle name="40% - Accent4 12 2 5" xfId="14000" xr:uid="{00000000-0005-0000-0000-0000E1350000}"/>
    <cellStyle name="40% - Accent4 12 2 5 2" xfId="14001" xr:uid="{00000000-0005-0000-0000-0000E2350000}"/>
    <cellStyle name="40% - Accent4 12 2 6" xfId="14002" xr:uid="{00000000-0005-0000-0000-0000E3350000}"/>
    <cellStyle name="40% - Accent4 12 3" xfId="14003" xr:uid="{00000000-0005-0000-0000-0000E4350000}"/>
    <cellStyle name="40% - Accent4 12 3 2" xfId="14004" xr:uid="{00000000-0005-0000-0000-0000E5350000}"/>
    <cellStyle name="40% - Accent4 12 4" xfId="14005" xr:uid="{00000000-0005-0000-0000-0000E6350000}"/>
    <cellStyle name="40% - Accent4 12 4 2" xfId="14006" xr:uid="{00000000-0005-0000-0000-0000E7350000}"/>
    <cellStyle name="40% - Accent4 12 5" xfId="14007" xr:uid="{00000000-0005-0000-0000-0000E8350000}"/>
    <cellStyle name="40% - Accent4 12 5 2" xfId="14008" xr:uid="{00000000-0005-0000-0000-0000E9350000}"/>
    <cellStyle name="40% - Accent4 12 6" xfId="14009" xr:uid="{00000000-0005-0000-0000-0000EA350000}"/>
    <cellStyle name="40% - Accent4 12 6 2" xfId="14010" xr:uid="{00000000-0005-0000-0000-0000EB350000}"/>
    <cellStyle name="40% - Accent4 12 7" xfId="14011" xr:uid="{00000000-0005-0000-0000-0000EC350000}"/>
    <cellStyle name="40% - Accent4 12 8" xfId="14012" xr:uid="{00000000-0005-0000-0000-0000ED350000}"/>
    <cellStyle name="40% - Accent4 13" xfId="14013" xr:uid="{00000000-0005-0000-0000-0000EE350000}"/>
    <cellStyle name="40% - Accent4 13 2" xfId="14014" xr:uid="{00000000-0005-0000-0000-0000EF350000}"/>
    <cellStyle name="40% - Accent4 13 2 2" xfId="14015" xr:uid="{00000000-0005-0000-0000-0000F0350000}"/>
    <cellStyle name="40% - Accent4 13 2 2 2" xfId="14016" xr:uid="{00000000-0005-0000-0000-0000F1350000}"/>
    <cellStyle name="40% - Accent4 13 2 3" xfId="14017" xr:uid="{00000000-0005-0000-0000-0000F2350000}"/>
    <cellStyle name="40% - Accent4 13 2 3 2" xfId="14018" xr:uid="{00000000-0005-0000-0000-0000F3350000}"/>
    <cellStyle name="40% - Accent4 13 2 4" xfId="14019" xr:uid="{00000000-0005-0000-0000-0000F4350000}"/>
    <cellStyle name="40% - Accent4 13 2 4 2" xfId="14020" xr:uid="{00000000-0005-0000-0000-0000F5350000}"/>
    <cellStyle name="40% - Accent4 13 2 5" xfId="14021" xr:uid="{00000000-0005-0000-0000-0000F6350000}"/>
    <cellStyle name="40% - Accent4 13 2 5 2" xfId="14022" xr:uid="{00000000-0005-0000-0000-0000F7350000}"/>
    <cellStyle name="40% - Accent4 13 2 6" xfId="14023" xr:uid="{00000000-0005-0000-0000-0000F8350000}"/>
    <cellStyle name="40% - Accent4 13 3" xfId="14024" xr:uid="{00000000-0005-0000-0000-0000F9350000}"/>
    <cellStyle name="40% - Accent4 13 3 2" xfId="14025" xr:uid="{00000000-0005-0000-0000-0000FA350000}"/>
    <cellStyle name="40% - Accent4 13 4" xfId="14026" xr:uid="{00000000-0005-0000-0000-0000FB350000}"/>
    <cellStyle name="40% - Accent4 13 4 2" xfId="14027" xr:uid="{00000000-0005-0000-0000-0000FC350000}"/>
    <cellStyle name="40% - Accent4 13 5" xfId="14028" xr:uid="{00000000-0005-0000-0000-0000FD350000}"/>
    <cellStyle name="40% - Accent4 13 5 2" xfId="14029" xr:uid="{00000000-0005-0000-0000-0000FE350000}"/>
    <cellStyle name="40% - Accent4 13 6" xfId="14030" xr:uid="{00000000-0005-0000-0000-0000FF350000}"/>
    <cellStyle name="40% - Accent4 13 6 2" xfId="14031" xr:uid="{00000000-0005-0000-0000-000000360000}"/>
    <cellStyle name="40% - Accent4 13 7" xfId="14032" xr:uid="{00000000-0005-0000-0000-000001360000}"/>
    <cellStyle name="40% - Accent4 13 8" xfId="14033" xr:uid="{00000000-0005-0000-0000-000002360000}"/>
    <cellStyle name="40% - Accent4 14" xfId="14034" xr:uid="{00000000-0005-0000-0000-000003360000}"/>
    <cellStyle name="40% - Accent4 14 2" xfId="14035" xr:uid="{00000000-0005-0000-0000-000004360000}"/>
    <cellStyle name="40% - Accent4 14 2 2" xfId="14036" xr:uid="{00000000-0005-0000-0000-000005360000}"/>
    <cellStyle name="40% - Accent4 14 2 2 2" xfId="14037" xr:uid="{00000000-0005-0000-0000-000006360000}"/>
    <cellStyle name="40% - Accent4 14 2 3" xfId="14038" xr:uid="{00000000-0005-0000-0000-000007360000}"/>
    <cellStyle name="40% - Accent4 14 2 3 2" xfId="14039" xr:uid="{00000000-0005-0000-0000-000008360000}"/>
    <cellStyle name="40% - Accent4 14 2 4" xfId="14040" xr:uid="{00000000-0005-0000-0000-000009360000}"/>
    <cellStyle name="40% - Accent4 14 2 4 2" xfId="14041" xr:uid="{00000000-0005-0000-0000-00000A360000}"/>
    <cellStyle name="40% - Accent4 14 2 5" xfId="14042" xr:uid="{00000000-0005-0000-0000-00000B360000}"/>
    <cellStyle name="40% - Accent4 14 2 5 2" xfId="14043" xr:uid="{00000000-0005-0000-0000-00000C360000}"/>
    <cellStyle name="40% - Accent4 14 2 6" xfId="14044" xr:uid="{00000000-0005-0000-0000-00000D360000}"/>
    <cellStyle name="40% - Accent4 14 3" xfId="14045" xr:uid="{00000000-0005-0000-0000-00000E360000}"/>
    <cellStyle name="40% - Accent4 14 3 2" xfId="14046" xr:uid="{00000000-0005-0000-0000-00000F360000}"/>
    <cellStyle name="40% - Accent4 14 4" xfId="14047" xr:uid="{00000000-0005-0000-0000-000010360000}"/>
    <cellStyle name="40% - Accent4 14 4 2" xfId="14048" xr:uid="{00000000-0005-0000-0000-000011360000}"/>
    <cellStyle name="40% - Accent4 14 5" xfId="14049" xr:uid="{00000000-0005-0000-0000-000012360000}"/>
    <cellStyle name="40% - Accent4 14 5 2" xfId="14050" xr:uid="{00000000-0005-0000-0000-000013360000}"/>
    <cellStyle name="40% - Accent4 14 6" xfId="14051" xr:uid="{00000000-0005-0000-0000-000014360000}"/>
    <cellStyle name="40% - Accent4 14 6 2" xfId="14052" xr:uid="{00000000-0005-0000-0000-000015360000}"/>
    <cellStyle name="40% - Accent4 14 7" xfId="14053" xr:uid="{00000000-0005-0000-0000-000016360000}"/>
    <cellStyle name="40% - Accent4 14 8" xfId="14054" xr:uid="{00000000-0005-0000-0000-000017360000}"/>
    <cellStyle name="40% - Accent4 15" xfId="14055" xr:uid="{00000000-0005-0000-0000-000018360000}"/>
    <cellStyle name="40% - Accent4 15 2" xfId="14056" xr:uid="{00000000-0005-0000-0000-000019360000}"/>
    <cellStyle name="40% - Accent4 15 2 2" xfId="14057" xr:uid="{00000000-0005-0000-0000-00001A360000}"/>
    <cellStyle name="40% - Accent4 15 2 2 2" xfId="14058" xr:uid="{00000000-0005-0000-0000-00001B360000}"/>
    <cellStyle name="40% - Accent4 15 2 3" xfId="14059" xr:uid="{00000000-0005-0000-0000-00001C360000}"/>
    <cellStyle name="40% - Accent4 15 2 3 2" xfId="14060" xr:uid="{00000000-0005-0000-0000-00001D360000}"/>
    <cellStyle name="40% - Accent4 15 2 4" xfId="14061" xr:uid="{00000000-0005-0000-0000-00001E360000}"/>
    <cellStyle name="40% - Accent4 15 2 4 2" xfId="14062" xr:uid="{00000000-0005-0000-0000-00001F360000}"/>
    <cellStyle name="40% - Accent4 15 2 5" xfId="14063" xr:uid="{00000000-0005-0000-0000-000020360000}"/>
    <cellStyle name="40% - Accent4 15 2 5 2" xfId="14064" xr:uid="{00000000-0005-0000-0000-000021360000}"/>
    <cellStyle name="40% - Accent4 15 2 6" xfId="14065" xr:uid="{00000000-0005-0000-0000-000022360000}"/>
    <cellStyle name="40% - Accent4 15 3" xfId="14066" xr:uid="{00000000-0005-0000-0000-000023360000}"/>
    <cellStyle name="40% - Accent4 15 3 2" xfId="14067" xr:uid="{00000000-0005-0000-0000-000024360000}"/>
    <cellStyle name="40% - Accent4 15 4" xfId="14068" xr:uid="{00000000-0005-0000-0000-000025360000}"/>
    <cellStyle name="40% - Accent4 15 4 2" xfId="14069" xr:uid="{00000000-0005-0000-0000-000026360000}"/>
    <cellStyle name="40% - Accent4 15 5" xfId="14070" xr:uid="{00000000-0005-0000-0000-000027360000}"/>
    <cellStyle name="40% - Accent4 15 5 2" xfId="14071" xr:uid="{00000000-0005-0000-0000-000028360000}"/>
    <cellStyle name="40% - Accent4 15 6" xfId="14072" xr:uid="{00000000-0005-0000-0000-000029360000}"/>
    <cellStyle name="40% - Accent4 15 6 2" xfId="14073" xr:uid="{00000000-0005-0000-0000-00002A360000}"/>
    <cellStyle name="40% - Accent4 15 7" xfId="14074" xr:uid="{00000000-0005-0000-0000-00002B360000}"/>
    <cellStyle name="40% - Accent4 15 8" xfId="14075" xr:uid="{00000000-0005-0000-0000-00002C360000}"/>
    <cellStyle name="40% - Accent4 16" xfId="14076" xr:uid="{00000000-0005-0000-0000-00002D360000}"/>
    <cellStyle name="40% - Accent4 16 2" xfId="14077" xr:uid="{00000000-0005-0000-0000-00002E360000}"/>
    <cellStyle name="40% - Accent4 16 2 2" xfId="14078" xr:uid="{00000000-0005-0000-0000-00002F360000}"/>
    <cellStyle name="40% - Accent4 16 2 2 2" xfId="14079" xr:uid="{00000000-0005-0000-0000-000030360000}"/>
    <cellStyle name="40% - Accent4 16 2 3" xfId="14080" xr:uid="{00000000-0005-0000-0000-000031360000}"/>
    <cellStyle name="40% - Accent4 16 2 3 2" xfId="14081" xr:uid="{00000000-0005-0000-0000-000032360000}"/>
    <cellStyle name="40% - Accent4 16 2 4" xfId="14082" xr:uid="{00000000-0005-0000-0000-000033360000}"/>
    <cellStyle name="40% - Accent4 16 2 4 2" xfId="14083" xr:uid="{00000000-0005-0000-0000-000034360000}"/>
    <cellStyle name="40% - Accent4 16 2 5" xfId="14084" xr:uid="{00000000-0005-0000-0000-000035360000}"/>
    <cellStyle name="40% - Accent4 16 2 5 2" xfId="14085" xr:uid="{00000000-0005-0000-0000-000036360000}"/>
    <cellStyle name="40% - Accent4 16 2 6" xfId="14086" xr:uid="{00000000-0005-0000-0000-000037360000}"/>
    <cellStyle name="40% - Accent4 16 3" xfId="14087" xr:uid="{00000000-0005-0000-0000-000038360000}"/>
    <cellStyle name="40% - Accent4 16 3 2" xfId="14088" xr:uid="{00000000-0005-0000-0000-000039360000}"/>
    <cellStyle name="40% - Accent4 16 4" xfId="14089" xr:uid="{00000000-0005-0000-0000-00003A360000}"/>
    <cellStyle name="40% - Accent4 16 4 2" xfId="14090" xr:uid="{00000000-0005-0000-0000-00003B360000}"/>
    <cellStyle name="40% - Accent4 16 5" xfId="14091" xr:uid="{00000000-0005-0000-0000-00003C360000}"/>
    <cellStyle name="40% - Accent4 16 5 2" xfId="14092" xr:uid="{00000000-0005-0000-0000-00003D360000}"/>
    <cellStyle name="40% - Accent4 16 6" xfId="14093" xr:uid="{00000000-0005-0000-0000-00003E360000}"/>
    <cellStyle name="40% - Accent4 16 6 2" xfId="14094" xr:uid="{00000000-0005-0000-0000-00003F360000}"/>
    <cellStyle name="40% - Accent4 16 7" xfId="14095" xr:uid="{00000000-0005-0000-0000-000040360000}"/>
    <cellStyle name="40% - Accent4 16 8" xfId="14096" xr:uid="{00000000-0005-0000-0000-000041360000}"/>
    <cellStyle name="40% - Accent4 17" xfId="14097" xr:uid="{00000000-0005-0000-0000-000042360000}"/>
    <cellStyle name="40% - Accent4 17 2" xfId="14098" xr:uid="{00000000-0005-0000-0000-000043360000}"/>
    <cellStyle name="40% - Accent4 17 2 2" xfId="14099" xr:uid="{00000000-0005-0000-0000-000044360000}"/>
    <cellStyle name="40% - Accent4 17 2 2 2" xfId="14100" xr:uid="{00000000-0005-0000-0000-000045360000}"/>
    <cellStyle name="40% - Accent4 17 2 3" xfId="14101" xr:uid="{00000000-0005-0000-0000-000046360000}"/>
    <cellStyle name="40% - Accent4 17 2 3 2" xfId="14102" xr:uid="{00000000-0005-0000-0000-000047360000}"/>
    <cellStyle name="40% - Accent4 17 2 4" xfId="14103" xr:uid="{00000000-0005-0000-0000-000048360000}"/>
    <cellStyle name="40% - Accent4 17 2 4 2" xfId="14104" xr:uid="{00000000-0005-0000-0000-000049360000}"/>
    <cellStyle name="40% - Accent4 17 2 5" xfId="14105" xr:uid="{00000000-0005-0000-0000-00004A360000}"/>
    <cellStyle name="40% - Accent4 17 2 5 2" xfId="14106" xr:uid="{00000000-0005-0000-0000-00004B360000}"/>
    <cellStyle name="40% - Accent4 17 2 6" xfId="14107" xr:uid="{00000000-0005-0000-0000-00004C360000}"/>
    <cellStyle name="40% - Accent4 17 3" xfId="14108" xr:uid="{00000000-0005-0000-0000-00004D360000}"/>
    <cellStyle name="40% - Accent4 17 3 2" xfId="14109" xr:uid="{00000000-0005-0000-0000-00004E360000}"/>
    <cellStyle name="40% - Accent4 17 4" xfId="14110" xr:uid="{00000000-0005-0000-0000-00004F360000}"/>
    <cellStyle name="40% - Accent4 17 4 2" xfId="14111" xr:uid="{00000000-0005-0000-0000-000050360000}"/>
    <cellStyle name="40% - Accent4 17 5" xfId="14112" xr:uid="{00000000-0005-0000-0000-000051360000}"/>
    <cellStyle name="40% - Accent4 17 5 2" xfId="14113" xr:uid="{00000000-0005-0000-0000-000052360000}"/>
    <cellStyle name="40% - Accent4 17 6" xfId="14114" xr:uid="{00000000-0005-0000-0000-000053360000}"/>
    <cellStyle name="40% - Accent4 17 6 2" xfId="14115" xr:uid="{00000000-0005-0000-0000-000054360000}"/>
    <cellStyle name="40% - Accent4 17 7" xfId="14116" xr:uid="{00000000-0005-0000-0000-000055360000}"/>
    <cellStyle name="40% - Accent4 17 8" xfId="14117" xr:uid="{00000000-0005-0000-0000-000056360000}"/>
    <cellStyle name="40% - Accent4 18" xfId="14118" xr:uid="{00000000-0005-0000-0000-000057360000}"/>
    <cellStyle name="40% - Accent4 18 2" xfId="14119" xr:uid="{00000000-0005-0000-0000-000058360000}"/>
    <cellStyle name="40% - Accent4 18 2 2" xfId="14120" xr:uid="{00000000-0005-0000-0000-000059360000}"/>
    <cellStyle name="40% - Accent4 18 2 2 2" xfId="14121" xr:uid="{00000000-0005-0000-0000-00005A360000}"/>
    <cellStyle name="40% - Accent4 18 2 3" xfId="14122" xr:uid="{00000000-0005-0000-0000-00005B360000}"/>
    <cellStyle name="40% - Accent4 18 2 3 2" xfId="14123" xr:uid="{00000000-0005-0000-0000-00005C360000}"/>
    <cellStyle name="40% - Accent4 18 2 4" xfId="14124" xr:uid="{00000000-0005-0000-0000-00005D360000}"/>
    <cellStyle name="40% - Accent4 18 2 4 2" xfId="14125" xr:uid="{00000000-0005-0000-0000-00005E360000}"/>
    <cellStyle name="40% - Accent4 18 2 5" xfId="14126" xr:uid="{00000000-0005-0000-0000-00005F360000}"/>
    <cellStyle name="40% - Accent4 18 2 5 2" xfId="14127" xr:uid="{00000000-0005-0000-0000-000060360000}"/>
    <cellStyle name="40% - Accent4 18 2 6" xfId="14128" xr:uid="{00000000-0005-0000-0000-000061360000}"/>
    <cellStyle name="40% - Accent4 18 3" xfId="14129" xr:uid="{00000000-0005-0000-0000-000062360000}"/>
    <cellStyle name="40% - Accent4 18 3 2" xfId="14130" xr:uid="{00000000-0005-0000-0000-000063360000}"/>
    <cellStyle name="40% - Accent4 18 4" xfId="14131" xr:uid="{00000000-0005-0000-0000-000064360000}"/>
    <cellStyle name="40% - Accent4 18 4 2" xfId="14132" xr:uid="{00000000-0005-0000-0000-000065360000}"/>
    <cellStyle name="40% - Accent4 18 5" xfId="14133" xr:uid="{00000000-0005-0000-0000-000066360000}"/>
    <cellStyle name="40% - Accent4 18 5 2" xfId="14134" xr:uid="{00000000-0005-0000-0000-000067360000}"/>
    <cellStyle name="40% - Accent4 18 6" xfId="14135" xr:uid="{00000000-0005-0000-0000-000068360000}"/>
    <cellStyle name="40% - Accent4 18 6 2" xfId="14136" xr:uid="{00000000-0005-0000-0000-000069360000}"/>
    <cellStyle name="40% - Accent4 18 7" xfId="14137" xr:uid="{00000000-0005-0000-0000-00006A360000}"/>
    <cellStyle name="40% - Accent4 18 8" xfId="14138" xr:uid="{00000000-0005-0000-0000-00006B360000}"/>
    <cellStyle name="40% - Accent4 19" xfId="14139" xr:uid="{00000000-0005-0000-0000-00006C360000}"/>
    <cellStyle name="40% - Accent4 19 2" xfId="14140" xr:uid="{00000000-0005-0000-0000-00006D360000}"/>
    <cellStyle name="40% - Accent4 19 2 2" xfId="14141" xr:uid="{00000000-0005-0000-0000-00006E360000}"/>
    <cellStyle name="40% - Accent4 19 2 2 2" xfId="14142" xr:uid="{00000000-0005-0000-0000-00006F360000}"/>
    <cellStyle name="40% - Accent4 19 2 3" xfId="14143" xr:uid="{00000000-0005-0000-0000-000070360000}"/>
    <cellStyle name="40% - Accent4 19 2 3 2" xfId="14144" xr:uid="{00000000-0005-0000-0000-000071360000}"/>
    <cellStyle name="40% - Accent4 19 2 4" xfId="14145" xr:uid="{00000000-0005-0000-0000-000072360000}"/>
    <cellStyle name="40% - Accent4 19 2 4 2" xfId="14146" xr:uid="{00000000-0005-0000-0000-000073360000}"/>
    <cellStyle name="40% - Accent4 19 2 5" xfId="14147" xr:uid="{00000000-0005-0000-0000-000074360000}"/>
    <cellStyle name="40% - Accent4 19 2 5 2" xfId="14148" xr:uid="{00000000-0005-0000-0000-000075360000}"/>
    <cellStyle name="40% - Accent4 19 2 6" xfId="14149" xr:uid="{00000000-0005-0000-0000-000076360000}"/>
    <cellStyle name="40% - Accent4 19 3" xfId="14150" xr:uid="{00000000-0005-0000-0000-000077360000}"/>
    <cellStyle name="40% - Accent4 19 3 2" xfId="14151" xr:uid="{00000000-0005-0000-0000-000078360000}"/>
    <cellStyle name="40% - Accent4 19 4" xfId="14152" xr:uid="{00000000-0005-0000-0000-000079360000}"/>
    <cellStyle name="40% - Accent4 19 4 2" xfId="14153" xr:uid="{00000000-0005-0000-0000-00007A360000}"/>
    <cellStyle name="40% - Accent4 19 5" xfId="14154" xr:uid="{00000000-0005-0000-0000-00007B360000}"/>
    <cellStyle name="40% - Accent4 19 5 2" xfId="14155" xr:uid="{00000000-0005-0000-0000-00007C360000}"/>
    <cellStyle name="40% - Accent4 19 6" xfId="14156" xr:uid="{00000000-0005-0000-0000-00007D360000}"/>
    <cellStyle name="40% - Accent4 19 6 2" xfId="14157" xr:uid="{00000000-0005-0000-0000-00007E360000}"/>
    <cellStyle name="40% - Accent4 19 7" xfId="14158" xr:uid="{00000000-0005-0000-0000-00007F360000}"/>
    <cellStyle name="40% - Accent4 19 8" xfId="14159" xr:uid="{00000000-0005-0000-0000-000080360000}"/>
    <cellStyle name="40% - Accent4 2" xfId="14160" xr:uid="{00000000-0005-0000-0000-000081360000}"/>
    <cellStyle name="40% - Accent4 2 10" xfId="14161" xr:uid="{00000000-0005-0000-0000-000082360000}"/>
    <cellStyle name="40% - Accent4 2 11" xfId="14162" xr:uid="{00000000-0005-0000-0000-000083360000}"/>
    <cellStyle name="40% - Accent4 2 2" xfId="14163" xr:uid="{00000000-0005-0000-0000-000084360000}"/>
    <cellStyle name="40% - Accent4 2 2 2" xfId="14164" xr:uid="{00000000-0005-0000-0000-000085360000}"/>
    <cellStyle name="40% - Accent4 2 2 2 2" xfId="14165" xr:uid="{00000000-0005-0000-0000-000086360000}"/>
    <cellStyle name="40% - Accent4 2 2 3" xfId="14166" xr:uid="{00000000-0005-0000-0000-000087360000}"/>
    <cellStyle name="40% - Accent4 2 2 3 2" xfId="14167" xr:uid="{00000000-0005-0000-0000-000088360000}"/>
    <cellStyle name="40% - Accent4 2 2 4" xfId="14168" xr:uid="{00000000-0005-0000-0000-000089360000}"/>
    <cellStyle name="40% - Accent4 2 2 4 2" xfId="14169" xr:uid="{00000000-0005-0000-0000-00008A360000}"/>
    <cellStyle name="40% - Accent4 2 2 5" xfId="14170" xr:uid="{00000000-0005-0000-0000-00008B360000}"/>
    <cellStyle name="40% - Accent4 2 2 5 2" xfId="14171" xr:uid="{00000000-0005-0000-0000-00008C360000}"/>
    <cellStyle name="40% - Accent4 2 2 6" xfId="14172" xr:uid="{00000000-0005-0000-0000-00008D360000}"/>
    <cellStyle name="40% - Accent4 2 2 7" xfId="14173" xr:uid="{00000000-0005-0000-0000-00008E360000}"/>
    <cellStyle name="40% - Accent4 2 2 8" xfId="14174" xr:uid="{00000000-0005-0000-0000-00008F360000}"/>
    <cellStyle name="40% - Accent4 2 2 9" xfId="14175" xr:uid="{00000000-0005-0000-0000-000090360000}"/>
    <cellStyle name="40% - Accent4 2 3" xfId="14176" xr:uid="{00000000-0005-0000-0000-000091360000}"/>
    <cellStyle name="40% - Accent4 2 3 2" xfId="14177" xr:uid="{00000000-0005-0000-0000-000092360000}"/>
    <cellStyle name="40% - Accent4 2 4" xfId="14178" xr:uid="{00000000-0005-0000-0000-000093360000}"/>
    <cellStyle name="40% - Accent4 2 4 2" xfId="14179" xr:uid="{00000000-0005-0000-0000-000094360000}"/>
    <cellStyle name="40% - Accent4 2 5" xfId="14180" xr:uid="{00000000-0005-0000-0000-000095360000}"/>
    <cellStyle name="40% - Accent4 2 5 2" xfId="14181" xr:uid="{00000000-0005-0000-0000-000096360000}"/>
    <cellStyle name="40% - Accent4 2 6" xfId="14182" xr:uid="{00000000-0005-0000-0000-000097360000}"/>
    <cellStyle name="40% - Accent4 2 6 2" xfId="14183" xr:uid="{00000000-0005-0000-0000-000098360000}"/>
    <cellStyle name="40% - Accent4 2 7" xfId="14184" xr:uid="{00000000-0005-0000-0000-000099360000}"/>
    <cellStyle name="40% - Accent4 2 8" xfId="14185" xr:uid="{00000000-0005-0000-0000-00009A360000}"/>
    <cellStyle name="40% - Accent4 2 9" xfId="14186" xr:uid="{00000000-0005-0000-0000-00009B360000}"/>
    <cellStyle name="40% - Accent4 20" xfId="14187" xr:uid="{00000000-0005-0000-0000-00009C360000}"/>
    <cellStyle name="40% - Accent4 20 2" xfId="14188" xr:uid="{00000000-0005-0000-0000-00009D360000}"/>
    <cellStyle name="40% - Accent4 20 2 2" xfId="14189" xr:uid="{00000000-0005-0000-0000-00009E360000}"/>
    <cellStyle name="40% - Accent4 20 2 2 2" xfId="14190" xr:uid="{00000000-0005-0000-0000-00009F360000}"/>
    <cellStyle name="40% - Accent4 20 2 3" xfId="14191" xr:uid="{00000000-0005-0000-0000-0000A0360000}"/>
    <cellStyle name="40% - Accent4 20 2 3 2" xfId="14192" xr:uid="{00000000-0005-0000-0000-0000A1360000}"/>
    <cellStyle name="40% - Accent4 20 2 4" xfId="14193" xr:uid="{00000000-0005-0000-0000-0000A2360000}"/>
    <cellStyle name="40% - Accent4 20 2 4 2" xfId="14194" xr:uid="{00000000-0005-0000-0000-0000A3360000}"/>
    <cellStyle name="40% - Accent4 20 2 5" xfId="14195" xr:uid="{00000000-0005-0000-0000-0000A4360000}"/>
    <cellStyle name="40% - Accent4 20 2 5 2" xfId="14196" xr:uid="{00000000-0005-0000-0000-0000A5360000}"/>
    <cellStyle name="40% - Accent4 20 2 6" xfId="14197" xr:uid="{00000000-0005-0000-0000-0000A6360000}"/>
    <cellStyle name="40% - Accent4 20 3" xfId="14198" xr:uid="{00000000-0005-0000-0000-0000A7360000}"/>
    <cellStyle name="40% - Accent4 20 3 2" xfId="14199" xr:uid="{00000000-0005-0000-0000-0000A8360000}"/>
    <cellStyle name="40% - Accent4 20 4" xfId="14200" xr:uid="{00000000-0005-0000-0000-0000A9360000}"/>
    <cellStyle name="40% - Accent4 20 4 2" xfId="14201" xr:uid="{00000000-0005-0000-0000-0000AA360000}"/>
    <cellStyle name="40% - Accent4 20 5" xfId="14202" xr:uid="{00000000-0005-0000-0000-0000AB360000}"/>
    <cellStyle name="40% - Accent4 20 5 2" xfId="14203" xr:uid="{00000000-0005-0000-0000-0000AC360000}"/>
    <cellStyle name="40% - Accent4 20 6" xfId="14204" xr:uid="{00000000-0005-0000-0000-0000AD360000}"/>
    <cellStyle name="40% - Accent4 20 6 2" xfId="14205" xr:uid="{00000000-0005-0000-0000-0000AE360000}"/>
    <cellStyle name="40% - Accent4 20 7" xfId="14206" xr:uid="{00000000-0005-0000-0000-0000AF360000}"/>
    <cellStyle name="40% - Accent4 20 8" xfId="14207" xr:uid="{00000000-0005-0000-0000-0000B0360000}"/>
    <cellStyle name="40% - Accent4 21" xfId="14208" xr:uid="{00000000-0005-0000-0000-0000B1360000}"/>
    <cellStyle name="40% - Accent4 21 2" xfId="14209" xr:uid="{00000000-0005-0000-0000-0000B2360000}"/>
    <cellStyle name="40% - Accent4 21 2 2" xfId="14210" xr:uid="{00000000-0005-0000-0000-0000B3360000}"/>
    <cellStyle name="40% - Accent4 21 2 2 2" xfId="14211" xr:uid="{00000000-0005-0000-0000-0000B4360000}"/>
    <cellStyle name="40% - Accent4 21 2 3" xfId="14212" xr:uid="{00000000-0005-0000-0000-0000B5360000}"/>
    <cellStyle name="40% - Accent4 21 2 3 2" xfId="14213" xr:uid="{00000000-0005-0000-0000-0000B6360000}"/>
    <cellStyle name="40% - Accent4 21 2 4" xfId="14214" xr:uid="{00000000-0005-0000-0000-0000B7360000}"/>
    <cellStyle name="40% - Accent4 21 2 4 2" xfId="14215" xr:uid="{00000000-0005-0000-0000-0000B8360000}"/>
    <cellStyle name="40% - Accent4 21 2 5" xfId="14216" xr:uid="{00000000-0005-0000-0000-0000B9360000}"/>
    <cellStyle name="40% - Accent4 21 2 5 2" xfId="14217" xr:uid="{00000000-0005-0000-0000-0000BA360000}"/>
    <cellStyle name="40% - Accent4 21 2 6" xfId="14218" xr:uid="{00000000-0005-0000-0000-0000BB360000}"/>
    <cellStyle name="40% - Accent4 21 3" xfId="14219" xr:uid="{00000000-0005-0000-0000-0000BC360000}"/>
    <cellStyle name="40% - Accent4 21 3 2" xfId="14220" xr:uid="{00000000-0005-0000-0000-0000BD360000}"/>
    <cellStyle name="40% - Accent4 21 4" xfId="14221" xr:uid="{00000000-0005-0000-0000-0000BE360000}"/>
    <cellStyle name="40% - Accent4 21 4 2" xfId="14222" xr:uid="{00000000-0005-0000-0000-0000BF360000}"/>
    <cellStyle name="40% - Accent4 21 5" xfId="14223" xr:uid="{00000000-0005-0000-0000-0000C0360000}"/>
    <cellStyle name="40% - Accent4 21 5 2" xfId="14224" xr:uid="{00000000-0005-0000-0000-0000C1360000}"/>
    <cellStyle name="40% - Accent4 21 6" xfId="14225" xr:uid="{00000000-0005-0000-0000-0000C2360000}"/>
    <cellStyle name="40% - Accent4 21 6 2" xfId="14226" xr:uid="{00000000-0005-0000-0000-0000C3360000}"/>
    <cellStyle name="40% - Accent4 21 7" xfId="14227" xr:uid="{00000000-0005-0000-0000-0000C4360000}"/>
    <cellStyle name="40% - Accent4 21 8" xfId="14228" xr:uid="{00000000-0005-0000-0000-0000C5360000}"/>
    <cellStyle name="40% - Accent4 22" xfId="14229" xr:uid="{00000000-0005-0000-0000-0000C6360000}"/>
    <cellStyle name="40% - Accent4 22 2" xfId="14230" xr:uid="{00000000-0005-0000-0000-0000C7360000}"/>
    <cellStyle name="40% - Accent4 22 2 2" xfId="14231" xr:uid="{00000000-0005-0000-0000-0000C8360000}"/>
    <cellStyle name="40% - Accent4 22 2 2 2" xfId="14232" xr:uid="{00000000-0005-0000-0000-0000C9360000}"/>
    <cellStyle name="40% - Accent4 22 2 3" xfId="14233" xr:uid="{00000000-0005-0000-0000-0000CA360000}"/>
    <cellStyle name="40% - Accent4 22 2 3 2" xfId="14234" xr:uid="{00000000-0005-0000-0000-0000CB360000}"/>
    <cellStyle name="40% - Accent4 22 2 4" xfId="14235" xr:uid="{00000000-0005-0000-0000-0000CC360000}"/>
    <cellStyle name="40% - Accent4 22 2 4 2" xfId="14236" xr:uid="{00000000-0005-0000-0000-0000CD360000}"/>
    <cellStyle name="40% - Accent4 22 2 5" xfId="14237" xr:uid="{00000000-0005-0000-0000-0000CE360000}"/>
    <cellStyle name="40% - Accent4 22 2 5 2" xfId="14238" xr:uid="{00000000-0005-0000-0000-0000CF360000}"/>
    <cellStyle name="40% - Accent4 22 2 6" xfId="14239" xr:uid="{00000000-0005-0000-0000-0000D0360000}"/>
    <cellStyle name="40% - Accent4 22 3" xfId="14240" xr:uid="{00000000-0005-0000-0000-0000D1360000}"/>
    <cellStyle name="40% - Accent4 22 3 2" xfId="14241" xr:uid="{00000000-0005-0000-0000-0000D2360000}"/>
    <cellStyle name="40% - Accent4 22 4" xfId="14242" xr:uid="{00000000-0005-0000-0000-0000D3360000}"/>
    <cellStyle name="40% - Accent4 22 4 2" xfId="14243" xr:uid="{00000000-0005-0000-0000-0000D4360000}"/>
    <cellStyle name="40% - Accent4 22 5" xfId="14244" xr:uid="{00000000-0005-0000-0000-0000D5360000}"/>
    <cellStyle name="40% - Accent4 22 5 2" xfId="14245" xr:uid="{00000000-0005-0000-0000-0000D6360000}"/>
    <cellStyle name="40% - Accent4 22 6" xfId="14246" xr:uid="{00000000-0005-0000-0000-0000D7360000}"/>
    <cellStyle name="40% - Accent4 22 6 2" xfId="14247" xr:uid="{00000000-0005-0000-0000-0000D8360000}"/>
    <cellStyle name="40% - Accent4 22 7" xfId="14248" xr:uid="{00000000-0005-0000-0000-0000D9360000}"/>
    <cellStyle name="40% - Accent4 22 8" xfId="14249" xr:uid="{00000000-0005-0000-0000-0000DA360000}"/>
    <cellStyle name="40% - Accent4 23" xfId="14250" xr:uid="{00000000-0005-0000-0000-0000DB360000}"/>
    <cellStyle name="40% - Accent4 23 2" xfId="14251" xr:uid="{00000000-0005-0000-0000-0000DC360000}"/>
    <cellStyle name="40% - Accent4 23 2 2" xfId="14252" xr:uid="{00000000-0005-0000-0000-0000DD360000}"/>
    <cellStyle name="40% - Accent4 23 2 2 2" xfId="14253" xr:uid="{00000000-0005-0000-0000-0000DE360000}"/>
    <cellStyle name="40% - Accent4 23 2 3" xfId="14254" xr:uid="{00000000-0005-0000-0000-0000DF360000}"/>
    <cellStyle name="40% - Accent4 23 2 3 2" xfId="14255" xr:uid="{00000000-0005-0000-0000-0000E0360000}"/>
    <cellStyle name="40% - Accent4 23 2 4" xfId="14256" xr:uid="{00000000-0005-0000-0000-0000E1360000}"/>
    <cellStyle name="40% - Accent4 23 2 4 2" xfId="14257" xr:uid="{00000000-0005-0000-0000-0000E2360000}"/>
    <cellStyle name="40% - Accent4 23 2 5" xfId="14258" xr:uid="{00000000-0005-0000-0000-0000E3360000}"/>
    <cellStyle name="40% - Accent4 23 2 5 2" xfId="14259" xr:uid="{00000000-0005-0000-0000-0000E4360000}"/>
    <cellStyle name="40% - Accent4 23 2 6" xfId="14260" xr:uid="{00000000-0005-0000-0000-0000E5360000}"/>
    <cellStyle name="40% - Accent4 23 3" xfId="14261" xr:uid="{00000000-0005-0000-0000-0000E6360000}"/>
    <cellStyle name="40% - Accent4 23 3 2" xfId="14262" xr:uid="{00000000-0005-0000-0000-0000E7360000}"/>
    <cellStyle name="40% - Accent4 23 4" xfId="14263" xr:uid="{00000000-0005-0000-0000-0000E8360000}"/>
    <cellStyle name="40% - Accent4 23 4 2" xfId="14264" xr:uid="{00000000-0005-0000-0000-0000E9360000}"/>
    <cellStyle name="40% - Accent4 23 5" xfId="14265" xr:uid="{00000000-0005-0000-0000-0000EA360000}"/>
    <cellStyle name="40% - Accent4 23 5 2" xfId="14266" xr:uid="{00000000-0005-0000-0000-0000EB360000}"/>
    <cellStyle name="40% - Accent4 23 6" xfId="14267" xr:uid="{00000000-0005-0000-0000-0000EC360000}"/>
    <cellStyle name="40% - Accent4 23 6 2" xfId="14268" xr:uid="{00000000-0005-0000-0000-0000ED360000}"/>
    <cellStyle name="40% - Accent4 23 7" xfId="14269" xr:uid="{00000000-0005-0000-0000-0000EE360000}"/>
    <cellStyle name="40% - Accent4 23 8" xfId="14270" xr:uid="{00000000-0005-0000-0000-0000EF360000}"/>
    <cellStyle name="40% - Accent4 24" xfId="14271" xr:uid="{00000000-0005-0000-0000-0000F0360000}"/>
    <cellStyle name="40% - Accent4 24 2" xfId="14272" xr:uid="{00000000-0005-0000-0000-0000F1360000}"/>
    <cellStyle name="40% - Accent4 24 2 2" xfId="14273" xr:uid="{00000000-0005-0000-0000-0000F2360000}"/>
    <cellStyle name="40% - Accent4 24 2 2 2" xfId="14274" xr:uid="{00000000-0005-0000-0000-0000F3360000}"/>
    <cellStyle name="40% - Accent4 24 2 3" xfId="14275" xr:uid="{00000000-0005-0000-0000-0000F4360000}"/>
    <cellStyle name="40% - Accent4 24 2 3 2" xfId="14276" xr:uid="{00000000-0005-0000-0000-0000F5360000}"/>
    <cellStyle name="40% - Accent4 24 2 4" xfId="14277" xr:uid="{00000000-0005-0000-0000-0000F6360000}"/>
    <cellStyle name="40% - Accent4 24 2 4 2" xfId="14278" xr:uid="{00000000-0005-0000-0000-0000F7360000}"/>
    <cellStyle name="40% - Accent4 24 2 5" xfId="14279" xr:uid="{00000000-0005-0000-0000-0000F8360000}"/>
    <cellStyle name="40% - Accent4 24 2 5 2" xfId="14280" xr:uid="{00000000-0005-0000-0000-0000F9360000}"/>
    <cellStyle name="40% - Accent4 24 2 6" xfId="14281" xr:uid="{00000000-0005-0000-0000-0000FA360000}"/>
    <cellStyle name="40% - Accent4 24 3" xfId="14282" xr:uid="{00000000-0005-0000-0000-0000FB360000}"/>
    <cellStyle name="40% - Accent4 24 3 2" xfId="14283" xr:uid="{00000000-0005-0000-0000-0000FC360000}"/>
    <cellStyle name="40% - Accent4 24 4" xfId="14284" xr:uid="{00000000-0005-0000-0000-0000FD360000}"/>
    <cellStyle name="40% - Accent4 24 4 2" xfId="14285" xr:uid="{00000000-0005-0000-0000-0000FE360000}"/>
    <cellStyle name="40% - Accent4 24 5" xfId="14286" xr:uid="{00000000-0005-0000-0000-0000FF360000}"/>
    <cellStyle name="40% - Accent4 24 5 2" xfId="14287" xr:uid="{00000000-0005-0000-0000-000000370000}"/>
    <cellStyle name="40% - Accent4 24 6" xfId="14288" xr:uid="{00000000-0005-0000-0000-000001370000}"/>
    <cellStyle name="40% - Accent4 24 6 2" xfId="14289" xr:uid="{00000000-0005-0000-0000-000002370000}"/>
    <cellStyle name="40% - Accent4 24 7" xfId="14290" xr:uid="{00000000-0005-0000-0000-000003370000}"/>
    <cellStyle name="40% - Accent4 24 8" xfId="14291" xr:uid="{00000000-0005-0000-0000-000004370000}"/>
    <cellStyle name="40% - Accent4 25" xfId="14292" xr:uid="{00000000-0005-0000-0000-000005370000}"/>
    <cellStyle name="40% - Accent4 25 2" xfId="14293" xr:uid="{00000000-0005-0000-0000-000006370000}"/>
    <cellStyle name="40% - Accent4 25 2 2" xfId="14294" xr:uid="{00000000-0005-0000-0000-000007370000}"/>
    <cellStyle name="40% - Accent4 25 2 2 2" xfId="14295" xr:uid="{00000000-0005-0000-0000-000008370000}"/>
    <cellStyle name="40% - Accent4 25 2 3" xfId="14296" xr:uid="{00000000-0005-0000-0000-000009370000}"/>
    <cellStyle name="40% - Accent4 25 2 3 2" xfId="14297" xr:uid="{00000000-0005-0000-0000-00000A370000}"/>
    <cellStyle name="40% - Accent4 25 2 4" xfId="14298" xr:uid="{00000000-0005-0000-0000-00000B370000}"/>
    <cellStyle name="40% - Accent4 25 2 4 2" xfId="14299" xr:uid="{00000000-0005-0000-0000-00000C370000}"/>
    <cellStyle name="40% - Accent4 25 2 5" xfId="14300" xr:uid="{00000000-0005-0000-0000-00000D370000}"/>
    <cellStyle name="40% - Accent4 25 2 5 2" xfId="14301" xr:uid="{00000000-0005-0000-0000-00000E370000}"/>
    <cellStyle name="40% - Accent4 25 2 6" xfId="14302" xr:uid="{00000000-0005-0000-0000-00000F370000}"/>
    <cellStyle name="40% - Accent4 25 3" xfId="14303" xr:uid="{00000000-0005-0000-0000-000010370000}"/>
    <cellStyle name="40% - Accent4 25 3 2" xfId="14304" xr:uid="{00000000-0005-0000-0000-000011370000}"/>
    <cellStyle name="40% - Accent4 25 4" xfId="14305" xr:uid="{00000000-0005-0000-0000-000012370000}"/>
    <cellStyle name="40% - Accent4 25 4 2" xfId="14306" xr:uid="{00000000-0005-0000-0000-000013370000}"/>
    <cellStyle name="40% - Accent4 25 5" xfId="14307" xr:uid="{00000000-0005-0000-0000-000014370000}"/>
    <cellStyle name="40% - Accent4 25 5 2" xfId="14308" xr:uid="{00000000-0005-0000-0000-000015370000}"/>
    <cellStyle name="40% - Accent4 25 6" xfId="14309" xr:uid="{00000000-0005-0000-0000-000016370000}"/>
    <cellStyle name="40% - Accent4 25 6 2" xfId="14310" xr:uid="{00000000-0005-0000-0000-000017370000}"/>
    <cellStyle name="40% - Accent4 25 7" xfId="14311" xr:uid="{00000000-0005-0000-0000-000018370000}"/>
    <cellStyle name="40% - Accent4 25 8" xfId="14312" xr:uid="{00000000-0005-0000-0000-000019370000}"/>
    <cellStyle name="40% - Accent4 26" xfId="14313" xr:uid="{00000000-0005-0000-0000-00001A370000}"/>
    <cellStyle name="40% - Accent4 26 2" xfId="14314" xr:uid="{00000000-0005-0000-0000-00001B370000}"/>
    <cellStyle name="40% - Accent4 26 2 2" xfId="14315" xr:uid="{00000000-0005-0000-0000-00001C370000}"/>
    <cellStyle name="40% - Accent4 26 2 2 2" xfId="14316" xr:uid="{00000000-0005-0000-0000-00001D370000}"/>
    <cellStyle name="40% - Accent4 26 2 3" xfId="14317" xr:uid="{00000000-0005-0000-0000-00001E370000}"/>
    <cellStyle name="40% - Accent4 26 2 3 2" xfId="14318" xr:uid="{00000000-0005-0000-0000-00001F370000}"/>
    <cellStyle name="40% - Accent4 26 2 4" xfId="14319" xr:uid="{00000000-0005-0000-0000-000020370000}"/>
    <cellStyle name="40% - Accent4 26 2 4 2" xfId="14320" xr:uid="{00000000-0005-0000-0000-000021370000}"/>
    <cellStyle name="40% - Accent4 26 2 5" xfId="14321" xr:uid="{00000000-0005-0000-0000-000022370000}"/>
    <cellStyle name="40% - Accent4 26 2 5 2" xfId="14322" xr:uid="{00000000-0005-0000-0000-000023370000}"/>
    <cellStyle name="40% - Accent4 26 2 6" xfId="14323" xr:uid="{00000000-0005-0000-0000-000024370000}"/>
    <cellStyle name="40% - Accent4 26 3" xfId="14324" xr:uid="{00000000-0005-0000-0000-000025370000}"/>
    <cellStyle name="40% - Accent4 26 3 2" xfId="14325" xr:uid="{00000000-0005-0000-0000-000026370000}"/>
    <cellStyle name="40% - Accent4 26 4" xfId="14326" xr:uid="{00000000-0005-0000-0000-000027370000}"/>
    <cellStyle name="40% - Accent4 26 4 2" xfId="14327" xr:uid="{00000000-0005-0000-0000-000028370000}"/>
    <cellStyle name="40% - Accent4 26 5" xfId="14328" xr:uid="{00000000-0005-0000-0000-000029370000}"/>
    <cellStyle name="40% - Accent4 26 5 2" xfId="14329" xr:uid="{00000000-0005-0000-0000-00002A370000}"/>
    <cellStyle name="40% - Accent4 26 6" xfId="14330" xr:uid="{00000000-0005-0000-0000-00002B370000}"/>
    <cellStyle name="40% - Accent4 26 6 2" xfId="14331" xr:uid="{00000000-0005-0000-0000-00002C370000}"/>
    <cellStyle name="40% - Accent4 26 7" xfId="14332" xr:uid="{00000000-0005-0000-0000-00002D370000}"/>
    <cellStyle name="40% - Accent4 26 8" xfId="14333" xr:uid="{00000000-0005-0000-0000-00002E370000}"/>
    <cellStyle name="40% - Accent4 27" xfId="14334" xr:uid="{00000000-0005-0000-0000-00002F370000}"/>
    <cellStyle name="40% - Accent4 27 2" xfId="14335" xr:uid="{00000000-0005-0000-0000-000030370000}"/>
    <cellStyle name="40% - Accent4 27 2 2" xfId="14336" xr:uid="{00000000-0005-0000-0000-000031370000}"/>
    <cellStyle name="40% - Accent4 27 2 2 2" xfId="14337" xr:uid="{00000000-0005-0000-0000-000032370000}"/>
    <cellStyle name="40% - Accent4 27 2 3" xfId="14338" xr:uid="{00000000-0005-0000-0000-000033370000}"/>
    <cellStyle name="40% - Accent4 27 2 3 2" xfId="14339" xr:uid="{00000000-0005-0000-0000-000034370000}"/>
    <cellStyle name="40% - Accent4 27 2 4" xfId="14340" xr:uid="{00000000-0005-0000-0000-000035370000}"/>
    <cellStyle name="40% - Accent4 27 2 4 2" xfId="14341" xr:uid="{00000000-0005-0000-0000-000036370000}"/>
    <cellStyle name="40% - Accent4 27 2 5" xfId="14342" xr:uid="{00000000-0005-0000-0000-000037370000}"/>
    <cellStyle name="40% - Accent4 27 2 5 2" xfId="14343" xr:uid="{00000000-0005-0000-0000-000038370000}"/>
    <cellStyle name="40% - Accent4 27 2 6" xfId="14344" xr:uid="{00000000-0005-0000-0000-000039370000}"/>
    <cellStyle name="40% - Accent4 27 3" xfId="14345" xr:uid="{00000000-0005-0000-0000-00003A370000}"/>
    <cellStyle name="40% - Accent4 27 3 2" xfId="14346" xr:uid="{00000000-0005-0000-0000-00003B370000}"/>
    <cellStyle name="40% - Accent4 27 4" xfId="14347" xr:uid="{00000000-0005-0000-0000-00003C370000}"/>
    <cellStyle name="40% - Accent4 27 4 2" xfId="14348" xr:uid="{00000000-0005-0000-0000-00003D370000}"/>
    <cellStyle name="40% - Accent4 27 5" xfId="14349" xr:uid="{00000000-0005-0000-0000-00003E370000}"/>
    <cellStyle name="40% - Accent4 27 5 2" xfId="14350" xr:uid="{00000000-0005-0000-0000-00003F370000}"/>
    <cellStyle name="40% - Accent4 27 6" xfId="14351" xr:uid="{00000000-0005-0000-0000-000040370000}"/>
    <cellStyle name="40% - Accent4 27 6 2" xfId="14352" xr:uid="{00000000-0005-0000-0000-000041370000}"/>
    <cellStyle name="40% - Accent4 27 7" xfId="14353" xr:uid="{00000000-0005-0000-0000-000042370000}"/>
    <cellStyle name="40% - Accent4 27 8" xfId="14354" xr:uid="{00000000-0005-0000-0000-000043370000}"/>
    <cellStyle name="40% - Accent4 28" xfId="14355" xr:uid="{00000000-0005-0000-0000-000044370000}"/>
    <cellStyle name="40% - Accent4 28 2" xfId="14356" xr:uid="{00000000-0005-0000-0000-000045370000}"/>
    <cellStyle name="40% - Accent4 28 2 2" xfId="14357" xr:uid="{00000000-0005-0000-0000-000046370000}"/>
    <cellStyle name="40% - Accent4 28 2 2 2" xfId="14358" xr:uid="{00000000-0005-0000-0000-000047370000}"/>
    <cellStyle name="40% - Accent4 28 2 3" xfId="14359" xr:uid="{00000000-0005-0000-0000-000048370000}"/>
    <cellStyle name="40% - Accent4 28 2 3 2" xfId="14360" xr:uid="{00000000-0005-0000-0000-000049370000}"/>
    <cellStyle name="40% - Accent4 28 2 4" xfId="14361" xr:uid="{00000000-0005-0000-0000-00004A370000}"/>
    <cellStyle name="40% - Accent4 28 2 4 2" xfId="14362" xr:uid="{00000000-0005-0000-0000-00004B370000}"/>
    <cellStyle name="40% - Accent4 28 2 5" xfId="14363" xr:uid="{00000000-0005-0000-0000-00004C370000}"/>
    <cellStyle name="40% - Accent4 28 2 5 2" xfId="14364" xr:uid="{00000000-0005-0000-0000-00004D370000}"/>
    <cellStyle name="40% - Accent4 28 2 6" xfId="14365" xr:uid="{00000000-0005-0000-0000-00004E370000}"/>
    <cellStyle name="40% - Accent4 28 3" xfId="14366" xr:uid="{00000000-0005-0000-0000-00004F370000}"/>
    <cellStyle name="40% - Accent4 28 3 2" xfId="14367" xr:uid="{00000000-0005-0000-0000-000050370000}"/>
    <cellStyle name="40% - Accent4 28 4" xfId="14368" xr:uid="{00000000-0005-0000-0000-000051370000}"/>
    <cellStyle name="40% - Accent4 28 4 2" xfId="14369" xr:uid="{00000000-0005-0000-0000-000052370000}"/>
    <cellStyle name="40% - Accent4 28 5" xfId="14370" xr:uid="{00000000-0005-0000-0000-000053370000}"/>
    <cellStyle name="40% - Accent4 28 5 2" xfId="14371" xr:uid="{00000000-0005-0000-0000-000054370000}"/>
    <cellStyle name="40% - Accent4 28 6" xfId="14372" xr:uid="{00000000-0005-0000-0000-000055370000}"/>
    <cellStyle name="40% - Accent4 28 6 2" xfId="14373" xr:uid="{00000000-0005-0000-0000-000056370000}"/>
    <cellStyle name="40% - Accent4 28 7" xfId="14374" xr:uid="{00000000-0005-0000-0000-000057370000}"/>
    <cellStyle name="40% - Accent4 28 8" xfId="14375" xr:uid="{00000000-0005-0000-0000-000058370000}"/>
    <cellStyle name="40% - Accent4 29" xfId="14376" xr:uid="{00000000-0005-0000-0000-000059370000}"/>
    <cellStyle name="40% - Accent4 29 2" xfId="14377" xr:uid="{00000000-0005-0000-0000-00005A370000}"/>
    <cellStyle name="40% - Accent4 29 2 2" xfId="14378" xr:uid="{00000000-0005-0000-0000-00005B370000}"/>
    <cellStyle name="40% - Accent4 29 2 2 2" xfId="14379" xr:uid="{00000000-0005-0000-0000-00005C370000}"/>
    <cellStyle name="40% - Accent4 29 2 3" xfId="14380" xr:uid="{00000000-0005-0000-0000-00005D370000}"/>
    <cellStyle name="40% - Accent4 29 2 3 2" xfId="14381" xr:uid="{00000000-0005-0000-0000-00005E370000}"/>
    <cellStyle name="40% - Accent4 29 2 4" xfId="14382" xr:uid="{00000000-0005-0000-0000-00005F370000}"/>
    <cellStyle name="40% - Accent4 29 2 4 2" xfId="14383" xr:uid="{00000000-0005-0000-0000-000060370000}"/>
    <cellStyle name="40% - Accent4 29 2 5" xfId="14384" xr:uid="{00000000-0005-0000-0000-000061370000}"/>
    <cellStyle name="40% - Accent4 29 2 5 2" xfId="14385" xr:uid="{00000000-0005-0000-0000-000062370000}"/>
    <cellStyle name="40% - Accent4 29 2 6" xfId="14386" xr:uid="{00000000-0005-0000-0000-000063370000}"/>
    <cellStyle name="40% - Accent4 29 3" xfId="14387" xr:uid="{00000000-0005-0000-0000-000064370000}"/>
    <cellStyle name="40% - Accent4 29 3 2" xfId="14388" xr:uid="{00000000-0005-0000-0000-000065370000}"/>
    <cellStyle name="40% - Accent4 29 4" xfId="14389" xr:uid="{00000000-0005-0000-0000-000066370000}"/>
    <cellStyle name="40% - Accent4 29 4 2" xfId="14390" xr:uid="{00000000-0005-0000-0000-000067370000}"/>
    <cellStyle name="40% - Accent4 29 5" xfId="14391" xr:uid="{00000000-0005-0000-0000-000068370000}"/>
    <cellStyle name="40% - Accent4 29 5 2" xfId="14392" xr:uid="{00000000-0005-0000-0000-000069370000}"/>
    <cellStyle name="40% - Accent4 29 6" xfId="14393" xr:uid="{00000000-0005-0000-0000-00006A370000}"/>
    <cellStyle name="40% - Accent4 29 6 2" xfId="14394" xr:uid="{00000000-0005-0000-0000-00006B370000}"/>
    <cellStyle name="40% - Accent4 29 7" xfId="14395" xr:uid="{00000000-0005-0000-0000-00006C370000}"/>
    <cellStyle name="40% - Accent4 29 8" xfId="14396" xr:uid="{00000000-0005-0000-0000-00006D370000}"/>
    <cellStyle name="40% - Accent4 3" xfId="14397" xr:uid="{00000000-0005-0000-0000-00006E370000}"/>
    <cellStyle name="40% - Accent4 3 10" xfId="14398" xr:uid="{00000000-0005-0000-0000-00006F370000}"/>
    <cellStyle name="40% - Accent4 3 11" xfId="14399" xr:uid="{00000000-0005-0000-0000-000070370000}"/>
    <cellStyle name="40% - Accent4 3 2" xfId="14400" xr:uid="{00000000-0005-0000-0000-000071370000}"/>
    <cellStyle name="40% - Accent4 3 2 2" xfId="14401" xr:uid="{00000000-0005-0000-0000-000072370000}"/>
    <cellStyle name="40% - Accent4 3 2 2 2" xfId="14402" xr:uid="{00000000-0005-0000-0000-000073370000}"/>
    <cellStyle name="40% - Accent4 3 2 3" xfId="14403" xr:uid="{00000000-0005-0000-0000-000074370000}"/>
    <cellStyle name="40% - Accent4 3 2 3 2" xfId="14404" xr:uid="{00000000-0005-0000-0000-000075370000}"/>
    <cellStyle name="40% - Accent4 3 2 4" xfId="14405" xr:uid="{00000000-0005-0000-0000-000076370000}"/>
    <cellStyle name="40% - Accent4 3 2 4 2" xfId="14406" xr:uid="{00000000-0005-0000-0000-000077370000}"/>
    <cellStyle name="40% - Accent4 3 2 5" xfId="14407" xr:uid="{00000000-0005-0000-0000-000078370000}"/>
    <cellStyle name="40% - Accent4 3 2 5 2" xfId="14408" xr:uid="{00000000-0005-0000-0000-000079370000}"/>
    <cellStyle name="40% - Accent4 3 2 6" xfId="14409" xr:uid="{00000000-0005-0000-0000-00007A370000}"/>
    <cellStyle name="40% - Accent4 3 2 7" xfId="14410" xr:uid="{00000000-0005-0000-0000-00007B370000}"/>
    <cellStyle name="40% - Accent4 3 2 8" xfId="14411" xr:uid="{00000000-0005-0000-0000-00007C370000}"/>
    <cellStyle name="40% - Accent4 3 2 9" xfId="14412" xr:uid="{00000000-0005-0000-0000-00007D370000}"/>
    <cellStyle name="40% - Accent4 3 3" xfId="14413" xr:uid="{00000000-0005-0000-0000-00007E370000}"/>
    <cellStyle name="40% - Accent4 3 3 2" xfId="14414" xr:uid="{00000000-0005-0000-0000-00007F370000}"/>
    <cellStyle name="40% - Accent4 3 4" xfId="14415" xr:uid="{00000000-0005-0000-0000-000080370000}"/>
    <cellStyle name="40% - Accent4 3 4 2" xfId="14416" xr:uid="{00000000-0005-0000-0000-000081370000}"/>
    <cellStyle name="40% - Accent4 3 5" xfId="14417" xr:uid="{00000000-0005-0000-0000-000082370000}"/>
    <cellStyle name="40% - Accent4 3 5 2" xfId="14418" xr:uid="{00000000-0005-0000-0000-000083370000}"/>
    <cellStyle name="40% - Accent4 3 6" xfId="14419" xr:uid="{00000000-0005-0000-0000-000084370000}"/>
    <cellStyle name="40% - Accent4 3 6 2" xfId="14420" xr:uid="{00000000-0005-0000-0000-000085370000}"/>
    <cellStyle name="40% - Accent4 3 7" xfId="14421" xr:uid="{00000000-0005-0000-0000-000086370000}"/>
    <cellStyle name="40% - Accent4 3 8" xfId="14422" xr:uid="{00000000-0005-0000-0000-000087370000}"/>
    <cellStyle name="40% - Accent4 3 9" xfId="14423" xr:uid="{00000000-0005-0000-0000-000088370000}"/>
    <cellStyle name="40% - Accent4 30" xfId="14424" xr:uid="{00000000-0005-0000-0000-000089370000}"/>
    <cellStyle name="40% - Accent4 30 2" xfId="14425" xr:uid="{00000000-0005-0000-0000-00008A370000}"/>
    <cellStyle name="40% - Accent4 30 2 2" xfId="14426" xr:uid="{00000000-0005-0000-0000-00008B370000}"/>
    <cellStyle name="40% - Accent4 30 2 2 2" xfId="14427" xr:uid="{00000000-0005-0000-0000-00008C370000}"/>
    <cellStyle name="40% - Accent4 30 2 3" xfId="14428" xr:uid="{00000000-0005-0000-0000-00008D370000}"/>
    <cellStyle name="40% - Accent4 30 2 3 2" xfId="14429" xr:uid="{00000000-0005-0000-0000-00008E370000}"/>
    <cellStyle name="40% - Accent4 30 2 4" xfId="14430" xr:uid="{00000000-0005-0000-0000-00008F370000}"/>
    <cellStyle name="40% - Accent4 30 2 4 2" xfId="14431" xr:uid="{00000000-0005-0000-0000-000090370000}"/>
    <cellStyle name="40% - Accent4 30 2 5" xfId="14432" xr:uid="{00000000-0005-0000-0000-000091370000}"/>
    <cellStyle name="40% - Accent4 30 2 5 2" xfId="14433" xr:uid="{00000000-0005-0000-0000-000092370000}"/>
    <cellStyle name="40% - Accent4 30 2 6" xfId="14434" xr:uid="{00000000-0005-0000-0000-000093370000}"/>
    <cellStyle name="40% - Accent4 30 3" xfId="14435" xr:uid="{00000000-0005-0000-0000-000094370000}"/>
    <cellStyle name="40% - Accent4 30 3 2" xfId="14436" xr:uid="{00000000-0005-0000-0000-000095370000}"/>
    <cellStyle name="40% - Accent4 30 4" xfId="14437" xr:uid="{00000000-0005-0000-0000-000096370000}"/>
    <cellStyle name="40% - Accent4 30 4 2" xfId="14438" xr:uid="{00000000-0005-0000-0000-000097370000}"/>
    <cellStyle name="40% - Accent4 30 5" xfId="14439" xr:uid="{00000000-0005-0000-0000-000098370000}"/>
    <cellStyle name="40% - Accent4 30 5 2" xfId="14440" xr:uid="{00000000-0005-0000-0000-000099370000}"/>
    <cellStyle name="40% - Accent4 30 6" xfId="14441" xr:uid="{00000000-0005-0000-0000-00009A370000}"/>
    <cellStyle name="40% - Accent4 30 6 2" xfId="14442" xr:uid="{00000000-0005-0000-0000-00009B370000}"/>
    <cellStyle name="40% - Accent4 30 7" xfId="14443" xr:uid="{00000000-0005-0000-0000-00009C370000}"/>
    <cellStyle name="40% - Accent4 30 8" xfId="14444" xr:uid="{00000000-0005-0000-0000-00009D370000}"/>
    <cellStyle name="40% - Accent4 31" xfId="14445" xr:uid="{00000000-0005-0000-0000-00009E370000}"/>
    <cellStyle name="40% - Accent4 31 2" xfId="14446" xr:uid="{00000000-0005-0000-0000-00009F370000}"/>
    <cellStyle name="40% - Accent4 31 2 2" xfId="14447" xr:uid="{00000000-0005-0000-0000-0000A0370000}"/>
    <cellStyle name="40% - Accent4 31 2 2 2" xfId="14448" xr:uid="{00000000-0005-0000-0000-0000A1370000}"/>
    <cellStyle name="40% - Accent4 31 2 3" xfId="14449" xr:uid="{00000000-0005-0000-0000-0000A2370000}"/>
    <cellStyle name="40% - Accent4 31 2 3 2" xfId="14450" xr:uid="{00000000-0005-0000-0000-0000A3370000}"/>
    <cellStyle name="40% - Accent4 31 2 4" xfId="14451" xr:uid="{00000000-0005-0000-0000-0000A4370000}"/>
    <cellStyle name="40% - Accent4 31 2 4 2" xfId="14452" xr:uid="{00000000-0005-0000-0000-0000A5370000}"/>
    <cellStyle name="40% - Accent4 31 2 5" xfId="14453" xr:uid="{00000000-0005-0000-0000-0000A6370000}"/>
    <cellStyle name="40% - Accent4 31 2 5 2" xfId="14454" xr:uid="{00000000-0005-0000-0000-0000A7370000}"/>
    <cellStyle name="40% - Accent4 31 2 6" xfId="14455" xr:uid="{00000000-0005-0000-0000-0000A8370000}"/>
    <cellStyle name="40% - Accent4 31 3" xfId="14456" xr:uid="{00000000-0005-0000-0000-0000A9370000}"/>
    <cellStyle name="40% - Accent4 31 3 2" xfId="14457" xr:uid="{00000000-0005-0000-0000-0000AA370000}"/>
    <cellStyle name="40% - Accent4 31 4" xfId="14458" xr:uid="{00000000-0005-0000-0000-0000AB370000}"/>
    <cellStyle name="40% - Accent4 31 4 2" xfId="14459" xr:uid="{00000000-0005-0000-0000-0000AC370000}"/>
    <cellStyle name="40% - Accent4 31 5" xfId="14460" xr:uid="{00000000-0005-0000-0000-0000AD370000}"/>
    <cellStyle name="40% - Accent4 31 5 2" xfId="14461" xr:uid="{00000000-0005-0000-0000-0000AE370000}"/>
    <cellStyle name="40% - Accent4 31 6" xfId="14462" xr:uid="{00000000-0005-0000-0000-0000AF370000}"/>
    <cellStyle name="40% - Accent4 31 6 2" xfId="14463" xr:uid="{00000000-0005-0000-0000-0000B0370000}"/>
    <cellStyle name="40% - Accent4 31 7" xfId="14464" xr:uid="{00000000-0005-0000-0000-0000B1370000}"/>
    <cellStyle name="40% - Accent4 31 8" xfId="14465" xr:uid="{00000000-0005-0000-0000-0000B2370000}"/>
    <cellStyle name="40% - Accent4 32" xfId="14466" xr:uid="{00000000-0005-0000-0000-0000B3370000}"/>
    <cellStyle name="40% - Accent4 32 2" xfId="14467" xr:uid="{00000000-0005-0000-0000-0000B4370000}"/>
    <cellStyle name="40% - Accent4 32 2 2" xfId="14468" xr:uid="{00000000-0005-0000-0000-0000B5370000}"/>
    <cellStyle name="40% - Accent4 32 2 2 2" xfId="14469" xr:uid="{00000000-0005-0000-0000-0000B6370000}"/>
    <cellStyle name="40% - Accent4 32 2 3" xfId="14470" xr:uid="{00000000-0005-0000-0000-0000B7370000}"/>
    <cellStyle name="40% - Accent4 32 2 3 2" xfId="14471" xr:uid="{00000000-0005-0000-0000-0000B8370000}"/>
    <cellStyle name="40% - Accent4 32 2 4" xfId="14472" xr:uid="{00000000-0005-0000-0000-0000B9370000}"/>
    <cellStyle name="40% - Accent4 32 2 4 2" xfId="14473" xr:uid="{00000000-0005-0000-0000-0000BA370000}"/>
    <cellStyle name="40% - Accent4 32 2 5" xfId="14474" xr:uid="{00000000-0005-0000-0000-0000BB370000}"/>
    <cellStyle name="40% - Accent4 32 2 5 2" xfId="14475" xr:uid="{00000000-0005-0000-0000-0000BC370000}"/>
    <cellStyle name="40% - Accent4 32 2 6" xfId="14476" xr:uid="{00000000-0005-0000-0000-0000BD370000}"/>
    <cellStyle name="40% - Accent4 32 3" xfId="14477" xr:uid="{00000000-0005-0000-0000-0000BE370000}"/>
    <cellStyle name="40% - Accent4 32 3 2" xfId="14478" xr:uid="{00000000-0005-0000-0000-0000BF370000}"/>
    <cellStyle name="40% - Accent4 32 4" xfId="14479" xr:uid="{00000000-0005-0000-0000-0000C0370000}"/>
    <cellStyle name="40% - Accent4 32 4 2" xfId="14480" xr:uid="{00000000-0005-0000-0000-0000C1370000}"/>
    <cellStyle name="40% - Accent4 32 5" xfId="14481" xr:uid="{00000000-0005-0000-0000-0000C2370000}"/>
    <cellStyle name="40% - Accent4 32 5 2" xfId="14482" xr:uid="{00000000-0005-0000-0000-0000C3370000}"/>
    <cellStyle name="40% - Accent4 32 6" xfId="14483" xr:uid="{00000000-0005-0000-0000-0000C4370000}"/>
    <cellStyle name="40% - Accent4 32 6 2" xfId="14484" xr:uid="{00000000-0005-0000-0000-0000C5370000}"/>
    <cellStyle name="40% - Accent4 32 7" xfId="14485" xr:uid="{00000000-0005-0000-0000-0000C6370000}"/>
    <cellStyle name="40% - Accent4 32 8" xfId="14486" xr:uid="{00000000-0005-0000-0000-0000C7370000}"/>
    <cellStyle name="40% - Accent4 33" xfId="14487" xr:uid="{00000000-0005-0000-0000-0000C8370000}"/>
    <cellStyle name="40% - Accent4 33 2" xfId="14488" xr:uid="{00000000-0005-0000-0000-0000C9370000}"/>
    <cellStyle name="40% - Accent4 33 2 2" xfId="14489" xr:uid="{00000000-0005-0000-0000-0000CA370000}"/>
    <cellStyle name="40% - Accent4 33 2 2 2" xfId="14490" xr:uid="{00000000-0005-0000-0000-0000CB370000}"/>
    <cellStyle name="40% - Accent4 33 2 3" xfId="14491" xr:uid="{00000000-0005-0000-0000-0000CC370000}"/>
    <cellStyle name="40% - Accent4 33 2 3 2" xfId="14492" xr:uid="{00000000-0005-0000-0000-0000CD370000}"/>
    <cellStyle name="40% - Accent4 33 2 4" xfId="14493" xr:uid="{00000000-0005-0000-0000-0000CE370000}"/>
    <cellStyle name="40% - Accent4 33 2 4 2" xfId="14494" xr:uid="{00000000-0005-0000-0000-0000CF370000}"/>
    <cellStyle name="40% - Accent4 33 2 5" xfId="14495" xr:uid="{00000000-0005-0000-0000-0000D0370000}"/>
    <cellStyle name="40% - Accent4 33 2 5 2" xfId="14496" xr:uid="{00000000-0005-0000-0000-0000D1370000}"/>
    <cellStyle name="40% - Accent4 33 2 6" xfId="14497" xr:uid="{00000000-0005-0000-0000-0000D2370000}"/>
    <cellStyle name="40% - Accent4 33 3" xfId="14498" xr:uid="{00000000-0005-0000-0000-0000D3370000}"/>
    <cellStyle name="40% - Accent4 33 3 2" xfId="14499" xr:uid="{00000000-0005-0000-0000-0000D4370000}"/>
    <cellStyle name="40% - Accent4 33 4" xfId="14500" xr:uid="{00000000-0005-0000-0000-0000D5370000}"/>
    <cellStyle name="40% - Accent4 33 4 2" xfId="14501" xr:uid="{00000000-0005-0000-0000-0000D6370000}"/>
    <cellStyle name="40% - Accent4 33 5" xfId="14502" xr:uid="{00000000-0005-0000-0000-0000D7370000}"/>
    <cellStyle name="40% - Accent4 33 5 2" xfId="14503" xr:uid="{00000000-0005-0000-0000-0000D8370000}"/>
    <cellStyle name="40% - Accent4 33 6" xfId="14504" xr:uid="{00000000-0005-0000-0000-0000D9370000}"/>
    <cellStyle name="40% - Accent4 33 6 2" xfId="14505" xr:uid="{00000000-0005-0000-0000-0000DA370000}"/>
    <cellStyle name="40% - Accent4 33 7" xfId="14506" xr:uid="{00000000-0005-0000-0000-0000DB370000}"/>
    <cellStyle name="40% - Accent4 33 8" xfId="14507" xr:uid="{00000000-0005-0000-0000-0000DC370000}"/>
    <cellStyle name="40% - Accent4 34" xfId="14508" xr:uid="{00000000-0005-0000-0000-0000DD370000}"/>
    <cellStyle name="40% - Accent4 34 2" xfId="14509" xr:uid="{00000000-0005-0000-0000-0000DE370000}"/>
    <cellStyle name="40% - Accent4 34 2 2" xfId="14510" xr:uid="{00000000-0005-0000-0000-0000DF370000}"/>
    <cellStyle name="40% - Accent4 34 2 2 2" xfId="14511" xr:uid="{00000000-0005-0000-0000-0000E0370000}"/>
    <cellStyle name="40% - Accent4 34 2 3" xfId="14512" xr:uid="{00000000-0005-0000-0000-0000E1370000}"/>
    <cellStyle name="40% - Accent4 34 2 3 2" xfId="14513" xr:uid="{00000000-0005-0000-0000-0000E2370000}"/>
    <cellStyle name="40% - Accent4 34 2 4" xfId="14514" xr:uid="{00000000-0005-0000-0000-0000E3370000}"/>
    <cellStyle name="40% - Accent4 34 2 4 2" xfId="14515" xr:uid="{00000000-0005-0000-0000-0000E4370000}"/>
    <cellStyle name="40% - Accent4 34 2 5" xfId="14516" xr:uid="{00000000-0005-0000-0000-0000E5370000}"/>
    <cellStyle name="40% - Accent4 34 2 5 2" xfId="14517" xr:uid="{00000000-0005-0000-0000-0000E6370000}"/>
    <cellStyle name="40% - Accent4 34 2 6" xfId="14518" xr:uid="{00000000-0005-0000-0000-0000E7370000}"/>
    <cellStyle name="40% - Accent4 34 3" xfId="14519" xr:uid="{00000000-0005-0000-0000-0000E8370000}"/>
    <cellStyle name="40% - Accent4 34 3 2" xfId="14520" xr:uid="{00000000-0005-0000-0000-0000E9370000}"/>
    <cellStyle name="40% - Accent4 34 4" xfId="14521" xr:uid="{00000000-0005-0000-0000-0000EA370000}"/>
    <cellStyle name="40% - Accent4 34 4 2" xfId="14522" xr:uid="{00000000-0005-0000-0000-0000EB370000}"/>
    <cellStyle name="40% - Accent4 34 5" xfId="14523" xr:uid="{00000000-0005-0000-0000-0000EC370000}"/>
    <cellStyle name="40% - Accent4 34 5 2" xfId="14524" xr:uid="{00000000-0005-0000-0000-0000ED370000}"/>
    <cellStyle name="40% - Accent4 34 6" xfId="14525" xr:uid="{00000000-0005-0000-0000-0000EE370000}"/>
    <cellStyle name="40% - Accent4 34 6 2" xfId="14526" xr:uid="{00000000-0005-0000-0000-0000EF370000}"/>
    <cellStyle name="40% - Accent4 34 7" xfId="14527" xr:uid="{00000000-0005-0000-0000-0000F0370000}"/>
    <cellStyle name="40% - Accent4 34 8" xfId="14528" xr:uid="{00000000-0005-0000-0000-0000F1370000}"/>
    <cellStyle name="40% - Accent4 35" xfId="14529" xr:uid="{00000000-0005-0000-0000-0000F2370000}"/>
    <cellStyle name="40% - Accent4 35 2" xfId="14530" xr:uid="{00000000-0005-0000-0000-0000F3370000}"/>
    <cellStyle name="40% - Accent4 35 2 2" xfId="14531" xr:uid="{00000000-0005-0000-0000-0000F4370000}"/>
    <cellStyle name="40% - Accent4 35 2 2 2" xfId="14532" xr:uid="{00000000-0005-0000-0000-0000F5370000}"/>
    <cellStyle name="40% - Accent4 35 2 3" xfId="14533" xr:uid="{00000000-0005-0000-0000-0000F6370000}"/>
    <cellStyle name="40% - Accent4 35 2 3 2" xfId="14534" xr:uid="{00000000-0005-0000-0000-0000F7370000}"/>
    <cellStyle name="40% - Accent4 35 2 4" xfId="14535" xr:uid="{00000000-0005-0000-0000-0000F8370000}"/>
    <cellStyle name="40% - Accent4 35 2 4 2" xfId="14536" xr:uid="{00000000-0005-0000-0000-0000F9370000}"/>
    <cellStyle name="40% - Accent4 35 2 5" xfId="14537" xr:uid="{00000000-0005-0000-0000-0000FA370000}"/>
    <cellStyle name="40% - Accent4 35 2 5 2" xfId="14538" xr:uid="{00000000-0005-0000-0000-0000FB370000}"/>
    <cellStyle name="40% - Accent4 35 2 6" xfId="14539" xr:uid="{00000000-0005-0000-0000-0000FC370000}"/>
    <cellStyle name="40% - Accent4 35 3" xfId="14540" xr:uid="{00000000-0005-0000-0000-0000FD370000}"/>
    <cellStyle name="40% - Accent4 35 3 2" xfId="14541" xr:uid="{00000000-0005-0000-0000-0000FE370000}"/>
    <cellStyle name="40% - Accent4 35 4" xfId="14542" xr:uid="{00000000-0005-0000-0000-0000FF370000}"/>
    <cellStyle name="40% - Accent4 35 4 2" xfId="14543" xr:uid="{00000000-0005-0000-0000-000000380000}"/>
    <cellStyle name="40% - Accent4 35 5" xfId="14544" xr:uid="{00000000-0005-0000-0000-000001380000}"/>
    <cellStyle name="40% - Accent4 35 5 2" xfId="14545" xr:uid="{00000000-0005-0000-0000-000002380000}"/>
    <cellStyle name="40% - Accent4 35 6" xfId="14546" xr:uid="{00000000-0005-0000-0000-000003380000}"/>
    <cellStyle name="40% - Accent4 35 6 2" xfId="14547" xr:uid="{00000000-0005-0000-0000-000004380000}"/>
    <cellStyle name="40% - Accent4 35 7" xfId="14548" xr:uid="{00000000-0005-0000-0000-000005380000}"/>
    <cellStyle name="40% - Accent4 35 8" xfId="14549" xr:uid="{00000000-0005-0000-0000-000006380000}"/>
    <cellStyle name="40% - Accent4 36" xfId="14550" xr:uid="{00000000-0005-0000-0000-000007380000}"/>
    <cellStyle name="40% - Accent4 36 2" xfId="14551" xr:uid="{00000000-0005-0000-0000-000008380000}"/>
    <cellStyle name="40% - Accent4 36 2 2" xfId="14552" xr:uid="{00000000-0005-0000-0000-000009380000}"/>
    <cellStyle name="40% - Accent4 36 2 2 2" xfId="14553" xr:uid="{00000000-0005-0000-0000-00000A380000}"/>
    <cellStyle name="40% - Accent4 36 2 3" xfId="14554" xr:uid="{00000000-0005-0000-0000-00000B380000}"/>
    <cellStyle name="40% - Accent4 36 2 3 2" xfId="14555" xr:uid="{00000000-0005-0000-0000-00000C380000}"/>
    <cellStyle name="40% - Accent4 36 2 4" xfId="14556" xr:uid="{00000000-0005-0000-0000-00000D380000}"/>
    <cellStyle name="40% - Accent4 36 2 4 2" xfId="14557" xr:uid="{00000000-0005-0000-0000-00000E380000}"/>
    <cellStyle name="40% - Accent4 36 2 5" xfId="14558" xr:uid="{00000000-0005-0000-0000-00000F380000}"/>
    <cellStyle name="40% - Accent4 36 2 5 2" xfId="14559" xr:uid="{00000000-0005-0000-0000-000010380000}"/>
    <cellStyle name="40% - Accent4 36 2 6" xfId="14560" xr:uid="{00000000-0005-0000-0000-000011380000}"/>
    <cellStyle name="40% - Accent4 36 3" xfId="14561" xr:uid="{00000000-0005-0000-0000-000012380000}"/>
    <cellStyle name="40% - Accent4 36 3 2" xfId="14562" xr:uid="{00000000-0005-0000-0000-000013380000}"/>
    <cellStyle name="40% - Accent4 36 4" xfId="14563" xr:uid="{00000000-0005-0000-0000-000014380000}"/>
    <cellStyle name="40% - Accent4 36 4 2" xfId="14564" xr:uid="{00000000-0005-0000-0000-000015380000}"/>
    <cellStyle name="40% - Accent4 36 5" xfId="14565" xr:uid="{00000000-0005-0000-0000-000016380000}"/>
    <cellStyle name="40% - Accent4 36 5 2" xfId="14566" xr:uid="{00000000-0005-0000-0000-000017380000}"/>
    <cellStyle name="40% - Accent4 36 6" xfId="14567" xr:uid="{00000000-0005-0000-0000-000018380000}"/>
    <cellStyle name="40% - Accent4 36 6 2" xfId="14568" xr:uid="{00000000-0005-0000-0000-000019380000}"/>
    <cellStyle name="40% - Accent4 36 7" xfId="14569" xr:uid="{00000000-0005-0000-0000-00001A380000}"/>
    <cellStyle name="40% - Accent4 36 8" xfId="14570" xr:uid="{00000000-0005-0000-0000-00001B380000}"/>
    <cellStyle name="40% - Accent4 37" xfId="14571" xr:uid="{00000000-0005-0000-0000-00001C380000}"/>
    <cellStyle name="40% - Accent4 37 2" xfId="14572" xr:uid="{00000000-0005-0000-0000-00001D380000}"/>
    <cellStyle name="40% - Accent4 37 2 2" xfId="14573" xr:uid="{00000000-0005-0000-0000-00001E380000}"/>
    <cellStyle name="40% - Accent4 37 2 2 2" xfId="14574" xr:uid="{00000000-0005-0000-0000-00001F380000}"/>
    <cellStyle name="40% - Accent4 37 2 3" xfId="14575" xr:uid="{00000000-0005-0000-0000-000020380000}"/>
    <cellStyle name="40% - Accent4 37 2 3 2" xfId="14576" xr:uid="{00000000-0005-0000-0000-000021380000}"/>
    <cellStyle name="40% - Accent4 37 2 4" xfId="14577" xr:uid="{00000000-0005-0000-0000-000022380000}"/>
    <cellStyle name="40% - Accent4 37 2 4 2" xfId="14578" xr:uid="{00000000-0005-0000-0000-000023380000}"/>
    <cellStyle name="40% - Accent4 37 2 5" xfId="14579" xr:uid="{00000000-0005-0000-0000-000024380000}"/>
    <cellStyle name="40% - Accent4 37 2 5 2" xfId="14580" xr:uid="{00000000-0005-0000-0000-000025380000}"/>
    <cellStyle name="40% - Accent4 37 2 6" xfId="14581" xr:uid="{00000000-0005-0000-0000-000026380000}"/>
    <cellStyle name="40% - Accent4 37 3" xfId="14582" xr:uid="{00000000-0005-0000-0000-000027380000}"/>
    <cellStyle name="40% - Accent4 37 3 2" xfId="14583" xr:uid="{00000000-0005-0000-0000-000028380000}"/>
    <cellStyle name="40% - Accent4 37 4" xfId="14584" xr:uid="{00000000-0005-0000-0000-000029380000}"/>
    <cellStyle name="40% - Accent4 37 4 2" xfId="14585" xr:uid="{00000000-0005-0000-0000-00002A380000}"/>
    <cellStyle name="40% - Accent4 37 5" xfId="14586" xr:uid="{00000000-0005-0000-0000-00002B380000}"/>
    <cellStyle name="40% - Accent4 37 5 2" xfId="14587" xr:uid="{00000000-0005-0000-0000-00002C380000}"/>
    <cellStyle name="40% - Accent4 37 6" xfId="14588" xr:uid="{00000000-0005-0000-0000-00002D380000}"/>
    <cellStyle name="40% - Accent4 37 6 2" xfId="14589" xr:uid="{00000000-0005-0000-0000-00002E380000}"/>
    <cellStyle name="40% - Accent4 37 7" xfId="14590" xr:uid="{00000000-0005-0000-0000-00002F380000}"/>
    <cellStyle name="40% - Accent4 37 8" xfId="14591" xr:uid="{00000000-0005-0000-0000-000030380000}"/>
    <cellStyle name="40% - Accent4 38" xfId="14592" xr:uid="{00000000-0005-0000-0000-000031380000}"/>
    <cellStyle name="40% - Accent4 38 2" xfId="14593" xr:uid="{00000000-0005-0000-0000-000032380000}"/>
    <cellStyle name="40% - Accent4 38 2 2" xfId="14594" xr:uid="{00000000-0005-0000-0000-000033380000}"/>
    <cellStyle name="40% - Accent4 38 2 2 2" xfId="14595" xr:uid="{00000000-0005-0000-0000-000034380000}"/>
    <cellStyle name="40% - Accent4 38 2 3" xfId="14596" xr:uid="{00000000-0005-0000-0000-000035380000}"/>
    <cellStyle name="40% - Accent4 38 2 3 2" xfId="14597" xr:uid="{00000000-0005-0000-0000-000036380000}"/>
    <cellStyle name="40% - Accent4 38 2 4" xfId="14598" xr:uid="{00000000-0005-0000-0000-000037380000}"/>
    <cellStyle name="40% - Accent4 38 2 4 2" xfId="14599" xr:uid="{00000000-0005-0000-0000-000038380000}"/>
    <cellStyle name="40% - Accent4 38 2 5" xfId="14600" xr:uid="{00000000-0005-0000-0000-000039380000}"/>
    <cellStyle name="40% - Accent4 38 2 5 2" xfId="14601" xr:uid="{00000000-0005-0000-0000-00003A380000}"/>
    <cellStyle name="40% - Accent4 38 2 6" xfId="14602" xr:uid="{00000000-0005-0000-0000-00003B380000}"/>
    <cellStyle name="40% - Accent4 38 3" xfId="14603" xr:uid="{00000000-0005-0000-0000-00003C380000}"/>
    <cellStyle name="40% - Accent4 38 3 2" xfId="14604" xr:uid="{00000000-0005-0000-0000-00003D380000}"/>
    <cellStyle name="40% - Accent4 38 4" xfId="14605" xr:uid="{00000000-0005-0000-0000-00003E380000}"/>
    <cellStyle name="40% - Accent4 38 4 2" xfId="14606" xr:uid="{00000000-0005-0000-0000-00003F380000}"/>
    <cellStyle name="40% - Accent4 38 5" xfId="14607" xr:uid="{00000000-0005-0000-0000-000040380000}"/>
    <cellStyle name="40% - Accent4 38 5 2" xfId="14608" xr:uid="{00000000-0005-0000-0000-000041380000}"/>
    <cellStyle name="40% - Accent4 38 6" xfId="14609" xr:uid="{00000000-0005-0000-0000-000042380000}"/>
    <cellStyle name="40% - Accent4 38 6 2" xfId="14610" xr:uid="{00000000-0005-0000-0000-000043380000}"/>
    <cellStyle name="40% - Accent4 38 7" xfId="14611" xr:uid="{00000000-0005-0000-0000-000044380000}"/>
    <cellStyle name="40% - Accent4 38 8" xfId="14612" xr:uid="{00000000-0005-0000-0000-000045380000}"/>
    <cellStyle name="40% - Accent4 39" xfId="14613" xr:uid="{00000000-0005-0000-0000-000046380000}"/>
    <cellStyle name="40% - Accent4 39 2" xfId="14614" xr:uid="{00000000-0005-0000-0000-000047380000}"/>
    <cellStyle name="40% - Accent4 39 2 2" xfId="14615" xr:uid="{00000000-0005-0000-0000-000048380000}"/>
    <cellStyle name="40% - Accent4 39 2 2 2" xfId="14616" xr:uid="{00000000-0005-0000-0000-000049380000}"/>
    <cellStyle name="40% - Accent4 39 2 3" xfId="14617" xr:uid="{00000000-0005-0000-0000-00004A380000}"/>
    <cellStyle name="40% - Accent4 39 2 3 2" xfId="14618" xr:uid="{00000000-0005-0000-0000-00004B380000}"/>
    <cellStyle name="40% - Accent4 39 2 4" xfId="14619" xr:uid="{00000000-0005-0000-0000-00004C380000}"/>
    <cellStyle name="40% - Accent4 39 2 4 2" xfId="14620" xr:uid="{00000000-0005-0000-0000-00004D380000}"/>
    <cellStyle name="40% - Accent4 39 2 5" xfId="14621" xr:uid="{00000000-0005-0000-0000-00004E380000}"/>
    <cellStyle name="40% - Accent4 39 2 5 2" xfId="14622" xr:uid="{00000000-0005-0000-0000-00004F380000}"/>
    <cellStyle name="40% - Accent4 39 2 6" xfId="14623" xr:uid="{00000000-0005-0000-0000-000050380000}"/>
    <cellStyle name="40% - Accent4 39 3" xfId="14624" xr:uid="{00000000-0005-0000-0000-000051380000}"/>
    <cellStyle name="40% - Accent4 39 3 2" xfId="14625" xr:uid="{00000000-0005-0000-0000-000052380000}"/>
    <cellStyle name="40% - Accent4 39 4" xfId="14626" xr:uid="{00000000-0005-0000-0000-000053380000}"/>
    <cellStyle name="40% - Accent4 39 4 2" xfId="14627" xr:uid="{00000000-0005-0000-0000-000054380000}"/>
    <cellStyle name="40% - Accent4 39 5" xfId="14628" xr:uid="{00000000-0005-0000-0000-000055380000}"/>
    <cellStyle name="40% - Accent4 39 5 2" xfId="14629" xr:uid="{00000000-0005-0000-0000-000056380000}"/>
    <cellStyle name="40% - Accent4 39 6" xfId="14630" xr:uid="{00000000-0005-0000-0000-000057380000}"/>
    <cellStyle name="40% - Accent4 39 6 2" xfId="14631" xr:uid="{00000000-0005-0000-0000-000058380000}"/>
    <cellStyle name="40% - Accent4 39 7" xfId="14632" xr:uid="{00000000-0005-0000-0000-000059380000}"/>
    <cellStyle name="40% - Accent4 39 8" xfId="14633" xr:uid="{00000000-0005-0000-0000-00005A380000}"/>
    <cellStyle name="40% - Accent4 4" xfId="14634" xr:uid="{00000000-0005-0000-0000-00005B380000}"/>
    <cellStyle name="40% - Accent4 4 10" xfId="14635" xr:uid="{00000000-0005-0000-0000-00005C380000}"/>
    <cellStyle name="40% - Accent4 4 11" xfId="14636" xr:uid="{00000000-0005-0000-0000-00005D380000}"/>
    <cellStyle name="40% - Accent4 4 2" xfId="14637" xr:uid="{00000000-0005-0000-0000-00005E380000}"/>
    <cellStyle name="40% - Accent4 4 2 2" xfId="14638" xr:uid="{00000000-0005-0000-0000-00005F380000}"/>
    <cellStyle name="40% - Accent4 4 2 2 2" xfId="14639" xr:uid="{00000000-0005-0000-0000-000060380000}"/>
    <cellStyle name="40% - Accent4 4 2 3" xfId="14640" xr:uid="{00000000-0005-0000-0000-000061380000}"/>
    <cellStyle name="40% - Accent4 4 2 3 2" xfId="14641" xr:uid="{00000000-0005-0000-0000-000062380000}"/>
    <cellStyle name="40% - Accent4 4 2 4" xfId="14642" xr:uid="{00000000-0005-0000-0000-000063380000}"/>
    <cellStyle name="40% - Accent4 4 2 4 2" xfId="14643" xr:uid="{00000000-0005-0000-0000-000064380000}"/>
    <cellStyle name="40% - Accent4 4 2 5" xfId="14644" xr:uid="{00000000-0005-0000-0000-000065380000}"/>
    <cellStyle name="40% - Accent4 4 2 5 2" xfId="14645" xr:uid="{00000000-0005-0000-0000-000066380000}"/>
    <cellStyle name="40% - Accent4 4 2 6" xfId="14646" xr:uid="{00000000-0005-0000-0000-000067380000}"/>
    <cellStyle name="40% - Accent4 4 2 7" xfId="14647" xr:uid="{00000000-0005-0000-0000-000068380000}"/>
    <cellStyle name="40% - Accent4 4 2 8" xfId="14648" xr:uid="{00000000-0005-0000-0000-000069380000}"/>
    <cellStyle name="40% - Accent4 4 2 9" xfId="14649" xr:uid="{00000000-0005-0000-0000-00006A380000}"/>
    <cellStyle name="40% - Accent4 4 3" xfId="14650" xr:uid="{00000000-0005-0000-0000-00006B380000}"/>
    <cellStyle name="40% - Accent4 4 3 2" xfId="14651" xr:uid="{00000000-0005-0000-0000-00006C380000}"/>
    <cellStyle name="40% - Accent4 4 4" xfId="14652" xr:uid="{00000000-0005-0000-0000-00006D380000}"/>
    <cellStyle name="40% - Accent4 4 4 2" xfId="14653" xr:uid="{00000000-0005-0000-0000-00006E380000}"/>
    <cellStyle name="40% - Accent4 4 5" xfId="14654" xr:uid="{00000000-0005-0000-0000-00006F380000}"/>
    <cellStyle name="40% - Accent4 4 5 2" xfId="14655" xr:uid="{00000000-0005-0000-0000-000070380000}"/>
    <cellStyle name="40% - Accent4 4 6" xfId="14656" xr:uid="{00000000-0005-0000-0000-000071380000}"/>
    <cellStyle name="40% - Accent4 4 6 2" xfId="14657" xr:uid="{00000000-0005-0000-0000-000072380000}"/>
    <cellStyle name="40% - Accent4 4 7" xfId="14658" xr:uid="{00000000-0005-0000-0000-000073380000}"/>
    <cellStyle name="40% - Accent4 4 8" xfId="14659" xr:uid="{00000000-0005-0000-0000-000074380000}"/>
    <cellStyle name="40% - Accent4 4 9" xfId="14660" xr:uid="{00000000-0005-0000-0000-000075380000}"/>
    <cellStyle name="40% - Accent4 40" xfId="14661" xr:uid="{00000000-0005-0000-0000-000076380000}"/>
    <cellStyle name="40% - Accent4 40 2" xfId="14662" xr:uid="{00000000-0005-0000-0000-000077380000}"/>
    <cellStyle name="40% - Accent4 40 2 2" xfId="14663" xr:uid="{00000000-0005-0000-0000-000078380000}"/>
    <cellStyle name="40% - Accent4 40 2 2 2" xfId="14664" xr:uid="{00000000-0005-0000-0000-000079380000}"/>
    <cellStyle name="40% - Accent4 40 2 3" xfId="14665" xr:uid="{00000000-0005-0000-0000-00007A380000}"/>
    <cellStyle name="40% - Accent4 40 2 3 2" xfId="14666" xr:uid="{00000000-0005-0000-0000-00007B380000}"/>
    <cellStyle name="40% - Accent4 40 2 4" xfId="14667" xr:uid="{00000000-0005-0000-0000-00007C380000}"/>
    <cellStyle name="40% - Accent4 40 2 4 2" xfId="14668" xr:uid="{00000000-0005-0000-0000-00007D380000}"/>
    <cellStyle name="40% - Accent4 40 2 5" xfId="14669" xr:uid="{00000000-0005-0000-0000-00007E380000}"/>
    <cellStyle name="40% - Accent4 40 2 5 2" xfId="14670" xr:uid="{00000000-0005-0000-0000-00007F380000}"/>
    <cellStyle name="40% - Accent4 40 2 6" xfId="14671" xr:uid="{00000000-0005-0000-0000-000080380000}"/>
    <cellStyle name="40% - Accent4 40 3" xfId="14672" xr:uid="{00000000-0005-0000-0000-000081380000}"/>
    <cellStyle name="40% - Accent4 40 3 2" xfId="14673" xr:uid="{00000000-0005-0000-0000-000082380000}"/>
    <cellStyle name="40% - Accent4 40 4" xfId="14674" xr:uid="{00000000-0005-0000-0000-000083380000}"/>
    <cellStyle name="40% - Accent4 40 4 2" xfId="14675" xr:uid="{00000000-0005-0000-0000-000084380000}"/>
    <cellStyle name="40% - Accent4 40 5" xfId="14676" xr:uid="{00000000-0005-0000-0000-000085380000}"/>
    <cellStyle name="40% - Accent4 40 5 2" xfId="14677" xr:uid="{00000000-0005-0000-0000-000086380000}"/>
    <cellStyle name="40% - Accent4 40 6" xfId="14678" xr:uid="{00000000-0005-0000-0000-000087380000}"/>
    <cellStyle name="40% - Accent4 40 6 2" xfId="14679" xr:uid="{00000000-0005-0000-0000-000088380000}"/>
    <cellStyle name="40% - Accent4 40 7" xfId="14680" xr:uid="{00000000-0005-0000-0000-000089380000}"/>
    <cellStyle name="40% - Accent4 40 8" xfId="14681" xr:uid="{00000000-0005-0000-0000-00008A380000}"/>
    <cellStyle name="40% - Accent4 41" xfId="14682" xr:uid="{00000000-0005-0000-0000-00008B380000}"/>
    <cellStyle name="40% - Accent4 41 2" xfId="14683" xr:uid="{00000000-0005-0000-0000-00008C380000}"/>
    <cellStyle name="40% - Accent4 41 2 2" xfId="14684" xr:uid="{00000000-0005-0000-0000-00008D380000}"/>
    <cellStyle name="40% - Accent4 41 2 2 2" xfId="14685" xr:uid="{00000000-0005-0000-0000-00008E380000}"/>
    <cellStyle name="40% - Accent4 41 2 3" xfId="14686" xr:uid="{00000000-0005-0000-0000-00008F380000}"/>
    <cellStyle name="40% - Accent4 41 2 3 2" xfId="14687" xr:uid="{00000000-0005-0000-0000-000090380000}"/>
    <cellStyle name="40% - Accent4 41 2 4" xfId="14688" xr:uid="{00000000-0005-0000-0000-000091380000}"/>
    <cellStyle name="40% - Accent4 41 2 4 2" xfId="14689" xr:uid="{00000000-0005-0000-0000-000092380000}"/>
    <cellStyle name="40% - Accent4 41 2 5" xfId="14690" xr:uid="{00000000-0005-0000-0000-000093380000}"/>
    <cellStyle name="40% - Accent4 41 2 5 2" xfId="14691" xr:uid="{00000000-0005-0000-0000-000094380000}"/>
    <cellStyle name="40% - Accent4 41 2 6" xfId="14692" xr:uid="{00000000-0005-0000-0000-000095380000}"/>
    <cellStyle name="40% - Accent4 41 3" xfId="14693" xr:uid="{00000000-0005-0000-0000-000096380000}"/>
    <cellStyle name="40% - Accent4 41 3 2" xfId="14694" xr:uid="{00000000-0005-0000-0000-000097380000}"/>
    <cellStyle name="40% - Accent4 41 4" xfId="14695" xr:uid="{00000000-0005-0000-0000-000098380000}"/>
    <cellStyle name="40% - Accent4 41 4 2" xfId="14696" xr:uid="{00000000-0005-0000-0000-000099380000}"/>
    <cellStyle name="40% - Accent4 41 5" xfId="14697" xr:uid="{00000000-0005-0000-0000-00009A380000}"/>
    <cellStyle name="40% - Accent4 41 5 2" xfId="14698" xr:uid="{00000000-0005-0000-0000-00009B380000}"/>
    <cellStyle name="40% - Accent4 41 6" xfId="14699" xr:uid="{00000000-0005-0000-0000-00009C380000}"/>
    <cellStyle name="40% - Accent4 41 6 2" xfId="14700" xr:uid="{00000000-0005-0000-0000-00009D380000}"/>
    <cellStyle name="40% - Accent4 41 7" xfId="14701" xr:uid="{00000000-0005-0000-0000-00009E380000}"/>
    <cellStyle name="40% - Accent4 41 8" xfId="14702" xr:uid="{00000000-0005-0000-0000-00009F380000}"/>
    <cellStyle name="40% - Accent4 42" xfId="14703" xr:uid="{00000000-0005-0000-0000-0000A0380000}"/>
    <cellStyle name="40% - Accent4 42 2" xfId="14704" xr:uid="{00000000-0005-0000-0000-0000A1380000}"/>
    <cellStyle name="40% - Accent4 42 2 2" xfId="14705" xr:uid="{00000000-0005-0000-0000-0000A2380000}"/>
    <cellStyle name="40% - Accent4 42 2 2 2" xfId="14706" xr:uid="{00000000-0005-0000-0000-0000A3380000}"/>
    <cellStyle name="40% - Accent4 42 2 3" xfId="14707" xr:uid="{00000000-0005-0000-0000-0000A4380000}"/>
    <cellStyle name="40% - Accent4 42 2 3 2" xfId="14708" xr:uid="{00000000-0005-0000-0000-0000A5380000}"/>
    <cellStyle name="40% - Accent4 42 2 4" xfId="14709" xr:uid="{00000000-0005-0000-0000-0000A6380000}"/>
    <cellStyle name="40% - Accent4 42 2 4 2" xfId="14710" xr:uid="{00000000-0005-0000-0000-0000A7380000}"/>
    <cellStyle name="40% - Accent4 42 2 5" xfId="14711" xr:uid="{00000000-0005-0000-0000-0000A8380000}"/>
    <cellStyle name="40% - Accent4 42 2 5 2" xfId="14712" xr:uid="{00000000-0005-0000-0000-0000A9380000}"/>
    <cellStyle name="40% - Accent4 42 2 6" xfId="14713" xr:uid="{00000000-0005-0000-0000-0000AA380000}"/>
    <cellStyle name="40% - Accent4 42 3" xfId="14714" xr:uid="{00000000-0005-0000-0000-0000AB380000}"/>
    <cellStyle name="40% - Accent4 42 3 2" xfId="14715" xr:uid="{00000000-0005-0000-0000-0000AC380000}"/>
    <cellStyle name="40% - Accent4 42 4" xfId="14716" xr:uid="{00000000-0005-0000-0000-0000AD380000}"/>
    <cellStyle name="40% - Accent4 42 4 2" xfId="14717" xr:uid="{00000000-0005-0000-0000-0000AE380000}"/>
    <cellStyle name="40% - Accent4 42 5" xfId="14718" xr:uid="{00000000-0005-0000-0000-0000AF380000}"/>
    <cellStyle name="40% - Accent4 42 5 2" xfId="14719" xr:uid="{00000000-0005-0000-0000-0000B0380000}"/>
    <cellStyle name="40% - Accent4 42 6" xfId="14720" xr:uid="{00000000-0005-0000-0000-0000B1380000}"/>
    <cellStyle name="40% - Accent4 42 6 2" xfId="14721" xr:uid="{00000000-0005-0000-0000-0000B2380000}"/>
    <cellStyle name="40% - Accent4 42 7" xfId="14722" xr:uid="{00000000-0005-0000-0000-0000B3380000}"/>
    <cellStyle name="40% - Accent4 42 8" xfId="14723" xr:uid="{00000000-0005-0000-0000-0000B4380000}"/>
    <cellStyle name="40% - Accent4 43" xfId="14724" xr:uid="{00000000-0005-0000-0000-0000B5380000}"/>
    <cellStyle name="40% - Accent4 43 2" xfId="14725" xr:uid="{00000000-0005-0000-0000-0000B6380000}"/>
    <cellStyle name="40% - Accent4 43 2 2" xfId="14726" xr:uid="{00000000-0005-0000-0000-0000B7380000}"/>
    <cellStyle name="40% - Accent4 43 2 2 2" xfId="14727" xr:uid="{00000000-0005-0000-0000-0000B8380000}"/>
    <cellStyle name="40% - Accent4 43 2 3" xfId="14728" xr:uid="{00000000-0005-0000-0000-0000B9380000}"/>
    <cellStyle name="40% - Accent4 43 2 3 2" xfId="14729" xr:uid="{00000000-0005-0000-0000-0000BA380000}"/>
    <cellStyle name="40% - Accent4 43 2 4" xfId="14730" xr:uid="{00000000-0005-0000-0000-0000BB380000}"/>
    <cellStyle name="40% - Accent4 43 2 4 2" xfId="14731" xr:uid="{00000000-0005-0000-0000-0000BC380000}"/>
    <cellStyle name="40% - Accent4 43 2 5" xfId="14732" xr:uid="{00000000-0005-0000-0000-0000BD380000}"/>
    <cellStyle name="40% - Accent4 43 2 5 2" xfId="14733" xr:uid="{00000000-0005-0000-0000-0000BE380000}"/>
    <cellStyle name="40% - Accent4 43 2 6" xfId="14734" xr:uid="{00000000-0005-0000-0000-0000BF380000}"/>
    <cellStyle name="40% - Accent4 43 3" xfId="14735" xr:uid="{00000000-0005-0000-0000-0000C0380000}"/>
    <cellStyle name="40% - Accent4 43 3 2" xfId="14736" xr:uid="{00000000-0005-0000-0000-0000C1380000}"/>
    <cellStyle name="40% - Accent4 43 4" xfId="14737" xr:uid="{00000000-0005-0000-0000-0000C2380000}"/>
    <cellStyle name="40% - Accent4 43 4 2" xfId="14738" xr:uid="{00000000-0005-0000-0000-0000C3380000}"/>
    <cellStyle name="40% - Accent4 43 5" xfId="14739" xr:uid="{00000000-0005-0000-0000-0000C4380000}"/>
    <cellStyle name="40% - Accent4 43 5 2" xfId="14740" xr:uid="{00000000-0005-0000-0000-0000C5380000}"/>
    <cellStyle name="40% - Accent4 43 6" xfId="14741" xr:uid="{00000000-0005-0000-0000-0000C6380000}"/>
    <cellStyle name="40% - Accent4 43 6 2" xfId="14742" xr:uid="{00000000-0005-0000-0000-0000C7380000}"/>
    <cellStyle name="40% - Accent4 43 7" xfId="14743" xr:uid="{00000000-0005-0000-0000-0000C8380000}"/>
    <cellStyle name="40% - Accent4 43 8" xfId="14744" xr:uid="{00000000-0005-0000-0000-0000C9380000}"/>
    <cellStyle name="40% - Accent4 44" xfId="14745" xr:uid="{00000000-0005-0000-0000-0000CA380000}"/>
    <cellStyle name="40% - Accent4 44 2" xfId="14746" xr:uid="{00000000-0005-0000-0000-0000CB380000}"/>
    <cellStyle name="40% - Accent4 44 2 2" xfId="14747" xr:uid="{00000000-0005-0000-0000-0000CC380000}"/>
    <cellStyle name="40% - Accent4 44 2 2 2" xfId="14748" xr:uid="{00000000-0005-0000-0000-0000CD380000}"/>
    <cellStyle name="40% - Accent4 44 2 3" xfId="14749" xr:uid="{00000000-0005-0000-0000-0000CE380000}"/>
    <cellStyle name="40% - Accent4 44 2 3 2" xfId="14750" xr:uid="{00000000-0005-0000-0000-0000CF380000}"/>
    <cellStyle name="40% - Accent4 44 2 4" xfId="14751" xr:uid="{00000000-0005-0000-0000-0000D0380000}"/>
    <cellStyle name="40% - Accent4 44 2 4 2" xfId="14752" xr:uid="{00000000-0005-0000-0000-0000D1380000}"/>
    <cellStyle name="40% - Accent4 44 2 5" xfId="14753" xr:uid="{00000000-0005-0000-0000-0000D2380000}"/>
    <cellStyle name="40% - Accent4 44 2 5 2" xfId="14754" xr:uid="{00000000-0005-0000-0000-0000D3380000}"/>
    <cellStyle name="40% - Accent4 44 2 6" xfId="14755" xr:uid="{00000000-0005-0000-0000-0000D4380000}"/>
    <cellStyle name="40% - Accent4 44 3" xfId="14756" xr:uid="{00000000-0005-0000-0000-0000D5380000}"/>
    <cellStyle name="40% - Accent4 44 3 2" xfId="14757" xr:uid="{00000000-0005-0000-0000-0000D6380000}"/>
    <cellStyle name="40% - Accent4 44 4" xfId="14758" xr:uid="{00000000-0005-0000-0000-0000D7380000}"/>
    <cellStyle name="40% - Accent4 44 4 2" xfId="14759" xr:uid="{00000000-0005-0000-0000-0000D8380000}"/>
    <cellStyle name="40% - Accent4 44 5" xfId="14760" xr:uid="{00000000-0005-0000-0000-0000D9380000}"/>
    <cellStyle name="40% - Accent4 44 5 2" xfId="14761" xr:uid="{00000000-0005-0000-0000-0000DA380000}"/>
    <cellStyle name="40% - Accent4 44 6" xfId="14762" xr:uid="{00000000-0005-0000-0000-0000DB380000}"/>
    <cellStyle name="40% - Accent4 44 6 2" xfId="14763" xr:uid="{00000000-0005-0000-0000-0000DC380000}"/>
    <cellStyle name="40% - Accent4 44 7" xfId="14764" xr:uid="{00000000-0005-0000-0000-0000DD380000}"/>
    <cellStyle name="40% - Accent4 44 8" xfId="14765" xr:uid="{00000000-0005-0000-0000-0000DE380000}"/>
    <cellStyle name="40% - Accent4 45" xfId="14766" xr:uid="{00000000-0005-0000-0000-0000DF380000}"/>
    <cellStyle name="40% - Accent4 45 2" xfId="14767" xr:uid="{00000000-0005-0000-0000-0000E0380000}"/>
    <cellStyle name="40% - Accent4 45 2 2" xfId="14768" xr:uid="{00000000-0005-0000-0000-0000E1380000}"/>
    <cellStyle name="40% - Accent4 45 2 2 2" xfId="14769" xr:uid="{00000000-0005-0000-0000-0000E2380000}"/>
    <cellStyle name="40% - Accent4 45 2 3" xfId="14770" xr:uid="{00000000-0005-0000-0000-0000E3380000}"/>
    <cellStyle name="40% - Accent4 45 2 3 2" xfId="14771" xr:uid="{00000000-0005-0000-0000-0000E4380000}"/>
    <cellStyle name="40% - Accent4 45 2 4" xfId="14772" xr:uid="{00000000-0005-0000-0000-0000E5380000}"/>
    <cellStyle name="40% - Accent4 45 2 4 2" xfId="14773" xr:uid="{00000000-0005-0000-0000-0000E6380000}"/>
    <cellStyle name="40% - Accent4 45 2 5" xfId="14774" xr:uid="{00000000-0005-0000-0000-0000E7380000}"/>
    <cellStyle name="40% - Accent4 45 2 5 2" xfId="14775" xr:uid="{00000000-0005-0000-0000-0000E8380000}"/>
    <cellStyle name="40% - Accent4 45 2 6" xfId="14776" xr:uid="{00000000-0005-0000-0000-0000E9380000}"/>
    <cellStyle name="40% - Accent4 45 3" xfId="14777" xr:uid="{00000000-0005-0000-0000-0000EA380000}"/>
    <cellStyle name="40% - Accent4 45 3 2" xfId="14778" xr:uid="{00000000-0005-0000-0000-0000EB380000}"/>
    <cellStyle name="40% - Accent4 45 4" xfId="14779" xr:uid="{00000000-0005-0000-0000-0000EC380000}"/>
    <cellStyle name="40% - Accent4 45 4 2" xfId="14780" xr:uid="{00000000-0005-0000-0000-0000ED380000}"/>
    <cellStyle name="40% - Accent4 45 5" xfId="14781" xr:uid="{00000000-0005-0000-0000-0000EE380000}"/>
    <cellStyle name="40% - Accent4 45 5 2" xfId="14782" xr:uid="{00000000-0005-0000-0000-0000EF380000}"/>
    <cellStyle name="40% - Accent4 45 6" xfId="14783" xr:uid="{00000000-0005-0000-0000-0000F0380000}"/>
    <cellStyle name="40% - Accent4 45 6 2" xfId="14784" xr:uid="{00000000-0005-0000-0000-0000F1380000}"/>
    <cellStyle name="40% - Accent4 45 7" xfId="14785" xr:uid="{00000000-0005-0000-0000-0000F2380000}"/>
    <cellStyle name="40% - Accent4 45 8" xfId="14786" xr:uid="{00000000-0005-0000-0000-0000F3380000}"/>
    <cellStyle name="40% - Accent4 46" xfId="14787" xr:uid="{00000000-0005-0000-0000-0000F4380000}"/>
    <cellStyle name="40% - Accent4 46 2" xfId="14788" xr:uid="{00000000-0005-0000-0000-0000F5380000}"/>
    <cellStyle name="40% - Accent4 46 2 2" xfId="14789" xr:uid="{00000000-0005-0000-0000-0000F6380000}"/>
    <cellStyle name="40% - Accent4 46 2 2 2" xfId="14790" xr:uid="{00000000-0005-0000-0000-0000F7380000}"/>
    <cellStyle name="40% - Accent4 46 2 3" xfId="14791" xr:uid="{00000000-0005-0000-0000-0000F8380000}"/>
    <cellStyle name="40% - Accent4 46 2 3 2" xfId="14792" xr:uid="{00000000-0005-0000-0000-0000F9380000}"/>
    <cellStyle name="40% - Accent4 46 2 4" xfId="14793" xr:uid="{00000000-0005-0000-0000-0000FA380000}"/>
    <cellStyle name="40% - Accent4 46 2 4 2" xfId="14794" xr:uid="{00000000-0005-0000-0000-0000FB380000}"/>
    <cellStyle name="40% - Accent4 46 2 5" xfId="14795" xr:uid="{00000000-0005-0000-0000-0000FC380000}"/>
    <cellStyle name="40% - Accent4 46 2 5 2" xfId="14796" xr:uid="{00000000-0005-0000-0000-0000FD380000}"/>
    <cellStyle name="40% - Accent4 46 2 6" xfId="14797" xr:uid="{00000000-0005-0000-0000-0000FE380000}"/>
    <cellStyle name="40% - Accent4 46 3" xfId="14798" xr:uid="{00000000-0005-0000-0000-0000FF380000}"/>
    <cellStyle name="40% - Accent4 46 3 2" xfId="14799" xr:uid="{00000000-0005-0000-0000-000000390000}"/>
    <cellStyle name="40% - Accent4 46 4" xfId="14800" xr:uid="{00000000-0005-0000-0000-000001390000}"/>
    <cellStyle name="40% - Accent4 46 4 2" xfId="14801" xr:uid="{00000000-0005-0000-0000-000002390000}"/>
    <cellStyle name="40% - Accent4 46 5" xfId="14802" xr:uid="{00000000-0005-0000-0000-000003390000}"/>
    <cellStyle name="40% - Accent4 46 5 2" xfId="14803" xr:uid="{00000000-0005-0000-0000-000004390000}"/>
    <cellStyle name="40% - Accent4 46 6" xfId="14804" xr:uid="{00000000-0005-0000-0000-000005390000}"/>
    <cellStyle name="40% - Accent4 46 6 2" xfId="14805" xr:uid="{00000000-0005-0000-0000-000006390000}"/>
    <cellStyle name="40% - Accent4 46 7" xfId="14806" xr:uid="{00000000-0005-0000-0000-000007390000}"/>
    <cellStyle name="40% - Accent4 46 8" xfId="14807" xr:uid="{00000000-0005-0000-0000-000008390000}"/>
    <cellStyle name="40% - Accent4 47" xfId="14808" xr:uid="{00000000-0005-0000-0000-000009390000}"/>
    <cellStyle name="40% - Accent4 47 2" xfId="14809" xr:uid="{00000000-0005-0000-0000-00000A390000}"/>
    <cellStyle name="40% - Accent4 47 2 2" xfId="14810" xr:uid="{00000000-0005-0000-0000-00000B390000}"/>
    <cellStyle name="40% - Accent4 47 2 2 2" xfId="14811" xr:uid="{00000000-0005-0000-0000-00000C390000}"/>
    <cellStyle name="40% - Accent4 47 2 3" xfId="14812" xr:uid="{00000000-0005-0000-0000-00000D390000}"/>
    <cellStyle name="40% - Accent4 47 2 3 2" xfId="14813" xr:uid="{00000000-0005-0000-0000-00000E390000}"/>
    <cellStyle name="40% - Accent4 47 2 4" xfId="14814" xr:uid="{00000000-0005-0000-0000-00000F390000}"/>
    <cellStyle name="40% - Accent4 47 2 4 2" xfId="14815" xr:uid="{00000000-0005-0000-0000-000010390000}"/>
    <cellStyle name="40% - Accent4 47 2 5" xfId="14816" xr:uid="{00000000-0005-0000-0000-000011390000}"/>
    <cellStyle name="40% - Accent4 47 2 5 2" xfId="14817" xr:uid="{00000000-0005-0000-0000-000012390000}"/>
    <cellStyle name="40% - Accent4 47 2 6" xfId="14818" xr:uid="{00000000-0005-0000-0000-000013390000}"/>
    <cellStyle name="40% - Accent4 47 3" xfId="14819" xr:uid="{00000000-0005-0000-0000-000014390000}"/>
    <cellStyle name="40% - Accent4 47 3 2" xfId="14820" xr:uid="{00000000-0005-0000-0000-000015390000}"/>
    <cellStyle name="40% - Accent4 47 4" xfId="14821" xr:uid="{00000000-0005-0000-0000-000016390000}"/>
    <cellStyle name="40% - Accent4 47 4 2" xfId="14822" xr:uid="{00000000-0005-0000-0000-000017390000}"/>
    <cellStyle name="40% - Accent4 47 5" xfId="14823" xr:uid="{00000000-0005-0000-0000-000018390000}"/>
    <cellStyle name="40% - Accent4 47 5 2" xfId="14824" xr:uid="{00000000-0005-0000-0000-000019390000}"/>
    <cellStyle name="40% - Accent4 47 6" xfId="14825" xr:uid="{00000000-0005-0000-0000-00001A390000}"/>
    <cellStyle name="40% - Accent4 47 6 2" xfId="14826" xr:uid="{00000000-0005-0000-0000-00001B390000}"/>
    <cellStyle name="40% - Accent4 47 7" xfId="14827" xr:uid="{00000000-0005-0000-0000-00001C390000}"/>
    <cellStyle name="40% - Accent4 47 8" xfId="14828" xr:uid="{00000000-0005-0000-0000-00001D390000}"/>
    <cellStyle name="40% - Accent4 48" xfId="14829" xr:uid="{00000000-0005-0000-0000-00001E390000}"/>
    <cellStyle name="40% - Accent4 48 2" xfId="14830" xr:uid="{00000000-0005-0000-0000-00001F390000}"/>
    <cellStyle name="40% - Accent4 48 2 2" xfId="14831" xr:uid="{00000000-0005-0000-0000-000020390000}"/>
    <cellStyle name="40% - Accent4 48 2 2 2" xfId="14832" xr:uid="{00000000-0005-0000-0000-000021390000}"/>
    <cellStyle name="40% - Accent4 48 2 3" xfId="14833" xr:uid="{00000000-0005-0000-0000-000022390000}"/>
    <cellStyle name="40% - Accent4 48 2 3 2" xfId="14834" xr:uid="{00000000-0005-0000-0000-000023390000}"/>
    <cellStyle name="40% - Accent4 48 2 4" xfId="14835" xr:uid="{00000000-0005-0000-0000-000024390000}"/>
    <cellStyle name="40% - Accent4 48 2 4 2" xfId="14836" xr:uid="{00000000-0005-0000-0000-000025390000}"/>
    <cellStyle name="40% - Accent4 48 2 5" xfId="14837" xr:uid="{00000000-0005-0000-0000-000026390000}"/>
    <cellStyle name="40% - Accent4 48 2 5 2" xfId="14838" xr:uid="{00000000-0005-0000-0000-000027390000}"/>
    <cellStyle name="40% - Accent4 48 2 6" xfId="14839" xr:uid="{00000000-0005-0000-0000-000028390000}"/>
    <cellStyle name="40% - Accent4 48 3" xfId="14840" xr:uid="{00000000-0005-0000-0000-000029390000}"/>
    <cellStyle name="40% - Accent4 48 3 2" xfId="14841" xr:uid="{00000000-0005-0000-0000-00002A390000}"/>
    <cellStyle name="40% - Accent4 48 4" xfId="14842" xr:uid="{00000000-0005-0000-0000-00002B390000}"/>
    <cellStyle name="40% - Accent4 48 4 2" xfId="14843" xr:uid="{00000000-0005-0000-0000-00002C390000}"/>
    <cellStyle name="40% - Accent4 48 5" xfId="14844" xr:uid="{00000000-0005-0000-0000-00002D390000}"/>
    <cellStyle name="40% - Accent4 48 5 2" xfId="14845" xr:uid="{00000000-0005-0000-0000-00002E390000}"/>
    <cellStyle name="40% - Accent4 48 6" xfId="14846" xr:uid="{00000000-0005-0000-0000-00002F390000}"/>
    <cellStyle name="40% - Accent4 48 6 2" xfId="14847" xr:uid="{00000000-0005-0000-0000-000030390000}"/>
    <cellStyle name="40% - Accent4 48 7" xfId="14848" xr:uid="{00000000-0005-0000-0000-000031390000}"/>
    <cellStyle name="40% - Accent4 48 8" xfId="14849" xr:uid="{00000000-0005-0000-0000-000032390000}"/>
    <cellStyle name="40% - Accent4 49" xfId="14850" xr:uid="{00000000-0005-0000-0000-000033390000}"/>
    <cellStyle name="40% - Accent4 49 2" xfId="14851" xr:uid="{00000000-0005-0000-0000-000034390000}"/>
    <cellStyle name="40% - Accent4 49 2 2" xfId="14852" xr:uid="{00000000-0005-0000-0000-000035390000}"/>
    <cellStyle name="40% - Accent4 49 2 2 2" xfId="14853" xr:uid="{00000000-0005-0000-0000-000036390000}"/>
    <cellStyle name="40% - Accent4 49 2 3" xfId="14854" xr:uid="{00000000-0005-0000-0000-000037390000}"/>
    <cellStyle name="40% - Accent4 49 2 3 2" xfId="14855" xr:uid="{00000000-0005-0000-0000-000038390000}"/>
    <cellStyle name="40% - Accent4 49 2 4" xfId="14856" xr:uid="{00000000-0005-0000-0000-000039390000}"/>
    <cellStyle name="40% - Accent4 49 2 4 2" xfId="14857" xr:uid="{00000000-0005-0000-0000-00003A390000}"/>
    <cellStyle name="40% - Accent4 49 2 5" xfId="14858" xr:uid="{00000000-0005-0000-0000-00003B390000}"/>
    <cellStyle name="40% - Accent4 49 2 5 2" xfId="14859" xr:uid="{00000000-0005-0000-0000-00003C390000}"/>
    <cellStyle name="40% - Accent4 49 2 6" xfId="14860" xr:uid="{00000000-0005-0000-0000-00003D390000}"/>
    <cellStyle name="40% - Accent4 49 3" xfId="14861" xr:uid="{00000000-0005-0000-0000-00003E390000}"/>
    <cellStyle name="40% - Accent4 49 3 2" xfId="14862" xr:uid="{00000000-0005-0000-0000-00003F390000}"/>
    <cellStyle name="40% - Accent4 49 4" xfId="14863" xr:uid="{00000000-0005-0000-0000-000040390000}"/>
    <cellStyle name="40% - Accent4 49 4 2" xfId="14864" xr:uid="{00000000-0005-0000-0000-000041390000}"/>
    <cellStyle name="40% - Accent4 49 5" xfId="14865" xr:uid="{00000000-0005-0000-0000-000042390000}"/>
    <cellStyle name="40% - Accent4 49 5 2" xfId="14866" xr:uid="{00000000-0005-0000-0000-000043390000}"/>
    <cellStyle name="40% - Accent4 49 6" xfId="14867" xr:uid="{00000000-0005-0000-0000-000044390000}"/>
    <cellStyle name="40% - Accent4 49 6 2" xfId="14868" xr:uid="{00000000-0005-0000-0000-000045390000}"/>
    <cellStyle name="40% - Accent4 49 7" xfId="14869" xr:uid="{00000000-0005-0000-0000-000046390000}"/>
    <cellStyle name="40% - Accent4 49 8" xfId="14870" xr:uid="{00000000-0005-0000-0000-000047390000}"/>
    <cellStyle name="40% - Accent4 5" xfId="14871" xr:uid="{00000000-0005-0000-0000-000048390000}"/>
    <cellStyle name="40% - Accent4 5 10" xfId="14872" xr:uid="{00000000-0005-0000-0000-000049390000}"/>
    <cellStyle name="40% - Accent4 5 11" xfId="14873" xr:uid="{00000000-0005-0000-0000-00004A390000}"/>
    <cellStyle name="40% - Accent4 5 2" xfId="14874" xr:uid="{00000000-0005-0000-0000-00004B390000}"/>
    <cellStyle name="40% - Accent4 5 2 2" xfId="14875" xr:uid="{00000000-0005-0000-0000-00004C390000}"/>
    <cellStyle name="40% - Accent4 5 2 2 2" xfId="14876" xr:uid="{00000000-0005-0000-0000-00004D390000}"/>
    <cellStyle name="40% - Accent4 5 2 3" xfId="14877" xr:uid="{00000000-0005-0000-0000-00004E390000}"/>
    <cellStyle name="40% - Accent4 5 2 3 2" xfId="14878" xr:uid="{00000000-0005-0000-0000-00004F390000}"/>
    <cellStyle name="40% - Accent4 5 2 4" xfId="14879" xr:uid="{00000000-0005-0000-0000-000050390000}"/>
    <cellStyle name="40% - Accent4 5 2 4 2" xfId="14880" xr:uid="{00000000-0005-0000-0000-000051390000}"/>
    <cellStyle name="40% - Accent4 5 2 5" xfId="14881" xr:uid="{00000000-0005-0000-0000-000052390000}"/>
    <cellStyle name="40% - Accent4 5 2 5 2" xfId="14882" xr:uid="{00000000-0005-0000-0000-000053390000}"/>
    <cellStyle name="40% - Accent4 5 2 6" xfId="14883" xr:uid="{00000000-0005-0000-0000-000054390000}"/>
    <cellStyle name="40% - Accent4 5 2 7" xfId="14884" xr:uid="{00000000-0005-0000-0000-000055390000}"/>
    <cellStyle name="40% - Accent4 5 2 8" xfId="14885" xr:uid="{00000000-0005-0000-0000-000056390000}"/>
    <cellStyle name="40% - Accent4 5 2 9" xfId="14886" xr:uid="{00000000-0005-0000-0000-000057390000}"/>
    <cellStyle name="40% - Accent4 5 3" xfId="14887" xr:uid="{00000000-0005-0000-0000-000058390000}"/>
    <cellStyle name="40% - Accent4 5 3 2" xfId="14888" xr:uid="{00000000-0005-0000-0000-000059390000}"/>
    <cellStyle name="40% - Accent4 5 4" xfId="14889" xr:uid="{00000000-0005-0000-0000-00005A390000}"/>
    <cellStyle name="40% - Accent4 5 4 2" xfId="14890" xr:uid="{00000000-0005-0000-0000-00005B390000}"/>
    <cellStyle name="40% - Accent4 5 5" xfId="14891" xr:uid="{00000000-0005-0000-0000-00005C390000}"/>
    <cellStyle name="40% - Accent4 5 5 2" xfId="14892" xr:uid="{00000000-0005-0000-0000-00005D390000}"/>
    <cellStyle name="40% - Accent4 5 6" xfId="14893" xr:uid="{00000000-0005-0000-0000-00005E390000}"/>
    <cellStyle name="40% - Accent4 5 6 2" xfId="14894" xr:uid="{00000000-0005-0000-0000-00005F390000}"/>
    <cellStyle name="40% - Accent4 5 7" xfId="14895" xr:uid="{00000000-0005-0000-0000-000060390000}"/>
    <cellStyle name="40% - Accent4 5 8" xfId="14896" xr:uid="{00000000-0005-0000-0000-000061390000}"/>
    <cellStyle name="40% - Accent4 5 9" xfId="14897" xr:uid="{00000000-0005-0000-0000-000062390000}"/>
    <cellStyle name="40% - Accent4 50" xfId="14898" xr:uid="{00000000-0005-0000-0000-000063390000}"/>
    <cellStyle name="40% - Accent4 50 2" xfId="14899" xr:uid="{00000000-0005-0000-0000-000064390000}"/>
    <cellStyle name="40% - Accent4 50 2 2" xfId="14900" xr:uid="{00000000-0005-0000-0000-000065390000}"/>
    <cellStyle name="40% - Accent4 50 2 2 2" xfId="14901" xr:uid="{00000000-0005-0000-0000-000066390000}"/>
    <cellStyle name="40% - Accent4 50 2 3" xfId="14902" xr:uid="{00000000-0005-0000-0000-000067390000}"/>
    <cellStyle name="40% - Accent4 50 2 3 2" xfId="14903" xr:uid="{00000000-0005-0000-0000-000068390000}"/>
    <cellStyle name="40% - Accent4 50 2 4" xfId="14904" xr:uid="{00000000-0005-0000-0000-000069390000}"/>
    <cellStyle name="40% - Accent4 50 2 4 2" xfId="14905" xr:uid="{00000000-0005-0000-0000-00006A390000}"/>
    <cellStyle name="40% - Accent4 50 2 5" xfId="14906" xr:uid="{00000000-0005-0000-0000-00006B390000}"/>
    <cellStyle name="40% - Accent4 50 2 5 2" xfId="14907" xr:uid="{00000000-0005-0000-0000-00006C390000}"/>
    <cellStyle name="40% - Accent4 50 2 6" xfId="14908" xr:uid="{00000000-0005-0000-0000-00006D390000}"/>
    <cellStyle name="40% - Accent4 50 3" xfId="14909" xr:uid="{00000000-0005-0000-0000-00006E390000}"/>
    <cellStyle name="40% - Accent4 50 3 2" xfId="14910" xr:uid="{00000000-0005-0000-0000-00006F390000}"/>
    <cellStyle name="40% - Accent4 50 4" xfId="14911" xr:uid="{00000000-0005-0000-0000-000070390000}"/>
    <cellStyle name="40% - Accent4 50 4 2" xfId="14912" xr:uid="{00000000-0005-0000-0000-000071390000}"/>
    <cellStyle name="40% - Accent4 50 5" xfId="14913" xr:uid="{00000000-0005-0000-0000-000072390000}"/>
    <cellStyle name="40% - Accent4 50 5 2" xfId="14914" xr:uid="{00000000-0005-0000-0000-000073390000}"/>
    <cellStyle name="40% - Accent4 50 6" xfId="14915" xr:uid="{00000000-0005-0000-0000-000074390000}"/>
    <cellStyle name="40% - Accent4 50 6 2" xfId="14916" xr:uid="{00000000-0005-0000-0000-000075390000}"/>
    <cellStyle name="40% - Accent4 50 7" xfId="14917" xr:uid="{00000000-0005-0000-0000-000076390000}"/>
    <cellStyle name="40% - Accent4 50 8" xfId="14918" xr:uid="{00000000-0005-0000-0000-000077390000}"/>
    <cellStyle name="40% - Accent4 51" xfId="14919" xr:uid="{00000000-0005-0000-0000-000078390000}"/>
    <cellStyle name="40% - Accent4 51 2" xfId="14920" xr:uid="{00000000-0005-0000-0000-000079390000}"/>
    <cellStyle name="40% - Accent4 51 2 2" xfId="14921" xr:uid="{00000000-0005-0000-0000-00007A390000}"/>
    <cellStyle name="40% - Accent4 51 2 2 2" xfId="14922" xr:uid="{00000000-0005-0000-0000-00007B390000}"/>
    <cellStyle name="40% - Accent4 51 2 3" xfId="14923" xr:uid="{00000000-0005-0000-0000-00007C390000}"/>
    <cellStyle name="40% - Accent4 51 2 3 2" xfId="14924" xr:uid="{00000000-0005-0000-0000-00007D390000}"/>
    <cellStyle name="40% - Accent4 51 2 4" xfId="14925" xr:uid="{00000000-0005-0000-0000-00007E390000}"/>
    <cellStyle name="40% - Accent4 51 2 4 2" xfId="14926" xr:uid="{00000000-0005-0000-0000-00007F390000}"/>
    <cellStyle name="40% - Accent4 51 2 5" xfId="14927" xr:uid="{00000000-0005-0000-0000-000080390000}"/>
    <cellStyle name="40% - Accent4 51 2 5 2" xfId="14928" xr:uid="{00000000-0005-0000-0000-000081390000}"/>
    <cellStyle name="40% - Accent4 51 2 6" xfId="14929" xr:uid="{00000000-0005-0000-0000-000082390000}"/>
    <cellStyle name="40% - Accent4 51 3" xfId="14930" xr:uid="{00000000-0005-0000-0000-000083390000}"/>
    <cellStyle name="40% - Accent4 51 3 2" xfId="14931" xr:uid="{00000000-0005-0000-0000-000084390000}"/>
    <cellStyle name="40% - Accent4 51 4" xfId="14932" xr:uid="{00000000-0005-0000-0000-000085390000}"/>
    <cellStyle name="40% - Accent4 51 4 2" xfId="14933" xr:uid="{00000000-0005-0000-0000-000086390000}"/>
    <cellStyle name="40% - Accent4 51 5" xfId="14934" xr:uid="{00000000-0005-0000-0000-000087390000}"/>
    <cellStyle name="40% - Accent4 51 5 2" xfId="14935" xr:uid="{00000000-0005-0000-0000-000088390000}"/>
    <cellStyle name="40% - Accent4 51 6" xfId="14936" xr:uid="{00000000-0005-0000-0000-000089390000}"/>
    <cellStyle name="40% - Accent4 51 6 2" xfId="14937" xr:uid="{00000000-0005-0000-0000-00008A390000}"/>
    <cellStyle name="40% - Accent4 51 7" xfId="14938" xr:uid="{00000000-0005-0000-0000-00008B390000}"/>
    <cellStyle name="40% - Accent4 51 8" xfId="14939" xr:uid="{00000000-0005-0000-0000-00008C390000}"/>
    <cellStyle name="40% - Accent4 52" xfId="14940" xr:uid="{00000000-0005-0000-0000-00008D390000}"/>
    <cellStyle name="40% - Accent4 52 2" xfId="14941" xr:uid="{00000000-0005-0000-0000-00008E390000}"/>
    <cellStyle name="40% - Accent4 52 2 2" xfId="14942" xr:uid="{00000000-0005-0000-0000-00008F390000}"/>
    <cellStyle name="40% - Accent4 52 2 2 2" xfId="14943" xr:uid="{00000000-0005-0000-0000-000090390000}"/>
    <cellStyle name="40% - Accent4 52 2 3" xfId="14944" xr:uid="{00000000-0005-0000-0000-000091390000}"/>
    <cellStyle name="40% - Accent4 52 2 3 2" xfId="14945" xr:uid="{00000000-0005-0000-0000-000092390000}"/>
    <cellStyle name="40% - Accent4 52 2 4" xfId="14946" xr:uid="{00000000-0005-0000-0000-000093390000}"/>
    <cellStyle name="40% - Accent4 52 2 4 2" xfId="14947" xr:uid="{00000000-0005-0000-0000-000094390000}"/>
    <cellStyle name="40% - Accent4 52 2 5" xfId="14948" xr:uid="{00000000-0005-0000-0000-000095390000}"/>
    <cellStyle name="40% - Accent4 52 2 5 2" xfId="14949" xr:uid="{00000000-0005-0000-0000-000096390000}"/>
    <cellStyle name="40% - Accent4 52 2 6" xfId="14950" xr:uid="{00000000-0005-0000-0000-000097390000}"/>
    <cellStyle name="40% - Accent4 52 3" xfId="14951" xr:uid="{00000000-0005-0000-0000-000098390000}"/>
    <cellStyle name="40% - Accent4 52 3 2" xfId="14952" xr:uid="{00000000-0005-0000-0000-000099390000}"/>
    <cellStyle name="40% - Accent4 52 4" xfId="14953" xr:uid="{00000000-0005-0000-0000-00009A390000}"/>
    <cellStyle name="40% - Accent4 52 4 2" xfId="14954" xr:uid="{00000000-0005-0000-0000-00009B390000}"/>
    <cellStyle name="40% - Accent4 52 5" xfId="14955" xr:uid="{00000000-0005-0000-0000-00009C390000}"/>
    <cellStyle name="40% - Accent4 52 5 2" xfId="14956" xr:uid="{00000000-0005-0000-0000-00009D390000}"/>
    <cellStyle name="40% - Accent4 52 6" xfId="14957" xr:uid="{00000000-0005-0000-0000-00009E390000}"/>
    <cellStyle name="40% - Accent4 52 6 2" xfId="14958" xr:uid="{00000000-0005-0000-0000-00009F390000}"/>
    <cellStyle name="40% - Accent4 52 7" xfId="14959" xr:uid="{00000000-0005-0000-0000-0000A0390000}"/>
    <cellStyle name="40% - Accent4 52 8" xfId="14960" xr:uid="{00000000-0005-0000-0000-0000A1390000}"/>
    <cellStyle name="40% - Accent4 53" xfId="14961" xr:uid="{00000000-0005-0000-0000-0000A2390000}"/>
    <cellStyle name="40% - Accent4 53 2" xfId="14962" xr:uid="{00000000-0005-0000-0000-0000A3390000}"/>
    <cellStyle name="40% - Accent4 53 2 2" xfId="14963" xr:uid="{00000000-0005-0000-0000-0000A4390000}"/>
    <cellStyle name="40% - Accent4 53 2 2 2" xfId="14964" xr:uid="{00000000-0005-0000-0000-0000A5390000}"/>
    <cellStyle name="40% - Accent4 53 2 3" xfId="14965" xr:uid="{00000000-0005-0000-0000-0000A6390000}"/>
    <cellStyle name="40% - Accent4 53 2 3 2" xfId="14966" xr:uid="{00000000-0005-0000-0000-0000A7390000}"/>
    <cellStyle name="40% - Accent4 53 2 4" xfId="14967" xr:uid="{00000000-0005-0000-0000-0000A8390000}"/>
    <cellStyle name="40% - Accent4 53 2 4 2" xfId="14968" xr:uid="{00000000-0005-0000-0000-0000A9390000}"/>
    <cellStyle name="40% - Accent4 53 2 5" xfId="14969" xr:uid="{00000000-0005-0000-0000-0000AA390000}"/>
    <cellStyle name="40% - Accent4 53 2 5 2" xfId="14970" xr:uid="{00000000-0005-0000-0000-0000AB390000}"/>
    <cellStyle name="40% - Accent4 53 2 6" xfId="14971" xr:uid="{00000000-0005-0000-0000-0000AC390000}"/>
    <cellStyle name="40% - Accent4 53 3" xfId="14972" xr:uid="{00000000-0005-0000-0000-0000AD390000}"/>
    <cellStyle name="40% - Accent4 53 3 2" xfId="14973" xr:uid="{00000000-0005-0000-0000-0000AE390000}"/>
    <cellStyle name="40% - Accent4 53 4" xfId="14974" xr:uid="{00000000-0005-0000-0000-0000AF390000}"/>
    <cellStyle name="40% - Accent4 53 4 2" xfId="14975" xr:uid="{00000000-0005-0000-0000-0000B0390000}"/>
    <cellStyle name="40% - Accent4 53 5" xfId="14976" xr:uid="{00000000-0005-0000-0000-0000B1390000}"/>
    <cellStyle name="40% - Accent4 53 5 2" xfId="14977" xr:uid="{00000000-0005-0000-0000-0000B2390000}"/>
    <cellStyle name="40% - Accent4 53 6" xfId="14978" xr:uid="{00000000-0005-0000-0000-0000B3390000}"/>
    <cellStyle name="40% - Accent4 53 6 2" xfId="14979" xr:uid="{00000000-0005-0000-0000-0000B4390000}"/>
    <cellStyle name="40% - Accent4 53 7" xfId="14980" xr:uid="{00000000-0005-0000-0000-0000B5390000}"/>
    <cellStyle name="40% - Accent4 53 8" xfId="14981" xr:uid="{00000000-0005-0000-0000-0000B6390000}"/>
    <cellStyle name="40% - Accent4 54" xfId="14982" xr:uid="{00000000-0005-0000-0000-0000B7390000}"/>
    <cellStyle name="40% - Accent4 54 2" xfId="14983" xr:uid="{00000000-0005-0000-0000-0000B8390000}"/>
    <cellStyle name="40% - Accent4 54 2 2" xfId="14984" xr:uid="{00000000-0005-0000-0000-0000B9390000}"/>
    <cellStyle name="40% - Accent4 54 2 2 2" xfId="14985" xr:uid="{00000000-0005-0000-0000-0000BA390000}"/>
    <cellStyle name="40% - Accent4 54 2 3" xfId="14986" xr:uid="{00000000-0005-0000-0000-0000BB390000}"/>
    <cellStyle name="40% - Accent4 54 2 3 2" xfId="14987" xr:uid="{00000000-0005-0000-0000-0000BC390000}"/>
    <cellStyle name="40% - Accent4 54 2 4" xfId="14988" xr:uid="{00000000-0005-0000-0000-0000BD390000}"/>
    <cellStyle name="40% - Accent4 54 2 4 2" xfId="14989" xr:uid="{00000000-0005-0000-0000-0000BE390000}"/>
    <cellStyle name="40% - Accent4 54 2 5" xfId="14990" xr:uid="{00000000-0005-0000-0000-0000BF390000}"/>
    <cellStyle name="40% - Accent4 54 2 5 2" xfId="14991" xr:uid="{00000000-0005-0000-0000-0000C0390000}"/>
    <cellStyle name="40% - Accent4 54 2 6" xfId="14992" xr:uid="{00000000-0005-0000-0000-0000C1390000}"/>
    <cellStyle name="40% - Accent4 54 3" xfId="14993" xr:uid="{00000000-0005-0000-0000-0000C2390000}"/>
    <cellStyle name="40% - Accent4 54 3 2" xfId="14994" xr:uid="{00000000-0005-0000-0000-0000C3390000}"/>
    <cellStyle name="40% - Accent4 54 4" xfId="14995" xr:uid="{00000000-0005-0000-0000-0000C4390000}"/>
    <cellStyle name="40% - Accent4 54 4 2" xfId="14996" xr:uid="{00000000-0005-0000-0000-0000C5390000}"/>
    <cellStyle name="40% - Accent4 54 5" xfId="14997" xr:uid="{00000000-0005-0000-0000-0000C6390000}"/>
    <cellStyle name="40% - Accent4 54 5 2" xfId="14998" xr:uid="{00000000-0005-0000-0000-0000C7390000}"/>
    <cellStyle name="40% - Accent4 54 6" xfId="14999" xr:uid="{00000000-0005-0000-0000-0000C8390000}"/>
    <cellStyle name="40% - Accent4 54 6 2" xfId="15000" xr:uid="{00000000-0005-0000-0000-0000C9390000}"/>
    <cellStyle name="40% - Accent4 54 7" xfId="15001" xr:uid="{00000000-0005-0000-0000-0000CA390000}"/>
    <cellStyle name="40% - Accent4 54 8" xfId="15002" xr:uid="{00000000-0005-0000-0000-0000CB390000}"/>
    <cellStyle name="40% - Accent4 55" xfId="15003" xr:uid="{00000000-0005-0000-0000-0000CC390000}"/>
    <cellStyle name="40% - Accent4 55 2" xfId="15004" xr:uid="{00000000-0005-0000-0000-0000CD390000}"/>
    <cellStyle name="40% - Accent4 55 2 2" xfId="15005" xr:uid="{00000000-0005-0000-0000-0000CE390000}"/>
    <cellStyle name="40% - Accent4 55 2 2 2" xfId="15006" xr:uid="{00000000-0005-0000-0000-0000CF390000}"/>
    <cellStyle name="40% - Accent4 55 2 3" xfId="15007" xr:uid="{00000000-0005-0000-0000-0000D0390000}"/>
    <cellStyle name="40% - Accent4 55 2 3 2" xfId="15008" xr:uid="{00000000-0005-0000-0000-0000D1390000}"/>
    <cellStyle name="40% - Accent4 55 2 4" xfId="15009" xr:uid="{00000000-0005-0000-0000-0000D2390000}"/>
    <cellStyle name="40% - Accent4 55 2 4 2" xfId="15010" xr:uid="{00000000-0005-0000-0000-0000D3390000}"/>
    <cellStyle name="40% - Accent4 55 2 5" xfId="15011" xr:uid="{00000000-0005-0000-0000-0000D4390000}"/>
    <cellStyle name="40% - Accent4 55 2 5 2" xfId="15012" xr:uid="{00000000-0005-0000-0000-0000D5390000}"/>
    <cellStyle name="40% - Accent4 55 2 6" xfId="15013" xr:uid="{00000000-0005-0000-0000-0000D6390000}"/>
    <cellStyle name="40% - Accent4 55 3" xfId="15014" xr:uid="{00000000-0005-0000-0000-0000D7390000}"/>
    <cellStyle name="40% - Accent4 55 3 2" xfId="15015" xr:uid="{00000000-0005-0000-0000-0000D8390000}"/>
    <cellStyle name="40% - Accent4 55 4" xfId="15016" xr:uid="{00000000-0005-0000-0000-0000D9390000}"/>
    <cellStyle name="40% - Accent4 55 4 2" xfId="15017" xr:uid="{00000000-0005-0000-0000-0000DA390000}"/>
    <cellStyle name="40% - Accent4 55 5" xfId="15018" xr:uid="{00000000-0005-0000-0000-0000DB390000}"/>
    <cellStyle name="40% - Accent4 55 5 2" xfId="15019" xr:uid="{00000000-0005-0000-0000-0000DC390000}"/>
    <cellStyle name="40% - Accent4 55 6" xfId="15020" xr:uid="{00000000-0005-0000-0000-0000DD390000}"/>
    <cellStyle name="40% - Accent4 55 6 2" xfId="15021" xr:uid="{00000000-0005-0000-0000-0000DE390000}"/>
    <cellStyle name="40% - Accent4 55 7" xfId="15022" xr:uid="{00000000-0005-0000-0000-0000DF390000}"/>
    <cellStyle name="40% - Accent4 55 8" xfId="15023" xr:uid="{00000000-0005-0000-0000-0000E0390000}"/>
    <cellStyle name="40% - Accent4 56" xfId="15024" xr:uid="{00000000-0005-0000-0000-0000E1390000}"/>
    <cellStyle name="40% - Accent4 56 2" xfId="15025" xr:uid="{00000000-0005-0000-0000-0000E2390000}"/>
    <cellStyle name="40% - Accent4 56 2 2" xfId="15026" xr:uid="{00000000-0005-0000-0000-0000E3390000}"/>
    <cellStyle name="40% - Accent4 56 2 2 2" xfId="15027" xr:uid="{00000000-0005-0000-0000-0000E4390000}"/>
    <cellStyle name="40% - Accent4 56 2 3" xfId="15028" xr:uid="{00000000-0005-0000-0000-0000E5390000}"/>
    <cellStyle name="40% - Accent4 56 2 3 2" xfId="15029" xr:uid="{00000000-0005-0000-0000-0000E6390000}"/>
    <cellStyle name="40% - Accent4 56 2 4" xfId="15030" xr:uid="{00000000-0005-0000-0000-0000E7390000}"/>
    <cellStyle name="40% - Accent4 56 2 4 2" xfId="15031" xr:uid="{00000000-0005-0000-0000-0000E8390000}"/>
    <cellStyle name="40% - Accent4 56 2 5" xfId="15032" xr:uid="{00000000-0005-0000-0000-0000E9390000}"/>
    <cellStyle name="40% - Accent4 56 2 5 2" xfId="15033" xr:uid="{00000000-0005-0000-0000-0000EA390000}"/>
    <cellStyle name="40% - Accent4 56 2 6" xfId="15034" xr:uid="{00000000-0005-0000-0000-0000EB390000}"/>
    <cellStyle name="40% - Accent4 56 3" xfId="15035" xr:uid="{00000000-0005-0000-0000-0000EC390000}"/>
    <cellStyle name="40% - Accent4 56 3 2" xfId="15036" xr:uid="{00000000-0005-0000-0000-0000ED390000}"/>
    <cellStyle name="40% - Accent4 56 4" xfId="15037" xr:uid="{00000000-0005-0000-0000-0000EE390000}"/>
    <cellStyle name="40% - Accent4 56 4 2" xfId="15038" xr:uid="{00000000-0005-0000-0000-0000EF390000}"/>
    <cellStyle name="40% - Accent4 56 5" xfId="15039" xr:uid="{00000000-0005-0000-0000-0000F0390000}"/>
    <cellStyle name="40% - Accent4 56 5 2" xfId="15040" xr:uid="{00000000-0005-0000-0000-0000F1390000}"/>
    <cellStyle name="40% - Accent4 56 6" xfId="15041" xr:uid="{00000000-0005-0000-0000-0000F2390000}"/>
    <cellStyle name="40% - Accent4 56 6 2" xfId="15042" xr:uid="{00000000-0005-0000-0000-0000F3390000}"/>
    <cellStyle name="40% - Accent4 56 7" xfId="15043" xr:uid="{00000000-0005-0000-0000-0000F4390000}"/>
    <cellStyle name="40% - Accent4 56 8" xfId="15044" xr:uid="{00000000-0005-0000-0000-0000F5390000}"/>
    <cellStyle name="40% - Accent4 57" xfId="15045" xr:uid="{00000000-0005-0000-0000-0000F6390000}"/>
    <cellStyle name="40% - Accent4 57 2" xfId="15046" xr:uid="{00000000-0005-0000-0000-0000F7390000}"/>
    <cellStyle name="40% - Accent4 57 2 2" xfId="15047" xr:uid="{00000000-0005-0000-0000-0000F8390000}"/>
    <cellStyle name="40% - Accent4 57 2 2 2" xfId="15048" xr:uid="{00000000-0005-0000-0000-0000F9390000}"/>
    <cellStyle name="40% - Accent4 57 2 3" xfId="15049" xr:uid="{00000000-0005-0000-0000-0000FA390000}"/>
    <cellStyle name="40% - Accent4 57 2 3 2" xfId="15050" xr:uid="{00000000-0005-0000-0000-0000FB390000}"/>
    <cellStyle name="40% - Accent4 57 2 4" xfId="15051" xr:uid="{00000000-0005-0000-0000-0000FC390000}"/>
    <cellStyle name="40% - Accent4 57 2 4 2" xfId="15052" xr:uid="{00000000-0005-0000-0000-0000FD390000}"/>
    <cellStyle name="40% - Accent4 57 2 5" xfId="15053" xr:uid="{00000000-0005-0000-0000-0000FE390000}"/>
    <cellStyle name="40% - Accent4 57 2 5 2" xfId="15054" xr:uid="{00000000-0005-0000-0000-0000FF390000}"/>
    <cellStyle name="40% - Accent4 57 2 6" xfId="15055" xr:uid="{00000000-0005-0000-0000-0000003A0000}"/>
    <cellStyle name="40% - Accent4 57 3" xfId="15056" xr:uid="{00000000-0005-0000-0000-0000013A0000}"/>
    <cellStyle name="40% - Accent4 57 3 2" xfId="15057" xr:uid="{00000000-0005-0000-0000-0000023A0000}"/>
    <cellStyle name="40% - Accent4 57 4" xfId="15058" xr:uid="{00000000-0005-0000-0000-0000033A0000}"/>
    <cellStyle name="40% - Accent4 57 4 2" xfId="15059" xr:uid="{00000000-0005-0000-0000-0000043A0000}"/>
    <cellStyle name="40% - Accent4 57 5" xfId="15060" xr:uid="{00000000-0005-0000-0000-0000053A0000}"/>
    <cellStyle name="40% - Accent4 57 5 2" xfId="15061" xr:uid="{00000000-0005-0000-0000-0000063A0000}"/>
    <cellStyle name="40% - Accent4 57 6" xfId="15062" xr:uid="{00000000-0005-0000-0000-0000073A0000}"/>
    <cellStyle name="40% - Accent4 57 6 2" xfId="15063" xr:uid="{00000000-0005-0000-0000-0000083A0000}"/>
    <cellStyle name="40% - Accent4 57 7" xfId="15064" xr:uid="{00000000-0005-0000-0000-0000093A0000}"/>
    <cellStyle name="40% - Accent4 57 8" xfId="15065" xr:uid="{00000000-0005-0000-0000-00000A3A0000}"/>
    <cellStyle name="40% - Accent4 58" xfId="15066" xr:uid="{00000000-0005-0000-0000-00000B3A0000}"/>
    <cellStyle name="40% - Accent4 58 2" xfId="15067" xr:uid="{00000000-0005-0000-0000-00000C3A0000}"/>
    <cellStyle name="40% - Accent4 58 2 2" xfId="15068" xr:uid="{00000000-0005-0000-0000-00000D3A0000}"/>
    <cellStyle name="40% - Accent4 58 2 2 2" xfId="15069" xr:uid="{00000000-0005-0000-0000-00000E3A0000}"/>
    <cellStyle name="40% - Accent4 58 2 3" xfId="15070" xr:uid="{00000000-0005-0000-0000-00000F3A0000}"/>
    <cellStyle name="40% - Accent4 58 2 3 2" xfId="15071" xr:uid="{00000000-0005-0000-0000-0000103A0000}"/>
    <cellStyle name="40% - Accent4 58 2 4" xfId="15072" xr:uid="{00000000-0005-0000-0000-0000113A0000}"/>
    <cellStyle name="40% - Accent4 58 2 4 2" xfId="15073" xr:uid="{00000000-0005-0000-0000-0000123A0000}"/>
    <cellStyle name="40% - Accent4 58 2 5" xfId="15074" xr:uid="{00000000-0005-0000-0000-0000133A0000}"/>
    <cellStyle name="40% - Accent4 58 2 5 2" xfId="15075" xr:uid="{00000000-0005-0000-0000-0000143A0000}"/>
    <cellStyle name="40% - Accent4 58 2 6" xfId="15076" xr:uid="{00000000-0005-0000-0000-0000153A0000}"/>
    <cellStyle name="40% - Accent4 58 3" xfId="15077" xr:uid="{00000000-0005-0000-0000-0000163A0000}"/>
    <cellStyle name="40% - Accent4 58 3 2" xfId="15078" xr:uid="{00000000-0005-0000-0000-0000173A0000}"/>
    <cellStyle name="40% - Accent4 58 4" xfId="15079" xr:uid="{00000000-0005-0000-0000-0000183A0000}"/>
    <cellStyle name="40% - Accent4 58 4 2" xfId="15080" xr:uid="{00000000-0005-0000-0000-0000193A0000}"/>
    <cellStyle name="40% - Accent4 58 5" xfId="15081" xr:uid="{00000000-0005-0000-0000-00001A3A0000}"/>
    <cellStyle name="40% - Accent4 58 5 2" xfId="15082" xr:uid="{00000000-0005-0000-0000-00001B3A0000}"/>
    <cellStyle name="40% - Accent4 58 6" xfId="15083" xr:uid="{00000000-0005-0000-0000-00001C3A0000}"/>
    <cellStyle name="40% - Accent4 58 6 2" xfId="15084" xr:uid="{00000000-0005-0000-0000-00001D3A0000}"/>
    <cellStyle name="40% - Accent4 58 7" xfId="15085" xr:uid="{00000000-0005-0000-0000-00001E3A0000}"/>
    <cellStyle name="40% - Accent4 58 8" xfId="15086" xr:uid="{00000000-0005-0000-0000-00001F3A0000}"/>
    <cellStyle name="40% - Accent4 59" xfId="15087" xr:uid="{00000000-0005-0000-0000-0000203A0000}"/>
    <cellStyle name="40% - Accent4 59 2" xfId="15088" xr:uid="{00000000-0005-0000-0000-0000213A0000}"/>
    <cellStyle name="40% - Accent4 59 2 2" xfId="15089" xr:uid="{00000000-0005-0000-0000-0000223A0000}"/>
    <cellStyle name="40% - Accent4 59 2 2 2" xfId="15090" xr:uid="{00000000-0005-0000-0000-0000233A0000}"/>
    <cellStyle name="40% - Accent4 59 2 3" xfId="15091" xr:uid="{00000000-0005-0000-0000-0000243A0000}"/>
    <cellStyle name="40% - Accent4 59 2 3 2" xfId="15092" xr:uid="{00000000-0005-0000-0000-0000253A0000}"/>
    <cellStyle name="40% - Accent4 59 2 4" xfId="15093" xr:uid="{00000000-0005-0000-0000-0000263A0000}"/>
    <cellStyle name="40% - Accent4 59 2 4 2" xfId="15094" xr:uid="{00000000-0005-0000-0000-0000273A0000}"/>
    <cellStyle name="40% - Accent4 59 2 5" xfId="15095" xr:uid="{00000000-0005-0000-0000-0000283A0000}"/>
    <cellStyle name="40% - Accent4 59 2 5 2" xfId="15096" xr:uid="{00000000-0005-0000-0000-0000293A0000}"/>
    <cellStyle name="40% - Accent4 59 2 6" xfId="15097" xr:uid="{00000000-0005-0000-0000-00002A3A0000}"/>
    <cellStyle name="40% - Accent4 59 3" xfId="15098" xr:uid="{00000000-0005-0000-0000-00002B3A0000}"/>
    <cellStyle name="40% - Accent4 59 3 2" xfId="15099" xr:uid="{00000000-0005-0000-0000-00002C3A0000}"/>
    <cellStyle name="40% - Accent4 59 4" xfId="15100" xr:uid="{00000000-0005-0000-0000-00002D3A0000}"/>
    <cellStyle name="40% - Accent4 59 4 2" xfId="15101" xr:uid="{00000000-0005-0000-0000-00002E3A0000}"/>
    <cellStyle name="40% - Accent4 59 5" xfId="15102" xr:uid="{00000000-0005-0000-0000-00002F3A0000}"/>
    <cellStyle name="40% - Accent4 59 5 2" xfId="15103" xr:uid="{00000000-0005-0000-0000-0000303A0000}"/>
    <cellStyle name="40% - Accent4 59 6" xfId="15104" xr:uid="{00000000-0005-0000-0000-0000313A0000}"/>
    <cellStyle name="40% - Accent4 59 6 2" xfId="15105" xr:uid="{00000000-0005-0000-0000-0000323A0000}"/>
    <cellStyle name="40% - Accent4 59 7" xfId="15106" xr:uid="{00000000-0005-0000-0000-0000333A0000}"/>
    <cellStyle name="40% - Accent4 59 8" xfId="15107" xr:uid="{00000000-0005-0000-0000-0000343A0000}"/>
    <cellStyle name="40% - Accent4 6" xfId="15108" xr:uid="{00000000-0005-0000-0000-0000353A0000}"/>
    <cellStyle name="40% - Accent4 6 10" xfId="15109" xr:uid="{00000000-0005-0000-0000-0000363A0000}"/>
    <cellStyle name="40% - Accent4 6 11" xfId="15110" xr:uid="{00000000-0005-0000-0000-0000373A0000}"/>
    <cellStyle name="40% - Accent4 6 2" xfId="15111" xr:uid="{00000000-0005-0000-0000-0000383A0000}"/>
    <cellStyle name="40% - Accent4 6 2 2" xfId="15112" xr:uid="{00000000-0005-0000-0000-0000393A0000}"/>
    <cellStyle name="40% - Accent4 6 2 2 2" xfId="15113" xr:uid="{00000000-0005-0000-0000-00003A3A0000}"/>
    <cellStyle name="40% - Accent4 6 2 3" xfId="15114" xr:uid="{00000000-0005-0000-0000-00003B3A0000}"/>
    <cellStyle name="40% - Accent4 6 2 3 2" xfId="15115" xr:uid="{00000000-0005-0000-0000-00003C3A0000}"/>
    <cellStyle name="40% - Accent4 6 2 4" xfId="15116" xr:uid="{00000000-0005-0000-0000-00003D3A0000}"/>
    <cellStyle name="40% - Accent4 6 2 4 2" xfId="15117" xr:uid="{00000000-0005-0000-0000-00003E3A0000}"/>
    <cellStyle name="40% - Accent4 6 2 5" xfId="15118" xr:uid="{00000000-0005-0000-0000-00003F3A0000}"/>
    <cellStyle name="40% - Accent4 6 2 5 2" xfId="15119" xr:uid="{00000000-0005-0000-0000-0000403A0000}"/>
    <cellStyle name="40% - Accent4 6 2 6" xfId="15120" xr:uid="{00000000-0005-0000-0000-0000413A0000}"/>
    <cellStyle name="40% - Accent4 6 2 7" xfId="15121" xr:uid="{00000000-0005-0000-0000-0000423A0000}"/>
    <cellStyle name="40% - Accent4 6 2 8" xfId="15122" xr:uid="{00000000-0005-0000-0000-0000433A0000}"/>
    <cellStyle name="40% - Accent4 6 2 9" xfId="15123" xr:uid="{00000000-0005-0000-0000-0000443A0000}"/>
    <cellStyle name="40% - Accent4 6 3" xfId="15124" xr:uid="{00000000-0005-0000-0000-0000453A0000}"/>
    <cellStyle name="40% - Accent4 6 3 2" xfId="15125" xr:uid="{00000000-0005-0000-0000-0000463A0000}"/>
    <cellStyle name="40% - Accent4 6 4" xfId="15126" xr:uid="{00000000-0005-0000-0000-0000473A0000}"/>
    <cellStyle name="40% - Accent4 6 4 2" xfId="15127" xr:uid="{00000000-0005-0000-0000-0000483A0000}"/>
    <cellStyle name="40% - Accent4 6 5" xfId="15128" xr:uid="{00000000-0005-0000-0000-0000493A0000}"/>
    <cellStyle name="40% - Accent4 6 5 2" xfId="15129" xr:uid="{00000000-0005-0000-0000-00004A3A0000}"/>
    <cellStyle name="40% - Accent4 6 6" xfId="15130" xr:uid="{00000000-0005-0000-0000-00004B3A0000}"/>
    <cellStyle name="40% - Accent4 6 6 2" xfId="15131" xr:uid="{00000000-0005-0000-0000-00004C3A0000}"/>
    <cellStyle name="40% - Accent4 6 7" xfId="15132" xr:uid="{00000000-0005-0000-0000-00004D3A0000}"/>
    <cellStyle name="40% - Accent4 6 8" xfId="15133" xr:uid="{00000000-0005-0000-0000-00004E3A0000}"/>
    <cellStyle name="40% - Accent4 6 9" xfId="15134" xr:uid="{00000000-0005-0000-0000-00004F3A0000}"/>
    <cellStyle name="40% - Accent4 60" xfId="15135" xr:uid="{00000000-0005-0000-0000-0000503A0000}"/>
    <cellStyle name="40% - Accent4 60 2" xfId="15136" xr:uid="{00000000-0005-0000-0000-0000513A0000}"/>
    <cellStyle name="40% - Accent4 60 2 2" xfId="15137" xr:uid="{00000000-0005-0000-0000-0000523A0000}"/>
    <cellStyle name="40% - Accent4 60 2 2 2" xfId="15138" xr:uid="{00000000-0005-0000-0000-0000533A0000}"/>
    <cellStyle name="40% - Accent4 60 2 3" xfId="15139" xr:uid="{00000000-0005-0000-0000-0000543A0000}"/>
    <cellStyle name="40% - Accent4 60 2 3 2" xfId="15140" xr:uid="{00000000-0005-0000-0000-0000553A0000}"/>
    <cellStyle name="40% - Accent4 60 2 4" xfId="15141" xr:uid="{00000000-0005-0000-0000-0000563A0000}"/>
    <cellStyle name="40% - Accent4 60 2 4 2" xfId="15142" xr:uid="{00000000-0005-0000-0000-0000573A0000}"/>
    <cellStyle name="40% - Accent4 60 2 5" xfId="15143" xr:uid="{00000000-0005-0000-0000-0000583A0000}"/>
    <cellStyle name="40% - Accent4 60 2 5 2" xfId="15144" xr:uid="{00000000-0005-0000-0000-0000593A0000}"/>
    <cellStyle name="40% - Accent4 60 2 6" xfId="15145" xr:uid="{00000000-0005-0000-0000-00005A3A0000}"/>
    <cellStyle name="40% - Accent4 60 3" xfId="15146" xr:uid="{00000000-0005-0000-0000-00005B3A0000}"/>
    <cellStyle name="40% - Accent4 60 3 2" xfId="15147" xr:uid="{00000000-0005-0000-0000-00005C3A0000}"/>
    <cellStyle name="40% - Accent4 60 4" xfId="15148" xr:uid="{00000000-0005-0000-0000-00005D3A0000}"/>
    <cellStyle name="40% - Accent4 60 4 2" xfId="15149" xr:uid="{00000000-0005-0000-0000-00005E3A0000}"/>
    <cellStyle name="40% - Accent4 60 5" xfId="15150" xr:uid="{00000000-0005-0000-0000-00005F3A0000}"/>
    <cellStyle name="40% - Accent4 60 5 2" xfId="15151" xr:uid="{00000000-0005-0000-0000-0000603A0000}"/>
    <cellStyle name="40% - Accent4 60 6" xfId="15152" xr:uid="{00000000-0005-0000-0000-0000613A0000}"/>
    <cellStyle name="40% - Accent4 60 6 2" xfId="15153" xr:uid="{00000000-0005-0000-0000-0000623A0000}"/>
    <cellStyle name="40% - Accent4 60 7" xfId="15154" xr:uid="{00000000-0005-0000-0000-0000633A0000}"/>
    <cellStyle name="40% - Accent4 60 8" xfId="15155" xr:uid="{00000000-0005-0000-0000-0000643A0000}"/>
    <cellStyle name="40% - Accent4 61" xfId="15156" xr:uid="{00000000-0005-0000-0000-0000653A0000}"/>
    <cellStyle name="40% - Accent4 61 2" xfId="15157" xr:uid="{00000000-0005-0000-0000-0000663A0000}"/>
    <cellStyle name="40% - Accent4 61 2 2" xfId="15158" xr:uid="{00000000-0005-0000-0000-0000673A0000}"/>
    <cellStyle name="40% - Accent4 61 2 2 2" xfId="15159" xr:uid="{00000000-0005-0000-0000-0000683A0000}"/>
    <cellStyle name="40% - Accent4 61 2 3" xfId="15160" xr:uid="{00000000-0005-0000-0000-0000693A0000}"/>
    <cellStyle name="40% - Accent4 61 2 3 2" xfId="15161" xr:uid="{00000000-0005-0000-0000-00006A3A0000}"/>
    <cellStyle name="40% - Accent4 61 2 4" xfId="15162" xr:uid="{00000000-0005-0000-0000-00006B3A0000}"/>
    <cellStyle name="40% - Accent4 61 2 4 2" xfId="15163" xr:uid="{00000000-0005-0000-0000-00006C3A0000}"/>
    <cellStyle name="40% - Accent4 61 2 5" xfId="15164" xr:uid="{00000000-0005-0000-0000-00006D3A0000}"/>
    <cellStyle name="40% - Accent4 61 2 5 2" xfId="15165" xr:uid="{00000000-0005-0000-0000-00006E3A0000}"/>
    <cellStyle name="40% - Accent4 61 2 6" xfId="15166" xr:uid="{00000000-0005-0000-0000-00006F3A0000}"/>
    <cellStyle name="40% - Accent4 61 3" xfId="15167" xr:uid="{00000000-0005-0000-0000-0000703A0000}"/>
    <cellStyle name="40% - Accent4 61 3 2" xfId="15168" xr:uid="{00000000-0005-0000-0000-0000713A0000}"/>
    <cellStyle name="40% - Accent4 61 4" xfId="15169" xr:uid="{00000000-0005-0000-0000-0000723A0000}"/>
    <cellStyle name="40% - Accent4 61 4 2" xfId="15170" xr:uid="{00000000-0005-0000-0000-0000733A0000}"/>
    <cellStyle name="40% - Accent4 61 5" xfId="15171" xr:uid="{00000000-0005-0000-0000-0000743A0000}"/>
    <cellStyle name="40% - Accent4 61 5 2" xfId="15172" xr:uid="{00000000-0005-0000-0000-0000753A0000}"/>
    <cellStyle name="40% - Accent4 61 6" xfId="15173" xr:uid="{00000000-0005-0000-0000-0000763A0000}"/>
    <cellStyle name="40% - Accent4 61 6 2" xfId="15174" xr:uid="{00000000-0005-0000-0000-0000773A0000}"/>
    <cellStyle name="40% - Accent4 61 7" xfId="15175" xr:uid="{00000000-0005-0000-0000-0000783A0000}"/>
    <cellStyle name="40% - Accent4 61 8" xfId="15176" xr:uid="{00000000-0005-0000-0000-0000793A0000}"/>
    <cellStyle name="40% - Accent4 62" xfId="15177" xr:uid="{00000000-0005-0000-0000-00007A3A0000}"/>
    <cellStyle name="40% - Accent4 62 2" xfId="15178" xr:uid="{00000000-0005-0000-0000-00007B3A0000}"/>
    <cellStyle name="40% - Accent4 62 2 2" xfId="15179" xr:uid="{00000000-0005-0000-0000-00007C3A0000}"/>
    <cellStyle name="40% - Accent4 62 2 2 2" xfId="15180" xr:uid="{00000000-0005-0000-0000-00007D3A0000}"/>
    <cellStyle name="40% - Accent4 62 2 3" xfId="15181" xr:uid="{00000000-0005-0000-0000-00007E3A0000}"/>
    <cellStyle name="40% - Accent4 62 2 3 2" xfId="15182" xr:uid="{00000000-0005-0000-0000-00007F3A0000}"/>
    <cellStyle name="40% - Accent4 62 2 4" xfId="15183" xr:uid="{00000000-0005-0000-0000-0000803A0000}"/>
    <cellStyle name="40% - Accent4 62 2 4 2" xfId="15184" xr:uid="{00000000-0005-0000-0000-0000813A0000}"/>
    <cellStyle name="40% - Accent4 62 2 5" xfId="15185" xr:uid="{00000000-0005-0000-0000-0000823A0000}"/>
    <cellStyle name="40% - Accent4 62 2 5 2" xfId="15186" xr:uid="{00000000-0005-0000-0000-0000833A0000}"/>
    <cellStyle name="40% - Accent4 62 2 6" xfId="15187" xr:uid="{00000000-0005-0000-0000-0000843A0000}"/>
    <cellStyle name="40% - Accent4 62 3" xfId="15188" xr:uid="{00000000-0005-0000-0000-0000853A0000}"/>
    <cellStyle name="40% - Accent4 62 3 2" xfId="15189" xr:uid="{00000000-0005-0000-0000-0000863A0000}"/>
    <cellStyle name="40% - Accent4 62 4" xfId="15190" xr:uid="{00000000-0005-0000-0000-0000873A0000}"/>
    <cellStyle name="40% - Accent4 62 4 2" xfId="15191" xr:uid="{00000000-0005-0000-0000-0000883A0000}"/>
    <cellStyle name="40% - Accent4 62 5" xfId="15192" xr:uid="{00000000-0005-0000-0000-0000893A0000}"/>
    <cellStyle name="40% - Accent4 62 5 2" xfId="15193" xr:uid="{00000000-0005-0000-0000-00008A3A0000}"/>
    <cellStyle name="40% - Accent4 62 6" xfId="15194" xr:uid="{00000000-0005-0000-0000-00008B3A0000}"/>
    <cellStyle name="40% - Accent4 62 6 2" xfId="15195" xr:uid="{00000000-0005-0000-0000-00008C3A0000}"/>
    <cellStyle name="40% - Accent4 62 7" xfId="15196" xr:uid="{00000000-0005-0000-0000-00008D3A0000}"/>
    <cellStyle name="40% - Accent4 62 8" xfId="15197" xr:uid="{00000000-0005-0000-0000-00008E3A0000}"/>
    <cellStyle name="40% - Accent4 63" xfId="15198" xr:uid="{00000000-0005-0000-0000-00008F3A0000}"/>
    <cellStyle name="40% - Accent4 63 2" xfId="15199" xr:uid="{00000000-0005-0000-0000-0000903A0000}"/>
    <cellStyle name="40% - Accent4 63 2 2" xfId="15200" xr:uid="{00000000-0005-0000-0000-0000913A0000}"/>
    <cellStyle name="40% - Accent4 63 2 2 2" xfId="15201" xr:uid="{00000000-0005-0000-0000-0000923A0000}"/>
    <cellStyle name="40% - Accent4 63 2 3" xfId="15202" xr:uid="{00000000-0005-0000-0000-0000933A0000}"/>
    <cellStyle name="40% - Accent4 63 2 3 2" xfId="15203" xr:uid="{00000000-0005-0000-0000-0000943A0000}"/>
    <cellStyle name="40% - Accent4 63 2 4" xfId="15204" xr:uid="{00000000-0005-0000-0000-0000953A0000}"/>
    <cellStyle name="40% - Accent4 63 2 4 2" xfId="15205" xr:uid="{00000000-0005-0000-0000-0000963A0000}"/>
    <cellStyle name="40% - Accent4 63 2 5" xfId="15206" xr:uid="{00000000-0005-0000-0000-0000973A0000}"/>
    <cellStyle name="40% - Accent4 63 2 5 2" xfId="15207" xr:uid="{00000000-0005-0000-0000-0000983A0000}"/>
    <cellStyle name="40% - Accent4 63 2 6" xfId="15208" xr:uid="{00000000-0005-0000-0000-0000993A0000}"/>
    <cellStyle name="40% - Accent4 63 3" xfId="15209" xr:uid="{00000000-0005-0000-0000-00009A3A0000}"/>
    <cellStyle name="40% - Accent4 63 3 2" xfId="15210" xr:uid="{00000000-0005-0000-0000-00009B3A0000}"/>
    <cellStyle name="40% - Accent4 63 4" xfId="15211" xr:uid="{00000000-0005-0000-0000-00009C3A0000}"/>
    <cellStyle name="40% - Accent4 63 4 2" xfId="15212" xr:uid="{00000000-0005-0000-0000-00009D3A0000}"/>
    <cellStyle name="40% - Accent4 63 5" xfId="15213" xr:uid="{00000000-0005-0000-0000-00009E3A0000}"/>
    <cellStyle name="40% - Accent4 63 5 2" xfId="15214" xr:uid="{00000000-0005-0000-0000-00009F3A0000}"/>
    <cellStyle name="40% - Accent4 63 6" xfId="15215" xr:uid="{00000000-0005-0000-0000-0000A03A0000}"/>
    <cellStyle name="40% - Accent4 63 6 2" xfId="15216" xr:uid="{00000000-0005-0000-0000-0000A13A0000}"/>
    <cellStyle name="40% - Accent4 63 7" xfId="15217" xr:uid="{00000000-0005-0000-0000-0000A23A0000}"/>
    <cellStyle name="40% - Accent4 63 8" xfId="15218" xr:uid="{00000000-0005-0000-0000-0000A33A0000}"/>
    <cellStyle name="40% - Accent4 64" xfId="15219" xr:uid="{00000000-0005-0000-0000-0000A43A0000}"/>
    <cellStyle name="40% - Accent4 64 2" xfId="15220" xr:uid="{00000000-0005-0000-0000-0000A53A0000}"/>
    <cellStyle name="40% - Accent4 64 2 2" xfId="15221" xr:uid="{00000000-0005-0000-0000-0000A63A0000}"/>
    <cellStyle name="40% - Accent4 64 2 2 2" xfId="15222" xr:uid="{00000000-0005-0000-0000-0000A73A0000}"/>
    <cellStyle name="40% - Accent4 64 2 3" xfId="15223" xr:uid="{00000000-0005-0000-0000-0000A83A0000}"/>
    <cellStyle name="40% - Accent4 64 2 3 2" xfId="15224" xr:uid="{00000000-0005-0000-0000-0000A93A0000}"/>
    <cellStyle name="40% - Accent4 64 2 4" xfId="15225" xr:uid="{00000000-0005-0000-0000-0000AA3A0000}"/>
    <cellStyle name="40% - Accent4 64 2 4 2" xfId="15226" xr:uid="{00000000-0005-0000-0000-0000AB3A0000}"/>
    <cellStyle name="40% - Accent4 64 2 5" xfId="15227" xr:uid="{00000000-0005-0000-0000-0000AC3A0000}"/>
    <cellStyle name="40% - Accent4 64 2 5 2" xfId="15228" xr:uid="{00000000-0005-0000-0000-0000AD3A0000}"/>
    <cellStyle name="40% - Accent4 64 2 6" xfId="15229" xr:uid="{00000000-0005-0000-0000-0000AE3A0000}"/>
    <cellStyle name="40% - Accent4 64 3" xfId="15230" xr:uid="{00000000-0005-0000-0000-0000AF3A0000}"/>
    <cellStyle name="40% - Accent4 64 3 2" xfId="15231" xr:uid="{00000000-0005-0000-0000-0000B03A0000}"/>
    <cellStyle name="40% - Accent4 64 4" xfId="15232" xr:uid="{00000000-0005-0000-0000-0000B13A0000}"/>
    <cellStyle name="40% - Accent4 64 4 2" xfId="15233" xr:uid="{00000000-0005-0000-0000-0000B23A0000}"/>
    <cellStyle name="40% - Accent4 64 5" xfId="15234" xr:uid="{00000000-0005-0000-0000-0000B33A0000}"/>
    <cellStyle name="40% - Accent4 64 5 2" xfId="15235" xr:uid="{00000000-0005-0000-0000-0000B43A0000}"/>
    <cellStyle name="40% - Accent4 64 6" xfId="15236" xr:uid="{00000000-0005-0000-0000-0000B53A0000}"/>
    <cellStyle name="40% - Accent4 64 6 2" xfId="15237" xr:uid="{00000000-0005-0000-0000-0000B63A0000}"/>
    <cellStyle name="40% - Accent4 64 7" xfId="15238" xr:uid="{00000000-0005-0000-0000-0000B73A0000}"/>
    <cellStyle name="40% - Accent4 64 8" xfId="15239" xr:uid="{00000000-0005-0000-0000-0000B83A0000}"/>
    <cellStyle name="40% - Accent4 65" xfId="15240" xr:uid="{00000000-0005-0000-0000-0000B93A0000}"/>
    <cellStyle name="40% - Accent4 65 2" xfId="15241" xr:uid="{00000000-0005-0000-0000-0000BA3A0000}"/>
    <cellStyle name="40% - Accent4 65 2 2" xfId="15242" xr:uid="{00000000-0005-0000-0000-0000BB3A0000}"/>
    <cellStyle name="40% - Accent4 65 2 2 2" xfId="15243" xr:uid="{00000000-0005-0000-0000-0000BC3A0000}"/>
    <cellStyle name="40% - Accent4 65 2 3" xfId="15244" xr:uid="{00000000-0005-0000-0000-0000BD3A0000}"/>
    <cellStyle name="40% - Accent4 65 2 3 2" xfId="15245" xr:uid="{00000000-0005-0000-0000-0000BE3A0000}"/>
    <cellStyle name="40% - Accent4 65 2 4" xfId="15246" xr:uid="{00000000-0005-0000-0000-0000BF3A0000}"/>
    <cellStyle name="40% - Accent4 65 2 4 2" xfId="15247" xr:uid="{00000000-0005-0000-0000-0000C03A0000}"/>
    <cellStyle name="40% - Accent4 65 2 5" xfId="15248" xr:uid="{00000000-0005-0000-0000-0000C13A0000}"/>
    <cellStyle name="40% - Accent4 65 2 5 2" xfId="15249" xr:uid="{00000000-0005-0000-0000-0000C23A0000}"/>
    <cellStyle name="40% - Accent4 65 2 6" xfId="15250" xr:uid="{00000000-0005-0000-0000-0000C33A0000}"/>
    <cellStyle name="40% - Accent4 65 3" xfId="15251" xr:uid="{00000000-0005-0000-0000-0000C43A0000}"/>
    <cellStyle name="40% - Accent4 65 3 2" xfId="15252" xr:uid="{00000000-0005-0000-0000-0000C53A0000}"/>
    <cellStyle name="40% - Accent4 65 4" xfId="15253" xr:uid="{00000000-0005-0000-0000-0000C63A0000}"/>
    <cellStyle name="40% - Accent4 65 4 2" xfId="15254" xr:uid="{00000000-0005-0000-0000-0000C73A0000}"/>
    <cellStyle name="40% - Accent4 65 5" xfId="15255" xr:uid="{00000000-0005-0000-0000-0000C83A0000}"/>
    <cellStyle name="40% - Accent4 65 5 2" xfId="15256" xr:uid="{00000000-0005-0000-0000-0000C93A0000}"/>
    <cellStyle name="40% - Accent4 65 6" xfId="15257" xr:uid="{00000000-0005-0000-0000-0000CA3A0000}"/>
    <cellStyle name="40% - Accent4 65 6 2" xfId="15258" xr:uid="{00000000-0005-0000-0000-0000CB3A0000}"/>
    <cellStyle name="40% - Accent4 65 7" xfId="15259" xr:uid="{00000000-0005-0000-0000-0000CC3A0000}"/>
    <cellStyle name="40% - Accent4 65 8" xfId="15260" xr:uid="{00000000-0005-0000-0000-0000CD3A0000}"/>
    <cellStyle name="40% - Accent4 66" xfId="15261" xr:uid="{00000000-0005-0000-0000-0000CE3A0000}"/>
    <cellStyle name="40% - Accent4 66 2" xfId="15262" xr:uid="{00000000-0005-0000-0000-0000CF3A0000}"/>
    <cellStyle name="40% - Accent4 66 2 2" xfId="15263" xr:uid="{00000000-0005-0000-0000-0000D03A0000}"/>
    <cellStyle name="40% - Accent4 66 2 2 2" xfId="15264" xr:uid="{00000000-0005-0000-0000-0000D13A0000}"/>
    <cellStyle name="40% - Accent4 66 2 3" xfId="15265" xr:uid="{00000000-0005-0000-0000-0000D23A0000}"/>
    <cellStyle name="40% - Accent4 66 2 3 2" xfId="15266" xr:uid="{00000000-0005-0000-0000-0000D33A0000}"/>
    <cellStyle name="40% - Accent4 66 2 4" xfId="15267" xr:uid="{00000000-0005-0000-0000-0000D43A0000}"/>
    <cellStyle name="40% - Accent4 66 2 4 2" xfId="15268" xr:uid="{00000000-0005-0000-0000-0000D53A0000}"/>
    <cellStyle name="40% - Accent4 66 2 5" xfId="15269" xr:uid="{00000000-0005-0000-0000-0000D63A0000}"/>
    <cellStyle name="40% - Accent4 66 2 5 2" xfId="15270" xr:uid="{00000000-0005-0000-0000-0000D73A0000}"/>
    <cellStyle name="40% - Accent4 66 2 6" xfId="15271" xr:uid="{00000000-0005-0000-0000-0000D83A0000}"/>
    <cellStyle name="40% - Accent4 66 3" xfId="15272" xr:uid="{00000000-0005-0000-0000-0000D93A0000}"/>
    <cellStyle name="40% - Accent4 66 3 2" xfId="15273" xr:uid="{00000000-0005-0000-0000-0000DA3A0000}"/>
    <cellStyle name="40% - Accent4 66 4" xfId="15274" xr:uid="{00000000-0005-0000-0000-0000DB3A0000}"/>
    <cellStyle name="40% - Accent4 66 4 2" xfId="15275" xr:uid="{00000000-0005-0000-0000-0000DC3A0000}"/>
    <cellStyle name="40% - Accent4 66 5" xfId="15276" xr:uid="{00000000-0005-0000-0000-0000DD3A0000}"/>
    <cellStyle name="40% - Accent4 66 5 2" xfId="15277" xr:uid="{00000000-0005-0000-0000-0000DE3A0000}"/>
    <cellStyle name="40% - Accent4 66 6" xfId="15278" xr:uid="{00000000-0005-0000-0000-0000DF3A0000}"/>
    <cellStyle name="40% - Accent4 66 6 2" xfId="15279" xr:uid="{00000000-0005-0000-0000-0000E03A0000}"/>
    <cellStyle name="40% - Accent4 66 7" xfId="15280" xr:uid="{00000000-0005-0000-0000-0000E13A0000}"/>
    <cellStyle name="40% - Accent4 66 8" xfId="15281" xr:uid="{00000000-0005-0000-0000-0000E23A0000}"/>
    <cellStyle name="40% - Accent4 67" xfId="15282" xr:uid="{00000000-0005-0000-0000-0000E33A0000}"/>
    <cellStyle name="40% - Accent4 67 2" xfId="15283" xr:uid="{00000000-0005-0000-0000-0000E43A0000}"/>
    <cellStyle name="40% - Accent4 67 2 2" xfId="15284" xr:uid="{00000000-0005-0000-0000-0000E53A0000}"/>
    <cellStyle name="40% - Accent4 67 2 2 2" xfId="15285" xr:uid="{00000000-0005-0000-0000-0000E63A0000}"/>
    <cellStyle name="40% - Accent4 67 2 3" xfId="15286" xr:uid="{00000000-0005-0000-0000-0000E73A0000}"/>
    <cellStyle name="40% - Accent4 67 2 3 2" xfId="15287" xr:uid="{00000000-0005-0000-0000-0000E83A0000}"/>
    <cellStyle name="40% - Accent4 67 2 4" xfId="15288" xr:uid="{00000000-0005-0000-0000-0000E93A0000}"/>
    <cellStyle name="40% - Accent4 67 2 4 2" xfId="15289" xr:uid="{00000000-0005-0000-0000-0000EA3A0000}"/>
    <cellStyle name="40% - Accent4 67 2 5" xfId="15290" xr:uid="{00000000-0005-0000-0000-0000EB3A0000}"/>
    <cellStyle name="40% - Accent4 67 2 5 2" xfId="15291" xr:uid="{00000000-0005-0000-0000-0000EC3A0000}"/>
    <cellStyle name="40% - Accent4 67 2 6" xfId="15292" xr:uid="{00000000-0005-0000-0000-0000ED3A0000}"/>
    <cellStyle name="40% - Accent4 67 3" xfId="15293" xr:uid="{00000000-0005-0000-0000-0000EE3A0000}"/>
    <cellStyle name="40% - Accent4 67 3 2" xfId="15294" xr:uid="{00000000-0005-0000-0000-0000EF3A0000}"/>
    <cellStyle name="40% - Accent4 67 4" xfId="15295" xr:uid="{00000000-0005-0000-0000-0000F03A0000}"/>
    <cellStyle name="40% - Accent4 67 4 2" xfId="15296" xr:uid="{00000000-0005-0000-0000-0000F13A0000}"/>
    <cellStyle name="40% - Accent4 67 5" xfId="15297" xr:uid="{00000000-0005-0000-0000-0000F23A0000}"/>
    <cellStyle name="40% - Accent4 67 5 2" xfId="15298" xr:uid="{00000000-0005-0000-0000-0000F33A0000}"/>
    <cellStyle name="40% - Accent4 67 6" xfId="15299" xr:uid="{00000000-0005-0000-0000-0000F43A0000}"/>
    <cellStyle name="40% - Accent4 67 6 2" xfId="15300" xr:uid="{00000000-0005-0000-0000-0000F53A0000}"/>
    <cellStyle name="40% - Accent4 67 7" xfId="15301" xr:uid="{00000000-0005-0000-0000-0000F63A0000}"/>
    <cellStyle name="40% - Accent4 67 8" xfId="15302" xr:uid="{00000000-0005-0000-0000-0000F73A0000}"/>
    <cellStyle name="40% - Accent4 68" xfId="15303" xr:uid="{00000000-0005-0000-0000-0000F83A0000}"/>
    <cellStyle name="40% - Accent4 68 2" xfId="15304" xr:uid="{00000000-0005-0000-0000-0000F93A0000}"/>
    <cellStyle name="40% - Accent4 68 2 2" xfId="15305" xr:uid="{00000000-0005-0000-0000-0000FA3A0000}"/>
    <cellStyle name="40% - Accent4 68 2 2 2" xfId="15306" xr:uid="{00000000-0005-0000-0000-0000FB3A0000}"/>
    <cellStyle name="40% - Accent4 68 2 3" xfId="15307" xr:uid="{00000000-0005-0000-0000-0000FC3A0000}"/>
    <cellStyle name="40% - Accent4 68 2 3 2" xfId="15308" xr:uid="{00000000-0005-0000-0000-0000FD3A0000}"/>
    <cellStyle name="40% - Accent4 68 2 4" xfId="15309" xr:uid="{00000000-0005-0000-0000-0000FE3A0000}"/>
    <cellStyle name="40% - Accent4 68 2 4 2" xfId="15310" xr:uid="{00000000-0005-0000-0000-0000FF3A0000}"/>
    <cellStyle name="40% - Accent4 68 2 5" xfId="15311" xr:uid="{00000000-0005-0000-0000-0000003B0000}"/>
    <cellStyle name="40% - Accent4 68 2 5 2" xfId="15312" xr:uid="{00000000-0005-0000-0000-0000013B0000}"/>
    <cellStyle name="40% - Accent4 68 2 6" xfId="15313" xr:uid="{00000000-0005-0000-0000-0000023B0000}"/>
    <cellStyle name="40% - Accent4 68 3" xfId="15314" xr:uid="{00000000-0005-0000-0000-0000033B0000}"/>
    <cellStyle name="40% - Accent4 68 3 2" xfId="15315" xr:uid="{00000000-0005-0000-0000-0000043B0000}"/>
    <cellStyle name="40% - Accent4 68 4" xfId="15316" xr:uid="{00000000-0005-0000-0000-0000053B0000}"/>
    <cellStyle name="40% - Accent4 68 4 2" xfId="15317" xr:uid="{00000000-0005-0000-0000-0000063B0000}"/>
    <cellStyle name="40% - Accent4 68 5" xfId="15318" xr:uid="{00000000-0005-0000-0000-0000073B0000}"/>
    <cellStyle name="40% - Accent4 68 5 2" xfId="15319" xr:uid="{00000000-0005-0000-0000-0000083B0000}"/>
    <cellStyle name="40% - Accent4 68 6" xfId="15320" xr:uid="{00000000-0005-0000-0000-0000093B0000}"/>
    <cellStyle name="40% - Accent4 68 6 2" xfId="15321" xr:uid="{00000000-0005-0000-0000-00000A3B0000}"/>
    <cellStyle name="40% - Accent4 68 7" xfId="15322" xr:uid="{00000000-0005-0000-0000-00000B3B0000}"/>
    <cellStyle name="40% - Accent4 68 8" xfId="15323" xr:uid="{00000000-0005-0000-0000-00000C3B0000}"/>
    <cellStyle name="40% - Accent4 69" xfId="15324" xr:uid="{00000000-0005-0000-0000-00000D3B0000}"/>
    <cellStyle name="40% - Accent4 69 2" xfId="15325" xr:uid="{00000000-0005-0000-0000-00000E3B0000}"/>
    <cellStyle name="40% - Accent4 69 2 2" xfId="15326" xr:uid="{00000000-0005-0000-0000-00000F3B0000}"/>
    <cellStyle name="40% - Accent4 69 2 2 2" xfId="15327" xr:uid="{00000000-0005-0000-0000-0000103B0000}"/>
    <cellStyle name="40% - Accent4 69 2 3" xfId="15328" xr:uid="{00000000-0005-0000-0000-0000113B0000}"/>
    <cellStyle name="40% - Accent4 69 2 3 2" xfId="15329" xr:uid="{00000000-0005-0000-0000-0000123B0000}"/>
    <cellStyle name="40% - Accent4 69 2 4" xfId="15330" xr:uid="{00000000-0005-0000-0000-0000133B0000}"/>
    <cellStyle name="40% - Accent4 69 2 4 2" xfId="15331" xr:uid="{00000000-0005-0000-0000-0000143B0000}"/>
    <cellStyle name="40% - Accent4 69 2 5" xfId="15332" xr:uid="{00000000-0005-0000-0000-0000153B0000}"/>
    <cellStyle name="40% - Accent4 69 2 5 2" xfId="15333" xr:uid="{00000000-0005-0000-0000-0000163B0000}"/>
    <cellStyle name="40% - Accent4 69 2 6" xfId="15334" xr:uid="{00000000-0005-0000-0000-0000173B0000}"/>
    <cellStyle name="40% - Accent4 69 3" xfId="15335" xr:uid="{00000000-0005-0000-0000-0000183B0000}"/>
    <cellStyle name="40% - Accent4 69 3 2" xfId="15336" xr:uid="{00000000-0005-0000-0000-0000193B0000}"/>
    <cellStyle name="40% - Accent4 69 4" xfId="15337" xr:uid="{00000000-0005-0000-0000-00001A3B0000}"/>
    <cellStyle name="40% - Accent4 69 4 2" xfId="15338" xr:uid="{00000000-0005-0000-0000-00001B3B0000}"/>
    <cellStyle name="40% - Accent4 69 5" xfId="15339" xr:uid="{00000000-0005-0000-0000-00001C3B0000}"/>
    <cellStyle name="40% - Accent4 69 5 2" xfId="15340" xr:uid="{00000000-0005-0000-0000-00001D3B0000}"/>
    <cellStyle name="40% - Accent4 69 6" xfId="15341" xr:uid="{00000000-0005-0000-0000-00001E3B0000}"/>
    <cellStyle name="40% - Accent4 69 6 2" xfId="15342" xr:uid="{00000000-0005-0000-0000-00001F3B0000}"/>
    <cellStyle name="40% - Accent4 69 7" xfId="15343" xr:uid="{00000000-0005-0000-0000-0000203B0000}"/>
    <cellStyle name="40% - Accent4 69 8" xfId="15344" xr:uid="{00000000-0005-0000-0000-0000213B0000}"/>
    <cellStyle name="40% - Accent4 7" xfId="15345" xr:uid="{00000000-0005-0000-0000-0000223B0000}"/>
    <cellStyle name="40% - Accent4 7 10" xfId="15346" xr:uid="{00000000-0005-0000-0000-0000233B0000}"/>
    <cellStyle name="40% - Accent4 7 11" xfId="15347" xr:uid="{00000000-0005-0000-0000-0000243B0000}"/>
    <cellStyle name="40% - Accent4 7 2" xfId="15348" xr:uid="{00000000-0005-0000-0000-0000253B0000}"/>
    <cellStyle name="40% - Accent4 7 2 2" xfId="15349" xr:uid="{00000000-0005-0000-0000-0000263B0000}"/>
    <cellStyle name="40% - Accent4 7 2 2 2" xfId="15350" xr:uid="{00000000-0005-0000-0000-0000273B0000}"/>
    <cellStyle name="40% - Accent4 7 2 3" xfId="15351" xr:uid="{00000000-0005-0000-0000-0000283B0000}"/>
    <cellStyle name="40% - Accent4 7 2 3 2" xfId="15352" xr:uid="{00000000-0005-0000-0000-0000293B0000}"/>
    <cellStyle name="40% - Accent4 7 2 4" xfId="15353" xr:uid="{00000000-0005-0000-0000-00002A3B0000}"/>
    <cellStyle name="40% - Accent4 7 2 4 2" xfId="15354" xr:uid="{00000000-0005-0000-0000-00002B3B0000}"/>
    <cellStyle name="40% - Accent4 7 2 5" xfId="15355" xr:uid="{00000000-0005-0000-0000-00002C3B0000}"/>
    <cellStyle name="40% - Accent4 7 2 5 2" xfId="15356" xr:uid="{00000000-0005-0000-0000-00002D3B0000}"/>
    <cellStyle name="40% - Accent4 7 2 6" xfId="15357" xr:uid="{00000000-0005-0000-0000-00002E3B0000}"/>
    <cellStyle name="40% - Accent4 7 2 7" xfId="15358" xr:uid="{00000000-0005-0000-0000-00002F3B0000}"/>
    <cellStyle name="40% - Accent4 7 2 8" xfId="15359" xr:uid="{00000000-0005-0000-0000-0000303B0000}"/>
    <cellStyle name="40% - Accent4 7 2 9" xfId="15360" xr:uid="{00000000-0005-0000-0000-0000313B0000}"/>
    <cellStyle name="40% - Accent4 7 3" xfId="15361" xr:uid="{00000000-0005-0000-0000-0000323B0000}"/>
    <cellStyle name="40% - Accent4 7 3 2" xfId="15362" xr:uid="{00000000-0005-0000-0000-0000333B0000}"/>
    <cellStyle name="40% - Accent4 7 4" xfId="15363" xr:uid="{00000000-0005-0000-0000-0000343B0000}"/>
    <cellStyle name="40% - Accent4 7 4 2" xfId="15364" xr:uid="{00000000-0005-0000-0000-0000353B0000}"/>
    <cellStyle name="40% - Accent4 7 5" xfId="15365" xr:uid="{00000000-0005-0000-0000-0000363B0000}"/>
    <cellStyle name="40% - Accent4 7 5 2" xfId="15366" xr:uid="{00000000-0005-0000-0000-0000373B0000}"/>
    <cellStyle name="40% - Accent4 7 6" xfId="15367" xr:uid="{00000000-0005-0000-0000-0000383B0000}"/>
    <cellStyle name="40% - Accent4 7 6 2" xfId="15368" xr:uid="{00000000-0005-0000-0000-0000393B0000}"/>
    <cellStyle name="40% - Accent4 7 7" xfId="15369" xr:uid="{00000000-0005-0000-0000-00003A3B0000}"/>
    <cellStyle name="40% - Accent4 7 8" xfId="15370" xr:uid="{00000000-0005-0000-0000-00003B3B0000}"/>
    <cellStyle name="40% - Accent4 7 9" xfId="15371" xr:uid="{00000000-0005-0000-0000-00003C3B0000}"/>
    <cellStyle name="40% - Accent4 70" xfId="15372" xr:uid="{00000000-0005-0000-0000-00003D3B0000}"/>
    <cellStyle name="40% - Accent4 70 2" xfId="15373" xr:uid="{00000000-0005-0000-0000-00003E3B0000}"/>
    <cellStyle name="40% - Accent4 70 2 2" xfId="15374" xr:uid="{00000000-0005-0000-0000-00003F3B0000}"/>
    <cellStyle name="40% - Accent4 70 2 2 2" xfId="15375" xr:uid="{00000000-0005-0000-0000-0000403B0000}"/>
    <cellStyle name="40% - Accent4 70 2 3" xfId="15376" xr:uid="{00000000-0005-0000-0000-0000413B0000}"/>
    <cellStyle name="40% - Accent4 70 2 3 2" xfId="15377" xr:uid="{00000000-0005-0000-0000-0000423B0000}"/>
    <cellStyle name="40% - Accent4 70 2 4" xfId="15378" xr:uid="{00000000-0005-0000-0000-0000433B0000}"/>
    <cellStyle name="40% - Accent4 70 2 4 2" xfId="15379" xr:uid="{00000000-0005-0000-0000-0000443B0000}"/>
    <cellStyle name="40% - Accent4 70 2 5" xfId="15380" xr:uid="{00000000-0005-0000-0000-0000453B0000}"/>
    <cellStyle name="40% - Accent4 70 2 5 2" xfId="15381" xr:uid="{00000000-0005-0000-0000-0000463B0000}"/>
    <cellStyle name="40% - Accent4 70 2 6" xfId="15382" xr:uid="{00000000-0005-0000-0000-0000473B0000}"/>
    <cellStyle name="40% - Accent4 70 3" xfId="15383" xr:uid="{00000000-0005-0000-0000-0000483B0000}"/>
    <cellStyle name="40% - Accent4 70 3 2" xfId="15384" xr:uid="{00000000-0005-0000-0000-0000493B0000}"/>
    <cellStyle name="40% - Accent4 70 4" xfId="15385" xr:uid="{00000000-0005-0000-0000-00004A3B0000}"/>
    <cellStyle name="40% - Accent4 70 4 2" xfId="15386" xr:uid="{00000000-0005-0000-0000-00004B3B0000}"/>
    <cellStyle name="40% - Accent4 70 5" xfId="15387" xr:uid="{00000000-0005-0000-0000-00004C3B0000}"/>
    <cellStyle name="40% - Accent4 70 5 2" xfId="15388" xr:uid="{00000000-0005-0000-0000-00004D3B0000}"/>
    <cellStyle name="40% - Accent4 70 6" xfId="15389" xr:uid="{00000000-0005-0000-0000-00004E3B0000}"/>
    <cellStyle name="40% - Accent4 70 6 2" xfId="15390" xr:uid="{00000000-0005-0000-0000-00004F3B0000}"/>
    <cellStyle name="40% - Accent4 70 7" xfId="15391" xr:uid="{00000000-0005-0000-0000-0000503B0000}"/>
    <cellStyle name="40% - Accent4 70 8" xfId="15392" xr:uid="{00000000-0005-0000-0000-0000513B0000}"/>
    <cellStyle name="40% - Accent4 71" xfId="15393" xr:uid="{00000000-0005-0000-0000-0000523B0000}"/>
    <cellStyle name="40% - Accent4 71 2" xfId="15394" xr:uid="{00000000-0005-0000-0000-0000533B0000}"/>
    <cellStyle name="40% - Accent4 71 2 2" xfId="15395" xr:uid="{00000000-0005-0000-0000-0000543B0000}"/>
    <cellStyle name="40% - Accent4 71 2 2 2" xfId="15396" xr:uid="{00000000-0005-0000-0000-0000553B0000}"/>
    <cellStyle name="40% - Accent4 71 2 3" xfId="15397" xr:uid="{00000000-0005-0000-0000-0000563B0000}"/>
    <cellStyle name="40% - Accent4 71 2 3 2" xfId="15398" xr:uid="{00000000-0005-0000-0000-0000573B0000}"/>
    <cellStyle name="40% - Accent4 71 2 4" xfId="15399" xr:uid="{00000000-0005-0000-0000-0000583B0000}"/>
    <cellStyle name="40% - Accent4 71 2 4 2" xfId="15400" xr:uid="{00000000-0005-0000-0000-0000593B0000}"/>
    <cellStyle name="40% - Accent4 71 2 5" xfId="15401" xr:uid="{00000000-0005-0000-0000-00005A3B0000}"/>
    <cellStyle name="40% - Accent4 71 2 5 2" xfId="15402" xr:uid="{00000000-0005-0000-0000-00005B3B0000}"/>
    <cellStyle name="40% - Accent4 71 2 6" xfId="15403" xr:uid="{00000000-0005-0000-0000-00005C3B0000}"/>
    <cellStyle name="40% - Accent4 71 3" xfId="15404" xr:uid="{00000000-0005-0000-0000-00005D3B0000}"/>
    <cellStyle name="40% - Accent4 71 3 2" xfId="15405" xr:uid="{00000000-0005-0000-0000-00005E3B0000}"/>
    <cellStyle name="40% - Accent4 71 4" xfId="15406" xr:uid="{00000000-0005-0000-0000-00005F3B0000}"/>
    <cellStyle name="40% - Accent4 71 4 2" xfId="15407" xr:uid="{00000000-0005-0000-0000-0000603B0000}"/>
    <cellStyle name="40% - Accent4 71 5" xfId="15408" xr:uid="{00000000-0005-0000-0000-0000613B0000}"/>
    <cellStyle name="40% - Accent4 71 5 2" xfId="15409" xr:uid="{00000000-0005-0000-0000-0000623B0000}"/>
    <cellStyle name="40% - Accent4 71 6" xfId="15410" xr:uid="{00000000-0005-0000-0000-0000633B0000}"/>
    <cellStyle name="40% - Accent4 71 6 2" xfId="15411" xr:uid="{00000000-0005-0000-0000-0000643B0000}"/>
    <cellStyle name="40% - Accent4 71 7" xfId="15412" xr:uid="{00000000-0005-0000-0000-0000653B0000}"/>
    <cellStyle name="40% - Accent4 71 8" xfId="15413" xr:uid="{00000000-0005-0000-0000-0000663B0000}"/>
    <cellStyle name="40% - Accent4 72" xfId="15414" xr:uid="{00000000-0005-0000-0000-0000673B0000}"/>
    <cellStyle name="40% - Accent4 72 2" xfId="15415" xr:uid="{00000000-0005-0000-0000-0000683B0000}"/>
    <cellStyle name="40% - Accent4 72 2 2" xfId="15416" xr:uid="{00000000-0005-0000-0000-0000693B0000}"/>
    <cellStyle name="40% - Accent4 72 2 2 2" xfId="15417" xr:uid="{00000000-0005-0000-0000-00006A3B0000}"/>
    <cellStyle name="40% - Accent4 72 2 3" xfId="15418" xr:uid="{00000000-0005-0000-0000-00006B3B0000}"/>
    <cellStyle name="40% - Accent4 72 2 3 2" xfId="15419" xr:uid="{00000000-0005-0000-0000-00006C3B0000}"/>
    <cellStyle name="40% - Accent4 72 2 4" xfId="15420" xr:uid="{00000000-0005-0000-0000-00006D3B0000}"/>
    <cellStyle name="40% - Accent4 72 2 4 2" xfId="15421" xr:uid="{00000000-0005-0000-0000-00006E3B0000}"/>
    <cellStyle name="40% - Accent4 72 2 5" xfId="15422" xr:uid="{00000000-0005-0000-0000-00006F3B0000}"/>
    <cellStyle name="40% - Accent4 72 2 5 2" xfId="15423" xr:uid="{00000000-0005-0000-0000-0000703B0000}"/>
    <cellStyle name="40% - Accent4 72 2 6" xfId="15424" xr:uid="{00000000-0005-0000-0000-0000713B0000}"/>
    <cellStyle name="40% - Accent4 72 3" xfId="15425" xr:uid="{00000000-0005-0000-0000-0000723B0000}"/>
    <cellStyle name="40% - Accent4 72 3 2" xfId="15426" xr:uid="{00000000-0005-0000-0000-0000733B0000}"/>
    <cellStyle name="40% - Accent4 72 4" xfId="15427" xr:uid="{00000000-0005-0000-0000-0000743B0000}"/>
    <cellStyle name="40% - Accent4 72 4 2" xfId="15428" xr:uid="{00000000-0005-0000-0000-0000753B0000}"/>
    <cellStyle name="40% - Accent4 72 5" xfId="15429" xr:uid="{00000000-0005-0000-0000-0000763B0000}"/>
    <cellStyle name="40% - Accent4 72 5 2" xfId="15430" xr:uid="{00000000-0005-0000-0000-0000773B0000}"/>
    <cellStyle name="40% - Accent4 72 6" xfId="15431" xr:uid="{00000000-0005-0000-0000-0000783B0000}"/>
    <cellStyle name="40% - Accent4 72 6 2" xfId="15432" xr:uid="{00000000-0005-0000-0000-0000793B0000}"/>
    <cellStyle name="40% - Accent4 72 7" xfId="15433" xr:uid="{00000000-0005-0000-0000-00007A3B0000}"/>
    <cellStyle name="40% - Accent4 72 8" xfId="15434" xr:uid="{00000000-0005-0000-0000-00007B3B0000}"/>
    <cellStyle name="40% - Accent4 8" xfId="15435" xr:uid="{00000000-0005-0000-0000-00007C3B0000}"/>
    <cellStyle name="40% - Accent4 8 2" xfId="15436" xr:uid="{00000000-0005-0000-0000-00007D3B0000}"/>
    <cellStyle name="40% - Accent4 8 2 2" xfId="15437" xr:uid="{00000000-0005-0000-0000-00007E3B0000}"/>
    <cellStyle name="40% - Accent4 8 2 2 2" xfId="15438" xr:uid="{00000000-0005-0000-0000-00007F3B0000}"/>
    <cellStyle name="40% - Accent4 8 2 3" xfId="15439" xr:uid="{00000000-0005-0000-0000-0000803B0000}"/>
    <cellStyle name="40% - Accent4 8 2 3 2" xfId="15440" xr:uid="{00000000-0005-0000-0000-0000813B0000}"/>
    <cellStyle name="40% - Accent4 8 2 4" xfId="15441" xr:uid="{00000000-0005-0000-0000-0000823B0000}"/>
    <cellStyle name="40% - Accent4 8 2 4 2" xfId="15442" xr:uid="{00000000-0005-0000-0000-0000833B0000}"/>
    <cellStyle name="40% - Accent4 8 2 5" xfId="15443" xr:uid="{00000000-0005-0000-0000-0000843B0000}"/>
    <cellStyle name="40% - Accent4 8 2 5 2" xfId="15444" xr:uid="{00000000-0005-0000-0000-0000853B0000}"/>
    <cellStyle name="40% - Accent4 8 2 6" xfId="15445" xr:uid="{00000000-0005-0000-0000-0000863B0000}"/>
    <cellStyle name="40% - Accent4 8 3" xfId="15446" xr:uid="{00000000-0005-0000-0000-0000873B0000}"/>
    <cellStyle name="40% - Accent4 8 3 2" xfId="15447" xr:uid="{00000000-0005-0000-0000-0000883B0000}"/>
    <cellStyle name="40% - Accent4 8 4" xfId="15448" xr:uid="{00000000-0005-0000-0000-0000893B0000}"/>
    <cellStyle name="40% - Accent4 8 4 2" xfId="15449" xr:uid="{00000000-0005-0000-0000-00008A3B0000}"/>
    <cellStyle name="40% - Accent4 8 5" xfId="15450" xr:uid="{00000000-0005-0000-0000-00008B3B0000}"/>
    <cellStyle name="40% - Accent4 8 5 2" xfId="15451" xr:uid="{00000000-0005-0000-0000-00008C3B0000}"/>
    <cellStyle name="40% - Accent4 8 6" xfId="15452" xr:uid="{00000000-0005-0000-0000-00008D3B0000}"/>
    <cellStyle name="40% - Accent4 8 6 2" xfId="15453" xr:uid="{00000000-0005-0000-0000-00008E3B0000}"/>
    <cellStyle name="40% - Accent4 8 7" xfId="15454" xr:uid="{00000000-0005-0000-0000-00008F3B0000}"/>
    <cellStyle name="40% - Accent4 8 8" xfId="15455" xr:uid="{00000000-0005-0000-0000-0000903B0000}"/>
    <cellStyle name="40% - Accent4 9" xfId="15456" xr:uid="{00000000-0005-0000-0000-0000913B0000}"/>
    <cellStyle name="40% - Accent4 9 2" xfId="15457" xr:uid="{00000000-0005-0000-0000-0000923B0000}"/>
    <cellStyle name="40% - Accent4 9 2 2" xfId="15458" xr:uid="{00000000-0005-0000-0000-0000933B0000}"/>
    <cellStyle name="40% - Accent4 9 2 2 2" xfId="15459" xr:uid="{00000000-0005-0000-0000-0000943B0000}"/>
    <cellStyle name="40% - Accent4 9 2 3" xfId="15460" xr:uid="{00000000-0005-0000-0000-0000953B0000}"/>
    <cellStyle name="40% - Accent4 9 2 3 2" xfId="15461" xr:uid="{00000000-0005-0000-0000-0000963B0000}"/>
    <cellStyle name="40% - Accent4 9 2 4" xfId="15462" xr:uid="{00000000-0005-0000-0000-0000973B0000}"/>
    <cellStyle name="40% - Accent4 9 2 4 2" xfId="15463" xr:uid="{00000000-0005-0000-0000-0000983B0000}"/>
    <cellStyle name="40% - Accent4 9 2 5" xfId="15464" xr:uid="{00000000-0005-0000-0000-0000993B0000}"/>
    <cellStyle name="40% - Accent4 9 2 5 2" xfId="15465" xr:uid="{00000000-0005-0000-0000-00009A3B0000}"/>
    <cellStyle name="40% - Accent4 9 2 6" xfId="15466" xr:uid="{00000000-0005-0000-0000-00009B3B0000}"/>
    <cellStyle name="40% - Accent4 9 3" xfId="15467" xr:uid="{00000000-0005-0000-0000-00009C3B0000}"/>
    <cellStyle name="40% - Accent4 9 3 2" xfId="15468" xr:uid="{00000000-0005-0000-0000-00009D3B0000}"/>
    <cellStyle name="40% - Accent4 9 4" xfId="15469" xr:uid="{00000000-0005-0000-0000-00009E3B0000}"/>
    <cellStyle name="40% - Accent4 9 4 2" xfId="15470" xr:uid="{00000000-0005-0000-0000-00009F3B0000}"/>
    <cellStyle name="40% - Accent4 9 5" xfId="15471" xr:uid="{00000000-0005-0000-0000-0000A03B0000}"/>
    <cellStyle name="40% - Accent4 9 5 2" xfId="15472" xr:uid="{00000000-0005-0000-0000-0000A13B0000}"/>
    <cellStyle name="40% - Accent4 9 6" xfId="15473" xr:uid="{00000000-0005-0000-0000-0000A23B0000}"/>
    <cellStyle name="40% - Accent4 9 6 2" xfId="15474" xr:uid="{00000000-0005-0000-0000-0000A33B0000}"/>
    <cellStyle name="40% - Accent4 9 7" xfId="15475" xr:uid="{00000000-0005-0000-0000-0000A43B0000}"/>
    <cellStyle name="40% - Accent4 9 8" xfId="15476" xr:uid="{00000000-0005-0000-0000-0000A53B0000}"/>
    <cellStyle name="40% - Accent5 10" xfId="15477" xr:uid="{00000000-0005-0000-0000-0000A63B0000}"/>
    <cellStyle name="40% - Accent5 10 2" xfId="15478" xr:uid="{00000000-0005-0000-0000-0000A73B0000}"/>
    <cellStyle name="40% - Accent5 10 2 2" xfId="15479" xr:uid="{00000000-0005-0000-0000-0000A83B0000}"/>
    <cellStyle name="40% - Accent5 10 2 2 2" xfId="15480" xr:uid="{00000000-0005-0000-0000-0000A93B0000}"/>
    <cellStyle name="40% - Accent5 10 2 3" xfId="15481" xr:uid="{00000000-0005-0000-0000-0000AA3B0000}"/>
    <cellStyle name="40% - Accent5 10 2 3 2" xfId="15482" xr:uid="{00000000-0005-0000-0000-0000AB3B0000}"/>
    <cellStyle name="40% - Accent5 10 2 4" xfId="15483" xr:uid="{00000000-0005-0000-0000-0000AC3B0000}"/>
    <cellStyle name="40% - Accent5 10 2 4 2" xfId="15484" xr:uid="{00000000-0005-0000-0000-0000AD3B0000}"/>
    <cellStyle name="40% - Accent5 10 2 5" xfId="15485" xr:uid="{00000000-0005-0000-0000-0000AE3B0000}"/>
    <cellStyle name="40% - Accent5 10 2 5 2" xfId="15486" xr:uid="{00000000-0005-0000-0000-0000AF3B0000}"/>
    <cellStyle name="40% - Accent5 10 2 6" xfId="15487" xr:uid="{00000000-0005-0000-0000-0000B03B0000}"/>
    <cellStyle name="40% - Accent5 10 3" xfId="15488" xr:uid="{00000000-0005-0000-0000-0000B13B0000}"/>
    <cellStyle name="40% - Accent5 10 3 2" xfId="15489" xr:uid="{00000000-0005-0000-0000-0000B23B0000}"/>
    <cellStyle name="40% - Accent5 10 4" xfId="15490" xr:uid="{00000000-0005-0000-0000-0000B33B0000}"/>
    <cellStyle name="40% - Accent5 10 4 2" xfId="15491" xr:uid="{00000000-0005-0000-0000-0000B43B0000}"/>
    <cellStyle name="40% - Accent5 10 5" xfId="15492" xr:uid="{00000000-0005-0000-0000-0000B53B0000}"/>
    <cellStyle name="40% - Accent5 10 5 2" xfId="15493" xr:uid="{00000000-0005-0000-0000-0000B63B0000}"/>
    <cellStyle name="40% - Accent5 10 6" xfId="15494" xr:uid="{00000000-0005-0000-0000-0000B73B0000}"/>
    <cellStyle name="40% - Accent5 10 6 2" xfId="15495" xr:uid="{00000000-0005-0000-0000-0000B83B0000}"/>
    <cellStyle name="40% - Accent5 10 7" xfId="15496" xr:uid="{00000000-0005-0000-0000-0000B93B0000}"/>
    <cellStyle name="40% - Accent5 10 8" xfId="15497" xr:uid="{00000000-0005-0000-0000-0000BA3B0000}"/>
    <cellStyle name="40% - Accent5 11" xfId="15498" xr:uid="{00000000-0005-0000-0000-0000BB3B0000}"/>
    <cellStyle name="40% - Accent5 11 2" xfId="15499" xr:uid="{00000000-0005-0000-0000-0000BC3B0000}"/>
    <cellStyle name="40% - Accent5 11 2 2" xfId="15500" xr:uid="{00000000-0005-0000-0000-0000BD3B0000}"/>
    <cellStyle name="40% - Accent5 11 2 2 2" xfId="15501" xr:uid="{00000000-0005-0000-0000-0000BE3B0000}"/>
    <cellStyle name="40% - Accent5 11 2 3" xfId="15502" xr:uid="{00000000-0005-0000-0000-0000BF3B0000}"/>
    <cellStyle name="40% - Accent5 11 2 3 2" xfId="15503" xr:uid="{00000000-0005-0000-0000-0000C03B0000}"/>
    <cellStyle name="40% - Accent5 11 2 4" xfId="15504" xr:uid="{00000000-0005-0000-0000-0000C13B0000}"/>
    <cellStyle name="40% - Accent5 11 2 4 2" xfId="15505" xr:uid="{00000000-0005-0000-0000-0000C23B0000}"/>
    <cellStyle name="40% - Accent5 11 2 5" xfId="15506" xr:uid="{00000000-0005-0000-0000-0000C33B0000}"/>
    <cellStyle name="40% - Accent5 11 2 5 2" xfId="15507" xr:uid="{00000000-0005-0000-0000-0000C43B0000}"/>
    <cellStyle name="40% - Accent5 11 2 6" xfId="15508" xr:uid="{00000000-0005-0000-0000-0000C53B0000}"/>
    <cellStyle name="40% - Accent5 11 3" xfId="15509" xr:uid="{00000000-0005-0000-0000-0000C63B0000}"/>
    <cellStyle name="40% - Accent5 11 3 2" xfId="15510" xr:uid="{00000000-0005-0000-0000-0000C73B0000}"/>
    <cellStyle name="40% - Accent5 11 4" xfId="15511" xr:uid="{00000000-0005-0000-0000-0000C83B0000}"/>
    <cellStyle name="40% - Accent5 11 4 2" xfId="15512" xr:uid="{00000000-0005-0000-0000-0000C93B0000}"/>
    <cellStyle name="40% - Accent5 11 5" xfId="15513" xr:uid="{00000000-0005-0000-0000-0000CA3B0000}"/>
    <cellStyle name="40% - Accent5 11 5 2" xfId="15514" xr:uid="{00000000-0005-0000-0000-0000CB3B0000}"/>
    <cellStyle name="40% - Accent5 11 6" xfId="15515" xr:uid="{00000000-0005-0000-0000-0000CC3B0000}"/>
    <cellStyle name="40% - Accent5 11 6 2" xfId="15516" xr:uid="{00000000-0005-0000-0000-0000CD3B0000}"/>
    <cellStyle name="40% - Accent5 11 7" xfId="15517" xr:uid="{00000000-0005-0000-0000-0000CE3B0000}"/>
    <cellStyle name="40% - Accent5 11 8" xfId="15518" xr:uid="{00000000-0005-0000-0000-0000CF3B0000}"/>
    <cellStyle name="40% - Accent5 12" xfId="15519" xr:uid="{00000000-0005-0000-0000-0000D03B0000}"/>
    <cellStyle name="40% - Accent5 12 2" xfId="15520" xr:uid="{00000000-0005-0000-0000-0000D13B0000}"/>
    <cellStyle name="40% - Accent5 12 2 2" xfId="15521" xr:uid="{00000000-0005-0000-0000-0000D23B0000}"/>
    <cellStyle name="40% - Accent5 12 2 2 2" xfId="15522" xr:uid="{00000000-0005-0000-0000-0000D33B0000}"/>
    <cellStyle name="40% - Accent5 12 2 3" xfId="15523" xr:uid="{00000000-0005-0000-0000-0000D43B0000}"/>
    <cellStyle name="40% - Accent5 12 2 3 2" xfId="15524" xr:uid="{00000000-0005-0000-0000-0000D53B0000}"/>
    <cellStyle name="40% - Accent5 12 2 4" xfId="15525" xr:uid="{00000000-0005-0000-0000-0000D63B0000}"/>
    <cellStyle name="40% - Accent5 12 2 4 2" xfId="15526" xr:uid="{00000000-0005-0000-0000-0000D73B0000}"/>
    <cellStyle name="40% - Accent5 12 2 5" xfId="15527" xr:uid="{00000000-0005-0000-0000-0000D83B0000}"/>
    <cellStyle name="40% - Accent5 12 2 5 2" xfId="15528" xr:uid="{00000000-0005-0000-0000-0000D93B0000}"/>
    <cellStyle name="40% - Accent5 12 2 6" xfId="15529" xr:uid="{00000000-0005-0000-0000-0000DA3B0000}"/>
    <cellStyle name="40% - Accent5 12 3" xfId="15530" xr:uid="{00000000-0005-0000-0000-0000DB3B0000}"/>
    <cellStyle name="40% - Accent5 12 3 2" xfId="15531" xr:uid="{00000000-0005-0000-0000-0000DC3B0000}"/>
    <cellStyle name="40% - Accent5 12 4" xfId="15532" xr:uid="{00000000-0005-0000-0000-0000DD3B0000}"/>
    <cellStyle name="40% - Accent5 12 4 2" xfId="15533" xr:uid="{00000000-0005-0000-0000-0000DE3B0000}"/>
    <cellStyle name="40% - Accent5 12 5" xfId="15534" xr:uid="{00000000-0005-0000-0000-0000DF3B0000}"/>
    <cellStyle name="40% - Accent5 12 5 2" xfId="15535" xr:uid="{00000000-0005-0000-0000-0000E03B0000}"/>
    <cellStyle name="40% - Accent5 12 6" xfId="15536" xr:uid="{00000000-0005-0000-0000-0000E13B0000}"/>
    <cellStyle name="40% - Accent5 12 6 2" xfId="15537" xr:uid="{00000000-0005-0000-0000-0000E23B0000}"/>
    <cellStyle name="40% - Accent5 12 7" xfId="15538" xr:uid="{00000000-0005-0000-0000-0000E33B0000}"/>
    <cellStyle name="40% - Accent5 12 8" xfId="15539" xr:uid="{00000000-0005-0000-0000-0000E43B0000}"/>
    <cellStyle name="40% - Accent5 13" xfId="15540" xr:uid="{00000000-0005-0000-0000-0000E53B0000}"/>
    <cellStyle name="40% - Accent5 13 2" xfId="15541" xr:uid="{00000000-0005-0000-0000-0000E63B0000}"/>
    <cellStyle name="40% - Accent5 13 2 2" xfId="15542" xr:uid="{00000000-0005-0000-0000-0000E73B0000}"/>
    <cellStyle name="40% - Accent5 13 2 2 2" xfId="15543" xr:uid="{00000000-0005-0000-0000-0000E83B0000}"/>
    <cellStyle name="40% - Accent5 13 2 3" xfId="15544" xr:uid="{00000000-0005-0000-0000-0000E93B0000}"/>
    <cellStyle name="40% - Accent5 13 2 3 2" xfId="15545" xr:uid="{00000000-0005-0000-0000-0000EA3B0000}"/>
    <cellStyle name="40% - Accent5 13 2 4" xfId="15546" xr:uid="{00000000-0005-0000-0000-0000EB3B0000}"/>
    <cellStyle name="40% - Accent5 13 2 4 2" xfId="15547" xr:uid="{00000000-0005-0000-0000-0000EC3B0000}"/>
    <cellStyle name="40% - Accent5 13 2 5" xfId="15548" xr:uid="{00000000-0005-0000-0000-0000ED3B0000}"/>
    <cellStyle name="40% - Accent5 13 2 5 2" xfId="15549" xr:uid="{00000000-0005-0000-0000-0000EE3B0000}"/>
    <cellStyle name="40% - Accent5 13 2 6" xfId="15550" xr:uid="{00000000-0005-0000-0000-0000EF3B0000}"/>
    <cellStyle name="40% - Accent5 13 3" xfId="15551" xr:uid="{00000000-0005-0000-0000-0000F03B0000}"/>
    <cellStyle name="40% - Accent5 13 3 2" xfId="15552" xr:uid="{00000000-0005-0000-0000-0000F13B0000}"/>
    <cellStyle name="40% - Accent5 13 4" xfId="15553" xr:uid="{00000000-0005-0000-0000-0000F23B0000}"/>
    <cellStyle name="40% - Accent5 13 4 2" xfId="15554" xr:uid="{00000000-0005-0000-0000-0000F33B0000}"/>
    <cellStyle name="40% - Accent5 13 5" xfId="15555" xr:uid="{00000000-0005-0000-0000-0000F43B0000}"/>
    <cellStyle name="40% - Accent5 13 5 2" xfId="15556" xr:uid="{00000000-0005-0000-0000-0000F53B0000}"/>
    <cellStyle name="40% - Accent5 13 6" xfId="15557" xr:uid="{00000000-0005-0000-0000-0000F63B0000}"/>
    <cellStyle name="40% - Accent5 13 6 2" xfId="15558" xr:uid="{00000000-0005-0000-0000-0000F73B0000}"/>
    <cellStyle name="40% - Accent5 13 7" xfId="15559" xr:uid="{00000000-0005-0000-0000-0000F83B0000}"/>
    <cellStyle name="40% - Accent5 13 8" xfId="15560" xr:uid="{00000000-0005-0000-0000-0000F93B0000}"/>
    <cellStyle name="40% - Accent5 14" xfId="15561" xr:uid="{00000000-0005-0000-0000-0000FA3B0000}"/>
    <cellStyle name="40% - Accent5 14 2" xfId="15562" xr:uid="{00000000-0005-0000-0000-0000FB3B0000}"/>
    <cellStyle name="40% - Accent5 14 2 2" xfId="15563" xr:uid="{00000000-0005-0000-0000-0000FC3B0000}"/>
    <cellStyle name="40% - Accent5 14 2 2 2" xfId="15564" xr:uid="{00000000-0005-0000-0000-0000FD3B0000}"/>
    <cellStyle name="40% - Accent5 14 2 3" xfId="15565" xr:uid="{00000000-0005-0000-0000-0000FE3B0000}"/>
    <cellStyle name="40% - Accent5 14 2 3 2" xfId="15566" xr:uid="{00000000-0005-0000-0000-0000FF3B0000}"/>
    <cellStyle name="40% - Accent5 14 2 4" xfId="15567" xr:uid="{00000000-0005-0000-0000-0000003C0000}"/>
    <cellStyle name="40% - Accent5 14 2 4 2" xfId="15568" xr:uid="{00000000-0005-0000-0000-0000013C0000}"/>
    <cellStyle name="40% - Accent5 14 2 5" xfId="15569" xr:uid="{00000000-0005-0000-0000-0000023C0000}"/>
    <cellStyle name="40% - Accent5 14 2 5 2" xfId="15570" xr:uid="{00000000-0005-0000-0000-0000033C0000}"/>
    <cellStyle name="40% - Accent5 14 2 6" xfId="15571" xr:uid="{00000000-0005-0000-0000-0000043C0000}"/>
    <cellStyle name="40% - Accent5 14 3" xfId="15572" xr:uid="{00000000-0005-0000-0000-0000053C0000}"/>
    <cellStyle name="40% - Accent5 14 3 2" xfId="15573" xr:uid="{00000000-0005-0000-0000-0000063C0000}"/>
    <cellStyle name="40% - Accent5 14 4" xfId="15574" xr:uid="{00000000-0005-0000-0000-0000073C0000}"/>
    <cellStyle name="40% - Accent5 14 4 2" xfId="15575" xr:uid="{00000000-0005-0000-0000-0000083C0000}"/>
    <cellStyle name="40% - Accent5 14 5" xfId="15576" xr:uid="{00000000-0005-0000-0000-0000093C0000}"/>
    <cellStyle name="40% - Accent5 14 5 2" xfId="15577" xr:uid="{00000000-0005-0000-0000-00000A3C0000}"/>
    <cellStyle name="40% - Accent5 14 6" xfId="15578" xr:uid="{00000000-0005-0000-0000-00000B3C0000}"/>
    <cellStyle name="40% - Accent5 14 6 2" xfId="15579" xr:uid="{00000000-0005-0000-0000-00000C3C0000}"/>
    <cellStyle name="40% - Accent5 14 7" xfId="15580" xr:uid="{00000000-0005-0000-0000-00000D3C0000}"/>
    <cellStyle name="40% - Accent5 14 8" xfId="15581" xr:uid="{00000000-0005-0000-0000-00000E3C0000}"/>
    <cellStyle name="40% - Accent5 15" xfId="15582" xr:uid="{00000000-0005-0000-0000-00000F3C0000}"/>
    <cellStyle name="40% - Accent5 15 2" xfId="15583" xr:uid="{00000000-0005-0000-0000-0000103C0000}"/>
    <cellStyle name="40% - Accent5 15 2 2" xfId="15584" xr:uid="{00000000-0005-0000-0000-0000113C0000}"/>
    <cellStyle name="40% - Accent5 15 2 2 2" xfId="15585" xr:uid="{00000000-0005-0000-0000-0000123C0000}"/>
    <cellStyle name="40% - Accent5 15 2 3" xfId="15586" xr:uid="{00000000-0005-0000-0000-0000133C0000}"/>
    <cellStyle name="40% - Accent5 15 2 3 2" xfId="15587" xr:uid="{00000000-0005-0000-0000-0000143C0000}"/>
    <cellStyle name="40% - Accent5 15 2 4" xfId="15588" xr:uid="{00000000-0005-0000-0000-0000153C0000}"/>
    <cellStyle name="40% - Accent5 15 2 4 2" xfId="15589" xr:uid="{00000000-0005-0000-0000-0000163C0000}"/>
    <cellStyle name="40% - Accent5 15 2 5" xfId="15590" xr:uid="{00000000-0005-0000-0000-0000173C0000}"/>
    <cellStyle name="40% - Accent5 15 2 5 2" xfId="15591" xr:uid="{00000000-0005-0000-0000-0000183C0000}"/>
    <cellStyle name="40% - Accent5 15 2 6" xfId="15592" xr:uid="{00000000-0005-0000-0000-0000193C0000}"/>
    <cellStyle name="40% - Accent5 15 3" xfId="15593" xr:uid="{00000000-0005-0000-0000-00001A3C0000}"/>
    <cellStyle name="40% - Accent5 15 3 2" xfId="15594" xr:uid="{00000000-0005-0000-0000-00001B3C0000}"/>
    <cellStyle name="40% - Accent5 15 4" xfId="15595" xr:uid="{00000000-0005-0000-0000-00001C3C0000}"/>
    <cellStyle name="40% - Accent5 15 4 2" xfId="15596" xr:uid="{00000000-0005-0000-0000-00001D3C0000}"/>
    <cellStyle name="40% - Accent5 15 5" xfId="15597" xr:uid="{00000000-0005-0000-0000-00001E3C0000}"/>
    <cellStyle name="40% - Accent5 15 5 2" xfId="15598" xr:uid="{00000000-0005-0000-0000-00001F3C0000}"/>
    <cellStyle name="40% - Accent5 15 6" xfId="15599" xr:uid="{00000000-0005-0000-0000-0000203C0000}"/>
    <cellStyle name="40% - Accent5 15 6 2" xfId="15600" xr:uid="{00000000-0005-0000-0000-0000213C0000}"/>
    <cellStyle name="40% - Accent5 15 7" xfId="15601" xr:uid="{00000000-0005-0000-0000-0000223C0000}"/>
    <cellStyle name="40% - Accent5 15 8" xfId="15602" xr:uid="{00000000-0005-0000-0000-0000233C0000}"/>
    <cellStyle name="40% - Accent5 16" xfId="15603" xr:uid="{00000000-0005-0000-0000-0000243C0000}"/>
    <cellStyle name="40% - Accent5 16 2" xfId="15604" xr:uid="{00000000-0005-0000-0000-0000253C0000}"/>
    <cellStyle name="40% - Accent5 16 2 2" xfId="15605" xr:uid="{00000000-0005-0000-0000-0000263C0000}"/>
    <cellStyle name="40% - Accent5 16 2 2 2" xfId="15606" xr:uid="{00000000-0005-0000-0000-0000273C0000}"/>
    <cellStyle name="40% - Accent5 16 2 3" xfId="15607" xr:uid="{00000000-0005-0000-0000-0000283C0000}"/>
    <cellStyle name="40% - Accent5 16 2 3 2" xfId="15608" xr:uid="{00000000-0005-0000-0000-0000293C0000}"/>
    <cellStyle name="40% - Accent5 16 2 4" xfId="15609" xr:uid="{00000000-0005-0000-0000-00002A3C0000}"/>
    <cellStyle name="40% - Accent5 16 2 4 2" xfId="15610" xr:uid="{00000000-0005-0000-0000-00002B3C0000}"/>
    <cellStyle name="40% - Accent5 16 2 5" xfId="15611" xr:uid="{00000000-0005-0000-0000-00002C3C0000}"/>
    <cellStyle name="40% - Accent5 16 2 5 2" xfId="15612" xr:uid="{00000000-0005-0000-0000-00002D3C0000}"/>
    <cellStyle name="40% - Accent5 16 2 6" xfId="15613" xr:uid="{00000000-0005-0000-0000-00002E3C0000}"/>
    <cellStyle name="40% - Accent5 16 3" xfId="15614" xr:uid="{00000000-0005-0000-0000-00002F3C0000}"/>
    <cellStyle name="40% - Accent5 16 3 2" xfId="15615" xr:uid="{00000000-0005-0000-0000-0000303C0000}"/>
    <cellStyle name="40% - Accent5 16 4" xfId="15616" xr:uid="{00000000-0005-0000-0000-0000313C0000}"/>
    <cellStyle name="40% - Accent5 16 4 2" xfId="15617" xr:uid="{00000000-0005-0000-0000-0000323C0000}"/>
    <cellStyle name="40% - Accent5 16 5" xfId="15618" xr:uid="{00000000-0005-0000-0000-0000333C0000}"/>
    <cellStyle name="40% - Accent5 16 5 2" xfId="15619" xr:uid="{00000000-0005-0000-0000-0000343C0000}"/>
    <cellStyle name="40% - Accent5 16 6" xfId="15620" xr:uid="{00000000-0005-0000-0000-0000353C0000}"/>
    <cellStyle name="40% - Accent5 16 6 2" xfId="15621" xr:uid="{00000000-0005-0000-0000-0000363C0000}"/>
    <cellStyle name="40% - Accent5 16 7" xfId="15622" xr:uid="{00000000-0005-0000-0000-0000373C0000}"/>
    <cellStyle name="40% - Accent5 16 8" xfId="15623" xr:uid="{00000000-0005-0000-0000-0000383C0000}"/>
    <cellStyle name="40% - Accent5 17" xfId="15624" xr:uid="{00000000-0005-0000-0000-0000393C0000}"/>
    <cellStyle name="40% - Accent5 17 2" xfId="15625" xr:uid="{00000000-0005-0000-0000-00003A3C0000}"/>
    <cellStyle name="40% - Accent5 17 2 2" xfId="15626" xr:uid="{00000000-0005-0000-0000-00003B3C0000}"/>
    <cellStyle name="40% - Accent5 17 2 2 2" xfId="15627" xr:uid="{00000000-0005-0000-0000-00003C3C0000}"/>
    <cellStyle name="40% - Accent5 17 2 3" xfId="15628" xr:uid="{00000000-0005-0000-0000-00003D3C0000}"/>
    <cellStyle name="40% - Accent5 17 2 3 2" xfId="15629" xr:uid="{00000000-0005-0000-0000-00003E3C0000}"/>
    <cellStyle name="40% - Accent5 17 2 4" xfId="15630" xr:uid="{00000000-0005-0000-0000-00003F3C0000}"/>
    <cellStyle name="40% - Accent5 17 2 4 2" xfId="15631" xr:uid="{00000000-0005-0000-0000-0000403C0000}"/>
    <cellStyle name="40% - Accent5 17 2 5" xfId="15632" xr:uid="{00000000-0005-0000-0000-0000413C0000}"/>
    <cellStyle name="40% - Accent5 17 2 5 2" xfId="15633" xr:uid="{00000000-0005-0000-0000-0000423C0000}"/>
    <cellStyle name="40% - Accent5 17 2 6" xfId="15634" xr:uid="{00000000-0005-0000-0000-0000433C0000}"/>
    <cellStyle name="40% - Accent5 17 3" xfId="15635" xr:uid="{00000000-0005-0000-0000-0000443C0000}"/>
    <cellStyle name="40% - Accent5 17 3 2" xfId="15636" xr:uid="{00000000-0005-0000-0000-0000453C0000}"/>
    <cellStyle name="40% - Accent5 17 4" xfId="15637" xr:uid="{00000000-0005-0000-0000-0000463C0000}"/>
    <cellStyle name="40% - Accent5 17 4 2" xfId="15638" xr:uid="{00000000-0005-0000-0000-0000473C0000}"/>
    <cellStyle name="40% - Accent5 17 5" xfId="15639" xr:uid="{00000000-0005-0000-0000-0000483C0000}"/>
    <cellStyle name="40% - Accent5 17 5 2" xfId="15640" xr:uid="{00000000-0005-0000-0000-0000493C0000}"/>
    <cellStyle name="40% - Accent5 17 6" xfId="15641" xr:uid="{00000000-0005-0000-0000-00004A3C0000}"/>
    <cellStyle name="40% - Accent5 17 6 2" xfId="15642" xr:uid="{00000000-0005-0000-0000-00004B3C0000}"/>
    <cellStyle name="40% - Accent5 17 7" xfId="15643" xr:uid="{00000000-0005-0000-0000-00004C3C0000}"/>
    <cellStyle name="40% - Accent5 17 8" xfId="15644" xr:uid="{00000000-0005-0000-0000-00004D3C0000}"/>
    <cellStyle name="40% - Accent5 18" xfId="15645" xr:uid="{00000000-0005-0000-0000-00004E3C0000}"/>
    <cellStyle name="40% - Accent5 18 2" xfId="15646" xr:uid="{00000000-0005-0000-0000-00004F3C0000}"/>
    <cellStyle name="40% - Accent5 18 2 2" xfId="15647" xr:uid="{00000000-0005-0000-0000-0000503C0000}"/>
    <cellStyle name="40% - Accent5 18 2 2 2" xfId="15648" xr:uid="{00000000-0005-0000-0000-0000513C0000}"/>
    <cellStyle name="40% - Accent5 18 2 3" xfId="15649" xr:uid="{00000000-0005-0000-0000-0000523C0000}"/>
    <cellStyle name="40% - Accent5 18 2 3 2" xfId="15650" xr:uid="{00000000-0005-0000-0000-0000533C0000}"/>
    <cellStyle name="40% - Accent5 18 2 4" xfId="15651" xr:uid="{00000000-0005-0000-0000-0000543C0000}"/>
    <cellStyle name="40% - Accent5 18 2 4 2" xfId="15652" xr:uid="{00000000-0005-0000-0000-0000553C0000}"/>
    <cellStyle name="40% - Accent5 18 2 5" xfId="15653" xr:uid="{00000000-0005-0000-0000-0000563C0000}"/>
    <cellStyle name="40% - Accent5 18 2 5 2" xfId="15654" xr:uid="{00000000-0005-0000-0000-0000573C0000}"/>
    <cellStyle name="40% - Accent5 18 2 6" xfId="15655" xr:uid="{00000000-0005-0000-0000-0000583C0000}"/>
    <cellStyle name="40% - Accent5 18 3" xfId="15656" xr:uid="{00000000-0005-0000-0000-0000593C0000}"/>
    <cellStyle name="40% - Accent5 18 3 2" xfId="15657" xr:uid="{00000000-0005-0000-0000-00005A3C0000}"/>
    <cellStyle name="40% - Accent5 18 4" xfId="15658" xr:uid="{00000000-0005-0000-0000-00005B3C0000}"/>
    <cellStyle name="40% - Accent5 18 4 2" xfId="15659" xr:uid="{00000000-0005-0000-0000-00005C3C0000}"/>
    <cellStyle name="40% - Accent5 18 5" xfId="15660" xr:uid="{00000000-0005-0000-0000-00005D3C0000}"/>
    <cellStyle name="40% - Accent5 18 5 2" xfId="15661" xr:uid="{00000000-0005-0000-0000-00005E3C0000}"/>
    <cellStyle name="40% - Accent5 18 6" xfId="15662" xr:uid="{00000000-0005-0000-0000-00005F3C0000}"/>
    <cellStyle name="40% - Accent5 18 6 2" xfId="15663" xr:uid="{00000000-0005-0000-0000-0000603C0000}"/>
    <cellStyle name="40% - Accent5 18 7" xfId="15664" xr:uid="{00000000-0005-0000-0000-0000613C0000}"/>
    <cellStyle name="40% - Accent5 18 8" xfId="15665" xr:uid="{00000000-0005-0000-0000-0000623C0000}"/>
    <cellStyle name="40% - Accent5 19" xfId="15666" xr:uid="{00000000-0005-0000-0000-0000633C0000}"/>
    <cellStyle name="40% - Accent5 19 2" xfId="15667" xr:uid="{00000000-0005-0000-0000-0000643C0000}"/>
    <cellStyle name="40% - Accent5 19 2 2" xfId="15668" xr:uid="{00000000-0005-0000-0000-0000653C0000}"/>
    <cellStyle name="40% - Accent5 19 2 2 2" xfId="15669" xr:uid="{00000000-0005-0000-0000-0000663C0000}"/>
    <cellStyle name="40% - Accent5 19 2 3" xfId="15670" xr:uid="{00000000-0005-0000-0000-0000673C0000}"/>
    <cellStyle name="40% - Accent5 19 2 3 2" xfId="15671" xr:uid="{00000000-0005-0000-0000-0000683C0000}"/>
    <cellStyle name="40% - Accent5 19 2 4" xfId="15672" xr:uid="{00000000-0005-0000-0000-0000693C0000}"/>
    <cellStyle name="40% - Accent5 19 2 4 2" xfId="15673" xr:uid="{00000000-0005-0000-0000-00006A3C0000}"/>
    <cellStyle name="40% - Accent5 19 2 5" xfId="15674" xr:uid="{00000000-0005-0000-0000-00006B3C0000}"/>
    <cellStyle name="40% - Accent5 19 2 5 2" xfId="15675" xr:uid="{00000000-0005-0000-0000-00006C3C0000}"/>
    <cellStyle name="40% - Accent5 19 2 6" xfId="15676" xr:uid="{00000000-0005-0000-0000-00006D3C0000}"/>
    <cellStyle name="40% - Accent5 19 3" xfId="15677" xr:uid="{00000000-0005-0000-0000-00006E3C0000}"/>
    <cellStyle name="40% - Accent5 19 3 2" xfId="15678" xr:uid="{00000000-0005-0000-0000-00006F3C0000}"/>
    <cellStyle name="40% - Accent5 19 4" xfId="15679" xr:uid="{00000000-0005-0000-0000-0000703C0000}"/>
    <cellStyle name="40% - Accent5 19 4 2" xfId="15680" xr:uid="{00000000-0005-0000-0000-0000713C0000}"/>
    <cellStyle name="40% - Accent5 19 5" xfId="15681" xr:uid="{00000000-0005-0000-0000-0000723C0000}"/>
    <cellStyle name="40% - Accent5 19 5 2" xfId="15682" xr:uid="{00000000-0005-0000-0000-0000733C0000}"/>
    <cellStyle name="40% - Accent5 19 6" xfId="15683" xr:uid="{00000000-0005-0000-0000-0000743C0000}"/>
    <cellStyle name="40% - Accent5 19 6 2" xfId="15684" xr:uid="{00000000-0005-0000-0000-0000753C0000}"/>
    <cellStyle name="40% - Accent5 19 7" xfId="15685" xr:uid="{00000000-0005-0000-0000-0000763C0000}"/>
    <cellStyle name="40% - Accent5 19 8" xfId="15686" xr:uid="{00000000-0005-0000-0000-0000773C0000}"/>
    <cellStyle name="40% - Accent5 2" xfId="15687" xr:uid="{00000000-0005-0000-0000-0000783C0000}"/>
    <cellStyle name="40% - Accent5 2 10" xfId="15688" xr:uid="{00000000-0005-0000-0000-0000793C0000}"/>
    <cellStyle name="40% - Accent5 2 11" xfId="15689" xr:uid="{00000000-0005-0000-0000-00007A3C0000}"/>
    <cellStyle name="40% - Accent5 2 2" xfId="15690" xr:uid="{00000000-0005-0000-0000-00007B3C0000}"/>
    <cellStyle name="40% - Accent5 2 2 2" xfId="15691" xr:uid="{00000000-0005-0000-0000-00007C3C0000}"/>
    <cellStyle name="40% - Accent5 2 2 2 2" xfId="15692" xr:uid="{00000000-0005-0000-0000-00007D3C0000}"/>
    <cellStyle name="40% - Accent5 2 2 3" xfId="15693" xr:uid="{00000000-0005-0000-0000-00007E3C0000}"/>
    <cellStyle name="40% - Accent5 2 2 3 2" xfId="15694" xr:uid="{00000000-0005-0000-0000-00007F3C0000}"/>
    <cellStyle name="40% - Accent5 2 2 4" xfId="15695" xr:uid="{00000000-0005-0000-0000-0000803C0000}"/>
    <cellStyle name="40% - Accent5 2 2 4 2" xfId="15696" xr:uid="{00000000-0005-0000-0000-0000813C0000}"/>
    <cellStyle name="40% - Accent5 2 2 5" xfId="15697" xr:uid="{00000000-0005-0000-0000-0000823C0000}"/>
    <cellStyle name="40% - Accent5 2 2 5 2" xfId="15698" xr:uid="{00000000-0005-0000-0000-0000833C0000}"/>
    <cellStyle name="40% - Accent5 2 2 6" xfId="15699" xr:uid="{00000000-0005-0000-0000-0000843C0000}"/>
    <cellStyle name="40% - Accent5 2 2 7" xfId="15700" xr:uid="{00000000-0005-0000-0000-0000853C0000}"/>
    <cellStyle name="40% - Accent5 2 2 8" xfId="15701" xr:uid="{00000000-0005-0000-0000-0000863C0000}"/>
    <cellStyle name="40% - Accent5 2 2 9" xfId="15702" xr:uid="{00000000-0005-0000-0000-0000873C0000}"/>
    <cellStyle name="40% - Accent5 2 3" xfId="15703" xr:uid="{00000000-0005-0000-0000-0000883C0000}"/>
    <cellStyle name="40% - Accent5 2 3 2" xfId="15704" xr:uid="{00000000-0005-0000-0000-0000893C0000}"/>
    <cellStyle name="40% - Accent5 2 4" xfId="15705" xr:uid="{00000000-0005-0000-0000-00008A3C0000}"/>
    <cellStyle name="40% - Accent5 2 4 2" xfId="15706" xr:uid="{00000000-0005-0000-0000-00008B3C0000}"/>
    <cellStyle name="40% - Accent5 2 5" xfId="15707" xr:uid="{00000000-0005-0000-0000-00008C3C0000}"/>
    <cellStyle name="40% - Accent5 2 5 2" xfId="15708" xr:uid="{00000000-0005-0000-0000-00008D3C0000}"/>
    <cellStyle name="40% - Accent5 2 6" xfId="15709" xr:uid="{00000000-0005-0000-0000-00008E3C0000}"/>
    <cellStyle name="40% - Accent5 2 6 2" xfId="15710" xr:uid="{00000000-0005-0000-0000-00008F3C0000}"/>
    <cellStyle name="40% - Accent5 2 7" xfId="15711" xr:uid="{00000000-0005-0000-0000-0000903C0000}"/>
    <cellStyle name="40% - Accent5 2 8" xfId="15712" xr:uid="{00000000-0005-0000-0000-0000913C0000}"/>
    <cellStyle name="40% - Accent5 2 9" xfId="15713" xr:uid="{00000000-0005-0000-0000-0000923C0000}"/>
    <cellStyle name="40% - Accent5 20" xfId="15714" xr:uid="{00000000-0005-0000-0000-0000933C0000}"/>
    <cellStyle name="40% - Accent5 20 2" xfId="15715" xr:uid="{00000000-0005-0000-0000-0000943C0000}"/>
    <cellStyle name="40% - Accent5 20 2 2" xfId="15716" xr:uid="{00000000-0005-0000-0000-0000953C0000}"/>
    <cellStyle name="40% - Accent5 20 2 2 2" xfId="15717" xr:uid="{00000000-0005-0000-0000-0000963C0000}"/>
    <cellStyle name="40% - Accent5 20 2 3" xfId="15718" xr:uid="{00000000-0005-0000-0000-0000973C0000}"/>
    <cellStyle name="40% - Accent5 20 2 3 2" xfId="15719" xr:uid="{00000000-0005-0000-0000-0000983C0000}"/>
    <cellStyle name="40% - Accent5 20 2 4" xfId="15720" xr:uid="{00000000-0005-0000-0000-0000993C0000}"/>
    <cellStyle name="40% - Accent5 20 2 4 2" xfId="15721" xr:uid="{00000000-0005-0000-0000-00009A3C0000}"/>
    <cellStyle name="40% - Accent5 20 2 5" xfId="15722" xr:uid="{00000000-0005-0000-0000-00009B3C0000}"/>
    <cellStyle name="40% - Accent5 20 2 5 2" xfId="15723" xr:uid="{00000000-0005-0000-0000-00009C3C0000}"/>
    <cellStyle name="40% - Accent5 20 2 6" xfId="15724" xr:uid="{00000000-0005-0000-0000-00009D3C0000}"/>
    <cellStyle name="40% - Accent5 20 3" xfId="15725" xr:uid="{00000000-0005-0000-0000-00009E3C0000}"/>
    <cellStyle name="40% - Accent5 20 3 2" xfId="15726" xr:uid="{00000000-0005-0000-0000-00009F3C0000}"/>
    <cellStyle name="40% - Accent5 20 4" xfId="15727" xr:uid="{00000000-0005-0000-0000-0000A03C0000}"/>
    <cellStyle name="40% - Accent5 20 4 2" xfId="15728" xr:uid="{00000000-0005-0000-0000-0000A13C0000}"/>
    <cellStyle name="40% - Accent5 20 5" xfId="15729" xr:uid="{00000000-0005-0000-0000-0000A23C0000}"/>
    <cellStyle name="40% - Accent5 20 5 2" xfId="15730" xr:uid="{00000000-0005-0000-0000-0000A33C0000}"/>
    <cellStyle name="40% - Accent5 20 6" xfId="15731" xr:uid="{00000000-0005-0000-0000-0000A43C0000}"/>
    <cellStyle name="40% - Accent5 20 6 2" xfId="15732" xr:uid="{00000000-0005-0000-0000-0000A53C0000}"/>
    <cellStyle name="40% - Accent5 20 7" xfId="15733" xr:uid="{00000000-0005-0000-0000-0000A63C0000}"/>
    <cellStyle name="40% - Accent5 20 8" xfId="15734" xr:uid="{00000000-0005-0000-0000-0000A73C0000}"/>
    <cellStyle name="40% - Accent5 21" xfId="15735" xr:uid="{00000000-0005-0000-0000-0000A83C0000}"/>
    <cellStyle name="40% - Accent5 21 2" xfId="15736" xr:uid="{00000000-0005-0000-0000-0000A93C0000}"/>
    <cellStyle name="40% - Accent5 21 2 2" xfId="15737" xr:uid="{00000000-0005-0000-0000-0000AA3C0000}"/>
    <cellStyle name="40% - Accent5 21 2 2 2" xfId="15738" xr:uid="{00000000-0005-0000-0000-0000AB3C0000}"/>
    <cellStyle name="40% - Accent5 21 2 3" xfId="15739" xr:uid="{00000000-0005-0000-0000-0000AC3C0000}"/>
    <cellStyle name="40% - Accent5 21 2 3 2" xfId="15740" xr:uid="{00000000-0005-0000-0000-0000AD3C0000}"/>
    <cellStyle name="40% - Accent5 21 2 4" xfId="15741" xr:uid="{00000000-0005-0000-0000-0000AE3C0000}"/>
    <cellStyle name="40% - Accent5 21 2 4 2" xfId="15742" xr:uid="{00000000-0005-0000-0000-0000AF3C0000}"/>
    <cellStyle name="40% - Accent5 21 2 5" xfId="15743" xr:uid="{00000000-0005-0000-0000-0000B03C0000}"/>
    <cellStyle name="40% - Accent5 21 2 5 2" xfId="15744" xr:uid="{00000000-0005-0000-0000-0000B13C0000}"/>
    <cellStyle name="40% - Accent5 21 2 6" xfId="15745" xr:uid="{00000000-0005-0000-0000-0000B23C0000}"/>
    <cellStyle name="40% - Accent5 21 3" xfId="15746" xr:uid="{00000000-0005-0000-0000-0000B33C0000}"/>
    <cellStyle name="40% - Accent5 21 3 2" xfId="15747" xr:uid="{00000000-0005-0000-0000-0000B43C0000}"/>
    <cellStyle name="40% - Accent5 21 4" xfId="15748" xr:uid="{00000000-0005-0000-0000-0000B53C0000}"/>
    <cellStyle name="40% - Accent5 21 4 2" xfId="15749" xr:uid="{00000000-0005-0000-0000-0000B63C0000}"/>
    <cellStyle name="40% - Accent5 21 5" xfId="15750" xr:uid="{00000000-0005-0000-0000-0000B73C0000}"/>
    <cellStyle name="40% - Accent5 21 5 2" xfId="15751" xr:uid="{00000000-0005-0000-0000-0000B83C0000}"/>
    <cellStyle name="40% - Accent5 21 6" xfId="15752" xr:uid="{00000000-0005-0000-0000-0000B93C0000}"/>
    <cellStyle name="40% - Accent5 21 6 2" xfId="15753" xr:uid="{00000000-0005-0000-0000-0000BA3C0000}"/>
    <cellStyle name="40% - Accent5 21 7" xfId="15754" xr:uid="{00000000-0005-0000-0000-0000BB3C0000}"/>
    <cellStyle name="40% - Accent5 21 8" xfId="15755" xr:uid="{00000000-0005-0000-0000-0000BC3C0000}"/>
    <cellStyle name="40% - Accent5 22" xfId="15756" xr:uid="{00000000-0005-0000-0000-0000BD3C0000}"/>
    <cellStyle name="40% - Accent5 22 2" xfId="15757" xr:uid="{00000000-0005-0000-0000-0000BE3C0000}"/>
    <cellStyle name="40% - Accent5 22 2 2" xfId="15758" xr:uid="{00000000-0005-0000-0000-0000BF3C0000}"/>
    <cellStyle name="40% - Accent5 22 2 2 2" xfId="15759" xr:uid="{00000000-0005-0000-0000-0000C03C0000}"/>
    <cellStyle name="40% - Accent5 22 2 3" xfId="15760" xr:uid="{00000000-0005-0000-0000-0000C13C0000}"/>
    <cellStyle name="40% - Accent5 22 2 3 2" xfId="15761" xr:uid="{00000000-0005-0000-0000-0000C23C0000}"/>
    <cellStyle name="40% - Accent5 22 2 4" xfId="15762" xr:uid="{00000000-0005-0000-0000-0000C33C0000}"/>
    <cellStyle name="40% - Accent5 22 2 4 2" xfId="15763" xr:uid="{00000000-0005-0000-0000-0000C43C0000}"/>
    <cellStyle name="40% - Accent5 22 2 5" xfId="15764" xr:uid="{00000000-0005-0000-0000-0000C53C0000}"/>
    <cellStyle name="40% - Accent5 22 2 5 2" xfId="15765" xr:uid="{00000000-0005-0000-0000-0000C63C0000}"/>
    <cellStyle name="40% - Accent5 22 2 6" xfId="15766" xr:uid="{00000000-0005-0000-0000-0000C73C0000}"/>
    <cellStyle name="40% - Accent5 22 3" xfId="15767" xr:uid="{00000000-0005-0000-0000-0000C83C0000}"/>
    <cellStyle name="40% - Accent5 22 3 2" xfId="15768" xr:uid="{00000000-0005-0000-0000-0000C93C0000}"/>
    <cellStyle name="40% - Accent5 22 4" xfId="15769" xr:uid="{00000000-0005-0000-0000-0000CA3C0000}"/>
    <cellStyle name="40% - Accent5 22 4 2" xfId="15770" xr:uid="{00000000-0005-0000-0000-0000CB3C0000}"/>
    <cellStyle name="40% - Accent5 22 5" xfId="15771" xr:uid="{00000000-0005-0000-0000-0000CC3C0000}"/>
    <cellStyle name="40% - Accent5 22 5 2" xfId="15772" xr:uid="{00000000-0005-0000-0000-0000CD3C0000}"/>
    <cellStyle name="40% - Accent5 22 6" xfId="15773" xr:uid="{00000000-0005-0000-0000-0000CE3C0000}"/>
    <cellStyle name="40% - Accent5 22 6 2" xfId="15774" xr:uid="{00000000-0005-0000-0000-0000CF3C0000}"/>
    <cellStyle name="40% - Accent5 22 7" xfId="15775" xr:uid="{00000000-0005-0000-0000-0000D03C0000}"/>
    <cellStyle name="40% - Accent5 22 8" xfId="15776" xr:uid="{00000000-0005-0000-0000-0000D13C0000}"/>
    <cellStyle name="40% - Accent5 23" xfId="15777" xr:uid="{00000000-0005-0000-0000-0000D23C0000}"/>
    <cellStyle name="40% - Accent5 23 2" xfId="15778" xr:uid="{00000000-0005-0000-0000-0000D33C0000}"/>
    <cellStyle name="40% - Accent5 23 2 2" xfId="15779" xr:uid="{00000000-0005-0000-0000-0000D43C0000}"/>
    <cellStyle name="40% - Accent5 23 2 2 2" xfId="15780" xr:uid="{00000000-0005-0000-0000-0000D53C0000}"/>
    <cellStyle name="40% - Accent5 23 2 3" xfId="15781" xr:uid="{00000000-0005-0000-0000-0000D63C0000}"/>
    <cellStyle name="40% - Accent5 23 2 3 2" xfId="15782" xr:uid="{00000000-0005-0000-0000-0000D73C0000}"/>
    <cellStyle name="40% - Accent5 23 2 4" xfId="15783" xr:uid="{00000000-0005-0000-0000-0000D83C0000}"/>
    <cellStyle name="40% - Accent5 23 2 4 2" xfId="15784" xr:uid="{00000000-0005-0000-0000-0000D93C0000}"/>
    <cellStyle name="40% - Accent5 23 2 5" xfId="15785" xr:uid="{00000000-0005-0000-0000-0000DA3C0000}"/>
    <cellStyle name="40% - Accent5 23 2 5 2" xfId="15786" xr:uid="{00000000-0005-0000-0000-0000DB3C0000}"/>
    <cellStyle name="40% - Accent5 23 2 6" xfId="15787" xr:uid="{00000000-0005-0000-0000-0000DC3C0000}"/>
    <cellStyle name="40% - Accent5 23 3" xfId="15788" xr:uid="{00000000-0005-0000-0000-0000DD3C0000}"/>
    <cellStyle name="40% - Accent5 23 3 2" xfId="15789" xr:uid="{00000000-0005-0000-0000-0000DE3C0000}"/>
    <cellStyle name="40% - Accent5 23 4" xfId="15790" xr:uid="{00000000-0005-0000-0000-0000DF3C0000}"/>
    <cellStyle name="40% - Accent5 23 4 2" xfId="15791" xr:uid="{00000000-0005-0000-0000-0000E03C0000}"/>
    <cellStyle name="40% - Accent5 23 5" xfId="15792" xr:uid="{00000000-0005-0000-0000-0000E13C0000}"/>
    <cellStyle name="40% - Accent5 23 5 2" xfId="15793" xr:uid="{00000000-0005-0000-0000-0000E23C0000}"/>
    <cellStyle name="40% - Accent5 23 6" xfId="15794" xr:uid="{00000000-0005-0000-0000-0000E33C0000}"/>
    <cellStyle name="40% - Accent5 23 6 2" xfId="15795" xr:uid="{00000000-0005-0000-0000-0000E43C0000}"/>
    <cellStyle name="40% - Accent5 23 7" xfId="15796" xr:uid="{00000000-0005-0000-0000-0000E53C0000}"/>
    <cellStyle name="40% - Accent5 23 8" xfId="15797" xr:uid="{00000000-0005-0000-0000-0000E63C0000}"/>
    <cellStyle name="40% - Accent5 24" xfId="15798" xr:uid="{00000000-0005-0000-0000-0000E73C0000}"/>
    <cellStyle name="40% - Accent5 24 2" xfId="15799" xr:uid="{00000000-0005-0000-0000-0000E83C0000}"/>
    <cellStyle name="40% - Accent5 24 2 2" xfId="15800" xr:uid="{00000000-0005-0000-0000-0000E93C0000}"/>
    <cellStyle name="40% - Accent5 24 2 2 2" xfId="15801" xr:uid="{00000000-0005-0000-0000-0000EA3C0000}"/>
    <cellStyle name="40% - Accent5 24 2 3" xfId="15802" xr:uid="{00000000-0005-0000-0000-0000EB3C0000}"/>
    <cellStyle name="40% - Accent5 24 2 3 2" xfId="15803" xr:uid="{00000000-0005-0000-0000-0000EC3C0000}"/>
    <cellStyle name="40% - Accent5 24 2 4" xfId="15804" xr:uid="{00000000-0005-0000-0000-0000ED3C0000}"/>
    <cellStyle name="40% - Accent5 24 2 4 2" xfId="15805" xr:uid="{00000000-0005-0000-0000-0000EE3C0000}"/>
    <cellStyle name="40% - Accent5 24 2 5" xfId="15806" xr:uid="{00000000-0005-0000-0000-0000EF3C0000}"/>
    <cellStyle name="40% - Accent5 24 2 5 2" xfId="15807" xr:uid="{00000000-0005-0000-0000-0000F03C0000}"/>
    <cellStyle name="40% - Accent5 24 2 6" xfId="15808" xr:uid="{00000000-0005-0000-0000-0000F13C0000}"/>
    <cellStyle name="40% - Accent5 24 3" xfId="15809" xr:uid="{00000000-0005-0000-0000-0000F23C0000}"/>
    <cellStyle name="40% - Accent5 24 3 2" xfId="15810" xr:uid="{00000000-0005-0000-0000-0000F33C0000}"/>
    <cellStyle name="40% - Accent5 24 4" xfId="15811" xr:uid="{00000000-0005-0000-0000-0000F43C0000}"/>
    <cellStyle name="40% - Accent5 24 4 2" xfId="15812" xr:uid="{00000000-0005-0000-0000-0000F53C0000}"/>
    <cellStyle name="40% - Accent5 24 5" xfId="15813" xr:uid="{00000000-0005-0000-0000-0000F63C0000}"/>
    <cellStyle name="40% - Accent5 24 5 2" xfId="15814" xr:uid="{00000000-0005-0000-0000-0000F73C0000}"/>
    <cellStyle name="40% - Accent5 24 6" xfId="15815" xr:uid="{00000000-0005-0000-0000-0000F83C0000}"/>
    <cellStyle name="40% - Accent5 24 6 2" xfId="15816" xr:uid="{00000000-0005-0000-0000-0000F93C0000}"/>
    <cellStyle name="40% - Accent5 24 7" xfId="15817" xr:uid="{00000000-0005-0000-0000-0000FA3C0000}"/>
    <cellStyle name="40% - Accent5 24 8" xfId="15818" xr:uid="{00000000-0005-0000-0000-0000FB3C0000}"/>
    <cellStyle name="40% - Accent5 25" xfId="15819" xr:uid="{00000000-0005-0000-0000-0000FC3C0000}"/>
    <cellStyle name="40% - Accent5 25 2" xfId="15820" xr:uid="{00000000-0005-0000-0000-0000FD3C0000}"/>
    <cellStyle name="40% - Accent5 25 2 2" xfId="15821" xr:uid="{00000000-0005-0000-0000-0000FE3C0000}"/>
    <cellStyle name="40% - Accent5 25 2 2 2" xfId="15822" xr:uid="{00000000-0005-0000-0000-0000FF3C0000}"/>
    <cellStyle name="40% - Accent5 25 2 3" xfId="15823" xr:uid="{00000000-0005-0000-0000-0000003D0000}"/>
    <cellStyle name="40% - Accent5 25 2 3 2" xfId="15824" xr:uid="{00000000-0005-0000-0000-0000013D0000}"/>
    <cellStyle name="40% - Accent5 25 2 4" xfId="15825" xr:uid="{00000000-0005-0000-0000-0000023D0000}"/>
    <cellStyle name="40% - Accent5 25 2 4 2" xfId="15826" xr:uid="{00000000-0005-0000-0000-0000033D0000}"/>
    <cellStyle name="40% - Accent5 25 2 5" xfId="15827" xr:uid="{00000000-0005-0000-0000-0000043D0000}"/>
    <cellStyle name="40% - Accent5 25 2 5 2" xfId="15828" xr:uid="{00000000-0005-0000-0000-0000053D0000}"/>
    <cellStyle name="40% - Accent5 25 2 6" xfId="15829" xr:uid="{00000000-0005-0000-0000-0000063D0000}"/>
    <cellStyle name="40% - Accent5 25 3" xfId="15830" xr:uid="{00000000-0005-0000-0000-0000073D0000}"/>
    <cellStyle name="40% - Accent5 25 3 2" xfId="15831" xr:uid="{00000000-0005-0000-0000-0000083D0000}"/>
    <cellStyle name="40% - Accent5 25 4" xfId="15832" xr:uid="{00000000-0005-0000-0000-0000093D0000}"/>
    <cellStyle name="40% - Accent5 25 4 2" xfId="15833" xr:uid="{00000000-0005-0000-0000-00000A3D0000}"/>
    <cellStyle name="40% - Accent5 25 5" xfId="15834" xr:uid="{00000000-0005-0000-0000-00000B3D0000}"/>
    <cellStyle name="40% - Accent5 25 5 2" xfId="15835" xr:uid="{00000000-0005-0000-0000-00000C3D0000}"/>
    <cellStyle name="40% - Accent5 25 6" xfId="15836" xr:uid="{00000000-0005-0000-0000-00000D3D0000}"/>
    <cellStyle name="40% - Accent5 25 6 2" xfId="15837" xr:uid="{00000000-0005-0000-0000-00000E3D0000}"/>
    <cellStyle name="40% - Accent5 25 7" xfId="15838" xr:uid="{00000000-0005-0000-0000-00000F3D0000}"/>
    <cellStyle name="40% - Accent5 25 8" xfId="15839" xr:uid="{00000000-0005-0000-0000-0000103D0000}"/>
    <cellStyle name="40% - Accent5 26" xfId="15840" xr:uid="{00000000-0005-0000-0000-0000113D0000}"/>
    <cellStyle name="40% - Accent5 26 2" xfId="15841" xr:uid="{00000000-0005-0000-0000-0000123D0000}"/>
    <cellStyle name="40% - Accent5 26 2 2" xfId="15842" xr:uid="{00000000-0005-0000-0000-0000133D0000}"/>
    <cellStyle name="40% - Accent5 26 2 2 2" xfId="15843" xr:uid="{00000000-0005-0000-0000-0000143D0000}"/>
    <cellStyle name="40% - Accent5 26 2 3" xfId="15844" xr:uid="{00000000-0005-0000-0000-0000153D0000}"/>
    <cellStyle name="40% - Accent5 26 2 3 2" xfId="15845" xr:uid="{00000000-0005-0000-0000-0000163D0000}"/>
    <cellStyle name="40% - Accent5 26 2 4" xfId="15846" xr:uid="{00000000-0005-0000-0000-0000173D0000}"/>
    <cellStyle name="40% - Accent5 26 2 4 2" xfId="15847" xr:uid="{00000000-0005-0000-0000-0000183D0000}"/>
    <cellStyle name="40% - Accent5 26 2 5" xfId="15848" xr:uid="{00000000-0005-0000-0000-0000193D0000}"/>
    <cellStyle name="40% - Accent5 26 2 5 2" xfId="15849" xr:uid="{00000000-0005-0000-0000-00001A3D0000}"/>
    <cellStyle name="40% - Accent5 26 2 6" xfId="15850" xr:uid="{00000000-0005-0000-0000-00001B3D0000}"/>
    <cellStyle name="40% - Accent5 26 3" xfId="15851" xr:uid="{00000000-0005-0000-0000-00001C3D0000}"/>
    <cellStyle name="40% - Accent5 26 3 2" xfId="15852" xr:uid="{00000000-0005-0000-0000-00001D3D0000}"/>
    <cellStyle name="40% - Accent5 26 4" xfId="15853" xr:uid="{00000000-0005-0000-0000-00001E3D0000}"/>
    <cellStyle name="40% - Accent5 26 4 2" xfId="15854" xr:uid="{00000000-0005-0000-0000-00001F3D0000}"/>
    <cellStyle name="40% - Accent5 26 5" xfId="15855" xr:uid="{00000000-0005-0000-0000-0000203D0000}"/>
    <cellStyle name="40% - Accent5 26 5 2" xfId="15856" xr:uid="{00000000-0005-0000-0000-0000213D0000}"/>
    <cellStyle name="40% - Accent5 26 6" xfId="15857" xr:uid="{00000000-0005-0000-0000-0000223D0000}"/>
    <cellStyle name="40% - Accent5 26 6 2" xfId="15858" xr:uid="{00000000-0005-0000-0000-0000233D0000}"/>
    <cellStyle name="40% - Accent5 26 7" xfId="15859" xr:uid="{00000000-0005-0000-0000-0000243D0000}"/>
    <cellStyle name="40% - Accent5 26 8" xfId="15860" xr:uid="{00000000-0005-0000-0000-0000253D0000}"/>
    <cellStyle name="40% - Accent5 27" xfId="15861" xr:uid="{00000000-0005-0000-0000-0000263D0000}"/>
    <cellStyle name="40% - Accent5 27 2" xfId="15862" xr:uid="{00000000-0005-0000-0000-0000273D0000}"/>
    <cellStyle name="40% - Accent5 27 2 2" xfId="15863" xr:uid="{00000000-0005-0000-0000-0000283D0000}"/>
    <cellStyle name="40% - Accent5 27 2 2 2" xfId="15864" xr:uid="{00000000-0005-0000-0000-0000293D0000}"/>
    <cellStyle name="40% - Accent5 27 2 3" xfId="15865" xr:uid="{00000000-0005-0000-0000-00002A3D0000}"/>
    <cellStyle name="40% - Accent5 27 2 3 2" xfId="15866" xr:uid="{00000000-0005-0000-0000-00002B3D0000}"/>
    <cellStyle name="40% - Accent5 27 2 4" xfId="15867" xr:uid="{00000000-0005-0000-0000-00002C3D0000}"/>
    <cellStyle name="40% - Accent5 27 2 4 2" xfId="15868" xr:uid="{00000000-0005-0000-0000-00002D3D0000}"/>
    <cellStyle name="40% - Accent5 27 2 5" xfId="15869" xr:uid="{00000000-0005-0000-0000-00002E3D0000}"/>
    <cellStyle name="40% - Accent5 27 2 5 2" xfId="15870" xr:uid="{00000000-0005-0000-0000-00002F3D0000}"/>
    <cellStyle name="40% - Accent5 27 2 6" xfId="15871" xr:uid="{00000000-0005-0000-0000-0000303D0000}"/>
    <cellStyle name="40% - Accent5 27 3" xfId="15872" xr:uid="{00000000-0005-0000-0000-0000313D0000}"/>
    <cellStyle name="40% - Accent5 27 3 2" xfId="15873" xr:uid="{00000000-0005-0000-0000-0000323D0000}"/>
    <cellStyle name="40% - Accent5 27 4" xfId="15874" xr:uid="{00000000-0005-0000-0000-0000333D0000}"/>
    <cellStyle name="40% - Accent5 27 4 2" xfId="15875" xr:uid="{00000000-0005-0000-0000-0000343D0000}"/>
    <cellStyle name="40% - Accent5 27 5" xfId="15876" xr:uid="{00000000-0005-0000-0000-0000353D0000}"/>
    <cellStyle name="40% - Accent5 27 5 2" xfId="15877" xr:uid="{00000000-0005-0000-0000-0000363D0000}"/>
    <cellStyle name="40% - Accent5 27 6" xfId="15878" xr:uid="{00000000-0005-0000-0000-0000373D0000}"/>
    <cellStyle name="40% - Accent5 27 6 2" xfId="15879" xr:uid="{00000000-0005-0000-0000-0000383D0000}"/>
    <cellStyle name="40% - Accent5 27 7" xfId="15880" xr:uid="{00000000-0005-0000-0000-0000393D0000}"/>
    <cellStyle name="40% - Accent5 27 8" xfId="15881" xr:uid="{00000000-0005-0000-0000-00003A3D0000}"/>
    <cellStyle name="40% - Accent5 28" xfId="15882" xr:uid="{00000000-0005-0000-0000-00003B3D0000}"/>
    <cellStyle name="40% - Accent5 28 2" xfId="15883" xr:uid="{00000000-0005-0000-0000-00003C3D0000}"/>
    <cellStyle name="40% - Accent5 28 2 2" xfId="15884" xr:uid="{00000000-0005-0000-0000-00003D3D0000}"/>
    <cellStyle name="40% - Accent5 28 2 2 2" xfId="15885" xr:uid="{00000000-0005-0000-0000-00003E3D0000}"/>
    <cellStyle name="40% - Accent5 28 2 3" xfId="15886" xr:uid="{00000000-0005-0000-0000-00003F3D0000}"/>
    <cellStyle name="40% - Accent5 28 2 3 2" xfId="15887" xr:uid="{00000000-0005-0000-0000-0000403D0000}"/>
    <cellStyle name="40% - Accent5 28 2 4" xfId="15888" xr:uid="{00000000-0005-0000-0000-0000413D0000}"/>
    <cellStyle name="40% - Accent5 28 2 4 2" xfId="15889" xr:uid="{00000000-0005-0000-0000-0000423D0000}"/>
    <cellStyle name="40% - Accent5 28 2 5" xfId="15890" xr:uid="{00000000-0005-0000-0000-0000433D0000}"/>
    <cellStyle name="40% - Accent5 28 2 5 2" xfId="15891" xr:uid="{00000000-0005-0000-0000-0000443D0000}"/>
    <cellStyle name="40% - Accent5 28 2 6" xfId="15892" xr:uid="{00000000-0005-0000-0000-0000453D0000}"/>
    <cellStyle name="40% - Accent5 28 3" xfId="15893" xr:uid="{00000000-0005-0000-0000-0000463D0000}"/>
    <cellStyle name="40% - Accent5 28 3 2" xfId="15894" xr:uid="{00000000-0005-0000-0000-0000473D0000}"/>
    <cellStyle name="40% - Accent5 28 4" xfId="15895" xr:uid="{00000000-0005-0000-0000-0000483D0000}"/>
    <cellStyle name="40% - Accent5 28 4 2" xfId="15896" xr:uid="{00000000-0005-0000-0000-0000493D0000}"/>
    <cellStyle name="40% - Accent5 28 5" xfId="15897" xr:uid="{00000000-0005-0000-0000-00004A3D0000}"/>
    <cellStyle name="40% - Accent5 28 5 2" xfId="15898" xr:uid="{00000000-0005-0000-0000-00004B3D0000}"/>
    <cellStyle name="40% - Accent5 28 6" xfId="15899" xr:uid="{00000000-0005-0000-0000-00004C3D0000}"/>
    <cellStyle name="40% - Accent5 28 6 2" xfId="15900" xr:uid="{00000000-0005-0000-0000-00004D3D0000}"/>
    <cellStyle name="40% - Accent5 28 7" xfId="15901" xr:uid="{00000000-0005-0000-0000-00004E3D0000}"/>
    <cellStyle name="40% - Accent5 28 8" xfId="15902" xr:uid="{00000000-0005-0000-0000-00004F3D0000}"/>
    <cellStyle name="40% - Accent5 29" xfId="15903" xr:uid="{00000000-0005-0000-0000-0000503D0000}"/>
    <cellStyle name="40% - Accent5 29 2" xfId="15904" xr:uid="{00000000-0005-0000-0000-0000513D0000}"/>
    <cellStyle name="40% - Accent5 29 2 2" xfId="15905" xr:uid="{00000000-0005-0000-0000-0000523D0000}"/>
    <cellStyle name="40% - Accent5 29 2 2 2" xfId="15906" xr:uid="{00000000-0005-0000-0000-0000533D0000}"/>
    <cellStyle name="40% - Accent5 29 2 3" xfId="15907" xr:uid="{00000000-0005-0000-0000-0000543D0000}"/>
    <cellStyle name="40% - Accent5 29 2 3 2" xfId="15908" xr:uid="{00000000-0005-0000-0000-0000553D0000}"/>
    <cellStyle name="40% - Accent5 29 2 4" xfId="15909" xr:uid="{00000000-0005-0000-0000-0000563D0000}"/>
    <cellStyle name="40% - Accent5 29 2 4 2" xfId="15910" xr:uid="{00000000-0005-0000-0000-0000573D0000}"/>
    <cellStyle name="40% - Accent5 29 2 5" xfId="15911" xr:uid="{00000000-0005-0000-0000-0000583D0000}"/>
    <cellStyle name="40% - Accent5 29 2 5 2" xfId="15912" xr:uid="{00000000-0005-0000-0000-0000593D0000}"/>
    <cellStyle name="40% - Accent5 29 2 6" xfId="15913" xr:uid="{00000000-0005-0000-0000-00005A3D0000}"/>
    <cellStyle name="40% - Accent5 29 3" xfId="15914" xr:uid="{00000000-0005-0000-0000-00005B3D0000}"/>
    <cellStyle name="40% - Accent5 29 3 2" xfId="15915" xr:uid="{00000000-0005-0000-0000-00005C3D0000}"/>
    <cellStyle name="40% - Accent5 29 4" xfId="15916" xr:uid="{00000000-0005-0000-0000-00005D3D0000}"/>
    <cellStyle name="40% - Accent5 29 4 2" xfId="15917" xr:uid="{00000000-0005-0000-0000-00005E3D0000}"/>
    <cellStyle name="40% - Accent5 29 5" xfId="15918" xr:uid="{00000000-0005-0000-0000-00005F3D0000}"/>
    <cellStyle name="40% - Accent5 29 5 2" xfId="15919" xr:uid="{00000000-0005-0000-0000-0000603D0000}"/>
    <cellStyle name="40% - Accent5 29 6" xfId="15920" xr:uid="{00000000-0005-0000-0000-0000613D0000}"/>
    <cellStyle name="40% - Accent5 29 6 2" xfId="15921" xr:uid="{00000000-0005-0000-0000-0000623D0000}"/>
    <cellStyle name="40% - Accent5 29 7" xfId="15922" xr:uid="{00000000-0005-0000-0000-0000633D0000}"/>
    <cellStyle name="40% - Accent5 29 8" xfId="15923" xr:uid="{00000000-0005-0000-0000-0000643D0000}"/>
    <cellStyle name="40% - Accent5 3" xfId="15924" xr:uid="{00000000-0005-0000-0000-0000653D0000}"/>
    <cellStyle name="40% - Accent5 3 10" xfId="15925" xr:uid="{00000000-0005-0000-0000-0000663D0000}"/>
    <cellStyle name="40% - Accent5 3 11" xfId="15926" xr:uid="{00000000-0005-0000-0000-0000673D0000}"/>
    <cellStyle name="40% - Accent5 3 2" xfId="15927" xr:uid="{00000000-0005-0000-0000-0000683D0000}"/>
    <cellStyle name="40% - Accent5 3 2 2" xfId="15928" xr:uid="{00000000-0005-0000-0000-0000693D0000}"/>
    <cellStyle name="40% - Accent5 3 2 2 2" xfId="15929" xr:uid="{00000000-0005-0000-0000-00006A3D0000}"/>
    <cellStyle name="40% - Accent5 3 2 3" xfId="15930" xr:uid="{00000000-0005-0000-0000-00006B3D0000}"/>
    <cellStyle name="40% - Accent5 3 2 3 2" xfId="15931" xr:uid="{00000000-0005-0000-0000-00006C3D0000}"/>
    <cellStyle name="40% - Accent5 3 2 4" xfId="15932" xr:uid="{00000000-0005-0000-0000-00006D3D0000}"/>
    <cellStyle name="40% - Accent5 3 2 4 2" xfId="15933" xr:uid="{00000000-0005-0000-0000-00006E3D0000}"/>
    <cellStyle name="40% - Accent5 3 2 5" xfId="15934" xr:uid="{00000000-0005-0000-0000-00006F3D0000}"/>
    <cellStyle name="40% - Accent5 3 2 5 2" xfId="15935" xr:uid="{00000000-0005-0000-0000-0000703D0000}"/>
    <cellStyle name="40% - Accent5 3 2 6" xfId="15936" xr:uid="{00000000-0005-0000-0000-0000713D0000}"/>
    <cellStyle name="40% - Accent5 3 2 7" xfId="15937" xr:uid="{00000000-0005-0000-0000-0000723D0000}"/>
    <cellStyle name="40% - Accent5 3 2 8" xfId="15938" xr:uid="{00000000-0005-0000-0000-0000733D0000}"/>
    <cellStyle name="40% - Accent5 3 2 9" xfId="15939" xr:uid="{00000000-0005-0000-0000-0000743D0000}"/>
    <cellStyle name="40% - Accent5 3 3" xfId="15940" xr:uid="{00000000-0005-0000-0000-0000753D0000}"/>
    <cellStyle name="40% - Accent5 3 3 2" xfId="15941" xr:uid="{00000000-0005-0000-0000-0000763D0000}"/>
    <cellStyle name="40% - Accent5 3 4" xfId="15942" xr:uid="{00000000-0005-0000-0000-0000773D0000}"/>
    <cellStyle name="40% - Accent5 3 4 2" xfId="15943" xr:uid="{00000000-0005-0000-0000-0000783D0000}"/>
    <cellStyle name="40% - Accent5 3 5" xfId="15944" xr:uid="{00000000-0005-0000-0000-0000793D0000}"/>
    <cellStyle name="40% - Accent5 3 5 2" xfId="15945" xr:uid="{00000000-0005-0000-0000-00007A3D0000}"/>
    <cellStyle name="40% - Accent5 3 6" xfId="15946" xr:uid="{00000000-0005-0000-0000-00007B3D0000}"/>
    <cellStyle name="40% - Accent5 3 6 2" xfId="15947" xr:uid="{00000000-0005-0000-0000-00007C3D0000}"/>
    <cellStyle name="40% - Accent5 3 7" xfId="15948" xr:uid="{00000000-0005-0000-0000-00007D3D0000}"/>
    <cellStyle name="40% - Accent5 3 8" xfId="15949" xr:uid="{00000000-0005-0000-0000-00007E3D0000}"/>
    <cellStyle name="40% - Accent5 3 9" xfId="15950" xr:uid="{00000000-0005-0000-0000-00007F3D0000}"/>
    <cellStyle name="40% - Accent5 30" xfId="15951" xr:uid="{00000000-0005-0000-0000-0000803D0000}"/>
    <cellStyle name="40% - Accent5 30 2" xfId="15952" xr:uid="{00000000-0005-0000-0000-0000813D0000}"/>
    <cellStyle name="40% - Accent5 30 2 2" xfId="15953" xr:uid="{00000000-0005-0000-0000-0000823D0000}"/>
    <cellStyle name="40% - Accent5 30 2 2 2" xfId="15954" xr:uid="{00000000-0005-0000-0000-0000833D0000}"/>
    <cellStyle name="40% - Accent5 30 2 3" xfId="15955" xr:uid="{00000000-0005-0000-0000-0000843D0000}"/>
    <cellStyle name="40% - Accent5 30 2 3 2" xfId="15956" xr:uid="{00000000-0005-0000-0000-0000853D0000}"/>
    <cellStyle name="40% - Accent5 30 2 4" xfId="15957" xr:uid="{00000000-0005-0000-0000-0000863D0000}"/>
    <cellStyle name="40% - Accent5 30 2 4 2" xfId="15958" xr:uid="{00000000-0005-0000-0000-0000873D0000}"/>
    <cellStyle name="40% - Accent5 30 2 5" xfId="15959" xr:uid="{00000000-0005-0000-0000-0000883D0000}"/>
    <cellStyle name="40% - Accent5 30 2 5 2" xfId="15960" xr:uid="{00000000-0005-0000-0000-0000893D0000}"/>
    <cellStyle name="40% - Accent5 30 2 6" xfId="15961" xr:uid="{00000000-0005-0000-0000-00008A3D0000}"/>
    <cellStyle name="40% - Accent5 30 3" xfId="15962" xr:uid="{00000000-0005-0000-0000-00008B3D0000}"/>
    <cellStyle name="40% - Accent5 30 3 2" xfId="15963" xr:uid="{00000000-0005-0000-0000-00008C3D0000}"/>
    <cellStyle name="40% - Accent5 30 4" xfId="15964" xr:uid="{00000000-0005-0000-0000-00008D3D0000}"/>
    <cellStyle name="40% - Accent5 30 4 2" xfId="15965" xr:uid="{00000000-0005-0000-0000-00008E3D0000}"/>
    <cellStyle name="40% - Accent5 30 5" xfId="15966" xr:uid="{00000000-0005-0000-0000-00008F3D0000}"/>
    <cellStyle name="40% - Accent5 30 5 2" xfId="15967" xr:uid="{00000000-0005-0000-0000-0000903D0000}"/>
    <cellStyle name="40% - Accent5 30 6" xfId="15968" xr:uid="{00000000-0005-0000-0000-0000913D0000}"/>
    <cellStyle name="40% - Accent5 30 6 2" xfId="15969" xr:uid="{00000000-0005-0000-0000-0000923D0000}"/>
    <cellStyle name="40% - Accent5 30 7" xfId="15970" xr:uid="{00000000-0005-0000-0000-0000933D0000}"/>
    <cellStyle name="40% - Accent5 30 8" xfId="15971" xr:uid="{00000000-0005-0000-0000-0000943D0000}"/>
    <cellStyle name="40% - Accent5 31" xfId="15972" xr:uid="{00000000-0005-0000-0000-0000953D0000}"/>
    <cellStyle name="40% - Accent5 31 2" xfId="15973" xr:uid="{00000000-0005-0000-0000-0000963D0000}"/>
    <cellStyle name="40% - Accent5 31 2 2" xfId="15974" xr:uid="{00000000-0005-0000-0000-0000973D0000}"/>
    <cellStyle name="40% - Accent5 31 2 2 2" xfId="15975" xr:uid="{00000000-0005-0000-0000-0000983D0000}"/>
    <cellStyle name="40% - Accent5 31 2 3" xfId="15976" xr:uid="{00000000-0005-0000-0000-0000993D0000}"/>
    <cellStyle name="40% - Accent5 31 2 3 2" xfId="15977" xr:uid="{00000000-0005-0000-0000-00009A3D0000}"/>
    <cellStyle name="40% - Accent5 31 2 4" xfId="15978" xr:uid="{00000000-0005-0000-0000-00009B3D0000}"/>
    <cellStyle name="40% - Accent5 31 2 4 2" xfId="15979" xr:uid="{00000000-0005-0000-0000-00009C3D0000}"/>
    <cellStyle name="40% - Accent5 31 2 5" xfId="15980" xr:uid="{00000000-0005-0000-0000-00009D3D0000}"/>
    <cellStyle name="40% - Accent5 31 2 5 2" xfId="15981" xr:uid="{00000000-0005-0000-0000-00009E3D0000}"/>
    <cellStyle name="40% - Accent5 31 2 6" xfId="15982" xr:uid="{00000000-0005-0000-0000-00009F3D0000}"/>
    <cellStyle name="40% - Accent5 31 3" xfId="15983" xr:uid="{00000000-0005-0000-0000-0000A03D0000}"/>
    <cellStyle name="40% - Accent5 31 3 2" xfId="15984" xr:uid="{00000000-0005-0000-0000-0000A13D0000}"/>
    <cellStyle name="40% - Accent5 31 4" xfId="15985" xr:uid="{00000000-0005-0000-0000-0000A23D0000}"/>
    <cellStyle name="40% - Accent5 31 4 2" xfId="15986" xr:uid="{00000000-0005-0000-0000-0000A33D0000}"/>
    <cellStyle name="40% - Accent5 31 5" xfId="15987" xr:uid="{00000000-0005-0000-0000-0000A43D0000}"/>
    <cellStyle name="40% - Accent5 31 5 2" xfId="15988" xr:uid="{00000000-0005-0000-0000-0000A53D0000}"/>
    <cellStyle name="40% - Accent5 31 6" xfId="15989" xr:uid="{00000000-0005-0000-0000-0000A63D0000}"/>
    <cellStyle name="40% - Accent5 31 6 2" xfId="15990" xr:uid="{00000000-0005-0000-0000-0000A73D0000}"/>
    <cellStyle name="40% - Accent5 31 7" xfId="15991" xr:uid="{00000000-0005-0000-0000-0000A83D0000}"/>
    <cellStyle name="40% - Accent5 31 8" xfId="15992" xr:uid="{00000000-0005-0000-0000-0000A93D0000}"/>
    <cellStyle name="40% - Accent5 32" xfId="15993" xr:uid="{00000000-0005-0000-0000-0000AA3D0000}"/>
    <cellStyle name="40% - Accent5 32 2" xfId="15994" xr:uid="{00000000-0005-0000-0000-0000AB3D0000}"/>
    <cellStyle name="40% - Accent5 32 2 2" xfId="15995" xr:uid="{00000000-0005-0000-0000-0000AC3D0000}"/>
    <cellStyle name="40% - Accent5 32 2 2 2" xfId="15996" xr:uid="{00000000-0005-0000-0000-0000AD3D0000}"/>
    <cellStyle name="40% - Accent5 32 2 3" xfId="15997" xr:uid="{00000000-0005-0000-0000-0000AE3D0000}"/>
    <cellStyle name="40% - Accent5 32 2 3 2" xfId="15998" xr:uid="{00000000-0005-0000-0000-0000AF3D0000}"/>
    <cellStyle name="40% - Accent5 32 2 4" xfId="15999" xr:uid="{00000000-0005-0000-0000-0000B03D0000}"/>
    <cellStyle name="40% - Accent5 32 2 4 2" xfId="16000" xr:uid="{00000000-0005-0000-0000-0000B13D0000}"/>
    <cellStyle name="40% - Accent5 32 2 5" xfId="16001" xr:uid="{00000000-0005-0000-0000-0000B23D0000}"/>
    <cellStyle name="40% - Accent5 32 2 5 2" xfId="16002" xr:uid="{00000000-0005-0000-0000-0000B33D0000}"/>
    <cellStyle name="40% - Accent5 32 2 6" xfId="16003" xr:uid="{00000000-0005-0000-0000-0000B43D0000}"/>
    <cellStyle name="40% - Accent5 32 3" xfId="16004" xr:uid="{00000000-0005-0000-0000-0000B53D0000}"/>
    <cellStyle name="40% - Accent5 32 3 2" xfId="16005" xr:uid="{00000000-0005-0000-0000-0000B63D0000}"/>
    <cellStyle name="40% - Accent5 32 4" xfId="16006" xr:uid="{00000000-0005-0000-0000-0000B73D0000}"/>
    <cellStyle name="40% - Accent5 32 4 2" xfId="16007" xr:uid="{00000000-0005-0000-0000-0000B83D0000}"/>
    <cellStyle name="40% - Accent5 32 5" xfId="16008" xr:uid="{00000000-0005-0000-0000-0000B93D0000}"/>
    <cellStyle name="40% - Accent5 32 5 2" xfId="16009" xr:uid="{00000000-0005-0000-0000-0000BA3D0000}"/>
    <cellStyle name="40% - Accent5 32 6" xfId="16010" xr:uid="{00000000-0005-0000-0000-0000BB3D0000}"/>
    <cellStyle name="40% - Accent5 32 6 2" xfId="16011" xr:uid="{00000000-0005-0000-0000-0000BC3D0000}"/>
    <cellStyle name="40% - Accent5 32 7" xfId="16012" xr:uid="{00000000-0005-0000-0000-0000BD3D0000}"/>
    <cellStyle name="40% - Accent5 32 8" xfId="16013" xr:uid="{00000000-0005-0000-0000-0000BE3D0000}"/>
    <cellStyle name="40% - Accent5 33" xfId="16014" xr:uid="{00000000-0005-0000-0000-0000BF3D0000}"/>
    <cellStyle name="40% - Accent5 33 2" xfId="16015" xr:uid="{00000000-0005-0000-0000-0000C03D0000}"/>
    <cellStyle name="40% - Accent5 33 2 2" xfId="16016" xr:uid="{00000000-0005-0000-0000-0000C13D0000}"/>
    <cellStyle name="40% - Accent5 33 2 2 2" xfId="16017" xr:uid="{00000000-0005-0000-0000-0000C23D0000}"/>
    <cellStyle name="40% - Accent5 33 2 3" xfId="16018" xr:uid="{00000000-0005-0000-0000-0000C33D0000}"/>
    <cellStyle name="40% - Accent5 33 2 3 2" xfId="16019" xr:uid="{00000000-0005-0000-0000-0000C43D0000}"/>
    <cellStyle name="40% - Accent5 33 2 4" xfId="16020" xr:uid="{00000000-0005-0000-0000-0000C53D0000}"/>
    <cellStyle name="40% - Accent5 33 2 4 2" xfId="16021" xr:uid="{00000000-0005-0000-0000-0000C63D0000}"/>
    <cellStyle name="40% - Accent5 33 2 5" xfId="16022" xr:uid="{00000000-0005-0000-0000-0000C73D0000}"/>
    <cellStyle name="40% - Accent5 33 2 5 2" xfId="16023" xr:uid="{00000000-0005-0000-0000-0000C83D0000}"/>
    <cellStyle name="40% - Accent5 33 2 6" xfId="16024" xr:uid="{00000000-0005-0000-0000-0000C93D0000}"/>
    <cellStyle name="40% - Accent5 33 3" xfId="16025" xr:uid="{00000000-0005-0000-0000-0000CA3D0000}"/>
    <cellStyle name="40% - Accent5 33 3 2" xfId="16026" xr:uid="{00000000-0005-0000-0000-0000CB3D0000}"/>
    <cellStyle name="40% - Accent5 33 4" xfId="16027" xr:uid="{00000000-0005-0000-0000-0000CC3D0000}"/>
    <cellStyle name="40% - Accent5 33 4 2" xfId="16028" xr:uid="{00000000-0005-0000-0000-0000CD3D0000}"/>
    <cellStyle name="40% - Accent5 33 5" xfId="16029" xr:uid="{00000000-0005-0000-0000-0000CE3D0000}"/>
    <cellStyle name="40% - Accent5 33 5 2" xfId="16030" xr:uid="{00000000-0005-0000-0000-0000CF3D0000}"/>
    <cellStyle name="40% - Accent5 33 6" xfId="16031" xr:uid="{00000000-0005-0000-0000-0000D03D0000}"/>
    <cellStyle name="40% - Accent5 33 6 2" xfId="16032" xr:uid="{00000000-0005-0000-0000-0000D13D0000}"/>
    <cellStyle name="40% - Accent5 33 7" xfId="16033" xr:uid="{00000000-0005-0000-0000-0000D23D0000}"/>
    <cellStyle name="40% - Accent5 33 8" xfId="16034" xr:uid="{00000000-0005-0000-0000-0000D33D0000}"/>
    <cellStyle name="40% - Accent5 34" xfId="16035" xr:uid="{00000000-0005-0000-0000-0000D43D0000}"/>
    <cellStyle name="40% - Accent5 34 2" xfId="16036" xr:uid="{00000000-0005-0000-0000-0000D53D0000}"/>
    <cellStyle name="40% - Accent5 34 2 2" xfId="16037" xr:uid="{00000000-0005-0000-0000-0000D63D0000}"/>
    <cellStyle name="40% - Accent5 34 2 2 2" xfId="16038" xr:uid="{00000000-0005-0000-0000-0000D73D0000}"/>
    <cellStyle name="40% - Accent5 34 2 3" xfId="16039" xr:uid="{00000000-0005-0000-0000-0000D83D0000}"/>
    <cellStyle name="40% - Accent5 34 2 3 2" xfId="16040" xr:uid="{00000000-0005-0000-0000-0000D93D0000}"/>
    <cellStyle name="40% - Accent5 34 2 4" xfId="16041" xr:uid="{00000000-0005-0000-0000-0000DA3D0000}"/>
    <cellStyle name="40% - Accent5 34 2 4 2" xfId="16042" xr:uid="{00000000-0005-0000-0000-0000DB3D0000}"/>
    <cellStyle name="40% - Accent5 34 2 5" xfId="16043" xr:uid="{00000000-0005-0000-0000-0000DC3D0000}"/>
    <cellStyle name="40% - Accent5 34 2 5 2" xfId="16044" xr:uid="{00000000-0005-0000-0000-0000DD3D0000}"/>
    <cellStyle name="40% - Accent5 34 2 6" xfId="16045" xr:uid="{00000000-0005-0000-0000-0000DE3D0000}"/>
    <cellStyle name="40% - Accent5 34 3" xfId="16046" xr:uid="{00000000-0005-0000-0000-0000DF3D0000}"/>
    <cellStyle name="40% - Accent5 34 3 2" xfId="16047" xr:uid="{00000000-0005-0000-0000-0000E03D0000}"/>
    <cellStyle name="40% - Accent5 34 4" xfId="16048" xr:uid="{00000000-0005-0000-0000-0000E13D0000}"/>
    <cellStyle name="40% - Accent5 34 4 2" xfId="16049" xr:uid="{00000000-0005-0000-0000-0000E23D0000}"/>
    <cellStyle name="40% - Accent5 34 5" xfId="16050" xr:uid="{00000000-0005-0000-0000-0000E33D0000}"/>
    <cellStyle name="40% - Accent5 34 5 2" xfId="16051" xr:uid="{00000000-0005-0000-0000-0000E43D0000}"/>
    <cellStyle name="40% - Accent5 34 6" xfId="16052" xr:uid="{00000000-0005-0000-0000-0000E53D0000}"/>
    <cellStyle name="40% - Accent5 34 6 2" xfId="16053" xr:uid="{00000000-0005-0000-0000-0000E63D0000}"/>
    <cellStyle name="40% - Accent5 34 7" xfId="16054" xr:uid="{00000000-0005-0000-0000-0000E73D0000}"/>
    <cellStyle name="40% - Accent5 34 8" xfId="16055" xr:uid="{00000000-0005-0000-0000-0000E83D0000}"/>
    <cellStyle name="40% - Accent5 35" xfId="16056" xr:uid="{00000000-0005-0000-0000-0000E93D0000}"/>
    <cellStyle name="40% - Accent5 35 2" xfId="16057" xr:uid="{00000000-0005-0000-0000-0000EA3D0000}"/>
    <cellStyle name="40% - Accent5 35 2 2" xfId="16058" xr:uid="{00000000-0005-0000-0000-0000EB3D0000}"/>
    <cellStyle name="40% - Accent5 35 2 2 2" xfId="16059" xr:uid="{00000000-0005-0000-0000-0000EC3D0000}"/>
    <cellStyle name="40% - Accent5 35 2 3" xfId="16060" xr:uid="{00000000-0005-0000-0000-0000ED3D0000}"/>
    <cellStyle name="40% - Accent5 35 2 3 2" xfId="16061" xr:uid="{00000000-0005-0000-0000-0000EE3D0000}"/>
    <cellStyle name="40% - Accent5 35 2 4" xfId="16062" xr:uid="{00000000-0005-0000-0000-0000EF3D0000}"/>
    <cellStyle name="40% - Accent5 35 2 4 2" xfId="16063" xr:uid="{00000000-0005-0000-0000-0000F03D0000}"/>
    <cellStyle name="40% - Accent5 35 2 5" xfId="16064" xr:uid="{00000000-0005-0000-0000-0000F13D0000}"/>
    <cellStyle name="40% - Accent5 35 2 5 2" xfId="16065" xr:uid="{00000000-0005-0000-0000-0000F23D0000}"/>
    <cellStyle name="40% - Accent5 35 2 6" xfId="16066" xr:uid="{00000000-0005-0000-0000-0000F33D0000}"/>
    <cellStyle name="40% - Accent5 35 3" xfId="16067" xr:uid="{00000000-0005-0000-0000-0000F43D0000}"/>
    <cellStyle name="40% - Accent5 35 3 2" xfId="16068" xr:uid="{00000000-0005-0000-0000-0000F53D0000}"/>
    <cellStyle name="40% - Accent5 35 4" xfId="16069" xr:uid="{00000000-0005-0000-0000-0000F63D0000}"/>
    <cellStyle name="40% - Accent5 35 4 2" xfId="16070" xr:uid="{00000000-0005-0000-0000-0000F73D0000}"/>
    <cellStyle name="40% - Accent5 35 5" xfId="16071" xr:uid="{00000000-0005-0000-0000-0000F83D0000}"/>
    <cellStyle name="40% - Accent5 35 5 2" xfId="16072" xr:uid="{00000000-0005-0000-0000-0000F93D0000}"/>
    <cellStyle name="40% - Accent5 35 6" xfId="16073" xr:uid="{00000000-0005-0000-0000-0000FA3D0000}"/>
    <cellStyle name="40% - Accent5 35 6 2" xfId="16074" xr:uid="{00000000-0005-0000-0000-0000FB3D0000}"/>
    <cellStyle name="40% - Accent5 35 7" xfId="16075" xr:uid="{00000000-0005-0000-0000-0000FC3D0000}"/>
    <cellStyle name="40% - Accent5 35 8" xfId="16076" xr:uid="{00000000-0005-0000-0000-0000FD3D0000}"/>
    <cellStyle name="40% - Accent5 36" xfId="16077" xr:uid="{00000000-0005-0000-0000-0000FE3D0000}"/>
    <cellStyle name="40% - Accent5 36 2" xfId="16078" xr:uid="{00000000-0005-0000-0000-0000FF3D0000}"/>
    <cellStyle name="40% - Accent5 36 2 2" xfId="16079" xr:uid="{00000000-0005-0000-0000-0000003E0000}"/>
    <cellStyle name="40% - Accent5 36 2 2 2" xfId="16080" xr:uid="{00000000-0005-0000-0000-0000013E0000}"/>
    <cellStyle name="40% - Accent5 36 2 3" xfId="16081" xr:uid="{00000000-0005-0000-0000-0000023E0000}"/>
    <cellStyle name="40% - Accent5 36 2 3 2" xfId="16082" xr:uid="{00000000-0005-0000-0000-0000033E0000}"/>
    <cellStyle name="40% - Accent5 36 2 4" xfId="16083" xr:uid="{00000000-0005-0000-0000-0000043E0000}"/>
    <cellStyle name="40% - Accent5 36 2 4 2" xfId="16084" xr:uid="{00000000-0005-0000-0000-0000053E0000}"/>
    <cellStyle name="40% - Accent5 36 2 5" xfId="16085" xr:uid="{00000000-0005-0000-0000-0000063E0000}"/>
    <cellStyle name="40% - Accent5 36 2 5 2" xfId="16086" xr:uid="{00000000-0005-0000-0000-0000073E0000}"/>
    <cellStyle name="40% - Accent5 36 2 6" xfId="16087" xr:uid="{00000000-0005-0000-0000-0000083E0000}"/>
    <cellStyle name="40% - Accent5 36 3" xfId="16088" xr:uid="{00000000-0005-0000-0000-0000093E0000}"/>
    <cellStyle name="40% - Accent5 36 3 2" xfId="16089" xr:uid="{00000000-0005-0000-0000-00000A3E0000}"/>
    <cellStyle name="40% - Accent5 36 4" xfId="16090" xr:uid="{00000000-0005-0000-0000-00000B3E0000}"/>
    <cellStyle name="40% - Accent5 36 4 2" xfId="16091" xr:uid="{00000000-0005-0000-0000-00000C3E0000}"/>
    <cellStyle name="40% - Accent5 36 5" xfId="16092" xr:uid="{00000000-0005-0000-0000-00000D3E0000}"/>
    <cellStyle name="40% - Accent5 36 5 2" xfId="16093" xr:uid="{00000000-0005-0000-0000-00000E3E0000}"/>
    <cellStyle name="40% - Accent5 36 6" xfId="16094" xr:uid="{00000000-0005-0000-0000-00000F3E0000}"/>
    <cellStyle name="40% - Accent5 36 6 2" xfId="16095" xr:uid="{00000000-0005-0000-0000-0000103E0000}"/>
    <cellStyle name="40% - Accent5 36 7" xfId="16096" xr:uid="{00000000-0005-0000-0000-0000113E0000}"/>
    <cellStyle name="40% - Accent5 36 8" xfId="16097" xr:uid="{00000000-0005-0000-0000-0000123E0000}"/>
    <cellStyle name="40% - Accent5 37" xfId="16098" xr:uid="{00000000-0005-0000-0000-0000133E0000}"/>
    <cellStyle name="40% - Accent5 37 2" xfId="16099" xr:uid="{00000000-0005-0000-0000-0000143E0000}"/>
    <cellStyle name="40% - Accent5 37 2 2" xfId="16100" xr:uid="{00000000-0005-0000-0000-0000153E0000}"/>
    <cellStyle name="40% - Accent5 37 2 2 2" xfId="16101" xr:uid="{00000000-0005-0000-0000-0000163E0000}"/>
    <cellStyle name="40% - Accent5 37 2 3" xfId="16102" xr:uid="{00000000-0005-0000-0000-0000173E0000}"/>
    <cellStyle name="40% - Accent5 37 2 3 2" xfId="16103" xr:uid="{00000000-0005-0000-0000-0000183E0000}"/>
    <cellStyle name="40% - Accent5 37 2 4" xfId="16104" xr:uid="{00000000-0005-0000-0000-0000193E0000}"/>
    <cellStyle name="40% - Accent5 37 2 4 2" xfId="16105" xr:uid="{00000000-0005-0000-0000-00001A3E0000}"/>
    <cellStyle name="40% - Accent5 37 2 5" xfId="16106" xr:uid="{00000000-0005-0000-0000-00001B3E0000}"/>
    <cellStyle name="40% - Accent5 37 2 5 2" xfId="16107" xr:uid="{00000000-0005-0000-0000-00001C3E0000}"/>
    <cellStyle name="40% - Accent5 37 2 6" xfId="16108" xr:uid="{00000000-0005-0000-0000-00001D3E0000}"/>
    <cellStyle name="40% - Accent5 37 3" xfId="16109" xr:uid="{00000000-0005-0000-0000-00001E3E0000}"/>
    <cellStyle name="40% - Accent5 37 3 2" xfId="16110" xr:uid="{00000000-0005-0000-0000-00001F3E0000}"/>
    <cellStyle name="40% - Accent5 37 4" xfId="16111" xr:uid="{00000000-0005-0000-0000-0000203E0000}"/>
    <cellStyle name="40% - Accent5 37 4 2" xfId="16112" xr:uid="{00000000-0005-0000-0000-0000213E0000}"/>
    <cellStyle name="40% - Accent5 37 5" xfId="16113" xr:uid="{00000000-0005-0000-0000-0000223E0000}"/>
    <cellStyle name="40% - Accent5 37 5 2" xfId="16114" xr:uid="{00000000-0005-0000-0000-0000233E0000}"/>
    <cellStyle name="40% - Accent5 37 6" xfId="16115" xr:uid="{00000000-0005-0000-0000-0000243E0000}"/>
    <cellStyle name="40% - Accent5 37 6 2" xfId="16116" xr:uid="{00000000-0005-0000-0000-0000253E0000}"/>
    <cellStyle name="40% - Accent5 37 7" xfId="16117" xr:uid="{00000000-0005-0000-0000-0000263E0000}"/>
    <cellStyle name="40% - Accent5 37 8" xfId="16118" xr:uid="{00000000-0005-0000-0000-0000273E0000}"/>
    <cellStyle name="40% - Accent5 38" xfId="16119" xr:uid="{00000000-0005-0000-0000-0000283E0000}"/>
    <cellStyle name="40% - Accent5 38 2" xfId="16120" xr:uid="{00000000-0005-0000-0000-0000293E0000}"/>
    <cellStyle name="40% - Accent5 38 2 2" xfId="16121" xr:uid="{00000000-0005-0000-0000-00002A3E0000}"/>
    <cellStyle name="40% - Accent5 38 2 2 2" xfId="16122" xr:uid="{00000000-0005-0000-0000-00002B3E0000}"/>
    <cellStyle name="40% - Accent5 38 2 3" xfId="16123" xr:uid="{00000000-0005-0000-0000-00002C3E0000}"/>
    <cellStyle name="40% - Accent5 38 2 3 2" xfId="16124" xr:uid="{00000000-0005-0000-0000-00002D3E0000}"/>
    <cellStyle name="40% - Accent5 38 2 4" xfId="16125" xr:uid="{00000000-0005-0000-0000-00002E3E0000}"/>
    <cellStyle name="40% - Accent5 38 2 4 2" xfId="16126" xr:uid="{00000000-0005-0000-0000-00002F3E0000}"/>
    <cellStyle name="40% - Accent5 38 2 5" xfId="16127" xr:uid="{00000000-0005-0000-0000-0000303E0000}"/>
    <cellStyle name="40% - Accent5 38 2 5 2" xfId="16128" xr:uid="{00000000-0005-0000-0000-0000313E0000}"/>
    <cellStyle name="40% - Accent5 38 2 6" xfId="16129" xr:uid="{00000000-0005-0000-0000-0000323E0000}"/>
    <cellStyle name="40% - Accent5 38 3" xfId="16130" xr:uid="{00000000-0005-0000-0000-0000333E0000}"/>
    <cellStyle name="40% - Accent5 38 3 2" xfId="16131" xr:uid="{00000000-0005-0000-0000-0000343E0000}"/>
    <cellStyle name="40% - Accent5 38 4" xfId="16132" xr:uid="{00000000-0005-0000-0000-0000353E0000}"/>
    <cellStyle name="40% - Accent5 38 4 2" xfId="16133" xr:uid="{00000000-0005-0000-0000-0000363E0000}"/>
    <cellStyle name="40% - Accent5 38 5" xfId="16134" xr:uid="{00000000-0005-0000-0000-0000373E0000}"/>
    <cellStyle name="40% - Accent5 38 5 2" xfId="16135" xr:uid="{00000000-0005-0000-0000-0000383E0000}"/>
    <cellStyle name="40% - Accent5 38 6" xfId="16136" xr:uid="{00000000-0005-0000-0000-0000393E0000}"/>
    <cellStyle name="40% - Accent5 38 6 2" xfId="16137" xr:uid="{00000000-0005-0000-0000-00003A3E0000}"/>
    <cellStyle name="40% - Accent5 38 7" xfId="16138" xr:uid="{00000000-0005-0000-0000-00003B3E0000}"/>
    <cellStyle name="40% - Accent5 38 8" xfId="16139" xr:uid="{00000000-0005-0000-0000-00003C3E0000}"/>
    <cellStyle name="40% - Accent5 39" xfId="16140" xr:uid="{00000000-0005-0000-0000-00003D3E0000}"/>
    <cellStyle name="40% - Accent5 39 2" xfId="16141" xr:uid="{00000000-0005-0000-0000-00003E3E0000}"/>
    <cellStyle name="40% - Accent5 39 2 2" xfId="16142" xr:uid="{00000000-0005-0000-0000-00003F3E0000}"/>
    <cellStyle name="40% - Accent5 39 2 2 2" xfId="16143" xr:uid="{00000000-0005-0000-0000-0000403E0000}"/>
    <cellStyle name="40% - Accent5 39 2 3" xfId="16144" xr:uid="{00000000-0005-0000-0000-0000413E0000}"/>
    <cellStyle name="40% - Accent5 39 2 3 2" xfId="16145" xr:uid="{00000000-0005-0000-0000-0000423E0000}"/>
    <cellStyle name="40% - Accent5 39 2 4" xfId="16146" xr:uid="{00000000-0005-0000-0000-0000433E0000}"/>
    <cellStyle name="40% - Accent5 39 2 4 2" xfId="16147" xr:uid="{00000000-0005-0000-0000-0000443E0000}"/>
    <cellStyle name="40% - Accent5 39 2 5" xfId="16148" xr:uid="{00000000-0005-0000-0000-0000453E0000}"/>
    <cellStyle name="40% - Accent5 39 2 5 2" xfId="16149" xr:uid="{00000000-0005-0000-0000-0000463E0000}"/>
    <cellStyle name="40% - Accent5 39 2 6" xfId="16150" xr:uid="{00000000-0005-0000-0000-0000473E0000}"/>
    <cellStyle name="40% - Accent5 39 3" xfId="16151" xr:uid="{00000000-0005-0000-0000-0000483E0000}"/>
    <cellStyle name="40% - Accent5 39 3 2" xfId="16152" xr:uid="{00000000-0005-0000-0000-0000493E0000}"/>
    <cellStyle name="40% - Accent5 39 4" xfId="16153" xr:uid="{00000000-0005-0000-0000-00004A3E0000}"/>
    <cellStyle name="40% - Accent5 39 4 2" xfId="16154" xr:uid="{00000000-0005-0000-0000-00004B3E0000}"/>
    <cellStyle name="40% - Accent5 39 5" xfId="16155" xr:uid="{00000000-0005-0000-0000-00004C3E0000}"/>
    <cellStyle name="40% - Accent5 39 5 2" xfId="16156" xr:uid="{00000000-0005-0000-0000-00004D3E0000}"/>
    <cellStyle name="40% - Accent5 39 6" xfId="16157" xr:uid="{00000000-0005-0000-0000-00004E3E0000}"/>
    <cellStyle name="40% - Accent5 39 6 2" xfId="16158" xr:uid="{00000000-0005-0000-0000-00004F3E0000}"/>
    <cellStyle name="40% - Accent5 39 7" xfId="16159" xr:uid="{00000000-0005-0000-0000-0000503E0000}"/>
    <cellStyle name="40% - Accent5 39 8" xfId="16160" xr:uid="{00000000-0005-0000-0000-0000513E0000}"/>
    <cellStyle name="40% - Accent5 4" xfId="16161" xr:uid="{00000000-0005-0000-0000-0000523E0000}"/>
    <cellStyle name="40% - Accent5 4 10" xfId="16162" xr:uid="{00000000-0005-0000-0000-0000533E0000}"/>
    <cellStyle name="40% - Accent5 4 11" xfId="16163" xr:uid="{00000000-0005-0000-0000-0000543E0000}"/>
    <cellStyle name="40% - Accent5 4 2" xfId="16164" xr:uid="{00000000-0005-0000-0000-0000553E0000}"/>
    <cellStyle name="40% - Accent5 4 2 2" xfId="16165" xr:uid="{00000000-0005-0000-0000-0000563E0000}"/>
    <cellStyle name="40% - Accent5 4 2 2 2" xfId="16166" xr:uid="{00000000-0005-0000-0000-0000573E0000}"/>
    <cellStyle name="40% - Accent5 4 2 3" xfId="16167" xr:uid="{00000000-0005-0000-0000-0000583E0000}"/>
    <cellStyle name="40% - Accent5 4 2 3 2" xfId="16168" xr:uid="{00000000-0005-0000-0000-0000593E0000}"/>
    <cellStyle name="40% - Accent5 4 2 4" xfId="16169" xr:uid="{00000000-0005-0000-0000-00005A3E0000}"/>
    <cellStyle name="40% - Accent5 4 2 4 2" xfId="16170" xr:uid="{00000000-0005-0000-0000-00005B3E0000}"/>
    <cellStyle name="40% - Accent5 4 2 5" xfId="16171" xr:uid="{00000000-0005-0000-0000-00005C3E0000}"/>
    <cellStyle name="40% - Accent5 4 2 5 2" xfId="16172" xr:uid="{00000000-0005-0000-0000-00005D3E0000}"/>
    <cellStyle name="40% - Accent5 4 2 6" xfId="16173" xr:uid="{00000000-0005-0000-0000-00005E3E0000}"/>
    <cellStyle name="40% - Accent5 4 2 7" xfId="16174" xr:uid="{00000000-0005-0000-0000-00005F3E0000}"/>
    <cellStyle name="40% - Accent5 4 2 8" xfId="16175" xr:uid="{00000000-0005-0000-0000-0000603E0000}"/>
    <cellStyle name="40% - Accent5 4 2 9" xfId="16176" xr:uid="{00000000-0005-0000-0000-0000613E0000}"/>
    <cellStyle name="40% - Accent5 4 3" xfId="16177" xr:uid="{00000000-0005-0000-0000-0000623E0000}"/>
    <cellStyle name="40% - Accent5 4 3 2" xfId="16178" xr:uid="{00000000-0005-0000-0000-0000633E0000}"/>
    <cellStyle name="40% - Accent5 4 4" xfId="16179" xr:uid="{00000000-0005-0000-0000-0000643E0000}"/>
    <cellStyle name="40% - Accent5 4 4 2" xfId="16180" xr:uid="{00000000-0005-0000-0000-0000653E0000}"/>
    <cellStyle name="40% - Accent5 4 5" xfId="16181" xr:uid="{00000000-0005-0000-0000-0000663E0000}"/>
    <cellStyle name="40% - Accent5 4 5 2" xfId="16182" xr:uid="{00000000-0005-0000-0000-0000673E0000}"/>
    <cellStyle name="40% - Accent5 4 6" xfId="16183" xr:uid="{00000000-0005-0000-0000-0000683E0000}"/>
    <cellStyle name="40% - Accent5 4 6 2" xfId="16184" xr:uid="{00000000-0005-0000-0000-0000693E0000}"/>
    <cellStyle name="40% - Accent5 4 7" xfId="16185" xr:uid="{00000000-0005-0000-0000-00006A3E0000}"/>
    <cellStyle name="40% - Accent5 4 8" xfId="16186" xr:uid="{00000000-0005-0000-0000-00006B3E0000}"/>
    <cellStyle name="40% - Accent5 4 9" xfId="16187" xr:uid="{00000000-0005-0000-0000-00006C3E0000}"/>
    <cellStyle name="40% - Accent5 40" xfId="16188" xr:uid="{00000000-0005-0000-0000-00006D3E0000}"/>
    <cellStyle name="40% - Accent5 40 2" xfId="16189" xr:uid="{00000000-0005-0000-0000-00006E3E0000}"/>
    <cellStyle name="40% - Accent5 40 2 2" xfId="16190" xr:uid="{00000000-0005-0000-0000-00006F3E0000}"/>
    <cellStyle name="40% - Accent5 40 2 2 2" xfId="16191" xr:uid="{00000000-0005-0000-0000-0000703E0000}"/>
    <cellStyle name="40% - Accent5 40 2 3" xfId="16192" xr:uid="{00000000-0005-0000-0000-0000713E0000}"/>
    <cellStyle name="40% - Accent5 40 2 3 2" xfId="16193" xr:uid="{00000000-0005-0000-0000-0000723E0000}"/>
    <cellStyle name="40% - Accent5 40 2 4" xfId="16194" xr:uid="{00000000-0005-0000-0000-0000733E0000}"/>
    <cellStyle name="40% - Accent5 40 2 4 2" xfId="16195" xr:uid="{00000000-0005-0000-0000-0000743E0000}"/>
    <cellStyle name="40% - Accent5 40 2 5" xfId="16196" xr:uid="{00000000-0005-0000-0000-0000753E0000}"/>
    <cellStyle name="40% - Accent5 40 2 5 2" xfId="16197" xr:uid="{00000000-0005-0000-0000-0000763E0000}"/>
    <cellStyle name="40% - Accent5 40 2 6" xfId="16198" xr:uid="{00000000-0005-0000-0000-0000773E0000}"/>
    <cellStyle name="40% - Accent5 40 3" xfId="16199" xr:uid="{00000000-0005-0000-0000-0000783E0000}"/>
    <cellStyle name="40% - Accent5 40 3 2" xfId="16200" xr:uid="{00000000-0005-0000-0000-0000793E0000}"/>
    <cellStyle name="40% - Accent5 40 4" xfId="16201" xr:uid="{00000000-0005-0000-0000-00007A3E0000}"/>
    <cellStyle name="40% - Accent5 40 4 2" xfId="16202" xr:uid="{00000000-0005-0000-0000-00007B3E0000}"/>
    <cellStyle name="40% - Accent5 40 5" xfId="16203" xr:uid="{00000000-0005-0000-0000-00007C3E0000}"/>
    <cellStyle name="40% - Accent5 40 5 2" xfId="16204" xr:uid="{00000000-0005-0000-0000-00007D3E0000}"/>
    <cellStyle name="40% - Accent5 40 6" xfId="16205" xr:uid="{00000000-0005-0000-0000-00007E3E0000}"/>
    <cellStyle name="40% - Accent5 40 6 2" xfId="16206" xr:uid="{00000000-0005-0000-0000-00007F3E0000}"/>
    <cellStyle name="40% - Accent5 40 7" xfId="16207" xr:uid="{00000000-0005-0000-0000-0000803E0000}"/>
    <cellStyle name="40% - Accent5 40 8" xfId="16208" xr:uid="{00000000-0005-0000-0000-0000813E0000}"/>
    <cellStyle name="40% - Accent5 41" xfId="16209" xr:uid="{00000000-0005-0000-0000-0000823E0000}"/>
    <cellStyle name="40% - Accent5 41 2" xfId="16210" xr:uid="{00000000-0005-0000-0000-0000833E0000}"/>
    <cellStyle name="40% - Accent5 41 2 2" xfId="16211" xr:uid="{00000000-0005-0000-0000-0000843E0000}"/>
    <cellStyle name="40% - Accent5 41 2 2 2" xfId="16212" xr:uid="{00000000-0005-0000-0000-0000853E0000}"/>
    <cellStyle name="40% - Accent5 41 2 3" xfId="16213" xr:uid="{00000000-0005-0000-0000-0000863E0000}"/>
    <cellStyle name="40% - Accent5 41 2 3 2" xfId="16214" xr:uid="{00000000-0005-0000-0000-0000873E0000}"/>
    <cellStyle name="40% - Accent5 41 2 4" xfId="16215" xr:uid="{00000000-0005-0000-0000-0000883E0000}"/>
    <cellStyle name="40% - Accent5 41 2 4 2" xfId="16216" xr:uid="{00000000-0005-0000-0000-0000893E0000}"/>
    <cellStyle name="40% - Accent5 41 2 5" xfId="16217" xr:uid="{00000000-0005-0000-0000-00008A3E0000}"/>
    <cellStyle name="40% - Accent5 41 2 5 2" xfId="16218" xr:uid="{00000000-0005-0000-0000-00008B3E0000}"/>
    <cellStyle name="40% - Accent5 41 2 6" xfId="16219" xr:uid="{00000000-0005-0000-0000-00008C3E0000}"/>
    <cellStyle name="40% - Accent5 41 3" xfId="16220" xr:uid="{00000000-0005-0000-0000-00008D3E0000}"/>
    <cellStyle name="40% - Accent5 41 3 2" xfId="16221" xr:uid="{00000000-0005-0000-0000-00008E3E0000}"/>
    <cellStyle name="40% - Accent5 41 4" xfId="16222" xr:uid="{00000000-0005-0000-0000-00008F3E0000}"/>
    <cellStyle name="40% - Accent5 41 4 2" xfId="16223" xr:uid="{00000000-0005-0000-0000-0000903E0000}"/>
    <cellStyle name="40% - Accent5 41 5" xfId="16224" xr:uid="{00000000-0005-0000-0000-0000913E0000}"/>
    <cellStyle name="40% - Accent5 41 5 2" xfId="16225" xr:uid="{00000000-0005-0000-0000-0000923E0000}"/>
    <cellStyle name="40% - Accent5 41 6" xfId="16226" xr:uid="{00000000-0005-0000-0000-0000933E0000}"/>
    <cellStyle name="40% - Accent5 41 6 2" xfId="16227" xr:uid="{00000000-0005-0000-0000-0000943E0000}"/>
    <cellStyle name="40% - Accent5 41 7" xfId="16228" xr:uid="{00000000-0005-0000-0000-0000953E0000}"/>
    <cellStyle name="40% - Accent5 41 8" xfId="16229" xr:uid="{00000000-0005-0000-0000-0000963E0000}"/>
    <cellStyle name="40% - Accent5 42" xfId="16230" xr:uid="{00000000-0005-0000-0000-0000973E0000}"/>
    <cellStyle name="40% - Accent5 42 2" xfId="16231" xr:uid="{00000000-0005-0000-0000-0000983E0000}"/>
    <cellStyle name="40% - Accent5 42 2 2" xfId="16232" xr:uid="{00000000-0005-0000-0000-0000993E0000}"/>
    <cellStyle name="40% - Accent5 42 2 2 2" xfId="16233" xr:uid="{00000000-0005-0000-0000-00009A3E0000}"/>
    <cellStyle name="40% - Accent5 42 2 3" xfId="16234" xr:uid="{00000000-0005-0000-0000-00009B3E0000}"/>
    <cellStyle name="40% - Accent5 42 2 3 2" xfId="16235" xr:uid="{00000000-0005-0000-0000-00009C3E0000}"/>
    <cellStyle name="40% - Accent5 42 2 4" xfId="16236" xr:uid="{00000000-0005-0000-0000-00009D3E0000}"/>
    <cellStyle name="40% - Accent5 42 2 4 2" xfId="16237" xr:uid="{00000000-0005-0000-0000-00009E3E0000}"/>
    <cellStyle name="40% - Accent5 42 2 5" xfId="16238" xr:uid="{00000000-0005-0000-0000-00009F3E0000}"/>
    <cellStyle name="40% - Accent5 42 2 5 2" xfId="16239" xr:uid="{00000000-0005-0000-0000-0000A03E0000}"/>
    <cellStyle name="40% - Accent5 42 2 6" xfId="16240" xr:uid="{00000000-0005-0000-0000-0000A13E0000}"/>
    <cellStyle name="40% - Accent5 42 3" xfId="16241" xr:uid="{00000000-0005-0000-0000-0000A23E0000}"/>
    <cellStyle name="40% - Accent5 42 3 2" xfId="16242" xr:uid="{00000000-0005-0000-0000-0000A33E0000}"/>
    <cellStyle name="40% - Accent5 42 4" xfId="16243" xr:uid="{00000000-0005-0000-0000-0000A43E0000}"/>
    <cellStyle name="40% - Accent5 42 4 2" xfId="16244" xr:uid="{00000000-0005-0000-0000-0000A53E0000}"/>
    <cellStyle name="40% - Accent5 42 5" xfId="16245" xr:uid="{00000000-0005-0000-0000-0000A63E0000}"/>
    <cellStyle name="40% - Accent5 42 5 2" xfId="16246" xr:uid="{00000000-0005-0000-0000-0000A73E0000}"/>
    <cellStyle name="40% - Accent5 42 6" xfId="16247" xr:uid="{00000000-0005-0000-0000-0000A83E0000}"/>
    <cellStyle name="40% - Accent5 42 6 2" xfId="16248" xr:uid="{00000000-0005-0000-0000-0000A93E0000}"/>
    <cellStyle name="40% - Accent5 42 7" xfId="16249" xr:uid="{00000000-0005-0000-0000-0000AA3E0000}"/>
    <cellStyle name="40% - Accent5 42 8" xfId="16250" xr:uid="{00000000-0005-0000-0000-0000AB3E0000}"/>
    <cellStyle name="40% - Accent5 43" xfId="16251" xr:uid="{00000000-0005-0000-0000-0000AC3E0000}"/>
    <cellStyle name="40% - Accent5 43 2" xfId="16252" xr:uid="{00000000-0005-0000-0000-0000AD3E0000}"/>
    <cellStyle name="40% - Accent5 43 2 2" xfId="16253" xr:uid="{00000000-0005-0000-0000-0000AE3E0000}"/>
    <cellStyle name="40% - Accent5 43 2 2 2" xfId="16254" xr:uid="{00000000-0005-0000-0000-0000AF3E0000}"/>
    <cellStyle name="40% - Accent5 43 2 3" xfId="16255" xr:uid="{00000000-0005-0000-0000-0000B03E0000}"/>
    <cellStyle name="40% - Accent5 43 2 3 2" xfId="16256" xr:uid="{00000000-0005-0000-0000-0000B13E0000}"/>
    <cellStyle name="40% - Accent5 43 2 4" xfId="16257" xr:uid="{00000000-0005-0000-0000-0000B23E0000}"/>
    <cellStyle name="40% - Accent5 43 2 4 2" xfId="16258" xr:uid="{00000000-0005-0000-0000-0000B33E0000}"/>
    <cellStyle name="40% - Accent5 43 2 5" xfId="16259" xr:uid="{00000000-0005-0000-0000-0000B43E0000}"/>
    <cellStyle name="40% - Accent5 43 2 5 2" xfId="16260" xr:uid="{00000000-0005-0000-0000-0000B53E0000}"/>
    <cellStyle name="40% - Accent5 43 2 6" xfId="16261" xr:uid="{00000000-0005-0000-0000-0000B63E0000}"/>
    <cellStyle name="40% - Accent5 43 3" xfId="16262" xr:uid="{00000000-0005-0000-0000-0000B73E0000}"/>
    <cellStyle name="40% - Accent5 43 3 2" xfId="16263" xr:uid="{00000000-0005-0000-0000-0000B83E0000}"/>
    <cellStyle name="40% - Accent5 43 4" xfId="16264" xr:uid="{00000000-0005-0000-0000-0000B93E0000}"/>
    <cellStyle name="40% - Accent5 43 4 2" xfId="16265" xr:uid="{00000000-0005-0000-0000-0000BA3E0000}"/>
    <cellStyle name="40% - Accent5 43 5" xfId="16266" xr:uid="{00000000-0005-0000-0000-0000BB3E0000}"/>
    <cellStyle name="40% - Accent5 43 5 2" xfId="16267" xr:uid="{00000000-0005-0000-0000-0000BC3E0000}"/>
    <cellStyle name="40% - Accent5 43 6" xfId="16268" xr:uid="{00000000-0005-0000-0000-0000BD3E0000}"/>
    <cellStyle name="40% - Accent5 43 6 2" xfId="16269" xr:uid="{00000000-0005-0000-0000-0000BE3E0000}"/>
    <cellStyle name="40% - Accent5 43 7" xfId="16270" xr:uid="{00000000-0005-0000-0000-0000BF3E0000}"/>
    <cellStyle name="40% - Accent5 43 8" xfId="16271" xr:uid="{00000000-0005-0000-0000-0000C03E0000}"/>
    <cellStyle name="40% - Accent5 44" xfId="16272" xr:uid="{00000000-0005-0000-0000-0000C13E0000}"/>
    <cellStyle name="40% - Accent5 44 2" xfId="16273" xr:uid="{00000000-0005-0000-0000-0000C23E0000}"/>
    <cellStyle name="40% - Accent5 44 2 2" xfId="16274" xr:uid="{00000000-0005-0000-0000-0000C33E0000}"/>
    <cellStyle name="40% - Accent5 44 2 2 2" xfId="16275" xr:uid="{00000000-0005-0000-0000-0000C43E0000}"/>
    <cellStyle name="40% - Accent5 44 2 3" xfId="16276" xr:uid="{00000000-0005-0000-0000-0000C53E0000}"/>
    <cellStyle name="40% - Accent5 44 2 3 2" xfId="16277" xr:uid="{00000000-0005-0000-0000-0000C63E0000}"/>
    <cellStyle name="40% - Accent5 44 2 4" xfId="16278" xr:uid="{00000000-0005-0000-0000-0000C73E0000}"/>
    <cellStyle name="40% - Accent5 44 2 4 2" xfId="16279" xr:uid="{00000000-0005-0000-0000-0000C83E0000}"/>
    <cellStyle name="40% - Accent5 44 2 5" xfId="16280" xr:uid="{00000000-0005-0000-0000-0000C93E0000}"/>
    <cellStyle name="40% - Accent5 44 2 5 2" xfId="16281" xr:uid="{00000000-0005-0000-0000-0000CA3E0000}"/>
    <cellStyle name="40% - Accent5 44 2 6" xfId="16282" xr:uid="{00000000-0005-0000-0000-0000CB3E0000}"/>
    <cellStyle name="40% - Accent5 44 3" xfId="16283" xr:uid="{00000000-0005-0000-0000-0000CC3E0000}"/>
    <cellStyle name="40% - Accent5 44 3 2" xfId="16284" xr:uid="{00000000-0005-0000-0000-0000CD3E0000}"/>
    <cellStyle name="40% - Accent5 44 4" xfId="16285" xr:uid="{00000000-0005-0000-0000-0000CE3E0000}"/>
    <cellStyle name="40% - Accent5 44 4 2" xfId="16286" xr:uid="{00000000-0005-0000-0000-0000CF3E0000}"/>
    <cellStyle name="40% - Accent5 44 5" xfId="16287" xr:uid="{00000000-0005-0000-0000-0000D03E0000}"/>
    <cellStyle name="40% - Accent5 44 5 2" xfId="16288" xr:uid="{00000000-0005-0000-0000-0000D13E0000}"/>
    <cellStyle name="40% - Accent5 44 6" xfId="16289" xr:uid="{00000000-0005-0000-0000-0000D23E0000}"/>
    <cellStyle name="40% - Accent5 44 6 2" xfId="16290" xr:uid="{00000000-0005-0000-0000-0000D33E0000}"/>
    <cellStyle name="40% - Accent5 44 7" xfId="16291" xr:uid="{00000000-0005-0000-0000-0000D43E0000}"/>
    <cellStyle name="40% - Accent5 44 8" xfId="16292" xr:uid="{00000000-0005-0000-0000-0000D53E0000}"/>
    <cellStyle name="40% - Accent5 45" xfId="16293" xr:uid="{00000000-0005-0000-0000-0000D63E0000}"/>
    <cellStyle name="40% - Accent5 45 2" xfId="16294" xr:uid="{00000000-0005-0000-0000-0000D73E0000}"/>
    <cellStyle name="40% - Accent5 45 2 2" xfId="16295" xr:uid="{00000000-0005-0000-0000-0000D83E0000}"/>
    <cellStyle name="40% - Accent5 45 2 2 2" xfId="16296" xr:uid="{00000000-0005-0000-0000-0000D93E0000}"/>
    <cellStyle name="40% - Accent5 45 2 3" xfId="16297" xr:uid="{00000000-0005-0000-0000-0000DA3E0000}"/>
    <cellStyle name="40% - Accent5 45 2 3 2" xfId="16298" xr:uid="{00000000-0005-0000-0000-0000DB3E0000}"/>
    <cellStyle name="40% - Accent5 45 2 4" xfId="16299" xr:uid="{00000000-0005-0000-0000-0000DC3E0000}"/>
    <cellStyle name="40% - Accent5 45 2 4 2" xfId="16300" xr:uid="{00000000-0005-0000-0000-0000DD3E0000}"/>
    <cellStyle name="40% - Accent5 45 2 5" xfId="16301" xr:uid="{00000000-0005-0000-0000-0000DE3E0000}"/>
    <cellStyle name="40% - Accent5 45 2 5 2" xfId="16302" xr:uid="{00000000-0005-0000-0000-0000DF3E0000}"/>
    <cellStyle name="40% - Accent5 45 2 6" xfId="16303" xr:uid="{00000000-0005-0000-0000-0000E03E0000}"/>
    <cellStyle name="40% - Accent5 45 3" xfId="16304" xr:uid="{00000000-0005-0000-0000-0000E13E0000}"/>
    <cellStyle name="40% - Accent5 45 3 2" xfId="16305" xr:uid="{00000000-0005-0000-0000-0000E23E0000}"/>
    <cellStyle name="40% - Accent5 45 4" xfId="16306" xr:uid="{00000000-0005-0000-0000-0000E33E0000}"/>
    <cellStyle name="40% - Accent5 45 4 2" xfId="16307" xr:uid="{00000000-0005-0000-0000-0000E43E0000}"/>
    <cellStyle name="40% - Accent5 45 5" xfId="16308" xr:uid="{00000000-0005-0000-0000-0000E53E0000}"/>
    <cellStyle name="40% - Accent5 45 5 2" xfId="16309" xr:uid="{00000000-0005-0000-0000-0000E63E0000}"/>
    <cellStyle name="40% - Accent5 45 6" xfId="16310" xr:uid="{00000000-0005-0000-0000-0000E73E0000}"/>
    <cellStyle name="40% - Accent5 45 6 2" xfId="16311" xr:uid="{00000000-0005-0000-0000-0000E83E0000}"/>
    <cellStyle name="40% - Accent5 45 7" xfId="16312" xr:uid="{00000000-0005-0000-0000-0000E93E0000}"/>
    <cellStyle name="40% - Accent5 45 8" xfId="16313" xr:uid="{00000000-0005-0000-0000-0000EA3E0000}"/>
    <cellStyle name="40% - Accent5 46" xfId="16314" xr:uid="{00000000-0005-0000-0000-0000EB3E0000}"/>
    <cellStyle name="40% - Accent5 46 2" xfId="16315" xr:uid="{00000000-0005-0000-0000-0000EC3E0000}"/>
    <cellStyle name="40% - Accent5 46 2 2" xfId="16316" xr:uid="{00000000-0005-0000-0000-0000ED3E0000}"/>
    <cellStyle name="40% - Accent5 46 2 2 2" xfId="16317" xr:uid="{00000000-0005-0000-0000-0000EE3E0000}"/>
    <cellStyle name="40% - Accent5 46 2 3" xfId="16318" xr:uid="{00000000-0005-0000-0000-0000EF3E0000}"/>
    <cellStyle name="40% - Accent5 46 2 3 2" xfId="16319" xr:uid="{00000000-0005-0000-0000-0000F03E0000}"/>
    <cellStyle name="40% - Accent5 46 2 4" xfId="16320" xr:uid="{00000000-0005-0000-0000-0000F13E0000}"/>
    <cellStyle name="40% - Accent5 46 2 4 2" xfId="16321" xr:uid="{00000000-0005-0000-0000-0000F23E0000}"/>
    <cellStyle name="40% - Accent5 46 2 5" xfId="16322" xr:uid="{00000000-0005-0000-0000-0000F33E0000}"/>
    <cellStyle name="40% - Accent5 46 2 5 2" xfId="16323" xr:uid="{00000000-0005-0000-0000-0000F43E0000}"/>
    <cellStyle name="40% - Accent5 46 2 6" xfId="16324" xr:uid="{00000000-0005-0000-0000-0000F53E0000}"/>
    <cellStyle name="40% - Accent5 46 3" xfId="16325" xr:uid="{00000000-0005-0000-0000-0000F63E0000}"/>
    <cellStyle name="40% - Accent5 46 3 2" xfId="16326" xr:uid="{00000000-0005-0000-0000-0000F73E0000}"/>
    <cellStyle name="40% - Accent5 46 4" xfId="16327" xr:uid="{00000000-0005-0000-0000-0000F83E0000}"/>
    <cellStyle name="40% - Accent5 46 4 2" xfId="16328" xr:uid="{00000000-0005-0000-0000-0000F93E0000}"/>
    <cellStyle name="40% - Accent5 46 5" xfId="16329" xr:uid="{00000000-0005-0000-0000-0000FA3E0000}"/>
    <cellStyle name="40% - Accent5 46 5 2" xfId="16330" xr:uid="{00000000-0005-0000-0000-0000FB3E0000}"/>
    <cellStyle name="40% - Accent5 46 6" xfId="16331" xr:uid="{00000000-0005-0000-0000-0000FC3E0000}"/>
    <cellStyle name="40% - Accent5 46 6 2" xfId="16332" xr:uid="{00000000-0005-0000-0000-0000FD3E0000}"/>
    <cellStyle name="40% - Accent5 46 7" xfId="16333" xr:uid="{00000000-0005-0000-0000-0000FE3E0000}"/>
    <cellStyle name="40% - Accent5 46 8" xfId="16334" xr:uid="{00000000-0005-0000-0000-0000FF3E0000}"/>
    <cellStyle name="40% - Accent5 47" xfId="16335" xr:uid="{00000000-0005-0000-0000-0000003F0000}"/>
    <cellStyle name="40% - Accent5 47 2" xfId="16336" xr:uid="{00000000-0005-0000-0000-0000013F0000}"/>
    <cellStyle name="40% - Accent5 47 2 2" xfId="16337" xr:uid="{00000000-0005-0000-0000-0000023F0000}"/>
    <cellStyle name="40% - Accent5 47 2 2 2" xfId="16338" xr:uid="{00000000-0005-0000-0000-0000033F0000}"/>
    <cellStyle name="40% - Accent5 47 2 3" xfId="16339" xr:uid="{00000000-0005-0000-0000-0000043F0000}"/>
    <cellStyle name="40% - Accent5 47 2 3 2" xfId="16340" xr:uid="{00000000-0005-0000-0000-0000053F0000}"/>
    <cellStyle name="40% - Accent5 47 2 4" xfId="16341" xr:uid="{00000000-0005-0000-0000-0000063F0000}"/>
    <cellStyle name="40% - Accent5 47 2 4 2" xfId="16342" xr:uid="{00000000-0005-0000-0000-0000073F0000}"/>
    <cellStyle name="40% - Accent5 47 2 5" xfId="16343" xr:uid="{00000000-0005-0000-0000-0000083F0000}"/>
    <cellStyle name="40% - Accent5 47 2 5 2" xfId="16344" xr:uid="{00000000-0005-0000-0000-0000093F0000}"/>
    <cellStyle name="40% - Accent5 47 2 6" xfId="16345" xr:uid="{00000000-0005-0000-0000-00000A3F0000}"/>
    <cellStyle name="40% - Accent5 47 3" xfId="16346" xr:uid="{00000000-0005-0000-0000-00000B3F0000}"/>
    <cellStyle name="40% - Accent5 47 3 2" xfId="16347" xr:uid="{00000000-0005-0000-0000-00000C3F0000}"/>
    <cellStyle name="40% - Accent5 47 4" xfId="16348" xr:uid="{00000000-0005-0000-0000-00000D3F0000}"/>
    <cellStyle name="40% - Accent5 47 4 2" xfId="16349" xr:uid="{00000000-0005-0000-0000-00000E3F0000}"/>
    <cellStyle name="40% - Accent5 47 5" xfId="16350" xr:uid="{00000000-0005-0000-0000-00000F3F0000}"/>
    <cellStyle name="40% - Accent5 47 5 2" xfId="16351" xr:uid="{00000000-0005-0000-0000-0000103F0000}"/>
    <cellStyle name="40% - Accent5 47 6" xfId="16352" xr:uid="{00000000-0005-0000-0000-0000113F0000}"/>
    <cellStyle name="40% - Accent5 47 6 2" xfId="16353" xr:uid="{00000000-0005-0000-0000-0000123F0000}"/>
    <cellStyle name="40% - Accent5 47 7" xfId="16354" xr:uid="{00000000-0005-0000-0000-0000133F0000}"/>
    <cellStyle name="40% - Accent5 47 8" xfId="16355" xr:uid="{00000000-0005-0000-0000-0000143F0000}"/>
    <cellStyle name="40% - Accent5 48" xfId="16356" xr:uid="{00000000-0005-0000-0000-0000153F0000}"/>
    <cellStyle name="40% - Accent5 48 2" xfId="16357" xr:uid="{00000000-0005-0000-0000-0000163F0000}"/>
    <cellStyle name="40% - Accent5 48 2 2" xfId="16358" xr:uid="{00000000-0005-0000-0000-0000173F0000}"/>
    <cellStyle name="40% - Accent5 48 2 2 2" xfId="16359" xr:uid="{00000000-0005-0000-0000-0000183F0000}"/>
    <cellStyle name="40% - Accent5 48 2 3" xfId="16360" xr:uid="{00000000-0005-0000-0000-0000193F0000}"/>
    <cellStyle name="40% - Accent5 48 2 3 2" xfId="16361" xr:uid="{00000000-0005-0000-0000-00001A3F0000}"/>
    <cellStyle name="40% - Accent5 48 2 4" xfId="16362" xr:uid="{00000000-0005-0000-0000-00001B3F0000}"/>
    <cellStyle name="40% - Accent5 48 2 4 2" xfId="16363" xr:uid="{00000000-0005-0000-0000-00001C3F0000}"/>
    <cellStyle name="40% - Accent5 48 2 5" xfId="16364" xr:uid="{00000000-0005-0000-0000-00001D3F0000}"/>
    <cellStyle name="40% - Accent5 48 2 5 2" xfId="16365" xr:uid="{00000000-0005-0000-0000-00001E3F0000}"/>
    <cellStyle name="40% - Accent5 48 2 6" xfId="16366" xr:uid="{00000000-0005-0000-0000-00001F3F0000}"/>
    <cellStyle name="40% - Accent5 48 3" xfId="16367" xr:uid="{00000000-0005-0000-0000-0000203F0000}"/>
    <cellStyle name="40% - Accent5 48 3 2" xfId="16368" xr:uid="{00000000-0005-0000-0000-0000213F0000}"/>
    <cellStyle name="40% - Accent5 48 4" xfId="16369" xr:uid="{00000000-0005-0000-0000-0000223F0000}"/>
    <cellStyle name="40% - Accent5 48 4 2" xfId="16370" xr:uid="{00000000-0005-0000-0000-0000233F0000}"/>
    <cellStyle name="40% - Accent5 48 5" xfId="16371" xr:uid="{00000000-0005-0000-0000-0000243F0000}"/>
    <cellStyle name="40% - Accent5 48 5 2" xfId="16372" xr:uid="{00000000-0005-0000-0000-0000253F0000}"/>
    <cellStyle name="40% - Accent5 48 6" xfId="16373" xr:uid="{00000000-0005-0000-0000-0000263F0000}"/>
    <cellStyle name="40% - Accent5 48 6 2" xfId="16374" xr:uid="{00000000-0005-0000-0000-0000273F0000}"/>
    <cellStyle name="40% - Accent5 48 7" xfId="16375" xr:uid="{00000000-0005-0000-0000-0000283F0000}"/>
    <cellStyle name="40% - Accent5 48 8" xfId="16376" xr:uid="{00000000-0005-0000-0000-0000293F0000}"/>
    <cellStyle name="40% - Accent5 49" xfId="16377" xr:uid="{00000000-0005-0000-0000-00002A3F0000}"/>
    <cellStyle name="40% - Accent5 49 2" xfId="16378" xr:uid="{00000000-0005-0000-0000-00002B3F0000}"/>
    <cellStyle name="40% - Accent5 49 2 2" xfId="16379" xr:uid="{00000000-0005-0000-0000-00002C3F0000}"/>
    <cellStyle name="40% - Accent5 49 2 2 2" xfId="16380" xr:uid="{00000000-0005-0000-0000-00002D3F0000}"/>
    <cellStyle name="40% - Accent5 49 2 3" xfId="16381" xr:uid="{00000000-0005-0000-0000-00002E3F0000}"/>
    <cellStyle name="40% - Accent5 49 2 3 2" xfId="16382" xr:uid="{00000000-0005-0000-0000-00002F3F0000}"/>
    <cellStyle name="40% - Accent5 49 2 4" xfId="16383" xr:uid="{00000000-0005-0000-0000-0000303F0000}"/>
    <cellStyle name="40% - Accent5 49 2 4 2" xfId="16384" xr:uid="{00000000-0005-0000-0000-0000313F0000}"/>
    <cellStyle name="40% - Accent5 49 2 5" xfId="16385" xr:uid="{00000000-0005-0000-0000-0000323F0000}"/>
    <cellStyle name="40% - Accent5 49 2 5 2" xfId="16386" xr:uid="{00000000-0005-0000-0000-0000333F0000}"/>
    <cellStyle name="40% - Accent5 49 2 6" xfId="16387" xr:uid="{00000000-0005-0000-0000-0000343F0000}"/>
    <cellStyle name="40% - Accent5 49 3" xfId="16388" xr:uid="{00000000-0005-0000-0000-0000353F0000}"/>
    <cellStyle name="40% - Accent5 49 3 2" xfId="16389" xr:uid="{00000000-0005-0000-0000-0000363F0000}"/>
    <cellStyle name="40% - Accent5 49 4" xfId="16390" xr:uid="{00000000-0005-0000-0000-0000373F0000}"/>
    <cellStyle name="40% - Accent5 49 4 2" xfId="16391" xr:uid="{00000000-0005-0000-0000-0000383F0000}"/>
    <cellStyle name="40% - Accent5 49 5" xfId="16392" xr:uid="{00000000-0005-0000-0000-0000393F0000}"/>
    <cellStyle name="40% - Accent5 49 5 2" xfId="16393" xr:uid="{00000000-0005-0000-0000-00003A3F0000}"/>
    <cellStyle name="40% - Accent5 49 6" xfId="16394" xr:uid="{00000000-0005-0000-0000-00003B3F0000}"/>
    <cellStyle name="40% - Accent5 49 6 2" xfId="16395" xr:uid="{00000000-0005-0000-0000-00003C3F0000}"/>
    <cellStyle name="40% - Accent5 49 7" xfId="16396" xr:uid="{00000000-0005-0000-0000-00003D3F0000}"/>
    <cellStyle name="40% - Accent5 49 8" xfId="16397" xr:uid="{00000000-0005-0000-0000-00003E3F0000}"/>
    <cellStyle name="40% - Accent5 5" xfId="16398" xr:uid="{00000000-0005-0000-0000-00003F3F0000}"/>
    <cellStyle name="40% - Accent5 5 10" xfId="16399" xr:uid="{00000000-0005-0000-0000-0000403F0000}"/>
    <cellStyle name="40% - Accent5 5 11" xfId="16400" xr:uid="{00000000-0005-0000-0000-0000413F0000}"/>
    <cellStyle name="40% - Accent5 5 2" xfId="16401" xr:uid="{00000000-0005-0000-0000-0000423F0000}"/>
    <cellStyle name="40% - Accent5 5 2 2" xfId="16402" xr:uid="{00000000-0005-0000-0000-0000433F0000}"/>
    <cellStyle name="40% - Accent5 5 2 2 2" xfId="16403" xr:uid="{00000000-0005-0000-0000-0000443F0000}"/>
    <cellStyle name="40% - Accent5 5 2 3" xfId="16404" xr:uid="{00000000-0005-0000-0000-0000453F0000}"/>
    <cellStyle name="40% - Accent5 5 2 3 2" xfId="16405" xr:uid="{00000000-0005-0000-0000-0000463F0000}"/>
    <cellStyle name="40% - Accent5 5 2 4" xfId="16406" xr:uid="{00000000-0005-0000-0000-0000473F0000}"/>
    <cellStyle name="40% - Accent5 5 2 4 2" xfId="16407" xr:uid="{00000000-0005-0000-0000-0000483F0000}"/>
    <cellStyle name="40% - Accent5 5 2 5" xfId="16408" xr:uid="{00000000-0005-0000-0000-0000493F0000}"/>
    <cellStyle name="40% - Accent5 5 2 5 2" xfId="16409" xr:uid="{00000000-0005-0000-0000-00004A3F0000}"/>
    <cellStyle name="40% - Accent5 5 2 6" xfId="16410" xr:uid="{00000000-0005-0000-0000-00004B3F0000}"/>
    <cellStyle name="40% - Accent5 5 2 7" xfId="16411" xr:uid="{00000000-0005-0000-0000-00004C3F0000}"/>
    <cellStyle name="40% - Accent5 5 2 8" xfId="16412" xr:uid="{00000000-0005-0000-0000-00004D3F0000}"/>
    <cellStyle name="40% - Accent5 5 2 9" xfId="16413" xr:uid="{00000000-0005-0000-0000-00004E3F0000}"/>
    <cellStyle name="40% - Accent5 5 3" xfId="16414" xr:uid="{00000000-0005-0000-0000-00004F3F0000}"/>
    <cellStyle name="40% - Accent5 5 3 2" xfId="16415" xr:uid="{00000000-0005-0000-0000-0000503F0000}"/>
    <cellStyle name="40% - Accent5 5 4" xfId="16416" xr:uid="{00000000-0005-0000-0000-0000513F0000}"/>
    <cellStyle name="40% - Accent5 5 4 2" xfId="16417" xr:uid="{00000000-0005-0000-0000-0000523F0000}"/>
    <cellStyle name="40% - Accent5 5 5" xfId="16418" xr:uid="{00000000-0005-0000-0000-0000533F0000}"/>
    <cellStyle name="40% - Accent5 5 5 2" xfId="16419" xr:uid="{00000000-0005-0000-0000-0000543F0000}"/>
    <cellStyle name="40% - Accent5 5 6" xfId="16420" xr:uid="{00000000-0005-0000-0000-0000553F0000}"/>
    <cellStyle name="40% - Accent5 5 6 2" xfId="16421" xr:uid="{00000000-0005-0000-0000-0000563F0000}"/>
    <cellStyle name="40% - Accent5 5 7" xfId="16422" xr:uid="{00000000-0005-0000-0000-0000573F0000}"/>
    <cellStyle name="40% - Accent5 5 8" xfId="16423" xr:uid="{00000000-0005-0000-0000-0000583F0000}"/>
    <cellStyle name="40% - Accent5 5 9" xfId="16424" xr:uid="{00000000-0005-0000-0000-0000593F0000}"/>
    <cellStyle name="40% - Accent5 50" xfId="16425" xr:uid="{00000000-0005-0000-0000-00005A3F0000}"/>
    <cellStyle name="40% - Accent5 50 2" xfId="16426" xr:uid="{00000000-0005-0000-0000-00005B3F0000}"/>
    <cellStyle name="40% - Accent5 50 2 2" xfId="16427" xr:uid="{00000000-0005-0000-0000-00005C3F0000}"/>
    <cellStyle name="40% - Accent5 50 2 2 2" xfId="16428" xr:uid="{00000000-0005-0000-0000-00005D3F0000}"/>
    <cellStyle name="40% - Accent5 50 2 3" xfId="16429" xr:uid="{00000000-0005-0000-0000-00005E3F0000}"/>
    <cellStyle name="40% - Accent5 50 2 3 2" xfId="16430" xr:uid="{00000000-0005-0000-0000-00005F3F0000}"/>
    <cellStyle name="40% - Accent5 50 2 4" xfId="16431" xr:uid="{00000000-0005-0000-0000-0000603F0000}"/>
    <cellStyle name="40% - Accent5 50 2 4 2" xfId="16432" xr:uid="{00000000-0005-0000-0000-0000613F0000}"/>
    <cellStyle name="40% - Accent5 50 2 5" xfId="16433" xr:uid="{00000000-0005-0000-0000-0000623F0000}"/>
    <cellStyle name="40% - Accent5 50 2 5 2" xfId="16434" xr:uid="{00000000-0005-0000-0000-0000633F0000}"/>
    <cellStyle name="40% - Accent5 50 2 6" xfId="16435" xr:uid="{00000000-0005-0000-0000-0000643F0000}"/>
    <cellStyle name="40% - Accent5 50 3" xfId="16436" xr:uid="{00000000-0005-0000-0000-0000653F0000}"/>
    <cellStyle name="40% - Accent5 50 3 2" xfId="16437" xr:uid="{00000000-0005-0000-0000-0000663F0000}"/>
    <cellStyle name="40% - Accent5 50 4" xfId="16438" xr:uid="{00000000-0005-0000-0000-0000673F0000}"/>
    <cellStyle name="40% - Accent5 50 4 2" xfId="16439" xr:uid="{00000000-0005-0000-0000-0000683F0000}"/>
    <cellStyle name="40% - Accent5 50 5" xfId="16440" xr:uid="{00000000-0005-0000-0000-0000693F0000}"/>
    <cellStyle name="40% - Accent5 50 5 2" xfId="16441" xr:uid="{00000000-0005-0000-0000-00006A3F0000}"/>
    <cellStyle name="40% - Accent5 50 6" xfId="16442" xr:uid="{00000000-0005-0000-0000-00006B3F0000}"/>
    <cellStyle name="40% - Accent5 50 6 2" xfId="16443" xr:uid="{00000000-0005-0000-0000-00006C3F0000}"/>
    <cellStyle name="40% - Accent5 50 7" xfId="16444" xr:uid="{00000000-0005-0000-0000-00006D3F0000}"/>
    <cellStyle name="40% - Accent5 50 8" xfId="16445" xr:uid="{00000000-0005-0000-0000-00006E3F0000}"/>
    <cellStyle name="40% - Accent5 51" xfId="16446" xr:uid="{00000000-0005-0000-0000-00006F3F0000}"/>
    <cellStyle name="40% - Accent5 51 2" xfId="16447" xr:uid="{00000000-0005-0000-0000-0000703F0000}"/>
    <cellStyle name="40% - Accent5 51 2 2" xfId="16448" xr:uid="{00000000-0005-0000-0000-0000713F0000}"/>
    <cellStyle name="40% - Accent5 51 2 2 2" xfId="16449" xr:uid="{00000000-0005-0000-0000-0000723F0000}"/>
    <cellStyle name="40% - Accent5 51 2 3" xfId="16450" xr:uid="{00000000-0005-0000-0000-0000733F0000}"/>
    <cellStyle name="40% - Accent5 51 2 3 2" xfId="16451" xr:uid="{00000000-0005-0000-0000-0000743F0000}"/>
    <cellStyle name="40% - Accent5 51 2 4" xfId="16452" xr:uid="{00000000-0005-0000-0000-0000753F0000}"/>
    <cellStyle name="40% - Accent5 51 2 4 2" xfId="16453" xr:uid="{00000000-0005-0000-0000-0000763F0000}"/>
    <cellStyle name="40% - Accent5 51 2 5" xfId="16454" xr:uid="{00000000-0005-0000-0000-0000773F0000}"/>
    <cellStyle name="40% - Accent5 51 2 5 2" xfId="16455" xr:uid="{00000000-0005-0000-0000-0000783F0000}"/>
    <cellStyle name="40% - Accent5 51 2 6" xfId="16456" xr:uid="{00000000-0005-0000-0000-0000793F0000}"/>
    <cellStyle name="40% - Accent5 51 3" xfId="16457" xr:uid="{00000000-0005-0000-0000-00007A3F0000}"/>
    <cellStyle name="40% - Accent5 51 3 2" xfId="16458" xr:uid="{00000000-0005-0000-0000-00007B3F0000}"/>
    <cellStyle name="40% - Accent5 51 4" xfId="16459" xr:uid="{00000000-0005-0000-0000-00007C3F0000}"/>
    <cellStyle name="40% - Accent5 51 4 2" xfId="16460" xr:uid="{00000000-0005-0000-0000-00007D3F0000}"/>
    <cellStyle name="40% - Accent5 51 5" xfId="16461" xr:uid="{00000000-0005-0000-0000-00007E3F0000}"/>
    <cellStyle name="40% - Accent5 51 5 2" xfId="16462" xr:uid="{00000000-0005-0000-0000-00007F3F0000}"/>
    <cellStyle name="40% - Accent5 51 6" xfId="16463" xr:uid="{00000000-0005-0000-0000-0000803F0000}"/>
    <cellStyle name="40% - Accent5 51 6 2" xfId="16464" xr:uid="{00000000-0005-0000-0000-0000813F0000}"/>
    <cellStyle name="40% - Accent5 51 7" xfId="16465" xr:uid="{00000000-0005-0000-0000-0000823F0000}"/>
    <cellStyle name="40% - Accent5 51 8" xfId="16466" xr:uid="{00000000-0005-0000-0000-0000833F0000}"/>
    <cellStyle name="40% - Accent5 52" xfId="16467" xr:uid="{00000000-0005-0000-0000-0000843F0000}"/>
    <cellStyle name="40% - Accent5 52 2" xfId="16468" xr:uid="{00000000-0005-0000-0000-0000853F0000}"/>
    <cellStyle name="40% - Accent5 52 2 2" xfId="16469" xr:uid="{00000000-0005-0000-0000-0000863F0000}"/>
    <cellStyle name="40% - Accent5 52 2 2 2" xfId="16470" xr:uid="{00000000-0005-0000-0000-0000873F0000}"/>
    <cellStyle name="40% - Accent5 52 2 3" xfId="16471" xr:uid="{00000000-0005-0000-0000-0000883F0000}"/>
    <cellStyle name="40% - Accent5 52 2 3 2" xfId="16472" xr:uid="{00000000-0005-0000-0000-0000893F0000}"/>
    <cellStyle name="40% - Accent5 52 2 4" xfId="16473" xr:uid="{00000000-0005-0000-0000-00008A3F0000}"/>
    <cellStyle name="40% - Accent5 52 2 4 2" xfId="16474" xr:uid="{00000000-0005-0000-0000-00008B3F0000}"/>
    <cellStyle name="40% - Accent5 52 2 5" xfId="16475" xr:uid="{00000000-0005-0000-0000-00008C3F0000}"/>
    <cellStyle name="40% - Accent5 52 2 5 2" xfId="16476" xr:uid="{00000000-0005-0000-0000-00008D3F0000}"/>
    <cellStyle name="40% - Accent5 52 2 6" xfId="16477" xr:uid="{00000000-0005-0000-0000-00008E3F0000}"/>
    <cellStyle name="40% - Accent5 52 3" xfId="16478" xr:uid="{00000000-0005-0000-0000-00008F3F0000}"/>
    <cellStyle name="40% - Accent5 52 3 2" xfId="16479" xr:uid="{00000000-0005-0000-0000-0000903F0000}"/>
    <cellStyle name="40% - Accent5 52 4" xfId="16480" xr:uid="{00000000-0005-0000-0000-0000913F0000}"/>
    <cellStyle name="40% - Accent5 52 4 2" xfId="16481" xr:uid="{00000000-0005-0000-0000-0000923F0000}"/>
    <cellStyle name="40% - Accent5 52 5" xfId="16482" xr:uid="{00000000-0005-0000-0000-0000933F0000}"/>
    <cellStyle name="40% - Accent5 52 5 2" xfId="16483" xr:uid="{00000000-0005-0000-0000-0000943F0000}"/>
    <cellStyle name="40% - Accent5 52 6" xfId="16484" xr:uid="{00000000-0005-0000-0000-0000953F0000}"/>
    <cellStyle name="40% - Accent5 52 6 2" xfId="16485" xr:uid="{00000000-0005-0000-0000-0000963F0000}"/>
    <cellStyle name="40% - Accent5 52 7" xfId="16486" xr:uid="{00000000-0005-0000-0000-0000973F0000}"/>
    <cellStyle name="40% - Accent5 52 8" xfId="16487" xr:uid="{00000000-0005-0000-0000-0000983F0000}"/>
    <cellStyle name="40% - Accent5 53" xfId="16488" xr:uid="{00000000-0005-0000-0000-0000993F0000}"/>
    <cellStyle name="40% - Accent5 53 2" xfId="16489" xr:uid="{00000000-0005-0000-0000-00009A3F0000}"/>
    <cellStyle name="40% - Accent5 53 2 2" xfId="16490" xr:uid="{00000000-0005-0000-0000-00009B3F0000}"/>
    <cellStyle name="40% - Accent5 53 2 2 2" xfId="16491" xr:uid="{00000000-0005-0000-0000-00009C3F0000}"/>
    <cellStyle name="40% - Accent5 53 2 3" xfId="16492" xr:uid="{00000000-0005-0000-0000-00009D3F0000}"/>
    <cellStyle name="40% - Accent5 53 2 3 2" xfId="16493" xr:uid="{00000000-0005-0000-0000-00009E3F0000}"/>
    <cellStyle name="40% - Accent5 53 2 4" xfId="16494" xr:uid="{00000000-0005-0000-0000-00009F3F0000}"/>
    <cellStyle name="40% - Accent5 53 2 4 2" xfId="16495" xr:uid="{00000000-0005-0000-0000-0000A03F0000}"/>
    <cellStyle name="40% - Accent5 53 2 5" xfId="16496" xr:uid="{00000000-0005-0000-0000-0000A13F0000}"/>
    <cellStyle name="40% - Accent5 53 2 5 2" xfId="16497" xr:uid="{00000000-0005-0000-0000-0000A23F0000}"/>
    <cellStyle name="40% - Accent5 53 2 6" xfId="16498" xr:uid="{00000000-0005-0000-0000-0000A33F0000}"/>
    <cellStyle name="40% - Accent5 53 3" xfId="16499" xr:uid="{00000000-0005-0000-0000-0000A43F0000}"/>
    <cellStyle name="40% - Accent5 53 3 2" xfId="16500" xr:uid="{00000000-0005-0000-0000-0000A53F0000}"/>
    <cellStyle name="40% - Accent5 53 4" xfId="16501" xr:uid="{00000000-0005-0000-0000-0000A63F0000}"/>
    <cellStyle name="40% - Accent5 53 4 2" xfId="16502" xr:uid="{00000000-0005-0000-0000-0000A73F0000}"/>
    <cellStyle name="40% - Accent5 53 5" xfId="16503" xr:uid="{00000000-0005-0000-0000-0000A83F0000}"/>
    <cellStyle name="40% - Accent5 53 5 2" xfId="16504" xr:uid="{00000000-0005-0000-0000-0000A93F0000}"/>
    <cellStyle name="40% - Accent5 53 6" xfId="16505" xr:uid="{00000000-0005-0000-0000-0000AA3F0000}"/>
    <cellStyle name="40% - Accent5 53 6 2" xfId="16506" xr:uid="{00000000-0005-0000-0000-0000AB3F0000}"/>
    <cellStyle name="40% - Accent5 53 7" xfId="16507" xr:uid="{00000000-0005-0000-0000-0000AC3F0000}"/>
    <cellStyle name="40% - Accent5 53 8" xfId="16508" xr:uid="{00000000-0005-0000-0000-0000AD3F0000}"/>
    <cellStyle name="40% - Accent5 54" xfId="16509" xr:uid="{00000000-0005-0000-0000-0000AE3F0000}"/>
    <cellStyle name="40% - Accent5 54 2" xfId="16510" xr:uid="{00000000-0005-0000-0000-0000AF3F0000}"/>
    <cellStyle name="40% - Accent5 54 2 2" xfId="16511" xr:uid="{00000000-0005-0000-0000-0000B03F0000}"/>
    <cellStyle name="40% - Accent5 54 2 2 2" xfId="16512" xr:uid="{00000000-0005-0000-0000-0000B13F0000}"/>
    <cellStyle name="40% - Accent5 54 2 3" xfId="16513" xr:uid="{00000000-0005-0000-0000-0000B23F0000}"/>
    <cellStyle name="40% - Accent5 54 2 3 2" xfId="16514" xr:uid="{00000000-0005-0000-0000-0000B33F0000}"/>
    <cellStyle name="40% - Accent5 54 2 4" xfId="16515" xr:uid="{00000000-0005-0000-0000-0000B43F0000}"/>
    <cellStyle name="40% - Accent5 54 2 4 2" xfId="16516" xr:uid="{00000000-0005-0000-0000-0000B53F0000}"/>
    <cellStyle name="40% - Accent5 54 2 5" xfId="16517" xr:uid="{00000000-0005-0000-0000-0000B63F0000}"/>
    <cellStyle name="40% - Accent5 54 2 5 2" xfId="16518" xr:uid="{00000000-0005-0000-0000-0000B73F0000}"/>
    <cellStyle name="40% - Accent5 54 2 6" xfId="16519" xr:uid="{00000000-0005-0000-0000-0000B83F0000}"/>
    <cellStyle name="40% - Accent5 54 3" xfId="16520" xr:uid="{00000000-0005-0000-0000-0000B93F0000}"/>
    <cellStyle name="40% - Accent5 54 3 2" xfId="16521" xr:uid="{00000000-0005-0000-0000-0000BA3F0000}"/>
    <cellStyle name="40% - Accent5 54 4" xfId="16522" xr:uid="{00000000-0005-0000-0000-0000BB3F0000}"/>
    <cellStyle name="40% - Accent5 54 4 2" xfId="16523" xr:uid="{00000000-0005-0000-0000-0000BC3F0000}"/>
    <cellStyle name="40% - Accent5 54 5" xfId="16524" xr:uid="{00000000-0005-0000-0000-0000BD3F0000}"/>
    <cellStyle name="40% - Accent5 54 5 2" xfId="16525" xr:uid="{00000000-0005-0000-0000-0000BE3F0000}"/>
    <cellStyle name="40% - Accent5 54 6" xfId="16526" xr:uid="{00000000-0005-0000-0000-0000BF3F0000}"/>
    <cellStyle name="40% - Accent5 54 6 2" xfId="16527" xr:uid="{00000000-0005-0000-0000-0000C03F0000}"/>
    <cellStyle name="40% - Accent5 54 7" xfId="16528" xr:uid="{00000000-0005-0000-0000-0000C13F0000}"/>
    <cellStyle name="40% - Accent5 54 8" xfId="16529" xr:uid="{00000000-0005-0000-0000-0000C23F0000}"/>
    <cellStyle name="40% - Accent5 55" xfId="16530" xr:uid="{00000000-0005-0000-0000-0000C33F0000}"/>
    <cellStyle name="40% - Accent5 55 2" xfId="16531" xr:uid="{00000000-0005-0000-0000-0000C43F0000}"/>
    <cellStyle name="40% - Accent5 55 2 2" xfId="16532" xr:uid="{00000000-0005-0000-0000-0000C53F0000}"/>
    <cellStyle name="40% - Accent5 55 2 2 2" xfId="16533" xr:uid="{00000000-0005-0000-0000-0000C63F0000}"/>
    <cellStyle name="40% - Accent5 55 2 3" xfId="16534" xr:uid="{00000000-0005-0000-0000-0000C73F0000}"/>
    <cellStyle name="40% - Accent5 55 2 3 2" xfId="16535" xr:uid="{00000000-0005-0000-0000-0000C83F0000}"/>
    <cellStyle name="40% - Accent5 55 2 4" xfId="16536" xr:uid="{00000000-0005-0000-0000-0000C93F0000}"/>
    <cellStyle name="40% - Accent5 55 2 4 2" xfId="16537" xr:uid="{00000000-0005-0000-0000-0000CA3F0000}"/>
    <cellStyle name="40% - Accent5 55 2 5" xfId="16538" xr:uid="{00000000-0005-0000-0000-0000CB3F0000}"/>
    <cellStyle name="40% - Accent5 55 2 5 2" xfId="16539" xr:uid="{00000000-0005-0000-0000-0000CC3F0000}"/>
    <cellStyle name="40% - Accent5 55 2 6" xfId="16540" xr:uid="{00000000-0005-0000-0000-0000CD3F0000}"/>
    <cellStyle name="40% - Accent5 55 3" xfId="16541" xr:uid="{00000000-0005-0000-0000-0000CE3F0000}"/>
    <cellStyle name="40% - Accent5 55 3 2" xfId="16542" xr:uid="{00000000-0005-0000-0000-0000CF3F0000}"/>
    <cellStyle name="40% - Accent5 55 4" xfId="16543" xr:uid="{00000000-0005-0000-0000-0000D03F0000}"/>
    <cellStyle name="40% - Accent5 55 4 2" xfId="16544" xr:uid="{00000000-0005-0000-0000-0000D13F0000}"/>
    <cellStyle name="40% - Accent5 55 5" xfId="16545" xr:uid="{00000000-0005-0000-0000-0000D23F0000}"/>
    <cellStyle name="40% - Accent5 55 5 2" xfId="16546" xr:uid="{00000000-0005-0000-0000-0000D33F0000}"/>
    <cellStyle name="40% - Accent5 55 6" xfId="16547" xr:uid="{00000000-0005-0000-0000-0000D43F0000}"/>
    <cellStyle name="40% - Accent5 55 6 2" xfId="16548" xr:uid="{00000000-0005-0000-0000-0000D53F0000}"/>
    <cellStyle name="40% - Accent5 55 7" xfId="16549" xr:uid="{00000000-0005-0000-0000-0000D63F0000}"/>
    <cellStyle name="40% - Accent5 55 8" xfId="16550" xr:uid="{00000000-0005-0000-0000-0000D73F0000}"/>
    <cellStyle name="40% - Accent5 56" xfId="16551" xr:uid="{00000000-0005-0000-0000-0000D83F0000}"/>
    <cellStyle name="40% - Accent5 56 2" xfId="16552" xr:uid="{00000000-0005-0000-0000-0000D93F0000}"/>
    <cellStyle name="40% - Accent5 56 2 2" xfId="16553" xr:uid="{00000000-0005-0000-0000-0000DA3F0000}"/>
    <cellStyle name="40% - Accent5 56 2 2 2" xfId="16554" xr:uid="{00000000-0005-0000-0000-0000DB3F0000}"/>
    <cellStyle name="40% - Accent5 56 2 3" xfId="16555" xr:uid="{00000000-0005-0000-0000-0000DC3F0000}"/>
    <cellStyle name="40% - Accent5 56 2 3 2" xfId="16556" xr:uid="{00000000-0005-0000-0000-0000DD3F0000}"/>
    <cellStyle name="40% - Accent5 56 2 4" xfId="16557" xr:uid="{00000000-0005-0000-0000-0000DE3F0000}"/>
    <cellStyle name="40% - Accent5 56 2 4 2" xfId="16558" xr:uid="{00000000-0005-0000-0000-0000DF3F0000}"/>
    <cellStyle name="40% - Accent5 56 2 5" xfId="16559" xr:uid="{00000000-0005-0000-0000-0000E03F0000}"/>
    <cellStyle name="40% - Accent5 56 2 5 2" xfId="16560" xr:uid="{00000000-0005-0000-0000-0000E13F0000}"/>
    <cellStyle name="40% - Accent5 56 2 6" xfId="16561" xr:uid="{00000000-0005-0000-0000-0000E23F0000}"/>
    <cellStyle name="40% - Accent5 56 3" xfId="16562" xr:uid="{00000000-0005-0000-0000-0000E33F0000}"/>
    <cellStyle name="40% - Accent5 56 3 2" xfId="16563" xr:uid="{00000000-0005-0000-0000-0000E43F0000}"/>
    <cellStyle name="40% - Accent5 56 4" xfId="16564" xr:uid="{00000000-0005-0000-0000-0000E53F0000}"/>
    <cellStyle name="40% - Accent5 56 4 2" xfId="16565" xr:uid="{00000000-0005-0000-0000-0000E63F0000}"/>
    <cellStyle name="40% - Accent5 56 5" xfId="16566" xr:uid="{00000000-0005-0000-0000-0000E73F0000}"/>
    <cellStyle name="40% - Accent5 56 5 2" xfId="16567" xr:uid="{00000000-0005-0000-0000-0000E83F0000}"/>
    <cellStyle name="40% - Accent5 56 6" xfId="16568" xr:uid="{00000000-0005-0000-0000-0000E93F0000}"/>
    <cellStyle name="40% - Accent5 56 6 2" xfId="16569" xr:uid="{00000000-0005-0000-0000-0000EA3F0000}"/>
    <cellStyle name="40% - Accent5 56 7" xfId="16570" xr:uid="{00000000-0005-0000-0000-0000EB3F0000}"/>
    <cellStyle name="40% - Accent5 56 8" xfId="16571" xr:uid="{00000000-0005-0000-0000-0000EC3F0000}"/>
    <cellStyle name="40% - Accent5 57" xfId="16572" xr:uid="{00000000-0005-0000-0000-0000ED3F0000}"/>
    <cellStyle name="40% - Accent5 57 2" xfId="16573" xr:uid="{00000000-0005-0000-0000-0000EE3F0000}"/>
    <cellStyle name="40% - Accent5 57 2 2" xfId="16574" xr:uid="{00000000-0005-0000-0000-0000EF3F0000}"/>
    <cellStyle name="40% - Accent5 57 2 2 2" xfId="16575" xr:uid="{00000000-0005-0000-0000-0000F03F0000}"/>
    <cellStyle name="40% - Accent5 57 2 3" xfId="16576" xr:uid="{00000000-0005-0000-0000-0000F13F0000}"/>
    <cellStyle name="40% - Accent5 57 2 3 2" xfId="16577" xr:uid="{00000000-0005-0000-0000-0000F23F0000}"/>
    <cellStyle name="40% - Accent5 57 2 4" xfId="16578" xr:uid="{00000000-0005-0000-0000-0000F33F0000}"/>
    <cellStyle name="40% - Accent5 57 2 4 2" xfId="16579" xr:uid="{00000000-0005-0000-0000-0000F43F0000}"/>
    <cellStyle name="40% - Accent5 57 2 5" xfId="16580" xr:uid="{00000000-0005-0000-0000-0000F53F0000}"/>
    <cellStyle name="40% - Accent5 57 2 5 2" xfId="16581" xr:uid="{00000000-0005-0000-0000-0000F63F0000}"/>
    <cellStyle name="40% - Accent5 57 2 6" xfId="16582" xr:uid="{00000000-0005-0000-0000-0000F73F0000}"/>
    <cellStyle name="40% - Accent5 57 3" xfId="16583" xr:uid="{00000000-0005-0000-0000-0000F83F0000}"/>
    <cellStyle name="40% - Accent5 57 3 2" xfId="16584" xr:uid="{00000000-0005-0000-0000-0000F93F0000}"/>
    <cellStyle name="40% - Accent5 57 4" xfId="16585" xr:uid="{00000000-0005-0000-0000-0000FA3F0000}"/>
    <cellStyle name="40% - Accent5 57 4 2" xfId="16586" xr:uid="{00000000-0005-0000-0000-0000FB3F0000}"/>
    <cellStyle name="40% - Accent5 57 5" xfId="16587" xr:uid="{00000000-0005-0000-0000-0000FC3F0000}"/>
    <cellStyle name="40% - Accent5 57 5 2" xfId="16588" xr:uid="{00000000-0005-0000-0000-0000FD3F0000}"/>
    <cellStyle name="40% - Accent5 57 6" xfId="16589" xr:uid="{00000000-0005-0000-0000-0000FE3F0000}"/>
    <cellStyle name="40% - Accent5 57 6 2" xfId="16590" xr:uid="{00000000-0005-0000-0000-0000FF3F0000}"/>
    <cellStyle name="40% - Accent5 57 7" xfId="16591" xr:uid="{00000000-0005-0000-0000-000000400000}"/>
    <cellStyle name="40% - Accent5 57 8" xfId="16592" xr:uid="{00000000-0005-0000-0000-000001400000}"/>
    <cellStyle name="40% - Accent5 58" xfId="16593" xr:uid="{00000000-0005-0000-0000-000002400000}"/>
    <cellStyle name="40% - Accent5 58 2" xfId="16594" xr:uid="{00000000-0005-0000-0000-000003400000}"/>
    <cellStyle name="40% - Accent5 58 2 2" xfId="16595" xr:uid="{00000000-0005-0000-0000-000004400000}"/>
    <cellStyle name="40% - Accent5 58 2 2 2" xfId="16596" xr:uid="{00000000-0005-0000-0000-000005400000}"/>
    <cellStyle name="40% - Accent5 58 2 3" xfId="16597" xr:uid="{00000000-0005-0000-0000-000006400000}"/>
    <cellStyle name="40% - Accent5 58 2 3 2" xfId="16598" xr:uid="{00000000-0005-0000-0000-000007400000}"/>
    <cellStyle name="40% - Accent5 58 2 4" xfId="16599" xr:uid="{00000000-0005-0000-0000-000008400000}"/>
    <cellStyle name="40% - Accent5 58 2 4 2" xfId="16600" xr:uid="{00000000-0005-0000-0000-000009400000}"/>
    <cellStyle name="40% - Accent5 58 2 5" xfId="16601" xr:uid="{00000000-0005-0000-0000-00000A400000}"/>
    <cellStyle name="40% - Accent5 58 2 5 2" xfId="16602" xr:uid="{00000000-0005-0000-0000-00000B400000}"/>
    <cellStyle name="40% - Accent5 58 2 6" xfId="16603" xr:uid="{00000000-0005-0000-0000-00000C400000}"/>
    <cellStyle name="40% - Accent5 58 3" xfId="16604" xr:uid="{00000000-0005-0000-0000-00000D400000}"/>
    <cellStyle name="40% - Accent5 58 3 2" xfId="16605" xr:uid="{00000000-0005-0000-0000-00000E400000}"/>
    <cellStyle name="40% - Accent5 58 4" xfId="16606" xr:uid="{00000000-0005-0000-0000-00000F400000}"/>
    <cellStyle name="40% - Accent5 58 4 2" xfId="16607" xr:uid="{00000000-0005-0000-0000-000010400000}"/>
    <cellStyle name="40% - Accent5 58 5" xfId="16608" xr:uid="{00000000-0005-0000-0000-000011400000}"/>
    <cellStyle name="40% - Accent5 58 5 2" xfId="16609" xr:uid="{00000000-0005-0000-0000-000012400000}"/>
    <cellStyle name="40% - Accent5 58 6" xfId="16610" xr:uid="{00000000-0005-0000-0000-000013400000}"/>
    <cellStyle name="40% - Accent5 58 6 2" xfId="16611" xr:uid="{00000000-0005-0000-0000-000014400000}"/>
    <cellStyle name="40% - Accent5 58 7" xfId="16612" xr:uid="{00000000-0005-0000-0000-000015400000}"/>
    <cellStyle name="40% - Accent5 58 8" xfId="16613" xr:uid="{00000000-0005-0000-0000-000016400000}"/>
    <cellStyle name="40% - Accent5 59" xfId="16614" xr:uid="{00000000-0005-0000-0000-000017400000}"/>
    <cellStyle name="40% - Accent5 59 2" xfId="16615" xr:uid="{00000000-0005-0000-0000-000018400000}"/>
    <cellStyle name="40% - Accent5 59 2 2" xfId="16616" xr:uid="{00000000-0005-0000-0000-000019400000}"/>
    <cellStyle name="40% - Accent5 59 2 2 2" xfId="16617" xr:uid="{00000000-0005-0000-0000-00001A400000}"/>
    <cellStyle name="40% - Accent5 59 2 3" xfId="16618" xr:uid="{00000000-0005-0000-0000-00001B400000}"/>
    <cellStyle name="40% - Accent5 59 2 3 2" xfId="16619" xr:uid="{00000000-0005-0000-0000-00001C400000}"/>
    <cellStyle name="40% - Accent5 59 2 4" xfId="16620" xr:uid="{00000000-0005-0000-0000-00001D400000}"/>
    <cellStyle name="40% - Accent5 59 2 4 2" xfId="16621" xr:uid="{00000000-0005-0000-0000-00001E400000}"/>
    <cellStyle name="40% - Accent5 59 2 5" xfId="16622" xr:uid="{00000000-0005-0000-0000-00001F400000}"/>
    <cellStyle name="40% - Accent5 59 2 5 2" xfId="16623" xr:uid="{00000000-0005-0000-0000-000020400000}"/>
    <cellStyle name="40% - Accent5 59 2 6" xfId="16624" xr:uid="{00000000-0005-0000-0000-000021400000}"/>
    <cellStyle name="40% - Accent5 59 3" xfId="16625" xr:uid="{00000000-0005-0000-0000-000022400000}"/>
    <cellStyle name="40% - Accent5 59 3 2" xfId="16626" xr:uid="{00000000-0005-0000-0000-000023400000}"/>
    <cellStyle name="40% - Accent5 59 4" xfId="16627" xr:uid="{00000000-0005-0000-0000-000024400000}"/>
    <cellStyle name="40% - Accent5 59 4 2" xfId="16628" xr:uid="{00000000-0005-0000-0000-000025400000}"/>
    <cellStyle name="40% - Accent5 59 5" xfId="16629" xr:uid="{00000000-0005-0000-0000-000026400000}"/>
    <cellStyle name="40% - Accent5 59 5 2" xfId="16630" xr:uid="{00000000-0005-0000-0000-000027400000}"/>
    <cellStyle name="40% - Accent5 59 6" xfId="16631" xr:uid="{00000000-0005-0000-0000-000028400000}"/>
    <cellStyle name="40% - Accent5 59 6 2" xfId="16632" xr:uid="{00000000-0005-0000-0000-000029400000}"/>
    <cellStyle name="40% - Accent5 59 7" xfId="16633" xr:uid="{00000000-0005-0000-0000-00002A400000}"/>
    <cellStyle name="40% - Accent5 59 8" xfId="16634" xr:uid="{00000000-0005-0000-0000-00002B400000}"/>
    <cellStyle name="40% - Accent5 6" xfId="16635" xr:uid="{00000000-0005-0000-0000-00002C400000}"/>
    <cellStyle name="40% - Accent5 6 10" xfId="16636" xr:uid="{00000000-0005-0000-0000-00002D400000}"/>
    <cellStyle name="40% - Accent5 6 11" xfId="16637" xr:uid="{00000000-0005-0000-0000-00002E400000}"/>
    <cellStyle name="40% - Accent5 6 2" xfId="16638" xr:uid="{00000000-0005-0000-0000-00002F400000}"/>
    <cellStyle name="40% - Accent5 6 2 2" xfId="16639" xr:uid="{00000000-0005-0000-0000-000030400000}"/>
    <cellStyle name="40% - Accent5 6 2 2 2" xfId="16640" xr:uid="{00000000-0005-0000-0000-000031400000}"/>
    <cellStyle name="40% - Accent5 6 2 3" xfId="16641" xr:uid="{00000000-0005-0000-0000-000032400000}"/>
    <cellStyle name="40% - Accent5 6 2 3 2" xfId="16642" xr:uid="{00000000-0005-0000-0000-000033400000}"/>
    <cellStyle name="40% - Accent5 6 2 4" xfId="16643" xr:uid="{00000000-0005-0000-0000-000034400000}"/>
    <cellStyle name="40% - Accent5 6 2 4 2" xfId="16644" xr:uid="{00000000-0005-0000-0000-000035400000}"/>
    <cellStyle name="40% - Accent5 6 2 5" xfId="16645" xr:uid="{00000000-0005-0000-0000-000036400000}"/>
    <cellStyle name="40% - Accent5 6 2 5 2" xfId="16646" xr:uid="{00000000-0005-0000-0000-000037400000}"/>
    <cellStyle name="40% - Accent5 6 2 6" xfId="16647" xr:uid="{00000000-0005-0000-0000-000038400000}"/>
    <cellStyle name="40% - Accent5 6 2 7" xfId="16648" xr:uid="{00000000-0005-0000-0000-000039400000}"/>
    <cellStyle name="40% - Accent5 6 2 8" xfId="16649" xr:uid="{00000000-0005-0000-0000-00003A400000}"/>
    <cellStyle name="40% - Accent5 6 2 9" xfId="16650" xr:uid="{00000000-0005-0000-0000-00003B400000}"/>
    <cellStyle name="40% - Accent5 6 3" xfId="16651" xr:uid="{00000000-0005-0000-0000-00003C400000}"/>
    <cellStyle name="40% - Accent5 6 3 2" xfId="16652" xr:uid="{00000000-0005-0000-0000-00003D400000}"/>
    <cellStyle name="40% - Accent5 6 4" xfId="16653" xr:uid="{00000000-0005-0000-0000-00003E400000}"/>
    <cellStyle name="40% - Accent5 6 4 2" xfId="16654" xr:uid="{00000000-0005-0000-0000-00003F400000}"/>
    <cellStyle name="40% - Accent5 6 5" xfId="16655" xr:uid="{00000000-0005-0000-0000-000040400000}"/>
    <cellStyle name="40% - Accent5 6 5 2" xfId="16656" xr:uid="{00000000-0005-0000-0000-000041400000}"/>
    <cellStyle name="40% - Accent5 6 6" xfId="16657" xr:uid="{00000000-0005-0000-0000-000042400000}"/>
    <cellStyle name="40% - Accent5 6 6 2" xfId="16658" xr:uid="{00000000-0005-0000-0000-000043400000}"/>
    <cellStyle name="40% - Accent5 6 7" xfId="16659" xr:uid="{00000000-0005-0000-0000-000044400000}"/>
    <cellStyle name="40% - Accent5 6 8" xfId="16660" xr:uid="{00000000-0005-0000-0000-000045400000}"/>
    <cellStyle name="40% - Accent5 6 9" xfId="16661" xr:uid="{00000000-0005-0000-0000-000046400000}"/>
    <cellStyle name="40% - Accent5 60" xfId="16662" xr:uid="{00000000-0005-0000-0000-000047400000}"/>
    <cellStyle name="40% - Accent5 60 2" xfId="16663" xr:uid="{00000000-0005-0000-0000-000048400000}"/>
    <cellStyle name="40% - Accent5 60 2 2" xfId="16664" xr:uid="{00000000-0005-0000-0000-000049400000}"/>
    <cellStyle name="40% - Accent5 60 2 2 2" xfId="16665" xr:uid="{00000000-0005-0000-0000-00004A400000}"/>
    <cellStyle name="40% - Accent5 60 2 3" xfId="16666" xr:uid="{00000000-0005-0000-0000-00004B400000}"/>
    <cellStyle name="40% - Accent5 60 2 3 2" xfId="16667" xr:uid="{00000000-0005-0000-0000-00004C400000}"/>
    <cellStyle name="40% - Accent5 60 2 4" xfId="16668" xr:uid="{00000000-0005-0000-0000-00004D400000}"/>
    <cellStyle name="40% - Accent5 60 2 4 2" xfId="16669" xr:uid="{00000000-0005-0000-0000-00004E400000}"/>
    <cellStyle name="40% - Accent5 60 2 5" xfId="16670" xr:uid="{00000000-0005-0000-0000-00004F400000}"/>
    <cellStyle name="40% - Accent5 60 2 5 2" xfId="16671" xr:uid="{00000000-0005-0000-0000-000050400000}"/>
    <cellStyle name="40% - Accent5 60 2 6" xfId="16672" xr:uid="{00000000-0005-0000-0000-000051400000}"/>
    <cellStyle name="40% - Accent5 60 3" xfId="16673" xr:uid="{00000000-0005-0000-0000-000052400000}"/>
    <cellStyle name="40% - Accent5 60 3 2" xfId="16674" xr:uid="{00000000-0005-0000-0000-000053400000}"/>
    <cellStyle name="40% - Accent5 60 4" xfId="16675" xr:uid="{00000000-0005-0000-0000-000054400000}"/>
    <cellStyle name="40% - Accent5 60 4 2" xfId="16676" xr:uid="{00000000-0005-0000-0000-000055400000}"/>
    <cellStyle name="40% - Accent5 60 5" xfId="16677" xr:uid="{00000000-0005-0000-0000-000056400000}"/>
    <cellStyle name="40% - Accent5 60 5 2" xfId="16678" xr:uid="{00000000-0005-0000-0000-000057400000}"/>
    <cellStyle name="40% - Accent5 60 6" xfId="16679" xr:uid="{00000000-0005-0000-0000-000058400000}"/>
    <cellStyle name="40% - Accent5 60 6 2" xfId="16680" xr:uid="{00000000-0005-0000-0000-000059400000}"/>
    <cellStyle name="40% - Accent5 60 7" xfId="16681" xr:uid="{00000000-0005-0000-0000-00005A400000}"/>
    <cellStyle name="40% - Accent5 60 8" xfId="16682" xr:uid="{00000000-0005-0000-0000-00005B400000}"/>
    <cellStyle name="40% - Accent5 61" xfId="16683" xr:uid="{00000000-0005-0000-0000-00005C400000}"/>
    <cellStyle name="40% - Accent5 61 2" xfId="16684" xr:uid="{00000000-0005-0000-0000-00005D400000}"/>
    <cellStyle name="40% - Accent5 61 2 2" xfId="16685" xr:uid="{00000000-0005-0000-0000-00005E400000}"/>
    <cellStyle name="40% - Accent5 61 2 2 2" xfId="16686" xr:uid="{00000000-0005-0000-0000-00005F400000}"/>
    <cellStyle name="40% - Accent5 61 2 3" xfId="16687" xr:uid="{00000000-0005-0000-0000-000060400000}"/>
    <cellStyle name="40% - Accent5 61 2 3 2" xfId="16688" xr:uid="{00000000-0005-0000-0000-000061400000}"/>
    <cellStyle name="40% - Accent5 61 2 4" xfId="16689" xr:uid="{00000000-0005-0000-0000-000062400000}"/>
    <cellStyle name="40% - Accent5 61 2 4 2" xfId="16690" xr:uid="{00000000-0005-0000-0000-000063400000}"/>
    <cellStyle name="40% - Accent5 61 2 5" xfId="16691" xr:uid="{00000000-0005-0000-0000-000064400000}"/>
    <cellStyle name="40% - Accent5 61 2 5 2" xfId="16692" xr:uid="{00000000-0005-0000-0000-000065400000}"/>
    <cellStyle name="40% - Accent5 61 2 6" xfId="16693" xr:uid="{00000000-0005-0000-0000-000066400000}"/>
    <cellStyle name="40% - Accent5 61 3" xfId="16694" xr:uid="{00000000-0005-0000-0000-000067400000}"/>
    <cellStyle name="40% - Accent5 61 3 2" xfId="16695" xr:uid="{00000000-0005-0000-0000-000068400000}"/>
    <cellStyle name="40% - Accent5 61 4" xfId="16696" xr:uid="{00000000-0005-0000-0000-000069400000}"/>
    <cellStyle name="40% - Accent5 61 4 2" xfId="16697" xr:uid="{00000000-0005-0000-0000-00006A400000}"/>
    <cellStyle name="40% - Accent5 61 5" xfId="16698" xr:uid="{00000000-0005-0000-0000-00006B400000}"/>
    <cellStyle name="40% - Accent5 61 5 2" xfId="16699" xr:uid="{00000000-0005-0000-0000-00006C400000}"/>
    <cellStyle name="40% - Accent5 61 6" xfId="16700" xr:uid="{00000000-0005-0000-0000-00006D400000}"/>
    <cellStyle name="40% - Accent5 61 6 2" xfId="16701" xr:uid="{00000000-0005-0000-0000-00006E400000}"/>
    <cellStyle name="40% - Accent5 61 7" xfId="16702" xr:uid="{00000000-0005-0000-0000-00006F400000}"/>
    <cellStyle name="40% - Accent5 61 8" xfId="16703" xr:uid="{00000000-0005-0000-0000-000070400000}"/>
    <cellStyle name="40% - Accent5 62" xfId="16704" xr:uid="{00000000-0005-0000-0000-000071400000}"/>
    <cellStyle name="40% - Accent5 62 2" xfId="16705" xr:uid="{00000000-0005-0000-0000-000072400000}"/>
    <cellStyle name="40% - Accent5 62 2 2" xfId="16706" xr:uid="{00000000-0005-0000-0000-000073400000}"/>
    <cellStyle name="40% - Accent5 62 2 2 2" xfId="16707" xr:uid="{00000000-0005-0000-0000-000074400000}"/>
    <cellStyle name="40% - Accent5 62 2 3" xfId="16708" xr:uid="{00000000-0005-0000-0000-000075400000}"/>
    <cellStyle name="40% - Accent5 62 2 3 2" xfId="16709" xr:uid="{00000000-0005-0000-0000-000076400000}"/>
    <cellStyle name="40% - Accent5 62 2 4" xfId="16710" xr:uid="{00000000-0005-0000-0000-000077400000}"/>
    <cellStyle name="40% - Accent5 62 2 4 2" xfId="16711" xr:uid="{00000000-0005-0000-0000-000078400000}"/>
    <cellStyle name="40% - Accent5 62 2 5" xfId="16712" xr:uid="{00000000-0005-0000-0000-000079400000}"/>
    <cellStyle name="40% - Accent5 62 2 5 2" xfId="16713" xr:uid="{00000000-0005-0000-0000-00007A400000}"/>
    <cellStyle name="40% - Accent5 62 2 6" xfId="16714" xr:uid="{00000000-0005-0000-0000-00007B400000}"/>
    <cellStyle name="40% - Accent5 62 3" xfId="16715" xr:uid="{00000000-0005-0000-0000-00007C400000}"/>
    <cellStyle name="40% - Accent5 62 3 2" xfId="16716" xr:uid="{00000000-0005-0000-0000-00007D400000}"/>
    <cellStyle name="40% - Accent5 62 4" xfId="16717" xr:uid="{00000000-0005-0000-0000-00007E400000}"/>
    <cellStyle name="40% - Accent5 62 4 2" xfId="16718" xr:uid="{00000000-0005-0000-0000-00007F400000}"/>
    <cellStyle name="40% - Accent5 62 5" xfId="16719" xr:uid="{00000000-0005-0000-0000-000080400000}"/>
    <cellStyle name="40% - Accent5 62 5 2" xfId="16720" xr:uid="{00000000-0005-0000-0000-000081400000}"/>
    <cellStyle name="40% - Accent5 62 6" xfId="16721" xr:uid="{00000000-0005-0000-0000-000082400000}"/>
    <cellStyle name="40% - Accent5 62 6 2" xfId="16722" xr:uid="{00000000-0005-0000-0000-000083400000}"/>
    <cellStyle name="40% - Accent5 62 7" xfId="16723" xr:uid="{00000000-0005-0000-0000-000084400000}"/>
    <cellStyle name="40% - Accent5 62 8" xfId="16724" xr:uid="{00000000-0005-0000-0000-000085400000}"/>
    <cellStyle name="40% - Accent5 63" xfId="16725" xr:uid="{00000000-0005-0000-0000-000086400000}"/>
    <cellStyle name="40% - Accent5 63 2" xfId="16726" xr:uid="{00000000-0005-0000-0000-000087400000}"/>
    <cellStyle name="40% - Accent5 63 2 2" xfId="16727" xr:uid="{00000000-0005-0000-0000-000088400000}"/>
    <cellStyle name="40% - Accent5 63 2 2 2" xfId="16728" xr:uid="{00000000-0005-0000-0000-000089400000}"/>
    <cellStyle name="40% - Accent5 63 2 3" xfId="16729" xr:uid="{00000000-0005-0000-0000-00008A400000}"/>
    <cellStyle name="40% - Accent5 63 2 3 2" xfId="16730" xr:uid="{00000000-0005-0000-0000-00008B400000}"/>
    <cellStyle name="40% - Accent5 63 2 4" xfId="16731" xr:uid="{00000000-0005-0000-0000-00008C400000}"/>
    <cellStyle name="40% - Accent5 63 2 4 2" xfId="16732" xr:uid="{00000000-0005-0000-0000-00008D400000}"/>
    <cellStyle name="40% - Accent5 63 2 5" xfId="16733" xr:uid="{00000000-0005-0000-0000-00008E400000}"/>
    <cellStyle name="40% - Accent5 63 2 5 2" xfId="16734" xr:uid="{00000000-0005-0000-0000-00008F400000}"/>
    <cellStyle name="40% - Accent5 63 2 6" xfId="16735" xr:uid="{00000000-0005-0000-0000-000090400000}"/>
    <cellStyle name="40% - Accent5 63 3" xfId="16736" xr:uid="{00000000-0005-0000-0000-000091400000}"/>
    <cellStyle name="40% - Accent5 63 3 2" xfId="16737" xr:uid="{00000000-0005-0000-0000-000092400000}"/>
    <cellStyle name="40% - Accent5 63 4" xfId="16738" xr:uid="{00000000-0005-0000-0000-000093400000}"/>
    <cellStyle name="40% - Accent5 63 4 2" xfId="16739" xr:uid="{00000000-0005-0000-0000-000094400000}"/>
    <cellStyle name="40% - Accent5 63 5" xfId="16740" xr:uid="{00000000-0005-0000-0000-000095400000}"/>
    <cellStyle name="40% - Accent5 63 5 2" xfId="16741" xr:uid="{00000000-0005-0000-0000-000096400000}"/>
    <cellStyle name="40% - Accent5 63 6" xfId="16742" xr:uid="{00000000-0005-0000-0000-000097400000}"/>
    <cellStyle name="40% - Accent5 63 6 2" xfId="16743" xr:uid="{00000000-0005-0000-0000-000098400000}"/>
    <cellStyle name="40% - Accent5 63 7" xfId="16744" xr:uid="{00000000-0005-0000-0000-000099400000}"/>
    <cellStyle name="40% - Accent5 63 8" xfId="16745" xr:uid="{00000000-0005-0000-0000-00009A400000}"/>
    <cellStyle name="40% - Accent5 64" xfId="16746" xr:uid="{00000000-0005-0000-0000-00009B400000}"/>
    <cellStyle name="40% - Accent5 64 2" xfId="16747" xr:uid="{00000000-0005-0000-0000-00009C400000}"/>
    <cellStyle name="40% - Accent5 64 2 2" xfId="16748" xr:uid="{00000000-0005-0000-0000-00009D400000}"/>
    <cellStyle name="40% - Accent5 64 2 2 2" xfId="16749" xr:uid="{00000000-0005-0000-0000-00009E400000}"/>
    <cellStyle name="40% - Accent5 64 2 3" xfId="16750" xr:uid="{00000000-0005-0000-0000-00009F400000}"/>
    <cellStyle name="40% - Accent5 64 2 3 2" xfId="16751" xr:uid="{00000000-0005-0000-0000-0000A0400000}"/>
    <cellStyle name="40% - Accent5 64 2 4" xfId="16752" xr:uid="{00000000-0005-0000-0000-0000A1400000}"/>
    <cellStyle name="40% - Accent5 64 2 4 2" xfId="16753" xr:uid="{00000000-0005-0000-0000-0000A2400000}"/>
    <cellStyle name="40% - Accent5 64 2 5" xfId="16754" xr:uid="{00000000-0005-0000-0000-0000A3400000}"/>
    <cellStyle name="40% - Accent5 64 2 5 2" xfId="16755" xr:uid="{00000000-0005-0000-0000-0000A4400000}"/>
    <cellStyle name="40% - Accent5 64 2 6" xfId="16756" xr:uid="{00000000-0005-0000-0000-0000A5400000}"/>
    <cellStyle name="40% - Accent5 64 3" xfId="16757" xr:uid="{00000000-0005-0000-0000-0000A6400000}"/>
    <cellStyle name="40% - Accent5 64 3 2" xfId="16758" xr:uid="{00000000-0005-0000-0000-0000A7400000}"/>
    <cellStyle name="40% - Accent5 64 4" xfId="16759" xr:uid="{00000000-0005-0000-0000-0000A8400000}"/>
    <cellStyle name="40% - Accent5 64 4 2" xfId="16760" xr:uid="{00000000-0005-0000-0000-0000A9400000}"/>
    <cellStyle name="40% - Accent5 64 5" xfId="16761" xr:uid="{00000000-0005-0000-0000-0000AA400000}"/>
    <cellStyle name="40% - Accent5 64 5 2" xfId="16762" xr:uid="{00000000-0005-0000-0000-0000AB400000}"/>
    <cellStyle name="40% - Accent5 64 6" xfId="16763" xr:uid="{00000000-0005-0000-0000-0000AC400000}"/>
    <cellStyle name="40% - Accent5 64 6 2" xfId="16764" xr:uid="{00000000-0005-0000-0000-0000AD400000}"/>
    <cellStyle name="40% - Accent5 64 7" xfId="16765" xr:uid="{00000000-0005-0000-0000-0000AE400000}"/>
    <cellStyle name="40% - Accent5 64 8" xfId="16766" xr:uid="{00000000-0005-0000-0000-0000AF400000}"/>
    <cellStyle name="40% - Accent5 65" xfId="16767" xr:uid="{00000000-0005-0000-0000-0000B0400000}"/>
    <cellStyle name="40% - Accent5 65 2" xfId="16768" xr:uid="{00000000-0005-0000-0000-0000B1400000}"/>
    <cellStyle name="40% - Accent5 65 2 2" xfId="16769" xr:uid="{00000000-0005-0000-0000-0000B2400000}"/>
    <cellStyle name="40% - Accent5 65 2 2 2" xfId="16770" xr:uid="{00000000-0005-0000-0000-0000B3400000}"/>
    <cellStyle name="40% - Accent5 65 2 3" xfId="16771" xr:uid="{00000000-0005-0000-0000-0000B4400000}"/>
    <cellStyle name="40% - Accent5 65 2 3 2" xfId="16772" xr:uid="{00000000-0005-0000-0000-0000B5400000}"/>
    <cellStyle name="40% - Accent5 65 2 4" xfId="16773" xr:uid="{00000000-0005-0000-0000-0000B6400000}"/>
    <cellStyle name="40% - Accent5 65 2 4 2" xfId="16774" xr:uid="{00000000-0005-0000-0000-0000B7400000}"/>
    <cellStyle name="40% - Accent5 65 2 5" xfId="16775" xr:uid="{00000000-0005-0000-0000-0000B8400000}"/>
    <cellStyle name="40% - Accent5 65 2 5 2" xfId="16776" xr:uid="{00000000-0005-0000-0000-0000B9400000}"/>
    <cellStyle name="40% - Accent5 65 2 6" xfId="16777" xr:uid="{00000000-0005-0000-0000-0000BA400000}"/>
    <cellStyle name="40% - Accent5 65 3" xfId="16778" xr:uid="{00000000-0005-0000-0000-0000BB400000}"/>
    <cellStyle name="40% - Accent5 65 3 2" xfId="16779" xr:uid="{00000000-0005-0000-0000-0000BC400000}"/>
    <cellStyle name="40% - Accent5 65 4" xfId="16780" xr:uid="{00000000-0005-0000-0000-0000BD400000}"/>
    <cellStyle name="40% - Accent5 65 4 2" xfId="16781" xr:uid="{00000000-0005-0000-0000-0000BE400000}"/>
    <cellStyle name="40% - Accent5 65 5" xfId="16782" xr:uid="{00000000-0005-0000-0000-0000BF400000}"/>
    <cellStyle name="40% - Accent5 65 5 2" xfId="16783" xr:uid="{00000000-0005-0000-0000-0000C0400000}"/>
    <cellStyle name="40% - Accent5 65 6" xfId="16784" xr:uid="{00000000-0005-0000-0000-0000C1400000}"/>
    <cellStyle name="40% - Accent5 65 6 2" xfId="16785" xr:uid="{00000000-0005-0000-0000-0000C2400000}"/>
    <cellStyle name="40% - Accent5 65 7" xfId="16786" xr:uid="{00000000-0005-0000-0000-0000C3400000}"/>
    <cellStyle name="40% - Accent5 65 8" xfId="16787" xr:uid="{00000000-0005-0000-0000-0000C4400000}"/>
    <cellStyle name="40% - Accent5 66" xfId="16788" xr:uid="{00000000-0005-0000-0000-0000C5400000}"/>
    <cellStyle name="40% - Accent5 66 2" xfId="16789" xr:uid="{00000000-0005-0000-0000-0000C6400000}"/>
    <cellStyle name="40% - Accent5 66 2 2" xfId="16790" xr:uid="{00000000-0005-0000-0000-0000C7400000}"/>
    <cellStyle name="40% - Accent5 66 2 2 2" xfId="16791" xr:uid="{00000000-0005-0000-0000-0000C8400000}"/>
    <cellStyle name="40% - Accent5 66 2 3" xfId="16792" xr:uid="{00000000-0005-0000-0000-0000C9400000}"/>
    <cellStyle name="40% - Accent5 66 2 3 2" xfId="16793" xr:uid="{00000000-0005-0000-0000-0000CA400000}"/>
    <cellStyle name="40% - Accent5 66 2 4" xfId="16794" xr:uid="{00000000-0005-0000-0000-0000CB400000}"/>
    <cellStyle name="40% - Accent5 66 2 4 2" xfId="16795" xr:uid="{00000000-0005-0000-0000-0000CC400000}"/>
    <cellStyle name="40% - Accent5 66 2 5" xfId="16796" xr:uid="{00000000-0005-0000-0000-0000CD400000}"/>
    <cellStyle name="40% - Accent5 66 2 5 2" xfId="16797" xr:uid="{00000000-0005-0000-0000-0000CE400000}"/>
    <cellStyle name="40% - Accent5 66 2 6" xfId="16798" xr:uid="{00000000-0005-0000-0000-0000CF400000}"/>
    <cellStyle name="40% - Accent5 66 3" xfId="16799" xr:uid="{00000000-0005-0000-0000-0000D0400000}"/>
    <cellStyle name="40% - Accent5 66 3 2" xfId="16800" xr:uid="{00000000-0005-0000-0000-0000D1400000}"/>
    <cellStyle name="40% - Accent5 66 4" xfId="16801" xr:uid="{00000000-0005-0000-0000-0000D2400000}"/>
    <cellStyle name="40% - Accent5 66 4 2" xfId="16802" xr:uid="{00000000-0005-0000-0000-0000D3400000}"/>
    <cellStyle name="40% - Accent5 66 5" xfId="16803" xr:uid="{00000000-0005-0000-0000-0000D4400000}"/>
    <cellStyle name="40% - Accent5 66 5 2" xfId="16804" xr:uid="{00000000-0005-0000-0000-0000D5400000}"/>
    <cellStyle name="40% - Accent5 66 6" xfId="16805" xr:uid="{00000000-0005-0000-0000-0000D6400000}"/>
    <cellStyle name="40% - Accent5 66 6 2" xfId="16806" xr:uid="{00000000-0005-0000-0000-0000D7400000}"/>
    <cellStyle name="40% - Accent5 66 7" xfId="16807" xr:uid="{00000000-0005-0000-0000-0000D8400000}"/>
    <cellStyle name="40% - Accent5 66 8" xfId="16808" xr:uid="{00000000-0005-0000-0000-0000D9400000}"/>
    <cellStyle name="40% - Accent5 67" xfId="16809" xr:uid="{00000000-0005-0000-0000-0000DA400000}"/>
    <cellStyle name="40% - Accent5 67 2" xfId="16810" xr:uid="{00000000-0005-0000-0000-0000DB400000}"/>
    <cellStyle name="40% - Accent5 67 2 2" xfId="16811" xr:uid="{00000000-0005-0000-0000-0000DC400000}"/>
    <cellStyle name="40% - Accent5 67 2 2 2" xfId="16812" xr:uid="{00000000-0005-0000-0000-0000DD400000}"/>
    <cellStyle name="40% - Accent5 67 2 3" xfId="16813" xr:uid="{00000000-0005-0000-0000-0000DE400000}"/>
    <cellStyle name="40% - Accent5 67 2 3 2" xfId="16814" xr:uid="{00000000-0005-0000-0000-0000DF400000}"/>
    <cellStyle name="40% - Accent5 67 2 4" xfId="16815" xr:uid="{00000000-0005-0000-0000-0000E0400000}"/>
    <cellStyle name="40% - Accent5 67 2 4 2" xfId="16816" xr:uid="{00000000-0005-0000-0000-0000E1400000}"/>
    <cellStyle name="40% - Accent5 67 2 5" xfId="16817" xr:uid="{00000000-0005-0000-0000-0000E2400000}"/>
    <cellStyle name="40% - Accent5 67 2 5 2" xfId="16818" xr:uid="{00000000-0005-0000-0000-0000E3400000}"/>
    <cellStyle name="40% - Accent5 67 2 6" xfId="16819" xr:uid="{00000000-0005-0000-0000-0000E4400000}"/>
    <cellStyle name="40% - Accent5 67 3" xfId="16820" xr:uid="{00000000-0005-0000-0000-0000E5400000}"/>
    <cellStyle name="40% - Accent5 67 3 2" xfId="16821" xr:uid="{00000000-0005-0000-0000-0000E6400000}"/>
    <cellStyle name="40% - Accent5 67 4" xfId="16822" xr:uid="{00000000-0005-0000-0000-0000E7400000}"/>
    <cellStyle name="40% - Accent5 67 4 2" xfId="16823" xr:uid="{00000000-0005-0000-0000-0000E8400000}"/>
    <cellStyle name="40% - Accent5 67 5" xfId="16824" xr:uid="{00000000-0005-0000-0000-0000E9400000}"/>
    <cellStyle name="40% - Accent5 67 5 2" xfId="16825" xr:uid="{00000000-0005-0000-0000-0000EA400000}"/>
    <cellStyle name="40% - Accent5 67 6" xfId="16826" xr:uid="{00000000-0005-0000-0000-0000EB400000}"/>
    <cellStyle name="40% - Accent5 67 6 2" xfId="16827" xr:uid="{00000000-0005-0000-0000-0000EC400000}"/>
    <cellStyle name="40% - Accent5 67 7" xfId="16828" xr:uid="{00000000-0005-0000-0000-0000ED400000}"/>
    <cellStyle name="40% - Accent5 67 8" xfId="16829" xr:uid="{00000000-0005-0000-0000-0000EE400000}"/>
    <cellStyle name="40% - Accent5 68" xfId="16830" xr:uid="{00000000-0005-0000-0000-0000EF400000}"/>
    <cellStyle name="40% - Accent5 68 2" xfId="16831" xr:uid="{00000000-0005-0000-0000-0000F0400000}"/>
    <cellStyle name="40% - Accent5 68 2 2" xfId="16832" xr:uid="{00000000-0005-0000-0000-0000F1400000}"/>
    <cellStyle name="40% - Accent5 68 2 2 2" xfId="16833" xr:uid="{00000000-0005-0000-0000-0000F2400000}"/>
    <cellStyle name="40% - Accent5 68 2 3" xfId="16834" xr:uid="{00000000-0005-0000-0000-0000F3400000}"/>
    <cellStyle name="40% - Accent5 68 2 3 2" xfId="16835" xr:uid="{00000000-0005-0000-0000-0000F4400000}"/>
    <cellStyle name="40% - Accent5 68 2 4" xfId="16836" xr:uid="{00000000-0005-0000-0000-0000F5400000}"/>
    <cellStyle name="40% - Accent5 68 2 4 2" xfId="16837" xr:uid="{00000000-0005-0000-0000-0000F6400000}"/>
    <cellStyle name="40% - Accent5 68 2 5" xfId="16838" xr:uid="{00000000-0005-0000-0000-0000F7400000}"/>
    <cellStyle name="40% - Accent5 68 2 5 2" xfId="16839" xr:uid="{00000000-0005-0000-0000-0000F8400000}"/>
    <cellStyle name="40% - Accent5 68 2 6" xfId="16840" xr:uid="{00000000-0005-0000-0000-0000F9400000}"/>
    <cellStyle name="40% - Accent5 68 3" xfId="16841" xr:uid="{00000000-0005-0000-0000-0000FA400000}"/>
    <cellStyle name="40% - Accent5 68 3 2" xfId="16842" xr:uid="{00000000-0005-0000-0000-0000FB400000}"/>
    <cellStyle name="40% - Accent5 68 4" xfId="16843" xr:uid="{00000000-0005-0000-0000-0000FC400000}"/>
    <cellStyle name="40% - Accent5 68 4 2" xfId="16844" xr:uid="{00000000-0005-0000-0000-0000FD400000}"/>
    <cellStyle name="40% - Accent5 68 5" xfId="16845" xr:uid="{00000000-0005-0000-0000-0000FE400000}"/>
    <cellStyle name="40% - Accent5 68 5 2" xfId="16846" xr:uid="{00000000-0005-0000-0000-0000FF400000}"/>
    <cellStyle name="40% - Accent5 68 6" xfId="16847" xr:uid="{00000000-0005-0000-0000-000000410000}"/>
    <cellStyle name="40% - Accent5 68 6 2" xfId="16848" xr:uid="{00000000-0005-0000-0000-000001410000}"/>
    <cellStyle name="40% - Accent5 68 7" xfId="16849" xr:uid="{00000000-0005-0000-0000-000002410000}"/>
    <cellStyle name="40% - Accent5 68 8" xfId="16850" xr:uid="{00000000-0005-0000-0000-000003410000}"/>
    <cellStyle name="40% - Accent5 69" xfId="16851" xr:uid="{00000000-0005-0000-0000-000004410000}"/>
    <cellStyle name="40% - Accent5 69 2" xfId="16852" xr:uid="{00000000-0005-0000-0000-000005410000}"/>
    <cellStyle name="40% - Accent5 69 2 2" xfId="16853" xr:uid="{00000000-0005-0000-0000-000006410000}"/>
    <cellStyle name="40% - Accent5 69 2 2 2" xfId="16854" xr:uid="{00000000-0005-0000-0000-000007410000}"/>
    <cellStyle name="40% - Accent5 69 2 3" xfId="16855" xr:uid="{00000000-0005-0000-0000-000008410000}"/>
    <cellStyle name="40% - Accent5 69 2 3 2" xfId="16856" xr:uid="{00000000-0005-0000-0000-000009410000}"/>
    <cellStyle name="40% - Accent5 69 2 4" xfId="16857" xr:uid="{00000000-0005-0000-0000-00000A410000}"/>
    <cellStyle name="40% - Accent5 69 2 4 2" xfId="16858" xr:uid="{00000000-0005-0000-0000-00000B410000}"/>
    <cellStyle name="40% - Accent5 69 2 5" xfId="16859" xr:uid="{00000000-0005-0000-0000-00000C410000}"/>
    <cellStyle name="40% - Accent5 69 2 5 2" xfId="16860" xr:uid="{00000000-0005-0000-0000-00000D410000}"/>
    <cellStyle name="40% - Accent5 69 2 6" xfId="16861" xr:uid="{00000000-0005-0000-0000-00000E410000}"/>
    <cellStyle name="40% - Accent5 69 3" xfId="16862" xr:uid="{00000000-0005-0000-0000-00000F410000}"/>
    <cellStyle name="40% - Accent5 69 3 2" xfId="16863" xr:uid="{00000000-0005-0000-0000-000010410000}"/>
    <cellStyle name="40% - Accent5 69 4" xfId="16864" xr:uid="{00000000-0005-0000-0000-000011410000}"/>
    <cellStyle name="40% - Accent5 69 4 2" xfId="16865" xr:uid="{00000000-0005-0000-0000-000012410000}"/>
    <cellStyle name="40% - Accent5 69 5" xfId="16866" xr:uid="{00000000-0005-0000-0000-000013410000}"/>
    <cellStyle name="40% - Accent5 69 5 2" xfId="16867" xr:uid="{00000000-0005-0000-0000-000014410000}"/>
    <cellStyle name="40% - Accent5 69 6" xfId="16868" xr:uid="{00000000-0005-0000-0000-000015410000}"/>
    <cellStyle name="40% - Accent5 69 6 2" xfId="16869" xr:uid="{00000000-0005-0000-0000-000016410000}"/>
    <cellStyle name="40% - Accent5 69 7" xfId="16870" xr:uid="{00000000-0005-0000-0000-000017410000}"/>
    <cellStyle name="40% - Accent5 69 8" xfId="16871" xr:uid="{00000000-0005-0000-0000-000018410000}"/>
    <cellStyle name="40% - Accent5 7" xfId="16872" xr:uid="{00000000-0005-0000-0000-000019410000}"/>
    <cellStyle name="40% - Accent5 7 10" xfId="16873" xr:uid="{00000000-0005-0000-0000-00001A410000}"/>
    <cellStyle name="40% - Accent5 7 11" xfId="16874" xr:uid="{00000000-0005-0000-0000-00001B410000}"/>
    <cellStyle name="40% - Accent5 7 2" xfId="16875" xr:uid="{00000000-0005-0000-0000-00001C410000}"/>
    <cellStyle name="40% - Accent5 7 2 2" xfId="16876" xr:uid="{00000000-0005-0000-0000-00001D410000}"/>
    <cellStyle name="40% - Accent5 7 2 2 2" xfId="16877" xr:uid="{00000000-0005-0000-0000-00001E410000}"/>
    <cellStyle name="40% - Accent5 7 2 3" xfId="16878" xr:uid="{00000000-0005-0000-0000-00001F410000}"/>
    <cellStyle name="40% - Accent5 7 2 3 2" xfId="16879" xr:uid="{00000000-0005-0000-0000-000020410000}"/>
    <cellStyle name="40% - Accent5 7 2 4" xfId="16880" xr:uid="{00000000-0005-0000-0000-000021410000}"/>
    <cellStyle name="40% - Accent5 7 2 4 2" xfId="16881" xr:uid="{00000000-0005-0000-0000-000022410000}"/>
    <cellStyle name="40% - Accent5 7 2 5" xfId="16882" xr:uid="{00000000-0005-0000-0000-000023410000}"/>
    <cellStyle name="40% - Accent5 7 2 5 2" xfId="16883" xr:uid="{00000000-0005-0000-0000-000024410000}"/>
    <cellStyle name="40% - Accent5 7 2 6" xfId="16884" xr:uid="{00000000-0005-0000-0000-000025410000}"/>
    <cellStyle name="40% - Accent5 7 2 7" xfId="16885" xr:uid="{00000000-0005-0000-0000-000026410000}"/>
    <cellStyle name="40% - Accent5 7 2 8" xfId="16886" xr:uid="{00000000-0005-0000-0000-000027410000}"/>
    <cellStyle name="40% - Accent5 7 2 9" xfId="16887" xr:uid="{00000000-0005-0000-0000-000028410000}"/>
    <cellStyle name="40% - Accent5 7 3" xfId="16888" xr:uid="{00000000-0005-0000-0000-000029410000}"/>
    <cellStyle name="40% - Accent5 7 3 2" xfId="16889" xr:uid="{00000000-0005-0000-0000-00002A410000}"/>
    <cellStyle name="40% - Accent5 7 4" xfId="16890" xr:uid="{00000000-0005-0000-0000-00002B410000}"/>
    <cellStyle name="40% - Accent5 7 4 2" xfId="16891" xr:uid="{00000000-0005-0000-0000-00002C410000}"/>
    <cellStyle name="40% - Accent5 7 5" xfId="16892" xr:uid="{00000000-0005-0000-0000-00002D410000}"/>
    <cellStyle name="40% - Accent5 7 5 2" xfId="16893" xr:uid="{00000000-0005-0000-0000-00002E410000}"/>
    <cellStyle name="40% - Accent5 7 6" xfId="16894" xr:uid="{00000000-0005-0000-0000-00002F410000}"/>
    <cellStyle name="40% - Accent5 7 6 2" xfId="16895" xr:uid="{00000000-0005-0000-0000-000030410000}"/>
    <cellStyle name="40% - Accent5 7 7" xfId="16896" xr:uid="{00000000-0005-0000-0000-000031410000}"/>
    <cellStyle name="40% - Accent5 7 8" xfId="16897" xr:uid="{00000000-0005-0000-0000-000032410000}"/>
    <cellStyle name="40% - Accent5 7 9" xfId="16898" xr:uid="{00000000-0005-0000-0000-000033410000}"/>
    <cellStyle name="40% - Accent5 70" xfId="16899" xr:uid="{00000000-0005-0000-0000-000034410000}"/>
    <cellStyle name="40% - Accent5 70 2" xfId="16900" xr:uid="{00000000-0005-0000-0000-000035410000}"/>
    <cellStyle name="40% - Accent5 70 2 2" xfId="16901" xr:uid="{00000000-0005-0000-0000-000036410000}"/>
    <cellStyle name="40% - Accent5 70 2 2 2" xfId="16902" xr:uid="{00000000-0005-0000-0000-000037410000}"/>
    <cellStyle name="40% - Accent5 70 2 3" xfId="16903" xr:uid="{00000000-0005-0000-0000-000038410000}"/>
    <cellStyle name="40% - Accent5 70 2 3 2" xfId="16904" xr:uid="{00000000-0005-0000-0000-000039410000}"/>
    <cellStyle name="40% - Accent5 70 2 4" xfId="16905" xr:uid="{00000000-0005-0000-0000-00003A410000}"/>
    <cellStyle name="40% - Accent5 70 2 4 2" xfId="16906" xr:uid="{00000000-0005-0000-0000-00003B410000}"/>
    <cellStyle name="40% - Accent5 70 2 5" xfId="16907" xr:uid="{00000000-0005-0000-0000-00003C410000}"/>
    <cellStyle name="40% - Accent5 70 2 5 2" xfId="16908" xr:uid="{00000000-0005-0000-0000-00003D410000}"/>
    <cellStyle name="40% - Accent5 70 2 6" xfId="16909" xr:uid="{00000000-0005-0000-0000-00003E410000}"/>
    <cellStyle name="40% - Accent5 70 3" xfId="16910" xr:uid="{00000000-0005-0000-0000-00003F410000}"/>
    <cellStyle name="40% - Accent5 70 3 2" xfId="16911" xr:uid="{00000000-0005-0000-0000-000040410000}"/>
    <cellStyle name="40% - Accent5 70 4" xfId="16912" xr:uid="{00000000-0005-0000-0000-000041410000}"/>
    <cellStyle name="40% - Accent5 70 4 2" xfId="16913" xr:uid="{00000000-0005-0000-0000-000042410000}"/>
    <cellStyle name="40% - Accent5 70 5" xfId="16914" xr:uid="{00000000-0005-0000-0000-000043410000}"/>
    <cellStyle name="40% - Accent5 70 5 2" xfId="16915" xr:uid="{00000000-0005-0000-0000-000044410000}"/>
    <cellStyle name="40% - Accent5 70 6" xfId="16916" xr:uid="{00000000-0005-0000-0000-000045410000}"/>
    <cellStyle name="40% - Accent5 70 6 2" xfId="16917" xr:uid="{00000000-0005-0000-0000-000046410000}"/>
    <cellStyle name="40% - Accent5 70 7" xfId="16918" xr:uid="{00000000-0005-0000-0000-000047410000}"/>
    <cellStyle name="40% - Accent5 70 8" xfId="16919" xr:uid="{00000000-0005-0000-0000-000048410000}"/>
    <cellStyle name="40% - Accent5 71" xfId="16920" xr:uid="{00000000-0005-0000-0000-000049410000}"/>
    <cellStyle name="40% - Accent5 71 2" xfId="16921" xr:uid="{00000000-0005-0000-0000-00004A410000}"/>
    <cellStyle name="40% - Accent5 71 2 2" xfId="16922" xr:uid="{00000000-0005-0000-0000-00004B410000}"/>
    <cellStyle name="40% - Accent5 71 2 2 2" xfId="16923" xr:uid="{00000000-0005-0000-0000-00004C410000}"/>
    <cellStyle name="40% - Accent5 71 2 3" xfId="16924" xr:uid="{00000000-0005-0000-0000-00004D410000}"/>
    <cellStyle name="40% - Accent5 71 2 3 2" xfId="16925" xr:uid="{00000000-0005-0000-0000-00004E410000}"/>
    <cellStyle name="40% - Accent5 71 2 4" xfId="16926" xr:uid="{00000000-0005-0000-0000-00004F410000}"/>
    <cellStyle name="40% - Accent5 71 2 4 2" xfId="16927" xr:uid="{00000000-0005-0000-0000-000050410000}"/>
    <cellStyle name="40% - Accent5 71 2 5" xfId="16928" xr:uid="{00000000-0005-0000-0000-000051410000}"/>
    <cellStyle name="40% - Accent5 71 2 5 2" xfId="16929" xr:uid="{00000000-0005-0000-0000-000052410000}"/>
    <cellStyle name="40% - Accent5 71 2 6" xfId="16930" xr:uid="{00000000-0005-0000-0000-000053410000}"/>
    <cellStyle name="40% - Accent5 71 3" xfId="16931" xr:uid="{00000000-0005-0000-0000-000054410000}"/>
    <cellStyle name="40% - Accent5 71 3 2" xfId="16932" xr:uid="{00000000-0005-0000-0000-000055410000}"/>
    <cellStyle name="40% - Accent5 71 4" xfId="16933" xr:uid="{00000000-0005-0000-0000-000056410000}"/>
    <cellStyle name="40% - Accent5 71 4 2" xfId="16934" xr:uid="{00000000-0005-0000-0000-000057410000}"/>
    <cellStyle name="40% - Accent5 71 5" xfId="16935" xr:uid="{00000000-0005-0000-0000-000058410000}"/>
    <cellStyle name="40% - Accent5 71 5 2" xfId="16936" xr:uid="{00000000-0005-0000-0000-000059410000}"/>
    <cellStyle name="40% - Accent5 71 6" xfId="16937" xr:uid="{00000000-0005-0000-0000-00005A410000}"/>
    <cellStyle name="40% - Accent5 71 6 2" xfId="16938" xr:uid="{00000000-0005-0000-0000-00005B410000}"/>
    <cellStyle name="40% - Accent5 71 7" xfId="16939" xr:uid="{00000000-0005-0000-0000-00005C410000}"/>
    <cellStyle name="40% - Accent5 71 8" xfId="16940" xr:uid="{00000000-0005-0000-0000-00005D410000}"/>
    <cellStyle name="40% - Accent5 72" xfId="16941" xr:uid="{00000000-0005-0000-0000-00005E410000}"/>
    <cellStyle name="40% - Accent5 72 2" xfId="16942" xr:uid="{00000000-0005-0000-0000-00005F410000}"/>
    <cellStyle name="40% - Accent5 72 2 2" xfId="16943" xr:uid="{00000000-0005-0000-0000-000060410000}"/>
    <cellStyle name="40% - Accent5 72 2 2 2" xfId="16944" xr:uid="{00000000-0005-0000-0000-000061410000}"/>
    <cellStyle name="40% - Accent5 72 2 3" xfId="16945" xr:uid="{00000000-0005-0000-0000-000062410000}"/>
    <cellStyle name="40% - Accent5 72 2 3 2" xfId="16946" xr:uid="{00000000-0005-0000-0000-000063410000}"/>
    <cellStyle name="40% - Accent5 72 2 4" xfId="16947" xr:uid="{00000000-0005-0000-0000-000064410000}"/>
    <cellStyle name="40% - Accent5 72 2 4 2" xfId="16948" xr:uid="{00000000-0005-0000-0000-000065410000}"/>
    <cellStyle name="40% - Accent5 72 2 5" xfId="16949" xr:uid="{00000000-0005-0000-0000-000066410000}"/>
    <cellStyle name="40% - Accent5 72 2 5 2" xfId="16950" xr:uid="{00000000-0005-0000-0000-000067410000}"/>
    <cellStyle name="40% - Accent5 72 2 6" xfId="16951" xr:uid="{00000000-0005-0000-0000-000068410000}"/>
    <cellStyle name="40% - Accent5 72 3" xfId="16952" xr:uid="{00000000-0005-0000-0000-000069410000}"/>
    <cellStyle name="40% - Accent5 72 3 2" xfId="16953" xr:uid="{00000000-0005-0000-0000-00006A410000}"/>
    <cellStyle name="40% - Accent5 72 4" xfId="16954" xr:uid="{00000000-0005-0000-0000-00006B410000}"/>
    <cellStyle name="40% - Accent5 72 4 2" xfId="16955" xr:uid="{00000000-0005-0000-0000-00006C410000}"/>
    <cellStyle name="40% - Accent5 72 5" xfId="16956" xr:uid="{00000000-0005-0000-0000-00006D410000}"/>
    <cellStyle name="40% - Accent5 72 5 2" xfId="16957" xr:uid="{00000000-0005-0000-0000-00006E410000}"/>
    <cellStyle name="40% - Accent5 72 6" xfId="16958" xr:uid="{00000000-0005-0000-0000-00006F410000}"/>
    <cellStyle name="40% - Accent5 72 6 2" xfId="16959" xr:uid="{00000000-0005-0000-0000-000070410000}"/>
    <cellStyle name="40% - Accent5 72 7" xfId="16960" xr:uid="{00000000-0005-0000-0000-000071410000}"/>
    <cellStyle name="40% - Accent5 72 8" xfId="16961" xr:uid="{00000000-0005-0000-0000-000072410000}"/>
    <cellStyle name="40% - Accent5 8" xfId="16962" xr:uid="{00000000-0005-0000-0000-000073410000}"/>
    <cellStyle name="40% - Accent5 8 2" xfId="16963" xr:uid="{00000000-0005-0000-0000-000074410000}"/>
    <cellStyle name="40% - Accent5 8 2 2" xfId="16964" xr:uid="{00000000-0005-0000-0000-000075410000}"/>
    <cellStyle name="40% - Accent5 8 2 2 2" xfId="16965" xr:uid="{00000000-0005-0000-0000-000076410000}"/>
    <cellStyle name="40% - Accent5 8 2 3" xfId="16966" xr:uid="{00000000-0005-0000-0000-000077410000}"/>
    <cellStyle name="40% - Accent5 8 2 3 2" xfId="16967" xr:uid="{00000000-0005-0000-0000-000078410000}"/>
    <cellStyle name="40% - Accent5 8 2 4" xfId="16968" xr:uid="{00000000-0005-0000-0000-000079410000}"/>
    <cellStyle name="40% - Accent5 8 2 4 2" xfId="16969" xr:uid="{00000000-0005-0000-0000-00007A410000}"/>
    <cellStyle name="40% - Accent5 8 2 5" xfId="16970" xr:uid="{00000000-0005-0000-0000-00007B410000}"/>
    <cellStyle name="40% - Accent5 8 2 5 2" xfId="16971" xr:uid="{00000000-0005-0000-0000-00007C410000}"/>
    <cellStyle name="40% - Accent5 8 2 6" xfId="16972" xr:uid="{00000000-0005-0000-0000-00007D410000}"/>
    <cellStyle name="40% - Accent5 8 3" xfId="16973" xr:uid="{00000000-0005-0000-0000-00007E410000}"/>
    <cellStyle name="40% - Accent5 8 3 2" xfId="16974" xr:uid="{00000000-0005-0000-0000-00007F410000}"/>
    <cellStyle name="40% - Accent5 8 4" xfId="16975" xr:uid="{00000000-0005-0000-0000-000080410000}"/>
    <cellStyle name="40% - Accent5 8 4 2" xfId="16976" xr:uid="{00000000-0005-0000-0000-000081410000}"/>
    <cellStyle name="40% - Accent5 8 5" xfId="16977" xr:uid="{00000000-0005-0000-0000-000082410000}"/>
    <cellStyle name="40% - Accent5 8 5 2" xfId="16978" xr:uid="{00000000-0005-0000-0000-000083410000}"/>
    <cellStyle name="40% - Accent5 8 6" xfId="16979" xr:uid="{00000000-0005-0000-0000-000084410000}"/>
    <cellStyle name="40% - Accent5 8 6 2" xfId="16980" xr:uid="{00000000-0005-0000-0000-000085410000}"/>
    <cellStyle name="40% - Accent5 8 7" xfId="16981" xr:uid="{00000000-0005-0000-0000-000086410000}"/>
    <cellStyle name="40% - Accent5 8 8" xfId="16982" xr:uid="{00000000-0005-0000-0000-000087410000}"/>
    <cellStyle name="40% - Accent5 9" xfId="16983" xr:uid="{00000000-0005-0000-0000-000088410000}"/>
    <cellStyle name="40% - Accent5 9 2" xfId="16984" xr:uid="{00000000-0005-0000-0000-000089410000}"/>
    <cellStyle name="40% - Accent5 9 2 2" xfId="16985" xr:uid="{00000000-0005-0000-0000-00008A410000}"/>
    <cellStyle name="40% - Accent5 9 2 2 2" xfId="16986" xr:uid="{00000000-0005-0000-0000-00008B410000}"/>
    <cellStyle name="40% - Accent5 9 2 3" xfId="16987" xr:uid="{00000000-0005-0000-0000-00008C410000}"/>
    <cellStyle name="40% - Accent5 9 2 3 2" xfId="16988" xr:uid="{00000000-0005-0000-0000-00008D410000}"/>
    <cellStyle name="40% - Accent5 9 2 4" xfId="16989" xr:uid="{00000000-0005-0000-0000-00008E410000}"/>
    <cellStyle name="40% - Accent5 9 2 4 2" xfId="16990" xr:uid="{00000000-0005-0000-0000-00008F410000}"/>
    <cellStyle name="40% - Accent5 9 2 5" xfId="16991" xr:uid="{00000000-0005-0000-0000-000090410000}"/>
    <cellStyle name="40% - Accent5 9 2 5 2" xfId="16992" xr:uid="{00000000-0005-0000-0000-000091410000}"/>
    <cellStyle name="40% - Accent5 9 2 6" xfId="16993" xr:uid="{00000000-0005-0000-0000-000092410000}"/>
    <cellStyle name="40% - Accent5 9 3" xfId="16994" xr:uid="{00000000-0005-0000-0000-000093410000}"/>
    <cellStyle name="40% - Accent5 9 3 2" xfId="16995" xr:uid="{00000000-0005-0000-0000-000094410000}"/>
    <cellStyle name="40% - Accent5 9 4" xfId="16996" xr:uid="{00000000-0005-0000-0000-000095410000}"/>
    <cellStyle name="40% - Accent5 9 4 2" xfId="16997" xr:uid="{00000000-0005-0000-0000-000096410000}"/>
    <cellStyle name="40% - Accent5 9 5" xfId="16998" xr:uid="{00000000-0005-0000-0000-000097410000}"/>
    <cellStyle name="40% - Accent5 9 5 2" xfId="16999" xr:uid="{00000000-0005-0000-0000-000098410000}"/>
    <cellStyle name="40% - Accent5 9 6" xfId="17000" xr:uid="{00000000-0005-0000-0000-000099410000}"/>
    <cellStyle name="40% - Accent5 9 6 2" xfId="17001" xr:uid="{00000000-0005-0000-0000-00009A410000}"/>
    <cellStyle name="40% - Accent5 9 7" xfId="17002" xr:uid="{00000000-0005-0000-0000-00009B410000}"/>
    <cellStyle name="40% - Accent5 9 8" xfId="17003" xr:uid="{00000000-0005-0000-0000-00009C410000}"/>
    <cellStyle name="40% - Accent6 10" xfId="17004" xr:uid="{00000000-0005-0000-0000-00009D410000}"/>
    <cellStyle name="40% - Accent6 10 2" xfId="17005" xr:uid="{00000000-0005-0000-0000-00009E410000}"/>
    <cellStyle name="40% - Accent6 10 2 2" xfId="17006" xr:uid="{00000000-0005-0000-0000-00009F410000}"/>
    <cellStyle name="40% - Accent6 10 2 2 2" xfId="17007" xr:uid="{00000000-0005-0000-0000-0000A0410000}"/>
    <cellStyle name="40% - Accent6 10 2 3" xfId="17008" xr:uid="{00000000-0005-0000-0000-0000A1410000}"/>
    <cellStyle name="40% - Accent6 10 2 3 2" xfId="17009" xr:uid="{00000000-0005-0000-0000-0000A2410000}"/>
    <cellStyle name="40% - Accent6 10 2 4" xfId="17010" xr:uid="{00000000-0005-0000-0000-0000A3410000}"/>
    <cellStyle name="40% - Accent6 10 2 4 2" xfId="17011" xr:uid="{00000000-0005-0000-0000-0000A4410000}"/>
    <cellStyle name="40% - Accent6 10 2 5" xfId="17012" xr:uid="{00000000-0005-0000-0000-0000A5410000}"/>
    <cellStyle name="40% - Accent6 10 2 5 2" xfId="17013" xr:uid="{00000000-0005-0000-0000-0000A6410000}"/>
    <cellStyle name="40% - Accent6 10 2 6" xfId="17014" xr:uid="{00000000-0005-0000-0000-0000A7410000}"/>
    <cellStyle name="40% - Accent6 10 3" xfId="17015" xr:uid="{00000000-0005-0000-0000-0000A8410000}"/>
    <cellStyle name="40% - Accent6 10 3 2" xfId="17016" xr:uid="{00000000-0005-0000-0000-0000A9410000}"/>
    <cellStyle name="40% - Accent6 10 4" xfId="17017" xr:uid="{00000000-0005-0000-0000-0000AA410000}"/>
    <cellStyle name="40% - Accent6 10 4 2" xfId="17018" xr:uid="{00000000-0005-0000-0000-0000AB410000}"/>
    <cellStyle name="40% - Accent6 10 5" xfId="17019" xr:uid="{00000000-0005-0000-0000-0000AC410000}"/>
    <cellStyle name="40% - Accent6 10 5 2" xfId="17020" xr:uid="{00000000-0005-0000-0000-0000AD410000}"/>
    <cellStyle name="40% - Accent6 10 6" xfId="17021" xr:uid="{00000000-0005-0000-0000-0000AE410000}"/>
    <cellStyle name="40% - Accent6 10 6 2" xfId="17022" xr:uid="{00000000-0005-0000-0000-0000AF410000}"/>
    <cellStyle name="40% - Accent6 10 7" xfId="17023" xr:uid="{00000000-0005-0000-0000-0000B0410000}"/>
    <cellStyle name="40% - Accent6 10 8" xfId="17024" xr:uid="{00000000-0005-0000-0000-0000B1410000}"/>
    <cellStyle name="40% - Accent6 11" xfId="17025" xr:uid="{00000000-0005-0000-0000-0000B2410000}"/>
    <cellStyle name="40% - Accent6 11 2" xfId="17026" xr:uid="{00000000-0005-0000-0000-0000B3410000}"/>
    <cellStyle name="40% - Accent6 11 2 2" xfId="17027" xr:uid="{00000000-0005-0000-0000-0000B4410000}"/>
    <cellStyle name="40% - Accent6 11 2 2 2" xfId="17028" xr:uid="{00000000-0005-0000-0000-0000B5410000}"/>
    <cellStyle name="40% - Accent6 11 2 3" xfId="17029" xr:uid="{00000000-0005-0000-0000-0000B6410000}"/>
    <cellStyle name="40% - Accent6 11 2 3 2" xfId="17030" xr:uid="{00000000-0005-0000-0000-0000B7410000}"/>
    <cellStyle name="40% - Accent6 11 2 4" xfId="17031" xr:uid="{00000000-0005-0000-0000-0000B8410000}"/>
    <cellStyle name="40% - Accent6 11 2 4 2" xfId="17032" xr:uid="{00000000-0005-0000-0000-0000B9410000}"/>
    <cellStyle name="40% - Accent6 11 2 5" xfId="17033" xr:uid="{00000000-0005-0000-0000-0000BA410000}"/>
    <cellStyle name="40% - Accent6 11 2 5 2" xfId="17034" xr:uid="{00000000-0005-0000-0000-0000BB410000}"/>
    <cellStyle name="40% - Accent6 11 2 6" xfId="17035" xr:uid="{00000000-0005-0000-0000-0000BC410000}"/>
    <cellStyle name="40% - Accent6 11 3" xfId="17036" xr:uid="{00000000-0005-0000-0000-0000BD410000}"/>
    <cellStyle name="40% - Accent6 11 3 2" xfId="17037" xr:uid="{00000000-0005-0000-0000-0000BE410000}"/>
    <cellStyle name="40% - Accent6 11 4" xfId="17038" xr:uid="{00000000-0005-0000-0000-0000BF410000}"/>
    <cellStyle name="40% - Accent6 11 4 2" xfId="17039" xr:uid="{00000000-0005-0000-0000-0000C0410000}"/>
    <cellStyle name="40% - Accent6 11 5" xfId="17040" xr:uid="{00000000-0005-0000-0000-0000C1410000}"/>
    <cellStyle name="40% - Accent6 11 5 2" xfId="17041" xr:uid="{00000000-0005-0000-0000-0000C2410000}"/>
    <cellStyle name="40% - Accent6 11 6" xfId="17042" xr:uid="{00000000-0005-0000-0000-0000C3410000}"/>
    <cellStyle name="40% - Accent6 11 6 2" xfId="17043" xr:uid="{00000000-0005-0000-0000-0000C4410000}"/>
    <cellStyle name="40% - Accent6 11 7" xfId="17044" xr:uid="{00000000-0005-0000-0000-0000C5410000}"/>
    <cellStyle name="40% - Accent6 11 8" xfId="17045" xr:uid="{00000000-0005-0000-0000-0000C6410000}"/>
    <cellStyle name="40% - Accent6 12" xfId="17046" xr:uid="{00000000-0005-0000-0000-0000C7410000}"/>
    <cellStyle name="40% - Accent6 12 2" xfId="17047" xr:uid="{00000000-0005-0000-0000-0000C8410000}"/>
    <cellStyle name="40% - Accent6 12 2 2" xfId="17048" xr:uid="{00000000-0005-0000-0000-0000C9410000}"/>
    <cellStyle name="40% - Accent6 12 2 2 2" xfId="17049" xr:uid="{00000000-0005-0000-0000-0000CA410000}"/>
    <cellStyle name="40% - Accent6 12 2 3" xfId="17050" xr:uid="{00000000-0005-0000-0000-0000CB410000}"/>
    <cellStyle name="40% - Accent6 12 2 3 2" xfId="17051" xr:uid="{00000000-0005-0000-0000-0000CC410000}"/>
    <cellStyle name="40% - Accent6 12 2 4" xfId="17052" xr:uid="{00000000-0005-0000-0000-0000CD410000}"/>
    <cellStyle name="40% - Accent6 12 2 4 2" xfId="17053" xr:uid="{00000000-0005-0000-0000-0000CE410000}"/>
    <cellStyle name="40% - Accent6 12 2 5" xfId="17054" xr:uid="{00000000-0005-0000-0000-0000CF410000}"/>
    <cellStyle name="40% - Accent6 12 2 5 2" xfId="17055" xr:uid="{00000000-0005-0000-0000-0000D0410000}"/>
    <cellStyle name="40% - Accent6 12 2 6" xfId="17056" xr:uid="{00000000-0005-0000-0000-0000D1410000}"/>
    <cellStyle name="40% - Accent6 12 3" xfId="17057" xr:uid="{00000000-0005-0000-0000-0000D2410000}"/>
    <cellStyle name="40% - Accent6 12 3 2" xfId="17058" xr:uid="{00000000-0005-0000-0000-0000D3410000}"/>
    <cellStyle name="40% - Accent6 12 4" xfId="17059" xr:uid="{00000000-0005-0000-0000-0000D4410000}"/>
    <cellStyle name="40% - Accent6 12 4 2" xfId="17060" xr:uid="{00000000-0005-0000-0000-0000D5410000}"/>
    <cellStyle name="40% - Accent6 12 5" xfId="17061" xr:uid="{00000000-0005-0000-0000-0000D6410000}"/>
    <cellStyle name="40% - Accent6 12 5 2" xfId="17062" xr:uid="{00000000-0005-0000-0000-0000D7410000}"/>
    <cellStyle name="40% - Accent6 12 6" xfId="17063" xr:uid="{00000000-0005-0000-0000-0000D8410000}"/>
    <cellStyle name="40% - Accent6 12 6 2" xfId="17064" xr:uid="{00000000-0005-0000-0000-0000D9410000}"/>
    <cellStyle name="40% - Accent6 12 7" xfId="17065" xr:uid="{00000000-0005-0000-0000-0000DA410000}"/>
    <cellStyle name="40% - Accent6 12 8" xfId="17066" xr:uid="{00000000-0005-0000-0000-0000DB410000}"/>
    <cellStyle name="40% - Accent6 13" xfId="17067" xr:uid="{00000000-0005-0000-0000-0000DC410000}"/>
    <cellStyle name="40% - Accent6 13 2" xfId="17068" xr:uid="{00000000-0005-0000-0000-0000DD410000}"/>
    <cellStyle name="40% - Accent6 13 2 2" xfId="17069" xr:uid="{00000000-0005-0000-0000-0000DE410000}"/>
    <cellStyle name="40% - Accent6 13 2 2 2" xfId="17070" xr:uid="{00000000-0005-0000-0000-0000DF410000}"/>
    <cellStyle name="40% - Accent6 13 2 3" xfId="17071" xr:uid="{00000000-0005-0000-0000-0000E0410000}"/>
    <cellStyle name="40% - Accent6 13 2 3 2" xfId="17072" xr:uid="{00000000-0005-0000-0000-0000E1410000}"/>
    <cellStyle name="40% - Accent6 13 2 4" xfId="17073" xr:uid="{00000000-0005-0000-0000-0000E2410000}"/>
    <cellStyle name="40% - Accent6 13 2 4 2" xfId="17074" xr:uid="{00000000-0005-0000-0000-0000E3410000}"/>
    <cellStyle name="40% - Accent6 13 2 5" xfId="17075" xr:uid="{00000000-0005-0000-0000-0000E4410000}"/>
    <cellStyle name="40% - Accent6 13 2 5 2" xfId="17076" xr:uid="{00000000-0005-0000-0000-0000E5410000}"/>
    <cellStyle name="40% - Accent6 13 2 6" xfId="17077" xr:uid="{00000000-0005-0000-0000-0000E6410000}"/>
    <cellStyle name="40% - Accent6 13 3" xfId="17078" xr:uid="{00000000-0005-0000-0000-0000E7410000}"/>
    <cellStyle name="40% - Accent6 13 3 2" xfId="17079" xr:uid="{00000000-0005-0000-0000-0000E8410000}"/>
    <cellStyle name="40% - Accent6 13 4" xfId="17080" xr:uid="{00000000-0005-0000-0000-0000E9410000}"/>
    <cellStyle name="40% - Accent6 13 4 2" xfId="17081" xr:uid="{00000000-0005-0000-0000-0000EA410000}"/>
    <cellStyle name="40% - Accent6 13 5" xfId="17082" xr:uid="{00000000-0005-0000-0000-0000EB410000}"/>
    <cellStyle name="40% - Accent6 13 5 2" xfId="17083" xr:uid="{00000000-0005-0000-0000-0000EC410000}"/>
    <cellStyle name="40% - Accent6 13 6" xfId="17084" xr:uid="{00000000-0005-0000-0000-0000ED410000}"/>
    <cellStyle name="40% - Accent6 13 6 2" xfId="17085" xr:uid="{00000000-0005-0000-0000-0000EE410000}"/>
    <cellStyle name="40% - Accent6 13 7" xfId="17086" xr:uid="{00000000-0005-0000-0000-0000EF410000}"/>
    <cellStyle name="40% - Accent6 13 8" xfId="17087" xr:uid="{00000000-0005-0000-0000-0000F0410000}"/>
    <cellStyle name="40% - Accent6 14" xfId="17088" xr:uid="{00000000-0005-0000-0000-0000F1410000}"/>
    <cellStyle name="40% - Accent6 14 2" xfId="17089" xr:uid="{00000000-0005-0000-0000-0000F2410000}"/>
    <cellStyle name="40% - Accent6 14 2 2" xfId="17090" xr:uid="{00000000-0005-0000-0000-0000F3410000}"/>
    <cellStyle name="40% - Accent6 14 2 2 2" xfId="17091" xr:uid="{00000000-0005-0000-0000-0000F4410000}"/>
    <cellStyle name="40% - Accent6 14 2 3" xfId="17092" xr:uid="{00000000-0005-0000-0000-0000F5410000}"/>
    <cellStyle name="40% - Accent6 14 2 3 2" xfId="17093" xr:uid="{00000000-0005-0000-0000-0000F6410000}"/>
    <cellStyle name="40% - Accent6 14 2 4" xfId="17094" xr:uid="{00000000-0005-0000-0000-0000F7410000}"/>
    <cellStyle name="40% - Accent6 14 2 4 2" xfId="17095" xr:uid="{00000000-0005-0000-0000-0000F8410000}"/>
    <cellStyle name="40% - Accent6 14 2 5" xfId="17096" xr:uid="{00000000-0005-0000-0000-0000F9410000}"/>
    <cellStyle name="40% - Accent6 14 2 5 2" xfId="17097" xr:uid="{00000000-0005-0000-0000-0000FA410000}"/>
    <cellStyle name="40% - Accent6 14 2 6" xfId="17098" xr:uid="{00000000-0005-0000-0000-0000FB410000}"/>
    <cellStyle name="40% - Accent6 14 3" xfId="17099" xr:uid="{00000000-0005-0000-0000-0000FC410000}"/>
    <cellStyle name="40% - Accent6 14 3 2" xfId="17100" xr:uid="{00000000-0005-0000-0000-0000FD410000}"/>
    <cellStyle name="40% - Accent6 14 4" xfId="17101" xr:uid="{00000000-0005-0000-0000-0000FE410000}"/>
    <cellStyle name="40% - Accent6 14 4 2" xfId="17102" xr:uid="{00000000-0005-0000-0000-0000FF410000}"/>
    <cellStyle name="40% - Accent6 14 5" xfId="17103" xr:uid="{00000000-0005-0000-0000-000000420000}"/>
    <cellStyle name="40% - Accent6 14 5 2" xfId="17104" xr:uid="{00000000-0005-0000-0000-000001420000}"/>
    <cellStyle name="40% - Accent6 14 6" xfId="17105" xr:uid="{00000000-0005-0000-0000-000002420000}"/>
    <cellStyle name="40% - Accent6 14 6 2" xfId="17106" xr:uid="{00000000-0005-0000-0000-000003420000}"/>
    <cellStyle name="40% - Accent6 14 7" xfId="17107" xr:uid="{00000000-0005-0000-0000-000004420000}"/>
    <cellStyle name="40% - Accent6 14 8" xfId="17108" xr:uid="{00000000-0005-0000-0000-000005420000}"/>
    <cellStyle name="40% - Accent6 15" xfId="17109" xr:uid="{00000000-0005-0000-0000-000006420000}"/>
    <cellStyle name="40% - Accent6 15 2" xfId="17110" xr:uid="{00000000-0005-0000-0000-000007420000}"/>
    <cellStyle name="40% - Accent6 15 2 2" xfId="17111" xr:uid="{00000000-0005-0000-0000-000008420000}"/>
    <cellStyle name="40% - Accent6 15 2 2 2" xfId="17112" xr:uid="{00000000-0005-0000-0000-000009420000}"/>
    <cellStyle name="40% - Accent6 15 2 3" xfId="17113" xr:uid="{00000000-0005-0000-0000-00000A420000}"/>
    <cellStyle name="40% - Accent6 15 2 3 2" xfId="17114" xr:uid="{00000000-0005-0000-0000-00000B420000}"/>
    <cellStyle name="40% - Accent6 15 2 4" xfId="17115" xr:uid="{00000000-0005-0000-0000-00000C420000}"/>
    <cellStyle name="40% - Accent6 15 2 4 2" xfId="17116" xr:uid="{00000000-0005-0000-0000-00000D420000}"/>
    <cellStyle name="40% - Accent6 15 2 5" xfId="17117" xr:uid="{00000000-0005-0000-0000-00000E420000}"/>
    <cellStyle name="40% - Accent6 15 2 5 2" xfId="17118" xr:uid="{00000000-0005-0000-0000-00000F420000}"/>
    <cellStyle name="40% - Accent6 15 2 6" xfId="17119" xr:uid="{00000000-0005-0000-0000-000010420000}"/>
    <cellStyle name="40% - Accent6 15 3" xfId="17120" xr:uid="{00000000-0005-0000-0000-000011420000}"/>
    <cellStyle name="40% - Accent6 15 3 2" xfId="17121" xr:uid="{00000000-0005-0000-0000-000012420000}"/>
    <cellStyle name="40% - Accent6 15 4" xfId="17122" xr:uid="{00000000-0005-0000-0000-000013420000}"/>
    <cellStyle name="40% - Accent6 15 4 2" xfId="17123" xr:uid="{00000000-0005-0000-0000-000014420000}"/>
    <cellStyle name="40% - Accent6 15 5" xfId="17124" xr:uid="{00000000-0005-0000-0000-000015420000}"/>
    <cellStyle name="40% - Accent6 15 5 2" xfId="17125" xr:uid="{00000000-0005-0000-0000-000016420000}"/>
    <cellStyle name="40% - Accent6 15 6" xfId="17126" xr:uid="{00000000-0005-0000-0000-000017420000}"/>
    <cellStyle name="40% - Accent6 15 6 2" xfId="17127" xr:uid="{00000000-0005-0000-0000-000018420000}"/>
    <cellStyle name="40% - Accent6 15 7" xfId="17128" xr:uid="{00000000-0005-0000-0000-000019420000}"/>
    <cellStyle name="40% - Accent6 15 8" xfId="17129" xr:uid="{00000000-0005-0000-0000-00001A420000}"/>
    <cellStyle name="40% - Accent6 16" xfId="17130" xr:uid="{00000000-0005-0000-0000-00001B420000}"/>
    <cellStyle name="40% - Accent6 16 2" xfId="17131" xr:uid="{00000000-0005-0000-0000-00001C420000}"/>
    <cellStyle name="40% - Accent6 16 2 2" xfId="17132" xr:uid="{00000000-0005-0000-0000-00001D420000}"/>
    <cellStyle name="40% - Accent6 16 2 2 2" xfId="17133" xr:uid="{00000000-0005-0000-0000-00001E420000}"/>
    <cellStyle name="40% - Accent6 16 2 3" xfId="17134" xr:uid="{00000000-0005-0000-0000-00001F420000}"/>
    <cellStyle name="40% - Accent6 16 2 3 2" xfId="17135" xr:uid="{00000000-0005-0000-0000-000020420000}"/>
    <cellStyle name="40% - Accent6 16 2 4" xfId="17136" xr:uid="{00000000-0005-0000-0000-000021420000}"/>
    <cellStyle name="40% - Accent6 16 2 4 2" xfId="17137" xr:uid="{00000000-0005-0000-0000-000022420000}"/>
    <cellStyle name="40% - Accent6 16 2 5" xfId="17138" xr:uid="{00000000-0005-0000-0000-000023420000}"/>
    <cellStyle name="40% - Accent6 16 2 5 2" xfId="17139" xr:uid="{00000000-0005-0000-0000-000024420000}"/>
    <cellStyle name="40% - Accent6 16 2 6" xfId="17140" xr:uid="{00000000-0005-0000-0000-000025420000}"/>
    <cellStyle name="40% - Accent6 16 3" xfId="17141" xr:uid="{00000000-0005-0000-0000-000026420000}"/>
    <cellStyle name="40% - Accent6 16 3 2" xfId="17142" xr:uid="{00000000-0005-0000-0000-000027420000}"/>
    <cellStyle name="40% - Accent6 16 4" xfId="17143" xr:uid="{00000000-0005-0000-0000-000028420000}"/>
    <cellStyle name="40% - Accent6 16 4 2" xfId="17144" xr:uid="{00000000-0005-0000-0000-000029420000}"/>
    <cellStyle name="40% - Accent6 16 5" xfId="17145" xr:uid="{00000000-0005-0000-0000-00002A420000}"/>
    <cellStyle name="40% - Accent6 16 5 2" xfId="17146" xr:uid="{00000000-0005-0000-0000-00002B420000}"/>
    <cellStyle name="40% - Accent6 16 6" xfId="17147" xr:uid="{00000000-0005-0000-0000-00002C420000}"/>
    <cellStyle name="40% - Accent6 16 6 2" xfId="17148" xr:uid="{00000000-0005-0000-0000-00002D420000}"/>
    <cellStyle name="40% - Accent6 16 7" xfId="17149" xr:uid="{00000000-0005-0000-0000-00002E420000}"/>
    <cellStyle name="40% - Accent6 16 8" xfId="17150" xr:uid="{00000000-0005-0000-0000-00002F420000}"/>
    <cellStyle name="40% - Accent6 17" xfId="17151" xr:uid="{00000000-0005-0000-0000-000030420000}"/>
    <cellStyle name="40% - Accent6 17 2" xfId="17152" xr:uid="{00000000-0005-0000-0000-000031420000}"/>
    <cellStyle name="40% - Accent6 17 2 2" xfId="17153" xr:uid="{00000000-0005-0000-0000-000032420000}"/>
    <cellStyle name="40% - Accent6 17 2 2 2" xfId="17154" xr:uid="{00000000-0005-0000-0000-000033420000}"/>
    <cellStyle name="40% - Accent6 17 2 3" xfId="17155" xr:uid="{00000000-0005-0000-0000-000034420000}"/>
    <cellStyle name="40% - Accent6 17 2 3 2" xfId="17156" xr:uid="{00000000-0005-0000-0000-000035420000}"/>
    <cellStyle name="40% - Accent6 17 2 4" xfId="17157" xr:uid="{00000000-0005-0000-0000-000036420000}"/>
    <cellStyle name="40% - Accent6 17 2 4 2" xfId="17158" xr:uid="{00000000-0005-0000-0000-000037420000}"/>
    <cellStyle name="40% - Accent6 17 2 5" xfId="17159" xr:uid="{00000000-0005-0000-0000-000038420000}"/>
    <cellStyle name="40% - Accent6 17 2 5 2" xfId="17160" xr:uid="{00000000-0005-0000-0000-000039420000}"/>
    <cellStyle name="40% - Accent6 17 2 6" xfId="17161" xr:uid="{00000000-0005-0000-0000-00003A420000}"/>
    <cellStyle name="40% - Accent6 17 3" xfId="17162" xr:uid="{00000000-0005-0000-0000-00003B420000}"/>
    <cellStyle name="40% - Accent6 17 3 2" xfId="17163" xr:uid="{00000000-0005-0000-0000-00003C420000}"/>
    <cellStyle name="40% - Accent6 17 4" xfId="17164" xr:uid="{00000000-0005-0000-0000-00003D420000}"/>
    <cellStyle name="40% - Accent6 17 4 2" xfId="17165" xr:uid="{00000000-0005-0000-0000-00003E420000}"/>
    <cellStyle name="40% - Accent6 17 5" xfId="17166" xr:uid="{00000000-0005-0000-0000-00003F420000}"/>
    <cellStyle name="40% - Accent6 17 5 2" xfId="17167" xr:uid="{00000000-0005-0000-0000-000040420000}"/>
    <cellStyle name="40% - Accent6 17 6" xfId="17168" xr:uid="{00000000-0005-0000-0000-000041420000}"/>
    <cellStyle name="40% - Accent6 17 6 2" xfId="17169" xr:uid="{00000000-0005-0000-0000-000042420000}"/>
    <cellStyle name="40% - Accent6 17 7" xfId="17170" xr:uid="{00000000-0005-0000-0000-000043420000}"/>
    <cellStyle name="40% - Accent6 17 8" xfId="17171" xr:uid="{00000000-0005-0000-0000-000044420000}"/>
    <cellStyle name="40% - Accent6 18" xfId="17172" xr:uid="{00000000-0005-0000-0000-000045420000}"/>
    <cellStyle name="40% - Accent6 18 2" xfId="17173" xr:uid="{00000000-0005-0000-0000-000046420000}"/>
    <cellStyle name="40% - Accent6 18 2 2" xfId="17174" xr:uid="{00000000-0005-0000-0000-000047420000}"/>
    <cellStyle name="40% - Accent6 18 2 2 2" xfId="17175" xr:uid="{00000000-0005-0000-0000-000048420000}"/>
    <cellStyle name="40% - Accent6 18 2 3" xfId="17176" xr:uid="{00000000-0005-0000-0000-000049420000}"/>
    <cellStyle name="40% - Accent6 18 2 3 2" xfId="17177" xr:uid="{00000000-0005-0000-0000-00004A420000}"/>
    <cellStyle name="40% - Accent6 18 2 4" xfId="17178" xr:uid="{00000000-0005-0000-0000-00004B420000}"/>
    <cellStyle name="40% - Accent6 18 2 4 2" xfId="17179" xr:uid="{00000000-0005-0000-0000-00004C420000}"/>
    <cellStyle name="40% - Accent6 18 2 5" xfId="17180" xr:uid="{00000000-0005-0000-0000-00004D420000}"/>
    <cellStyle name="40% - Accent6 18 2 5 2" xfId="17181" xr:uid="{00000000-0005-0000-0000-00004E420000}"/>
    <cellStyle name="40% - Accent6 18 2 6" xfId="17182" xr:uid="{00000000-0005-0000-0000-00004F420000}"/>
    <cellStyle name="40% - Accent6 18 3" xfId="17183" xr:uid="{00000000-0005-0000-0000-000050420000}"/>
    <cellStyle name="40% - Accent6 18 3 2" xfId="17184" xr:uid="{00000000-0005-0000-0000-000051420000}"/>
    <cellStyle name="40% - Accent6 18 4" xfId="17185" xr:uid="{00000000-0005-0000-0000-000052420000}"/>
    <cellStyle name="40% - Accent6 18 4 2" xfId="17186" xr:uid="{00000000-0005-0000-0000-000053420000}"/>
    <cellStyle name="40% - Accent6 18 5" xfId="17187" xr:uid="{00000000-0005-0000-0000-000054420000}"/>
    <cellStyle name="40% - Accent6 18 5 2" xfId="17188" xr:uid="{00000000-0005-0000-0000-000055420000}"/>
    <cellStyle name="40% - Accent6 18 6" xfId="17189" xr:uid="{00000000-0005-0000-0000-000056420000}"/>
    <cellStyle name="40% - Accent6 18 6 2" xfId="17190" xr:uid="{00000000-0005-0000-0000-000057420000}"/>
    <cellStyle name="40% - Accent6 18 7" xfId="17191" xr:uid="{00000000-0005-0000-0000-000058420000}"/>
    <cellStyle name="40% - Accent6 18 8" xfId="17192" xr:uid="{00000000-0005-0000-0000-000059420000}"/>
    <cellStyle name="40% - Accent6 19" xfId="17193" xr:uid="{00000000-0005-0000-0000-00005A420000}"/>
    <cellStyle name="40% - Accent6 19 2" xfId="17194" xr:uid="{00000000-0005-0000-0000-00005B420000}"/>
    <cellStyle name="40% - Accent6 19 2 2" xfId="17195" xr:uid="{00000000-0005-0000-0000-00005C420000}"/>
    <cellStyle name="40% - Accent6 19 2 2 2" xfId="17196" xr:uid="{00000000-0005-0000-0000-00005D420000}"/>
    <cellStyle name="40% - Accent6 19 2 3" xfId="17197" xr:uid="{00000000-0005-0000-0000-00005E420000}"/>
    <cellStyle name="40% - Accent6 19 2 3 2" xfId="17198" xr:uid="{00000000-0005-0000-0000-00005F420000}"/>
    <cellStyle name="40% - Accent6 19 2 4" xfId="17199" xr:uid="{00000000-0005-0000-0000-000060420000}"/>
    <cellStyle name="40% - Accent6 19 2 4 2" xfId="17200" xr:uid="{00000000-0005-0000-0000-000061420000}"/>
    <cellStyle name="40% - Accent6 19 2 5" xfId="17201" xr:uid="{00000000-0005-0000-0000-000062420000}"/>
    <cellStyle name="40% - Accent6 19 2 5 2" xfId="17202" xr:uid="{00000000-0005-0000-0000-000063420000}"/>
    <cellStyle name="40% - Accent6 19 2 6" xfId="17203" xr:uid="{00000000-0005-0000-0000-000064420000}"/>
    <cellStyle name="40% - Accent6 19 3" xfId="17204" xr:uid="{00000000-0005-0000-0000-000065420000}"/>
    <cellStyle name="40% - Accent6 19 3 2" xfId="17205" xr:uid="{00000000-0005-0000-0000-000066420000}"/>
    <cellStyle name="40% - Accent6 19 4" xfId="17206" xr:uid="{00000000-0005-0000-0000-000067420000}"/>
    <cellStyle name="40% - Accent6 19 4 2" xfId="17207" xr:uid="{00000000-0005-0000-0000-000068420000}"/>
    <cellStyle name="40% - Accent6 19 5" xfId="17208" xr:uid="{00000000-0005-0000-0000-000069420000}"/>
    <cellStyle name="40% - Accent6 19 5 2" xfId="17209" xr:uid="{00000000-0005-0000-0000-00006A420000}"/>
    <cellStyle name="40% - Accent6 19 6" xfId="17210" xr:uid="{00000000-0005-0000-0000-00006B420000}"/>
    <cellStyle name="40% - Accent6 19 6 2" xfId="17211" xr:uid="{00000000-0005-0000-0000-00006C420000}"/>
    <cellStyle name="40% - Accent6 19 7" xfId="17212" xr:uid="{00000000-0005-0000-0000-00006D420000}"/>
    <cellStyle name="40% - Accent6 19 8" xfId="17213" xr:uid="{00000000-0005-0000-0000-00006E420000}"/>
    <cellStyle name="40% - Accent6 2" xfId="17214" xr:uid="{00000000-0005-0000-0000-00006F420000}"/>
    <cellStyle name="40% - Accent6 2 10" xfId="17215" xr:uid="{00000000-0005-0000-0000-000070420000}"/>
    <cellStyle name="40% - Accent6 2 11" xfId="17216" xr:uid="{00000000-0005-0000-0000-000071420000}"/>
    <cellStyle name="40% - Accent6 2 2" xfId="17217" xr:uid="{00000000-0005-0000-0000-000072420000}"/>
    <cellStyle name="40% - Accent6 2 2 2" xfId="17218" xr:uid="{00000000-0005-0000-0000-000073420000}"/>
    <cellStyle name="40% - Accent6 2 2 2 2" xfId="17219" xr:uid="{00000000-0005-0000-0000-000074420000}"/>
    <cellStyle name="40% - Accent6 2 2 3" xfId="17220" xr:uid="{00000000-0005-0000-0000-000075420000}"/>
    <cellStyle name="40% - Accent6 2 2 3 2" xfId="17221" xr:uid="{00000000-0005-0000-0000-000076420000}"/>
    <cellStyle name="40% - Accent6 2 2 4" xfId="17222" xr:uid="{00000000-0005-0000-0000-000077420000}"/>
    <cellStyle name="40% - Accent6 2 2 4 2" xfId="17223" xr:uid="{00000000-0005-0000-0000-000078420000}"/>
    <cellStyle name="40% - Accent6 2 2 5" xfId="17224" xr:uid="{00000000-0005-0000-0000-000079420000}"/>
    <cellStyle name="40% - Accent6 2 2 5 2" xfId="17225" xr:uid="{00000000-0005-0000-0000-00007A420000}"/>
    <cellStyle name="40% - Accent6 2 2 6" xfId="17226" xr:uid="{00000000-0005-0000-0000-00007B420000}"/>
    <cellStyle name="40% - Accent6 2 2 7" xfId="17227" xr:uid="{00000000-0005-0000-0000-00007C420000}"/>
    <cellStyle name="40% - Accent6 2 2 8" xfId="17228" xr:uid="{00000000-0005-0000-0000-00007D420000}"/>
    <cellStyle name="40% - Accent6 2 2 9" xfId="17229" xr:uid="{00000000-0005-0000-0000-00007E420000}"/>
    <cellStyle name="40% - Accent6 2 3" xfId="17230" xr:uid="{00000000-0005-0000-0000-00007F420000}"/>
    <cellStyle name="40% - Accent6 2 3 2" xfId="17231" xr:uid="{00000000-0005-0000-0000-000080420000}"/>
    <cellStyle name="40% - Accent6 2 4" xfId="17232" xr:uid="{00000000-0005-0000-0000-000081420000}"/>
    <cellStyle name="40% - Accent6 2 4 2" xfId="17233" xr:uid="{00000000-0005-0000-0000-000082420000}"/>
    <cellStyle name="40% - Accent6 2 5" xfId="17234" xr:uid="{00000000-0005-0000-0000-000083420000}"/>
    <cellStyle name="40% - Accent6 2 5 2" xfId="17235" xr:uid="{00000000-0005-0000-0000-000084420000}"/>
    <cellStyle name="40% - Accent6 2 6" xfId="17236" xr:uid="{00000000-0005-0000-0000-000085420000}"/>
    <cellStyle name="40% - Accent6 2 6 2" xfId="17237" xr:uid="{00000000-0005-0000-0000-000086420000}"/>
    <cellStyle name="40% - Accent6 2 7" xfId="17238" xr:uid="{00000000-0005-0000-0000-000087420000}"/>
    <cellStyle name="40% - Accent6 2 8" xfId="17239" xr:uid="{00000000-0005-0000-0000-000088420000}"/>
    <cellStyle name="40% - Accent6 2 9" xfId="17240" xr:uid="{00000000-0005-0000-0000-000089420000}"/>
    <cellStyle name="40% - Accent6 20" xfId="17241" xr:uid="{00000000-0005-0000-0000-00008A420000}"/>
    <cellStyle name="40% - Accent6 20 2" xfId="17242" xr:uid="{00000000-0005-0000-0000-00008B420000}"/>
    <cellStyle name="40% - Accent6 20 2 2" xfId="17243" xr:uid="{00000000-0005-0000-0000-00008C420000}"/>
    <cellStyle name="40% - Accent6 20 2 2 2" xfId="17244" xr:uid="{00000000-0005-0000-0000-00008D420000}"/>
    <cellStyle name="40% - Accent6 20 2 3" xfId="17245" xr:uid="{00000000-0005-0000-0000-00008E420000}"/>
    <cellStyle name="40% - Accent6 20 2 3 2" xfId="17246" xr:uid="{00000000-0005-0000-0000-00008F420000}"/>
    <cellStyle name="40% - Accent6 20 2 4" xfId="17247" xr:uid="{00000000-0005-0000-0000-000090420000}"/>
    <cellStyle name="40% - Accent6 20 2 4 2" xfId="17248" xr:uid="{00000000-0005-0000-0000-000091420000}"/>
    <cellStyle name="40% - Accent6 20 2 5" xfId="17249" xr:uid="{00000000-0005-0000-0000-000092420000}"/>
    <cellStyle name="40% - Accent6 20 2 5 2" xfId="17250" xr:uid="{00000000-0005-0000-0000-000093420000}"/>
    <cellStyle name="40% - Accent6 20 2 6" xfId="17251" xr:uid="{00000000-0005-0000-0000-000094420000}"/>
    <cellStyle name="40% - Accent6 20 3" xfId="17252" xr:uid="{00000000-0005-0000-0000-000095420000}"/>
    <cellStyle name="40% - Accent6 20 3 2" xfId="17253" xr:uid="{00000000-0005-0000-0000-000096420000}"/>
    <cellStyle name="40% - Accent6 20 4" xfId="17254" xr:uid="{00000000-0005-0000-0000-000097420000}"/>
    <cellStyle name="40% - Accent6 20 4 2" xfId="17255" xr:uid="{00000000-0005-0000-0000-000098420000}"/>
    <cellStyle name="40% - Accent6 20 5" xfId="17256" xr:uid="{00000000-0005-0000-0000-000099420000}"/>
    <cellStyle name="40% - Accent6 20 5 2" xfId="17257" xr:uid="{00000000-0005-0000-0000-00009A420000}"/>
    <cellStyle name="40% - Accent6 20 6" xfId="17258" xr:uid="{00000000-0005-0000-0000-00009B420000}"/>
    <cellStyle name="40% - Accent6 20 6 2" xfId="17259" xr:uid="{00000000-0005-0000-0000-00009C420000}"/>
    <cellStyle name="40% - Accent6 20 7" xfId="17260" xr:uid="{00000000-0005-0000-0000-00009D420000}"/>
    <cellStyle name="40% - Accent6 20 8" xfId="17261" xr:uid="{00000000-0005-0000-0000-00009E420000}"/>
    <cellStyle name="40% - Accent6 21" xfId="17262" xr:uid="{00000000-0005-0000-0000-00009F420000}"/>
    <cellStyle name="40% - Accent6 21 2" xfId="17263" xr:uid="{00000000-0005-0000-0000-0000A0420000}"/>
    <cellStyle name="40% - Accent6 21 2 2" xfId="17264" xr:uid="{00000000-0005-0000-0000-0000A1420000}"/>
    <cellStyle name="40% - Accent6 21 2 2 2" xfId="17265" xr:uid="{00000000-0005-0000-0000-0000A2420000}"/>
    <cellStyle name="40% - Accent6 21 2 3" xfId="17266" xr:uid="{00000000-0005-0000-0000-0000A3420000}"/>
    <cellStyle name="40% - Accent6 21 2 3 2" xfId="17267" xr:uid="{00000000-0005-0000-0000-0000A4420000}"/>
    <cellStyle name="40% - Accent6 21 2 4" xfId="17268" xr:uid="{00000000-0005-0000-0000-0000A5420000}"/>
    <cellStyle name="40% - Accent6 21 2 4 2" xfId="17269" xr:uid="{00000000-0005-0000-0000-0000A6420000}"/>
    <cellStyle name="40% - Accent6 21 2 5" xfId="17270" xr:uid="{00000000-0005-0000-0000-0000A7420000}"/>
    <cellStyle name="40% - Accent6 21 2 5 2" xfId="17271" xr:uid="{00000000-0005-0000-0000-0000A8420000}"/>
    <cellStyle name="40% - Accent6 21 2 6" xfId="17272" xr:uid="{00000000-0005-0000-0000-0000A9420000}"/>
    <cellStyle name="40% - Accent6 21 3" xfId="17273" xr:uid="{00000000-0005-0000-0000-0000AA420000}"/>
    <cellStyle name="40% - Accent6 21 3 2" xfId="17274" xr:uid="{00000000-0005-0000-0000-0000AB420000}"/>
    <cellStyle name="40% - Accent6 21 4" xfId="17275" xr:uid="{00000000-0005-0000-0000-0000AC420000}"/>
    <cellStyle name="40% - Accent6 21 4 2" xfId="17276" xr:uid="{00000000-0005-0000-0000-0000AD420000}"/>
    <cellStyle name="40% - Accent6 21 5" xfId="17277" xr:uid="{00000000-0005-0000-0000-0000AE420000}"/>
    <cellStyle name="40% - Accent6 21 5 2" xfId="17278" xr:uid="{00000000-0005-0000-0000-0000AF420000}"/>
    <cellStyle name="40% - Accent6 21 6" xfId="17279" xr:uid="{00000000-0005-0000-0000-0000B0420000}"/>
    <cellStyle name="40% - Accent6 21 6 2" xfId="17280" xr:uid="{00000000-0005-0000-0000-0000B1420000}"/>
    <cellStyle name="40% - Accent6 21 7" xfId="17281" xr:uid="{00000000-0005-0000-0000-0000B2420000}"/>
    <cellStyle name="40% - Accent6 21 8" xfId="17282" xr:uid="{00000000-0005-0000-0000-0000B3420000}"/>
    <cellStyle name="40% - Accent6 22" xfId="17283" xr:uid="{00000000-0005-0000-0000-0000B4420000}"/>
    <cellStyle name="40% - Accent6 22 2" xfId="17284" xr:uid="{00000000-0005-0000-0000-0000B5420000}"/>
    <cellStyle name="40% - Accent6 22 2 2" xfId="17285" xr:uid="{00000000-0005-0000-0000-0000B6420000}"/>
    <cellStyle name="40% - Accent6 22 2 2 2" xfId="17286" xr:uid="{00000000-0005-0000-0000-0000B7420000}"/>
    <cellStyle name="40% - Accent6 22 2 3" xfId="17287" xr:uid="{00000000-0005-0000-0000-0000B8420000}"/>
    <cellStyle name="40% - Accent6 22 2 3 2" xfId="17288" xr:uid="{00000000-0005-0000-0000-0000B9420000}"/>
    <cellStyle name="40% - Accent6 22 2 4" xfId="17289" xr:uid="{00000000-0005-0000-0000-0000BA420000}"/>
    <cellStyle name="40% - Accent6 22 2 4 2" xfId="17290" xr:uid="{00000000-0005-0000-0000-0000BB420000}"/>
    <cellStyle name="40% - Accent6 22 2 5" xfId="17291" xr:uid="{00000000-0005-0000-0000-0000BC420000}"/>
    <cellStyle name="40% - Accent6 22 2 5 2" xfId="17292" xr:uid="{00000000-0005-0000-0000-0000BD420000}"/>
    <cellStyle name="40% - Accent6 22 2 6" xfId="17293" xr:uid="{00000000-0005-0000-0000-0000BE420000}"/>
    <cellStyle name="40% - Accent6 22 3" xfId="17294" xr:uid="{00000000-0005-0000-0000-0000BF420000}"/>
    <cellStyle name="40% - Accent6 22 3 2" xfId="17295" xr:uid="{00000000-0005-0000-0000-0000C0420000}"/>
    <cellStyle name="40% - Accent6 22 4" xfId="17296" xr:uid="{00000000-0005-0000-0000-0000C1420000}"/>
    <cellStyle name="40% - Accent6 22 4 2" xfId="17297" xr:uid="{00000000-0005-0000-0000-0000C2420000}"/>
    <cellStyle name="40% - Accent6 22 5" xfId="17298" xr:uid="{00000000-0005-0000-0000-0000C3420000}"/>
    <cellStyle name="40% - Accent6 22 5 2" xfId="17299" xr:uid="{00000000-0005-0000-0000-0000C4420000}"/>
    <cellStyle name="40% - Accent6 22 6" xfId="17300" xr:uid="{00000000-0005-0000-0000-0000C5420000}"/>
    <cellStyle name="40% - Accent6 22 6 2" xfId="17301" xr:uid="{00000000-0005-0000-0000-0000C6420000}"/>
    <cellStyle name="40% - Accent6 22 7" xfId="17302" xr:uid="{00000000-0005-0000-0000-0000C7420000}"/>
    <cellStyle name="40% - Accent6 22 8" xfId="17303" xr:uid="{00000000-0005-0000-0000-0000C8420000}"/>
    <cellStyle name="40% - Accent6 23" xfId="17304" xr:uid="{00000000-0005-0000-0000-0000C9420000}"/>
    <cellStyle name="40% - Accent6 23 2" xfId="17305" xr:uid="{00000000-0005-0000-0000-0000CA420000}"/>
    <cellStyle name="40% - Accent6 23 2 2" xfId="17306" xr:uid="{00000000-0005-0000-0000-0000CB420000}"/>
    <cellStyle name="40% - Accent6 23 2 2 2" xfId="17307" xr:uid="{00000000-0005-0000-0000-0000CC420000}"/>
    <cellStyle name="40% - Accent6 23 2 3" xfId="17308" xr:uid="{00000000-0005-0000-0000-0000CD420000}"/>
    <cellStyle name="40% - Accent6 23 2 3 2" xfId="17309" xr:uid="{00000000-0005-0000-0000-0000CE420000}"/>
    <cellStyle name="40% - Accent6 23 2 4" xfId="17310" xr:uid="{00000000-0005-0000-0000-0000CF420000}"/>
    <cellStyle name="40% - Accent6 23 2 4 2" xfId="17311" xr:uid="{00000000-0005-0000-0000-0000D0420000}"/>
    <cellStyle name="40% - Accent6 23 2 5" xfId="17312" xr:uid="{00000000-0005-0000-0000-0000D1420000}"/>
    <cellStyle name="40% - Accent6 23 2 5 2" xfId="17313" xr:uid="{00000000-0005-0000-0000-0000D2420000}"/>
    <cellStyle name="40% - Accent6 23 2 6" xfId="17314" xr:uid="{00000000-0005-0000-0000-0000D3420000}"/>
    <cellStyle name="40% - Accent6 23 3" xfId="17315" xr:uid="{00000000-0005-0000-0000-0000D4420000}"/>
    <cellStyle name="40% - Accent6 23 3 2" xfId="17316" xr:uid="{00000000-0005-0000-0000-0000D5420000}"/>
    <cellStyle name="40% - Accent6 23 4" xfId="17317" xr:uid="{00000000-0005-0000-0000-0000D6420000}"/>
    <cellStyle name="40% - Accent6 23 4 2" xfId="17318" xr:uid="{00000000-0005-0000-0000-0000D7420000}"/>
    <cellStyle name="40% - Accent6 23 5" xfId="17319" xr:uid="{00000000-0005-0000-0000-0000D8420000}"/>
    <cellStyle name="40% - Accent6 23 5 2" xfId="17320" xr:uid="{00000000-0005-0000-0000-0000D9420000}"/>
    <cellStyle name="40% - Accent6 23 6" xfId="17321" xr:uid="{00000000-0005-0000-0000-0000DA420000}"/>
    <cellStyle name="40% - Accent6 23 6 2" xfId="17322" xr:uid="{00000000-0005-0000-0000-0000DB420000}"/>
    <cellStyle name="40% - Accent6 23 7" xfId="17323" xr:uid="{00000000-0005-0000-0000-0000DC420000}"/>
    <cellStyle name="40% - Accent6 23 8" xfId="17324" xr:uid="{00000000-0005-0000-0000-0000DD420000}"/>
    <cellStyle name="40% - Accent6 24" xfId="17325" xr:uid="{00000000-0005-0000-0000-0000DE420000}"/>
    <cellStyle name="40% - Accent6 24 2" xfId="17326" xr:uid="{00000000-0005-0000-0000-0000DF420000}"/>
    <cellStyle name="40% - Accent6 24 2 2" xfId="17327" xr:uid="{00000000-0005-0000-0000-0000E0420000}"/>
    <cellStyle name="40% - Accent6 24 2 2 2" xfId="17328" xr:uid="{00000000-0005-0000-0000-0000E1420000}"/>
    <cellStyle name="40% - Accent6 24 2 3" xfId="17329" xr:uid="{00000000-0005-0000-0000-0000E2420000}"/>
    <cellStyle name="40% - Accent6 24 2 3 2" xfId="17330" xr:uid="{00000000-0005-0000-0000-0000E3420000}"/>
    <cellStyle name="40% - Accent6 24 2 4" xfId="17331" xr:uid="{00000000-0005-0000-0000-0000E4420000}"/>
    <cellStyle name="40% - Accent6 24 2 4 2" xfId="17332" xr:uid="{00000000-0005-0000-0000-0000E5420000}"/>
    <cellStyle name="40% - Accent6 24 2 5" xfId="17333" xr:uid="{00000000-0005-0000-0000-0000E6420000}"/>
    <cellStyle name="40% - Accent6 24 2 5 2" xfId="17334" xr:uid="{00000000-0005-0000-0000-0000E7420000}"/>
    <cellStyle name="40% - Accent6 24 2 6" xfId="17335" xr:uid="{00000000-0005-0000-0000-0000E8420000}"/>
    <cellStyle name="40% - Accent6 24 3" xfId="17336" xr:uid="{00000000-0005-0000-0000-0000E9420000}"/>
    <cellStyle name="40% - Accent6 24 3 2" xfId="17337" xr:uid="{00000000-0005-0000-0000-0000EA420000}"/>
    <cellStyle name="40% - Accent6 24 4" xfId="17338" xr:uid="{00000000-0005-0000-0000-0000EB420000}"/>
    <cellStyle name="40% - Accent6 24 4 2" xfId="17339" xr:uid="{00000000-0005-0000-0000-0000EC420000}"/>
    <cellStyle name="40% - Accent6 24 5" xfId="17340" xr:uid="{00000000-0005-0000-0000-0000ED420000}"/>
    <cellStyle name="40% - Accent6 24 5 2" xfId="17341" xr:uid="{00000000-0005-0000-0000-0000EE420000}"/>
    <cellStyle name="40% - Accent6 24 6" xfId="17342" xr:uid="{00000000-0005-0000-0000-0000EF420000}"/>
    <cellStyle name="40% - Accent6 24 6 2" xfId="17343" xr:uid="{00000000-0005-0000-0000-0000F0420000}"/>
    <cellStyle name="40% - Accent6 24 7" xfId="17344" xr:uid="{00000000-0005-0000-0000-0000F1420000}"/>
    <cellStyle name="40% - Accent6 24 8" xfId="17345" xr:uid="{00000000-0005-0000-0000-0000F2420000}"/>
    <cellStyle name="40% - Accent6 25" xfId="17346" xr:uid="{00000000-0005-0000-0000-0000F3420000}"/>
    <cellStyle name="40% - Accent6 25 2" xfId="17347" xr:uid="{00000000-0005-0000-0000-0000F4420000}"/>
    <cellStyle name="40% - Accent6 25 2 2" xfId="17348" xr:uid="{00000000-0005-0000-0000-0000F5420000}"/>
    <cellStyle name="40% - Accent6 25 2 2 2" xfId="17349" xr:uid="{00000000-0005-0000-0000-0000F6420000}"/>
    <cellStyle name="40% - Accent6 25 2 3" xfId="17350" xr:uid="{00000000-0005-0000-0000-0000F7420000}"/>
    <cellStyle name="40% - Accent6 25 2 3 2" xfId="17351" xr:uid="{00000000-0005-0000-0000-0000F8420000}"/>
    <cellStyle name="40% - Accent6 25 2 4" xfId="17352" xr:uid="{00000000-0005-0000-0000-0000F9420000}"/>
    <cellStyle name="40% - Accent6 25 2 4 2" xfId="17353" xr:uid="{00000000-0005-0000-0000-0000FA420000}"/>
    <cellStyle name="40% - Accent6 25 2 5" xfId="17354" xr:uid="{00000000-0005-0000-0000-0000FB420000}"/>
    <cellStyle name="40% - Accent6 25 2 5 2" xfId="17355" xr:uid="{00000000-0005-0000-0000-0000FC420000}"/>
    <cellStyle name="40% - Accent6 25 2 6" xfId="17356" xr:uid="{00000000-0005-0000-0000-0000FD420000}"/>
    <cellStyle name="40% - Accent6 25 3" xfId="17357" xr:uid="{00000000-0005-0000-0000-0000FE420000}"/>
    <cellStyle name="40% - Accent6 25 3 2" xfId="17358" xr:uid="{00000000-0005-0000-0000-0000FF420000}"/>
    <cellStyle name="40% - Accent6 25 4" xfId="17359" xr:uid="{00000000-0005-0000-0000-000000430000}"/>
    <cellStyle name="40% - Accent6 25 4 2" xfId="17360" xr:uid="{00000000-0005-0000-0000-000001430000}"/>
    <cellStyle name="40% - Accent6 25 5" xfId="17361" xr:uid="{00000000-0005-0000-0000-000002430000}"/>
    <cellStyle name="40% - Accent6 25 5 2" xfId="17362" xr:uid="{00000000-0005-0000-0000-000003430000}"/>
    <cellStyle name="40% - Accent6 25 6" xfId="17363" xr:uid="{00000000-0005-0000-0000-000004430000}"/>
    <cellStyle name="40% - Accent6 25 6 2" xfId="17364" xr:uid="{00000000-0005-0000-0000-000005430000}"/>
    <cellStyle name="40% - Accent6 25 7" xfId="17365" xr:uid="{00000000-0005-0000-0000-000006430000}"/>
    <cellStyle name="40% - Accent6 25 8" xfId="17366" xr:uid="{00000000-0005-0000-0000-000007430000}"/>
    <cellStyle name="40% - Accent6 26" xfId="17367" xr:uid="{00000000-0005-0000-0000-000008430000}"/>
    <cellStyle name="40% - Accent6 26 2" xfId="17368" xr:uid="{00000000-0005-0000-0000-000009430000}"/>
    <cellStyle name="40% - Accent6 26 2 2" xfId="17369" xr:uid="{00000000-0005-0000-0000-00000A430000}"/>
    <cellStyle name="40% - Accent6 26 2 2 2" xfId="17370" xr:uid="{00000000-0005-0000-0000-00000B430000}"/>
    <cellStyle name="40% - Accent6 26 2 3" xfId="17371" xr:uid="{00000000-0005-0000-0000-00000C430000}"/>
    <cellStyle name="40% - Accent6 26 2 3 2" xfId="17372" xr:uid="{00000000-0005-0000-0000-00000D430000}"/>
    <cellStyle name="40% - Accent6 26 2 4" xfId="17373" xr:uid="{00000000-0005-0000-0000-00000E430000}"/>
    <cellStyle name="40% - Accent6 26 2 4 2" xfId="17374" xr:uid="{00000000-0005-0000-0000-00000F430000}"/>
    <cellStyle name="40% - Accent6 26 2 5" xfId="17375" xr:uid="{00000000-0005-0000-0000-000010430000}"/>
    <cellStyle name="40% - Accent6 26 2 5 2" xfId="17376" xr:uid="{00000000-0005-0000-0000-000011430000}"/>
    <cellStyle name="40% - Accent6 26 2 6" xfId="17377" xr:uid="{00000000-0005-0000-0000-000012430000}"/>
    <cellStyle name="40% - Accent6 26 3" xfId="17378" xr:uid="{00000000-0005-0000-0000-000013430000}"/>
    <cellStyle name="40% - Accent6 26 3 2" xfId="17379" xr:uid="{00000000-0005-0000-0000-000014430000}"/>
    <cellStyle name="40% - Accent6 26 4" xfId="17380" xr:uid="{00000000-0005-0000-0000-000015430000}"/>
    <cellStyle name="40% - Accent6 26 4 2" xfId="17381" xr:uid="{00000000-0005-0000-0000-000016430000}"/>
    <cellStyle name="40% - Accent6 26 5" xfId="17382" xr:uid="{00000000-0005-0000-0000-000017430000}"/>
    <cellStyle name="40% - Accent6 26 5 2" xfId="17383" xr:uid="{00000000-0005-0000-0000-000018430000}"/>
    <cellStyle name="40% - Accent6 26 6" xfId="17384" xr:uid="{00000000-0005-0000-0000-000019430000}"/>
    <cellStyle name="40% - Accent6 26 6 2" xfId="17385" xr:uid="{00000000-0005-0000-0000-00001A430000}"/>
    <cellStyle name="40% - Accent6 26 7" xfId="17386" xr:uid="{00000000-0005-0000-0000-00001B430000}"/>
    <cellStyle name="40% - Accent6 26 8" xfId="17387" xr:uid="{00000000-0005-0000-0000-00001C430000}"/>
    <cellStyle name="40% - Accent6 27" xfId="17388" xr:uid="{00000000-0005-0000-0000-00001D430000}"/>
    <cellStyle name="40% - Accent6 27 2" xfId="17389" xr:uid="{00000000-0005-0000-0000-00001E430000}"/>
    <cellStyle name="40% - Accent6 27 2 2" xfId="17390" xr:uid="{00000000-0005-0000-0000-00001F430000}"/>
    <cellStyle name="40% - Accent6 27 2 2 2" xfId="17391" xr:uid="{00000000-0005-0000-0000-000020430000}"/>
    <cellStyle name="40% - Accent6 27 2 3" xfId="17392" xr:uid="{00000000-0005-0000-0000-000021430000}"/>
    <cellStyle name="40% - Accent6 27 2 3 2" xfId="17393" xr:uid="{00000000-0005-0000-0000-000022430000}"/>
    <cellStyle name="40% - Accent6 27 2 4" xfId="17394" xr:uid="{00000000-0005-0000-0000-000023430000}"/>
    <cellStyle name="40% - Accent6 27 2 4 2" xfId="17395" xr:uid="{00000000-0005-0000-0000-000024430000}"/>
    <cellStyle name="40% - Accent6 27 2 5" xfId="17396" xr:uid="{00000000-0005-0000-0000-000025430000}"/>
    <cellStyle name="40% - Accent6 27 2 5 2" xfId="17397" xr:uid="{00000000-0005-0000-0000-000026430000}"/>
    <cellStyle name="40% - Accent6 27 2 6" xfId="17398" xr:uid="{00000000-0005-0000-0000-000027430000}"/>
    <cellStyle name="40% - Accent6 27 3" xfId="17399" xr:uid="{00000000-0005-0000-0000-000028430000}"/>
    <cellStyle name="40% - Accent6 27 3 2" xfId="17400" xr:uid="{00000000-0005-0000-0000-000029430000}"/>
    <cellStyle name="40% - Accent6 27 4" xfId="17401" xr:uid="{00000000-0005-0000-0000-00002A430000}"/>
    <cellStyle name="40% - Accent6 27 4 2" xfId="17402" xr:uid="{00000000-0005-0000-0000-00002B430000}"/>
    <cellStyle name="40% - Accent6 27 5" xfId="17403" xr:uid="{00000000-0005-0000-0000-00002C430000}"/>
    <cellStyle name="40% - Accent6 27 5 2" xfId="17404" xr:uid="{00000000-0005-0000-0000-00002D430000}"/>
    <cellStyle name="40% - Accent6 27 6" xfId="17405" xr:uid="{00000000-0005-0000-0000-00002E430000}"/>
    <cellStyle name="40% - Accent6 27 6 2" xfId="17406" xr:uid="{00000000-0005-0000-0000-00002F430000}"/>
    <cellStyle name="40% - Accent6 27 7" xfId="17407" xr:uid="{00000000-0005-0000-0000-000030430000}"/>
    <cellStyle name="40% - Accent6 27 8" xfId="17408" xr:uid="{00000000-0005-0000-0000-000031430000}"/>
    <cellStyle name="40% - Accent6 28" xfId="17409" xr:uid="{00000000-0005-0000-0000-000032430000}"/>
    <cellStyle name="40% - Accent6 28 2" xfId="17410" xr:uid="{00000000-0005-0000-0000-000033430000}"/>
    <cellStyle name="40% - Accent6 28 2 2" xfId="17411" xr:uid="{00000000-0005-0000-0000-000034430000}"/>
    <cellStyle name="40% - Accent6 28 2 2 2" xfId="17412" xr:uid="{00000000-0005-0000-0000-000035430000}"/>
    <cellStyle name="40% - Accent6 28 2 3" xfId="17413" xr:uid="{00000000-0005-0000-0000-000036430000}"/>
    <cellStyle name="40% - Accent6 28 2 3 2" xfId="17414" xr:uid="{00000000-0005-0000-0000-000037430000}"/>
    <cellStyle name="40% - Accent6 28 2 4" xfId="17415" xr:uid="{00000000-0005-0000-0000-000038430000}"/>
    <cellStyle name="40% - Accent6 28 2 4 2" xfId="17416" xr:uid="{00000000-0005-0000-0000-000039430000}"/>
    <cellStyle name="40% - Accent6 28 2 5" xfId="17417" xr:uid="{00000000-0005-0000-0000-00003A430000}"/>
    <cellStyle name="40% - Accent6 28 2 5 2" xfId="17418" xr:uid="{00000000-0005-0000-0000-00003B430000}"/>
    <cellStyle name="40% - Accent6 28 2 6" xfId="17419" xr:uid="{00000000-0005-0000-0000-00003C430000}"/>
    <cellStyle name="40% - Accent6 28 3" xfId="17420" xr:uid="{00000000-0005-0000-0000-00003D430000}"/>
    <cellStyle name="40% - Accent6 28 3 2" xfId="17421" xr:uid="{00000000-0005-0000-0000-00003E430000}"/>
    <cellStyle name="40% - Accent6 28 4" xfId="17422" xr:uid="{00000000-0005-0000-0000-00003F430000}"/>
    <cellStyle name="40% - Accent6 28 4 2" xfId="17423" xr:uid="{00000000-0005-0000-0000-000040430000}"/>
    <cellStyle name="40% - Accent6 28 5" xfId="17424" xr:uid="{00000000-0005-0000-0000-000041430000}"/>
    <cellStyle name="40% - Accent6 28 5 2" xfId="17425" xr:uid="{00000000-0005-0000-0000-000042430000}"/>
    <cellStyle name="40% - Accent6 28 6" xfId="17426" xr:uid="{00000000-0005-0000-0000-000043430000}"/>
    <cellStyle name="40% - Accent6 28 6 2" xfId="17427" xr:uid="{00000000-0005-0000-0000-000044430000}"/>
    <cellStyle name="40% - Accent6 28 7" xfId="17428" xr:uid="{00000000-0005-0000-0000-000045430000}"/>
    <cellStyle name="40% - Accent6 28 8" xfId="17429" xr:uid="{00000000-0005-0000-0000-000046430000}"/>
    <cellStyle name="40% - Accent6 29" xfId="17430" xr:uid="{00000000-0005-0000-0000-000047430000}"/>
    <cellStyle name="40% - Accent6 29 2" xfId="17431" xr:uid="{00000000-0005-0000-0000-000048430000}"/>
    <cellStyle name="40% - Accent6 29 2 2" xfId="17432" xr:uid="{00000000-0005-0000-0000-000049430000}"/>
    <cellStyle name="40% - Accent6 29 2 2 2" xfId="17433" xr:uid="{00000000-0005-0000-0000-00004A430000}"/>
    <cellStyle name="40% - Accent6 29 2 3" xfId="17434" xr:uid="{00000000-0005-0000-0000-00004B430000}"/>
    <cellStyle name="40% - Accent6 29 2 3 2" xfId="17435" xr:uid="{00000000-0005-0000-0000-00004C430000}"/>
    <cellStyle name="40% - Accent6 29 2 4" xfId="17436" xr:uid="{00000000-0005-0000-0000-00004D430000}"/>
    <cellStyle name="40% - Accent6 29 2 4 2" xfId="17437" xr:uid="{00000000-0005-0000-0000-00004E430000}"/>
    <cellStyle name="40% - Accent6 29 2 5" xfId="17438" xr:uid="{00000000-0005-0000-0000-00004F430000}"/>
    <cellStyle name="40% - Accent6 29 2 5 2" xfId="17439" xr:uid="{00000000-0005-0000-0000-000050430000}"/>
    <cellStyle name="40% - Accent6 29 2 6" xfId="17440" xr:uid="{00000000-0005-0000-0000-000051430000}"/>
    <cellStyle name="40% - Accent6 29 3" xfId="17441" xr:uid="{00000000-0005-0000-0000-000052430000}"/>
    <cellStyle name="40% - Accent6 29 3 2" xfId="17442" xr:uid="{00000000-0005-0000-0000-000053430000}"/>
    <cellStyle name="40% - Accent6 29 4" xfId="17443" xr:uid="{00000000-0005-0000-0000-000054430000}"/>
    <cellStyle name="40% - Accent6 29 4 2" xfId="17444" xr:uid="{00000000-0005-0000-0000-000055430000}"/>
    <cellStyle name="40% - Accent6 29 5" xfId="17445" xr:uid="{00000000-0005-0000-0000-000056430000}"/>
    <cellStyle name="40% - Accent6 29 5 2" xfId="17446" xr:uid="{00000000-0005-0000-0000-000057430000}"/>
    <cellStyle name="40% - Accent6 29 6" xfId="17447" xr:uid="{00000000-0005-0000-0000-000058430000}"/>
    <cellStyle name="40% - Accent6 29 6 2" xfId="17448" xr:uid="{00000000-0005-0000-0000-000059430000}"/>
    <cellStyle name="40% - Accent6 29 7" xfId="17449" xr:uid="{00000000-0005-0000-0000-00005A430000}"/>
    <cellStyle name="40% - Accent6 29 8" xfId="17450" xr:uid="{00000000-0005-0000-0000-00005B430000}"/>
    <cellStyle name="40% - Accent6 3" xfId="17451" xr:uid="{00000000-0005-0000-0000-00005C430000}"/>
    <cellStyle name="40% - Accent6 3 10" xfId="17452" xr:uid="{00000000-0005-0000-0000-00005D430000}"/>
    <cellStyle name="40% - Accent6 3 11" xfId="17453" xr:uid="{00000000-0005-0000-0000-00005E430000}"/>
    <cellStyle name="40% - Accent6 3 2" xfId="17454" xr:uid="{00000000-0005-0000-0000-00005F430000}"/>
    <cellStyle name="40% - Accent6 3 2 2" xfId="17455" xr:uid="{00000000-0005-0000-0000-000060430000}"/>
    <cellStyle name="40% - Accent6 3 2 2 2" xfId="17456" xr:uid="{00000000-0005-0000-0000-000061430000}"/>
    <cellStyle name="40% - Accent6 3 2 3" xfId="17457" xr:uid="{00000000-0005-0000-0000-000062430000}"/>
    <cellStyle name="40% - Accent6 3 2 3 2" xfId="17458" xr:uid="{00000000-0005-0000-0000-000063430000}"/>
    <cellStyle name="40% - Accent6 3 2 4" xfId="17459" xr:uid="{00000000-0005-0000-0000-000064430000}"/>
    <cellStyle name="40% - Accent6 3 2 4 2" xfId="17460" xr:uid="{00000000-0005-0000-0000-000065430000}"/>
    <cellStyle name="40% - Accent6 3 2 5" xfId="17461" xr:uid="{00000000-0005-0000-0000-000066430000}"/>
    <cellStyle name="40% - Accent6 3 2 5 2" xfId="17462" xr:uid="{00000000-0005-0000-0000-000067430000}"/>
    <cellStyle name="40% - Accent6 3 2 6" xfId="17463" xr:uid="{00000000-0005-0000-0000-000068430000}"/>
    <cellStyle name="40% - Accent6 3 2 7" xfId="17464" xr:uid="{00000000-0005-0000-0000-000069430000}"/>
    <cellStyle name="40% - Accent6 3 2 8" xfId="17465" xr:uid="{00000000-0005-0000-0000-00006A430000}"/>
    <cellStyle name="40% - Accent6 3 2 9" xfId="17466" xr:uid="{00000000-0005-0000-0000-00006B430000}"/>
    <cellStyle name="40% - Accent6 3 3" xfId="17467" xr:uid="{00000000-0005-0000-0000-00006C430000}"/>
    <cellStyle name="40% - Accent6 3 3 2" xfId="17468" xr:uid="{00000000-0005-0000-0000-00006D430000}"/>
    <cellStyle name="40% - Accent6 3 4" xfId="17469" xr:uid="{00000000-0005-0000-0000-00006E430000}"/>
    <cellStyle name="40% - Accent6 3 4 2" xfId="17470" xr:uid="{00000000-0005-0000-0000-00006F430000}"/>
    <cellStyle name="40% - Accent6 3 5" xfId="17471" xr:uid="{00000000-0005-0000-0000-000070430000}"/>
    <cellStyle name="40% - Accent6 3 5 2" xfId="17472" xr:uid="{00000000-0005-0000-0000-000071430000}"/>
    <cellStyle name="40% - Accent6 3 6" xfId="17473" xr:uid="{00000000-0005-0000-0000-000072430000}"/>
    <cellStyle name="40% - Accent6 3 6 2" xfId="17474" xr:uid="{00000000-0005-0000-0000-000073430000}"/>
    <cellStyle name="40% - Accent6 3 7" xfId="17475" xr:uid="{00000000-0005-0000-0000-000074430000}"/>
    <cellStyle name="40% - Accent6 3 8" xfId="17476" xr:uid="{00000000-0005-0000-0000-000075430000}"/>
    <cellStyle name="40% - Accent6 3 9" xfId="17477" xr:uid="{00000000-0005-0000-0000-000076430000}"/>
    <cellStyle name="40% - Accent6 30" xfId="17478" xr:uid="{00000000-0005-0000-0000-000077430000}"/>
    <cellStyle name="40% - Accent6 30 2" xfId="17479" xr:uid="{00000000-0005-0000-0000-000078430000}"/>
    <cellStyle name="40% - Accent6 30 2 2" xfId="17480" xr:uid="{00000000-0005-0000-0000-000079430000}"/>
    <cellStyle name="40% - Accent6 30 2 2 2" xfId="17481" xr:uid="{00000000-0005-0000-0000-00007A430000}"/>
    <cellStyle name="40% - Accent6 30 2 3" xfId="17482" xr:uid="{00000000-0005-0000-0000-00007B430000}"/>
    <cellStyle name="40% - Accent6 30 2 3 2" xfId="17483" xr:uid="{00000000-0005-0000-0000-00007C430000}"/>
    <cellStyle name="40% - Accent6 30 2 4" xfId="17484" xr:uid="{00000000-0005-0000-0000-00007D430000}"/>
    <cellStyle name="40% - Accent6 30 2 4 2" xfId="17485" xr:uid="{00000000-0005-0000-0000-00007E430000}"/>
    <cellStyle name="40% - Accent6 30 2 5" xfId="17486" xr:uid="{00000000-0005-0000-0000-00007F430000}"/>
    <cellStyle name="40% - Accent6 30 2 5 2" xfId="17487" xr:uid="{00000000-0005-0000-0000-000080430000}"/>
    <cellStyle name="40% - Accent6 30 2 6" xfId="17488" xr:uid="{00000000-0005-0000-0000-000081430000}"/>
    <cellStyle name="40% - Accent6 30 3" xfId="17489" xr:uid="{00000000-0005-0000-0000-000082430000}"/>
    <cellStyle name="40% - Accent6 30 3 2" xfId="17490" xr:uid="{00000000-0005-0000-0000-000083430000}"/>
    <cellStyle name="40% - Accent6 30 4" xfId="17491" xr:uid="{00000000-0005-0000-0000-000084430000}"/>
    <cellStyle name="40% - Accent6 30 4 2" xfId="17492" xr:uid="{00000000-0005-0000-0000-000085430000}"/>
    <cellStyle name="40% - Accent6 30 5" xfId="17493" xr:uid="{00000000-0005-0000-0000-000086430000}"/>
    <cellStyle name="40% - Accent6 30 5 2" xfId="17494" xr:uid="{00000000-0005-0000-0000-000087430000}"/>
    <cellStyle name="40% - Accent6 30 6" xfId="17495" xr:uid="{00000000-0005-0000-0000-000088430000}"/>
    <cellStyle name="40% - Accent6 30 6 2" xfId="17496" xr:uid="{00000000-0005-0000-0000-000089430000}"/>
    <cellStyle name="40% - Accent6 30 7" xfId="17497" xr:uid="{00000000-0005-0000-0000-00008A430000}"/>
    <cellStyle name="40% - Accent6 30 8" xfId="17498" xr:uid="{00000000-0005-0000-0000-00008B430000}"/>
    <cellStyle name="40% - Accent6 31" xfId="17499" xr:uid="{00000000-0005-0000-0000-00008C430000}"/>
    <cellStyle name="40% - Accent6 31 2" xfId="17500" xr:uid="{00000000-0005-0000-0000-00008D430000}"/>
    <cellStyle name="40% - Accent6 31 2 2" xfId="17501" xr:uid="{00000000-0005-0000-0000-00008E430000}"/>
    <cellStyle name="40% - Accent6 31 2 2 2" xfId="17502" xr:uid="{00000000-0005-0000-0000-00008F430000}"/>
    <cellStyle name="40% - Accent6 31 2 3" xfId="17503" xr:uid="{00000000-0005-0000-0000-000090430000}"/>
    <cellStyle name="40% - Accent6 31 2 3 2" xfId="17504" xr:uid="{00000000-0005-0000-0000-000091430000}"/>
    <cellStyle name="40% - Accent6 31 2 4" xfId="17505" xr:uid="{00000000-0005-0000-0000-000092430000}"/>
    <cellStyle name="40% - Accent6 31 2 4 2" xfId="17506" xr:uid="{00000000-0005-0000-0000-000093430000}"/>
    <cellStyle name="40% - Accent6 31 2 5" xfId="17507" xr:uid="{00000000-0005-0000-0000-000094430000}"/>
    <cellStyle name="40% - Accent6 31 2 5 2" xfId="17508" xr:uid="{00000000-0005-0000-0000-000095430000}"/>
    <cellStyle name="40% - Accent6 31 2 6" xfId="17509" xr:uid="{00000000-0005-0000-0000-000096430000}"/>
    <cellStyle name="40% - Accent6 31 3" xfId="17510" xr:uid="{00000000-0005-0000-0000-000097430000}"/>
    <cellStyle name="40% - Accent6 31 3 2" xfId="17511" xr:uid="{00000000-0005-0000-0000-000098430000}"/>
    <cellStyle name="40% - Accent6 31 4" xfId="17512" xr:uid="{00000000-0005-0000-0000-000099430000}"/>
    <cellStyle name="40% - Accent6 31 4 2" xfId="17513" xr:uid="{00000000-0005-0000-0000-00009A430000}"/>
    <cellStyle name="40% - Accent6 31 5" xfId="17514" xr:uid="{00000000-0005-0000-0000-00009B430000}"/>
    <cellStyle name="40% - Accent6 31 5 2" xfId="17515" xr:uid="{00000000-0005-0000-0000-00009C430000}"/>
    <cellStyle name="40% - Accent6 31 6" xfId="17516" xr:uid="{00000000-0005-0000-0000-00009D430000}"/>
    <cellStyle name="40% - Accent6 31 6 2" xfId="17517" xr:uid="{00000000-0005-0000-0000-00009E430000}"/>
    <cellStyle name="40% - Accent6 31 7" xfId="17518" xr:uid="{00000000-0005-0000-0000-00009F430000}"/>
    <cellStyle name="40% - Accent6 31 8" xfId="17519" xr:uid="{00000000-0005-0000-0000-0000A0430000}"/>
    <cellStyle name="40% - Accent6 32" xfId="17520" xr:uid="{00000000-0005-0000-0000-0000A1430000}"/>
    <cellStyle name="40% - Accent6 32 2" xfId="17521" xr:uid="{00000000-0005-0000-0000-0000A2430000}"/>
    <cellStyle name="40% - Accent6 32 2 2" xfId="17522" xr:uid="{00000000-0005-0000-0000-0000A3430000}"/>
    <cellStyle name="40% - Accent6 32 2 2 2" xfId="17523" xr:uid="{00000000-0005-0000-0000-0000A4430000}"/>
    <cellStyle name="40% - Accent6 32 2 3" xfId="17524" xr:uid="{00000000-0005-0000-0000-0000A5430000}"/>
    <cellStyle name="40% - Accent6 32 2 3 2" xfId="17525" xr:uid="{00000000-0005-0000-0000-0000A6430000}"/>
    <cellStyle name="40% - Accent6 32 2 4" xfId="17526" xr:uid="{00000000-0005-0000-0000-0000A7430000}"/>
    <cellStyle name="40% - Accent6 32 2 4 2" xfId="17527" xr:uid="{00000000-0005-0000-0000-0000A8430000}"/>
    <cellStyle name="40% - Accent6 32 2 5" xfId="17528" xr:uid="{00000000-0005-0000-0000-0000A9430000}"/>
    <cellStyle name="40% - Accent6 32 2 5 2" xfId="17529" xr:uid="{00000000-0005-0000-0000-0000AA430000}"/>
    <cellStyle name="40% - Accent6 32 2 6" xfId="17530" xr:uid="{00000000-0005-0000-0000-0000AB430000}"/>
    <cellStyle name="40% - Accent6 32 3" xfId="17531" xr:uid="{00000000-0005-0000-0000-0000AC430000}"/>
    <cellStyle name="40% - Accent6 32 3 2" xfId="17532" xr:uid="{00000000-0005-0000-0000-0000AD430000}"/>
    <cellStyle name="40% - Accent6 32 4" xfId="17533" xr:uid="{00000000-0005-0000-0000-0000AE430000}"/>
    <cellStyle name="40% - Accent6 32 4 2" xfId="17534" xr:uid="{00000000-0005-0000-0000-0000AF430000}"/>
    <cellStyle name="40% - Accent6 32 5" xfId="17535" xr:uid="{00000000-0005-0000-0000-0000B0430000}"/>
    <cellStyle name="40% - Accent6 32 5 2" xfId="17536" xr:uid="{00000000-0005-0000-0000-0000B1430000}"/>
    <cellStyle name="40% - Accent6 32 6" xfId="17537" xr:uid="{00000000-0005-0000-0000-0000B2430000}"/>
    <cellStyle name="40% - Accent6 32 6 2" xfId="17538" xr:uid="{00000000-0005-0000-0000-0000B3430000}"/>
    <cellStyle name="40% - Accent6 32 7" xfId="17539" xr:uid="{00000000-0005-0000-0000-0000B4430000}"/>
    <cellStyle name="40% - Accent6 32 8" xfId="17540" xr:uid="{00000000-0005-0000-0000-0000B5430000}"/>
    <cellStyle name="40% - Accent6 33" xfId="17541" xr:uid="{00000000-0005-0000-0000-0000B6430000}"/>
    <cellStyle name="40% - Accent6 33 2" xfId="17542" xr:uid="{00000000-0005-0000-0000-0000B7430000}"/>
    <cellStyle name="40% - Accent6 33 2 2" xfId="17543" xr:uid="{00000000-0005-0000-0000-0000B8430000}"/>
    <cellStyle name="40% - Accent6 33 2 2 2" xfId="17544" xr:uid="{00000000-0005-0000-0000-0000B9430000}"/>
    <cellStyle name="40% - Accent6 33 2 3" xfId="17545" xr:uid="{00000000-0005-0000-0000-0000BA430000}"/>
    <cellStyle name="40% - Accent6 33 2 3 2" xfId="17546" xr:uid="{00000000-0005-0000-0000-0000BB430000}"/>
    <cellStyle name="40% - Accent6 33 2 4" xfId="17547" xr:uid="{00000000-0005-0000-0000-0000BC430000}"/>
    <cellStyle name="40% - Accent6 33 2 4 2" xfId="17548" xr:uid="{00000000-0005-0000-0000-0000BD430000}"/>
    <cellStyle name="40% - Accent6 33 2 5" xfId="17549" xr:uid="{00000000-0005-0000-0000-0000BE430000}"/>
    <cellStyle name="40% - Accent6 33 2 5 2" xfId="17550" xr:uid="{00000000-0005-0000-0000-0000BF430000}"/>
    <cellStyle name="40% - Accent6 33 2 6" xfId="17551" xr:uid="{00000000-0005-0000-0000-0000C0430000}"/>
    <cellStyle name="40% - Accent6 33 3" xfId="17552" xr:uid="{00000000-0005-0000-0000-0000C1430000}"/>
    <cellStyle name="40% - Accent6 33 3 2" xfId="17553" xr:uid="{00000000-0005-0000-0000-0000C2430000}"/>
    <cellStyle name="40% - Accent6 33 4" xfId="17554" xr:uid="{00000000-0005-0000-0000-0000C3430000}"/>
    <cellStyle name="40% - Accent6 33 4 2" xfId="17555" xr:uid="{00000000-0005-0000-0000-0000C4430000}"/>
    <cellStyle name="40% - Accent6 33 5" xfId="17556" xr:uid="{00000000-0005-0000-0000-0000C5430000}"/>
    <cellStyle name="40% - Accent6 33 5 2" xfId="17557" xr:uid="{00000000-0005-0000-0000-0000C6430000}"/>
    <cellStyle name="40% - Accent6 33 6" xfId="17558" xr:uid="{00000000-0005-0000-0000-0000C7430000}"/>
    <cellStyle name="40% - Accent6 33 6 2" xfId="17559" xr:uid="{00000000-0005-0000-0000-0000C8430000}"/>
    <cellStyle name="40% - Accent6 33 7" xfId="17560" xr:uid="{00000000-0005-0000-0000-0000C9430000}"/>
    <cellStyle name="40% - Accent6 33 8" xfId="17561" xr:uid="{00000000-0005-0000-0000-0000CA430000}"/>
    <cellStyle name="40% - Accent6 34" xfId="17562" xr:uid="{00000000-0005-0000-0000-0000CB430000}"/>
    <cellStyle name="40% - Accent6 34 2" xfId="17563" xr:uid="{00000000-0005-0000-0000-0000CC430000}"/>
    <cellStyle name="40% - Accent6 34 2 2" xfId="17564" xr:uid="{00000000-0005-0000-0000-0000CD430000}"/>
    <cellStyle name="40% - Accent6 34 2 2 2" xfId="17565" xr:uid="{00000000-0005-0000-0000-0000CE430000}"/>
    <cellStyle name="40% - Accent6 34 2 3" xfId="17566" xr:uid="{00000000-0005-0000-0000-0000CF430000}"/>
    <cellStyle name="40% - Accent6 34 2 3 2" xfId="17567" xr:uid="{00000000-0005-0000-0000-0000D0430000}"/>
    <cellStyle name="40% - Accent6 34 2 4" xfId="17568" xr:uid="{00000000-0005-0000-0000-0000D1430000}"/>
    <cellStyle name="40% - Accent6 34 2 4 2" xfId="17569" xr:uid="{00000000-0005-0000-0000-0000D2430000}"/>
    <cellStyle name="40% - Accent6 34 2 5" xfId="17570" xr:uid="{00000000-0005-0000-0000-0000D3430000}"/>
    <cellStyle name="40% - Accent6 34 2 5 2" xfId="17571" xr:uid="{00000000-0005-0000-0000-0000D4430000}"/>
    <cellStyle name="40% - Accent6 34 2 6" xfId="17572" xr:uid="{00000000-0005-0000-0000-0000D5430000}"/>
    <cellStyle name="40% - Accent6 34 3" xfId="17573" xr:uid="{00000000-0005-0000-0000-0000D6430000}"/>
    <cellStyle name="40% - Accent6 34 3 2" xfId="17574" xr:uid="{00000000-0005-0000-0000-0000D7430000}"/>
    <cellStyle name="40% - Accent6 34 4" xfId="17575" xr:uid="{00000000-0005-0000-0000-0000D8430000}"/>
    <cellStyle name="40% - Accent6 34 4 2" xfId="17576" xr:uid="{00000000-0005-0000-0000-0000D9430000}"/>
    <cellStyle name="40% - Accent6 34 5" xfId="17577" xr:uid="{00000000-0005-0000-0000-0000DA430000}"/>
    <cellStyle name="40% - Accent6 34 5 2" xfId="17578" xr:uid="{00000000-0005-0000-0000-0000DB430000}"/>
    <cellStyle name="40% - Accent6 34 6" xfId="17579" xr:uid="{00000000-0005-0000-0000-0000DC430000}"/>
    <cellStyle name="40% - Accent6 34 6 2" xfId="17580" xr:uid="{00000000-0005-0000-0000-0000DD430000}"/>
    <cellStyle name="40% - Accent6 34 7" xfId="17581" xr:uid="{00000000-0005-0000-0000-0000DE430000}"/>
    <cellStyle name="40% - Accent6 34 8" xfId="17582" xr:uid="{00000000-0005-0000-0000-0000DF430000}"/>
    <cellStyle name="40% - Accent6 35" xfId="17583" xr:uid="{00000000-0005-0000-0000-0000E0430000}"/>
    <cellStyle name="40% - Accent6 35 2" xfId="17584" xr:uid="{00000000-0005-0000-0000-0000E1430000}"/>
    <cellStyle name="40% - Accent6 35 2 2" xfId="17585" xr:uid="{00000000-0005-0000-0000-0000E2430000}"/>
    <cellStyle name="40% - Accent6 35 2 2 2" xfId="17586" xr:uid="{00000000-0005-0000-0000-0000E3430000}"/>
    <cellStyle name="40% - Accent6 35 2 3" xfId="17587" xr:uid="{00000000-0005-0000-0000-0000E4430000}"/>
    <cellStyle name="40% - Accent6 35 2 3 2" xfId="17588" xr:uid="{00000000-0005-0000-0000-0000E5430000}"/>
    <cellStyle name="40% - Accent6 35 2 4" xfId="17589" xr:uid="{00000000-0005-0000-0000-0000E6430000}"/>
    <cellStyle name="40% - Accent6 35 2 4 2" xfId="17590" xr:uid="{00000000-0005-0000-0000-0000E7430000}"/>
    <cellStyle name="40% - Accent6 35 2 5" xfId="17591" xr:uid="{00000000-0005-0000-0000-0000E8430000}"/>
    <cellStyle name="40% - Accent6 35 2 5 2" xfId="17592" xr:uid="{00000000-0005-0000-0000-0000E9430000}"/>
    <cellStyle name="40% - Accent6 35 2 6" xfId="17593" xr:uid="{00000000-0005-0000-0000-0000EA430000}"/>
    <cellStyle name="40% - Accent6 35 3" xfId="17594" xr:uid="{00000000-0005-0000-0000-0000EB430000}"/>
    <cellStyle name="40% - Accent6 35 3 2" xfId="17595" xr:uid="{00000000-0005-0000-0000-0000EC430000}"/>
    <cellStyle name="40% - Accent6 35 4" xfId="17596" xr:uid="{00000000-0005-0000-0000-0000ED430000}"/>
    <cellStyle name="40% - Accent6 35 4 2" xfId="17597" xr:uid="{00000000-0005-0000-0000-0000EE430000}"/>
    <cellStyle name="40% - Accent6 35 5" xfId="17598" xr:uid="{00000000-0005-0000-0000-0000EF430000}"/>
    <cellStyle name="40% - Accent6 35 5 2" xfId="17599" xr:uid="{00000000-0005-0000-0000-0000F0430000}"/>
    <cellStyle name="40% - Accent6 35 6" xfId="17600" xr:uid="{00000000-0005-0000-0000-0000F1430000}"/>
    <cellStyle name="40% - Accent6 35 6 2" xfId="17601" xr:uid="{00000000-0005-0000-0000-0000F2430000}"/>
    <cellStyle name="40% - Accent6 35 7" xfId="17602" xr:uid="{00000000-0005-0000-0000-0000F3430000}"/>
    <cellStyle name="40% - Accent6 35 8" xfId="17603" xr:uid="{00000000-0005-0000-0000-0000F4430000}"/>
    <cellStyle name="40% - Accent6 36" xfId="17604" xr:uid="{00000000-0005-0000-0000-0000F5430000}"/>
    <cellStyle name="40% - Accent6 36 2" xfId="17605" xr:uid="{00000000-0005-0000-0000-0000F6430000}"/>
    <cellStyle name="40% - Accent6 36 2 2" xfId="17606" xr:uid="{00000000-0005-0000-0000-0000F7430000}"/>
    <cellStyle name="40% - Accent6 36 2 2 2" xfId="17607" xr:uid="{00000000-0005-0000-0000-0000F8430000}"/>
    <cellStyle name="40% - Accent6 36 2 3" xfId="17608" xr:uid="{00000000-0005-0000-0000-0000F9430000}"/>
    <cellStyle name="40% - Accent6 36 2 3 2" xfId="17609" xr:uid="{00000000-0005-0000-0000-0000FA430000}"/>
    <cellStyle name="40% - Accent6 36 2 4" xfId="17610" xr:uid="{00000000-0005-0000-0000-0000FB430000}"/>
    <cellStyle name="40% - Accent6 36 2 4 2" xfId="17611" xr:uid="{00000000-0005-0000-0000-0000FC430000}"/>
    <cellStyle name="40% - Accent6 36 2 5" xfId="17612" xr:uid="{00000000-0005-0000-0000-0000FD430000}"/>
    <cellStyle name="40% - Accent6 36 2 5 2" xfId="17613" xr:uid="{00000000-0005-0000-0000-0000FE430000}"/>
    <cellStyle name="40% - Accent6 36 2 6" xfId="17614" xr:uid="{00000000-0005-0000-0000-0000FF430000}"/>
    <cellStyle name="40% - Accent6 36 3" xfId="17615" xr:uid="{00000000-0005-0000-0000-000000440000}"/>
    <cellStyle name="40% - Accent6 36 3 2" xfId="17616" xr:uid="{00000000-0005-0000-0000-000001440000}"/>
    <cellStyle name="40% - Accent6 36 4" xfId="17617" xr:uid="{00000000-0005-0000-0000-000002440000}"/>
    <cellStyle name="40% - Accent6 36 4 2" xfId="17618" xr:uid="{00000000-0005-0000-0000-000003440000}"/>
    <cellStyle name="40% - Accent6 36 5" xfId="17619" xr:uid="{00000000-0005-0000-0000-000004440000}"/>
    <cellStyle name="40% - Accent6 36 5 2" xfId="17620" xr:uid="{00000000-0005-0000-0000-000005440000}"/>
    <cellStyle name="40% - Accent6 36 6" xfId="17621" xr:uid="{00000000-0005-0000-0000-000006440000}"/>
    <cellStyle name="40% - Accent6 36 6 2" xfId="17622" xr:uid="{00000000-0005-0000-0000-000007440000}"/>
    <cellStyle name="40% - Accent6 36 7" xfId="17623" xr:uid="{00000000-0005-0000-0000-000008440000}"/>
    <cellStyle name="40% - Accent6 36 8" xfId="17624" xr:uid="{00000000-0005-0000-0000-000009440000}"/>
    <cellStyle name="40% - Accent6 37" xfId="17625" xr:uid="{00000000-0005-0000-0000-00000A440000}"/>
    <cellStyle name="40% - Accent6 37 2" xfId="17626" xr:uid="{00000000-0005-0000-0000-00000B440000}"/>
    <cellStyle name="40% - Accent6 37 2 2" xfId="17627" xr:uid="{00000000-0005-0000-0000-00000C440000}"/>
    <cellStyle name="40% - Accent6 37 2 2 2" xfId="17628" xr:uid="{00000000-0005-0000-0000-00000D440000}"/>
    <cellStyle name="40% - Accent6 37 2 3" xfId="17629" xr:uid="{00000000-0005-0000-0000-00000E440000}"/>
    <cellStyle name="40% - Accent6 37 2 3 2" xfId="17630" xr:uid="{00000000-0005-0000-0000-00000F440000}"/>
    <cellStyle name="40% - Accent6 37 2 4" xfId="17631" xr:uid="{00000000-0005-0000-0000-000010440000}"/>
    <cellStyle name="40% - Accent6 37 2 4 2" xfId="17632" xr:uid="{00000000-0005-0000-0000-000011440000}"/>
    <cellStyle name="40% - Accent6 37 2 5" xfId="17633" xr:uid="{00000000-0005-0000-0000-000012440000}"/>
    <cellStyle name="40% - Accent6 37 2 5 2" xfId="17634" xr:uid="{00000000-0005-0000-0000-000013440000}"/>
    <cellStyle name="40% - Accent6 37 2 6" xfId="17635" xr:uid="{00000000-0005-0000-0000-000014440000}"/>
    <cellStyle name="40% - Accent6 37 3" xfId="17636" xr:uid="{00000000-0005-0000-0000-000015440000}"/>
    <cellStyle name="40% - Accent6 37 3 2" xfId="17637" xr:uid="{00000000-0005-0000-0000-000016440000}"/>
    <cellStyle name="40% - Accent6 37 4" xfId="17638" xr:uid="{00000000-0005-0000-0000-000017440000}"/>
    <cellStyle name="40% - Accent6 37 4 2" xfId="17639" xr:uid="{00000000-0005-0000-0000-000018440000}"/>
    <cellStyle name="40% - Accent6 37 5" xfId="17640" xr:uid="{00000000-0005-0000-0000-000019440000}"/>
    <cellStyle name="40% - Accent6 37 5 2" xfId="17641" xr:uid="{00000000-0005-0000-0000-00001A440000}"/>
    <cellStyle name="40% - Accent6 37 6" xfId="17642" xr:uid="{00000000-0005-0000-0000-00001B440000}"/>
    <cellStyle name="40% - Accent6 37 6 2" xfId="17643" xr:uid="{00000000-0005-0000-0000-00001C440000}"/>
    <cellStyle name="40% - Accent6 37 7" xfId="17644" xr:uid="{00000000-0005-0000-0000-00001D440000}"/>
    <cellStyle name="40% - Accent6 37 8" xfId="17645" xr:uid="{00000000-0005-0000-0000-00001E440000}"/>
    <cellStyle name="40% - Accent6 38" xfId="17646" xr:uid="{00000000-0005-0000-0000-00001F440000}"/>
    <cellStyle name="40% - Accent6 38 2" xfId="17647" xr:uid="{00000000-0005-0000-0000-000020440000}"/>
    <cellStyle name="40% - Accent6 38 2 2" xfId="17648" xr:uid="{00000000-0005-0000-0000-000021440000}"/>
    <cellStyle name="40% - Accent6 38 2 2 2" xfId="17649" xr:uid="{00000000-0005-0000-0000-000022440000}"/>
    <cellStyle name="40% - Accent6 38 2 3" xfId="17650" xr:uid="{00000000-0005-0000-0000-000023440000}"/>
    <cellStyle name="40% - Accent6 38 2 3 2" xfId="17651" xr:uid="{00000000-0005-0000-0000-000024440000}"/>
    <cellStyle name="40% - Accent6 38 2 4" xfId="17652" xr:uid="{00000000-0005-0000-0000-000025440000}"/>
    <cellStyle name="40% - Accent6 38 2 4 2" xfId="17653" xr:uid="{00000000-0005-0000-0000-000026440000}"/>
    <cellStyle name="40% - Accent6 38 2 5" xfId="17654" xr:uid="{00000000-0005-0000-0000-000027440000}"/>
    <cellStyle name="40% - Accent6 38 2 5 2" xfId="17655" xr:uid="{00000000-0005-0000-0000-000028440000}"/>
    <cellStyle name="40% - Accent6 38 2 6" xfId="17656" xr:uid="{00000000-0005-0000-0000-000029440000}"/>
    <cellStyle name="40% - Accent6 38 3" xfId="17657" xr:uid="{00000000-0005-0000-0000-00002A440000}"/>
    <cellStyle name="40% - Accent6 38 3 2" xfId="17658" xr:uid="{00000000-0005-0000-0000-00002B440000}"/>
    <cellStyle name="40% - Accent6 38 4" xfId="17659" xr:uid="{00000000-0005-0000-0000-00002C440000}"/>
    <cellStyle name="40% - Accent6 38 4 2" xfId="17660" xr:uid="{00000000-0005-0000-0000-00002D440000}"/>
    <cellStyle name="40% - Accent6 38 5" xfId="17661" xr:uid="{00000000-0005-0000-0000-00002E440000}"/>
    <cellStyle name="40% - Accent6 38 5 2" xfId="17662" xr:uid="{00000000-0005-0000-0000-00002F440000}"/>
    <cellStyle name="40% - Accent6 38 6" xfId="17663" xr:uid="{00000000-0005-0000-0000-000030440000}"/>
    <cellStyle name="40% - Accent6 38 6 2" xfId="17664" xr:uid="{00000000-0005-0000-0000-000031440000}"/>
    <cellStyle name="40% - Accent6 38 7" xfId="17665" xr:uid="{00000000-0005-0000-0000-000032440000}"/>
    <cellStyle name="40% - Accent6 38 8" xfId="17666" xr:uid="{00000000-0005-0000-0000-000033440000}"/>
    <cellStyle name="40% - Accent6 39" xfId="17667" xr:uid="{00000000-0005-0000-0000-000034440000}"/>
    <cellStyle name="40% - Accent6 39 2" xfId="17668" xr:uid="{00000000-0005-0000-0000-000035440000}"/>
    <cellStyle name="40% - Accent6 39 2 2" xfId="17669" xr:uid="{00000000-0005-0000-0000-000036440000}"/>
    <cellStyle name="40% - Accent6 39 2 2 2" xfId="17670" xr:uid="{00000000-0005-0000-0000-000037440000}"/>
    <cellStyle name="40% - Accent6 39 2 3" xfId="17671" xr:uid="{00000000-0005-0000-0000-000038440000}"/>
    <cellStyle name="40% - Accent6 39 2 3 2" xfId="17672" xr:uid="{00000000-0005-0000-0000-000039440000}"/>
    <cellStyle name="40% - Accent6 39 2 4" xfId="17673" xr:uid="{00000000-0005-0000-0000-00003A440000}"/>
    <cellStyle name="40% - Accent6 39 2 4 2" xfId="17674" xr:uid="{00000000-0005-0000-0000-00003B440000}"/>
    <cellStyle name="40% - Accent6 39 2 5" xfId="17675" xr:uid="{00000000-0005-0000-0000-00003C440000}"/>
    <cellStyle name="40% - Accent6 39 2 5 2" xfId="17676" xr:uid="{00000000-0005-0000-0000-00003D440000}"/>
    <cellStyle name="40% - Accent6 39 2 6" xfId="17677" xr:uid="{00000000-0005-0000-0000-00003E440000}"/>
    <cellStyle name="40% - Accent6 39 3" xfId="17678" xr:uid="{00000000-0005-0000-0000-00003F440000}"/>
    <cellStyle name="40% - Accent6 39 3 2" xfId="17679" xr:uid="{00000000-0005-0000-0000-000040440000}"/>
    <cellStyle name="40% - Accent6 39 4" xfId="17680" xr:uid="{00000000-0005-0000-0000-000041440000}"/>
    <cellStyle name="40% - Accent6 39 4 2" xfId="17681" xr:uid="{00000000-0005-0000-0000-000042440000}"/>
    <cellStyle name="40% - Accent6 39 5" xfId="17682" xr:uid="{00000000-0005-0000-0000-000043440000}"/>
    <cellStyle name="40% - Accent6 39 5 2" xfId="17683" xr:uid="{00000000-0005-0000-0000-000044440000}"/>
    <cellStyle name="40% - Accent6 39 6" xfId="17684" xr:uid="{00000000-0005-0000-0000-000045440000}"/>
    <cellStyle name="40% - Accent6 39 6 2" xfId="17685" xr:uid="{00000000-0005-0000-0000-000046440000}"/>
    <cellStyle name="40% - Accent6 39 7" xfId="17686" xr:uid="{00000000-0005-0000-0000-000047440000}"/>
    <cellStyle name="40% - Accent6 39 8" xfId="17687" xr:uid="{00000000-0005-0000-0000-000048440000}"/>
    <cellStyle name="40% - Accent6 4" xfId="17688" xr:uid="{00000000-0005-0000-0000-000049440000}"/>
    <cellStyle name="40% - Accent6 4 10" xfId="17689" xr:uid="{00000000-0005-0000-0000-00004A440000}"/>
    <cellStyle name="40% - Accent6 4 11" xfId="17690" xr:uid="{00000000-0005-0000-0000-00004B440000}"/>
    <cellStyle name="40% - Accent6 4 2" xfId="17691" xr:uid="{00000000-0005-0000-0000-00004C440000}"/>
    <cellStyle name="40% - Accent6 4 2 2" xfId="17692" xr:uid="{00000000-0005-0000-0000-00004D440000}"/>
    <cellStyle name="40% - Accent6 4 2 2 2" xfId="17693" xr:uid="{00000000-0005-0000-0000-00004E440000}"/>
    <cellStyle name="40% - Accent6 4 2 3" xfId="17694" xr:uid="{00000000-0005-0000-0000-00004F440000}"/>
    <cellStyle name="40% - Accent6 4 2 3 2" xfId="17695" xr:uid="{00000000-0005-0000-0000-000050440000}"/>
    <cellStyle name="40% - Accent6 4 2 4" xfId="17696" xr:uid="{00000000-0005-0000-0000-000051440000}"/>
    <cellStyle name="40% - Accent6 4 2 4 2" xfId="17697" xr:uid="{00000000-0005-0000-0000-000052440000}"/>
    <cellStyle name="40% - Accent6 4 2 5" xfId="17698" xr:uid="{00000000-0005-0000-0000-000053440000}"/>
    <cellStyle name="40% - Accent6 4 2 5 2" xfId="17699" xr:uid="{00000000-0005-0000-0000-000054440000}"/>
    <cellStyle name="40% - Accent6 4 2 6" xfId="17700" xr:uid="{00000000-0005-0000-0000-000055440000}"/>
    <cellStyle name="40% - Accent6 4 2 7" xfId="17701" xr:uid="{00000000-0005-0000-0000-000056440000}"/>
    <cellStyle name="40% - Accent6 4 2 8" xfId="17702" xr:uid="{00000000-0005-0000-0000-000057440000}"/>
    <cellStyle name="40% - Accent6 4 2 9" xfId="17703" xr:uid="{00000000-0005-0000-0000-000058440000}"/>
    <cellStyle name="40% - Accent6 4 3" xfId="17704" xr:uid="{00000000-0005-0000-0000-000059440000}"/>
    <cellStyle name="40% - Accent6 4 3 2" xfId="17705" xr:uid="{00000000-0005-0000-0000-00005A440000}"/>
    <cellStyle name="40% - Accent6 4 4" xfId="17706" xr:uid="{00000000-0005-0000-0000-00005B440000}"/>
    <cellStyle name="40% - Accent6 4 4 2" xfId="17707" xr:uid="{00000000-0005-0000-0000-00005C440000}"/>
    <cellStyle name="40% - Accent6 4 5" xfId="17708" xr:uid="{00000000-0005-0000-0000-00005D440000}"/>
    <cellStyle name="40% - Accent6 4 5 2" xfId="17709" xr:uid="{00000000-0005-0000-0000-00005E440000}"/>
    <cellStyle name="40% - Accent6 4 6" xfId="17710" xr:uid="{00000000-0005-0000-0000-00005F440000}"/>
    <cellStyle name="40% - Accent6 4 6 2" xfId="17711" xr:uid="{00000000-0005-0000-0000-000060440000}"/>
    <cellStyle name="40% - Accent6 4 7" xfId="17712" xr:uid="{00000000-0005-0000-0000-000061440000}"/>
    <cellStyle name="40% - Accent6 4 8" xfId="17713" xr:uid="{00000000-0005-0000-0000-000062440000}"/>
    <cellStyle name="40% - Accent6 4 9" xfId="17714" xr:uid="{00000000-0005-0000-0000-000063440000}"/>
    <cellStyle name="40% - Accent6 40" xfId="17715" xr:uid="{00000000-0005-0000-0000-000064440000}"/>
    <cellStyle name="40% - Accent6 40 2" xfId="17716" xr:uid="{00000000-0005-0000-0000-000065440000}"/>
    <cellStyle name="40% - Accent6 40 2 2" xfId="17717" xr:uid="{00000000-0005-0000-0000-000066440000}"/>
    <cellStyle name="40% - Accent6 40 2 2 2" xfId="17718" xr:uid="{00000000-0005-0000-0000-000067440000}"/>
    <cellStyle name="40% - Accent6 40 2 3" xfId="17719" xr:uid="{00000000-0005-0000-0000-000068440000}"/>
    <cellStyle name="40% - Accent6 40 2 3 2" xfId="17720" xr:uid="{00000000-0005-0000-0000-000069440000}"/>
    <cellStyle name="40% - Accent6 40 2 4" xfId="17721" xr:uid="{00000000-0005-0000-0000-00006A440000}"/>
    <cellStyle name="40% - Accent6 40 2 4 2" xfId="17722" xr:uid="{00000000-0005-0000-0000-00006B440000}"/>
    <cellStyle name="40% - Accent6 40 2 5" xfId="17723" xr:uid="{00000000-0005-0000-0000-00006C440000}"/>
    <cellStyle name="40% - Accent6 40 2 5 2" xfId="17724" xr:uid="{00000000-0005-0000-0000-00006D440000}"/>
    <cellStyle name="40% - Accent6 40 2 6" xfId="17725" xr:uid="{00000000-0005-0000-0000-00006E440000}"/>
    <cellStyle name="40% - Accent6 40 3" xfId="17726" xr:uid="{00000000-0005-0000-0000-00006F440000}"/>
    <cellStyle name="40% - Accent6 40 3 2" xfId="17727" xr:uid="{00000000-0005-0000-0000-000070440000}"/>
    <cellStyle name="40% - Accent6 40 4" xfId="17728" xr:uid="{00000000-0005-0000-0000-000071440000}"/>
    <cellStyle name="40% - Accent6 40 4 2" xfId="17729" xr:uid="{00000000-0005-0000-0000-000072440000}"/>
    <cellStyle name="40% - Accent6 40 5" xfId="17730" xr:uid="{00000000-0005-0000-0000-000073440000}"/>
    <cellStyle name="40% - Accent6 40 5 2" xfId="17731" xr:uid="{00000000-0005-0000-0000-000074440000}"/>
    <cellStyle name="40% - Accent6 40 6" xfId="17732" xr:uid="{00000000-0005-0000-0000-000075440000}"/>
    <cellStyle name="40% - Accent6 40 6 2" xfId="17733" xr:uid="{00000000-0005-0000-0000-000076440000}"/>
    <cellStyle name="40% - Accent6 40 7" xfId="17734" xr:uid="{00000000-0005-0000-0000-000077440000}"/>
    <cellStyle name="40% - Accent6 40 8" xfId="17735" xr:uid="{00000000-0005-0000-0000-000078440000}"/>
    <cellStyle name="40% - Accent6 41" xfId="17736" xr:uid="{00000000-0005-0000-0000-000079440000}"/>
    <cellStyle name="40% - Accent6 41 2" xfId="17737" xr:uid="{00000000-0005-0000-0000-00007A440000}"/>
    <cellStyle name="40% - Accent6 41 2 2" xfId="17738" xr:uid="{00000000-0005-0000-0000-00007B440000}"/>
    <cellStyle name="40% - Accent6 41 2 2 2" xfId="17739" xr:uid="{00000000-0005-0000-0000-00007C440000}"/>
    <cellStyle name="40% - Accent6 41 2 3" xfId="17740" xr:uid="{00000000-0005-0000-0000-00007D440000}"/>
    <cellStyle name="40% - Accent6 41 2 3 2" xfId="17741" xr:uid="{00000000-0005-0000-0000-00007E440000}"/>
    <cellStyle name="40% - Accent6 41 2 4" xfId="17742" xr:uid="{00000000-0005-0000-0000-00007F440000}"/>
    <cellStyle name="40% - Accent6 41 2 4 2" xfId="17743" xr:uid="{00000000-0005-0000-0000-000080440000}"/>
    <cellStyle name="40% - Accent6 41 2 5" xfId="17744" xr:uid="{00000000-0005-0000-0000-000081440000}"/>
    <cellStyle name="40% - Accent6 41 2 5 2" xfId="17745" xr:uid="{00000000-0005-0000-0000-000082440000}"/>
    <cellStyle name="40% - Accent6 41 2 6" xfId="17746" xr:uid="{00000000-0005-0000-0000-000083440000}"/>
    <cellStyle name="40% - Accent6 41 3" xfId="17747" xr:uid="{00000000-0005-0000-0000-000084440000}"/>
    <cellStyle name="40% - Accent6 41 3 2" xfId="17748" xr:uid="{00000000-0005-0000-0000-000085440000}"/>
    <cellStyle name="40% - Accent6 41 4" xfId="17749" xr:uid="{00000000-0005-0000-0000-000086440000}"/>
    <cellStyle name="40% - Accent6 41 4 2" xfId="17750" xr:uid="{00000000-0005-0000-0000-000087440000}"/>
    <cellStyle name="40% - Accent6 41 5" xfId="17751" xr:uid="{00000000-0005-0000-0000-000088440000}"/>
    <cellStyle name="40% - Accent6 41 5 2" xfId="17752" xr:uid="{00000000-0005-0000-0000-000089440000}"/>
    <cellStyle name="40% - Accent6 41 6" xfId="17753" xr:uid="{00000000-0005-0000-0000-00008A440000}"/>
    <cellStyle name="40% - Accent6 41 6 2" xfId="17754" xr:uid="{00000000-0005-0000-0000-00008B440000}"/>
    <cellStyle name="40% - Accent6 41 7" xfId="17755" xr:uid="{00000000-0005-0000-0000-00008C440000}"/>
    <cellStyle name="40% - Accent6 41 8" xfId="17756" xr:uid="{00000000-0005-0000-0000-00008D440000}"/>
    <cellStyle name="40% - Accent6 42" xfId="17757" xr:uid="{00000000-0005-0000-0000-00008E440000}"/>
    <cellStyle name="40% - Accent6 42 2" xfId="17758" xr:uid="{00000000-0005-0000-0000-00008F440000}"/>
    <cellStyle name="40% - Accent6 42 2 2" xfId="17759" xr:uid="{00000000-0005-0000-0000-000090440000}"/>
    <cellStyle name="40% - Accent6 42 2 2 2" xfId="17760" xr:uid="{00000000-0005-0000-0000-000091440000}"/>
    <cellStyle name="40% - Accent6 42 2 3" xfId="17761" xr:uid="{00000000-0005-0000-0000-000092440000}"/>
    <cellStyle name="40% - Accent6 42 2 3 2" xfId="17762" xr:uid="{00000000-0005-0000-0000-000093440000}"/>
    <cellStyle name="40% - Accent6 42 2 4" xfId="17763" xr:uid="{00000000-0005-0000-0000-000094440000}"/>
    <cellStyle name="40% - Accent6 42 2 4 2" xfId="17764" xr:uid="{00000000-0005-0000-0000-000095440000}"/>
    <cellStyle name="40% - Accent6 42 2 5" xfId="17765" xr:uid="{00000000-0005-0000-0000-000096440000}"/>
    <cellStyle name="40% - Accent6 42 2 5 2" xfId="17766" xr:uid="{00000000-0005-0000-0000-000097440000}"/>
    <cellStyle name="40% - Accent6 42 2 6" xfId="17767" xr:uid="{00000000-0005-0000-0000-000098440000}"/>
    <cellStyle name="40% - Accent6 42 3" xfId="17768" xr:uid="{00000000-0005-0000-0000-000099440000}"/>
    <cellStyle name="40% - Accent6 42 3 2" xfId="17769" xr:uid="{00000000-0005-0000-0000-00009A440000}"/>
    <cellStyle name="40% - Accent6 42 4" xfId="17770" xr:uid="{00000000-0005-0000-0000-00009B440000}"/>
    <cellStyle name="40% - Accent6 42 4 2" xfId="17771" xr:uid="{00000000-0005-0000-0000-00009C440000}"/>
    <cellStyle name="40% - Accent6 42 5" xfId="17772" xr:uid="{00000000-0005-0000-0000-00009D440000}"/>
    <cellStyle name="40% - Accent6 42 5 2" xfId="17773" xr:uid="{00000000-0005-0000-0000-00009E440000}"/>
    <cellStyle name="40% - Accent6 42 6" xfId="17774" xr:uid="{00000000-0005-0000-0000-00009F440000}"/>
    <cellStyle name="40% - Accent6 42 6 2" xfId="17775" xr:uid="{00000000-0005-0000-0000-0000A0440000}"/>
    <cellStyle name="40% - Accent6 42 7" xfId="17776" xr:uid="{00000000-0005-0000-0000-0000A1440000}"/>
    <cellStyle name="40% - Accent6 42 8" xfId="17777" xr:uid="{00000000-0005-0000-0000-0000A2440000}"/>
    <cellStyle name="40% - Accent6 43" xfId="17778" xr:uid="{00000000-0005-0000-0000-0000A3440000}"/>
    <cellStyle name="40% - Accent6 43 2" xfId="17779" xr:uid="{00000000-0005-0000-0000-0000A4440000}"/>
    <cellStyle name="40% - Accent6 43 2 2" xfId="17780" xr:uid="{00000000-0005-0000-0000-0000A5440000}"/>
    <cellStyle name="40% - Accent6 43 2 2 2" xfId="17781" xr:uid="{00000000-0005-0000-0000-0000A6440000}"/>
    <cellStyle name="40% - Accent6 43 2 3" xfId="17782" xr:uid="{00000000-0005-0000-0000-0000A7440000}"/>
    <cellStyle name="40% - Accent6 43 2 3 2" xfId="17783" xr:uid="{00000000-0005-0000-0000-0000A8440000}"/>
    <cellStyle name="40% - Accent6 43 2 4" xfId="17784" xr:uid="{00000000-0005-0000-0000-0000A9440000}"/>
    <cellStyle name="40% - Accent6 43 2 4 2" xfId="17785" xr:uid="{00000000-0005-0000-0000-0000AA440000}"/>
    <cellStyle name="40% - Accent6 43 2 5" xfId="17786" xr:uid="{00000000-0005-0000-0000-0000AB440000}"/>
    <cellStyle name="40% - Accent6 43 2 5 2" xfId="17787" xr:uid="{00000000-0005-0000-0000-0000AC440000}"/>
    <cellStyle name="40% - Accent6 43 2 6" xfId="17788" xr:uid="{00000000-0005-0000-0000-0000AD440000}"/>
    <cellStyle name="40% - Accent6 43 3" xfId="17789" xr:uid="{00000000-0005-0000-0000-0000AE440000}"/>
    <cellStyle name="40% - Accent6 43 3 2" xfId="17790" xr:uid="{00000000-0005-0000-0000-0000AF440000}"/>
    <cellStyle name="40% - Accent6 43 4" xfId="17791" xr:uid="{00000000-0005-0000-0000-0000B0440000}"/>
    <cellStyle name="40% - Accent6 43 4 2" xfId="17792" xr:uid="{00000000-0005-0000-0000-0000B1440000}"/>
    <cellStyle name="40% - Accent6 43 5" xfId="17793" xr:uid="{00000000-0005-0000-0000-0000B2440000}"/>
    <cellStyle name="40% - Accent6 43 5 2" xfId="17794" xr:uid="{00000000-0005-0000-0000-0000B3440000}"/>
    <cellStyle name="40% - Accent6 43 6" xfId="17795" xr:uid="{00000000-0005-0000-0000-0000B4440000}"/>
    <cellStyle name="40% - Accent6 43 6 2" xfId="17796" xr:uid="{00000000-0005-0000-0000-0000B5440000}"/>
    <cellStyle name="40% - Accent6 43 7" xfId="17797" xr:uid="{00000000-0005-0000-0000-0000B6440000}"/>
    <cellStyle name="40% - Accent6 43 8" xfId="17798" xr:uid="{00000000-0005-0000-0000-0000B7440000}"/>
    <cellStyle name="40% - Accent6 44" xfId="17799" xr:uid="{00000000-0005-0000-0000-0000B8440000}"/>
    <cellStyle name="40% - Accent6 44 2" xfId="17800" xr:uid="{00000000-0005-0000-0000-0000B9440000}"/>
    <cellStyle name="40% - Accent6 44 2 2" xfId="17801" xr:uid="{00000000-0005-0000-0000-0000BA440000}"/>
    <cellStyle name="40% - Accent6 44 2 2 2" xfId="17802" xr:uid="{00000000-0005-0000-0000-0000BB440000}"/>
    <cellStyle name="40% - Accent6 44 2 3" xfId="17803" xr:uid="{00000000-0005-0000-0000-0000BC440000}"/>
    <cellStyle name="40% - Accent6 44 2 3 2" xfId="17804" xr:uid="{00000000-0005-0000-0000-0000BD440000}"/>
    <cellStyle name="40% - Accent6 44 2 4" xfId="17805" xr:uid="{00000000-0005-0000-0000-0000BE440000}"/>
    <cellStyle name="40% - Accent6 44 2 4 2" xfId="17806" xr:uid="{00000000-0005-0000-0000-0000BF440000}"/>
    <cellStyle name="40% - Accent6 44 2 5" xfId="17807" xr:uid="{00000000-0005-0000-0000-0000C0440000}"/>
    <cellStyle name="40% - Accent6 44 2 5 2" xfId="17808" xr:uid="{00000000-0005-0000-0000-0000C1440000}"/>
    <cellStyle name="40% - Accent6 44 2 6" xfId="17809" xr:uid="{00000000-0005-0000-0000-0000C2440000}"/>
    <cellStyle name="40% - Accent6 44 3" xfId="17810" xr:uid="{00000000-0005-0000-0000-0000C3440000}"/>
    <cellStyle name="40% - Accent6 44 3 2" xfId="17811" xr:uid="{00000000-0005-0000-0000-0000C4440000}"/>
    <cellStyle name="40% - Accent6 44 4" xfId="17812" xr:uid="{00000000-0005-0000-0000-0000C5440000}"/>
    <cellStyle name="40% - Accent6 44 4 2" xfId="17813" xr:uid="{00000000-0005-0000-0000-0000C6440000}"/>
    <cellStyle name="40% - Accent6 44 5" xfId="17814" xr:uid="{00000000-0005-0000-0000-0000C7440000}"/>
    <cellStyle name="40% - Accent6 44 5 2" xfId="17815" xr:uid="{00000000-0005-0000-0000-0000C8440000}"/>
    <cellStyle name="40% - Accent6 44 6" xfId="17816" xr:uid="{00000000-0005-0000-0000-0000C9440000}"/>
    <cellStyle name="40% - Accent6 44 6 2" xfId="17817" xr:uid="{00000000-0005-0000-0000-0000CA440000}"/>
    <cellStyle name="40% - Accent6 44 7" xfId="17818" xr:uid="{00000000-0005-0000-0000-0000CB440000}"/>
    <cellStyle name="40% - Accent6 44 8" xfId="17819" xr:uid="{00000000-0005-0000-0000-0000CC440000}"/>
    <cellStyle name="40% - Accent6 45" xfId="17820" xr:uid="{00000000-0005-0000-0000-0000CD440000}"/>
    <cellStyle name="40% - Accent6 45 2" xfId="17821" xr:uid="{00000000-0005-0000-0000-0000CE440000}"/>
    <cellStyle name="40% - Accent6 45 2 2" xfId="17822" xr:uid="{00000000-0005-0000-0000-0000CF440000}"/>
    <cellStyle name="40% - Accent6 45 2 2 2" xfId="17823" xr:uid="{00000000-0005-0000-0000-0000D0440000}"/>
    <cellStyle name="40% - Accent6 45 2 3" xfId="17824" xr:uid="{00000000-0005-0000-0000-0000D1440000}"/>
    <cellStyle name="40% - Accent6 45 2 3 2" xfId="17825" xr:uid="{00000000-0005-0000-0000-0000D2440000}"/>
    <cellStyle name="40% - Accent6 45 2 4" xfId="17826" xr:uid="{00000000-0005-0000-0000-0000D3440000}"/>
    <cellStyle name="40% - Accent6 45 2 4 2" xfId="17827" xr:uid="{00000000-0005-0000-0000-0000D4440000}"/>
    <cellStyle name="40% - Accent6 45 2 5" xfId="17828" xr:uid="{00000000-0005-0000-0000-0000D5440000}"/>
    <cellStyle name="40% - Accent6 45 2 5 2" xfId="17829" xr:uid="{00000000-0005-0000-0000-0000D6440000}"/>
    <cellStyle name="40% - Accent6 45 2 6" xfId="17830" xr:uid="{00000000-0005-0000-0000-0000D7440000}"/>
    <cellStyle name="40% - Accent6 45 3" xfId="17831" xr:uid="{00000000-0005-0000-0000-0000D8440000}"/>
    <cellStyle name="40% - Accent6 45 3 2" xfId="17832" xr:uid="{00000000-0005-0000-0000-0000D9440000}"/>
    <cellStyle name="40% - Accent6 45 4" xfId="17833" xr:uid="{00000000-0005-0000-0000-0000DA440000}"/>
    <cellStyle name="40% - Accent6 45 4 2" xfId="17834" xr:uid="{00000000-0005-0000-0000-0000DB440000}"/>
    <cellStyle name="40% - Accent6 45 5" xfId="17835" xr:uid="{00000000-0005-0000-0000-0000DC440000}"/>
    <cellStyle name="40% - Accent6 45 5 2" xfId="17836" xr:uid="{00000000-0005-0000-0000-0000DD440000}"/>
    <cellStyle name="40% - Accent6 45 6" xfId="17837" xr:uid="{00000000-0005-0000-0000-0000DE440000}"/>
    <cellStyle name="40% - Accent6 45 6 2" xfId="17838" xr:uid="{00000000-0005-0000-0000-0000DF440000}"/>
    <cellStyle name="40% - Accent6 45 7" xfId="17839" xr:uid="{00000000-0005-0000-0000-0000E0440000}"/>
    <cellStyle name="40% - Accent6 45 8" xfId="17840" xr:uid="{00000000-0005-0000-0000-0000E1440000}"/>
    <cellStyle name="40% - Accent6 46" xfId="17841" xr:uid="{00000000-0005-0000-0000-0000E2440000}"/>
    <cellStyle name="40% - Accent6 46 2" xfId="17842" xr:uid="{00000000-0005-0000-0000-0000E3440000}"/>
    <cellStyle name="40% - Accent6 46 2 2" xfId="17843" xr:uid="{00000000-0005-0000-0000-0000E4440000}"/>
    <cellStyle name="40% - Accent6 46 2 2 2" xfId="17844" xr:uid="{00000000-0005-0000-0000-0000E5440000}"/>
    <cellStyle name="40% - Accent6 46 2 3" xfId="17845" xr:uid="{00000000-0005-0000-0000-0000E6440000}"/>
    <cellStyle name="40% - Accent6 46 2 3 2" xfId="17846" xr:uid="{00000000-0005-0000-0000-0000E7440000}"/>
    <cellStyle name="40% - Accent6 46 2 4" xfId="17847" xr:uid="{00000000-0005-0000-0000-0000E8440000}"/>
    <cellStyle name="40% - Accent6 46 2 4 2" xfId="17848" xr:uid="{00000000-0005-0000-0000-0000E9440000}"/>
    <cellStyle name="40% - Accent6 46 2 5" xfId="17849" xr:uid="{00000000-0005-0000-0000-0000EA440000}"/>
    <cellStyle name="40% - Accent6 46 2 5 2" xfId="17850" xr:uid="{00000000-0005-0000-0000-0000EB440000}"/>
    <cellStyle name="40% - Accent6 46 2 6" xfId="17851" xr:uid="{00000000-0005-0000-0000-0000EC440000}"/>
    <cellStyle name="40% - Accent6 46 3" xfId="17852" xr:uid="{00000000-0005-0000-0000-0000ED440000}"/>
    <cellStyle name="40% - Accent6 46 3 2" xfId="17853" xr:uid="{00000000-0005-0000-0000-0000EE440000}"/>
    <cellStyle name="40% - Accent6 46 4" xfId="17854" xr:uid="{00000000-0005-0000-0000-0000EF440000}"/>
    <cellStyle name="40% - Accent6 46 4 2" xfId="17855" xr:uid="{00000000-0005-0000-0000-0000F0440000}"/>
    <cellStyle name="40% - Accent6 46 5" xfId="17856" xr:uid="{00000000-0005-0000-0000-0000F1440000}"/>
    <cellStyle name="40% - Accent6 46 5 2" xfId="17857" xr:uid="{00000000-0005-0000-0000-0000F2440000}"/>
    <cellStyle name="40% - Accent6 46 6" xfId="17858" xr:uid="{00000000-0005-0000-0000-0000F3440000}"/>
    <cellStyle name="40% - Accent6 46 6 2" xfId="17859" xr:uid="{00000000-0005-0000-0000-0000F4440000}"/>
    <cellStyle name="40% - Accent6 46 7" xfId="17860" xr:uid="{00000000-0005-0000-0000-0000F5440000}"/>
    <cellStyle name="40% - Accent6 46 8" xfId="17861" xr:uid="{00000000-0005-0000-0000-0000F6440000}"/>
    <cellStyle name="40% - Accent6 47" xfId="17862" xr:uid="{00000000-0005-0000-0000-0000F7440000}"/>
    <cellStyle name="40% - Accent6 47 2" xfId="17863" xr:uid="{00000000-0005-0000-0000-0000F8440000}"/>
    <cellStyle name="40% - Accent6 47 2 2" xfId="17864" xr:uid="{00000000-0005-0000-0000-0000F9440000}"/>
    <cellStyle name="40% - Accent6 47 2 2 2" xfId="17865" xr:uid="{00000000-0005-0000-0000-0000FA440000}"/>
    <cellStyle name="40% - Accent6 47 2 3" xfId="17866" xr:uid="{00000000-0005-0000-0000-0000FB440000}"/>
    <cellStyle name="40% - Accent6 47 2 3 2" xfId="17867" xr:uid="{00000000-0005-0000-0000-0000FC440000}"/>
    <cellStyle name="40% - Accent6 47 2 4" xfId="17868" xr:uid="{00000000-0005-0000-0000-0000FD440000}"/>
    <cellStyle name="40% - Accent6 47 2 4 2" xfId="17869" xr:uid="{00000000-0005-0000-0000-0000FE440000}"/>
    <cellStyle name="40% - Accent6 47 2 5" xfId="17870" xr:uid="{00000000-0005-0000-0000-0000FF440000}"/>
    <cellStyle name="40% - Accent6 47 2 5 2" xfId="17871" xr:uid="{00000000-0005-0000-0000-000000450000}"/>
    <cellStyle name="40% - Accent6 47 2 6" xfId="17872" xr:uid="{00000000-0005-0000-0000-000001450000}"/>
    <cellStyle name="40% - Accent6 47 3" xfId="17873" xr:uid="{00000000-0005-0000-0000-000002450000}"/>
    <cellStyle name="40% - Accent6 47 3 2" xfId="17874" xr:uid="{00000000-0005-0000-0000-000003450000}"/>
    <cellStyle name="40% - Accent6 47 4" xfId="17875" xr:uid="{00000000-0005-0000-0000-000004450000}"/>
    <cellStyle name="40% - Accent6 47 4 2" xfId="17876" xr:uid="{00000000-0005-0000-0000-000005450000}"/>
    <cellStyle name="40% - Accent6 47 5" xfId="17877" xr:uid="{00000000-0005-0000-0000-000006450000}"/>
    <cellStyle name="40% - Accent6 47 5 2" xfId="17878" xr:uid="{00000000-0005-0000-0000-000007450000}"/>
    <cellStyle name="40% - Accent6 47 6" xfId="17879" xr:uid="{00000000-0005-0000-0000-000008450000}"/>
    <cellStyle name="40% - Accent6 47 6 2" xfId="17880" xr:uid="{00000000-0005-0000-0000-000009450000}"/>
    <cellStyle name="40% - Accent6 47 7" xfId="17881" xr:uid="{00000000-0005-0000-0000-00000A450000}"/>
    <cellStyle name="40% - Accent6 47 8" xfId="17882" xr:uid="{00000000-0005-0000-0000-00000B450000}"/>
    <cellStyle name="40% - Accent6 48" xfId="17883" xr:uid="{00000000-0005-0000-0000-00000C450000}"/>
    <cellStyle name="40% - Accent6 48 2" xfId="17884" xr:uid="{00000000-0005-0000-0000-00000D450000}"/>
    <cellStyle name="40% - Accent6 48 2 2" xfId="17885" xr:uid="{00000000-0005-0000-0000-00000E450000}"/>
    <cellStyle name="40% - Accent6 48 2 2 2" xfId="17886" xr:uid="{00000000-0005-0000-0000-00000F450000}"/>
    <cellStyle name="40% - Accent6 48 2 3" xfId="17887" xr:uid="{00000000-0005-0000-0000-000010450000}"/>
    <cellStyle name="40% - Accent6 48 2 3 2" xfId="17888" xr:uid="{00000000-0005-0000-0000-000011450000}"/>
    <cellStyle name="40% - Accent6 48 2 4" xfId="17889" xr:uid="{00000000-0005-0000-0000-000012450000}"/>
    <cellStyle name="40% - Accent6 48 2 4 2" xfId="17890" xr:uid="{00000000-0005-0000-0000-000013450000}"/>
    <cellStyle name="40% - Accent6 48 2 5" xfId="17891" xr:uid="{00000000-0005-0000-0000-000014450000}"/>
    <cellStyle name="40% - Accent6 48 2 5 2" xfId="17892" xr:uid="{00000000-0005-0000-0000-000015450000}"/>
    <cellStyle name="40% - Accent6 48 2 6" xfId="17893" xr:uid="{00000000-0005-0000-0000-000016450000}"/>
    <cellStyle name="40% - Accent6 48 3" xfId="17894" xr:uid="{00000000-0005-0000-0000-000017450000}"/>
    <cellStyle name="40% - Accent6 48 3 2" xfId="17895" xr:uid="{00000000-0005-0000-0000-000018450000}"/>
    <cellStyle name="40% - Accent6 48 4" xfId="17896" xr:uid="{00000000-0005-0000-0000-000019450000}"/>
    <cellStyle name="40% - Accent6 48 4 2" xfId="17897" xr:uid="{00000000-0005-0000-0000-00001A450000}"/>
    <cellStyle name="40% - Accent6 48 5" xfId="17898" xr:uid="{00000000-0005-0000-0000-00001B450000}"/>
    <cellStyle name="40% - Accent6 48 5 2" xfId="17899" xr:uid="{00000000-0005-0000-0000-00001C450000}"/>
    <cellStyle name="40% - Accent6 48 6" xfId="17900" xr:uid="{00000000-0005-0000-0000-00001D450000}"/>
    <cellStyle name="40% - Accent6 48 6 2" xfId="17901" xr:uid="{00000000-0005-0000-0000-00001E450000}"/>
    <cellStyle name="40% - Accent6 48 7" xfId="17902" xr:uid="{00000000-0005-0000-0000-00001F450000}"/>
    <cellStyle name="40% - Accent6 48 8" xfId="17903" xr:uid="{00000000-0005-0000-0000-000020450000}"/>
    <cellStyle name="40% - Accent6 49" xfId="17904" xr:uid="{00000000-0005-0000-0000-000021450000}"/>
    <cellStyle name="40% - Accent6 49 2" xfId="17905" xr:uid="{00000000-0005-0000-0000-000022450000}"/>
    <cellStyle name="40% - Accent6 49 2 2" xfId="17906" xr:uid="{00000000-0005-0000-0000-000023450000}"/>
    <cellStyle name="40% - Accent6 49 2 2 2" xfId="17907" xr:uid="{00000000-0005-0000-0000-000024450000}"/>
    <cellStyle name="40% - Accent6 49 2 3" xfId="17908" xr:uid="{00000000-0005-0000-0000-000025450000}"/>
    <cellStyle name="40% - Accent6 49 2 3 2" xfId="17909" xr:uid="{00000000-0005-0000-0000-000026450000}"/>
    <cellStyle name="40% - Accent6 49 2 4" xfId="17910" xr:uid="{00000000-0005-0000-0000-000027450000}"/>
    <cellStyle name="40% - Accent6 49 2 4 2" xfId="17911" xr:uid="{00000000-0005-0000-0000-000028450000}"/>
    <cellStyle name="40% - Accent6 49 2 5" xfId="17912" xr:uid="{00000000-0005-0000-0000-000029450000}"/>
    <cellStyle name="40% - Accent6 49 2 5 2" xfId="17913" xr:uid="{00000000-0005-0000-0000-00002A450000}"/>
    <cellStyle name="40% - Accent6 49 2 6" xfId="17914" xr:uid="{00000000-0005-0000-0000-00002B450000}"/>
    <cellStyle name="40% - Accent6 49 3" xfId="17915" xr:uid="{00000000-0005-0000-0000-00002C450000}"/>
    <cellStyle name="40% - Accent6 49 3 2" xfId="17916" xr:uid="{00000000-0005-0000-0000-00002D450000}"/>
    <cellStyle name="40% - Accent6 49 4" xfId="17917" xr:uid="{00000000-0005-0000-0000-00002E450000}"/>
    <cellStyle name="40% - Accent6 49 4 2" xfId="17918" xr:uid="{00000000-0005-0000-0000-00002F450000}"/>
    <cellStyle name="40% - Accent6 49 5" xfId="17919" xr:uid="{00000000-0005-0000-0000-000030450000}"/>
    <cellStyle name="40% - Accent6 49 5 2" xfId="17920" xr:uid="{00000000-0005-0000-0000-000031450000}"/>
    <cellStyle name="40% - Accent6 49 6" xfId="17921" xr:uid="{00000000-0005-0000-0000-000032450000}"/>
    <cellStyle name="40% - Accent6 49 6 2" xfId="17922" xr:uid="{00000000-0005-0000-0000-000033450000}"/>
    <cellStyle name="40% - Accent6 49 7" xfId="17923" xr:uid="{00000000-0005-0000-0000-000034450000}"/>
    <cellStyle name="40% - Accent6 49 8" xfId="17924" xr:uid="{00000000-0005-0000-0000-000035450000}"/>
    <cellStyle name="40% - Accent6 5" xfId="17925" xr:uid="{00000000-0005-0000-0000-000036450000}"/>
    <cellStyle name="40% - Accent6 5 10" xfId="17926" xr:uid="{00000000-0005-0000-0000-000037450000}"/>
    <cellStyle name="40% - Accent6 5 11" xfId="17927" xr:uid="{00000000-0005-0000-0000-000038450000}"/>
    <cellStyle name="40% - Accent6 5 2" xfId="17928" xr:uid="{00000000-0005-0000-0000-000039450000}"/>
    <cellStyle name="40% - Accent6 5 2 2" xfId="17929" xr:uid="{00000000-0005-0000-0000-00003A450000}"/>
    <cellStyle name="40% - Accent6 5 2 2 2" xfId="17930" xr:uid="{00000000-0005-0000-0000-00003B450000}"/>
    <cellStyle name="40% - Accent6 5 2 3" xfId="17931" xr:uid="{00000000-0005-0000-0000-00003C450000}"/>
    <cellStyle name="40% - Accent6 5 2 3 2" xfId="17932" xr:uid="{00000000-0005-0000-0000-00003D450000}"/>
    <cellStyle name="40% - Accent6 5 2 4" xfId="17933" xr:uid="{00000000-0005-0000-0000-00003E450000}"/>
    <cellStyle name="40% - Accent6 5 2 4 2" xfId="17934" xr:uid="{00000000-0005-0000-0000-00003F450000}"/>
    <cellStyle name="40% - Accent6 5 2 5" xfId="17935" xr:uid="{00000000-0005-0000-0000-000040450000}"/>
    <cellStyle name="40% - Accent6 5 2 5 2" xfId="17936" xr:uid="{00000000-0005-0000-0000-000041450000}"/>
    <cellStyle name="40% - Accent6 5 2 6" xfId="17937" xr:uid="{00000000-0005-0000-0000-000042450000}"/>
    <cellStyle name="40% - Accent6 5 2 7" xfId="17938" xr:uid="{00000000-0005-0000-0000-000043450000}"/>
    <cellStyle name="40% - Accent6 5 2 8" xfId="17939" xr:uid="{00000000-0005-0000-0000-000044450000}"/>
    <cellStyle name="40% - Accent6 5 2 9" xfId="17940" xr:uid="{00000000-0005-0000-0000-000045450000}"/>
    <cellStyle name="40% - Accent6 5 3" xfId="17941" xr:uid="{00000000-0005-0000-0000-000046450000}"/>
    <cellStyle name="40% - Accent6 5 3 2" xfId="17942" xr:uid="{00000000-0005-0000-0000-000047450000}"/>
    <cellStyle name="40% - Accent6 5 4" xfId="17943" xr:uid="{00000000-0005-0000-0000-000048450000}"/>
    <cellStyle name="40% - Accent6 5 4 2" xfId="17944" xr:uid="{00000000-0005-0000-0000-000049450000}"/>
    <cellStyle name="40% - Accent6 5 5" xfId="17945" xr:uid="{00000000-0005-0000-0000-00004A450000}"/>
    <cellStyle name="40% - Accent6 5 5 2" xfId="17946" xr:uid="{00000000-0005-0000-0000-00004B450000}"/>
    <cellStyle name="40% - Accent6 5 6" xfId="17947" xr:uid="{00000000-0005-0000-0000-00004C450000}"/>
    <cellStyle name="40% - Accent6 5 6 2" xfId="17948" xr:uid="{00000000-0005-0000-0000-00004D450000}"/>
    <cellStyle name="40% - Accent6 5 7" xfId="17949" xr:uid="{00000000-0005-0000-0000-00004E450000}"/>
    <cellStyle name="40% - Accent6 5 8" xfId="17950" xr:uid="{00000000-0005-0000-0000-00004F450000}"/>
    <cellStyle name="40% - Accent6 5 9" xfId="17951" xr:uid="{00000000-0005-0000-0000-000050450000}"/>
    <cellStyle name="40% - Accent6 50" xfId="17952" xr:uid="{00000000-0005-0000-0000-000051450000}"/>
    <cellStyle name="40% - Accent6 50 2" xfId="17953" xr:uid="{00000000-0005-0000-0000-000052450000}"/>
    <cellStyle name="40% - Accent6 50 2 2" xfId="17954" xr:uid="{00000000-0005-0000-0000-000053450000}"/>
    <cellStyle name="40% - Accent6 50 2 2 2" xfId="17955" xr:uid="{00000000-0005-0000-0000-000054450000}"/>
    <cellStyle name="40% - Accent6 50 2 3" xfId="17956" xr:uid="{00000000-0005-0000-0000-000055450000}"/>
    <cellStyle name="40% - Accent6 50 2 3 2" xfId="17957" xr:uid="{00000000-0005-0000-0000-000056450000}"/>
    <cellStyle name="40% - Accent6 50 2 4" xfId="17958" xr:uid="{00000000-0005-0000-0000-000057450000}"/>
    <cellStyle name="40% - Accent6 50 2 4 2" xfId="17959" xr:uid="{00000000-0005-0000-0000-000058450000}"/>
    <cellStyle name="40% - Accent6 50 2 5" xfId="17960" xr:uid="{00000000-0005-0000-0000-000059450000}"/>
    <cellStyle name="40% - Accent6 50 2 5 2" xfId="17961" xr:uid="{00000000-0005-0000-0000-00005A450000}"/>
    <cellStyle name="40% - Accent6 50 2 6" xfId="17962" xr:uid="{00000000-0005-0000-0000-00005B450000}"/>
    <cellStyle name="40% - Accent6 50 3" xfId="17963" xr:uid="{00000000-0005-0000-0000-00005C450000}"/>
    <cellStyle name="40% - Accent6 50 3 2" xfId="17964" xr:uid="{00000000-0005-0000-0000-00005D450000}"/>
    <cellStyle name="40% - Accent6 50 4" xfId="17965" xr:uid="{00000000-0005-0000-0000-00005E450000}"/>
    <cellStyle name="40% - Accent6 50 4 2" xfId="17966" xr:uid="{00000000-0005-0000-0000-00005F450000}"/>
    <cellStyle name="40% - Accent6 50 5" xfId="17967" xr:uid="{00000000-0005-0000-0000-000060450000}"/>
    <cellStyle name="40% - Accent6 50 5 2" xfId="17968" xr:uid="{00000000-0005-0000-0000-000061450000}"/>
    <cellStyle name="40% - Accent6 50 6" xfId="17969" xr:uid="{00000000-0005-0000-0000-000062450000}"/>
    <cellStyle name="40% - Accent6 50 6 2" xfId="17970" xr:uid="{00000000-0005-0000-0000-000063450000}"/>
    <cellStyle name="40% - Accent6 50 7" xfId="17971" xr:uid="{00000000-0005-0000-0000-000064450000}"/>
    <cellStyle name="40% - Accent6 50 8" xfId="17972" xr:uid="{00000000-0005-0000-0000-000065450000}"/>
    <cellStyle name="40% - Accent6 51" xfId="17973" xr:uid="{00000000-0005-0000-0000-000066450000}"/>
    <cellStyle name="40% - Accent6 51 2" xfId="17974" xr:uid="{00000000-0005-0000-0000-000067450000}"/>
    <cellStyle name="40% - Accent6 51 2 2" xfId="17975" xr:uid="{00000000-0005-0000-0000-000068450000}"/>
    <cellStyle name="40% - Accent6 51 2 2 2" xfId="17976" xr:uid="{00000000-0005-0000-0000-000069450000}"/>
    <cellStyle name="40% - Accent6 51 2 3" xfId="17977" xr:uid="{00000000-0005-0000-0000-00006A450000}"/>
    <cellStyle name="40% - Accent6 51 2 3 2" xfId="17978" xr:uid="{00000000-0005-0000-0000-00006B450000}"/>
    <cellStyle name="40% - Accent6 51 2 4" xfId="17979" xr:uid="{00000000-0005-0000-0000-00006C450000}"/>
    <cellStyle name="40% - Accent6 51 2 4 2" xfId="17980" xr:uid="{00000000-0005-0000-0000-00006D450000}"/>
    <cellStyle name="40% - Accent6 51 2 5" xfId="17981" xr:uid="{00000000-0005-0000-0000-00006E450000}"/>
    <cellStyle name="40% - Accent6 51 2 5 2" xfId="17982" xr:uid="{00000000-0005-0000-0000-00006F450000}"/>
    <cellStyle name="40% - Accent6 51 2 6" xfId="17983" xr:uid="{00000000-0005-0000-0000-000070450000}"/>
    <cellStyle name="40% - Accent6 51 3" xfId="17984" xr:uid="{00000000-0005-0000-0000-000071450000}"/>
    <cellStyle name="40% - Accent6 51 3 2" xfId="17985" xr:uid="{00000000-0005-0000-0000-000072450000}"/>
    <cellStyle name="40% - Accent6 51 4" xfId="17986" xr:uid="{00000000-0005-0000-0000-000073450000}"/>
    <cellStyle name="40% - Accent6 51 4 2" xfId="17987" xr:uid="{00000000-0005-0000-0000-000074450000}"/>
    <cellStyle name="40% - Accent6 51 5" xfId="17988" xr:uid="{00000000-0005-0000-0000-000075450000}"/>
    <cellStyle name="40% - Accent6 51 5 2" xfId="17989" xr:uid="{00000000-0005-0000-0000-000076450000}"/>
    <cellStyle name="40% - Accent6 51 6" xfId="17990" xr:uid="{00000000-0005-0000-0000-000077450000}"/>
    <cellStyle name="40% - Accent6 51 6 2" xfId="17991" xr:uid="{00000000-0005-0000-0000-000078450000}"/>
    <cellStyle name="40% - Accent6 51 7" xfId="17992" xr:uid="{00000000-0005-0000-0000-000079450000}"/>
    <cellStyle name="40% - Accent6 51 8" xfId="17993" xr:uid="{00000000-0005-0000-0000-00007A450000}"/>
    <cellStyle name="40% - Accent6 52" xfId="17994" xr:uid="{00000000-0005-0000-0000-00007B450000}"/>
    <cellStyle name="40% - Accent6 52 2" xfId="17995" xr:uid="{00000000-0005-0000-0000-00007C450000}"/>
    <cellStyle name="40% - Accent6 52 2 2" xfId="17996" xr:uid="{00000000-0005-0000-0000-00007D450000}"/>
    <cellStyle name="40% - Accent6 52 2 2 2" xfId="17997" xr:uid="{00000000-0005-0000-0000-00007E450000}"/>
    <cellStyle name="40% - Accent6 52 2 3" xfId="17998" xr:uid="{00000000-0005-0000-0000-00007F450000}"/>
    <cellStyle name="40% - Accent6 52 2 3 2" xfId="17999" xr:uid="{00000000-0005-0000-0000-000080450000}"/>
    <cellStyle name="40% - Accent6 52 2 4" xfId="18000" xr:uid="{00000000-0005-0000-0000-000081450000}"/>
    <cellStyle name="40% - Accent6 52 2 4 2" xfId="18001" xr:uid="{00000000-0005-0000-0000-000082450000}"/>
    <cellStyle name="40% - Accent6 52 2 5" xfId="18002" xr:uid="{00000000-0005-0000-0000-000083450000}"/>
    <cellStyle name="40% - Accent6 52 2 5 2" xfId="18003" xr:uid="{00000000-0005-0000-0000-000084450000}"/>
    <cellStyle name="40% - Accent6 52 2 6" xfId="18004" xr:uid="{00000000-0005-0000-0000-000085450000}"/>
    <cellStyle name="40% - Accent6 52 3" xfId="18005" xr:uid="{00000000-0005-0000-0000-000086450000}"/>
    <cellStyle name="40% - Accent6 52 3 2" xfId="18006" xr:uid="{00000000-0005-0000-0000-000087450000}"/>
    <cellStyle name="40% - Accent6 52 4" xfId="18007" xr:uid="{00000000-0005-0000-0000-000088450000}"/>
    <cellStyle name="40% - Accent6 52 4 2" xfId="18008" xr:uid="{00000000-0005-0000-0000-000089450000}"/>
    <cellStyle name="40% - Accent6 52 5" xfId="18009" xr:uid="{00000000-0005-0000-0000-00008A450000}"/>
    <cellStyle name="40% - Accent6 52 5 2" xfId="18010" xr:uid="{00000000-0005-0000-0000-00008B450000}"/>
    <cellStyle name="40% - Accent6 52 6" xfId="18011" xr:uid="{00000000-0005-0000-0000-00008C450000}"/>
    <cellStyle name="40% - Accent6 52 6 2" xfId="18012" xr:uid="{00000000-0005-0000-0000-00008D450000}"/>
    <cellStyle name="40% - Accent6 52 7" xfId="18013" xr:uid="{00000000-0005-0000-0000-00008E450000}"/>
    <cellStyle name="40% - Accent6 52 8" xfId="18014" xr:uid="{00000000-0005-0000-0000-00008F450000}"/>
    <cellStyle name="40% - Accent6 53" xfId="18015" xr:uid="{00000000-0005-0000-0000-000090450000}"/>
    <cellStyle name="40% - Accent6 53 2" xfId="18016" xr:uid="{00000000-0005-0000-0000-000091450000}"/>
    <cellStyle name="40% - Accent6 53 2 2" xfId="18017" xr:uid="{00000000-0005-0000-0000-000092450000}"/>
    <cellStyle name="40% - Accent6 53 2 2 2" xfId="18018" xr:uid="{00000000-0005-0000-0000-000093450000}"/>
    <cellStyle name="40% - Accent6 53 2 3" xfId="18019" xr:uid="{00000000-0005-0000-0000-000094450000}"/>
    <cellStyle name="40% - Accent6 53 2 3 2" xfId="18020" xr:uid="{00000000-0005-0000-0000-000095450000}"/>
    <cellStyle name="40% - Accent6 53 2 4" xfId="18021" xr:uid="{00000000-0005-0000-0000-000096450000}"/>
    <cellStyle name="40% - Accent6 53 2 4 2" xfId="18022" xr:uid="{00000000-0005-0000-0000-000097450000}"/>
    <cellStyle name="40% - Accent6 53 2 5" xfId="18023" xr:uid="{00000000-0005-0000-0000-000098450000}"/>
    <cellStyle name="40% - Accent6 53 2 5 2" xfId="18024" xr:uid="{00000000-0005-0000-0000-000099450000}"/>
    <cellStyle name="40% - Accent6 53 2 6" xfId="18025" xr:uid="{00000000-0005-0000-0000-00009A450000}"/>
    <cellStyle name="40% - Accent6 53 3" xfId="18026" xr:uid="{00000000-0005-0000-0000-00009B450000}"/>
    <cellStyle name="40% - Accent6 53 3 2" xfId="18027" xr:uid="{00000000-0005-0000-0000-00009C450000}"/>
    <cellStyle name="40% - Accent6 53 4" xfId="18028" xr:uid="{00000000-0005-0000-0000-00009D450000}"/>
    <cellStyle name="40% - Accent6 53 4 2" xfId="18029" xr:uid="{00000000-0005-0000-0000-00009E450000}"/>
    <cellStyle name="40% - Accent6 53 5" xfId="18030" xr:uid="{00000000-0005-0000-0000-00009F450000}"/>
    <cellStyle name="40% - Accent6 53 5 2" xfId="18031" xr:uid="{00000000-0005-0000-0000-0000A0450000}"/>
    <cellStyle name="40% - Accent6 53 6" xfId="18032" xr:uid="{00000000-0005-0000-0000-0000A1450000}"/>
    <cellStyle name="40% - Accent6 53 6 2" xfId="18033" xr:uid="{00000000-0005-0000-0000-0000A2450000}"/>
    <cellStyle name="40% - Accent6 53 7" xfId="18034" xr:uid="{00000000-0005-0000-0000-0000A3450000}"/>
    <cellStyle name="40% - Accent6 53 8" xfId="18035" xr:uid="{00000000-0005-0000-0000-0000A4450000}"/>
    <cellStyle name="40% - Accent6 54" xfId="18036" xr:uid="{00000000-0005-0000-0000-0000A5450000}"/>
    <cellStyle name="40% - Accent6 54 2" xfId="18037" xr:uid="{00000000-0005-0000-0000-0000A6450000}"/>
    <cellStyle name="40% - Accent6 54 2 2" xfId="18038" xr:uid="{00000000-0005-0000-0000-0000A7450000}"/>
    <cellStyle name="40% - Accent6 54 2 2 2" xfId="18039" xr:uid="{00000000-0005-0000-0000-0000A8450000}"/>
    <cellStyle name="40% - Accent6 54 2 3" xfId="18040" xr:uid="{00000000-0005-0000-0000-0000A9450000}"/>
    <cellStyle name="40% - Accent6 54 2 3 2" xfId="18041" xr:uid="{00000000-0005-0000-0000-0000AA450000}"/>
    <cellStyle name="40% - Accent6 54 2 4" xfId="18042" xr:uid="{00000000-0005-0000-0000-0000AB450000}"/>
    <cellStyle name="40% - Accent6 54 2 4 2" xfId="18043" xr:uid="{00000000-0005-0000-0000-0000AC450000}"/>
    <cellStyle name="40% - Accent6 54 2 5" xfId="18044" xr:uid="{00000000-0005-0000-0000-0000AD450000}"/>
    <cellStyle name="40% - Accent6 54 2 5 2" xfId="18045" xr:uid="{00000000-0005-0000-0000-0000AE450000}"/>
    <cellStyle name="40% - Accent6 54 2 6" xfId="18046" xr:uid="{00000000-0005-0000-0000-0000AF450000}"/>
    <cellStyle name="40% - Accent6 54 3" xfId="18047" xr:uid="{00000000-0005-0000-0000-0000B0450000}"/>
    <cellStyle name="40% - Accent6 54 3 2" xfId="18048" xr:uid="{00000000-0005-0000-0000-0000B1450000}"/>
    <cellStyle name="40% - Accent6 54 4" xfId="18049" xr:uid="{00000000-0005-0000-0000-0000B2450000}"/>
    <cellStyle name="40% - Accent6 54 4 2" xfId="18050" xr:uid="{00000000-0005-0000-0000-0000B3450000}"/>
    <cellStyle name="40% - Accent6 54 5" xfId="18051" xr:uid="{00000000-0005-0000-0000-0000B4450000}"/>
    <cellStyle name="40% - Accent6 54 5 2" xfId="18052" xr:uid="{00000000-0005-0000-0000-0000B5450000}"/>
    <cellStyle name="40% - Accent6 54 6" xfId="18053" xr:uid="{00000000-0005-0000-0000-0000B6450000}"/>
    <cellStyle name="40% - Accent6 54 6 2" xfId="18054" xr:uid="{00000000-0005-0000-0000-0000B7450000}"/>
    <cellStyle name="40% - Accent6 54 7" xfId="18055" xr:uid="{00000000-0005-0000-0000-0000B8450000}"/>
    <cellStyle name="40% - Accent6 54 8" xfId="18056" xr:uid="{00000000-0005-0000-0000-0000B9450000}"/>
    <cellStyle name="40% - Accent6 55" xfId="18057" xr:uid="{00000000-0005-0000-0000-0000BA450000}"/>
    <cellStyle name="40% - Accent6 55 2" xfId="18058" xr:uid="{00000000-0005-0000-0000-0000BB450000}"/>
    <cellStyle name="40% - Accent6 55 2 2" xfId="18059" xr:uid="{00000000-0005-0000-0000-0000BC450000}"/>
    <cellStyle name="40% - Accent6 55 2 2 2" xfId="18060" xr:uid="{00000000-0005-0000-0000-0000BD450000}"/>
    <cellStyle name="40% - Accent6 55 2 3" xfId="18061" xr:uid="{00000000-0005-0000-0000-0000BE450000}"/>
    <cellStyle name="40% - Accent6 55 2 3 2" xfId="18062" xr:uid="{00000000-0005-0000-0000-0000BF450000}"/>
    <cellStyle name="40% - Accent6 55 2 4" xfId="18063" xr:uid="{00000000-0005-0000-0000-0000C0450000}"/>
    <cellStyle name="40% - Accent6 55 2 4 2" xfId="18064" xr:uid="{00000000-0005-0000-0000-0000C1450000}"/>
    <cellStyle name="40% - Accent6 55 2 5" xfId="18065" xr:uid="{00000000-0005-0000-0000-0000C2450000}"/>
    <cellStyle name="40% - Accent6 55 2 5 2" xfId="18066" xr:uid="{00000000-0005-0000-0000-0000C3450000}"/>
    <cellStyle name="40% - Accent6 55 2 6" xfId="18067" xr:uid="{00000000-0005-0000-0000-0000C4450000}"/>
    <cellStyle name="40% - Accent6 55 3" xfId="18068" xr:uid="{00000000-0005-0000-0000-0000C5450000}"/>
    <cellStyle name="40% - Accent6 55 3 2" xfId="18069" xr:uid="{00000000-0005-0000-0000-0000C6450000}"/>
    <cellStyle name="40% - Accent6 55 4" xfId="18070" xr:uid="{00000000-0005-0000-0000-0000C7450000}"/>
    <cellStyle name="40% - Accent6 55 4 2" xfId="18071" xr:uid="{00000000-0005-0000-0000-0000C8450000}"/>
    <cellStyle name="40% - Accent6 55 5" xfId="18072" xr:uid="{00000000-0005-0000-0000-0000C9450000}"/>
    <cellStyle name="40% - Accent6 55 5 2" xfId="18073" xr:uid="{00000000-0005-0000-0000-0000CA450000}"/>
    <cellStyle name="40% - Accent6 55 6" xfId="18074" xr:uid="{00000000-0005-0000-0000-0000CB450000}"/>
    <cellStyle name="40% - Accent6 55 6 2" xfId="18075" xr:uid="{00000000-0005-0000-0000-0000CC450000}"/>
    <cellStyle name="40% - Accent6 55 7" xfId="18076" xr:uid="{00000000-0005-0000-0000-0000CD450000}"/>
    <cellStyle name="40% - Accent6 55 8" xfId="18077" xr:uid="{00000000-0005-0000-0000-0000CE450000}"/>
    <cellStyle name="40% - Accent6 56" xfId="18078" xr:uid="{00000000-0005-0000-0000-0000CF450000}"/>
    <cellStyle name="40% - Accent6 56 2" xfId="18079" xr:uid="{00000000-0005-0000-0000-0000D0450000}"/>
    <cellStyle name="40% - Accent6 56 2 2" xfId="18080" xr:uid="{00000000-0005-0000-0000-0000D1450000}"/>
    <cellStyle name="40% - Accent6 56 2 2 2" xfId="18081" xr:uid="{00000000-0005-0000-0000-0000D2450000}"/>
    <cellStyle name="40% - Accent6 56 2 3" xfId="18082" xr:uid="{00000000-0005-0000-0000-0000D3450000}"/>
    <cellStyle name="40% - Accent6 56 2 3 2" xfId="18083" xr:uid="{00000000-0005-0000-0000-0000D4450000}"/>
    <cellStyle name="40% - Accent6 56 2 4" xfId="18084" xr:uid="{00000000-0005-0000-0000-0000D5450000}"/>
    <cellStyle name="40% - Accent6 56 2 4 2" xfId="18085" xr:uid="{00000000-0005-0000-0000-0000D6450000}"/>
    <cellStyle name="40% - Accent6 56 2 5" xfId="18086" xr:uid="{00000000-0005-0000-0000-0000D7450000}"/>
    <cellStyle name="40% - Accent6 56 2 5 2" xfId="18087" xr:uid="{00000000-0005-0000-0000-0000D8450000}"/>
    <cellStyle name="40% - Accent6 56 2 6" xfId="18088" xr:uid="{00000000-0005-0000-0000-0000D9450000}"/>
    <cellStyle name="40% - Accent6 56 3" xfId="18089" xr:uid="{00000000-0005-0000-0000-0000DA450000}"/>
    <cellStyle name="40% - Accent6 56 3 2" xfId="18090" xr:uid="{00000000-0005-0000-0000-0000DB450000}"/>
    <cellStyle name="40% - Accent6 56 4" xfId="18091" xr:uid="{00000000-0005-0000-0000-0000DC450000}"/>
    <cellStyle name="40% - Accent6 56 4 2" xfId="18092" xr:uid="{00000000-0005-0000-0000-0000DD450000}"/>
    <cellStyle name="40% - Accent6 56 5" xfId="18093" xr:uid="{00000000-0005-0000-0000-0000DE450000}"/>
    <cellStyle name="40% - Accent6 56 5 2" xfId="18094" xr:uid="{00000000-0005-0000-0000-0000DF450000}"/>
    <cellStyle name="40% - Accent6 56 6" xfId="18095" xr:uid="{00000000-0005-0000-0000-0000E0450000}"/>
    <cellStyle name="40% - Accent6 56 6 2" xfId="18096" xr:uid="{00000000-0005-0000-0000-0000E1450000}"/>
    <cellStyle name="40% - Accent6 56 7" xfId="18097" xr:uid="{00000000-0005-0000-0000-0000E2450000}"/>
    <cellStyle name="40% - Accent6 56 8" xfId="18098" xr:uid="{00000000-0005-0000-0000-0000E3450000}"/>
    <cellStyle name="40% - Accent6 57" xfId="18099" xr:uid="{00000000-0005-0000-0000-0000E4450000}"/>
    <cellStyle name="40% - Accent6 57 2" xfId="18100" xr:uid="{00000000-0005-0000-0000-0000E5450000}"/>
    <cellStyle name="40% - Accent6 57 2 2" xfId="18101" xr:uid="{00000000-0005-0000-0000-0000E6450000}"/>
    <cellStyle name="40% - Accent6 57 2 2 2" xfId="18102" xr:uid="{00000000-0005-0000-0000-0000E7450000}"/>
    <cellStyle name="40% - Accent6 57 2 3" xfId="18103" xr:uid="{00000000-0005-0000-0000-0000E8450000}"/>
    <cellStyle name="40% - Accent6 57 2 3 2" xfId="18104" xr:uid="{00000000-0005-0000-0000-0000E9450000}"/>
    <cellStyle name="40% - Accent6 57 2 4" xfId="18105" xr:uid="{00000000-0005-0000-0000-0000EA450000}"/>
    <cellStyle name="40% - Accent6 57 2 4 2" xfId="18106" xr:uid="{00000000-0005-0000-0000-0000EB450000}"/>
    <cellStyle name="40% - Accent6 57 2 5" xfId="18107" xr:uid="{00000000-0005-0000-0000-0000EC450000}"/>
    <cellStyle name="40% - Accent6 57 2 5 2" xfId="18108" xr:uid="{00000000-0005-0000-0000-0000ED450000}"/>
    <cellStyle name="40% - Accent6 57 2 6" xfId="18109" xr:uid="{00000000-0005-0000-0000-0000EE450000}"/>
    <cellStyle name="40% - Accent6 57 3" xfId="18110" xr:uid="{00000000-0005-0000-0000-0000EF450000}"/>
    <cellStyle name="40% - Accent6 57 3 2" xfId="18111" xr:uid="{00000000-0005-0000-0000-0000F0450000}"/>
    <cellStyle name="40% - Accent6 57 4" xfId="18112" xr:uid="{00000000-0005-0000-0000-0000F1450000}"/>
    <cellStyle name="40% - Accent6 57 4 2" xfId="18113" xr:uid="{00000000-0005-0000-0000-0000F2450000}"/>
    <cellStyle name="40% - Accent6 57 5" xfId="18114" xr:uid="{00000000-0005-0000-0000-0000F3450000}"/>
    <cellStyle name="40% - Accent6 57 5 2" xfId="18115" xr:uid="{00000000-0005-0000-0000-0000F4450000}"/>
    <cellStyle name="40% - Accent6 57 6" xfId="18116" xr:uid="{00000000-0005-0000-0000-0000F5450000}"/>
    <cellStyle name="40% - Accent6 57 6 2" xfId="18117" xr:uid="{00000000-0005-0000-0000-0000F6450000}"/>
    <cellStyle name="40% - Accent6 57 7" xfId="18118" xr:uid="{00000000-0005-0000-0000-0000F7450000}"/>
    <cellStyle name="40% - Accent6 57 8" xfId="18119" xr:uid="{00000000-0005-0000-0000-0000F8450000}"/>
    <cellStyle name="40% - Accent6 58" xfId="18120" xr:uid="{00000000-0005-0000-0000-0000F9450000}"/>
    <cellStyle name="40% - Accent6 58 2" xfId="18121" xr:uid="{00000000-0005-0000-0000-0000FA450000}"/>
    <cellStyle name="40% - Accent6 58 2 2" xfId="18122" xr:uid="{00000000-0005-0000-0000-0000FB450000}"/>
    <cellStyle name="40% - Accent6 58 2 2 2" xfId="18123" xr:uid="{00000000-0005-0000-0000-0000FC450000}"/>
    <cellStyle name="40% - Accent6 58 2 3" xfId="18124" xr:uid="{00000000-0005-0000-0000-0000FD450000}"/>
    <cellStyle name="40% - Accent6 58 2 3 2" xfId="18125" xr:uid="{00000000-0005-0000-0000-0000FE450000}"/>
    <cellStyle name="40% - Accent6 58 2 4" xfId="18126" xr:uid="{00000000-0005-0000-0000-0000FF450000}"/>
    <cellStyle name="40% - Accent6 58 2 4 2" xfId="18127" xr:uid="{00000000-0005-0000-0000-000000460000}"/>
    <cellStyle name="40% - Accent6 58 2 5" xfId="18128" xr:uid="{00000000-0005-0000-0000-000001460000}"/>
    <cellStyle name="40% - Accent6 58 2 5 2" xfId="18129" xr:uid="{00000000-0005-0000-0000-000002460000}"/>
    <cellStyle name="40% - Accent6 58 2 6" xfId="18130" xr:uid="{00000000-0005-0000-0000-000003460000}"/>
    <cellStyle name="40% - Accent6 58 3" xfId="18131" xr:uid="{00000000-0005-0000-0000-000004460000}"/>
    <cellStyle name="40% - Accent6 58 3 2" xfId="18132" xr:uid="{00000000-0005-0000-0000-000005460000}"/>
    <cellStyle name="40% - Accent6 58 4" xfId="18133" xr:uid="{00000000-0005-0000-0000-000006460000}"/>
    <cellStyle name="40% - Accent6 58 4 2" xfId="18134" xr:uid="{00000000-0005-0000-0000-000007460000}"/>
    <cellStyle name="40% - Accent6 58 5" xfId="18135" xr:uid="{00000000-0005-0000-0000-000008460000}"/>
    <cellStyle name="40% - Accent6 58 5 2" xfId="18136" xr:uid="{00000000-0005-0000-0000-000009460000}"/>
    <cellStyle name="40% - Accent6 58 6" xfId="18137" xr:uid="{00000000-0005-0000-0000-00000A460000}"/>
    <cellStyle name="40% - Accent6 58 6 2" xfId="18138" xr:uid="{00000000-0005-0000-0000-00000B460000}"/>
    <cellStyle name="40% - Accent6 58 7" xfId="18139" xr:uid="{00000000-0005-0000-0000-00000C460000}"/>
    <cellStyle name="40% - Accent6 58 8" xfId="18140" xr:uid="{00000000-0005-0000-0000-00000D460000}"/>
    <cellStyle name="40% - Accent6 59" xfId="18141" xr:uid="{00000000-0005-0000-0000-00000E460000}"/>
    <cellStyle name="40% - Accent6 59 2" xfId="18142" xr:uid="{00000000-0005-0000-0000-00000F460000}"/>
    <cellStyle name="40% - Accent6 59 2 2" xfId="18143" xr:uid="{00000000-0005-0000-0000-000010460000}"/>
    <cellStyle name="40% - Accent6 59 2 2 2" xfId="18144" xr:uid="{00000000-0005-0000-0000-000011460000}"/>
    <cellStyle name="40% - Accent6 59 2 3" xfId="18145" xr:uid="{00000000-0005-0000-0000-000012460000}"/>
    <cellStyle name="40% - Accent6 59 2 3 2" xfId="18146" xr:uid="{00000000-0005-0000-0000-000013460000}"/>
    <cellStyle name="40% - Accent6 59 2 4" xfId="18147" xr:uid="{00000000-0005-0000-0000-000014460000}"/>
    <cellStyle name="40% - Accent6 59 2 4 2" xfId="18148" xr:uid="{00000000-0005-0000-0000-000015460000}"/>
    <cellStyle name="40% - Accent6 59 2 5" xfId="18149" xr:uid="{00000000-0005-0000-0000-000016460000}"/>
    <cellStyle name="40% - Accent6 59 2 5 2" xfId="18150" xr:uid="{00000000-0005-0000-0000-000017460000}"/>
    <cellStyle name="40% - Accent6 59 2 6" xfId="18151" xr:uid="{00000000-0005-0000-0000-000018460000}"/>
    <cellStyle name="40% - Accent6 59 3" xfId="18152" xr:uid="{00000000-0005-0000-0000-000019460000}"/>
    <cellStyle name="40% - Accent6 59 3 2" xfId="18153" xr:uid="{00000000-0005-0000-0000-00001A460000}"/>
    <cellStyle name="40% - Accent6 59 4" xfId="18154" xr:uid="{00000000-0005-0000-0000-00001B460000}"/>
    <cellStyle name="40% - Accent6 59 4 2" xfId="18155" xr:uid="{00000000-0005-0000-0000-00001C460000}"/>
    <cellStyle name="40% - Accent6 59 5" xfId="18156" xr:uid="{00000000-0005-0000-0000-00001D460000}"/>
    <cellStyle name="40% - Accent6 59 5 2" xfId="18157" xr:uid="{00000000-0005-0000-0000-00001E460000}"/>
    <cellStyle name="40% - Accent6 59 6" xfId="18158" xr:uid="{00000000-0005-0000-0000-00001F460000}"/>
    <cellStyle name="40% - Accent6 59 6 2" xfId="18159" xr:uid="{00000000-0005-0000-0000-000020460000}"/>
    <cellStyle name="40% - Accent6 59 7" xfId="18160" xr:uid="{00000000-0005-0000-0000-000021460000}"/>
    <cellStyle name="40% - Accent6 59 8" xfId="18161" xr:uid="{00000000-0005-0000-0000-000022460000}"/>
    <cellStyle name="40% - Accent6 6" xfId="18162" xr:uid="{00000000-0005-0000-0000-000023460000}"/>
    <cellStyle name="40% - Accent6 6 10" xfId="18163" xr:uid="{00000000-0005-0000-0000-000024460000}"/>
    <cellStyle name="40% - Accent6 6 11" xfId="18164" xr:uid="{00000000-0005-0000-0000-000025460000}"/>
    <cellStyle name="40% - Accent6 6 2" xfId="18165" xr:uid="{00000000-0005-0000-0000-000026460000}"/>
    <cellStyle name="40% - Accent6 6 2 2" xfId="18166" xr:uid="{00000000-0005-0000-0000-000027460000}"/>
    <cellStyle name="40% - Accent6 6 2 2 2" xfId="18167" xr:uid="{00000000-0005-0000-0000-000028460000}"/>
    <cellStyle name="40% - Accent6 6 2 3" xfId="18168" xr:uid="{00000000-0005-0000-0000-000029460000}"/>
    <cellStyle name="40% - Accent6 6 2 3 2" xfId="18169" xr:uid="{00000000-0005-0000-0000-00002A460000}"/>
    <cellStyle name="40% - Accent6 6 2 4" xfId="18170" xr:uid="{00000000-0005-0000-0000-00002B460000}"/>
    <cellStyle name="40% - Accent6 6 2 4 2" xfId="18171" xr:uid="{00000000-0005-0000-0000-00002C460000}"/>
    <cellStyle name="40% - Accent6 6 2 5" xfId="18172" xr:uid="{00000000-0005-0000-0000-00002D460000}"/>
    <cellStyle name="40% - Accent6 6 2 5 2" xfId="18173" xr:uid="{00000000-0005-0000-0000-00002E460000}"/>
    <cellStyle name="40% - Accent6 6 2 6" xfId="18174" xr:uid="{00000000-0005-0000-0000-00002F460000}"/>
    <cellStyle name="40% - Accent6 6 2 7" xfId="18175" xr:uid="{00000000-0005-0000-0000-000030460000}"/>
    <cellStyle name="40% - Accent6 6 2 8" xfId="18176" xr:uid="{00000000-0005-0000-0000-000031460000}"/>
    <cellStyle name="40% - Accent6 6 2 9" xfId="18177" xr:uid="{00000000-0005-0000-0000-000032460000}"/>
    <cellStyle name="40% - Accent6 6 3" xfId="18178" xr:uid="{00000000-0005-0000-0000-000033460000}"/>
    <cellStyle name="40% - Accent6 6 3 2" xfId="18179" xr:uid="{00000000-0005-0000-0000-000034460000}"/>
    <cellStyle name="40% - Accent6 6 4" xfId="18180" xr:uid="{00000000-0005-0000-0000-000035460000}"/>
    <cellStyle name="40% - Accent6 6 4 2" xfId="18181" xr:uid="{00000000-0005-0000-0000-000036460000}"/>
    <cellStyle name="40% - Accent6 6 5" xfId="18182" xr:uid="{00000000-0005-0000-0000-000037460000}"/>
    <cellStyle name="40% - Accent6 6 5 2" xfId="18183" xr:uid="{00000000-0005-0000-0000-000038460000}"/>
    <cellStyle name="40% - Accent6 6 6" xfId="18184" xr:uid="{00000000-0005-0000-0000-000039460000}"/>
    <cellStyle name="40% - Accent6 6 6 2" xfId="18185" xr:uid="{00000000-0005-0000-0000-00003A460000}"/>
    <cellStyle name="40% - Accent6 6 7" xfId="18186" xr:uid="{00000000-0005-0000-0000-00003B460000}"/>
    <cellStyle name="40% - Accent6 6 8" xfId="18187" xr:uid="{00000000-0005-0000-0000-00003C460000}"/>
    <cellStyle name="40% - Accent6 6 9" xfId="18188" xr:uid="{00000000-0005-0000-0000-00003D460000}"/>
    <cellStyle name="40% - Accent6 60" xfId="18189" xr:uid="{00000000-0005-0000-0000-00003E460000}"/>
    <cellStyle name="40% - Accent6 60 2" xfId="18190" xr:uid="{00000000-0005-0000-0000-00003F460000}"/>
    <cellStyle name="40% - Accent6 60 2 2" xfId="18191" xr:uid="{00000000-0005-0000-0000-000040460000}"/>
    <cellStyle name="40% - Accent6 60 2 2 2" xfId="18192" xr:uid="{00000000-0005-0000-0000-000041460000}"/>
    <cellStyle name="40% - Accent6 60 2 3" xfId="18193" xr:uid="{00000000-0005-0000-0000-000042460000}"/>
    <cellStyle name="40% - Accent6 60 2 3 2" xfId="18194" xr:uid="{00000000-0005-0000-0000-000043460000}"/>
    <cellStyle name="40% - Accent6 60 2 4" xfId="18195" xr:uid="{00000000-0005-0000-0000-000044460000}"/>
    <cellStyle name="40% - Accent6 60 2 4 2" xfId="18196" xr:uid="{00000000-0005-0000-0000-000045460000}"/>
    <cellStyle name="40% - Accent6 60 2 5" xfId="18197" xr:uid="{00000000-0005-0000-0000-000046460000}"/>
    <cellStyle name="40% - Accent6 60 2 5 2" xfId="18198" xr:uid="{00000000-0005-0000-0000-000047460000}"/>
    <cellStyle name="40% - Accent6 60 2 6" xfId="18199" xr:uid="{00000000-0005-0000-0000-000048460000}"/>
    <cellStyle name="40% - Accent6 60 3" xfId="18200" xr:uid="{00000000-0005-0000-0000-000049460000}"/>
    <cellStyle name="40% - Accent6 60 3 2" xfId="18201" xr:uid="{00000000-0005-0000-0000-00004A460000}"/>
    <cellStyle name="40% - Accent6 60 4" xfId="18202" xr:uid="{00000000-0005-0000-0000-00004B460000}"/>
    <cellStyle name="40% - Accent6 60 4 2" xfId="18203" xr:uid="{00000000-0005-0000-0000-00004C460000}"/>
    <cellStyle name="40% - Accent6 60 5" xfId="18204" xr:uid="{00000000-0005-0000-0000-00004D460000}"/>
    <cellStyle name="40% - Accent6 60 5 2" xfId="18205" xr:uid="{00000000-0005-0000-0000-00004E460000}"/>
    <cellStyle name="40% - Accent6 60 6" xfId="18206" xr:uid="{00000000-0005-0000-0000-00004F460000}"/>
    <cellStyle name="40% - Accent6 60 6 2" xfId="18207" xr:uid="{00000000-0005-0000-0000-000050460000}"/>
    <cellStyle name="40% - Accent6 60 7" xfId="18208" xr:uid="{00000000-0005-0000-0000-000051460000}"/>
    <cellStyle name="40% - Accent6 60 8" xfId="18209" xr:uid="{00000000-0005-0000-0000-000052460000}"/>
    <cellStyle name="40% - Accent6 61" xfId="18210" xr:uid="{00000000-0005-0000-0000-000053460000}"/>
    <cellStyle name="40% - Accent6 61 2" xfId="18211" xr:uid="{00000000-0005-0000-0000-000054460000}"/>
    <cellStyle name="40% - Accent6 61 2 2" xfId="18212" xr:uid="{00000000-0005-0000-0000-000055460000}"/>
    <cellStyle name="40% - Accent6 61 2 2 2" xfId="18213" xr:uid="{00000000-0005-0000-0000-000056460000}"/>
    <cellStyle name="40% - Accent6 61 2 3" xfId="18214" xr:uid="{00000000-0005-0000-0000-000057460000}"/>
    <cellStyle name="40% - Accent6 61 2 3 2" xfId="18215" xr:uid="{00000000-0005-0000-0000-000058460000}"/>
    <cellStyle name="40% - Accent6 61 2 4" xfId="18216" xr:uid="{00000000-0005-0000-0000-000059460000}"/>
    <cellStyle name="40% - Accent6 61 2 4 2" xfId="18217" xr:uid="{00000000-0005-0000-0000-00005A460000}"/>
    <cellStyle name="40% - Accent6 61 2 5" xfId="18218" xr:uid="{00000000-0005-0000-0000-00005B460000}"/>
    <cellStyle name="40% - Accent6 61 2 5 2" xfId="18219" xr:uid="{00000000-0005-0000-0000-00005C460000}"/>
    <cellStyle name="40% - Accent6 61 2 6" xfId="18220" xr:uid="{00000000-0005-0000-0000-00005D460000}"/>
    <cellStyle name="40% - Accent6 61 3" xfId="18221" xr:uid="{00000000-0005-0000-0000-00005E460000}"/>
    <cellStyle name="40% - Accent6 61 3 2" xfId="18222" xr:uid="{00000000-0005-0000-0000-00005F460000}"/>
    <cellStyle name="40% - Accent6 61 4" xfId="18223" xr:uid="{00000000-0005-0000-0000-000060460000}"/>
    <cellStyle name="40% - Accent6 61 4 2" xfId="18224" xr:uid="{00000000-0005-0000-0000-000061460000}"/>
    <cellStyle name="40% - Accent6 61 5" xfId="18225" xr:uid="{00000000-0005-0000-0000-000062460000}"/>
    <cellStyle name="40% - Accent6 61 5 2" xfId="18226" xr:uid="{00000000-0005-0000-0000-000063460000}"/>
    <cellStyle name="40% - Accent6 61 6" xfId="18227" xr:uid="{00000000-0005-0000-0000-000064460000}"/>
    <cellStyle name="40% - Accent6 61 6 2" xfId="18228" xr:uid="{00000000-0005-0000-0000-000065460000}"/>
    <cellStyle name="40% - Accent6 61 7" xfId="18229" xr:uid="{00000000-0005-0000-0000-000066460000}"/>
    <cellStyle name="40% - Accent6 61 8" xfId="18230" xr:uid="{00000000-0005-0000-0000-000067460000}"/>
    <cellStyle name="40% - Accent6 62" xfId="18231" xr:uid="{00000000-0005-0000-0000-000068460000}"/>
    <cellStyle name="40% - Accent6 62 2" xfId="18232" xr:uid="{00000000-0005-0000-0000-000069460000}"/>
    <cellStyle name="40% - Accent6 62 2 2" xfId="18233" xr:uid="{00000000-0005-0000-0000-00006A460000}"/>
    <cellStyle name="40% - Accent6 62 2 2 2" xfId="18234" xr:uid="{00000000-0005-0000-0000-00006B460000}"/>
    <cellStyle name="40% - Accent6 62 2 3" xfId="18235" xr:uid="{00000000-0005-0000-0000-00006C460000}"/>
    <cellStyle name="40% - Accent6 62 2 3 2" xfId="18236" xr:uid="{00000000-0005-0000-0000-00006D460000}"/>
    <cellStyle name="40% - Accent6 62 2 4" xfId="18237" xr:uid="{00000000-0005-0000-0000-00006E460000}"/>
    <cellStyle name="40% - Accent6 62 2 4 2" xfId="18238" xr:uid="{00000000-0005-0000-0000-00006F460000}"/>
    <cellStyle name="40% - Accent6 62 2 5" xfId="18239" xr:uid="{00000000-0005-0000-0000-000070460000}"/>
    <cellStyle name="40% - Accent6 62 2 5 2" xfId="18240" xr:uid="{00000000-0005-0000-0000-000071460000}"/>
    <cellStyle name="40% - Accent6 62 2 6" xfId="18241" xr:uid="{00000000-0005-0000-0000-000072460000}"/>
    <cellStyle name="40% - Accent6 62 3" xfId="18242" xr:uid="{00000000-0005-0000-0000-000073460000}"/>
    <cellStyle name="40% - Accent6 62 3 2" xfId="18243" xr:uid="{00000000-0005-0000-0000-000074460000}"/>
    <cellStyle name="40% - Accent6 62 4" xfId="18244" xr:uid="{00000000-0005-0000-0000-000075460000}"/>
    <cellStyle name="40% - Accent6 62 4 2" xfId="18245" xr:uid="{00000000-0005-0000-0000-000076460000}"/>
    <cellStyle name="40% - Accent6 62 5" xfId="18246" xr:uid="{00000000-0005-0000-0000-000077460000}"/>
    <cellStyle name="40% - Accent6 62 5 2" xfId="18247" xr:uid="{00000000-0005-0000-0000-000078460000}"/>
    <cellStyle name="40% - Accent6 62 6" xfId="18248" xr:uid="{00000000-0005-0000-0000-000079460000}"/>
    <cellStyle name="40% - Accent6 62 6 2" xfId="18249" xr:uid="{00000000-0005-0000-0000-00007A460000}"/>
    <cellStyle name="40% - Accent6 62 7" xfId="18250" xr:uid="{00000000-0005-0000-0000-00007B460000}"/>
    <cellStyle name="40% - Accent6 62 8" xfId="18251" xr:uid="{00000000-0005-0000-0000-00007C460000}"/>
    <cellStyle name="40% - Accent6 63" xfId="18252" xr:uid="{00000000-0005-0000-0000-00007D460000}"/>
    <cellStyle name="40% - Accent6 63 2" xfId="18253" xr:uid="{00000000-0005-0000-0000-00007E460000}"/>
    <cellStyle name="40% - Accent6 63 2 2" xfId="18254" xr:uid="{00000000-0005-0000-0000-00007F460000}"/>
    <cellStyle name="40% - Accent6 63 2 2 2" xfId="18255" xr:uid="{00000000-0005-0000-0000-000080460000}"/>
    <cellStyle name="40% - Accent6 63 2 3" xfId="18256" xr:uid="{00000000-0005-0000-0000-000081460000}"/>
    <cellStyle name="40% - Accent6 63 2 3 2" xfId="18257" xr:uid="{00000000-0005-0000-0000-000082460000}"/>
    <cellStyle name="40% - Accent6 63 2 4" xfId="18258" xr:uid="{00000000-0005-0000-0000-000083460000}"/>
    <cellStyle name="40% - Accent6 63 2 4 2" xfId="18259" xr:uid="{00000000-0005-0000-0000-000084460000}"/>
    <cellStyle name="40% - Accent6 63 2 5" xfId="18260" xr:uid="{00000000-0005-0000-0000-000085460000}"/>
    <cellStyle name="40% - Accent6 63 2 5 2" xfId="18261" xr:uid="{00000000-0005-0000-0000-000086460000}"/>
    <cellStyle name="40% - Accent6 63 2 6" xfId="18262" xr:uid="{00000000-0005-0000-0000-000087460000}"/>
    <cellStyle name="40% - Accent6 63 3" xfId="18263" xr:uid="{00000000-0005-0000-0000-000088460000}"/>
    <cellStyle name="40% - Accent6 63 3 2" xfId="18264" xr:uid="{00000000-0005-0000-0000-000089460000}"/>
    <cellStyle name="40% - Accent6 63 4" xfId="18265" xr:uid="{00000000-0005-0000-0000-00008A460000}"/>
    <cellStyle name="40% - Accent6 63 4 2" xfId="18266" xr:uid="{00000000-0005-0000-0000-00008B460000}"/>
    <cellStyle name="40% - Accent6 63 5" xfId="18267" xr:uid="{00000000-0005-0000-0000-00008C460000}"/>
    <cellStyle name="40% - Accent6 63 5 2" xfId="18268" xr:uid="{00000000-0005-0000-0000-00008D460000}"/>
    <cellStyle name="40% - Accent6 63 6" xfId="18269" xr:uid="{00000000-0005-0000-0000-00008E460000}"/>
    <cellStyle name="40% - Accent6 63 6 2" xfId="18270" xr:uid="{00000000-0005-0000-0000-00008F460000}"/>
    <cellStyle name="40% - Accent6 63 7" xfId="18271" xr:uid="{00000000-0005-0000-0000-000090460000}"/>
    <cellStyle name="40% - Accent6 63 8" xfId="18272" xr:uid="{00000000-0005-0000-0000-000091460000}"/>
    <cellStyle name="40% - Accent6 64" xfId="18273" xr:uid="{00000000-0005-0000-0000-000092460000}"/>
    <cellStyle name="40% - Accent6 64 2" xfId="18274" xr:uid="{00000000-0005-0000-0000-000093460000}"/>
    <cellStyle name="40% - Accent6 64 2 2" xfId="18275" xr:uid="{00000000-0005-0000-0000-000094460000}"/>
    <cellStyle name="40% - Accent6 64 2 2 2" xfId="18276" xr:uid="{00000000-0005-0000-0000-000095460000}"/>
    <cellStyle name="40% - Accent6 64 2 3" xfId="18277" xr:uid="{00000000-0005-0000-0000-000096460000}"/>
    <cellStyle name="40% - Accent6 64 2 3 2" xfId="18278" xr:uid="{00000000-0005-0000-0000-000097460000}"/>
    <cellStyle name="40% - Accent6 64 2 4" xfId="18279" xr:uid="{00000000-0005-0000-0000-000098460000}"/>
    <cellStyle name="40% - Accent6 64 2 4 2" xfId="18280" xr:uid="{00000000-0005-0000-0000-000099460000}"/>
    <cellStyle name="40% - Accent6 64 2 5" xfId="18281" xr:uid="{00000000-0005-0000-0000-00009A460000}"/>
    <cellStyle name="40% - Accent6 64 2 5 2" xfId="18282" xr:uid="{00000000-0005-0000-0000-00009B460000}"/>
    <cellStyle name="40% - Accent6 64 2 6" xfId="18283" xr:uid="{00000000-0005-0000-0000-00009C460000}"/>
    <cellStyle name="40% - Accent6 64 3" xfId="18284" xr:uid="{00000000-0005-0000-0000-00009D460000}"/>
    <cellStyle name="40% - Accent6 64 3 2" xfId="18285" xr:uid="{00000000-0005-0000-0000-00009E460000}"/>
    <cellStyle name="40% - Accent6 64 4" xfId="18286" xr:uid="{00000000-0005-0000-0000-00009F460000}"/>
    <cellStyle name="40% - Accent6 64 4 2" xfId="18287" xr:uid="{00000000-0005-0000-0000-0000A0460000}"/>
    <cellStyle name="40% - Accent6 64 5" xfId="18288" xr:uid="{00000000-0005-0000-0000-0000A1460000}"/>
    <cellStyle name="40% - Accent6 64 5 2" xfId="18289" xr:uid="{00000000-0005-0000-0000-0000A2460000}"/>
    <cellStyle name="40% - Accent6 64 6" xfId="18290" xr:uid="{00000000-0005-0000-0000-0000A3460000}"/>
    <cellStyle name="40% - Accent6 64 6 2" xfId="18291" xr:uid="{00000000-0005-0000-0000-0000A4460000}"/>
    <cellStyle name="40% - Accent6 64 7" xfId="18292" xr:uid="{00000000-0005-0000-0000-0000A5460000}"/>
    <cellStyle name="40% - Accent6 64 8" xfId="18293" xr:uid="{00000000-0005-0000-0000-0000A6460000}"/>
    <cellStyle name="40% - Accent6 65" xfId="18294" xr:uid="{00000000-0005-0000-0000-0000A7460000}"/>
    <cellStyle name="40% - Accent6 65 2" xfId="18295" xr:uid="{00000000-0005-0000-0000-0000A8460000}"/>
    <cellStyle name="40% - Accent6 65 2 2" xfId="18296" xr:uid="{00000000-0005-0000-0000-0000A9460000}"/>
    <cellStyle name="40% - Accent6 65 2 2 2" xfId="18297" xr:uid="{00000000-0005-0000-0000-0000AA460000}"/>
    <cellStyle name="40% - Accent6 65 2 3" xfId="18298" xr:uid="{00000000-0005-0000-0000-0000AB460000}"/>
    <cellStyle name="40% - Accent6 65 2 3 2" xfId="18299" xr:uid="{00000000-0005-0000-0000-0000AC460000}"/>
    <cellStyle name="40% - Accent6 65 2 4" xfId="18300" xr:uid="{00000000-0005-0000-0000-0000AD460000}"/>
    <cellStyle name="40% - Accent6 65 2 4 2" xfId="18301" xr:uid="{00000000-0005-0000-0000-0000AE460000}"/>
    <cellStyle name="40% - Accent6 65 2 5" xfId="18302" xr:uid="{00000000-0005-0000-0000-0000AF460000}"/>
    <cellStyle name="40% - Accent6 65 2 5 2" xfId="18303" xr:uid="{00000000-0005-0000-0000-0000B0460000}"/>
    <cellStyle name="40% - Accent6 65 2 6" xfId="18304" xr:uid="{00000000-0005-0000-0000-0000B1460000}"/>
    <cellStyle name="40% - Accent6 65 3" xfId="18305" xr:uid="{00000000-0005-0000-0000-0000B2460000}"/>
    <cellStyle name="40% - Accent6 65 3 2" xfId="18306" xr:uid="{00000000-0005-0000-0000-0000B3460000}"/>
    <cellStyle name="40% - Accent6 65 4" xfId="18307" xr:uid="{00000000-0005-0000-0000-0000B4460000}"/>
    <cellStyle name="40% - Accent6 65 4 2" xfId="18308" xr:uid="{00000000-0005-0000-0000-0000B5460000}"/>
    <cellStyle name="40% - Accent6 65 5" xfId="18309" xr:uid="{00000000-0005-0000-0000-0000B6460000}"/>
    <cellStyle name="40% - Accent6 65 5 2" xfId="18310" xr:uid="{00000000-0005-0000-0000-0000B7460000}"/>
    <cellStyle name="40% - Accent6 65 6" xfId="18311" xr:uid="{00000000-0005-0000-0000-0000B8460000}"/>
    <cellStyle name="40% - Accent6 65 6 2" xfId="18312" xr:uid="{00000000-0005-0000-0000-0000B9460000}"/>
    <cellStyle name="40% - Accent6 65 7" xfId="18313" xr:uid="{00000000-0005-0000-0000-0000BA460000}"/>
    <cellStyle name="40% - Accent6 65 8" xfId="18314" xr:uid="{00000000-0005-0000-0000-0000BB460000}"/>
    <cellStyle name="40% - Accent6 66" xfId="18315" xr:uid="{00000000-0005-0000-0000-0000BC460000}"/>
    <cellStyle name="40% - Accent6 66 2" xfId="18316" xr:uid="{00000000-0005-0000-0000-0000BD460000}"/>
    <cellStyle name="40% - Accent6 66 2 2" xfId="18317" xr:uid="{00000000-0005-0000-0000-0000BE460000}"/>
    <cellStyle name="40% - Accent6 66 2 2 2" xfId="18318" xr:uid="{00000000-0005-0000-0000-0000BF460000}"/>
    <cellStyle name="40% - Accent6 66 2 3" xfId="18319" xr:uid="{00000000-0005-0000-0000-0000C0460000}"/>
    <cellStyle name="40% - Accent6 66 2 3 2" xfId="18320" xr:uid="{00000000-0005-0000-0000-0000C1460000}"/>
    <cellStyle name="40% - Accent6 66 2 4" xfId="18321" xr:uid="{00000000-0005-0000-0000-0000C2460000}"/>
    <cellStyle name="40% - Accent6 66 2 4 2" xfId="18322" xr:uid="{00000000-0005-0000-0000-0000C3460000}"/>
    <cellStyle name="40% - Accent6 66 2 5" xfId="18323" xr:uid="{00000000-0005-0000-0000-0000C4460000}"/>
    <cellStyle name="40% - Accent6 66 2 5 2" xfId="18324" xr:uid="{00000000-0005-0000-0000-0000C5460000}"/>
    <cellStyle name="40% - Accent6 66 2 6" xfId="18325" xr:uid="{00000000-0005-0000-0000-0000C6460000}"/>
    <cellStyle name="40% - Accent6 66 3" xfId="18326" xr:uid="{00000000-0005-0000-0000-0000C7460000}"/>
    <cellStyle name="40% - Accent6 66 3 2" xfId="18327" xr:uid="{00000000-0005-0000-0000-0000C8460000}"/>
    <cellStyle name="40% - Accent6 66 4" xfId="18328" xr:uid="{00000000-0005-0000-0000-0000C9460000}"/>
    <cellStyle name="40% - Accent6 66 4 2" xfId="18329" xr:uid="{00000000-0005-0000-0000-0000CA460000}"/>
    <cellStyle name="40% - Accent6 66 5" xfId="18330" xr:uid="{00000000-0005-0000-0000-0000CB460000}"/>
    <cellStyle name="40% - Accent6 66 5 2" xfId="18331" xr:uid="{00000000-0005-0000-0000-0000CC460000}"/>
    <cellStyle name="40% - Accent6 66 6" xfId="18332" xr:uid="{00000000-0005-0000-0000-0000CD460000}"/>
    <cellStyle name="40% - Accent6 66 6 2" xfId="18333" xr:uid="{00000000-0005-0000-0000-0000CE460000}"/>
    <cellStyle name="40% - Accent6 66 7" xfId="18334" xr:uid="{00000000-0005-0000-0000-0000CF460000}"/>
    <cellStyle name="40% - Accent6 66 8" xfId="18335" xr:uid="{00000000-0005-0000-0000-0000D0460000}"/>
    <cellStyle name="40% - Accent6 67" xfId="18336" xr:uid="{00000000-0005-0000-0000-0000D1460000}"/>
    <cellStyle name="40% - Accent6 67 2" xfId="18337" xr:uid="{00000000-0005-0000-0000-0000D2460000}"/>
    <cellStyle name="40% - Accent6 67 2 2" xfId="18338" xr:uid="{00000000-0005-0000-0000-0000D3460000}"/>
    <cellStyle name="40% - Accent6 67 2 2 2" xfId="18339" xr:uid="{00000000-0005-0000-0000-0000D4460000}"/>
    <cellStyle name="40% - Accent6 67 2 3" xfId="18340" xr:uid="{00000000-0005-0000-0000-0000D5460000}"/>
    <cellStyle name="40% - Accent6 67 2 3 2" xfId="18341" xr:uid="{00000000-0005-0000-0000-0000D6460000}"/>
    <cellStyle name="40% - Accent6 67 2 4" xfId="18342" xr:uid="{00000000-0005-0000-0000-0000D7460000}"/>
    <cellStyle name="40% - Accent6 67 2 4 2" xfId="18343" xr:uid="{00000000-0005-0000-0000-0000D8460000}"/>
    <cellStyle name="40% - Accent6 67 2 5" xfId="18344" xr:uid="{00000000-0005-0000-0000-0000D9460000}"/>
    <cellStyle name="40% - Accent6 67 2 5 2" xfId="18345" xr:uid="{00000000-0005-0000-0000-0000DA460000}"/>
    <cellStyle name="40% - Accent6 67 2 6" xfId="18346" xr:uid="{00000000-0005-0000-0000-0000DB460000}"/>
    <cellStyle name="40% - Accent6 67 3" xfId="18347" xr:uid="{00000000-0005-0000-0000-0000DC460000}"/>
    <cellStyle name="40% - Accent6 67 3 2" xfId="18348" xr:uid="{00000000-0005-0000-0000-0000DD460000}"/>
    <cellStyle name="40% - Accent6 67 4" xfId="18349" xr:uid="{00000000-0005-0000-0000-0000DE460000}"/>
    <cellStyle name="40% - Accent6 67 4 2" xfId="18350" xr:uid="{00000000-0005-0000-0000-0000DF460000}"/>
    <cellStyle name="40% - Accent6 67 5" xfId="18351" xr:uid="{00000000-0005-0000-0000-0000E0460000}"/>
    <cellStyle name="40% - Accent6 67 5 2" xfId="18352" xr:uid="{00000000-0005-0000-0000-0000E1460000}"/>
    <cellStyle name="40% - Accent6 67 6" xfId="18353" xr:uid="{00000000-0005-0000-0000-0000E2460000}"/>
    <cellStyle name="40% - Accent6 67 6 2" xfId="18354" xr:uid="{00000000-0005-0000-0000-0000E3460000}"/>
    <cellStyle name="40% - Accent6 67 7" xfId="18355" xr:uid="{00000000-0005-0000-0000-0000E4460000}"/>
    <cellStyle name="40% - Accent6 67 8" xfId="18356" xr:uid="{00000000-0005-0000-0000-0000E5460000}"/>
    <cellStyle name="40% - Accent6 68" xfId="18357" xr:uid="{00000000-0005-0000-0000-0000E6460000}"/>
    <cellStyle name="40% - Accent6 68 2" xfId="18358" xr:uid="{00000000-0005-0000-0000-0000E7460000}"/>
    <cellStyle name="40% - Accent6 68 2 2" xfId="18359" xr:uid="{00000000-0005-0000-0000-0000E8460000}"/>
    <cellStyle name="40% - Accent6 68 2 2 2" xfId="18360" xr:uid="{00000000-0005-0000-0000-0000E9460000}"/>
    <cellStyle name="40% - Accent6 68 2 3" xfId="18361" xr:uid="{00000000-0005-0000-0000-0000EA460000}"/>
    <cellStyle name="40% - Accent6 68 2 3 2" xfId="18362" xr:uid="{00000000-0005-0000-0000-0000EB460000}"/>
    <cellStyle name="40% - Accent6 68 2 4" xfId="18363" xr:uid="{00000000-0005-0000-0000-0000EC460000}"/>
    <cellStyle name="40% - Accent6 68 2 4 2" xfId="18364" xr:uid="{00000000-0005-0000-0000-0000ED460000}"/>
    <cellStyle name="40% - Accent6 68 2 5" xfId="18365" xr:uid="{00000000-0005-0000-0000-0000EE460000}"/>
    <cellStyle name="40% - Accent6 68 2 5 2" xfId="18366" xr:uid="{00000000-0005-0000-0000-0000EF460000}"/>
    <cellStyle name="40% - Accent6 68 2 6" xfId="18367" xr:uid="{00000000-0005-0000-0000-0000F0460000}"/>
    <cellStyle name="40% - Accent6 68 3" xfId="18368" xr:uid="{00000000-0005-0000-0000-0000F1460000}"/>
    <cellStyle name="40% - Accent6 68 3 2" xfId="18369" xr:uid="{00000000-0005-0000-0000-0000F2460000}"/>
    <cellStyle name="40% - Accent6 68 4" xfId="18370" xr:uid="{00000000-0005-0000-0000-0000F3460000}"/>
    <cellStyle name="40% - Accent6 68 4 2" xfId="18371" xr:uid="{00000000-0005-0000-0000-0000F4460000}"/>
    <cellStyle name="40% - Accent6 68 5" xfId="18372" xr:uid="{00000000-0005-0000-0000-0000F5460000}"/>
    <cellStyle name="40% - Accent6 68 5 2" xfId="18373" xr:uid="{00000000-0005-0000-0000-0000F6460000}"/>
    <cellStyle name="40% - Accent6 68 6" xfId="18374" xr:uid="{00000000-0005-0000-0000-0000F7460000}"/>
    <cellStyle name="40% - Accent6 68 6 2" xfId="18375" xr:uid="{00000000-0005-0000-0000-0000F8460000}"/>
    <cellStyle name="40% - Accent6 68 7" xfId="18376" xr:uid="{00000000-0005-0000-0000-0000F9460000}"/>
    <cellStyle name="40% - Accent6 68 8" xfId="18377" xr:uid="{00000000-0005-0000-0000-0000FA460000}"/>
    <cellStyle name="40% - Accent6 69" xfId="18378" xr:uid="{00000000-0005-0000-0000-0000FB460000}"/>
    <cellStyle name="40% - Accent6 69 2" xfId="18379" xr:uid="{00000000-0005-0000-0000-0000FC460000}"/>
    <cellStyle name="40% - Accent6 69 2 2" xfId="18380" xr:uid="{00000000-0005-0000-0000-0000FD460000}"/>
    <cellStyle name="40% - Accent6 69 2 2 2" xfId="18381" xr:uid="{00000000-0005-0000-0000-0000FE460000}"/>
    <cellStyle name="40% - Accent6 69 2 3" xfId="18382" xr:uid="{00000000-0005-0000-0000-0000FF460000}"/>
    <cellStyle name="40% - Accent6 69 2 3 2" xfId="18383" xr:uid="{00000000-0005-0000-0000-000000470000}"/>
    <cellStyle name="40% - Accent6 69 2 4" xfId="18384" xr:uid="{00000000-0005-0000-0000-000001470000}"/>
    <cellStyle name="40% - Accent6 69 2 4 2" xfId="18385" xr:uid="{00000000-0005-0000-0000-000002470000}"/>
    <cellStyle name="40% - Accent6 69 2 5" xfId="18386" xr:uid="{00000000-0005-0000-0000-000003470000}"/>
    <cellStyle name="40% - Accent6 69 2 5 2" xfId="18387" xr:uid="{00000000-0005-0000-0000-000004470000}"/>
    <cellStyle name="40% - Accent6 69 2 6" xfId="18388" xr:uid="{00000000-0005-0000-0000-000005470000}"/>
    <cellStyle name="40% - Accent6 69 3" xfId="18389" xr:uid="{00000000-0005-0000-0000-000006470000}"/>
    <cellStyle name="40% - Accent6 69 3 2" xfId="18390" xr:uid="{00000000-0005-0000-0000-000007470000}"/>
    <cellStyle name="40% - Accent6 69 4" xfId="18391" xr:uid="{00000000-0005-0000-0000-000008470000}"/>
    <cellStyle name="40% - Accent6 69 4 2" xfId="18392" xr:uid="{00000000-0005-0000-0000-000009470000}"/>
    <cellStyle name="40% - Accent6 69 5" xfId="18393" xr:uid="{00000000-0005-0000-0000-00000A470000}"/>
    <cellStyle name="40% - Accent6 69 5 2" xfId="18394" xr:uid="{00000000-0005-0000-0000-00000B470000}"/>
    <cellStyle name="40% - Accent6 69 6" xfId="18395" xr:uid="{00000000-0005-0000-0000-00000C470000}"/>
    <cellStyle name="40% - Accent6 69 6 2" xfId="18396" xr:uid="{00000000-0005-0000-0000-00000D470000}"/>
    <cellStyle name="40% - Accent6 69 7" xfId="18397" xr:uid="{00000000-0005-0000-0000-00000E470000}"/>
    <cellStyle name="40% - Accent6 69 8" xfId="18398" xr:uid="{00000000-0005-0000-0000-00000F470000}"/>
    <cellStyle name="40% - Accent6 7" xfId="18399" xr:uid="{00000000-0005-0000-0000-000010470000}"/>
    <cellStyle name="40% - Accent6 7 10" xfId="18400" xr:uid="{00000000-0005-0000-0000-000011470000}"/>
    <cellStyle name="40% - Accent6 7 11" xfId="18401" xr:uid="{00000000-0005-0000-0000-000012470000}"/>
    <cellStyle name="40% - Accent6 7 2" xfId="18402" xr:uid="{00000000-0005-0000-0000-000013470000}"/>
    <cellStyle name="40% - Accent6 7 2 2" xfId="18403" xr:uid="{00000000-0005-0000-0000-000014470000}"/>
    <cellStyle name="40% - Accent6 7 2 2 2" xfId="18404" xr:uid="{00000000-0005-0000-0000-000015470000}"/>
    <cellStyle name="40% - Accent6 7 2 3" xfId="18405" xr:uid="{00000000-0005-0000-0000-000016470000}"/>
    <cellStyle name="40% - Accent6 7 2 3 2" xfId="18406" xr:uid="{00000000-0005-0000-0000-000017470000}"/>
    <cellStyle name="40% - Accent6 7 2 4" xfId="18407" xr:uid="{00000000-0005-0000-0000-000018470000}"/>
    <cellStyle name="40% - Accent6 7 2 4 2" xfId="18408" xr:uid="{00000000-0005-0000-0000-000019470000}"/>
    <cellStyle name="40% - Accent6 7 2 5" xfId="18409" xr:uid="{00000000-0005-0000-0000-00001A470000}"/>
    <cellStyle name="40% - Accent6 7 2 5 2" xfId="18410" xr:uid="{00000000-0005-0000-0000-00001B470000}"/>
    <cellStyle name="40% - Accent6 7 2 6" xfId="18411" xr:uid="{00000000-0005-0000-0000-00001C470000}"/>
    <cellStyle name="40% - Accent6 7 2 7" xfId="18412" xr:uid="{00000000-0005-0000-0000-00001D470000}"/>
    <cellStyle name="40% - Accent6 7 2 8" xfId="18413" xr:uid="{00000000-0005-0000-0000-00001E470000}"/>
    <cellStyle name="40% - Accent6 7 2 9" xfId="18414" xr:uid="{00000000-0005-0000-0000-00001F470000}"/>
    <cellStyle name="40% - Accent6 7 3" xfId="18415" xr:uid="{00000000-0005-0000-0000-000020470000}"/>
    <cellStyle name="40% - Accent6 7 3 2" xfId="18416" xr:uid="{00000000-0005-0000-0000-000021470000}"/>
    <cellStyle name="40% - Accent6 7 4" xfId="18417" xr:uid="{00000000-0005-0000-0000-000022470000}"/>
    <cellStyle name="40% - Accent6 7 4 2" xfId="18418" xr:uid="{00000000-0005-0000-0000-000023470000}"/>
    <cellStyle name="40% - Accent6 7 5" xfId="18419" xr:uid="{00000000-0005-0000-0000-000024470000}"/>
    <cellStyle name="40% - Accent6 7 5 2" xfId="18420" xr:uid="{00000000-0005-0000-0000-000025470000}"/>
    <cellStyle name="40% - Accent6 7 6" xfId="18421" xr:uid="{00000000-0005-0000-0000-000026470000}"/>
    <cellStyle name="40% - Accent6 7 6 2" xfId="18422" xr:uid="{00000000-0005-0000-0000-000027470000}"/>
    <cellStyle name="40% - Accent6 7 7" xfId="18423" xr:uid="{00000000-0005-0000-0000-000028470000}"/>
    <cellStyle name="40% - Accent6 7 8" xfId="18424" xr:uid="{00000000-0005-0000-0000-000029470000}"/>
    <cellStyle name="40% - Accent6 7 9" xfId="18425" xr:uid="{00000000-0005-0000-0000-00002A470000}"/>
    <cellStyle name="40% - Accent6 70" xfId="18426" xr:uid="{00000000-0005-0000-0000-00002B470000}"/>
    <cellStyle name="40% - Accent6 70 2" xfId="18427" xr:uid="{00000000-0005-0000-0000-00002C470000}"/>
    <cellStyle name="40% - Accent6 70 2 2" xfId="18428" xr:uid="{00000000-0005-0000-0000-00002D470000}"/>
    <cellStyle name="40% - Accent6 70 2 2 2" xfId="18429" xr:uid="{00000000-0005-0000-0000-00002E470000}"/>
    <cellStyle name="40% - Accent6 70 2 3" xfId="18430" xr:uid="{00000000-0005-0000-0000-00002F470000}"/>
    <cellStyle name="40% - Accent6 70 2 3 2" xfId="18431" xr:uid="{00000000-0005-0000-0000-000030470000}"/>
    <cellStyle name="40% - Accent6 70 2 4" xfId="18432" xr:uid="{00000000-0005-0000-0000-000031470000}"/>
    <cellStyle name="40% - Accent6 70 2 4 2" xfId="18433" xr:uid="{00000000-0005-0000-0000-000032470000}"/>
    <cellStyle name="40% - Accent6 70 2 5" xfId="18434" xr:uid="{00000000-0005-0000-0000-000033470000}"/>
    <cellStyle name="40% - Accent6 70 2 5 2" xfId="18435" xr:uid="{00000000-0005-0000-0000-000034470000}"/>
    <cellStyle name="40% - Accent6 70 2 6" xfId="18436" xr:uid="{00000000-0005-0000-0000-000035470000}"/>
    <cellStyle name="40% - Accent6 70 3" xfId="18437" xr:uid="{00000000-0005-0000-0000-000036470000}"/>
    <cellStyle name="40% - Accent6 70 3 2" xfId="18438" xr:uid="{00000000-0005-0000-0000-000037470000}"/>
    <cellStyle name="40% - Accent6 70 4" xfId="18439" xr:uid="{00000000-0005-0000-0000-000038470000}"/>
    <cellStyle name="40% - Accent6 70 4 2" xfId="18440" xr:uid="{00000000-0005-0000-0000-000039470000}"/>
    <cellStyle name="40% - Accent6 70 5" xfId="18441" xr:uid="{00000000-0005-0000-0000-00003A470000}"/>
    <cellStyle name="40% - Accent6 70 5 2" xfId="18442" xr:uid="{00000000-0005-0000-0000-00003B470000}"/>
    <cellStyle name="40% - Accent6 70 6" xfId="18443" xr:uid="{00000000-0005-0000-0000-00003C470000}"/>
    <cellStyle name="40% - Accent6 70 6 2" xfId="18444" xr:uid="{00000000-0005-0000-0000-00003D470000}"/>
    <cellStyle name="40% - Accent6 70 7" xfId="18445" xr:uid="{00000000-0005-0000-0000-00003E470000}"/>
    <cellStyle name="40% - Accent6 70 8" xfId="18446" xr:uid="{00000000-0005-0000-0000-00003F470000}"/>
    <cellStyle name="40% - Accent6 71" xfId="18447" xr:uid="{00000000-0005-0000-0000-000040470000}"/>
    <cellStyle name="40% - Accent6 71 2" xfId="18448" xr:uid="{00000000-0005-0000-0000-000041470000}"/>
    <cellStyle name="40% - Accent6 71 2 2" xfId="18449" xr:uid="{00000000-0005-0000-0000-000042470000}"/>
    <cellStyle name="40% - Accent6 71 2 2 2" xfId="18450" xr:uid="{00000000-0005-0000-0000-000043470000}"/>
    <cellStyle name="40% - Accent6 71 2 3" xfId="18451" xr:uid="{00000000-0005-0000-0000-000044470000}"/>
    <cellStyle name="40% - Accent6 71 2 3 2" xfId="18452" xr:uid="{00000000-0005-0000-0000-000045470000}"/>
    <cellStyle name="40% - Accent6 71 2 4" xfId="18453" xr:uid="{00000000-0005-0000-0000-000046470000}"/>
    <cellStyle name="40% - Accent6 71 2 4 2" xfId="18454" xr:uid="{00000000-0005-0000-0000-000047470000}"/>
    <cellStyle name="40% - Accent6 71 2 5" xfId="18455" xr:uid="{00000000-0005-0000-0000-000048470000}"/>
    <cellStyle name="40% - Accent6 71 2 5 2" xfId="18456" xr:uid="{00000000-0005-0000-0000-000049470000}"/>
    <cellStyle name="40% - Accent6 71 2 6" xfId="18457" xr:uid="{00000000-0005-0000-0000-00004A470000}"/>
    <cellStyle name="40% - Accent6 71 3" xfId="18458" xr:uid="{00000000-0005-0000-0000-00004B470000}"/>
    <cellStyle name="40% - Accent6 71 3 2" xfId="18459" xr:uid="{00000000-0005-0000-0000-00004C470000}"/>
    <cellStyle name="40% - Accent6 71 4" xfId="18460" xr:uid="{00000000-0005-0000-0000-00004D470000}"/>
    <cellStyle name="40% - Accent6 71 4 2" xfId="18461" xr:uid="{00000000-0005-0000-0000-00004E470000}"/>
    <cellStyle name="40% - Accent6 71 5" xfId="18462" xr:uid="{00000000-0005-0000-0000-00004F470000}"/>
    <cellStyle name="40% - Accent6 71 5 2" xfId="18463" xr:uid="{00000000-0005-0000-0000-000050470000}"/>
    <cellStyle name="40% - Accent6 71 6" xfId="18464" xr:uid="{00000000-0005-0000-0000-000051470000}"/>
    <cellStyle name="40% - Accent6 71 6 2" xfId="18465" xr:uid="{00000000-0005-0000-0000-000052470000}"/>
    <cellStyle name="40% - Accent6 71 7" xfId="18466" xr:uid="{00000000-0005-0000-0000-000053470000}"/>
    <cellStyle name="40% - Accent6 71 8" xfId="18467" xr:uid="{00000000-0005-0000-0000-000054470000}"/>
    <cellStyle name="40% - Accent6 72" xfId="18468" xr:uid="{00000000-0005-0000-0000-000055470000}"/>
    <cellStyle name="40% - Accent6 72 2" xfId="18469" xr:uid="{00000000-0005-0000-0000-000056470000}"/>
    <cellStyle name="40% - Accent6 72 2 2" xfId="18470" xr:uid="{00000000-0005-0000-0000-000057470000}"/>
    <cellStyle name="40% - Accent6 72 2 2 2" xfId="18471" xr:uid="{00000000-0005-0000-0000-000058470000}"/>
    <cellStyle name="40% - Accent6 72 2 3" xfId="18472" xr:uid="{00000000-0005-0000-0000-000059470000}"/>
    <cellStyle name="40% - Accent6 72 2 3 2" xfId="18473" xr:uid="{00000000-0005-0000-0000-00005A470000}"/>
    <cellStyle name="40% - Accent6 72 2 4" xfId="18474" xr:uid="{00000000-0005-0000-0000-00005B470000}"/>
    <cellStyle name="40% - Accent6 72 2 4 2" xfId="18475" xr:uid="{00000000-0005-0000-0000-00005C470000}"/>
    <cellStyle name="40% - Accent6 72 2 5" xfId="18476" xr:uid="{00000000-0005-0000-0000-00005D470000}"/>
    <cellStyle name="40% - Accent6 72 2 5 2" xfId="18477" xr:uid="{00000000-0005-0000-0000-00005E470000}"/>
    <cellStyle name="40% - Accent6 72 2 6" xfId="18478" xr:uid="{00000000-0005-0000-0000-00005F470000}"/>
    <cellStyle name="40% - Accent6 72 3" xfId="18479" xr:uid="{00000000-0005-0000-0000-000060470000}"/>
    <cellStyle name="40% - Accent6 72 3 2" xfId="18480" xr:uid="{00000000-0005-0000-0000-000061470000}"/>
    <cellStyle name="40% - Accent6 72 4" xfId="18481" xr:uid="{00000000-0005-0000-0000-000062470000}"/>
    <cellStyle name="40% - Accent6 72 4 2" xfId="18482" xr:uid="{00000000-0005-0000-0000-000063470000}"/>
    <cellStyle name="40% - Accent6 72 5" xfId="18483" xr:uid="{00000000-0005-0000-0000-000064470000}"/>
    <cellStyle name="40% - Accent6 72 5 2" xfId="18484" xr:uid="{00000000-0005-0000-0000-000065470000}"/>
    <cellStyle name="40% - Accent6 72 6" xfId="18485" xr:uid="{00000000-0005-0000-0000-000066470000}"/>
    <cellStyle name="40% - Accent6 72 6 2" xfId="18486" xr:uid="{00000000-0005-0000-0000-000067470000}"/>
    <cellStyle name="40% - Accent6 72 7" xfId="18487" xr:uid="{00000000-0005-0000-0000-000068470000}"/>
    <cellStyle name="40% - Accent6 72 8" xfId="18488" xr:uid="{00000000-0005-0000-0000-000069470000}"/>
    <cellStyle name="40% - Accent6 8" xfId="18489" xr:uid="{00000000-0005-0000-0000-00006A470000}"/>
    <cellStyle name="40% - Accent6 8 2" xfId="18490" xr:uid="{00000000-0005-0000-0000-00006B470000}"/>
    <cellStyle name="40% - Accent6 8 2 2" xfId="18491" xr:uid="{00000000-0005-0000-0000-00006C470000}"/>
    <cellStyle name="40% - Accent6 8 2 2 2" xfId="18492" xr:uid="{00000000-0005-0000-0000-00006D470000}"/>
    <cellStyle name="40% - Accent6 8 2 3" xfId="18493" xr:uid="{00000000-0005-0000-0000-00006E470000}"/>
    <cellStyle name="40% - Accent6 8 2 3 2" xfId="18494" xr:uid="{00000000-0005-0000-0000-00006F470000}"/>
    <cellStyle name="40% - Accent6 8 2 4" xfId="18495" xr:uid="{00000000-0005-0000-0000-000070470000}"/>
    <cellStyle name="40% - Accent6 8 2 4 2" xfId="18496" xr:uid="{00000000-0005-0000-0000-000071470000}"/>
    <cellStyle name="40% - Accent6 8 2 5" xfId="18497" xr:uid="{00000000-0005-0000-0000-000072470000}"/>
    <cellStyle name="40% - Accent6 8 2 5 2" xfId="18498" xr:uid="{00000000-0005-0000-0000-000073470000}"/>
    <cellStyle name="40% - Accent6 8 2 6" xfId="18499" xr:uid="{00000000-0005-0000-0000-000074470000}"/>
    <cellStyle name="40% - Accent6 8 3" xfId="18500" xr:uid="{00000000-0005-0000-0000-000075470000}"/>
    <cellStyle name="40% - Accent6 8 3 2" xfId="18501" xr:uid="{00000000-0005-0000-0000-000076470000}"/>
    <cellStyle name="40% - Accent6 8 4" xfId="18502" xr:uid="{00000000-0005-0000-0000-000077470000}"/>
    <cellStyle name="40% - Accent6 8 4 2" xfId="18503" xr:uid="{00000000-0005-0000-0000-000078470000}"/>
    <cellStyle name="40% - Accent6 8 5" xfId="18504" xr:uid="{00000000-0005-0000-0000-000079470000}"/>
    <cellStyle name="40% - Accent6 8 5 2" xfId="18505" xr:uid="{00000000-0005-0000-0000-00007A470000}"/>
    <cellStyle name="40% - Accent6 8 6" xfId="18506" xr:uid="{00000000-0005-0000-0000-00007B470000}"/>
    <cellStyle name="40% - Accent6 8 6 2" xfId="18507" xr:uid="{00000000-0005-0000-0000-00007C470000}"/>
    <cellStyle name="40% - Accent6 8 7" xfId="18508" xr:uid="{00000000-0005-0000-0000-00007D470000}"/>
    <cellStyle name="40% - Accent6 8 8" xfId="18509" xr:uid="{00000000-0005-0000-0000-00007E470000}"/>
    <cellStyle name="40% - Accent6 9" xfId="18510" xr:uid="{00000000-0005-0000-0000-00007F470000}"/>
    <cellStyle name="40% - Accent6 9 2" xfId="18511" xr:uid="{00000000-0005-0000-0000-000080470000}"/>
    <cellStyle name="40% - Accent6 9 2 2" xfId="18512" xr:uid="{00000000-0005-0000-0000-000081470000}"/>
    <cellStyle name="40% - Accent6 9 2 2 2" xfId="18513" xr:uid="{00000000-0005-0000-0000-000082470000}"/>
    <cellStyle name="40% - Accent6 9 2 3" xfId="18514" xr:uid="{00000000-0005-0000-0000-000083470000}"/>
    <cellStyle name="40% - Accent6 9 2 3 2" xfId="18515" xr:uid="{00000000-0005-0000-0000-000084470000}"/>
    <cellStyle name="40% - Accent6 9 2 4" xfId="18516" xr:uid="{00000000-0005-0000-0000-000085470000}"/>
    <cellStyle name="40% - Accent6 9 2 4 2" xfId="18517" xr:uid="{00000000-0005-0000-0000-000086470000}"/>
    <cellStyle name="40% - Accent6 9 2 5" xfId="18518" xr:uid="{00000000-0005-0000-0000-000087470000}"/>
    <cellStyle name="40% - Accent6 9 2 5 2" xfId="18519" xr:uid="{00000000-0005-0000-0000-000088470000}"/>
    <cellStyle name="40% - Accent6 9 2 6" xfId="18520" xr:uid="{00000000-0005-0000-0000-000089470000}"/>
    <cellStyle name="40% - Accent6 9 3" xfId="18521" xr:uid="{00000000-0005-0000-0000-00008A470000}"/>
    <cellStyle name="40% - Accent6 9 3 2" xfId="18522" xr:uid="{00000000-0005-0000-0000-00008B470000}"/>
    <cellStyle name="40% - Accent6 9 4" xfId="18523" xr:uid="{00000000-0005-0000-0000-00008C470000}"/>
    <cellStyle name="40% - Accent6 9 4 2" xfId="18524" xr:uid="{00000000-0005-0000-0000-00008D470000}"/>
    <cellStyle name="40% - Accent6 9 5" xfId="18525" xr:uid="{00000000-0005-0000-0000-00008E470000}"/>
    <cellStyle name="40% - Accent6 9 5 2" xfId="18526" xr:uid="{00000000-0005-0000-0000-00008F470000}"/>
    <cellStyle name="40% - Accent6 9 6" xfId="18527" xr:uid="{00000000-0005-0000-0000-000090470000}"/>
    <cellStyle name="40% - Accent6 9 6 2" xfId="18528" xr:uid="{00000000-0005-0000-0000-000091470000}"/>
    <cellStyle name="40% - Accent6 9 7" xfId="18529" xr:uid="{00000000-0005-0000-0000-000092470000}"/>
    <cellStyle name="40% - Accent6 9 8" xfId="18530" xr:uid="{00000000-0005-0000-0000-000093470000}"/>
    <cellStyle name="60% - Accent1 10" xfId="18531" xr:uid="{00000000-0005-0000-0000-000094470000}"/>
    <cellStyle name="60% - Accent1 11" xfId="18532" xr:uid="{00000000-0005-0000-0000-000095470000}"/>
    <cellStyle name="60% - Accent1 12" xfId="18533" xr:uid="{00000000-0005-0000-0000-000096470000}"/>
    <cellStyle name="60% - Accent1 13" xfId="18534" xr:uid="{00000000-0005-0000-0000-000097470000}"/>
    <cellStyle name="60% - Accent1 14" xfId="18535" xr:uid="{00000000-0005-0000-0000-000098470000}"/>
    <cellStyle name="60% - Accent1 15" xfId="18536" xr:uid="{00000000-0005-0000-0000-000099470000}"/>
    <cellStyle name="60% - Accent1 16" xfId="18537" xr:uid="{00000000-0005-0000-0000-00009A470000}"/>
    <cellStyle name="60% - Accent1 17" xfId="18538" xr:uid="{00000000-0005-0000-0000-00009B470000}"/>
    <cellStyle name="60% - Accent1 18" xfId="18539" xr:uid="{00000000-0005-0000-0000-00009C470000}"/>
    <cellStyle name="60% - Accent1 19" xfId="18540" xr:uid="{00000000-0005-0000-0000-00009D470000}"/>
    <cellStyle name="60% - Accent1 2" xfId="18541" xr:uid="{00000000-0005-0000-0000-00009E470000}"/>
    <cellStyle name="60% - Accent1 20" xfId="18542" xr:uid="{00000000-0005-0000-0000-00009F470000}"/>
    <cellStyle name="60% - Accent1 21" xfId="18543" xr:uid="{00000000-0005-0000-0000-0000A0470000}"/>
    <cellStyle name="60% - Accent1 22" xfId="18544" xr:uid="{00000000-0005-0000-0000-0000A1470000}"/>
    <cellStyle name="60% - Accent1 23" xfId="18545" xr:uid="{00000000-0005-0000-0000-0000A2470000}"/>
    <cellStyle name="60% - Accent1 24" xfId="18546" xr:uid="{00000000-0005-0000-0000-0000A3470000}"/>
    <cellStyle name="60% - Accent1 25" xfId="18547" xr:uid="{00000000-0005-0000-0000-0000A4470000}"/>
    <cellStyle name="60% - Accent1 26" xfId="18548" xr:uid="{00000000-0005-0000-0000-0000A5470000}"/>
    <cellStyle name="60% - Accent1 27" xfId="18549" xr:uid="{00000000-0005-0000-0000-0000A6470000}"/>
    <cellStyle name="60% - Accent1 28" xfId="18550" xr:uid="{00000000-0005-0000-0000-0000A7470000}"/>
    <cellStyle name="60% - Accent1 29" xfId="18551" xr:uid="{00000000-0005-0000-0000-0000A8470000}"/>
    <cellStyle name="60% - Accent1 3" xfId="18552" xr:uid="{00000000-0005-0000-0000-0000A9470000}"/>
    <cellStyle name="60% - Accent1 30" xfId="18553" xr:uid="{00000000-0005-0000-0000-0000AA470000}"/>
    <cellStyle name="60% - Accent1 31" xfId="18554" xr:uid="{00000000-0005-0000-0000-0000AB470000}"/>
    <cellStyle name="60% - Accent1 32" xfId="18555" xr:uid="{00000000-0005-0000-0000-0000AC470000}"/>
    <cellStyle name="60% - Accent1 33" xfId="18556" xr:uid="{00000000-0005-0000-0000-0000AD470000}"/>
    <cellStyle name="60% - Accent1 34" xfId="18557" xr:uid="{00000000-0005-0000-0000-0000AE470000}"/>
    <cellStyle name="60% - Accent1 35" xfId="18558" xr:uid="{00000000-0005-0000-0000-0000AF470000}"/>
    <cellStyle name="60% - Accent1 36" xfId="18559" xr:uid="{00000000-0005-0000-0000-0000B0470000}"/>
    <cellStyle name="60% - Accent1 37" xfId="18560" xr:uid="{00000000-0005-0000-0000-0000B1470000}"/>
    <cellStyle name="60% - Accent1 38" xfId="18561" xr:uid="{00000000-0005-0000-0000-0000B2470000}"/>
    <cellStyle name="60% - Accent1 39" xfId="18562" xr:uid="{00000000-0005-0000-0000-0000B3470000}"/>
    <cellStyle name="60% - Accent1 4" xfId="18563" xr:uid="{00000000-0005-0000-0000-0000B4470000}"/>
    <cellStyle name="60% - Accent1 40" xfId="18564" xr:uid="{00000000-0005-0000-0000-0000B5470000}"/>
    <cellStyle name="60% - Accent1 41" xfId="18565" xr:uid="{00000000-0005-0000-0000-0000B6470000}"/>
    <cellStyle name="60% - Accent1 42" xfId="18566" xr:uid="{00000000-0005-0000-0000-0000B7470000}"/>
    <cellStyle name="60% - Accent1 43" xfId="18567" xr:uid="{00000000-0005-0000-0000-0000B8470000}"/>
    <cellStyle name="60% - Accent1 44" xfId="18568" xr:uid="{00000000-0005-0000-0000-0000B9470000}"/>
    <cellStyle name="60% - Accent1 45" xfId="18569" xr:uid="{00000000-0005-0000-0000-0000BA470000}"/>
    <cellStyle name="60% - Accent1 46" xfId="18570" xr:uid="{00000000-0005-0000-0000-0000BB470000}"/>
    <cellStyle name="60% - Accent1 47" xfId="18571" xr:uid="{00000000-0005-0000-0000-0000BC470000}"/>
    <cellStyle name="60% - Accent1 48" xfId="18572" xr:uid="{00000000-0005-0000-0000-0000BD470000}"/>
    <cellStyle name="60% - Accent1 49" xfId="18573" xr:uid="{00000000-0005-0000-0000-0000BE470000}"/>
    <cellStyle name="60% - Accent1 5" xfId="18574" xr:uid="{00000000-0005-0000-0000-0000BF470000}"/>
    <cellStyle name="60% - Accent1 50" xfId="18575" xr:uid="{00000000-0005-0000-0000-0000C0470000}"/>
    <cellStyle name="60% - Accent1 51" xfId="18576" xr:uid="{00000000-0005-0000-0000-0000C1470000}"/>
    <cellStyle name="60% - Accent1 52" xfId="18577" xr:uid="{00000000-0005-0000-0000-0000C2470000}"/>
    <cellStyle name="60% - Accent1 53" xfId="18578" xr:uid="{00000000-0005-0000-0000-0000C3470000}"/>
    <cellStyle name="60% - Accent1 54" xfId="18579" xr:uid="{00000000-0005-0000-0000-0000C4470000}"/>
    <cellStyle name="60% - Accent1 55" xfId="18580" xr:uid="{00000000-0005-0000-0000-0000C5470000}"/>
    <cellStyle name="60% - Accent1 56" xfId="18581" xr:uid="{00000000-0005-0000-0000-0000C6470000}"/>
    <cellStyle name="60% - Accent1 57" xfId="18582" xr:uid="{00000000-0005-0000-0000-0000C7470000}"/>
    <cellStyle name="60% - Accent1 58" xfId="18583" xr:uid="{00000000-0005-0000-0000-0000C8470000}"/>
    <cellStyle name="60% - Accent1 59" xfId="18584" xr:uid="{00000000-0005-0000-0000-0000C9470000}"/>
    <cellStyle name="60% - Accent1 6" xfId="18585" xr:uid="{00000000-0005-0000-0000-0000CA470000}"/>
    <cellStyle name="60% - Accent1 60" xfId="18586" xr:uid="{00000000-0005-0000-0000-0000CB470000}"/>
    <cellStyle name="60% - Accent1 61" xfId="18587" xr:uid="{00000000-0005-0000-0000-0000CC470000}"/>
    <cellStyle name="60% - Accent1 62" xfId="18588" xr:uid="{00000000-0005-0000-0000-0000CD470000}"/>
    <cellStyle name="60% - Accent1 63" xfId="18589" xr:uid="{00000000-0005-0000-0000-0000CE470000}"/>
    <cellStyle name="60% - Accent1 64" xfId="18590" xr:uid="{00000000-0005-0000-0000-0000CF470000}"/>
    <cellStyle name="60% - Accent1 65" xfId="18591" xr:uid="{00000000-0005-0000-0000-0000D0470000}"/>
    <cellStyle name="60% - Accent1 66" xfId="18592" xr:uid="{00000000-0005-0000-0000-0000D1470000}"/>
    <cellStyle name="60% - Accent1 67" xfId="18593" xr:uid="{00000000-0005-0000-0000-0000D2470000}"/>
    <cellStyle name="60% - Accent1 68" xfId="18594" xr:uid="{00000000-0005-0000-0000-0000D3470000}"/>
    <cellStyle name="60% - Accent1 69" xfId="18595" xr:uid="{00000000-0005-0000-0000-0000D4470000}"/>
    <cellStyle name="60% - Accent1 7" xfId="18596" xr:uid="{00000000-0005-0000-0000-0000D5470000}"/>
    <cellStyle name="60% - Accent1 70" xfId="18597" xr:uid="{00000000-0005-0000-0000-0000D6470000}"/>
    <cellStyle name="60% - Accent1 71" xfId="18598" xr:uid="{00000000-0005-0000-0000-0000D7470000}"/>
    <cellStyle name="60% - Accent1 72" xfId="18599" xr:uid="{00000000-0005-0000-0000-0000D8470000}"/>
    <cellStyle name="60% - Accent1 8" xfId="18600" xr:uid="{00000000-0005-0000-0000-0000D9470000}"/>
    <cellStyle name="60% - Accent1 9" xfId="18601" xr:uid="{00000000-0005-0000-0000-0000DA470000}"/>
    <cellStyle name="60% - Accent2 10" xfId="18602" xr:uid="{00000000-0005-0000-0000-0000DB470000}"/>
    <cellStyle name="60% - Accent2 11" xfId="18603" xr:uid="{00000000-0005-0000-0000-0000DC470000}"/>
    <cellStyle name="60% - Accent2 12" xfId="18604" xr:uid="{00000000-0005-0000-0000-0000DD470000}"/>
    <cellStyle name="60% - Accent2 13" xfId="18605" xr:uid="{00000000-0005-0000-0000-0000DE470000}"/>
    <cellStyle name="60% - Accent2 14" xfId="18606" xr:uid="{00000000-0005-0000-0000-0000DF470000}"/>
    <cellStyle name="60% - Accent2 15" xfId="18607" xr:uid="{00000000-0005-0000-0000-0000E0470000}"/>
    <cellStyle name="60% - Accent2 16" xfId="18608" xr:uid="{00000000-0005-0000-0000-0000E1470000}"/>
    <cellStyle name="60% - Accent2 17" xfId="18609" xr:uid="{00000000-0005-0000-0000-0000E2470000}"/>
    <cellStyle name="60% - Accent2 18" xfId="18610" xr:uid="{00000000-0005-0000-0000-0000E3470000}"/>
    <cellStyle name="60% - Accent2 19" xfId="18611" xr:uid="{00000000-0005-0000-0000-0000E4470000}"/>
    <cellStyle name="60% - Accent2 2" xfId="18612" xr:uid="{00000000-0005-0000-0000-0000E5470000}"/>
    <cellStyle name="60% - Accent2 20" xfId="18613" xr:uid="{00000000-0005-0000-0000-0000E6470000}"/>
    <cellStyle name="60% - Accent2 21" xfId="18614" xr:uid="{00000000-0005-0000-0000-0000E7470000}"/>
    <cellStyle name="60% - Accent2 22" xfId="18615" xr:uid="{00000000-0005-0000-0000-0000E8470000}"/>
    <cellStyle name="60% - Accent2 23" xfId="18616" xr:uid="{00000000-0005-0000-0000-0000E9470000}"/>
    <cellStyle name="60% - Accent2 24" xfId="18617" xr:uid="{00000000-0005-0000-0000-0000EA470000}"/>
    <cellStyle name="60% - Accent2 25" xfId="18618" xr:uid="{00000000-0005-0000-0000-0000EB470000}"/>
    <cellStyle name="60% - Accent2 26" xfId="18619" xr:uid="{00000000-0005-0000-0000-0000EC470000}"/>
    <cellStyle name="60% - Accent2 27" xfId="18620" xr:uid="{00000000-0005-0000-0000-0000ED470000}"/>
    <cellStyle name="60% - Accent2 28" xfId="18621" xr:uid="{00000000-0005-0000-0000-0000EE470000}"/>
    <cellStyle name="60% - Accent2 29" xfId="18622" xr:uid="{00000000-0005-0000-0000-0000EF470000}"/>
    <cellStyle name="60% - Accent2 3" xfId="18623" xr:uid="{00000000-0005-0000-0000-0000F0470000}"/>
    <cellStyle name="60% - Accent2 30" xfId="18624" xr:uid="{00000000-0005-0000-0000-0000F1470000}"/>
    <cellStyle name="60% - Accent2 31" xfId="18625" xr:uid="{00000000-0005-0000-0000-0000F2470000}"/>
    <cellStyle name="60% - Accent2 32" xfId="18626" xr:uid="{00000000-0005-0000-0000-0000F3470000}"/>
    <cellStyle name="60% - Accent2 33" xfId="18627" xr:uid="{00000000-0005-0000-0000-0000F4470000}"/>
    <cellStyle name="60% - Accent2 34" xfId="18628" xr:uid="{00000000-0005-0000-0000-0000F5470000}"/>
    <cellStyle name="60% - Accent2 35" xfId="18629" xr:uid="{00000000-0005-0000-0000-0000F6470000}"/>
    <cellStyle name="60% - Accent2 36" xfId="18630" xr:uid="{00000000-0005-0000-0000-0000F7470000}"/>
    <cellStyle name="60% - Accent2 37" xfId="18631" xr:uid="{00000000-0005-0000-0000-0000F8470000}"/>
    <cellStyle name="60% - Accent2 38" xfId="18632" xr:uid="{00000000-0005-0000-0000-0000F9470000}"/>
    <cellStyle name="60% - Accent2 39" xfId="18633" xr:uid="{00000000-0005-0000-0000-0000FA470000}"/>
    <cellStyle name="60% - Accent2 4" xfId="18634" xr:uid="{00000000-0005-0000-0000-0000FB470000}"/>
    <cellStyle name="60% - Accent2 40" xfId="18635" xr:uid="{00000000-0005-0000-0000-0000FC470000}"/>
    <cellStyle name="60% - Accent2 41" xfId="18636" xr:uid="{00000000-0005-0000-0000-0000FD470000}"/>
    <cellStyle name="60% - Accent2 42" xfId="18637" xr:uid="{00000000-0005-0000-0000-0000FE470000}"/>
    <cellStyle name="60% - Accent2 43" xfId="18638" xr:uid="{00000000-0005-0000-0000-0000FF470000}"/>
    <cellStyle name="60% - Accent2 44" xfId="18639" xr:uid="{00000000-0005-0000-0000-000000480000}"/>
    <cellStyle name="60% - Accent2 45" xfId="18640" xr:uid="{00000000-0005-0000-0000-000001480000}"/>
    <cellStyle name="60% - Accent2 46" xfId="18641" xr:uid="{00000000-0005-0000-0000-000002480000}"/>
    <cellStyle name="60% - Accent2 47" xfId="18642" xr:uid="{00000000-0005-0000-0000-000003480000}"/>
    <cellStyle name="60% - Accent2 48" xfId="18643" xr:uid="{00000000-0005-0000-0000-000004480000}"/>
    <cellStyle name="60% - Accent2 49" xfId="18644" xr:uid="{00000000-0005-0000-0000-000005480000}"/>
    <cellStyle name="60% - Accent2 5" xfId="18645" xr:uid="{00000000-0005-0000-0000-000006480000}"/>
    <cellStyle name="60% - Accent2 50" xfId="18646" xr:uid="{00000000-0005-0000-0000-000007480000}"/>
    <cellStyle name="60% - Accent2 51" xfId="18647" xr:uid="{00000000-0005-0000-0000-000008480000}"/>
    <cellStyle name="60% - Accent2 52" xfId="18648" xr:uid="{00000000-0005-0000-0000-000009480000}"/>
    <cellStyle name="60% - Accent2 53" xfId="18649" xr:uid="{00000000-0005-0000-0000-00000A480000}"/>
    <cellStyle name="60% - Accent2 54" xfId="18650" xr:uid="{00000000-0005-0000-0000-00000B480000}"/>
    <cellStyle name="60% - Accent2 55" xfId="18651" xr:uid="{00000000-0005-0000-0000-00000C480000}"/>
    <cellStyle name="60% - Accent2 56" xfId="18652" xr:uid="{00000000-0005-0000-0000-00000D480000}"/>
    <cellStyle name="60% - Accent2 57" xfId="18653" xr:uid="{00000000-0005-0000-0000-00000E480000}"/>
    <cellStyle name="60% - Accent2 58" xfId="18654" xr:uid="{00000000-0005-0000-0000-00000F480000}"/>
    <cellStyle name="60% - Accent2 59" xfId="18655" xr:uid="{00000000-0005-0000-0000-000010480000}"/>
    <cellStyle name="60% - Accent2 6" xfId="18656" xr:uid="{00000000-0005-0000-0000-000011480000}"/>
    <cellStyle name="60% - Accent2 60" xfId="18657" xr:uid="{00000000-0005-0000-0000-000012480000}"/>
    <cellStyle name="60% - Accent2 61" xfId="18658" xr:uid="{00000000-0005-0000-0000-000013480000}"/>
    <cellStyle name="60% - Accent2 62" xfId="18659" xr:uid="{00000000-0005-0000-0000-000014480000}"/>
    <cellStyle name="60% - Accent2 63" xfId="18660" xr:uid="{00000000-0005-0000-0000-000015480000}"/>
    <cellStyle name="60% - Accent2 64" xfId="18661" xr:uid="{00000000-0005-0000-0000-000016480000}"/>
    <cellStyle name="60% - Accent2 65" xfId="18662" xr:uid="{00000000-0005-0000-0000-000017480000}"/>
    <cellStyle name="60% - Accent2 66" xfId="18663" xr:uid="{00000000-0005-0000-0000-000018480000}"/>
    <cellStyle name="60% - Accent2 67" xfId="18664" xr:uid="{00000000-0005-0000-0000-000019480000}"/>
    <cellStyle name="60% - Accent2 68" xfId="18665" xr:uid="{00000000-0005-0000-0000-00001A480000}"/>
    <cellStyle name="60% - Accent2 69" xfId="18666" xr:uid="{00000000-0005-0000-0000-00001B480000}"/>
    <cellStyle name="60% - Accent2 7" xfId="18667" xr:uid="{00000000-0005-0000-0000-00001C480000}"/>
    <cellStyle name="60% - Accent2 70" xfId="18668" xr:uid="{00000000-0005-0000-0000-00001D480000}"/>
    <cellStyle name="60% - Accent2 71" xfId="18669" xr:uid="{00000000-0005-0000-0000-00001E480000}"/>
    <cellStyle name="60% - Accent2 72" xfId="18670" xr:uid="{00000000-0005-0000-0000-00001F480000}"/>
    <cellStyle name="60% - Accent2 8" xfId="18671" xr:uid="{00000000-0005-0000-0000-000020480000}"/>
    <cellStyle name="60% - Accent2 9" xfId="18672" xr:uid="{00000000-0005-0000-0000-000021480000}"/>
    <cellStyle name="60% - Accent3 10" xfId="18673" xr:uid="{00000000-0005-0000-0000-000022480000}"/>
    <cellStyle name="60% - Accent3 11" xfId="18674" xr:uid="{00000000-0005-0000-0000-000023480000}"/>
    <cellStyle name="60% - Accent3 12" xfId="18675" xr:uid="{00000000-0005-0000-0000-000024480000}"/>
    <cellStyle name="60% - Accent3 13" xfId="18676" xr:uid="{00000000-0005-0000-0000-000025480000}"/>
    <cellStyle name="60% - Accent3 14" xfId="18677" xr:uid="{00000000-0005-0000-0000-000026480000}"/>
    <cellStyle name="60% - Accent3 15" xfId="18678" xr:uid="{00000000-0005-0000-0000-000027480000}"/>
    <cellStyle name="60% - Accent3 16" xfId="18679" xr:uid="{00000000-0005-0000-0000-000028480000}"/>
    <cellStyle name="60% - Accent3 17" xfId="18680" xr:uid="{00000000-0005-0000-0000-000029480000}"/>
    <cellStyle name="60% - Accent3 18" xfId="18681" xr:uid="{00000000-0005-0000-0000-00002A480000}"/>
    <cellStyle name="60% - Accent3 19" xfId="18682" xr:uid="{00000000-0005-0000-0000-00002B480000}"/>
    <cellStyle name="60% - Accent3 2" xfId="18683" xr:uid="{00000000-0005-0000-0000-00002C480000}"/>
    <cellStyle name="60% - Accent3 20" xfId="18684" xr:uid="{00000000-0005-0000-0000-00002D480000}"/>
    <cellStyle name="60% - Accent3 21" xfId="18685" xr:uid="{00000000-0005-0000-0000-00002E480000}"/>
    <cellStyle name="60% - Accent3 22" xfId="18686" xr:uid="{00000000-0005-0000-0000-00002F480000}"/>
    <cellStyle name="60% - Accent3 23" xfId="18687" xr:uid="{00000000-0005-0000-0000-000030480000}"/>
    <cellStyle name="60% - Accent3 24" xfId="18688" xr:uid="{00000000-0005-0000-0000-000031480000}"/>
    <cellStyle name="60% - Accent3 25" xfId="18689" xr:uid="{00000000-0005-0000-0000-000032480000}"/>
    <cellStyle name="60% - Accent3 26" xfId="18690" xr:uid="{00000000-0005-0000-0000-000033480000}"/>
    <cellStyle name="60% - Accent3 27" xfId="18691" xr:uid="{00000000-0005-0000-0000-000034480000}"/>
    <cellStyle name="60% - Accent3 28" xfId="18692" xr:uid="{00000000-0005-0000-0000-000035480000}"/>
    <cellStyle name="60% - Accent3 29" xfId="18693" xr:uid="{00000000-0005-0000-0000-000036480000}"/>
    <cellStyle name="60% - Accent3 3" xfId="18694" xr:uid="{00000000-0005-0000-0000-000037480000}"/>
    <cellStyle name="60% - Accent3 30" xfId="18695" xr:uid="{00000000-0005-0000-0000-000038480000}"/>
    <cellStyle name="60% - Accent3 31" xfId="18696" xr:uid="{00000000-0005-0000-0000-000039480000}"/>
    <cellStyle name="60% - Accent3 32" xfId="18697" xr:uid="{00000000-0005-0000-0000-00003A480000}"/>
    <cellStyle name="60% - Accent3 33" xfId="18698" xr:uid="{00000000-0005-0000-0000-00003B480000}"/>
    <cellStyle name="60% - Accent3 34" xfId="18699" xr:uid="{00000000-0005-0000-0000-00003C480000}"/>
    <cellStyle name="60% - Accent3 35" xfId="18700" xr:uid="{00000000-0005-0000-0000-00003D480000}"/>
    <cellStyle name="60% - Accent3 36" xfId="18701" xr:uid="{00000000-0005-0000-0000-00003E480000}"/>
    <cellStyle name="60% - Accent3 37" xfId="18702" xr:uid="{00000000-0005-0000-0000-00003F480000}"/>
    <cellStyle name="60% - Accent3 38" xfId="18703" xr:uid="{00000000-0005-0000-0000-000040480000}"/>
    <cellStyle name="60% - Accent3 39" xfId="18704" xr:uid="{00000000-0005-0000-0000-000041480000}"/>
    <cellStyle name="60% - Accent3 4" xfId="18705" xr:uid="{00000000-0005-0000-0000-000042480000}"/>
    <cellStyle name="60% - Accent3 40" xfId="18706" xr:uid="{00000000-0005-0000-0000-000043480000}"/>
    <cellStyle name="60% - Accent3 41" xfId="18707" xr:uid="{00000000-0005-0000-0000-000044480000}"/>
    <cellStyle name="60% - Accent3 42" xfId="18708" xr:uid="{00000000-0005-0000-0000-000045480000}"/>
    <cellStyle name="60% - Accent3 43" xfId="18709" xr:uid="{00000000-0005-0000-0000-000046480000}"/>
    <cellStyle name="60% - Accent3 44" xfId="18710" xr:uid="{00000000-0005-0000-0000-000047480000}"/>
    <cellStyle name="60% - Accent3 45" xfId="18711" xr:uid="{00000000-0005-0000-0000-000048480000}"/>
    <cellStyle name="60% - Accent3 46" xfId="18712" xr:uid="{00000000-0005-0000-0000-000049480000}"/>
    <cellStyle name="60% - Accent3 47" xfId="18713" xr:uid="{00000000-0005-0000-0000-00004A480000}"/>
    <cellStyle name="60% - Accent3 48" xfId="18714" xr:uid="{00000000-0005-0000-0000-00004B480000}"/>
    <cellStyle name="60% - Accent3 49" xfId="18715" xr:uid="{00000000-0005-0000-0000-00004C480000}"/>
    <cellStyle name="60% - Accent3 5" xfId="18716" xr:uid="{00000000-0005-0000-0000-00004D480000}"/>
    <cellStyle name="60% - Accent3 50" xfId="18717" xr:uid="{00000000-0005-0000-0000-00004E480000}"/>
    <cellStyle name="60% - Accent3 51" xfId="18718" xr:uid="{00000000-0005-0000-0000-00004F480000}"/>
    <cellStyle name="60% - Accent3 52" xfId="18719" xr:uid="{00000000-0005-0000-0000-000050480000}"/>
    <cellStyle name="60% - Accent3 53" xfId="18720" xr:uid="{00000000-0005-0000-0000-000051480000}"/>
    <cellStyle name="60% - Accent3 54" xfId="18721" xr:uid="{00000000-0005-0000-0000-000052480000}"/>
    <cellStyle name="60% - Accent3 55" xfId="18722" xr:uid="{00000000-0005-0000-0000-000053480000}"/>
    <cellStyle name="60% - Accent3 56" xfId="18723" xr:uid="{00000000-0005-0000-0000-000054480000}"/>
    <cellStyle name="60% - Accent3 57" xfId="18724" xr:uid="{00000000-0005-0000-0000-000055480000}"/>
    <cellStyle name="60% - Accent3 58" xfId="18725" xr:uid="{00000000-0005-0000-0000-000056480000}"/>
    <cellStyle name="60% - Accent3 59" xfId="18726" xr:uid="{00000000-0005-0000-0000-000057480000}"/>
    <cellStyle name="60% - Accent3 6" xfId="18727" xr:uid="{00000000-0005-0000-0000-000058480000}"/>
    <cellStyle name="60% - Accent3 60" xfId="18728" xr:uid="{00000000-0005-0000-0000-000059480000}"/>
    <cellStyle name="60% - Accent3 61" xfId="18729" xr:uid="{00000000-0005-0000-0000-00005A480000}"/>
    <cellStyle name="60% - Accent3 62" xfId="18730" xr:uid="{00000000-0005-0000-0000-00005B480000}"/>
    <cellStyle name="60% - Accent3 63" xfId="18731" xr:uid="{00000000-0005-0000-0000-00005C480000}"/>
    <cellStyle name="60% - Accent3 64" xfId="18732" xr:uid="{00000000-0005-0000-0000-00005D480000}"/>
    <cellStyle name="60% - Accent3 65" xfId="18733" xr:uid="{00000000-0005-0000-0000-00005E480000}"/>
    <cellStyle name="60% - Accent3 66" xfId="18734" xr:uid="{00000000-0005-0000-0000-00005F480000}"/>
    <cellStyle name="60% - Accent3 67" xfId="18735" xr:uid="{00000000-0005-0000-0000-000060480000}"/>
    <cellStyle name="60% - Accent3 68" xfId="18736" xr:uid="{00000000-0005-0000-0000-000061480000}"/>
    <cellStyle name="60% - Accent3 69" xfId="18737" xr:uid="{00000000-0005-0000-0000-000062480000}"/>
    <cellStyle name="60% - Accent3 7" xfId="18738" xr:uid="{00000000-0005-0000-0000-000063480000}"/>
    <cellStyle name="60% - Accent3 70" xfId="18739" xr:uid="{00000000-0005-0000-0000-000064480000}"/>
    <cellStyle name="60% - Accent3 71" xfId="18740" xr:uid="{00000000-0005-0000-0000-000065480000}"/>
    <cellStyle name="60% - Accent3 72" xfId="18741" xr:uid="{00000000-0005-0000-0000-000066480000}"/>
    <cellStyle name="60% - Accent3 8" xfId="18742" xr:uid="{00000000-0005-0000-0000-000067480000}"/>
    <cellStyle name="60% - Accent3 9" xfId="18743" xr:uid="{00000000-0005-0000-0000-000068480000}"/>
    <cellStyle name="60% - Accent4 10" xfId="18744" xr:uid="{00000000-0005-0000-0000-000069480000}"/>
    <cellStyle name="60% - Accent4 11" xfId="18745" xr:uid="{00000000-0005-0000-0000-00006A480000}"/>
    <cellStyle name="60% - Accent4 12" xfId="18746" xr:uid="{00000000-0005-0000-0000-00006B480000}"/>
    <cellStyle name="60% - Accent4 13" xfId="18747" xr:uid="{00000000-0005-0000-0000-00006C480000}"/>
    <cellStyle name="60% - Accent4 14" xfId="18748" xr:uid="{00000000-0005-0000-0000-00006D480000}"/>
    <cellStyle name="60% - Accent4 15" xfId="18749" xr:uid="{00000000-0005-0000-0000-00006E480000}"/>
    <cellStyle name="60% - Accent4 16" xfId="18750" xr:uid="{00000000-0005-0000-0000-00006F480000}"/>
    <cellStyle name="60% - Accent4 17" xfId="18751" xr:uid="{00000000-0005-0000-0000-000070480000}"/>
    <cellStyle name="60% - Accent4 18" xfId="18752" xr:uid="{00000000-0005-0000-0000-000071480000}"/>
    <cellStyle name="60% - Accent4 19" xfId="18753" xr:uid="{00000000-0005-0000-0000-000072480000}"/>
    <cellStyle name="60% - Accent4 2" xfId="18754" xr:uid="{00000000-0005-0000-0000-000073480000}"/>
    <cellStyle name="60% - Accent4 20" xfId="18755" xr:uid="{00000000-0005-0000-0000-000074480000}"/>
    <cellStyle name="60% - Accent4 21" xfId="18756" xr:uid="{00000000-0005-0000-0000-000075480000}"/>
    <cellStyle name="60% - Accent4 22" xfId="18757" xr:uid="{00000000-0005-0000-0000-000076480000}"/>
    <cellStyle name="60% - Accent4 23" xfId="18758" xr:uid="{00000000-0005-0000-0000-000077480000}"/>
    <cellStyle name="60% - Accent4 24" xfId="18759" xr:uid="{00000000-0005-0000-0000-000078480000}"/>
    <cellStyle name="60% - Accent4 25" xfId="18760" xr:uid="{00000000-0005-0000-0000-000079480000}"/>
    <cellStyle name="60% - Accent4 26" xfId="18761" xr:uid="{00000000-0005-0000-0000-00007A480000}"/>
    <cellStyle name="60% - Accent4 27" xfId="18762" xr:uid="{00000000-0005-0000-0000-00007B480000}"/>
    <cellStyle name="60% - Accent4 28" xfId="18763" xr:uid="{00000000-0005-0000-0000-00007C480000}"/>
    <cellStyle name="60% - Accent4 29" xfId="18764" xr:uid="{00000000-0005-0000-0000-00007D480000}"/>
    <cellStyle name="60% - Accent4 3" xfId="18765" xr:uid="{00000000-0005-0000-0000-00007E480000}"/>
    <cellStyle name="60% - Accent4 30" xfId="18766" xr:uid="{00000000-0005-0000-0000-00007F480000}"/>
    <cellStyle name="60% - Accent4 31" xfId="18767" xr:uid="{00000000-0005-0000-0000-000080480000}"/>
    <cellStyle name="60% - Accent4 32" xfId="18768" xr:uid="{00000000-0005-0000-0000-000081480000}"/>
    <cellStyle name="60% - Accent4 33" xfId="18769" xr:uid="{00000000-0005-0000-0000-000082480000}"/>
    <cellStyle name="60% - Accent4 34" xfId="18770" xr:uid="{00000000-0005-0000-0000-000083480000}"/>
    <cellStyle name="60% - Accent4 35" xfId="18771" xr:uid="{00000000-0005-0000-0000-000084480000}"/>
    <cellStyle name="60% - Accent4 36" xfId="18772" xr:uid="{00000000-0005-0000-0000-000085480000}"/>
    <cellStyle name="60% - Accent4 37" xfId="18773" xr:uid="{00000000-0005-0000-0000-000086480000}"/>
    <cellStyle name="60% - Accent4 38" xfId="18774" xr:uid="{00000000-0005-0000-0000-000087480000}"/>
    <cellStyle name="60% - Accent4 39" xfId="18775" xr:uid="{00000000-0005-0000-0000-000088480000}"/>
    <cellStyle name="60% - Accent4 4" xfId="18776" xr:uid="{00000000-0005-0000-0000-000089480000}"/>
    <cellStyle name="60% - Accent4 40" xfId="18777" xr:uid="{00000000-0005-0000-0000-00008A480000}"/>
    <cellStyle name="60% - Accent4 41" xfId="18778" xr:uid="{00000000-0005-0000-0000-00008B480000}"/>
    <cellStyle name="60% - Accent4 42" xfId="18779" xr:uid="{00000000-0005-0000-0000-00008C480000}"/>
    <cellStyle name="60% - Accent4 43" xfId="18780" xr:uid="{00000000-0005-0000-0000-00008D480000}"/>
    <cellStyle name="60% - Accent4 44" xfId="18781" xr:uid="{00000000-0005-0000-0000-00008E480000}"/>
    <cellStyle name="60% - Accent4 45" xfId="18782" xr:uid="{00000000-0005-0000-0000-00008F480000}"/>
    <cellStyle name="60% - Accent4 46" xfId="18783" xr:uid="{00000000-0005-0000-0000-000090480000}"/>
    <cellStyle name="60% - Accent4 47" xfId="18784" xr:uid="{00000000-0005-0000-0000-000091480000}"/>
    <cellStyle name="60% - Accent4 48" xfId="18785" xr:uid="{00000000-0005-0000-0000-000092480000}"/>
    <cellStyle name="60% - Accent4 49" xfId="18786" xr:uid="{00000000-0005-0000-0000-000093480000}"/>
    <cellStyle name="60% - Accent4 5" xfId="18787" xr:uid="{00000000-0005-0000-0000-000094480000}"/>
    <cellStyle name="60% - Accent4 50" xfId="18788" xr:uid="{00000000-0005-0000-0000-000095480000}"/>
    <cellStyle name="60% - Accent4 51" xfId="18789" xr:uid="{00000000-0005-0000-0000-000096480000}"/>
    <cellStyle name="60% - Accent4 52" xfId="18790" xr:uid="{00000000-0005-0000-0000-000097480000}"/>
    <cellStyle name="60% - Accent4 53" xfId="18791" xr:uid="{00000000-0005-0000-0000-000098480000}"/>
    <cellStyle name="60% - Accent4 54" xfId="18792" xr:uid="{00000000-0005-0000-0000-000099480000}"/>
    <cellStyle name="60% - Accent4 55" xfId="18793" xr:uid="{00000000-0005-0000-0000-00009A480000}"/>
    <cellStyle name="60% - Accent4 56" xfId="18794" xr:uid="{00000000-0005-0000-0000-00009B480000}"/>
    <cellStyle name="60% - Accent4 57" xfId="18795" xr:uid="{00000000-0005-0000-0000-00009C480000}"/>
    <cellStyle name="60% - Accent4 58" xfId="18796" xr:uid="{00000000-0005-0000-0000-00009D480000}"/>
    <cellStyle name="60% - Accent4 59" xfId="18797" xr:uid="{00000000-0005-0000-0000-00009E480000}"/>
    <cellStyle name="60% - Accent4 6" xfId="18798" xr:uid="{00000000-0005-0000-0000-00009F480000}"/>
    <cellStyle name="60% - Accent4 60" xfId="18799" xr:uid="{00000000-0005-0000-0000-0000A0480000}"/>
    <cellStyle name="60% - Accent4 61" xfId="18800" xr:uid="{00000000-0005-0000-0000-0000A1480000}"/>
    <cellStyle name="60% - Accent4 62" xfId="18801" xr:uid="{00000000-0005-0000-0000-0000A2480000}"/>
    <cellStyle name="60% - Accent4 63" xfId="18802" xr:uid="{00000000-0005-0000-0000-0000A3480000}"/>
    <cellStyle name="60% - Accent4 64" xfId="18803" xr:uid="{00000000-0005-0000-0000-0000A4480000}"/>
    <cellStyle name="60% - Accent4 65" xfId="18804" xr:uid="{00000000-0005-0000-0000-0000A5480000}"/>
    <cellStyle name="60% - Accent4 66" xfId="18805" xr:uid="{00000000-0005-0000-0000-0000A6480000}"/>
    <cellStyle name="60% - Accent4 67" xfId="18806" xr:uid="{00000000-0005-0000-0000-0000A7480000}"/>
    <cellStyle name="60% - Accent4 68" xfId="18807" xr:uid="{00000000-0005-0000-0000-0000A8480000}"/>
    <cellStyle name="60% - Accent4 69" xfId="18808" xr:uid="{00000000-0005-0000-0000-0000A9480000}"/>
    <cellStyle name="60% - Accent4 7" xfId="18809" xr:uid="{00000000-0005-0000-0000-0000AA480000}"/>
    <cellStyle name="60% - Accent4 70" xfId="18810" xr:uid="{00000000-0005-0000-0000-0000AB480000}"/>
    <cellStyle name="60% - Accent4 71" xfId="18811" xr:uid="{00000000-0005-0000-0000-0000AC480000}"/>
    <cellStyle name="60% - Accent4 72" xfId="18812" xr:uid="{00000000-0005-0000-0000-0000AD480000}"/>
    <cellStyle name="60% - Accent4 8" xfId="18813" xr:uid="{00000000-0005-0000-0000-0000AE480000}"/>
    <cellStyle name="60% - Accent4 9" xfId="18814" xr:uid="{00000000-0005-0000-0000-0000AF480000}"/>
    <cellStyle name="60% - Accent5 10" xfId="18815" xr:uid="{00000000-0005-0000-0000-0000B0480000}"/>
    <cellStyle name="60% - Accent5 11" xfId="18816" xr:uid="{00000000-0005-0000-0000-0000B1480000}"/>
    <cellStyle name="60% - Accent5 12" xfId="18817" xr:uid="{00000000-0005-0000-0000-0000B2480000}"/>
    <cellStyle name="60% - Accent5 13" xfId="18818" xr:uid="{00000000-0005-0000-0000-0000B3480000}"/>
    <cellStyle name="60% - Accent5 14" xfId="18819" xr:uid="{00000000-0005-0000-0000-0000B4480000}"/>
    <cellStyle name="60% - Accent5 15" xfId="18820" xr:uid="{00000000-0005-0000-0000-0000B5480000}"/>
    <cellStyle name="60% - Accent5 16" xfId="18821" xr:uid="{00000000-0005-0000-0000-0000B6480000}"/>
    <cellStyle name="60% - Accent5 17" xfId="18822" xr:uid="{00000000-0005-0000-0000-0000B7480000}"/>
    <cellStyle name="60% - Accent5 18" xfId="18823" xr:uid="{00000000-0005-0000-0000-0000B8480000}"/>
    <cellStyle name="60% - Accent5 19" xfId="18824" xr:uid="{00000000-0005-0000-0000-0000B9480000}"/>
    <cellStyle name="60% - Accent5 2" xfId="18825" xr:uid="{00000000-0005-0000-0000-0000BA480000}"/>
    <cellStyle name="60% - Accent5 20" xfId="18826" xr:uid="{00000000-0005-0000-0000-0000BB480000}"/>
    <cellStyle name="60% - Accent5 21" xfId="18827" xr:uid="{00000000-0005-0000-0000-0000BC480000}"/>
    <cellStyle name="60% - Accent5 22" xfId="18828" xr:uid="{00000000-0005-0000-0000-0000BD480000}"/>
    <cellStyle name="60% - Accent5 23" xfId="18829" xr:uid="{00000000-0005-0000-0000-0000BE480000}"/>
    <cellStyle name="60% - Accent5 24" xfId="18830" xr:uid="{00000000-0005-0000-0000-0000BF480000}"/>
    <cellStyle name="60% - Accent5 25" xfId="18831" xr:uid="{00000000-0005-0000-0000-0000C0480000}"/>
    <cellStyle name="60% - Accent5 26" xfId="18832" xr:uid="{00000000-0005-0000-0000-0000C1480000}"/>
    <cellStyle name="60% - Accent5 27" xfId="18833" xr:uid="{00000000-0005-0000-0000-0000C2480000}"/>
    <cellStyle name="60% - Accent5 28" xfId="18834" xr:uid="{00000000-0005-0000-0000-0000C3480000}"/>
    <cellStyle name="60% - Accent5 29" xfId="18835" xr:uid="{00000000-0005-0000-0000-0000C4480000}"/>
    <cellStyle name="60% - Accent5 3" xfId="18836" xr:uid="{00000000-0005-0000-0000-0000C5480000}"/>
    <cellStyle name="60% - Accent5 30" xfId="18837" xr:uid="{00000000-0005-0000-0000-0000C6480000}"/>
    <cellStyle name="60% - Accent5 31" xfId="18838" xr:uid="{00000000-0005-0000-0000-0000C7480000}"/>
    <cellStyle name="60% - Accent5 32" xfId="18839" xr:uid="{00000000-0005-0000-0000-0000C8480000}"/>
    <cellStyle name="60% - Accent5 33" xfId="18840" xr:uid="{00000000-0005-0000-0000-0000C9480000}"/>
    <cellStyle name="60% - Accent5 34" xfId="18841" xr:uid="{00000000-0005-0000-0000-0000CA480000}"/>
    <cellStyle name="60% - Accent5 35" xfId="18842" xr:uid="{00000000-0005-0000-0000-0000CB480000}"/>
    <cellStyle name="60% - Accent5 36" xfId="18843" xr:uid="{00000000-0005-0000-0000-0000CC480000}"/>
    <cellStyle name="60% - Accent5 37" xfId="18844" xr:uid="{00000000-0005-0000-0000-0000CD480000}"/>
    <cellStyle name="60% - Accent5 38" xfId="18845" xr:uid="{00000000-0005-0000-0000-0000CE480000}"/>
    <cellStyle name="60% - Accent5 39" xfId="18846" xr:uid="{00000000-0005-0000-0000-0000CF480000}"/>
    <cellStyle name="60% - Accent5 4" xfId="18847" xr:uid="{00000000-0005-0000-0000-0000D0480000}"/>
    <cellStyle name="60% - Accent5 40" xfId="18848" xr:uid="{00000000-0005-0000-0000-0000D1480000}"/>
    <cellStyle name="60% - Accent5 41" xfId="18849" xr:uid="{00000000-0005-0000-0000-0000D2480000}"/>
    <cellStyle name="60% - Accent5 42" xfId="18850" xr:uid="{00000000-0005-0000-0000-0000D3480000}"/>
    <cellStyle name="60% - Accent5 43" xfId="18851" xr:uid="{00000000-0005-0000-0000-0000D4480000}"/>
    <cellStyle name="60% - Accent5 44" xfId="18852" xr:uid="{00000000-0005-0000-0000-0000D5480000}"/>
    <cellStyle name="60% - Accent5 45" xfId="18853" xr:uid="{00000000-0005-0000-0000-0000D6480000}"/>
    <cellStyle name="60% - Accent5 46" xfId="18854" xr:uid="{00000000-0005-0000-0000-0000D7480000}"/>
    <cellStyle name="60% - Accent5 47" xfId="18855" xr:uid="{00000000-0005-0000-0000-0000D8480000}"/>
    <cellStyle name="60% - Accent5 48" xfId="18856" xr:uid="{00000000-0005-0000-0000-0000D9480000}"/>
    <cellStyle name="60% - Accent5 49" xfId="18857" xr:uid="{00000000-0005-0000-0000-0000DA480000}"/>
    <cellStyle name="60% - Accent5 5" xfId="18858" xr:uid="{00000000-0005-0000-0000-0000DB480000}"/>
    <cellStyle name="60% - Accent5 50" xfId="18859" xr:uid="{00000000-0005-0000-0000-0000DC480000}"/>
    <cellStyle name="60% - Accent5 51" xfId="18860" xr:uid="{00000000-0005-0000-0000-0000DD480000}"/>
    <cellStyle name="60% - Accent5 52" xfId="18861" xr:uid="{00000000-0005-0000-0000-0000DE480000}"/>
    <cellStyle name="60% - Accent5 53" xfId="18862" xr:uid="{00000000-0005-0000-0000-0000DF480000}"/>
    <cellStyle name="60% - Accent5 54" xfId="18863" xr:uid="{00000000-0005-0000-0000-0000E0480000}"/>
    <cellStyle name="60% - Accent5 55" xfId="18864" xr:uid="{00000000-0005-0000-0000-0000E1480000}"/>
    <cellStyle name="60% - Accent5 56" xfId="18865" xr:uid="{00000000-0005-0000-0000-0000E2480000}"/>
    <cellStyle name="60% - Accent5 57" xfId="18866" xr:uid="{00000000-0005-0000-0000-0000E3480000}"/>
    <cellStyle name="60% - Accent5 58" xfId="18867" xr:uid="{00000000-0005-0000-0000-0000E4480000}"/>
    <cellStyle name="60% - Accent5 59" xfId="18868" xr:uid="{00000000-0005-0000-0000-0000E5480000}"/>
    <cellStyle name="60% - Accent5 6" xfId="18869" xr:uid="{00000000-0005-0000-0000-0000E6480000}"/>
    <cellStyle name="60% - Accent5 60" xfId="18870" xr:uid="{00000000-0005-0000-0000-0000E7480000}"/>
    <cellStyle name="60% - Accent5 61" xfId="18871" xr:uid="{00000000-0005-0000-0000-0000E8480000}"/>
    <cellStyle name="60% - Accent5 62" xfId="18872" xr:uid="{00000000-0005-0000-0000-0000E9480000}"/>
    <cellStyle name="60% - Accent5 63" xfId="18873" xr:uid="{00000000-0005-0000-0000-0000EA480000}"/>
    <cellStyle name="60% - Accent5 64" xfId="18874" xr:uid="{00000000-0005-0000-0000-0000EB480000}"/>
    <cellStyle name="60% - Accent5 65" xfId="18875" xr:uid="{00000000-0005-0000-0000-0000EC480000}"/>
    <cellStyle name="60% - Accent5 66" xfId="18876" xr:uid="{00000000-0005-0000-0000-0000ED480000}"/>
    <cellStyle name="60% - Accent5 67" xfId="18877" xr:uid="{00000000-0005-0000-0000-0000EE480000}"/>
    <cellStyle name="60% - Accent5 68" xfId="18878" xr:uid="{00000000-0005-0000-0000-0000EF480000}"/>
    <cellStyle name="60% - Accent5 69" xfId="18879" xr:uid="{00000000-0005-0000-0000-0000F0480000}"/>
    <cellStyle name="60% - Accent5 7" xfId="18880" xr:uid="{00000000-0005-0000-0000-0000F1480000}"/>
    <cellStyle name="60% - Accent5 70" xfId="18881" xr:uid="{00000000-0005-0000-0000-0000F2480000}"/>
    <cellStyle name="60% - Accent5 71" xfId="18882" xr:uid="{00000000-0005-0000-0000-0000F3480000}"/>
    <cellStyle name="60% - Accent5 72" xfId="18883" xr:uid="{00000000-0005-0000-0000-0000F4480000}"/>
    <cellStyle name="60% - Accent5 8" xfId="18884" xr:uid="{00000000-0005-0000-0000-0000F5480000}"/>
    <cellStyle name="60% - Accent5 9" xfId="18885" xr:uid="{00000000-0005-0000-0000-0000F6480000}"/>
    <cellStyle name="60% - Accent6 10" xfId="18886" xr:uid="{00000000-0005-0000-0000-0000F7480000}"/>
    <cellStyle name="60% - Accent6 11" xfId="18887" xr:uid="{00000000-0005-0000-0000-0000F8480000}"/>
    <cellStyle name="60% - Accent6 12" xfId="18888" xr:uid="{00000000-0005-0000-0000-0000F9480000}"/>
    <cellStyle name="60% - Accent6 13" xfId="18889" xr:uid="{00000000-0005-0000-0000-0000FA480000}"/>
    <cellStyle name="60% - Accent6 14" xfId="18890" xr:uid="{00000000-0005-0000-0000-0000FB480000}"/>
    <cellStyle name="60% - Accent6 15" xfId="18891" xr:uid="{00000000-0005-0000-0000-0000FC480000}"/>
    <cellStyle name="60% - Accent6 16" xfId="18892" xr:uid="{00000000-0005-0000-0000-0000FD480000}"/>
    <cellStyle name="60% - Accent6 17" xfId="18893" xr:uid="{00000000-0005-0000-0000-0000FE480000}"/>
    <cellStyle name="60% - Accent6 18" xfId="18894" xr:uid="{00000000-0005-0000-0000-0000FF480000}"/>
    <cellStyle name="60% - Accent6 19" xfId="18895" xr:uid="{00000000-0005-0000-0000-000000490000}"/>
    <cellStyle name="60% - Accent6 2" xfId="18896" xr:uid="{00000000-0005-0000-0000-000001490000}"/>
    <cellStyle name="60% - Accent6 20" xfId="18897" xr:uid="{00000000-0005-0000-0000-000002490000}"/>
    <cellStyle name="60% - Accent6 21" xfId="18898" xr:uid="{00000000-0005-0000-0000-000003490000}"/>
    <cellStyle name="60% - Accent6 22" xfId="18899" xr:uid="{00000000-0005-0000-0000-000004490000}"/>
    <cellStyle name="60% - Accent6 23" xfId="18900" xr:uid="{00000000-0005-0000-0000-000005490000}"/>
    <cellStyle name="60% - Accent6 24" xfId="18901" xr:uid="{00000000-0005-0000-0000-000006490000}"/>
    <cellStyle name="60% - Accent6 25" xfId="18902" xr:uid="{00000000-0005-0000-0000-000007490000}"/>
    <cellStyle name="60% - Accent6 26" xfId="18903" xr:uid="{00000000-0005-0000-0000-000008490000}"/>
    <cellStyle name="60% - Accent6 27" xfId="18904" xr:uid="{00000000-0005-0000-0000-000009490000}"/>
    <cellStyle name="60% - Accent6 28" xfId="18905" xr:uid="{00000000-0005-0000-0000-00000A490000}"/>
    <cellStyle name="60% - Accent6 29" xfId="18906" xr:uid="{00000000-0005-0000-0000-00000B490000}"/>
    <cellStyle name="60% - Accent6 3" xfId="18907" xr:uid="{00000000-0005-0000-0000-00000C490000}"/>
    <cellStyle name="60% - Accent6 30" xfId="18908" xr:uid="{00000000-0005-0000-0000-00000D490000}"/>
    <cellStyle name="60% - Accent6 31" xfId="18909" xr:uid="{00000000-0005-0000-0000-00000E490000}"/>
    <cellStyle name="60% - Accent6 32" xfId="18910" xr:uid="{00000000-0005-0000-0000-00000F490000}"/>
    <cellStyle name="60% - Accent6 33" xfId="18911" xr:uid="{00000000-0005-0000-0000-000010490000}"/>
    <cellStyle name="60% - Accent6 34" xfId="18912" xr:uid="{00000000-0005-0000-0000-000011490000}"/>
    <cellStyle name="60% - Accent6 35" xfId="18913" xr:uid="{00000000-0005-0000-0000-000012490000}"/>
    <cellStyle name="60% - Accent6 36" xfId="18914" xr:uid="{00000000-0005-0000-0000-000013490000}"/>
    <cellStyle name="60% - Accent6 37" xfId="18915" xr:uid="{00000000-0005-0000-0000-000014490000}"/>
    <cellStyle name="60% - Accent6 38" xfId="18916" xr:uid="{00000000-0005-0000-0000-000015490000}"/>
    <cellStyle name="60% - Accent6 39" xfId="18917" xr:uid="{00000000-0005-0000-0000-000016490000}"/>
    <cellStyle name="60% - Accent6 4" xfId="18918" xr:uid="{00000000-0005-0000-0000-000017490000}"/>
    <cellStyle name="60% - Accent6 40" xfId="18919" xr:uid="{00000000-0005-0000-0000-000018490000}"/>
    <cellStyle name="60% - Accent6 41" xfId="18920" xr:uid="{00000000-0005-0000-0000-000019490000}"/>
    <cellStyle name="60% - Accent6 42" xfId="18921" xr:uid="{00000000-0005-0000-0000-00001A490000}"/>
    <cellStyle name="60% - Accent6 43" xfId="18922" xr:uid="{00000000-0005-0000-0000-00001B490000}"/>
    <cellStyle name="60% - Accent6 44" xfId="18923" xr:uid="{00000000-0005-0000-0000-00001C490000}"/>
    <cellStyle name="60% - Accent6 45" xfId="18924" xr:uid="{00000000-0005-0000-0000-00001D490000}"/>
    <cellStyle name="60% - Accent6 46" xfId="18925" xr:uid="{00000000-0005-0000-0000-00001E490000}"/>
    <cellStyle name="60% - Accent6 47" xfId="18926" xr:uid="{00000000-0005-0000-0000-00001F490000}"/>
    <cellStyle name="60% - Accent6 48" xfId="18927" xr:uid="{00000000-0005-0000-0000-000020490000}"/>
    <cellStyle name="60% - Accent6 49" xfId="18928" xr:uid="{00000000-0005-0000-0000-000021490000}"/>
    <cellStyle name="60% - Accent6 5" xfId="18929" xr:uid="{00000000-0005-0000-0000-000022490000}"/>
    <cellStyle name="60% - Accent6 50" xfId="18930" xr:uid="{00000000-0005-0000-0000-000023490000}"/>
    <cellStyle name="60% - Accent6 51" xfId="18931" xr:uid="{00000000-0005-0000-0000-000024490000}"/>
    <cellStyle name="60% - Accent6 52" xfId="18932" xr:uid="{00000000-0005-0000-0000-000025490000}"/>
    <cellStyle name="60% - Accent6 53" xfId="18933" xr:uid="{00000000-0005-0000-0000-000026490000}"/>
    <cellStyle name="60% - Accent6 54" xfId="18934" xr:uid="{00000000-0005-0000-0000-000027490000}"/>
    <cellStyle name="60% - Accent6 55" xfId="18935" xr:uid="{00000000-0005-0000-0000-000028490000}"/>
    <cellStyle name="60% - Accent6 56" xfId="18936" xr:uid="{00000000-0005-0000-0000-000029490000}"/>
    <cellStyle name="60% - Accent6 57" xfId="18937" xr:uid="{00000000-0005-0000-0000-00002A490000}"/>
    <cellStyle name="60% - Accent6 58" xfId="18938" xr:uid="{00000000-0005-0000-0000-00002B490000}"/>
    <cellStyle name="60% - Accent6 59" xfId="18939" xr:uid="{00000000-0005-0000-0000-00002C490000}"/>
    <cellStyle name="60% - Accent6 6" xfId="18940" xr:uid="{00000000-0005-0000-0000-00002D490000}"/>
    <cellStyle name="60% - Accent6 60" xfId="18941" xr:uid="{00000000-0005-0000-0000-00002E490000}"/>
    <cellStyle name="60% - Accent6 61" xfId="18942" xr:uid="{00000000-0005-0000-0000-00002F490000}"/>
    <cellStyle name="60% - Accent6 62" xfId="18943" xr:uid="{00000000-0005-0000-0000-000030490000}"/>
    <cellStyle name="60% - Accent6 63" xfId="18944" xr:uid="{00000000-0005-0000-0000-000031490000}"/>
    <cellStyle name="60% - Accent6 64" xfId="18945" xr:uid="{00000000-0005-0000-0000-000032490000}"/>
    <cellStyle name="60% - Accent6 65" xfId="18946" xr:uid="{00000000-0005-0000-0000-000033490000}"/>
    <cellStyle name="60% - Accent6 66" xfId="18947" xr:uid="{00000000-0005-0000-0000-000034490000}"/>
    <cellStyle name="60% - Accent6 67" xfId="18948" xr:uid="{00000000-0005-0000-0000-000035490000}"/>
    <cellStyle name="60% - Accent6 68" xfId="18949" xr:uid="{00000000-0005-0000-0000-000036490000}"/>
    <cellStyle name="60% - Accent6 69" xfId="18950" xr:uid="{00000000-0005-0000-0000-000037490000}"/>
    <cellStyle name="60% - Accent6 7" xfId="18951" xr:uid="{00000000-0005-0000-0000-000038490000}"/>
    <cellStyle name="60% - Accent6 70" xfId="18952" xr:uid="{00000000-0005-0000-0000-000039490000}"/>
    <cellStyle name="60% - Accent6 71" xfId="18953" xr:uid="{00000000-0005-0000-0000-00003A490000}"/>
    <cellStyle name="60% - Accent6 72" xfId="18954" xr:uid="{00000000-0005-0000-0000-00003B490000}"/>
    <cellStyle name="60% - Accent6 8" xfId="18955" xr:uid="{00000000-0005-0000-0000-00003C490000}"/>
    <cellStyle name="60% - Accent6 9" xfId="18956" xr:uid="{00000000-0005-0000-0000-00003D490000}"/>
    <cellStyle name="Accent1 - 20%" xfId="18957" xr:uid="{00000000-0005-0000-0000-00003E490000}"/>
    <cellStyle name="Accent1 - 40%" xfId="18958" xr:uid="{00000000-0005-0000-0000-00003F490000}"/>
    <cellStyle name="Accent1 - 60%" xfId="18959" xr:uid="{00000000-0005-0000-0000-000040490000}"/>
    <cellStyle name="Accent1 10" xfId="18960" xr:uid="{00000000-0005-0000-0000-000041490000}"/>
    <cellStyle name="Accent1 11" xfId="18961" xr:uid="{00000000-0005-0000-0000-000042490000}"/>
    <cellStyle name="Accent1 12" xfId="18962" xr:uid="{00000000-0005-0000-0000-000043490000}"/>
    <cellStyle name="Accent1 13" xfId="18963" xr:uid="{00000000-0005-0000-0000-000044490000}"/>
    <cellStyle name="Accent1 14" xfId="18964" xr:uid="{00000000-0005-0000-0000-000045490000}"/>
    <cellStyle name="Accent1 15" xfId="18965" xr:uid="{00000000-0005-0000-0000-000046490000}"/>
    <cellStyle name="Accent1 16" xfId="18966" xr:uid="{00000000-0005-0000-0000-000047490000}"/>
    <cellStyle name="Accent1 17" xfId="18967" xr:uid="{00000000-0005-0000-0000-000048490000}"/>
    <cellStyle name="Accent1 18" xfId="18968" xr:uid="{00000000-0005-0000-0000-000049490000}"/>
    <cellStyle name="Accent1 19" xfId="18969" xr:uid="{00000000-0005-0000-0000-00004A490000}"/>
    <cellStyle name="Accent1 2" xfId="18970" xr:uid="{00000000-0005-0000-0000-00004B490000}"/>
    <cellStyle name="Accent1 2 2" xfId="18971" xr:uid="{00000000-0005-0000-0000-00004C490000}"/>
    <cellStyle name="Accent1 2 3" xfId="18972" xr:uid="{00000000-0005-0000-0000-00004D490000}"/>
    <cellStyle name="Accent1 20" xfId="18973" xr:uid="{00000000-0005-0000-0000-00004E490000}"/>
    <cellStyle name="Accent1 21" xfId="18974" xr:uid="{00000000-0005-0000-0000-00004F490000}"/>
    <cellStyle name="Accent1 22" xfId="18975" xr:uid="{00000000-0005-0000-0000-000050490000}"/>
    <cellStyle name="Accent1 23" xfId="18976" xr:uid="{00000000-0005-0000-0000-000051490000}"/>
    <cellStyle name="Accent1 24" xfId="18977" xr:uid="{00000000-0005-0000-0000-000052490000}"/>
    <cellStyle name="Accent1 25" xfId="18978" xr:uid="{00000000-0005-0000-0000-000053490000}"/>
    <cellStyle name="Accent1 26" xfId="18979" xr:uid="{00000000-0005-0000-0000-000054490000}"/>
    <cellStyle name="Accent1 27" xfId="18980" xr:uid="{00000000-0005-0000-0000-000055490000}"/>
    <cellStyle name="Accent1 28" xfId="18981" xr:uid="{00000000-0005-0000-0000-000056490000}"/>
    <cellStyle name="Accent1 29" xfId="18982" xr:uid="{00000000-0005-0000-0000-000057490000}"/>
    <cellStyle name="Accent1 3" xfId="18983" xr:uid="{00000000-0005-0000-0000-000058490000}"/>
    <cellStyle name="Accent1 3 2" xfId="18984" xr:uid="{00000000-0005-0000-0000-000059490000}"/>
    <cellStyle name="Accent1 30" xfId="18985" xr:uid="{00000000-0005-0000-0000-00005A490000}"/>
    <cellStyle name="Accent1 31" xfId="18986" xr:uid="{00000000-0005-0000-0000-00005B490000}"/>
    <cellStyle name="Accent1 32" xfId="18987" xr:uid="{00000000-0005-0000-0000-00005C490000}"/>
    <cellStyle name="Accent1 33" xfId="18988" xr:uid="{00000000-0005-0000-0000-00005D490000}"/>
    <cellStyle name="Accent1 34" xfId="18989" xr:uid="{00000000-0005-0000-0000-00005E490000}"/>
    <cellStyle name="Accent1 35" xfId="18990" xr:uid="{00000000-0005-0000-0000-00005F490000}"/>
    <cellStyle name="Accent1 36" xfId="18991" xr:uid="{00000000-0005-0000-0000-000060490000}"/>
    <cellStyle name="Accent1 37" xfId="18992" xr:uid="{00000000-0005-0000-0000-000061490000}"/>
    <cellStyle name="Accent1 38" xfId="18993" xr:uid="{00000000-0005-0000-0000-000062490000}"/>
    <cellStyle name="Accent1 39" xfId="18994" xr:uid="{00000000-0005-0000-0000-000063490000}"/>
    <cellStyle name="Accent1 4" xfId="18995" xr:uid="{00000000-0005-0000-0000-000064490000}"/>
    <cellStyle name="Accent1 4 2" xfId="18996" xr:uid="{00000000-0005-0000-0000-000065490000}"/>
    <cellStyle name="Accent1 40" xfId="18997" xr:uid="{00000000-0005-0000-0000-000066490000}"/>
    <cellStyle name="Accent1 41" xfId="18998" xr:uid="{00000000-0005-0000-0000-000067490000}"/>
    <cellStyle name="Accent1 42" xfId="18999" xr:uid="{00000000-0005-0000-0000-000068490000}"/>
    <cellStyle name="Accent1 43" xfId="19000" xr:uid="{00000000-0005-0000-0000-000069490000}"/>
    <cellStyle name="Accent1 44" xfId="19001" xr:uid="{00000000-0005-0000-0000-00006A490000}"/>
    <cellStyle name="Accent1 45" xfId="19002" xr:uid="{00000000-0005-0000-0000-00006B490000}"/>
    <cellStyle name="Accent1 46" xfId="19003" xr:uid="{00000000-0005-0000-0000-00006C490000}"/>
    <cellStyle name="Accent1 47" xfId="19004" xr:uid="{00000000-0005-0000-0000-00006D490000}"/>
    <cellStyle name="Accent1 48" xfId="19005" xr:uid="{00000000-0005-0000-0000-00006E490000}"/>
    <cellStyle name="Accent1 49" xfId="19006" xr:uid="{00000000-0005-0000-0000-00006F490000}"/>
    <cellStyle name="Accent1 5" xfId="19007" xr:uid="{00000000-0005-0000-0000-000070490000}"/>
    <cellStyle name="Accent1 50" xfId="19008" xr:uid="{00000000-0005-0000-0000-000071490000}"/>
    <cellStyle name="Accent1 51" xfId="19009" xr:uid="{00000000-0005-0000-0000-000072490000}"/>
    <cellStyle name="Accent1 52" xfId="19010" xr:uid="{00000000-0005-0000-0000-000073490000}"/>
    <cellStyle name="Accent1 53" xfId="19011" xr:uid="{00000000-0005-0000-0000-000074490000}"/>
    <cellStyle name="Accent1 54" xfId="19012" xr:uid="{00000000-0005-0000-0000-000075490000}"/>
    <cellStyle name="Accent1 55" xfId="19013" xr:uid="{00000000-0005-0000-0000-000076490000}"/>
    <cellStyle name="Accent1 56" xfId="19014" xr:uid="{00000000-0005-0000-0000-000077490000}"/>
    <cellStyle name="Accent1 57" xfId="19015" xr:uid="{00000000-0005-0000-0000-000078490000}"/>
    <cellStyle name="Accent1 58" xfId="19016" xr:uid="{00000000-0005-0000-0000-000079490000}"/>
    <cellStyle name="Accent1 59" xfId="19017" xr:uid="{00000000-0005-0000-0000-00007A490000}"/>
    <cellStyle name="Accent1 6" xfId="19018" xr:uid="{00000000-0005-0000-0000-00007B490000}"/>
    <cellStyle name="Accent1 60" xfId="19019" xr:uid="{00000000-0005-0000-0000-00007C490000}"/>
    <cellStyle name="Accent1 61" xfId="19020" xr:uid="{00000000-0005-0000-0000-00007D490000}"/>
    <cellStyle name="Accent1 62" xfId="19021" xr:uid="{00000000-0005-0000-0000-00007E490000}"/>
    <cellStyle name="Accent1 63" xfId="19022" xr:uid="{00000000-0005-0000-0000-00007F490000}"/>
    <cellStyle name="Accent1 64" xfId="19023" xr:uid="{00000000-0005-0000-0000-000080490000}"/>
    <cellStyle name="Accent1 65" xfId="19024" xr:uid="{00000000-0005-0000-0000-000081490000}"/>
    <cellStyle name="Accent1 66" xfId="19025" xr:uid="{00000000-0005-0000-0000-000082490000}"/>
    <cellStyle name="Accent1 67" xfId="19026" xr:uid="{00000000-0005-0000-0000-000083490000}"/>
    <cellStyle name="Accent1 68" xfId="19027" xr:uid="{00000000-0005-0000-0000-000084490000}"/>
    <cellStyle name="Accent1 69" xfId="19028" xr:uid="{00000000-0005-0000-0000-000085490000}"/>
    <cellStyle name="Accent1 7" xfId="19029" xr:uid="{00000000-0005-0000-0000-000086490000}"/>
    <cellStyle name="Accent1 70" xfId="19030" xr:uid="{00000000-0005-0000-0000-000087490000}"/>
    <cellStyle name="Accent1 71" xfId="19031" xr:uid="{00000000-0005-0000-0000-000088490000}"/>
    <cellStyle name="Accent1 72" xfId="19032" xr:uid="{00000000-0005-0000-0000-000089490000}"/>
    <cellStyle name="Accent1 8" xfId="19033" xr:uid="{00000000-0005-0000-0000-00008A490000}"/>
    <cellStyle name="Accent1 9" xfId="19034" xr:uid="{00000000-0005-0000-0000-00008B490000}"/>
    <cellStyle name="Accent2 - 20%" xfId="19035" xr:uid="{00000000-0005-0000-0000-00008C490000}"/>
    <cellStyle name="Accent2 - 40%" xfId="19036" xr:uid="{00000000-0005-0000-0000-00008D490000}"/>
    <cellStyle name="Accent2 - 60%" xfId="19037" xr:uid="{00000000-0005-0000-0000-00008E490000}"/>
    <cellStyle name="Accent2 10" xfId="19038" xr:uid="{00000000-0005-0000-0000-00008F490000}"/>
    <cellStyle name="Accent2 11" xfId="19039" xr:uid="{00000000-0005-0000-0000-000090490000}"/>
    <cellStyle name="Accent2 12" xfId="19040" xr:uid="{00000000-0005-0000-0000-000091490000}"/>
    <cellStyle name="Accent2 13" xfId="19041" xr:uid="{00000000-0005-0000-0000-000092490000}"/>
    <cellStyle name="Accent2 14" xfId="19042" xr:uid="{00000000-0005-0000-0000-000093490000}"/>
    <cellStyle name="Accent2 15" xfId="19043" xr:uid="{00000000-0005-0000-0000-000094490000}"/>
    <cellStyle name="Accent2 16" xfId="19044" xr:uid="{00000000-0005-0000-0000-000095490000}"/>
    <cellStyle name="Accent2 17" xfId="19045" xr:uid="{00000000-0005-0000-0000-000096490000}"/>
    <cellStyle name="Accent2 18" xfId="19046" xr:uid="{00000000-0005-0000-0000-000097490000}"/>
    <cellStyle name="Accent2 19" xfId="19047" xr:uid="{00000000-0005-0000-0000-000098490000}"/>
    <cellStyle name="Accent2 2" xfId="19048" xr:uid="{00000000-0005-0000-0000-000099490000}"/>
    <cellStyle name="Accent2 2 2" xfId="19049" xr:uid="{00000000-0005-0000-0000-00009A490000}"/>
    <cellStyle name="Accent2 2 3" xfId="19050" xr:uid="{00000000-0005-0000-0000-00009B490000}"/>
    <cellStyle name="Accent2 20" xfId="19051" xr:uid="{00000000-0005-0000-0000-00009C490000}"/>
    <cellStyle name="Accent2 21" xfId="19052" xr:uid="{00000000-0005-0000-0000-00009D490000}"/>
    <cellStyle name="Accent2 22" xfId="19053" xr:uid="{00000000-0005-0000-0000-00009E490000}"/>
    <cellStyle name="Accent2 23" xfId="19054" xr:uid="{00000000-0005-0000-0000-00009F490000}"/>
    <cellStyle name="Accent2 24" xfId="19055" xr:uid="{00000000-0005-0000-0000-0000A0490000}"/>
    <cellStyle name="Accent2 25" xfId="19056" xr:uid="{00000000-0005-0000-0000-0000A1490000}"/>
    <cellStyle name="Accent2 26" xfId="19057" xr:uid="{00000000-0005-0000-0000-0000A2490000}"/>
    <cellStyle name="Accent2 27" xfId="19058" xr:uid="{00000000-0005-0000-0000-0000A3490000}"/>
    <cellStyle name="Accent2 28" xfId="19059" xr:uid="{00000000-0005-0000-0000-0000A4490000}"/>
    <cellStyle name="Accent2 29" xfId="19060" xr:uid="{00000000-0005-0000-0000-0000A5490000}"/>
    <cellStyle name="Accent2 3" xfId="19061" xr:uid="{00000000-0005-0000-0000-0000A6490000}"/>
    <cellStyle name="Accent2 3 2" xfId="19062" xr:uid="{00000000-0005-0000-0000-0000A7490000}"/>
    <cellStyle name="Accent2 30" xfId="19063" xr:uid="{00000000-0005-0000-0000-0000A8490000}"/>
    <cellStyle name="Accent2 31" xfId="19064" xr:uid="{00000000-0005-0000-0000-0000A9490000}"/>
    <cellStyle name="Accent2 32" xfId="19065" xr:uid="{00000000-0005-0000-0000-0000AA490000}"/>
    <cellStyle name="Accent2 33" xfId="19066" xr:uid="{00000000-0005-0000-0000-0000AB490000}"/>
    <cellStyle name="Accent2 34" xfId="19067" xr:uid="{00000000-0005-0000-0000-0000AC490000}"/>
    <cellStyle name="Accent2 35" xfId="19068" xr:uid="{00000000-0005-0000-0000-0000AD490000}"/>
    <cellStyle name="Accent2 36" xfId="19069" xr:uid="{00000000-0005-0000-0000-0000AE490000}"/>
    <cellStyle name="Accent2 37" xfId="19070" xr:uid="{00000000-0005-0000-0000-0000AF490000}"/>
    <cellStyle name="Accent2 38" xfId="19071" xr:uid="{00000000-0005-0000-0000-0000B0490000}"/>
    <cellStyle name="Accent2 39" xfId="19072" xr:uid="{00000000-0005-0000-0000-0000B1490000}"/>
    <cellStyle name="Accent2 4" xfId="19073" xr:uid="{00000000-0005-0000-0000-0000B2490000}"/>
    <cellStyle name="Accent2 4 2" xfId="19074" xr:uid="{00000000-0005-0000-0000-0000B3490000}"/>
    <cellStyle name="Accent2 40" xfId="19075" xr:uid="{00000000-0005-0000-0000-0000B4490000}"/>
    <cellStyle name="Accent2 41" xfId="19076" xr:uid="{00000000-0005-0000-0000-0000B5490000}"/>
    <cellStyle name="Accent2 42" xfId="19077" xr:uid="{00000000-0005-0000-0000-0000B6490000}"/>
    <cellStyle name="Accent2 43" xfId="19078" xr:uid="{00000000-0005-0000-0000-0000B7490000}"/>
    <cellStyle name="Accent2 44" xfId="19079" xr:uid="{00000000-0005-0000-0000-0000B8490000}"/>
    <cellStyle name="Accent2 45" xfId="19080" xr:uid="{00000000-0005-0000-0000-0000B9490000}"/>
    <cellStyle name="Accent2 46" xfId="19081" xr:uid="{00000000-0005-0000-0000-0000BA490000}"/>
    <cellStyle name="Accent2 47" xfId="19082" xr:uid="{00000000-0005-0000-0000-0000BB490000}"/>
    <cellStyle name="Accent2 48" xfId="19083" xr:uid="{00000000-0005-0000-0000-0000BC490000}"/>
    <cellStyle name="Accent2 49" xfId="19084" xr:uid="{00000000-0005-0000-0000-0000BD490000}"/>
    <cellStyle name="Accent2 5" xfId="19085" xr:uid="{00000000-0005-0000-0000-0000BE490000}"/>
    <cellStyle name="Accent2 50" xfId="19086" xr:uid="{00000000-0005-0000-0000-0000BF490000}"/>
    <cellStyle name="Accent2 51" xfId="19087" xr:uid="{00000000-0005-0000-0000-0000C0490000}"/>
    <cellStyle name="Accent2 52" xfId="19088" xr:uid="{00000000-0005-0000-0000-0000C1490000}"/>
    <cellStyle name="Accent2 53" xfId="19089" xr:uid="{00000000-0005-0000-0000-0000C2490000}"/>
    <cellStyle name="Accent2 54" xfId="19090" xr:uid="{00000000-0005-0000-0000-0000C3490000}"/>
    <cellStyle name="Accent2 55" xfId="19091" xr:uid="{00000000-0005-0000-0000-0000C4490000}"/>
    <cellStyle name="Accent2 56" xfId="19092" xr:uid="{00000000-0005-0000-0000-0000C5490000}"/>
    <cellStyle name="Accent2 57" xfId="19093" xr:uid="{00000000-0005-0000-0000-0000C6490000}"/>
    <cellStyle name="Accent2 58" xfId="19094" xr:uid="{00000000-0005-0000-0000-0000C7490000}"/>
    <cellStyle name="Accent2 59" xfId="19095" xr:uid="{00000000-0005-0000-0000-0000C8490000}"/>
    <cellStyle name="Accent2 6" xfId="19096" xr:uid="{00000000-0005-0000-0000-0000C9490000}"/>
    <cellStyle name="Accent2 60" xfId="19097" xr:uid="{00000000-0005-0000-0000-0000CA490000}"/>
    <cellStyle name="Accent2 61" xfId="19098" xr:uid="{00000000-0005-0000-0000-0000CB490000}"/>
    <cellStyle name="Accent2 62" xfId="19099" xr:uid="{00000000-0005-0000-0000-0000CC490000}"/>
    <cellStyle name="Accent2 63" xfId="19100" xr:uid="{00000000-0005-0000-0000-0000CD490000}"/>
    <cellStyle name="Accent2 64" xfId="19101" xr:uid="{00000000-0005-0000-0000-0000CE490000}"/>
    <cellStyle name="Accent2 65" xfId="19102" xr:uid="{00000000-0005-0000-0000-0000CF490000}"/>
    <cellStyle name="Accent2 66" xfId="19103" xr:uid="{00000000-0005-0000-0000-0000D0490000}"/>
    <cellStyle name="Accent2 67" xfId="19104" xr:uid="{00000000-0005-0000-0000-0000D1490000}"/>
    <cellStyle name="Accent2 68" xfId="19105" xr:uid="{00000000-0005-0000-0000-0000D2490000}"/>
    <cellStyle name="Accent2 69" xfId="19106" xr:uid="{00000000-0005-0000-0000-0000D3490000}"/>
    <cellStyle name="Accent2 7" xfId="19107" xr:uid="{00000000-0005-0000-0000-0000D4490000}"/>
    <cellStyle name="Accent2 70" xfId="19108" xr:uid="{00000000-0005-0000-0000-0000D5490000}"/>
    <cellStyle name="Accent2 71" xfId="19109" xr:uid="{00000000-0005-0000-0000-0000D6490000}"/>
    <cellStyle name="Accent2 72" xfId="19110" xr:uid="{00000000-0005-0000-0000-0000D7490000}"/>
    <cellStyle name="Accent2 8" xfId="19111" xr:uid="{00000000-0005-0000-0000-0000D8490000}"/>
    <cellStyle name="Accent2 9" xfId="19112" xr:uid="{00000000-0005-0000-0000-0000D9490000}"/>
    <cellStyle name="Accent3 - 20%" xfId="19113" xr:uid="{00000000-0005-0000-0000-0000DA490000}"/>
    <cellStyle name="Accent3 - 40%" xfId="19114" xr:uid="{00000000-0005-0000-0000-0000DB490000}"/>
    <cellStyle name="Accent3 - 60%" xfId="19115" xr:uid="{00000000-0005-0000-0000-0000DC490000}"/>
    <cellStyle name="Accent3 10" xfId="19116" xr:uid="{00000000-0005-0000-0000-0000DD490000}"/>
    <cellStyle name="Accent3 11" xfId="19117" xr:uid="{00000000-0005-0000-0000-0000DE490000}"/>
    <cellStyle name="Accent3 12" xfId="19118" xr:uid="{00000000-0005-0000-0000-0000DF490000}"/>
    <cellStyle name="Accent3 13" xfId="19119" xr:uid="{00000000-0005-0000-0000-0000E0490000}"/>
    <cellStyle name="Accent3 14" xfId="19120" xr:uid="{00000000-0005-0000-0000-0000E1490000}"/>
    <cellStyle name="Accent3 15" xfId="19121" xr:uid="{00000000-0005-0000-0000-0000E2490000}"/>
    <cellStyle name="Accent3 16" xfId="19122" xr:uid="{00000000-0005-0000-0000-0000E3490000}"/>
    <cellStyle name="Accent3 17" xfId="19123" xr:uid="{00000000-0005-0000-0000-0000E4490000}"/>
    <cellStyle name="Accent3 18" xfId="19124" xr:uid="{00000000-0005-0000-0000-0000E5490000}"/>
    <cellStyle name="Accent3 19" xfId="19125" xr:uid="{00000000-0005-0000-0000-0000E6490000}"/>
    <cellStyle name="Accent3 2" xfId="19126" xr:uid="{00000000-0005-0000-0000-0000E7490000}"/>
    <cellStyle name="Accent3 2 2" xfId="19127" xr:uid="{00000000-0005-0000-0000-0000E8490000}"/>
    <cellStyle name="Accent3 2 3" xfId="19128" xr:uid="{00000000-0005-0000-0000-0000E9490000}"/>
    <cellStyle name="Accent3 20" xfId="19129" xr:uid="{00000000-0005-0000-0000-0000EA490000}"/>
    <cellStyle name="Accent3 21" xfId="19130" xr:uid="{00000000-0005-0000-0000-0000EB490000}"/>
    <cellStyle name="Accent3 22" xfId="19131" xr:uid="{00000000-0005-0000-0000-0000EC490000}"/>
    <cellStyle name="Accent3 23" xfId="19132" xr:uid="{00000000-0005-0000-0000-0000ED490000}"/>
    <cellStyle name="Accent3 24" xfId="19133" xr:uid="{00000000-0005-0000-0000-0000EE490000}"/>
    <cellStyle name="Accent3 25" xfId="19134" xr:uid="{00000000-0005-0000-0000-0000EF490000}"/>
    <cellStyle name="Accent3 26" xfId="19135" xr:uid="{00000000-0005-0000-0000-0000F0490000}"/>
    <cellStyle name="Accent3 27" xfId="19136" xr:uid="{00000000-0005-0000-0000-0000F1490000}"/>
    <cellStyle name="Accent3 28" xfId="19137" xr:uid="{00000000-0005-0000-0000-0000F2490000}"/>
    <cellStyle name="Accent3 29" xfId="19138" xr:uid="{00000000-0005-0000-0000-0000F3490000}"/>
    <cellStyle name="Accent3 3" xfId="19139" xr:uid="{00000000-0005-0000-0000-0000F4490000}"/>
    <cellStyle name="Accent3 3 2" xfId="19140" xr:uid="{00000000-0005-0000-0000-0000F5490000}"/>
    <cellStyle name="Accent3 30" xfId="19141" xr:uid="{00000000-0005-0000-0000-0000F6490000}"/>
    <cellStyle name="Accent3 31" xfId="19142" xr:uid="{00000000-0005-0000-0000-0000F7490000}"/>
    <cellStyle name="Accent3 32" xfId="19143" xr:uid="{00000000-0005-0000-0000-0000F8490000}"/>
    <cellStyle name="Accent3 33" xfId="19144" xr:uid="{00000000-0005-0000-0000-0000F9490000}"/>
    <cellStyle name="Accent3 34" xfId="19145" xr:uid="{00000000-0005-0000-0000-0000FA490000}"/>
    <cellStyle name="Accent3 35" xfId="19146" xr:uid="{00000000-0005-0000-0000-0000FB490000}"/>
    <cellStyle name="Accent3 36" xfId="19147" xr:uid="{00000000-0005-0000-0000-0000FC490000}"/>
    <cellStyle name="Accent3 37" xfId="19148" xr:uid="{00000000-0005-0000-0000-0000FD490000}"/>
    <cellStyle name="Accent3 38" xfId="19149" xr:uid="{00000000-0005-0000-0000-0000FE490000}"/>
    <cellStyle name="Accent3 39" xfId="19150" xr:uid="{00000000-0005-0000-0000-0000FF490000}"/>
    <cellStyle name="Accent3 4" xfId="19151" xr:uid="{00000000-0005-0000-0000-0000004A0000}"/>
    <cellStyle name="Accent3 4 2" xfId="19152" xr:uid="{00000000-0005-0000-0000-0000014A0000}"/>
    <cellStyle name="Accent3 40" xfId="19153" xr:uid="{00000000-0005-0000-0000-0000024A0000}"/>
    <cellStyle name="Accent3 41" xfId="19154" xr:uid="{00000000-0005-0000-0000-0000034A0000}"/>
    <cellStyle name="Accent3 42" xfId="19155" xr:uid="{00000000-0005-0000-0000-0000044A0000}"/>
    <cellStyle name="Accent3 43" xfId="19156" xr:uid="{00000000-0005-0000-0000-0000054A0000}"/>
    <cellStyle name="Accent3 44" xfId="19157" xr:uid="{00000000-0005-0000-0000-0000064A0000}"/>
    <cellStyle name="Accent3 45" xfId="19158" xr:uid="{00000000-0005-0000-0000-0000074A0000}"/>
    <cellStyle name="Accent3 46" xfId="19159" xr:uid="{00000000-0005-0000-0000-0000084A0000}"/>
    <cellStyle name="Accent3 47" xfId="19160" xr:uid="{00000000-0005-0000-0000-0000094A0000}"/>
    <cellStyle name="Accent3 48" xfId="19161" xr:uid="{00000000-0005-0000-0000-00000A4A0000}"/>
    <cellStyle name="Accent3 49" xfId="19162" xr:uid="{00000000-0005-0000-0000-00000B4A0000}"/>
    <cellStyle name="Accent3 5" xfId="19163" xr:uid="{00000000-0005-0000-0000-00000C4A0000}"/>
    <cellStyle name="Accent3 50" xfId="19164" xr:uid="{00000000-0005-0000-0000-00000D4A0000}"/>
    <cellStyle name="Accent3 51" xfId="19165" xr:uid="{00000000-0005-0000-0000-00000E4A0000}"/>
    <cellStyle name="Accent3 52" xfId="19166" xr:uid="{00000000-0005-0000-0000-00000F4A0000}"/>
    <cellStyle name="Accent3 53" xfId="19167" xr:uid="{00000000-0005-0000-0000-0000104A0000}"/>
    <cellStyle name="Accent3 54" xfId="19168" xr:uid="{00000000-0005-0000-0000-0000114A0000}"/>
    <cellStyle name="Accent3 55" xfId="19169" xr:uid="{00000000-0005-0000-0000-0000124A0000}"/>
    <cellStyle name="Accent3 56" xfId="19170" xr:uid="{00000000-0005-0000-0000-0000134A0000}"/>
    <cellStyle name="Accent3 57" xfId="19171" xr:uid="{00000000-0005-0000-0000-0000144A0000}"/>
    <cellStyle name="Accent3 58" xfId="19172" xr:uid="{00000000-0005-0000-0000-0000154A0000}"/>
    <cellStyle name="Accent3 59" xfId="19173" xr:uid="{00000000-0005-0000-0000-0000164A0000}"/>
    <cellStyle name="Accent3 6" xfId="19174" xr:uid="{00000000-0005-0000-0000-0000174A0000}"/>
    <cellStyle name="Accent3 60" xfId="19175" xr:uid="{00000000-0005-0000-0000-0000184A0000}"/>
    <cellStyle name="Accent3 61" xfId="19176" xr:uid="{00000000-0005-0000-0000-0000194A0000}"/>
    <cellStyle name="Accent3 62" xfId="19177" xr:uid="{00000000-0005-0000-0000-00001A4A0000}"/>
    <cellStyle name="Accent3 63" xfId="19178" xr:uid="{00000000-0005-0000-0000-00001B4A0000}"/>
    <cellStyle name="Accent3 64" xfId="19179" xr:uid="{00000000-0005-0000-0000-00001C4A0000}"/>
    <cellStyle name="Accent3 65" xfId="19180" xr:uid="{00000000-0005-0000-0000-00001D4A0000}"/>
    <cellStyle name="Accent3 66" xfId="19181" xr:uid="{00000000-0005-0000-0000-00001E4A0000}"/>
    <cellStyle name="Accent3 67" xfId="19182" xr:uid="{00000000-0005-0000-0000-00001F4A0000}"/>
    <cellStyle name="Accent3 68" xfId="19183" xr:uid="{00000000-0005-0000-0000-0000204A0000}"/>
    <cellStyle name="Accent3 69" xfId="19184" xr:uid="{00000000-0005-0000-0000-0000214A0000}"/>
    <cellStyle name="Accent3 7" xfId="19185" xr:uid="{00000000-0005-0000-0000-0000224A0000}"/>
    <cellStyle name="Accent3 70" xfId="19186" xr:uid="{00000000-0005-0000-0000-0000234A0000}"/>
    <cellStyle name="Accent3 71" xfId="19187" xr:uid="{00000000-0005-0000-0000-0000244A0000}"/>
    <cellStyle name="Accent3 72" xfId="19188" xr:uid="{00000000-0005-0000-0000-0000254A0000}"/>
    <cellStyle name="Accent3 8" xfId="19189" xr:uid="{00000000-0005-0000-0000-0000264A0000}"/>
    <cellStyle name="Accent3 9" xfId="19190" xr:uid="{00000000-0005-0000-0000-0000274A0000}"/>
    <cellStyle name="Accent4 - 20%" xfId="19191" xr:uid="{00000000-0005-0000-0000-0000284A0000}"/>
    <cellStyle name="Accent4 - 40%" xfId="19192" xr:uid="{00000000-0005-0000-0000-0000294A0000}"/>
    <cellStyle name="Accent4 - 60%" xfId="19193" xr:uid="{00000000-0005-0000-0000-00002A4A0000}"/>
    <cellStyle name="Accent4 10" xfId="19194" xr:uid="{00000000-0005-0000-0000-00002B4A0000}"/>
    <cellStyle name="Accent4 11" xfId="19195" xr:uid="{00000000-0005-0000-0000-00002C4A0000}"/>
    <cellStyle name="Accent4 12" xfId="19196" xr:uid="{00000000-0005-0000-0000-00002D4A0000}"/>
    <cellStyle name="Accent4 13" xfId="19197" xr:uid="{00000000-0005-0000-0000-00002E4A0000}"/>
    <cellStyle name="Accent4 14" xfId="19198" xr:uid="{00000000-0005-0000-0000-00002F4A0000}"/>
    <cellStyle name="Accent4 15" xfId="19199" xr:uid="{00000000-0005-0000-0000-0000304A0000}"/>
    <cellStyle name="Accent4 16" xfId="19200" xr:uid="{00000000-0005-0000-0000-0000314A0000}"/>
    <cellStyle name="Accent4 17" xfId="19201" xr:uid="{00000000-0005-0000-0000-0000324A0000}"/>
    <cellStyle name="Accent4 18" xfId="19202" xr:uid="{00000000-0005-0000-0000-0000334A0000}"/>
    <cellStyle name="Accent4 19" xfId="19203" xr:uid="{00000000-0005-0000-0000-0000344A0000}"/>
    <cellStyle name="Accent4 2" xfId="19204" xr:uid="{00000000-0005-0000-0000-0000354A0000}"/>
    <cellStyle name="Accent4 2 2" xfId="19205" xr:uid="{00000000-0005-0000-0000-0000364A0000}"/>
    <cellStyle name="Accent4 2 3" xfId="19206" xr:uid="{00000000-0005-0000-0000-0000374A0000}"/>
    <cellStyle name="Accent4 20" xfId="19207" xr:uid="{00000000-0005-0000-0000-0000384A0000}"/>
    <cellStyle name="Accent4 21" xfId="19208" xr:uid="{00000000-0005-0000-0000-0000394A0000}"/>
    <cellStyle name="Accent4 22" xfId="19209" xr:uid="{00000000-0005-0000-0000-00003A4A0000}"/>
    <cellStyle name="Accent4 23" xfId="19210" xr:uid="{00000000-0005-0000-0000-00003B4A0000}"/>
    <cellStyle name="Accent4 24" xfId="19211" xr:uid="{00000000-0005-0000-0000-00003C4A0000}"/>
    <cellStyle name="Accent4 25" xfId="19212" xr:uid="{00000000-0005-0000-0000-00003D4A0000}"/>
    <cellStyle name="Accent4 26" xfId="19213" xr:uid="{00000000-0005-0000-0000-00003E4A0000}"/>
    <cellStyle name="Accent4 27" xfId="19214" xr:uid="{00000000-0005-0000-0000-00003F4A0000}"/>
    <cellStyle name="Accent4 28" xfId="19215" xr:uid="{00000000-0005-0000-0000-0000404A0000}"/>
    <cellStyle name="Accent4 29" xfId="19216" xr:uid="{00000000-0005-0000-0000-0000414A0000}"/>
    <cellStyle name="Accent4 3" xfId="19217" xr:uid="{00000000-0005-0000-0000-0000424A0000}"/>
    <cellStyle name="Accent4 3 2" xfId="19218" xr:uid="{00000000-0005-0000-0000-0000434A0000}"/>
    <cellStyle name="Accent4 30" xfId="19219" xr:uid="{00000000-0005-0000-0000-0000444A0000}"/>
    <cellStyle name="Accent4 31" xfId="19220" xr:uid="{00000000-0005-0000-0000-0000454A0000}"/>
    <cellStyle name="Accent4 32" xfId="19221" xr:uid="{00000000-0005-0000-0000-0000464A0000}"/>
    <cellStyle name="Accent4 33" xfId="19222" xr:uid="{00000000-0005-0000-0000-0000474A0000}"/>
    <cellStyle name="Accent4 34" xfId="19223" xr:uid="{00000000-0005-0000-0000-0000484A0000}"/>
    <cellStyle name="Accent4 35" xfId="19224" xr:uid="{00000000-0005-0000-0000-0000494A0000}"/>
    <cellStyle name="Accent4 36" xfId="19225" xr:uid="{00000000-0005-0000-0000-00004A4A0000}"/>
    <cellStyle name="Accent4 37" xfId="19226" xr:uid="{00000000-0005-0000-0000-00004B4A0000}"/>
    <cellStyle name="Accent4 38" xfId="19227" xr:uid="{00000000-0005-0000-0000-00004C4A0000}"/>
    <cellStyle name="Accent4 39" xfId="19228" xr:uid="{00000000-0005-0000-0000-00004D4A0000}"/>
    <cellStyle name="Accent4 4" xfId="19229" xr:uid="{00000000-0005-0000-0000-00004E4A0000}"/>
    <cellStyle name="Accent4 4 2" xfId="19230" xr:uid="{00000000-0005-0000-0000-00004F4A0000}"/>
    <cellStyle name="Accent4 40" xfId="19231" xr:uid="{00000000-0005-0000-0000-0000504A0000}"/>
    <cellStyle name="Accent4 41" xfId="19232" xr:uid="{00000000-0005-0000-0000-0000514A0000}"/>
    <cellStyle name="Accent4 42" xfId="19233" xr:uid="{00000000-0005-0000-0000-0000524A0000}"/>
    <cellStyle name="Accent4 43" xfId="19234" xr:uid="{00000000-0005-0000-0000-0000534A0000}"/>
    <cellStyle name="Accent4 44" xfId="19235" xr:uid="{00000000-0005-0000-0000-0000544A0000}"/>
    <cellStyle name="Accent4 45" xfId="19236" xr:uid="{00000000-0005-0000-0000-0000554A0000}"/>
    <cellStyle name="Accent4 46" xfId="19237" xr:uid="{00000000-0005-0000-0000-0000564A0000}"/>
    <cellStyle name="Accent4 47" xfId="19238" xr:uid="{00000000-0005-0000-0000-0000574A0000}"/>
    <cellStyle name="Accent4 48" xfId="19239" xr:uid="{00000000-0005-0000-0000-0000584A0000}"/>
    <cellStyle name="Accent4 49" xfId="19240" xr:uid="{00000000-0005-0000-0000-0000594A0000}"/>
    <cellStyle name="Accent4 5" xfId="19241" xr:uid="{00000000-0005-0000-0000-00005A4A0000}"/>
    <cellStyle name="Accent4 50" xfId="19242" xr:uid="{00000000-0005-0000-0000-00005B4A0000}"/>
    <cellStyle name="Accent4 51" xfId="19243" xr:uid="{00000000-0005-0000-0000-00005C4A0000}"/>
    <cellStyle name="Accent4 52" xfId="19244" xr:uid="{00000000-0005-0000-0000-00005D4A0000}"/>
    <cellStyle name="Accent4 53" xfId="19245" xr:uid="{00000000-0005-0000-0000-00005E4A0000}"/>
    <cellStyle name="Accent4 54" xfId="19246" xr:uid="{00000000-0005-0000-0000-00005F4A0000}"/>
    <cellStyle name="Accent4 55" xfId="19247" xr:uid="{00000000-0005-0000-0000-0000604A0000}"/>
    <cellStyle name="Accent4 56" xfId="19248" xr:uid="{00000000-0005-0000-0000-0000614A0000}"/>
    <cellStyle name="Accent4 57" xfId="19249" xr:uid="{00000000-0005-0000-0000-0000624A0000}"/>
    <cellStyle name="Accent4 58" xfId="19250" xr:uid="{00000000-0005-0000-0000-0000634A0000}"/>
    <cellStyle name="Accent4 59" xfId="19251" xr:uid="{00000000-0005-0000-0000-0000644A0000}"/>
    <cellStyle name="Accent4 6" xfId="19252" xr:uid="{00000000-0005-0000-0000-0000654A0000}"/>
    <cellStyle name="Accent4 60" xfId="19253" xr:uid="{00000000-0005-0000-0000-0000664A0000}"/>
    <cellStyle name="Accent4 61" xfId="19254" xr:uid="{00000000-0005-0000-0000-0000674A0000}"/>
    <cellStyle name="Accent4 62" xfId="19255" xr:uid="{00000000-0005-0000-0000-0000684A0000}"/>
    <cellStyle name="Accent4 63" xfId="19256" xr:uid="{00000000-0005-0000-0000-0000694A0000}"/>
    <cellStyle name="Accent4 64" xfId="19257" xr:uid="{00000000-0005-0000-0000-00006A4A0000}"/>
    <cellStyle name="Accent4 65" xfId="19258" xr:uid="{00000000-0005-0000-0000-00006B4A0000}"/>
    <cellStyle name="Accent4 66" xfId="19259" xr:uid="{00000000-0005-0000-0000-00006C4A0000}"/>
    <cellStyle name="Accent4 67" xfId="19260" xr:uid="{00000000-0005-0000-0000-00006D4A0000}"/>
    <cellStyle name="Accent4 68" xfId="19261" xr:uid="{00000000-0005-0000-0000-00006E4A0000}"/>
    <cellStyle name="Accent4 69" xfId="19262" xr:uid="{00000000-0005-0000-0000-00006F4A0000}"/>
    <cellStyle name="Accent4 7" xfId="19263" xr:uid="{00000000-0005-0000-0000-0000704A0000}"/>
    <cellStyle name="Accent4 70" xfId="19264" xr:uid="{00000000-0005-0000-0000-0000714A0000}"/>
    <cellStyle name="Accent4 71" xfId="19265" xr:uid="{00000000-0005-0000-0000-0000724A0000}"/>
    <cellStyle name="Accent4 72" xfId="19266" xr:uid="{00000000-0005-0000-0000-0000734A0000}"/>
    <cellStyle name="Accent4 8" xfId="19267" xr:uid="{00000000-0005-0000-0000-0000744A0000}"/>
    <cellStyle name="Accent4 9" xfId="19268" xr:uid="{00000000-0005-0000-0000-0000754A0000}"/>
    <cellStyle name="Accent5 - 20%" xfId="19269" xr:uid="{00000000-0005-0000-0000-0000764A0000}"/>
    <cellStyle name="Accent5 - 40%" xfId="19270" xr:uid="{00000000-0005-0000-0000-0000774A0000}"/>
    <cellStyle name="Accent5 - 60%" xfId="19271" xr:uid="{00000000-0005-0000-0000-0000784A0000}"/>
    <cellStyle name="Accent5 10" xfId="19272" xr:uid="{00000000-0005-0000-0000-0000794A0000}"/>
    <cellStyle name="Accent5 11" xfId="19273" xr:uid="{00000000-0005-0000-0000-00007A4A0000}"/>
    <cellStyle name="Accent5 12" xfId="19274" xr:uid="{00000000-0005-0000-0000-00007B4A0000}"/>
    <cellStyle name="Accent5 13" xfId="19275" xr:uid="{00000000-0005-0000-0000-00007C4A0000}"/>
    <cellStyle name="Accent5 14" xfId="19276" xr:uid="{00000000-0005-0000-0000-00007D4A0000}"/>
    <cellStyle name="Accent5 15" xfId="19277" xr:uid="{00000000-0005-0000-0000-00007E4A0000}"/>
    <cellStyle name="Accent5 16" xfId="19278" xr:uid="{00000000-0005-0000-0000-00007F4A0000}"/>
    <cellStyle name="Accent5 17" xfId="19279" xr:uid="{00000000-0005-0000-0000-0000804A0000}"/>
    <cellStyle name="Accent5 18" xfId="19280" xr:uid="{00000000-0005-0000-0000-0000814A0000}"/>
    <cellStyle name="Accent5 19" xfId="19281" xr:uid="{00000000-0005-0000-0000-0000824A0000}"/>
    <cellStyle name="Accent5 2" xfId="19282" xr:uid="{00000000-0005-0000-0000-0000834A0000}"/>
    <cellStyle name="Accent5 2 2" xfId="19283" xr:uid="{00000000-0005-0000-0000-0000844A0000}"/>
    <cellStyle name="Accent5 2 3" xfId="19284" xr:uid="{00000000-0005-0000-0000-0000854A0000}"/>
    <cellStyle name="Accent5 20" xfId="19285" xr:uid="{00000000-0005-0000-0000-0000864A0000}"/>
    <cellStyle name="Accent5 21" xfId="19286" xr:uid="{00000000-0005-0000-0000-0000874A0000}"/>
    <cellStyle name="Accent5 22" xfId="19287" xr:uid="{00000000-0005-0000-0000-0000884A0000}"/>
    <cellStyle name="Accent5 23" xfId="19288" xr:uid="{00000000-0005-0000-0000-0000894A0000}"/>
    <cellStyle name="Accent5 24" xfId="19289" xr:uid="{00000000-0005-0000-0000-00008A4A0000}"/>
    <cellStyle name="Accent5 25" xfId="19290" xr:uid="{00000000-0005-0000-0000-00008B4A0000}"/>
    <cellStyle name="Accent5 26" xfId="19291" xr:uid="{00000000-0005-0000-0000-00008C4A0000}"/>
    <cellStyle name="Accent5 27" xfId="19292" xr:uid="{00000000-0005-0000-0000-00008D4A0000}"/>
    <cellStyle name="Accent5 28" xfId="19293" xr:uid="{00000000-0005-0000-0000-00008E4A0000}"/>
    <cellStyle name="Accent5 29" xfId="19294" xr:uid="{00000000-0005-0000-0000-00008F4A0000}"/>
    <cellStyle name="Accent5 3" xfId="19295" xr:uid="{00000000-0005-0000-0000-0000904A0000}"/>
    <cellStyle name="Accent5 3 2" xfId="19296" xr:uid="{00000000-0005-0000-0000-0000914A0000}"/>
    <cellStyle name="Accent5 30" xfId="19297" xr:uid="{00000000-0005-0000-0000-0000924A0000}"/>
    <cellStyle name="Accent5 31" xfId="19298" xr:uid="{00000000-0005-0000-0000-0000934A0000}"/>
    <cellStyle name="Accent5 32" xfId="19299" xr:uid="{00000000-0005-0000-0000-0000944A0000}"/>
    <cellStyle name="Accent5 33" xfId="19300" xr:uid="{00000000-0005-0000-0000-0000954A0000}"/>
    <cellStyle name="Accent5 34" xfId="19301" xr:uid="{00000000-0005-0000-0000-0000964A0000}"/>
    <cellStyle name="Accent5 35" xfId="19302" xr:uid="{00000000-0005-0000-0000-0000974A0000}"/>
    <cellStyle name="Accent5 36" xfId="19303" xr:uid="{00000000-0005-0000-0000-0000984A0000}"/>
    <cellStyle name="Accent5 37" xfId="19304" xr:uid="{00000000-0005-0000-0000-0000994A0000}"/>
    <cellStyle name="Accent5 38" xfId="19305" xr:uid="{00000000-0005-0000-0000-00009A4A0000}"/>
    <cellStyle name="Accent5 39" xfId="19306" xr:uid="{00000000-0005-0000-0000-00009B4A0000}"/>
    <cellStyle name="Accent5 4" xfId="19307" xr:uid="{00000000-0005-0000-0000-00009C4A0000}"/>
    <cellStyle name="Accent5 4 2" xfId="19308" xr:uid="{00000000-0005-0000-0000-00009D4A0000}"/>
    <cellStyle name="Accent5 40" xfId="19309" xr:uid="{00000000-0005-0000-0000-00009E4A0000}"/>
    <cellStyle name="Accent5 41" xfId="19310" xr:uid="{00000000-0005-0000-0000-00009F4A0000}"/>
    <cellStyle name="Accent5 42" xfId="19311" xr:uid="{00000000-0005-0000-0000-0000A04A0000}"/>
    <cellStyle name="Accent5 43" xfId="19312" xr:uid="{00000000-0005-0000-0000-0000A14A0000}"/>
    <cellStyle name="Accent5 44" xfId="19313" xr:uid="{00000000-0005-0000-0000-0000A24A0000}"/>
    <cellStyle name="Accent5 45" xfId="19314" xr:uid="{00000000-0005-0000-0000-0000A34A0000}"/>
    <cellStyle name="Accent5 46" xfId="19315" xr:uid="{00000000-0005-0000-0000-0000A44A0000}"/>
    <cellStyle name="Accent5 47" xfId="19316" xr:uid="{00000000-0005-0000-0000-0000A54A0000}"/>
    <cellStyle name="Accent5 48" xfId="19317" xr:uid="{00000000-0005-0000-0000-0000A64A0000}"/>
    <cellStyle name="Accent5 49" xfId="19318" xr:uid="{00000000-0005-0000-0000-0000A74A0000}"/>
    <cellStyle name="Accent5 5" xfId="19319" xr:uid="{00000000-0005-0000-0000-0000A84A0000}"/>
    <cellStyle name="Accent5 50" xfId="19320" xr:uid="{00000000-0005-0000-0000-0000A94A0000}"/>
    <cellStyle name="Accent5 51" xfId="19321" xr:uid="{00000000-0005-0000-0000-0000AA4A0000}"/>
    <cellStyle name="Accent5 52" xfId="19322" xr:uid="{00000000-0005-0000-0000-0000AB4A0000}"/>
    <cellStyle name="Accent5 53" xfId="19323" xr:uid="{00000000-0005-0000-0000-0000AC4A0000}"/>
    <cellStyle name="Accent5 54" xfId="19324" xr:uid="{00000000-0005-0000-0000-0000AD4A0000}"/>
    <cellStyle name="Accent5 55" xfId="19325" xr:uid="{00000000-0005-0000-0000-0000AE4A0000}"/>
    <cellStyle name="Accent5 56" xfId="19326" xr:uid="{00000000-0005-0000-0000-0000AF4A0000}"/>
    <cellStyle name="Accent5 57" xfId="19327" xr:uid="{00000000-0005-0000-0000-0000B04A0000}"/>
    <cellStyle name="Accent5 58" xfId="19328" xr:uid="{00000000-0005-0000-0000-0000B14A0000}"/>
    <cellStyle name="Accent5 59" xfId="19329" xr:uid="{00000000-0005-0000-0000-0000B24A0000}"/>
    <cellStyle name="Accent5 6" xfId="19330" xr:uid="{00000000-0005-0000-0000-0000B34A0000}"/>
    <cellStyle name="Accent5 60" xfId="19331" xr:uid="{00000000-0005-0000-0000-0000B44A0000}"/>
    <cellStyle name="Accent5 61" xfId="19332" xr:uid="{00000000-0005-0000-0000-0000B54A0000}"/>
    <cellStyle name="Accent5 62" xfId="19333" xr:uid="{00000000-0005-0000-0000-0000B64A0000}"/>
    <cellStyle name="Accent5 63" xfId="19334" xr:uid="{00000000-0005-0000-0000-0000B74A0000}"/>
    <cellStyle name="Accent5 64" xfId="19335" xr:uid="{00000000-0005-0000-0000-0000B84A0000}"/>
    <cellStyle name="Accent5 65" xfId="19336" xr:uid="{00000000-0005-0000-0000-0000B94A0000}"/>
    <cellStyle name="Accent5 66" xfId="19337" xr:uid="{00000000-0005-0000-0000-0000BA4A0000}"/>
    <cellStyle name="Accent5 67" xfId="19338" xr:uid="{00000000-0005-0000-0000-0000BB4A0000}"/>
    <cellStyle name="Accent5 68" xfId="19339" xr:uid="{00000000-0005-0000-0000-0000BC4A0000}"/>
    <cellStyle name="Accent5 69" xfId="19340" xr:uid="{00000000-0005-0000-0000-0000BD4A0000}"/>
    <cellStyle name="Accent5 7" xfId="19341" xr:uid="{00000000-0005-0000-0000-0000BE4A0000}"/>
    <cellStyle name="Accent5 70" xfId="19342" xr:uid="{00000000-0005-0000-0000-0000BF4A0000}"/>
    <cellStyle name="Accent5 71" xfId="19343" xr:uid="{00000000-0005-0000-0000-0000C04A0000}"/>
    <cellStyle name="Accent5 72" xfId="19344" xr:uid="{00000000-0005-0000-0000-0000C14A0000}"/>
    <cellStyle name="Accent5 8" xfId="19345" xr:uid="{00000000-0005-0000-0000-0000C24A0000}"/>
    <cellStyle name="Accent5 9" xfId="19346" xr:uid="{00000000-0005-0000-0000-0000C34A0000}"/>
    <cellStyle name="Accent6 - 20%" xfId="19347" xr:uid="{00000000-0005-0000-0000-0000C44A0000}"/>
    <cellStyle name="Accent6 - 40%" xfId="19348" xr:uid="{00000000-0005-0000-0000-0000C54A0000}"/>
    <cellStyle name="Accent6 - 60%" xfId="19349" xr:uid="{00000000-0005-0000-0000-0000C64A0000}"/>
    <cellStyle name="Accent6 10" xfId="19350" xr:uid="{00000000-0005-0000-0000-0000C74A0000}"/>
    <cellStyle name="Accent6 11" xfId="19351" xr:uid="{00000000-0005-0000-0000-0000C84A0000}"/>
    <cellStyle name="Accent6 12" xfId="19352" xr:uid="{00000000-0005-0000-0000-0000C94A0000}"/>
    <cellStyle name="Accent6 13" xfId="19353" xr:uid="{00000000-0005-0000-0000-0000CA4A0000}"/>
    <cellStyle name="Accent6 14" xfId="19354" xr:uid="{00000000-0005-0000-0000-0000CB4A0000}"/>
    <cellStyle name="Accent6 15" xfId="19355" xr:uid="{00000000-0005-0000-0000-0000CC4A0000}"/>
    <cellStyle name="Accent6 16" xfId="19356" xr:uid="{00000000-0005-0000-0000-0000CD4A0000}"/>
    <cellStyle name="Accent6 17" xfId="19357" xr:uid="{00000000-0005-0000-0000-0000CE4A0000}"/>
    <cellStyle name="Accent6 18" xfId="19358" xr:uid="{00000000-0005-0000-0000-0000CF4A0000}"/>
    <cellStyle name="Accent6 19" xfId="19359" xr:uid="{00000000-0005-0000-0000-0000D04A0000}"/>
    <cellStyle name="Accent6 2" xfId="19360" xr:uid="{00000000-0005-0000-0000-0000D14A0000}"/>
    <cellStyle name="Accent6 2 2" xfId="19361" xr:uid="{00000000-0005-0000-0000-0000D24A0000}"/>
    <cellStyle name="Accent6 2 3" xfId="19362" xr:uid="{00000000-0005-0000-0000-0000D34A0000}"/>
    <cellStyle name="Accent6 20" xfId="19363" xr:uid="{00000000-0005-0000-0000-0000D44A0000}"/>
    <cellStyle name="Accent6 21" xfId="19364" xr:uid="{00000000-0005-0000-0000-0000D54A0000}"/>
    <cellStyle name="Accent6 22" xfId="19365" xr:uid="{00000000-0005-0000-0000-0000D64A0000}"/>
    <cellStyle name="Accent6 23" xfId="19366" xr:uid="{00000000-0005-0000-0000-0000D74A0000}"/>
    <cellStyle name="Accent6 24" xfId="19367" xr:uid="{00000000-0005-0000-0000-0000D84A0000}"/>
    <cellStyle name="Accent6 25" xfId="19368" xr:uid="{00000000-0005-0000-0000-0000D94A0000}"/>
    <cellStyle name="Accent6 26" xfId="19369" xr:uid="{00000000-0005-0000-0000-0000DA4A0000}"/>
    <cellStyle name="Accent6 27" xfId="19370" xr:uid="{00000000-0005-0000-0000-0000DB4A0000}"/>
    <cellStyle name="Accent6 28" xfId="19371" xr:uid="{00000000-0005-0000-0000-0000DC4A0000}"/>
    <cellStyle name="Accent6 29" xfId="19372" xr:uid="{00000000-0005-0000-0000-0000DD4A0000}"/>
    <cellStyle name="Accent6 3" xfId="19373" xr:uid="{00000000-0005-0000-0000-0000DE4A0000}"/>
    <cellStyle name="Accent6 3 2" xfId="19374" xr:uid="{00000000-0005-0000-0000-0000DF4A0000}"/>
    <cellStyle name="Accent6 30" xfId="19375" xr:uid="{00000000-0005-0000-0000-0000E04A0000}"/>
    <cellStyle name="Accent6 31" xfId="19376" xr:uid="{00000000-0005-0000-0000-0000E14A0000}"/>
    <cellStyle name="Accent6 32" xfId="19377" xr:uid="{00000000-0005-0000-0000-0000E24A0000}"/>
    <cellStyle name="Accent6 33" xfId="19378" xr:uid="{00000000-0005-0000-0000-0000E34A0000}"/>
    <cellStyle name="Accent6 34" xfId="19379" xr:uid="{00000000-0005-0000-0000-0000E44A0000}"/>
    <cellStyle name="Accent6 35" xfId="19380" xr:uid="{00000000-0005-0000-0000-0000E54A0000}"/>
    <cellStyle name="Accent6 36" xfId="19381" xr:uid="{00000000-0005-0000-0000-0000E64A0000}"/>
    <cellStyle name="Accent6 37" xfId="19382" xr:uid="{00000000-0005-0000-0000-0000E74A0000}"/>
    <cellStyle name="Accent6 38" xfId="19383" xr:uid="{00000000-0005-0000-0000-0000E84A0000}"/>
    <cellStyle name="Accent6 39" xfId="19384" xr:uid="{00000000-0005-0000-0000-0000E94A0000}"/>
    <cellStyle name="Accent6 4" xfId="19385" xr:uid="{00000000-0005-0000-0000-0000EA4A0000}"/>
    <cellStyle name="Accent6 4 2" xfId="19386" xr:uid="{00000000-0005-0000-0000-0000EB4A0000}"/>
    <cellStyle name="Accent6 40" xfId="19387" xr:uid="{00000000-0005-0000-0000-0000EC4A0000}"/>
    <cellStyle name="Accent6 41" xfId="19388" xr:uid="{00000000-0005-0000-0000-0000ED4A0000}"/>
    <cellStyle name="Accent6 42" xfId="19389" xr:uid="{00000000-0005-0000-0000-0000EE4A0000}"/>
    <cellStyle name="Accent6 43" xfId="19390" xr:uid="{00000000-0005-0000-0000-0000EF4A0000}"/>
    <cellStyle name="Accent6 44" xfId="19391" xr:uid="{00000000-0005-0000-0000-0000F04A0000}"/>
    <cellStyle name="Accent6 45" xfId="19392" xr:uid="{00000000-0005-0000-0000-0000F14A0000}"/>
    <cellStyle name="Accent6 46" xfId="19393" xr:uid="{00000000-0005-0000-0000-0000F24A0000}"/>
    <cellStyle name="Accent6 47" xfId="19394" xr:uid="{00000000-0005-0000-0000-0000F34A0000}"/>
    <cellStyle name="Accent6 48" xfId="19395" xr:uid="{00000000-0005-0000-0000-0000F44A0000}"/>
    <cellStyle name="Accent6 49" xfId="19396" xr:uid="{00000000-0005-0000-0000-0000F54A0000}"/>
    <cellStyle name="Accent6 5" xfId="19397" xr:uid="{00000000-0005-0000-0000-0000F64A0000}"/>
    <cellStyle name="Accent6 50" xfId="19398" xr:uid="{00000000-0005-0000-0000-0000F74A0000}"/>
    <cellStyle name="Accent6 51" xfId="19399" xr:uid="{00000000-0005-0000-0000-0000F84A0000}"/>
    <cellStyle name="Accent6 52" xfId="19400" xr:uid="{00000000-0005-0000-0000-0000F94A0000}"/>
    <cellStyle name="Accent6 53" xfId="19401" xr:uid="{00000000-0005-0000-0000-0000FA4A0000}"/>
    <cellStyle name="Accent6 54" xfId="19402" xr:uid="{00000000-0005-0000-0000-0000FB4A0000}"/>
    <cellStyle name="Accent6 55" xfId="19403" xr:uid="{00000000-0005-0000-0000-0000FC4A0000}"/>
    <cellStyle name="Accent6 56" xfId="19404" xr:uid="{00000000-0005-0000-0000-0000FD4A0000}"/>
    <cellStyle name="Accent6 57" xfId="19405" xr:uid="{00000000-0005-0000-0000-0000FE4A0000}"/>
    <cellStyle name="Accent6 58" xfId="19406" xr:uid="{00000000-0005-0000-0000-0000FF4A0000}"/>
    <cellStyle name="Accent6 59" xfId="19407" xr:uid="{00000000-0005-0000-0000-0000004B0000}"/>
    <cellStyle name="Accent6 6" xfId="19408" xr:uid="{00000000-0005-0000-0000-0000014B0000}"/>
    <cellStyle name="Accent6 60" xfId="19409" xr:uid="{00000000-0005-0000-0000-0000024B0000}"/>
    <cellStyle name="Accent6 61" xfId="19410" xr:uid="{00000000-0005-0000-0000-0000034B0000}"/>
    <cellStyle name="Accent6 62" xfId="19411" xr:uid="{00000000-0005-0000-0000-0000044B0000}"/>
    <cellStyle name="Accent6 63" xfId="19412" xr:uid="{00000000-0005-0000-0000-0000054B0000}"/>
    <cellStyle name="Accent6 64" xfId="19413" xr:uid="{00000000-0005-0000-0000-0000064B0000}"/>
    <cellStyle name="Accent6 65" xfId="19414" xr:uid="{00000000-0005-0000-0000-0000074B0000}"/>
    <cellStyle name="Accent6 66" xfId="19415" xr:uid="{00000000-0005-0000-0000-0000084B0000}"/>
    <cellStyle name="Accent6 67" xfId="19416" xr:uid="{00000000-0005-0000-0000-0000094B0000}"/>
    <cellStyle name="Accent6 68" xfId="19417" xr:uid="{00000000-0005-0000-0000-00000A4B0000}"/>
    <cellStyle name="Accent6 69" xfId="19418" xr:uid="{00000000-0005-0000-0000-00000B4B0000}"/>
    <cellStyle name="Accent6 7" xfId="19419" xr:uid="{00000000-0005-0000-0000-00000C4B0000}"/>
    <cellStyle name="Accent6 70" xfId="19420" xr:uid="{00000000-0005-0000-0000-00000D4B0000}"/>
    <cellStyle name="Accent6 71" xfId="19421" xr:uid="{00000000-0005-0000-0000-00000E4B0000}"/>
    <cellStyle name="Accent6 72" xfId="19422" xr:uid="{00000000-0005-0000-0000-00000F4B0000}"/>
    <cellStyle name="Accent6 8" xfId="19423" xr:uid="{00000000-0005-0000-0000-0000104B0000}"/>
    <cellStyle name="Accent6 9" xfId="19424" xr:uid="{00000000-0005-0000-0000-0000114B0000}"/>
    <cellStyle name="Bad 10" xfId="19425" xr:uid="{00000000-0005-0000-0000-0000124B0000}"/>
    <cellStyle name="Bad 11" xfId="19426" xr:uid="{00000000-0005-0000-0000-0000134B0000}"/>
    <cellStyle name="Bad 12" xfId="19427" xr:uid="{00000000-0005-0000-0000-0000144B0000}"/>
    <cellStyle name="Bad 13" xfId="19428" xr:uid="{00000000-0005-0000-0000-0000154B0000}"/>
    <cellStyle name="Bad 14" xfId="19429" xr:uid="{00000000-0005-0000-0000-0000164B0000}"/>
    <cellStyle name="Bad 15" xfId="19430" xr:uid="{00000000-0005-0000-0000-0000174B0000}"/>
    <cellStyle name="Bad 16" xfId="19431" xr:uid="{00000000-0005-0000-0000-0000184B0000}"/>
    <cellStyle name="Bad 17" xfId="19432" xr:uid="{00000000-0005-0000-0000-0000194B0000}"/>
    <cellStyle name="Bad 18" xfId="19433" xr:uid="{00000000-0005-0000-0000-00001A4B0000}"/>
    <cellStyle name="Bad 19" xfId="19434" xr:uid="{00000000-0005-0000-0000-00001B4B0000}"/>
    <cellStyle name="Bad 2" xfId="19435" xr:uid="{00000000-0005-0000-0000-00001C4B0000}"/>
    <cellStyle name="Bad 2 2" xfId="19436" xr:uid="{00000000-0005-0000-0000-00001D4B0000}"/>
    <cellStyle name="Bad 2 3" xfId="19437" xr:uid="{00000000-0005-0000-0000-00001E4B0000}"/>
    <cellStyle name="Bad 20" xfId="19438" xr:uid="{00000000-0005-0000-0000-00001F4B0000}"/>
    <cellStyle name="Bad 21" xfId="19439" xr:uid="{00000000-0005-0000-0000-0000204B0000}"/>
    <cellStyle name="Bad 22" xfId="19440" xr:uid="{00000000-0005-0000-0000-0000214B0000}"/>
    <cellStyle name="Bad 23" xfId="19441" xr:uid="{00000000-0005-0000-0000-0000224B0000}"/>
    <cellStyle name="Bad 24" xfId="19442" xr:uid="{00000000-0005-0000-0000-0000234B0000}"/>
    <cellStyle name="Bad 25" xfId="19443" xr:uid="{00000000-0005-0000-0000-0000244B0000}"/>
    <cellStyle name="Bad 26" xfId="19444" xr:uid="{00000000-0005-0000-0000-0000254B0000}"/>
    <cellStyle name="Bad 27" xfId="19445" xr:uid="{00000000-0005-0000-0000-0000264B0000}"/>
    <cellStyle name="Bad 28" xfId="19446" xr:uid="{00000000-0005-0000-0000-0000274B0000}"/>
    <cellStyle name="Bad 29" xfId="19447" xr:uid="{00000000-0005-0000-0000-0000284B0000}"/>
    <cellStyle name="Bad 3" xfId="19448" xr:uid="{00000000-0005-0000-0000-0000294B0000}"/>
    <cellStyle name="Bad 3 2" xfId="19449" xr:uid="{00000000-0005-0000-0000-00002A4B0000}"/>
    <cellStyle name="Bad 30" xfId="19450" xr:uid="{00000000-0005-0000-0000-00002B4B0000}"/>
    <cellStyle name="Bad 31" xfId="19451" xr:uid="{00000000-0005-0000-0000-00002C4B0000}"/>
    <cellStyle name="Bad 32" xfId="19452" xr:uid="{00000000-0005-0000-0000-00002D4B0000}"/>
    <cellStyle name="Bad 33" xfId="19453" xr:uid="{00000000-0005-0000-0000-00002E4B0000}"/>
    <cellStyle name="Bad 34" xfId="19454" xr:uid="{00000000-0005-0000-0000-00002F4B0000}"/>
    <cellStyle name="Bad 35" xfId="19455" xr:uid="{00000000-0005-0000-0000-0000304B0000}"/>
    <cellStyle name="Bad 36" xfId="19456" xr:uid="{00000000-0005-0000-0000-0000314B0000}"/>
    <cellStyle name="Bad 37" xfId="19457" xr:uid="{00000000-0005-0000-0000-0000324B0000}"/>
    <cellStyle name="Bad 38" xfId="19458" xr:uid="{00000000-0005-0000-0000-0000334B0000}"/>
    <cellStyle name="Bad 39" xfId="19459" xr:uid="{00000000-0005-0000-0000-0000344B0000}"/>
    <cellStyle name="Bad 4" xfId="19460" xr:uid="{00000000-0005-0000-0000-0000354B0000}"/>
    <cellStyle name="Bad 4 2" xfId="19461" xr:uid="{00000000-0005-0000-0000-0000364B0000}"/>
    <cellStyle name="Bad 40" xfId="19462" xr:uid="{00000000-0005-0000-0000-0000374B0000}"/>
    <cellStyle name="Bad 41" xfId="19463" xr:uid="{00000000-0005-0000-0000-0000384B0000}"/>
    <cellStyle name="Bad 42" xfId="19464" xr:uid="{00000000-0005-0000-0000-0000394B0000}"/>
    <cellStyle name="Bad 43" xfId="19465" xr:uid="{00000000-0005-0000-0000-00003A4B0000}"/>
    <cellStyle name="Bad 44" xfId="19466" xr:uid="{00000000-0005-0000-0000-00003B4B0000}"/>
    <cellStyle name="Bad 45" xfId="19467" xr:uid="{00000000-0005-0000-0000-00003C4B0000}"/>
    <cellStyle name="Bad 46" xfId="19468" xr:uid="{00000000-0005-0000-0000-00003D4B0000}"/>
    <cellStyle name="Bad 47" xfId="19469" xr:uid="{00000000-0005-0000-0000-00003E4B0000}"/>
    <cellStyle name="Bad 48" xfId="19470" xr:uid="{00000000-0005-0000-0000-00003F4B0000}"/>
    <cellStyle name="Bad 49" xfId="19471" xr:uid="{00000000-0005-0000-0000-0000404B0000}"/>
    <cellStyle name="Bad 5" xfId="19472" xr:uid="{00000000-0005-0000-0000-0000414B0000}"/>
    <cellStyle name="Bad 50" xfId="19473" xr:uid="{00000000-0005-0000-0000-0000424B0000}"/>
    <cellStyle name="Bad 51" xfId="19474" xr:uid="{00000000-0005-0000-0000-0000434B0000}"/>
    <cellStyle name="Bad 52" xfId="19475" xr:uid="{00000000-0005-0000-0000-0000444B0000}"/>
    <cellStyle name="Bad 53" xfId="19476" xr:uid="{00000000-0005-0000-0000-0000454B0000}"/>
    <cellStyle name="Bad 54" xfId="19477" xr:uid="{00000000-0005-0000-0000-0000464B0000}"/>
    <cellStyle name="Bad 55" xfId="19478" xr:uid="{00000000-0005-0000-0000-0000474B0000}"/>
    <cellStyle name="Bad 56" xfId="19479" xr:uid="{00000000-0005-0000-0000-0000484B0000}"/>
    <cellStyle name="Bad 57" xfId="19480" xr:uid="{00000000-0005-0000-0000-0000494B0000}"/>
    <cellStyle name="Bad 58" xfId="19481" xr:uid="{00000000-0005-0000-0000-00004A4B0000}"/>
    <cellStyle name="Bad 59" xfId="19482" xr:uid="{00000000-0005-0000-0000-00004B4B0000}"/>
    <cellStyle name="Bad 6" xfId="19483" xr:uid="{00000000-0005-0000-0000-00004C4B0000}"/>
    <cellStyle name="Bad 60" xfId="19484" xr:uid="{00000000-0005-0000-0000-00004D4B0000}"/>
    <cellStyle name="Bad 61" xfId="19485" xr:uid="{00000000-0005-0000-0000-00004E4B0000}"/>
    <cellStyle name="Bad 62" xfId="19486" xr:uid="{00000000-0005-0000-0000-00004F4B0000}"/>
    <cellStyle name="Bad 63" xfId="19487" xr:uid="{00000000-0005-0000-0000-0000504B0000}"/>
    <cellStyle name="Bad 64" xfId="19488" xr:uid="{00000000-0005-0000-0000-0000514B0000}"/>
    <cellStyle name="Bad 65" xfId="19489" xr:uid="{00000000-0005-0000-0000-0000524B0000}"/>
    <cellStyle name="Bad 66" xfId="19490" xr:uid="{00000000-0005-0000-0000-0000534B0000}"/>
    <cellStyle name="Bad 67" xfId="19491" xr:uid="{00000000-0005-0000-0000-0000544B0000}"/>
    <cellStyle name="Bad 68" xfId="19492" xr:uid="{00000000-0005-0000-0000-0000554B0000}"/>
    <cellStyle name="Bad 69" xfId="19493" xr:uid="{00000000-0005-0000-0000-0000564B0000}"/>
    <cellStyle name="Bad 7" xfId="19494" xr:uid="{00000000-0005-0000-0000-0000574B0000}"/>
    <cellStyle name="Bad 70" xfId="19495" xr:uid="{00000000-0005-0000-0000-0000584B0000}"/>
    <cellStyle name="Bad 71" xfId="19496" xr:uid="{00000000-0005-0000-0000-0000594B0000}"/>
    <cellStyle name="Bad 72" xfId="19497" xr:uid="{00000000-0005-0000-0000-00005A4B0000}"/>
    <cellStyle name="Bad 8" xfId="19498" xr:uid="{00000000-0005-0000-0000-00005B4B0000}"/>
    <cellStyle name="Bad 9" xfId="19499" xr:uid="{00000000-0005-0000-0000-00005C4B0000}"/>
    <cellStyle name="Black" xfId="19500" xr:uid="{00000000-0005-0000-0000-00005D4B0000}"/>
    <cellStyle name="BlackStrike" xfId="19501" xr:uid="{00000000-0005-0000-0000-00005E4B0000}"/>
    <cellStyle name="BlackText" xfId="19502" xr:uid="{00000000-0005-0000-0000-00005F4B0000}"/>
    <cellStyle name="Blue" xfId="19503" xr:uid="{00000000-0005-0000-0000-0000604B0000}"/>
    <cellStyle name="Blue 2" xfId="19504" xr:uid="{00000000-0005-0000-0000-0000614B0000}"/>
    <cellStyle name="BoldText" xfId="19505" xr:uid="{00000000-0005-0000-0000-0000624B0000}"/>
    <cellStyle name="Border Heavy" xfId="19506" xr:uid="{00000000-0005-0000-0000-0000634B0000}"/>
    <cellStyle name="Border Heavy 2" xfId="19507" xr:uid="{00000000-0005-0000-0000-0000644B0000}"/>
    <cellStyle name="Border Thin" xfId="19508" xr:uid="{00000000-0005-0000-0000-0000654B0000}"/>
    <cellStyle name="Border Thin 2" xfId="19509" xr:uid="{00000000-0005-0000-0000-0000664B0000}"/>
    <cellStyle name="Calculation 10" xfId="19510" xr:uid="{00000000-0005-0000-0000-0000674B0000}"/>
    <cellStyle name="Calculation 11" xfId="19511" xr:uid="{00000000-0005-0000-0000-0000684B0000}"/>
    <cellStyle name="Calculation 12" xfId="19512" xr:uid="{00000000-0005-0000-0000-0000694B0000}"/>
    <cellStyle name="Calculation 13" xfId="19513" xr:uid="{00000000-0005-0000-0000-00006A4B0000}"/>
    <cellStyle name="Calculation 14" xfId="19514" xr:uid="{00000000-0005-0000-0000-00006B4B0000}"/>
    <cellStyle name="Calculation 15" xfId="19515" xr:uid="{00000000-0005-0000-0000-00006C4B0000}"/>
    <cellStyle name="Calculation 16" xfId="19516" xr:uid="{00000000-0005-0000-0000-00006D4B0000}"/>
    <cellStyle name="Calculation 17" xfId="19517" xr:uid="{00000000-0005-0000-0000-00006E4B0000}"/>
    <cellStyle name="Calculation 18" xfId="19518" xr:uid="{00000000-0005-0000-0000-00006F4B0000}"/>
    <cellStyle name="Calculation 19" xfId="19519" xr:uid="{00000000-0005-0000-0000-0000704B0000}"/>
    <cellStyle name="Calculation 2" xfId="19520" xr:uid="{00000000-0005-0000-0000-0000714B0000}"/>
    <cellStyle name="Calculation 2 2" xfId="19521" xr:uid="{00000000-0005-0000-0000-0000724B0000}"/>
    <cellStyle name="Calculation 2 2 2" xfId="19522" xr:uid="{00000000-0005-0000-0000-0000734B0000}"/>
    <cellStyle name="Calculation 2 2 2 2" xfId="19523" xr:uid="{00000000-0005-0000-0000-0000744B0000}"/>
    <cellStyle name="Calculation 2 2 2 3" xfId="19524" xr:uid="{00000000-0005-0000-0000-0000754B0000}"/>
    <cellStyle name="Calculation 2 2 3" xfId="19525" xr:uid="{00000000-0005-0000-0000-0000764B0000}"/>
    <cellStyle name="Calculation 2 2 3 2" xfId="19526" xr:uid="{00000000-0005-0000-0000-0000774B0000}"/>
    <cellStyle name="Calculation 2 2 3 3" xfId="19527" xr:uid="{00000000-0005-0000-0000-0000784B0000}"/>
    <cellStyle name="Calculation 2 2 4" xfId="19528" xr:uid="{00000000-0005-0000-0000-0000794B0000}"/>
    <cellStyle name="Calculation 2 3" xfId="19529" xr:uid="{00000000-0005-0000-0000-00007A4B0000}"/>
    <cellStyle name="Calculation 2 3 2" xfId="19530" xr:uid="{00000000-0005-0000-0000-00007B4B0000}"/>
    <cellStyle name="Calculation 2 4" xfId="19531" xr:uid="{00000000-0005-0000-0000-00007C4B0000}"/>
    <cellStyle name="Calculation 2 4 2" xfId="19532" xr:uid="{00000000-0005-0000-0000-00007D4B0000}"/>
    <cellStyle name="Calculation 2 4 3" xfId="19533" xr:uid="{00000000-0005-0000-0000-00007E4B0000}"/>
    <cellStyle name="Calculation 2 5" xfId="19534" xr:uid="{00000000-0005-0000-0000-00007F4B0000}"/>
    <cellStyle name="Calculation 2 5 2" xfId="19535" xr:uid="{00000000-0005-0000-0000-0000804B0000}"/>
    <cellStyle name="Calculation 2 5 3" xfId="19536" xr:uid="{00000000-0005-0000-0000-0000814B0000}"/>
    <cellStyle name="Calculation 20" xfId="19537" xr:uid="{00000000-0005-0000-0000-0000824B0000}"/>
    <cellStyle name="Calculation 21" xfId="19538" xr:uid="{00000000-0005-0000-0000-0000834B0000}"/>
    <cellStyle name="Calculation 22" xfId="19539" xr:uid="{00000000-0005-0000-0000-0000844B0000}"/>
    <cellStyle name="Calculation 23" xfId="19540" xr:uid="{00000000-0005-0000-0000-0000854B0000}"/>
    <cellStyle name="Calculation 24" xfId="19541" xr:uid="{00000000-0005-0000-0000-0000864B0000}"/>
    <cellStyle name="Calculation 25" xfId="19542" xr:uid="{00000000-0005-0000-0000-0000874B0000}"/>
    <cellStyle name="Calculation 26" xfId="19543" xr:uid="{00000000-0005-0000-0000-0000884B0000}"/>
    <cellStyle name="Calculation 27" xfId="19544" xr:uid="{00000000-0005-0000-0000-0000894B0000}"/>
    <cellStyle name="Calculation 28" xfId="19545" xr:uid="{00000000-0005-0000-0000-00008A4B0000}"/>
    <cellStyle name="Calculation 29" xfId="19546" xr:uid="{00000000-0005-0000-0000-00008B4B0000}"/>
    <cellStyle name="Calculation 3" xfId="19547" xr:uid="{00000000-0005-0000-0000-00008C4B0000}"/>
    <cellStyle name="Calculation 3 2" xfId="19548" xr:uid="{00000000-0005-0000-0000-00008D4B0000}"/>
    <cellStyle name="Calculation 3 2 2" xfId="19549" xr:uid="{00000000-0005-0000-0000-00008E4B0000}"/>
    <cellStyle name="Calculation 3 3" xfId="19550" xr:uid="{00000000-0005-0000-0000-00008F4B0000}"/>
    <cellStyle name="Calculation 3 3 2" xfId="19551" xr:uid="{00000000-0005-0000-0000-0000904B0000}"/>
    <cellStyle name="Calculation 3 3 3" xfId="19552" xr:uid="{00000000-0005-0000-0000-0000914B0000}"/>
    <cellStyle name="Calculation 3 4" xfId="19553" xr:uid="{00000000-0005-0000-0000-0000924B0000}"/>
    <cellStyle name="Calculation 3 4 2" xfId="19554" xr:uid="{00000000-0005-0000-0000-0000934B0000}"/>
    <cellStyle name="Calculation 3 4 3" xfId="19555" xr:uid="{00000000-0005-0000-0000-0000944B0000}"/>
    <cellStyle name="Calculation 30" xfId="19556" xr:uid="{00000000-0005-0000-0000-0000954B0000}"/>
    <cellStyle name="Calculation 31" xfId="19557" xr:uid="{00000000-0005-0000-0000-0000964B0000}"/>
    <cellStyle name="Calculation 32" xfId="19558" xr:uid="{00000000-0005-0000-0000-0000974B0000}"/>
    <cellStyle name="Calculation 33" xfId="19559" xr:uid="{00000000-0005-0000-0000-0000984B0000}"/>
    <cellStyle name="Calculation 34" xfId="19560" xr:uid="{00000000-0005-0000-0000-0000994B0000}"/>
    <cellStyle name="Calculation 35" xfId="19561" xr:uid="{00000000-0005-0000-0000-00009A4B0000}"/>
    <cellStyle name="Calculation 36" xfId="19562" xr:uid="{00000000-0005-0000-0000-00009B4B0000}"/>
    <cellStyle name="Calculation 37" xfId="19563" xr:uid="{00000000-0005-0000-0000-00009C4B0000}"/>
    <cellStyle name="Calculation 38" xfId="19564" xr:uid="{00000000-0005-0000-0000-00009D4B0000}"/>
    <cellStyle name="Calculation 39" xfId="19565" xr:uid="{00000000-0005-0000-0000-00009E4B0000}"/>
    <cellStyle name="Calculation 4" xfId="19566" xr:uid="{00000000-0005-0000-0000-00009F4B0000}"/>
    <cellStyle name="Calculation 4 2" xfId="19567" xr:uid="{00000000-0005-0000-0000-0000A04B0000}"/>
    <cellStyle name="Calculation 4 2 2" xfId="19568" xr:uid="{00000000-0005-0000-0000-0000A14B0000}"/>
    <cellStyle name="Calculation 4 3" xfId="19569" xr:uid="{00000000-0005-0000-0000-0000A24B0000}"/>
    <cellStyle name="Calculation 4 3 2" xfId="19570" xr:uid="{00000000-0005-0000-0000-0000A34B0000}"/>
    <cellStyle name="Calculation 4 3 3" xfId="19571" xr:uid="{00000000-0005-0000-0000-0000A44B0000}"/>
    <cellStyle name="Calculation 4 4" xfId="19572" xr:uid="{00000000-0005-0000-0000-0000A54B0000}"/>
    <cellStyle name="Calculation 4 4 2" xfId="19573" xr:uid="{00000000-0005-0000-0000-0000A64B0000}"/>
    <cellStyle name="Calculation 4 4 3" xfId="19574" xr:uid="{00000000-0005-0000-0000-0000A74B0000}"/>
    <cellStyle name="Calculation 40" xfId="19575" xr:uid="{00000000-0005-0000-0000-0000A84B0000}"/>
    <cellStyle name="Calculation 41" xfId="19576" xr:uid="{00000000-0005-0000-0000-0000A94B0000}"/>
    <cellStyle name="Calculation 42" xfId="19577" xr:uid="{00000000-0005-0000-0000-0000AA4B0000}"/>
    <cellStyle name="Calculation 43" xfId="19578" xr:uid="{00000000-0005-0000-0000-0000AB4B0000}"/>
    <cellStyle name="Calculation 44" xfId="19579" xr:uid="{00000000-0005-0000-0000-0000AC4B0000}"/>
    <cellStyle name="Calculation 45" xfId="19580" xr:uid="{00000000-0005-0000-0000-0000AD4B0000}"/>
    <cellStyle name="Calculation 46" xfId="19581" xr:uid="{00000000-0005-0000-0000-0000AE4B0000}"/>
    <cellStyle name="Calculation 47" xfId="19582" xr:uid="{00000000-0005-0000-0000-0000AF4B0000}"/>
    <cellStyle name="Calculation 48" xfId="19583" xr:uid="{00000000-0005-0000-0000-0000B04B0000}"/>
    <cellStyle name="Calculation 49" xfId="19584" xr:uid="{00000000-0005-0000-0000-0000B14B0000}"/>
    <cellStyle name="Calculation 5" xfId="19585" xr:uid="{00000000-0005-0000-0000-0000B24B0000}"/>
    <cellStyle name="Calculation 50" xfId="19586" xr:uid="{00000000-0005-0000-0000-0000B34B0000}"/>
    <cellStyle name="Calculation 51" xfId="19587" xr:uid="{00000000-0005-0000-0000-0000B44B0000}"/>
    <cellStyle name="Calculation 52" xfId="19588" xr:uid="{00000000-0005-0000-0000-0000B54B0000}"/>
    <cellStyle name="Calculation 53" xfId="19589" xr:uid="{00000000-0005-0000-0000-0000B64B0000}"/>
    <cellStyle name="Calculation 54" xfId="19590" xr:uid="{00000000-0005-0000-0000-0000B74B0000}"/>
    <cellStyle name="Calculation 55" xfId="19591" xr:uid="{00000000-0005-0000-0000-0000B84B0000}"/>
    <cellStyle name="Calculation 56" xfId="19592" xr:uid="{00000000-0005-0000-0000-0000B94B0000}"/>
    <cellStyle name="Calculation 57" xfId="19593" xr:uid="{00000000-0005-0000-0000-0000BA4B0000}"/>
    <cellStyle name="Calculation 58" xfId="19594" xr:uid="{00000000-0005-0000-0000-0000BB4B0000}"/>
    <cellStyle name="Calculation 59" xfId="19595" xr:uid="{00000000-0005-0000-0000-0000BC4B0000}"/>
    <cellStyle name="Calculation 6" xfId="19596" xr:uid="{00000000-0005-0000-0000-0000BD4B0000}"/>
    <cellStyle name="Calculation 60" xfId="19597" xr:uid="{00000000-0005-0000-0000-0000BE4B0000}"/>
    <cellStyle name="Calculation 61" xfId="19598" xr:uid="{00000000-0005-0000-0000-0000BF4B0000}"/>
    <cellStyle name="Calculation 62" xfId="19599" xr:uid="{00000000-0005-0000-0000-0000C04B0000}"/>
    <cellStyle name="Calculation 63" xfId="19600" xr:uid="{00000000-0005-0000-0000-0000C14B0000}"/>
    <cellStyle name="Calculation 64" xfId="19601" xr:uid="{00000000-0005-0000-0000-0000C24B0000}"/>
    <cellStyle name="Calculation 65" xfId="19602" xr:uid="{00000000-0005-0000-0000-0000C34B0000}"/>
    <cellStyle name="Calculation 66" xfId="19603" xr:uid="{00000000-0005-0000-0000-0000C44B0000}"/>
    <cellStyle name="Calculation 67" xfId="19604" xr:uid="{00000000-0005-0000-0000-0000C54B0000}"/>
    <cellStyle name="Calculation 68" xfId="19605" xr:uid="{00000000-0005-0000-0000-0000C64B0000}"/>
    <cellStyle name="Calculation 69" xfId="19606" xr:uid="{00000000-0005-0000-0000-0000C74B0000}"/>
    <cellStyle name="Calculation 7" xfId="19607" xr:uid="{00000000-0005-0000-0000-0000C84B0000}"/>
    <cellStyle name="Calculation 70" xfId="19608" xr:uid="{00000000-0005-0000-0000-0000C94B0000}"/>
    <cellStyle name="Calculation 71" xfId="19609" xr:uid="{00000000-0005-0000-0000-0000CA4B0000}"/>
    <cellStyle name="Calculation 72" xfId="19610" xr:uid="{00000000-0005-0000-0000-0000CB4B0000}"/>
    <cellStyle name="Calculation 8" xfId="19611" xr:uid="{00000000-0005-0000-0000-0000CC4B0000}"/>
    <cellStyle name="Calculation 9" xfId="19612" xr:uid="{00000000-0005-0000-0000-0000CD4B0000}"/>
    <cellStyle name="Check Cell 10" xfId="19613" xr:uid="{00000000-0005-0000-0000-0000CE4B0000}"/>
    <cellStyle name="Check Cell 11" xfId="19614" xr:uid="{00000000-0005-0000-0000-0000CF4B0000}"/>
    <cellStyle name="Check Cell 12" xfId="19615" xr:uid="{00000000-0005-0000-0000-0000D04B0000}"/>
    <cellStyle name="Check Cell 13" xfId="19616" xr:uid="{00000000-0005-0000-0000-0000D14B0000}"/>
    <cellStyle name="Check Cell 14" xfId="19617" xr:uid="{00000000-0005-0000-0000-0000D24B0000}"/>
    <cellStyle name="Check Cell 15" xfId="19618" xr:uid="{00000000-0005-0000-0000-0000D34B0000}"/>
    <cellStyle name="Check Cell 16" xfId="19619" xr:uid="{00000000-0005-0000-0000-0000D44B0000}"/>
    <cellStyle name="Check Cell 17" xfId="19620" xr:uid="{00000000-0005-0000-0000-0000D54B0000}"/>
    <cellStyle name="Check Cell 18" xfId="19621" xr:uid="{00000000-0005-0000-0000-0000D64B0000}"/>
    <cellStyle name="Check Cell 19" xfId="19622" xr:uid="{00000000-0005-0000-0000-0000D74B0000}"/>
    <cellStyle name="Check Cell 2" xfId="19623" xr:uid="{00000000-0005-0000-0000-0000D84B0000}"/>
    <cellStyle name="Check Cell 2 2" xfId="19624" xr:uid="{00000000-0005-0000-0000-0000D94B0000}"/>
    <cellStyle name="Check Cell 2 3" xfId="19625" xr:uid="{00000000-0005-0000-0000-0000DA4B0000}"/>
    <cellStyle name="Check Cell 20" xfId="19626" xr:uid="{00000000-0005-0000-0000-0000DB4B0000}"/>
    <cellStyle name="Check Cell 21" xfId="19627" xr:uid="{00000000-0005-0000-0000-0000DC4B0000}"/>
    <cellStyle name="Check Cell 22" xfId="19628" xr:uid="{00000000-0005-0000-0000-0000DD4B0000}"/>
    <cellStyle name="Check Cell 23" xfId="19629" xr:uid="{00000000-0005-0000-0000-0000DE4B0000}"/>
    <cellStyle name="Check Cell 24" xfId="19630" xr:uid="{00000000-0005-0000-0000-0000DF4B0000}"/>
    <cellStyle name="Check Cell 25" xfId="19631" xr:uid="{00000000-0005-0000-0000-0000E04B0000}"/>
    <cellStyle name="Check Cell 26" xfId="19632" xr:uid="{00000000-0005-0000-0000-0000E14B0000}"/>
    <cellStyle name="Check Cell 27" xfId="19633" xr:uid="{00000000-0005-0000-0000-0000E24B0000}"/>
    <cellStyle name="Check Cell 28" xfId="19634" xr:uid="{00000000-0005-0000-0000-0000E34B0000}"/>
    <cellStyle name="Check Cell 29" xfId="19635" xr:uid="{00000000-0005-0000-0000-0000E44B0000}"/>
    <cellStyle name="Check Cell 3" xfId="19636" xr:uid="{00000000-0005-0000-0000-0000E54B0000}"/>
    <cellStyle name="Check Cell 3 2" xfId="19637" xr:uid="{00000000-0005-0000-0000-0000E64B0000}"/>
    <cellStyle name="Check Cell 30" xfId="19638" xr:uid="{00000000-0005-0000-0000-0000E74B0000}"/>
    <cellStyle name="Check Cell 31" xfId="19639" xr:uid="{00000000-0005-0000-0000-0000E84B0000}"/>
    <cellStyle name="Check Cell 32" xfId="19640" xr:uid="{00000000-0005-0000-0000-0000E94B0000}"/>
    <cellStyle name="Check Cell 33" xfId="19641" xr:uid="{00000000-0005-0000-0000-0000EA4B0000}"/>
    <cellStyle name="Check Cell 34" xfId="19642" xr:uid="{00000000-0005-0000-0000-0000EB4B0000}"/>
    <cellStyle name="Check Cell 35" xfId="19643" xr:uid="{00000000-0005-0000-0000-0000EC4B0000}"/>
    <cellStyle name="Check Cell 36" xfId="19644" xr:uid="{00000000-0005-0000-0000-0000ED4B0000}"/>
    <cellStyle name="Check Cell 37" xfId="19645" xr:uid="{00000000-0005-0000-0000-0000EE4B0000}"/>
    <cellStyle name="Check Cell 38" xfId="19646" xr:uid="{00000000-0005-0000-0000-0000EF4B0000}"/>
    <cellStyle name="Check Cell 39" xfId="19647" xr:uid="{00000000-0005-0000-0000-0000F04B0000}"/>
    <cellStyle name="Check Cell 4" xfId="19648" xr:uid="{00000000-0005-0000-0000-0000F14B0000}"/>
    <cellStyle name="Check Cell 4 2" xfId="19649" xr:uid="{00000000-0005-0000-0000-0000F24B0000}"/>
    <cellStyle name="Check Cell 40" xfId="19650" xr:uid="{00000000-0005-0000-0000-0000F34B0000}"/>
    <cellStyle name="Check Cell 41" xfId="19651" xr:uid="{00000000-0005-0000-0000-0000F44B0000}"/>
    <cellStyle name="Check Cell 42" xfId="19652" xr:uid="{00000000-0005-0000-0000-0000F54B0000}"/>
    <cellStyle name="Check Cell 43" xfId="19653" xr:uid="{00000000-0005-0000-0000-0000F64B0000}"/>
    <cellStyle name="Check Cell 44" xfId="19654" xr:uid="{00000000-0005-0000-0000-0000F74B0000}"/>
    <cellStyle name="Check Cell 45" xfId="19655" xr:uid="{00000000-0005-0000-0000-0000F84B0000}"/>
    <cellStyle name="Check Cell 46" xfId="19656" xr:uid="{00000000-0005-0000-0000-0000F94B0000}"/>
    <cellStyle name="Check Cell 47" xfId="19657" xr:uid="{00000000-0005-0000-0000-0000FA4B0000}"/>
    <cellStyle name="Check Cell 48" xfId="19658" xr:uid="{00000000-0005-0000-0000-0000FB4B0000}"/>
    <cellStyle name="Check Cell 49" xfId="19659" xr:uid="{00000000-0005-0000-0000-0000FC4B0000}"/>
    <cellStyle name="Check Cell 5" xfId="19660" xr:uid="{00000000-0005-0000-0000-0000FD4B0000}"/>
    <cellStyle name="Check Cell 50" xfId="19661" xr:uid="{00000000-0005-0000-0000-0000FE4B0000}"/>
    <cellStyle name="Check Cell 51" xfId="19662" xr:uid="{00000000-0005-0000-0000-0000FF4B0000}"/>
    <cellStyle name="Check Cell 52" xfId="19663" xr:uid="{00000000-0005-0000-0000-0000004C0000}"/>
    <cellStyle name="Check Cell 53" xfId="19664" xr:uid="{00000000-0005-0000-0000-0000014C0000}"/>
    <cellStyle name="Check Cell 54" xfId="19665" xr:uid="{00000000-0005-0000-0000-0000024C0000}"/>
    <cellStyle name="Check Cell 55" xfId="19666" xr:uid="{00000000-0005-0000-0000-0000034C0000}"/>
    <cellStyle name="Check Cell 56" xfId="19667" xr:uid="{00000000-0005-0000-0000-0000044C0000}"/>
    <cellStyle name="Check Cell 57" xfId="19668" xr:uid="{00000000-0005-0000-0000-0000054C0000}"/>
    <cellStyle name="Check Cell 58" xfId="19669" xr:uid="{00000000-0005-0000-0000-0000064C0000}"/>
    <cellStyle name="Check Cell 59" xfId="19670" xr:uid="{00000000-0005-0000-0000-0000074C0000}"/>
    <cellStyle name="Check Cell 6" xfId="19671" xr:uid="{00000000-0005-0000-0000-0000084C0000}"/>
    <cellStyle name="Check Cell 60" xfId="19672" xr:uid="{00000000-0005-0000-0000-0000094C0000}"/>
    <cellStyle name="Check Cell 61" xfId="19673" xr:uid="{00000000-0005-0000-0000-00000A4C0000}"/>
    <cellStyle name="Check Cell 62" xfId="19674" xr:uid="{00000000-0005-0000-0000-00000B4C0000}"/>
    <cellStyle name="Check Cell 63" xfId="19675" xr:uid="{00000000-0005-0000-0000-00000C4C0000}"/>
    <cellStyle name="Check Cell 64" xfId="19676" xr:uid="{00000000-0005-0000-0000-00000D4C0000}"/>
    <cellStyle name="Check Cell 65" xfId="19677" xr:uid="{00000000-0005-0000-0000-00000E4C0000}"/>
    <cellStyle name="Check Cell 66" xfId="19678" xr:uid="{00000000-0005-0000-0000-00000F4C0000}"/>
    <cellStyle name="Check Cell 67" xfId="19679" xr:uid="{00000000-0005-0000-0000-0000104C0000}"/>
    <cellStyle name="Check Cell 68" xfId="19680" xr:uid="{00000000-0005-0000-0000-0000114C0000}"/>
    <cellStyle name="Check Cell 69" xfId="19681" xr:uid="{00000000-0005-0000-0000-0000124C0000}"/>
    <cellStyle name="Check Cell 7" xfId="19682" xr:uid="{00000000-0005-0000-0000-0000134C0000}"/>
    <cellStyle name="Check Cell 70" xfId="19683" xr:uid="{00000000-0005-0000-0000-0000144C0000}"/>
    <cellStyle name="Check Cell 71" xfId="19684" xr:uid="{00000000-0005-0000-0000-0000154C0000}"/>
    <cellStyle name="Check Cell 72" xfId="19685" xr:uid="{00000000-0005-0000-0000-0000164C0000}"/>
    <cellStyle name="Check Cell 8" xfId="19686" xr:uid="{00000000-0005-0000-0000-0000174C0000}"/>
    <cellStyle name="Check Cell 9" xfId="19687" xr:uid="{00000000-0005-0000-0000-0000184C0000}"/>
    <cellStyle name="Co. Names" xfId="19688" xr:uid="{00000000-0005-0000-0000-0000194C0000}"/>
    <cellStyle name="Co. Names 2" xfId="19689" xr:uid="{00000000-0005-0000-0000-00001A4C0000}"/>
    <cellStyle name="Column total in dollars" xfId="19690" xr:uid="{00000000-0005-0000-0000-00001B4C0000}"/>
    <cellStyle name="ColumnAttributeAbovePrompt" xfId="19691" xr:uid="{00000000-0005-0000-0000-00001C4C0000}"/>
    <cellStyle name="ColumnAttributeAbovePrompt 2" xfId="19692" xr:uid="{00000000-0005-0000-0000-00001D4C0000}"/>
    <cellStyle name="ColumnAttributePrompt" xfId="19693" xr:uid="{00000000-0005-0000-0000-00001E4C0000}"/>
    <cellStyle name="ColumnAttributePrompt 2" xfId="19694" xr:uid="{00000000-0005-0000-0000-00001F4C0000}"/>
    <cellStyle name="ColumnAttributeValue" xfId="19695" xr:uid="{00000000-0005-0000-0000-0000204C0000}"/>
    <cellStyle name="ColumnHeadingPrompt" xfId="19696" xr:uid="{00000000-0005-0000-0000-0000214C0000}"/>
    <cellStyle name="ColumnHeadingPrompt 2" xfId="19697" xr:uid="{00000000-0005-0000-0000-0000224C0000}"/>
    <cellStyle name="ColumnHeadingValue" xfId="19698" xr:uid="{00000000-0005-0000-0000-0000234C0000}"/>
    <cellStyle name="Comma" xfId="1" builtinId="3"/>
    <cellStyle name="Comma  - Style1" xfId="19699" xr:uid="{00000000-0005-0000-0000-0000254C0000}"/>
    <cellStyle name="Comma  - Style2" xfId="19700" xr:uid="{00000000-0005-0000-0000-0000264C0000}"/>
    <cellStyle name="Comma  - Style3" xfId="19701" xr:uid="{00000000-0005-0000-0000-0000274C0000}"/>
    <cellStyle name="Comma  - Style4" xfId="19702" xr:uid="{00000000-0005-0000-0000-0000284C0000}"/>
    <cellStyle name="Comma  - Style5" xfId="19703" xr:uid="{00000000-0005-0000-0000-0000294C0000}"/>
    <cellStyle name="Comma  - Style6" xfId="19704" xr:uid="{00000000-0005-0000-0000-00002A4C0000}"/>
    <cellStyle name="Comma  - Style7" xfId="19705" xr:uid="{00000000-0005-0000-0000-00002B4C0000}"/>
    <cellStyle name="Comma  - Style8" xfId="19706" xr:uid="{00000000-0005-0000-0000-00002C4C0000}"/>
    <cellStyle name="Comma (0)" xfId="19707" xr:uid="{00000000-0005-0000-0000-00002D4C0000}"/>
    <cellStyle name="Comma [0] 2" xfId="19708" xr:uid="{00000000-0005-0000-0000-00002E4C0000}"/>
    <cellStyle name="Comma [0] 3" xfId="19709" xr:uid="{00000000-0005-0000-0000-00002F4C0000}"/>
    <cellStyle name="Comma [0] 3 2" xfId="19710" xr:uid="{00000000-0005-0000-0000-0000304C0000}"/>
    <cellStyle name="Comma [0] 3 2 2" xfId="19711" xr:uid="{00000000-0005-0000-0000-0000314C0000}"/>
    <cellStyle name="Comma [0] 3 2 2 2" xfId="19712" xr:uid="{00000000-0005-0000-0000-0000324C0000}"/>
    <cellStyle name="Comma [0] 3 2 2 2 2" xfId="19713" xr:uid="{00000000-0005-0000-0000-0000334C0000}"/>
    <cellStyle name="Comma [0] 3 2 2 3" xfId="19714" xr:uid="{00000000-0005-0000-0000-0000344C0000}"/>
    <cellStyle name="Comma [0] 3 2 3" xfId="19715" xr:uid="{00000000-0005-0000-0000-0000354C0000}"/>
    <cellStyle name="Comma [0] 3 2 3 2" xfId="19716" xr:uid="{00000000-0005-0000-0000-0000364C0000}"/>
    <cellStyle name="Comma [0] 3 2 4" xfId="19717" xr:uid="{00000000-0005-0000-0000-0000374C0000}"/>
    <cellStyle name="Comma [0] 3 3" xfId="19718" xr:uid="{00000000-0005-0000-0000-0000384C0000}"/>
    <cellStyle name="Comma [0] 3 3 2" xfId="19719" xr:uid="{00000000-0005-0000-0000-0000394C0000}"/>
    <cellStyle name="Comma [0] 3 3 2 2" xfId="19720" xr:uid="{00000000-0005-0000-0000-00003A4C0000}"/>
    <cellStyle name="Comma [0] 3 3 3" xfId="19721" xr:uid="{00000000-0005-0000-0000-00003B4C0000}"/>
    <cellStyle name="Comma [0] 3 4" xfId="19722" xr:uid="{00000000-0005-0000-0000-00003C4C0000}"/>
    <cellStyle name="Comma [0] 3 4 2" xfId="19723" xr:uid="{00000000-0005-0000-0000-00003D4C0000}"/>
    <cellStyle name="Comma [0] 3 5" xfId="19724" xr:uid="{00000000-0005-0000-0000-00003E4C0000}"/>
    <cellStyle name="Comma [1]" xfId="19725" xr:uid="{00000000-0005-0000-0000-00003F4C0000}"/>
    <cellStyle name="Comma [1] 2" xfId="19726" xr:uid="{00000000-0005-0000-0000-0000404C0000}"/>
    <cellStyle name="Comma [2]" xfId="19727" xr:uid="{00000000-0005-0000-0000-0000414C0000}"/>
    <cellStyle name="Comma [3]" xfId="19728" xr:uid="{00000000-0005-0000-0000-0000424C0000}"/>
    <cellStyle name="Comma 10" xfId="16" xr:uid="{00000000-0005-0000-0000-0000434C0000}"/>
    <cellStyle name="Comma 10 10" xfId="26667" xr:uid="{00000000-0005-0000-0000-0000444C0000}"/>
    <cellStyle name="Comma 10 2" xfId="108" xr:uid="{00000000-0005-0000-0000-0000454C0000}"/>
    <cellStyle name="Comma 10 2 2" xfId="104" xr:uid="{00000000-0005-0000-0000-0000464C0000}"/>
    <cellStyle name="Comma 10 2 2 2" xfId="19729" xr:uid="{00000000-0005-0000-0000-0000474C0000}"/>
    <cellStyle name="Comma 10 2 2 2 2" xfId="19730" xr:uid="{00000000-0005-0000-0000-0000484C0000}"/>
    <cellStyle name="Comma 10 2 2 3" xfId="19731" xr:uid="{00000000-0005-0000-0000-0000494C0000}"/>
    <cellStyle name="Comma 10 3" xfId="19732" xr:uid="{00000000-0005-0000-0000-00004A4C0000}"/>
    <cellStyle name="Comma 10 3 2" xfId="19733" xr:uid="{00000000-0005-0000-0000-00004B4C0000}"/>
    <cellStyle name="Comma 10 3 2 2" xfId="19734" xr:uid="{00000000-0005-0000-0000-00004C4C0000}"/>
    <cellStyle name="Comma 10 3 3" xfId="19735" xr:uid="{00000000-0005-0000-0000-00004D4C0000}"/>
    <cellStyle name="Comma 10 4" xfId="19736" xr:uid="{00000000-0005-0000-0000-00004E4C0000}"/>
    <cellStyle name="Comma 10 5" xfId="19737" xr:uid="{00000000-0005-0000-0000-00004F4C0000}"/>
    <cellStyle name="Comma 11" xfId="110" xr:uid="{00000000-0005-0000-0000-0000504C0000}"/>
    <cellStyle name="Comma 11 2" xfId="19738" xr:uid="{00000000-0005-0000-0000-0000514C0000}"/>
    <cellStyle name="Comma 11 3" xfId="19739" xr:uid="{00000000-0005-0000-0000-0000524C0000}"/>
    <cellStyle name="Comma 11 4" xfId="19740" xr:uid="{00000000-0005-0000-0000-0000534C0000}"/>
    <cellStyle name="Comma 12" xfId="169" xr:uid="{00000000-0005-0000-0000-0000544C0000}"/>
    <cellStyle name="Comma 12 2" xfId="19741" xr:uid="{00000000-0005-0000-0000-0000554C0000}"/>
    <cellStyle name="Comma 12 2 2" xfId="19742" xr:uid="{00000000-0005-0000-0000-0000564C0000}"/>
    <cellStyle name="Comma 12 3" xfId="19743" xr:uid="{00000000-0005-0000-0000-0000574C0000}"/>
    <cellStyle name="Comma 12 4" xfId="19744" xr:uid="{00000000-0005-0000-0000-0000584C0000}"/>
    <cellStyle name="Comma 13" xfId="19745" xr:uid="{00000000-0005-0000-0000-0000594C0000}"/>
    <cellStyle name="Comma 13 2" xfId="19746" xr:uid="{00000000-0005-0000-0000-00005A4C0000}"/>
    <cellStyle name="Comma 14" xfId="19747" xr:uid="{00000000-0005-0000-0000-00005B4C0000}"/>
    <cellStyle name="Comma 15" xfId="19748" xr:uid="{00000000-0005-0000-0000-00005C4C0000}"/>
    <cellStyle name="Comma 15 2" xfId="26696" xr:uid="{00000000-0005-0000-0000-00005D4C0000}"/>
    <cellStyle name="Comma 16" xfId="19749" xr:uid="{00000000-0005-0000-0000-00005E4C0000}"/>
    <cellStyle name="Comma 16 2" xfId="26677" xr:uid="{00000000-0005-0000-0000-00005F4C0000}"/>
    <cellStyle name="Comma 17" xfId="19750" xr:uid="{00000000-0005-0000-0000-0000604C0000}"/>
    <cellStyle name="Comma 18" xfId="19751" xr:uid="{00000000-0005-0000-0000-0000614C0000}"/>
    <cellStyle name="Comma 18 2" xfId="26691" xr:uid="{00000000-0005-0000-0000-0000624C0000}"/>
    <cellStyle name="Comma 19" xfId="19752" xr:uid="{00000000-0005-0000-0000-0000634C0000}"/>
    <cellStyle name="Comma 2" xfId="2" xr:uid="{00000000-0005-0000-0000-0000644C0000}"/>
    <cellStyle name="Comma 2 10" xfId="26683" xr:uid="{00000000-0005-0000-0000-0000654C0000}"/>
    <cellStyle name="Comma 2 2" xfId="57" xr:uid="{00000000-0005-0000-0000-0000664C0000}"/>
    <cellStyle name="Comma 2 2 2" xfId="19753" xr:uid="{00000000-0005-0000-0000-0000674C0000}"/>
    <cellStyle name="Comma 2 2 2 2" xfId="19754" xr:uid="{00000000-0005-0000-0000-0000684C0000}"/>
    <cellStyle name="Comma 2 2 2 3" xfId="19755" xr:uid="{00000000-0005-0000-0000-0000694C0000}"/>
    <cellStyle name="Comma 2 2 2 4" xfId="19756" xr:uid="{00000000-0005-0000-0000-00006A4C0000}"/>
    <cellStyle name="Comma 2 2 3" xfId="19757" xr:uid="{00000000-0005-0000-0000-00006B4C0000}"/>
    <cellStyle name="Comma 2 2 3 2" xfId="19758" xr:uid="{00000000-0005-0000-0000-00006C4C0000}"/>
    <cellStyle name="Comma 2 2 4" xfId="19759" xr:uid="{00000000-0005-0000-0000-00006D4C0000}"/>
    <cellStyle name="Comma 2 2 5" xfId="19760" xr:uid="{00000000-0005-0000-0000-00006E4C0000}"/>
    <cellStyle name="Comma 2 3" xfId="68" xr:uid="{00000000-0005-0000-0000-00006F4C0000}"/>
    <cellStyle name="Comma 2 3 2" xfId="19761" xr:uid="{00000000-0005-0000-0000-0000704C0000}"/>
    <cellStyle name="Comma 2 3 2 2" xfId="19762" xr:uid="{00000000-0005-0000-0000-0000714C0000}"/>
    <cellStyle name="Comma 2 3 2 2 2" xfId="19763" xr:uid="{00000000-0005-0000-0000-0000724C0000}"/>
    <cellStyle name="Comma 2 3 2 2 2 2" xfId="19764" xr:uid="{00000000-0005-0000-0000-0000734C0000}"/>
    <cellStyle name="Comma 2 3 2 2 3" xfId="19765" xr:uid="{00000000-0005-0000-0000-0000744C0000}"/>
    <cellStyle name="Comma 2 3 2 2 4" xfId="19766" xr:uid="{00000000-0005-0000-0000-0000754C0000}"/>
    <cellStyle name="Comma 2 3 2 3" xfId="19767" xr:uid="{00000000-0005-0000-0000-0000764C0000}"/>
    <cellStyle name="Comma 2 3 2 3 2" xfId="19768" xr:uid="{00000000-0005-0000-0000-0000774C0000}"/>
    <cellStyle name="Comma 2 3 2 4" xfId="19769" xr:uid="{00000000-0005-0000-0000-0000784C0000}"/>
    <cellStyle name="Comma 2 3 2 5" xfId="19770" xr:uid="{00000000-0005-0000-0000-0000794C0000}"/>
    <cellStyle name="Comma 2 3 3" xfId="19771" xr:uid="{00000000-0005-0000-0000-00007A4C0000}"/>
    <cellStyle name="Comma 2 3 3 2" xfId="19772" xr:uid="{00000000-0005-0000-0000-00007B4C0000}"/>
    <cellStyle name="Comma 2 3 3 2 2" xfId="19773" xr:uid="{00000000-0005-0000-0000-00007C4C0000}"/>
    <cellStyle name="Comma 2 3 3 3" xfId="19774" xr:uid="{00000000-0005-0000-0000-00007D4C0000}"/>
    <cellStyle name="Comma 2 3 3 4" xfId="19775" xr:uid="{00000000-0005-0000-0000-00007E4C0000}"/>
    <cellStyle name="Comma 2 3 4" xfId="19776" xr:uid="{00000000-0005-0000-0000-00007F4C0000}"/>
    <cellStyle name="Comma 2 3 4 2" xfId="19777" xr:uid="{00000000-0005-0000-0000-0000804C0000}"/>
    <cellStyle name="Comma 2 3 5" xfId="19778" xr:uid="{00000000-0005-0000-0000-0000814C0000}"/>
    <cellStyle name="Comma 2 3 5 2" xfId="19779" xr:uid="{00000000-0005-0000-0000-0000824C0000}"/>
    <cellStyle name="Comma 2 3 6" xfId="19780" xr:uid="{00000000-0005-0000-0000-0000834C0000}"/>
    <cellStyle name="Comma 2 3 7" xfId="19781" xr:uid="{00000000-0005-0000-0000-0000844C0000}"/>
    <cellStyle name="Comma 2 3 8" xfId="19782" xr:uid="{00000000-0005-0000-0000-0000854C0000}"/>
    <cellStyle name="Comma 2 3 9" xfId="26693" xr:uid="{00000000-0005-0000-0000-0000864C0000}"/>
    <cellStyle name="Comma 2 4" xfId="173" xr:uid="{00000000-0005-0000-0000-0000874C0000}"/>
    <cellStyle name="Comma 2 4 2" xfId="19783" xr:uid="{00000000-0005-0000-0000-0000884C0000}"/>
    <cellStyle name="Comma 2 4 4" xfId="26699" xr:uid="{00000000-0005-0000-0000-0000894C0000}"/>
    <cellStyle name="Comma 2 5" xfId="19784" xr:uid="{00000000-0005-0000-0000-00008A4C0000}"/>
    <cellStyle name="Comma 2 5 2" xfId="19785" xr:uid="{00000000-0005-0000-0000-00008B4C0000}"/>
    <cellStyle name="Comma 2 6" xfId="19786" xr:uid="{00000000-0005-0000-0000-00008C4C0000}"/>
    <cellStyle name="Comma 2 6 2" xfId="19787" xr:uid="{00000000-0005-0000-0000-00008D4C0000}"/>
    <cellStyle name="Comma 2 6 3" xfId="19788" xr:uid="{00000000-0005-0000-0000-00008E4C0000}"/>
    <cellStyle name="Comma 2 7" xfId="19789" xr:uid="{00000000-0005-0000-0000-00008F4C0000}"/>
    <cellStyle name="Comma 2 8" xfId="19790" xr:uid="{00000000-0005-0000-0000-0000904C0000}"/>
    <cellStyle name="Comma 2 9" xfId="19791" xr:uid="{00000000-0005-0000-0000-0000914C0000}"/>
    <cellStyle name="Comma 20" xfId="19792" xr:uid="{00000000-0005-0000-0000-0000924C0000}"/>
    <cellStyle name="Comma 20 2" xfId="26690" xr:uid="{00000000-0005-0000-0000-0000934C0000}"/>
    <cellStyle name="Comma 21" xfId="19793" xr:uid="{00000000-0005-0000-0000-0000944C0000}"/>
    <cellStyle name="Comma 21 2" xfId="19794" xr:uid="{00000000-0005-0000-0000-0000954C0000}"/>
    <cellStyle name="Comma 21 3" xfId="26689" xr:uid="{00000000-0005-0000-0000-0000964C0000}"/>
    <cellStyle name="Comma 22" xfId="19795" xr:uid="{00000000-0005-0000-0000-0000974C0000}"/>
    <cellStyle name="Comma 22 2" xfId="26688" xr:uid="{00000000-0005-0000-0000-0000984C0000}"/>
    <cellStyle name="Comma 23" xfId="17" xr:uid="{00000000-0005-0000-0000-0000994C0000}"/>
    <cellStyle name="Comma 23 2" xfId="123" xr:uid="{00000000-0005-0000-0000-00009A4C0000}"/>
    <cellStyle name="Comma 23 2 2" xfId="19796" xr:uid="{00000000-0005-0000-0000-00009B4C0000}"/>
    <cellStyle name="Comma 23 2 2 2" xfId="19797" xr:uid="{00000000-0005-0000-0000-00009C4C0000}"/>
    <cellStyle name="Comma 23 2 3" xfId="19798" xr:uid="{00000000-0005-0000-0000-00009D4C0000}"/>
    <cellStyle name="Comma 23 3" xfId="151" xr:uid="{00000000-0005-0000-0000-00009E4C0000}"/>
    <cellStyle name="Comma 23 3 2" xfId="19799" xr:uid="{00000000-0005-0000-0000-00009F4C0000}"/>
    <cellStyle name="Comma 23 3 2 2" xfId="19800" xr:uid="{00000000-0005-0000-0000-0000A04C0000}"/>
    <cellStyle name="Comma 23 3 3" xfId="19801" xr:uid="{00000000-0005-0000-0000-0000A14C0000}"/>
    <cellStyle name="Comma 23 4" xfId="19802" xr:uid="{00000000-0005-0000-0000-0000A24C0000}"/>
    <cellStyle name="Comma 24" xfId="56" xr:uid="{00000000-0005-0000-0000-0000A34C0000}"/>
    <cellStyle name="Comma 24 2" xfId="161" xr:uid="{00000000-0005-0000-0000-0000A44C0000}"/>
    <cellStyle name="Comma 24 2 2" xfId="19803" xr:uid="{00000000-0005-0000-0000-0000A54C0000}"/>
    <cellStyle name="Comma 24 2 2 2" xfId="19804" xr:uid="{00000000-0005-0000-0000-0000A64C0000}"/>
    <cellStyle name="Comma 24 2 3" xfId="19805" xr:uid="{00000000-0005-0000-0000-0000A74C0000}"/>
    <cellStyle name="Comma 24 2 4" xfId="26687" xr:uid="{00000000-0005-0000-0000-0000A84C0000}"/>
    <cellStyle name="Comma 24 3" xfId="101" xr:uid="{00000000-0005-0000-0000-0000A94C0000}"/>
    <cellStyle name="Comma 24 3 2" xfId="19806" xr:uid="{00000000-0005-0000-0000-0000AA4C0000}"/>
    <cellStyle name="Comma 24 3 2 2" xfId="19807" xr:uid="{00000000-0005-0000-0000-0000AB4C0000}"/>
    <cellStyle name="Comma 24 3 3" xfId="19808" xr:uid="{00000000-0005-0000-0000-0000AC4C0000}"/>
    <cellStyle name="Comma 24 4" xfId="19809" xr:uid="{00000000-0005-0000-0000-0000AD4C0000}"/>
    <cellStyle name="Comma 24 5" xfId="19810" xr:uid="{00000000-0005-0000-0000-0000AE4C0000}"/>
    <cellStyle name="Comma 25" xfId="153" xr:uid="{00000000-0005-0000-0000-0000AF4C0000}"/>
    <cellStyle name="Comma 25 2" xfId="19811" xr:uid="{00000000-0005-0000-0000-0000B04C0000}"/>
    <cellStyle name="Comma 25 2 2" xfId="19812" xr:uid="{00000000-0005-0000-0000-0000B14C0000}"/>
    <cellStyle name="Comma 25 2 3" xfId="26676" xr:uid="{00000000-0005-0000-0000-0000B24C0000}"/>
    <cellStyle name="Comma 25 3" xfId="19813" xr:uid="{00000000-0005-0000-0000-0000B34C0000}"/>
    <cellStyle name="Comma 25 4" xfId="19814" xr:uid="{00000000-0005-0000-0000-0000B44C0000}"/>
    <cellStyle name="Comma 26" xfId="19815" xr:uid="{00000000-0005-0000-0000-0000B54C0000}"/>
    <cellStyle name="Comma 26 2" xfId="26686" xr:uid="{00000000-0005-0000-0000-0000B64C0000}"/>
    <cellStyle name="Comma 27" xfId="19816" xr:uid="{00000000-0005-0000-0000-0000B74C0000}"/>
    <cellStyle name="Comma 28" xfId="19817" xr:uid="{00000000-0005-0000-0000-0000B84C0000}"/>
    <cellStyle name="Comma 29" xfId="19818" xr:uid="{00000000-0005-0000-0000-0000B94C0000}"/>
    <cellStyle name="Comma 3" xfId="15" xr:uid="{00000000-0005-0000-0000-0000BA4C0000}"/>
    <cellStyle name="Comma 3 10" xfId="19819" xr:uid="{00000000-0005-0000-0000-0000BB4C0000}"/>
    <cellStyle name="Comma 3 2" xfId="69" xr:uid="{00000000-0005-0000-0000-0000BC4C0000}"/>
    <cellStyle name="Comma 3 2 2" xfId="102" xr:uid="{00000000-0005-0000-0000-0000BD4C0000}"/>
    <cellStyle name="Comma 3 2 2 2" xfId="19820" xr:uid="{00000000-0005-0000-0000-0000BE4C0000}"/>
    <cellStyle name="Comma 3 2 2 2 2" xfId="19821" xr:uid="{00000000-0005-0000-0000-0000BF4C0000}"/>
    <cellStyle name="Comma 3 2 2 3" xfId="19822" xr:uid="{00000000-0005-0000-0000-0000C04C0000}"/>
    <cellStyle name="Comma 3 2 3" xfId="19823" xr:uid="{00000000-0005-0000-0000-0000C14C0000}"/>
    <cellStyle name="Comma 3 2 3 2" xfId="19824" xr:uid="{00000000-0005-0000-0000-0000C24C0000}"/>
    <cellStyle name="Comma 3 2 3 3" xfId="19825" xr:uid="{00000000-0005-0000-0000-0000C34C0000}"/>
    <cellStyle name="Comma 3 2 4" xfId="19826" xr:uid="{00000000-0005-0000-0000-0000C44C0000}"/>
    <cellStyle name="Comma 3 2 4 2" xfId="19827" xr:uid="{00000000-0005-0000-0000-0000C54C0000}"/>
    <cellStyle name="Comma 3 2 4 3" xfId="19828" xr:uid="{00000000-0005-0000-0000-0000C64C0000}"/>
    <cellStyle name="Comma 3 2 5" xfId="19829" xr:uid="{00000000-0005-0000-0000-0000C74C0000}"/>
    <cellStyle name="Comma 3 2 5 2" xfId="19830" xr:uid="{00000000-0005-0000-0000-0000C84C0000}"/>
    <cellStyle name="Comma 3 2 5 3" xfId="19831" xr:uid="{00000000-0005-0000-0000-0000C94C0000}"/>
    <cellStyle name="Comma 3 2 6" xfId="19832" xr:uid="{00000000-0005-0000-0000-0000CA4C0000}"/>
    <cellStyle name="Comma 3 2 7" xfId="19833" xr:uid="{00000000-0005-0000-0000-0000CB4C0000}"/>
    <cellStyle name="Comma 3 2 8" xfId="19834" xr:uid="{00000000-0005-0000-0000-0000CC4C0000}"/>
    <cellStyle name="Comma 3 2 9" xfId="26704" xr:uid="{A0798680-4B5B-449D-89CC-FAA2739B51AE}"/>
    <cellStyle name="Comma 3 3" xfId="19835" xr:uid="{00000000-0005-0000-0000-0000CD4C0000}"/>
    <cellStyle name="Comma 3 3 2" xfId="19836" xr:uid="{00000000-0005-0000-0000-0000CE4C0000}"/>
    <cellStyle name="Comma 3 3 3" xfId="19837" xr:uid="{00000000-0005-0000-0000-0000CF4C0000}"/>
    <cellStyle name="Comma 3 4" xfId="19838" xr:uid="{00000000-0005-0000-0000-0000D04C0000}"/>
    <cellStyle name="Comma 3 5" xfId="19839" xr:uid="{00000000-0005-0000-0000-0000D14C0000}"/>
    <cellStyle name="Comma 3 5 2" xfId="19840" xr:uid="{00000000-0005-0000-0000-0000D24C0000}"/>
    <cellStyle name="Comma 3 6" xfId="19841" xr:uid="{00000000-0005-0000-0000-0000D34C0000}"/>
    <cellStyle name="Comma 3 7" xfId="19842" xr:uid="{00000000-0005-0000-0000-0000D44C0000}"/>
    <cellStyle name="Comma 3 8" xfId="19843" xr:uid="{00000000-0005-0000-0000-0000D54C0000}"/>
    <cellStyle name="Comma 3 9" xfId="19844" xr:uid="{00000000-0005-0000-0000-0000D64C0000}"/>
    <cellStyle name="Comma 30" xfId="19845" xr:uid="{00000000-0005-0000-0000-0000D74C0000}"/>
    <cellStyle name="Comma 31" xfId="19846" xr:uid="{00000000-0005-0000-0000-0000D84C0000}"/>
    <cellStyle name="Comma 31 2" xfId="26692" xr:uid="{00000000-0005-0000-0000-0000D94C0000}"/>
    <cellStyle name="Comma 32" xfId="19847" xr:uid="{00000000-0005-0000-0000-0000DA4C0000}"/>
    <cellStyle name="Comma 32 2" xfId="26695" xr:uid="{00000000-0005-0000-0000-0000DB4C0000}"/>
    <cellStyle name="Comma 33" xfId="19848" xr:uid="{00000000-0005-0000-0000-0000DC4C0000}"/>
    <cellStyle name="Comma 34" xfId="19849" xr:uid="{00000000-0005-0000-0000-0000DD4C0000}"/>
    <cellStyle name="Comma 34 2" xfId="26685" xr:uid="{00000000-0005-0000-0000-0000DE4C0000}"/>
    <cellStyle name="Comma 35" xfId="19850" xr:uid="{00000000-0005-0000-0000-0000DF4C0000}"/>
    <cellStyle name="Comma 35 2" xfId="26694" xr:uid="{00000000-0005-0000-0000-0000E04C0000}"/>
    <cellStyle name="Comma 36" xfId="19851" xr:uid="{00000000-0005-0000-0000-0000E14C0000}"/>
    <cellStyle name="Comma 37" xfId="19852" xr:uid="{00000000-0005-0000-0000-0000E24C0000}"/>
    <cellStyle name="Comma 38" xfId="19853" xr:uid="{00000000-0005-0000-0000-0000E34C0000}"/>
    <cellStyle name="Comma 39" xfId="19854" xr:uid="{00000000-0005-0000-0000-0000E44C0000}"/>
    <cellStyle name="Comma 4" xfId="67" xr:uid="{00000000-0005-0000-0000-0000E54C0000}"/>
    <cellStyle name="Comma 4 2" xfId="172" xr:uid="{00000000-0005-0000-0000-0000E64C0000}"/>
    <cellStyle name="Comma 4 2 2" xfId="19855" xr:uid="{00000000-0005-0000-0000-0000E74C0000}"/>
    <cellStyle name="Comma 4 2 2 2" xfId="19856" xr:uid="{00000000-0005-0000-0000-0000E84C0000}"/>
    <cellStyle name="Comma 4 2 2 2 2" xfId="19857" xr:uid="{00000000-0005-0000-0000-0000E94C0000}"/>
    <cellStyle name="Comma 4 2 2 2 2 2" xfId="19858" xr:uid="{00000000-0005-0000-0000-0000EA4C0000}"/>
    <cellStyle name="Comma 4 2 2 2 3" xfId="19859" xr:uid="{00000000-0005-0000-0000-0000EB4C0000}"/>
    <cellStyle name="Comma 4 2 2 3" xfId="19860" xr:uid="{00000000-0005-0000-0000-0000EC4C0000}"/>
    <cellStyle name="Comma 4 2 2 3 2" xfId="19861" xr:uid="{00000000-0005-0000-0000-0000ED4C0000}"/>
    <cellStyle name="Comma 4 2 2 4" xfId="19862" xr:uid="{00000000-0005-0000-0000-0000EE4C0000}"/>
    <cellStyle name="Comma 4 2 2 5" xfId="19863" xr:uid="{00000000-0005-0000-0000-0000EF4C0000}"/>
    <cellStyle name="Comma 4 2 3" xfId="19864" xr:uid="{00000000-0005-0000-0000-0000F04C0000}"/>
    <cellStyle name="Comma 4 2 3 2" xfId="19865" xr:uid="{00000000-0005-0000-0000-0000F14C0000}"/>
    <cellStyle name="Comma 4 2 3 2 2" xfId="19866" xr:uid="{00000000-0005-0000-0000-0000F24C0000}"/>
    <cellStyle name="Comma 4 2 3 3" xfId="19867" xr:uid="{00000000-0005-0000-0000-0000F34C0000}"/>
    <cellStyle name="Comma 4 2 4" xfId="19868" xr:uid="{00000000-0005-0000-0000-0000F44C0000}"/>
    <cellStyle name="Comma 4 2 4 2" xfId="19869" xr:uid="{00000000-0005-0000-0000-0000F54C0000}"/>
    <cellStyle name="Comma 4 2 5" xfId="19870" xr:uid="{00000000-0005-0000-0000-0000F64C0000}"/>
    <cellStyle name="Comma 4 2 6" xfId="19871" xr:uid="{00000000-0005-0000-0000-0000F74C0000}"/>
    <cellStyle name="Comma 4 2 7" xfId="19872" xr:uid="{00000000-0005-0000-0000-0000F84C0000}"/>
    <cellStyle name="Comma 4 2 8" xfId="19873" xr:uid="{00000000-0005-0000-0000-0000F94C0000}"/>
    <cellStyle name="Comma 4 3" xfId="19874" xr:uid="{00000000-0005-0000-0000-0000FA4C0000}"/>
    <cellStyle name="Comma 4 4" xfId="19875" xr:uid="{00000000-0005-0000-0000-0000FB4C0000}"/>
    <cellStyle name="Comma 4 5" xfId="19876" xr:uid="{00000000-0005-0000-0000-0000FC4C0000}"/>
    <cellStyle name="Comma 40" xfId="19877" xr:uid="{00000000-0005-0000-0000-0000FD4C0000}"/>
    <cellStyle name="Comma 40 2" xfId="19878" xr:uid="{00000000-0005-0000-0000-0000FE4C0000}"/>
    <cellStyle name="Comma 40 2 2" xfId="19879" xr:uid="{00000000-0005-0000-0000-0000FF4C0000}"/>
    <cellStyle name="Comma 40 3" xfId="19880" xr:uid="{00000000-0005-0000-0000-0000004D0000}"/>
    <cellStyle name="Comma 41" xfId="19881" xr:uid="{00000000-0005-0000-0000-0000014D0000}"/>
    <cellStyle name="Comma 41 2" xfId="19882" xr:uid="{00000000-0005-0000-0000-0000024D0000}"/>
    <cellStyle name="Comma 41 2 2" xfId="19883" xr:uid="{00000000-0005-0000-0000-0000034D0000}"/>
    <cellStyle name="Comma 41 3" xfId="19884" xr:uid="{00000000-0005-0000-0000-0000044D0000}"/>
    <cellStyle name="Comma 42" xfId="19885" xr:uid="{00000000-0005-0000-0000-0000054D0000}"/>
    <cellStyle name="Comma 42 2" xfId="19886" xr:uid="{00000000-0005-0000-0000-0000064D0000}"/>
    <cellStyle name="Comma 42 2 2" xfId="19887" xr:uid="{00000000-0005-0000-0000-0000074D0000}"/>
    <cellStyle name="Comma 42 3" xfId="19888" xr:uid="{00000000-0005-0000-0000-0000084D0000}"/>
    <cellStyle name="Comma 43" xfId="19889" xr:uid="{00000000-0005-0000-0000-0000094D0000}"/>
    <cellStyle name="Comma 43 2" xfId="19890" xr:uid="{00000000-0005-0000-0000-00000A4D0000}"/>
    <cellStyle name="Comma 43 2 2" xfId="19891" xr:uid="{00000000-0005-0000-0000-00000B4D0000}"/>
    <cellStyle name="Comma 43 3" xfId="19892" xr:uid="{00000000-0005-0000-0000-00000C4D0000}"/>
    <cellStyle name="Comma 44" xfId="19893" xr:uid="{00000000-0005-0000-0000-00000D4D0000}"/>
    <cellStyle name="Comma 45" xfId="19894" xr:uid="{00000000-0005-0000-0000-00000E4D0000}"/>
    <cellStyle name="Comma 46" xfId="19895" xr:uid="{00000000-0005-0000-0000-00000F4D0000}"/>
    <cellStyle name="Comma 47" xfId="19896" xr:uid="{00000000-0005-0000-0000-0000104D0000}"/>
    <cellStyle name="Comma 48" xfId="19897" xr:uid="{00000000-0005-0000-0000-0000114D0000}"/>
    <cellStyle name="Comma 49" xfId="19898" xr:uid="{00000000-0005-0000-0000-0000124D0000}"/>
    <cellStyle name="Comma 5" xfId="80" xr:uid="{00000000-0005-0000-0000-0000134D0000}"/>
    <cellStyle name="Comma 5 2" xfId="134" xr:uid="{00000000-0005-0000-0000-0000144D0000}"/>
    <cellStyle name="Comma 5 2 2" xfId="19899" xr:uid="{00000000-0005-0000-0000-0000154D0000}"/>
    <cellStyle name="Comma 5 3" xfId="116" xr:uid="{00000000-0005-0000-0000-0000164D0000}"/>
    <cellStyle name="Comma 5 4" xfId="19900" xr:uid="{00000000-0005-0000-0000-0000174D0000}"/>
    <cellStyle name="Comma 50" xfId="19901" xr:uid="{00000000-0005-0000-0000-0000184D0000}"/>
    <cellStyle name="Comma 51" xfId="19902" xr:uid="{00000000-0005-0000-0000-0000194D0000}"/>
    <cellStyle name="Comma 52" xfId="19903" xr:uid="{00000000-0005-0000-0000-00001A4D0000}"/>
    <cellStyle name="Comma 53" xfId="19904" xr:uid="{00000000-0005-0000-0000-00001B4D0000}"/>
    <cellStyle name="Comma 54" xfId="19905" xr:uid="{00000000-0005-0000-0000-00001C4D0000}"/>
    <cellStyle name="Comma 55" xfId="19906" xr:uid="{00000000-0005-0000-0000-00001D4D0000}"/>
    <cellStyle name="Comma 56" xfId="19907" xr:uid="{00000000-0005-0000-0000-00001E4D0000}"/>
    <cellStyle name="Comma 57" xfId="19908" xr:uid="{00000000-0005-0000-0000-00001F4D0000}"/>
    <cellStyle name="Comma 58" xfId="19909" xr:uid="{00000000-0005-0000-0000-0000204D0000}"/>
    <cellStyle name="Comma 59" xfId="19910" xr:uid="{00000000-0005-0000-0000-0000214D0000}"/>
    <cellStyle name="Comma 6" xfId="84" xr:uid="{00000000-0005-0000-0000-0000224D0000}"/>
    <cellStyle name="Comma 6 2" xfId="89" xr:uid="{00000000-0005-0000-0000-0000234D0000}"/>
    <cellStyle name="Comma 6 2 2" xfId="19911" xr:uid="{00000000-0005-0000-0000-0000244D0000}"/>
    <cellStyle name="Comma 6 2 3" xfId="19912" xr:uid="{00000000-0005-0000-0000-0000254D0000}"/>
    <cellStyle name="Comma 6 2 4" xfId="19913" xr:uid="{00000000-0005-0000-0000-0000264D0000}"/>
    <cellStyle name="Comma 6 2 5" xfId="19914" xr:uid="{00000000-0005-0000-0000-0000274D0000}"/>
    <cellStyle name="Comma 6 3" xfId="138" xr:uid="{00000000-0005-0000-0000-0000284D0000}"/>
    <cellStyle name="Comma 6 3 2" xfId="19915" xr:uid="{00000000-0005-0000-0000-0000294D0000}"/>
    <cellStyle name="Comma 6 4" xfId="114" xr:uid="{00000000-0005-0000-0000-00002A4D0000}"/>
    <cellStyle name="Comma 6 4 2" xfId="19916" xr:uid="{00000000-0005-0000-0000-00002B4D0000}"/>
    <cellStyle name="Comma 6 4 2 2" xfId="19917" xr:uid="{00000000-0005-0000-0000-00002C4D0000}"/>
    <cellStyle name="Comma 6 4 2 2 2" xfId="19918" xr:uid="{00000000-0005-0000-0000-00002D4D0000}"/>
    <cellStyle name="Comma 6 4 2 3" xfId="19919" xr:uid="{00000000-0005-0000-0000-00002E4D0000}"/>
    <cellStyle name="Comma 6 4 3" xfId="19920" xr:uid="{00000000-0005-0000-0000-00002F4D0000}"/>
    <cellStyle name="Comma 6 4 3 2" xfId="19921" xr:uid="{00000000-0005-0000-0000-0000304D0000}"/>
    <cellStyle name="Comma 6 4 4" xfId="19922" xr:uid="{00000000-0005-0000-0000-0000314D0000}"/>
    <cellStyle name="Comma 6 4 5" xfId="19923" xr:uid="{00000000-0005-0000-0000-0000324D0000}"/>
    <cellStyle name="Comma 6 5" xfId="180" xr:uid="{00000000-0005-0000-0000-0000334D0000}"/>
    <cellStyle name="Comma 6 5 2" xfId="19924" xr:uid="{00000000-0005-0000-0000-0000344D0000}"/>
    <cellStyle name="Comma 6 5 2 2" xfId="19925" xr:uid="{00000000-0005-0000-0000-0000354D0000}"/>
    <cellStyle name="Comma 6 5 2 2 2" xfId="19926" xr:uid="{00000000-0005-0000-0000-0000364D0000}"/>
    <cellStyle name="Comma 6 5 2 3" xfId="19927" xr:uid="{00000000-0005-0000-0000-0000374D0000}"/>
    <cellStyle name="Comma 6 5 3" xfId="19928" xr:uid="{00000000-0005-0000-0000-0000384D0000}"/>
    <cellStyle name="Comma 6 5 3 2" xfId="19929" xr:uid="{00000000-0005-0000-0000-0000394D0000}"/>
    <cellStyle name="Comma 6 5 4" xfId="19930" xr:uid="{00000000-0005-0000-0000-00003A4D0000}"/>
    <cellStyle name="Comma 6 5 5" xfId="19931" xr:uid="{00000000-0005-0000-0000-00003B4D0000}"/>
    <cellStyle name="Comma 6 6" xfId="193" xr:uid="{00000000-0005-0000-0000-00003C4D0000}"/>
    <cellStyle name="Comma 6 6 2" xfId="19932" xr:uid="{00000000-0005-0000-0000-00003D4D0000}"/>
    <cellStyle name="Comma 6 6 2 2" xfId="19933" xr:uid="{00000000-0005-0000-0000-00003E4D0000}"/>
    <cellStyle name="Comma 6 6 2 2 2" xfId="19934" xr:uid="{00000000-0005-0000-0000-00003F4D0000}"/>
    <cellStyle name="Comma 6 6 2 3" xfId="19935" xr:uid="{00000000-0005-0000-0000-0000404D0000}"/>
    <cellStyle name="Comma 6 6 3" xfId="19936" xr:uid="{00000000-0005-0000-0000-0000414D0000}"/>
    <cellStyle name="Comma 6 6 3 2" xfId="19937" xr:uid="{00000000-0005-0000-0000-0000424D0000}"/>
    <cellStyle name="Comma 6 6 4" xfId="19938" xr:uid="{00000000-0005-0000-0000-0000434D0000}"/>
    <cellStyle name="Comma 6 6 5" xfId="19939" xr:uid="{00000000-0005-0000-0000-0000444D0000}"/>
    <cellStyle name="Comma 6 7" xfId="19940" xr:uid="{00000000-0005-0000-0000-0000454D0000}"/>
    <cellStyle name="Comma 60" xfId="26670" xr:uid="{00000000-0005-0000-0000-0000464D0000}"/>
    <cellStyle name="Comma 61" xfId="26674" xr:uid="{00000000-0005-0000-0000-0000474D0000}"/>
    <cellStyle name="Comma 62" xfId="26706" xr:uid="{E8CD39A1-0354-4BC7-BF69-9B30DACBF9B7}"/>
    <cellStyle name="Comma 7" xfId="64" xr:uid="{00000000-0005-0000-0000-0000484D0000}"/>
    <cellStyle name="Comma 7 2" xfId="97" xr:uid="{00000000-0005-0000-0000-0000494D0000}"/>
    <cellStyle name="Comma 7 2 2" xfId="189" xr:uid="{00000000-0005-0000-0000-00004A4D0000}"/>
    <cellStyle name="Comma 7 2 2 2" xfId="19941" xr:uid="{00000000-0005-0000-0000-00004B4D0000}"/>
    <cellStyle name="Comma 7 2 2 2 2" xfId="19942" xr:uid="{00000000-0005-0000-0000-00004C4D0000}"/>
    <cellStyle name="Comma 7 2 2 2 2 2" xfId="19943" xr:uid="{00000000-0005-0000-0000-00004D4D0000}"/>
    <cellStyle name="Comma 7 2 2 2 3" xfId="19944" xr:uid="{00000000-0005-0000-0000-00004E4D0000}"/>
    <cellStyle name="Comma 7 2 2 3" xfId="19945" xr:uid="{00000000-0005-0000-0000-00004F4D0000}"/>
    <cellStyle name="Comma 7 2 2 3 2" xfId="19946" xr:uid="{00000000-0005-0000-0000-0000504D0000}"/>
    <cellStyle name="Comma 7 2 2 4" xfId="19947" xr:uid="{00000000-0005-0000-0000-0000514D0000}"/>
    <cellStyle name="Comma 7 2 2 5" xfId="19948" xr:uid="{00000000-0005-0000-0000-0000524D0000}"/>
    <cellStyle name="Comma 7 2 3" xfId="202" xr:uid="{00000000-0005-0000-0000-0000534D0000}"/>
    <cellStyle name="Comma 7 2 3 2" xfId="19949" xr:uid="{00000000-0005-0000-0000-0000544D0000}"/>
    <cellStyle name="Comma 7 2 3 2 2" xfId="19950" xr:uid="{00000000-0005-0000-0000-0000554D0000}"/>
    <cellStyle name="Comma 7 2 3 2 2 2" xfId="19951" xr:uid="{00000000-0005-0000-0000-0000564D0000}"/>
    <cellStyle name="Comma 7 2 3 2 3" xfId="19952" xr:uid="{00000000-0005-0000-0000-0000574D0000}"/>
    <cellStyle name="Comma 7 2 3 3" xfId="19953" xr:uid="{00000000-0005-0000-0000-0000584D0000}"/>
    <cellStyle name="Comma 7 2 3 3 2" xfId="19954" xr:uid="{00000000-0005-0000-0000-0000594D0000}"/>
    <cellStyle name="Comma 7 2 3 4" xfId="19955" xr:uid="{00000000-0005-0000-0000-00005A4D0000}"/>
    <cellStyle name="Comma 7 2 3 5" xfId="19956" xr:uid="{00000000-0005-0000-0000-00005B4D0000}"/>
    <cellStyle name="Comma 7 2 4" xfId="19957" xr:uid="{00000000-0005-0000-0000-00005C4D0000}"/>
    <cellStyle name="Comma 7 2 4 2" xfId="19958" xr:uid="{00000000-0005-0000-0000-00005D4D0000}"/>
    <cellStyle name="Comma 7 2 4 2 2" xfId="19959" xr:uid="{00000000-0005-0000-0000-00005E4D0000}"/>
    <cellStyle name="Comma 7 2 4 3" xfId="19960" xr:uid="{00000000-0005-0000-0000-00005F4D0000}"/>
    <cellStyle name="Comma 7 2 4 4" xfId="19961" xr:uid="{00000000-0005-0000-0000-0000604D0000}"/>
    <cellStyle name="Comma 7 2 5" xfId="19962" xr:uid="{00000000-0005-0000-0000-0000614D0000}"/>
    <cellStyle name="Comma 7 2 5 2" xfId="19963" xr:uid="{00000000-0005-0000-0000-0000624D0000}"/>
    <cellStyle name="Comma 7 2 6" xfId="19964" xr:uid="{00000000-0005-0000-0000-0000634D0000}"/>
    <cellStyle name="Comma 7 2 7" xfId="19965" xr:uid="{00000000-0005-0000-0000-0000644D0000}"/>
    <cellStyle name="Comma 7 3" xfId="133" xr:uid="{00000000-0005-0000-0000-0000654D0000}"/>
    <cellStyle name="Comma 7 3 2" xfId="187" xr:uid="{00000000-0005-0000-0000-0000664D0000}"/>
    <cellStyle name="Comma 7 3 2 2" xfId="19966" xr:uid="{00000000-0005-0000-0000-0000674D0000}"/>
    <cellStyle name="Comma 7 3 2 2 2" xfId="19967" xr:uid="{00000000-0005-0000-0000-0000684D0000}"/>
    <cellStyle name="Comma 7 3 2 2 2 2" xfId="19968" xr:uid="{00000000-0005-0000-0000-0000694D0000}"/>
    <cellStyle name="Comma 7 3 2 2 3" xfId="19969" xr:uid="{00000000-0005-0000-0000-00006A4D0000}"/>
    <cellStyle name="Comma 7 3 2 3" xfId="19970" xr:uid="{00000000-0005-0000-0000-00006B4D0000}"/>
    <cellStyle name="Comma 7 3 2 3 2" xfId="19971" xr:uid="{00000000-0005-0000-0000-00006C4D0000}"/>
    <cellStyle name="Comma 7 3 2 4" xfId="19972" xr:uid="{00000000-0005-0000-0000-00006D4D0000}"/>
    <cellStyle name="Comma 7 3 3" xfId="200" xr:uid="{00000000-0005-0000-0000-00006E4D0000}"/>
    <cellStyle name="Comma 7 3 3 2" xfId="19973" xr:uid="{00000000-0005-0000-0000-00006F4D0000}"/>
    <cellStyle name="Comma 7 3 3 2 2" xfId="19974" xr:uid="{00000000-0005-0000-0000-0000704D0000}"/>
    <cellStyle name="Comma 7 3 3 2 2 2" xfId="19975" xr:uid="{00000000-0005-0000-0000-0000714D0000}"/>
    <cellStyle name="Comma 7 3 3 2 3" xfId="19976" xr:uid="{00000000-0005-0000-0000-0000724D0000}"/>
    <cellStyle name="Comma 7 3 3 3" xfId="19977" xr:uid="{00000000-0005-0000-0000-0000734D0000}"/>
    <cellStyle name="Comma 7 3 3 3 2" xfId="19978" xr:uid="{00000000-0005-0000-0000-0000744D0000}"/>
    <cellStyle name="Comma 7 3 3 4" xfId="19979" xr:uid="{00000000-0005-0000-0000-0000754D0000}"/>
    <cellStyle name="Comma 7 3 4" xfId="19980" xr:uid="{00000000-0005-0000-0000-0000764D0000}"/>
    <cellStyle name="Comma 7 3 4 2" xfId="19981" xr:uid="{00000000-0005-0000-0000-0000774D0000}"/>
    <cellStyle name="Comma 7 3 4 2 2" xfId="19982" xr:uid="{00000000-0005-0000-0000-0000784D0000}"/>
    <cellStyle name="Comma 7 3 4 3" xfId="19983" xr:uid="{00000000-0005-0000-0000-0000794D0000}"/>
    <cellStyle name="Comma 7 3 5" xfId="19984" xr:uid="{00000000-0005-0000-0000-00007A4D0000}"/>
    <cellStyle name="Comma 7 3 5 2" xfId="19985" xr:uid="{00000000-0005-0000-0000-00007B4D0000}"/>
    <cellStyle name="Comma 7 3 6" xfId="19986" xr:uid="{00000000-0005-0000-0000-00007C4D0000}"/>
    <cellStyle name="Comma 7 3 7" xfId="19987" xr:uid="{00000000-0005-0000-0000-00007D4D0000}"/>
    <cellStyle name="Comma 7 4" xfId="182" xr:uid="{00000000-0005-0000-0000-00007E4D0000}"/>
    <cellStyle name="Comma 7 4 2" xfId="19988" xr:uid="{00000000-0005-0000-0000-00007F4D0000}"/>
    <cellStyle name="Comma 7 4 2 2" xfId="19989" xr:uid="{00000000-0005-0000-0000-0000804D0000}"/>
    <cellStyle name="Comma 7 4 2 2 2" xfId="19990" xr:uid="{00000000-0005-0000-0000-0000814D0000}"/>
    <cellStyle name="Comma 7 4 2 3" xfId="19991" xr:uid="{00000000-0005-0000-0000-0000824D0000}"/>
    <cellStyle name="Comma 7 4 3" xfId="19992" xr:uid="{00000000-0005-0000-0000-0000834D0000}"/>
    <cellStyle name="Comma 7 4 3 2" xfId="19993" xr:uid="{00000000-0005-0000-0000-0000844D0000}"/>
    <cellStyle name="Comma 7 4 4" xfId="19994" xr:uid="{00000000-0005-0000-0000-0000854D0000}"/>
    <cellStyle name="Comma 7 4 5" xfId="19995" xr:uid="{00000000-0005-0000-0000-0000864D0000}"/>
    <cellStyle name="Comma 7 5" xfId="195" xr:uid="{00000000-0005-0000-0000-0000874D0000}"/>
    <cellStyle name="Comma 7 5 2" xfId="19996" xr:uid="{00000000-0005-0000-0000-0000884D0000}"/>
    <cellStyle name="Comma 7 5 2 2" xfId="19997" xr:uid="{00000000-0005-0000-0000-0000894D0000}"/>
    <cellStyle name="Comma 7 5 2 2 2" xfId="19998" xr:uid="{00000000-0005-0000-0000-00008A4D0000}"/>
    <cellStyle name="Comma 7 5 2 3" xfId="19999" xr:uid="{00000000-0005-0000-0000-00008B4D0000}"/>
    <cellStyle name="Comma 7 5 3" xfId="20000" xr:uid="{00000000-0005-0000-0000-00008C4D0000}"/>
    <cellStyle name="Comma 7 5 3 2" xfId="20001" xr:uid="{00000000-0005-0000-0000-00008D4D0000}"/>
    <cellStyle name="Comma 7 5 4" xfId="20002" xr:uid="{00000000-0005-0000-0000-00008E4D0000}"/>
    <cellStyle name="Comma 7 5 5" xfId="20003" xr:uid="{00000000-0005-0000-0000-00008F4D0000}"/>
    <cellStyle name="Comma 7 6" xfId="20004" xr:uid="{00000000-0005-0000-0000-0000904D0000}"/>
    <cellStyle name="Comma 7 6 2" xfId="20005" xr:uid="{00000000-0005-0000-0000-0000914D0000}"/>
    <cellStyle name="Comma 7 6 2 2" xfId="20006" xr:uid="{00000000-0005-0000-0000-0000924D0000}"/>
    <cellStyle name="Comma 7 6 3" xfId="20007" xr:uid="{00000000-0005-0000-0000-0000934D0000}"/>
    <cellStyle name="Comma 7 7" xfId="20008" xr:uid="{00000000-0005-0000-0000-0000944D0000}"/>
    <cellStyle name="Comma 7 7 2" xfId="20009" xr:uid="{00000000-0005-0000-0000-0000954D0000}"/>
    <cellStyle name="Comma 7 8" xfId="20010" xr:uid="{00000000-0005-0000-0000-0000964D0000}"/>
    <cellStyle name="Comma 7 9" xfId="20011" xr:uid="{00000000-0005-0000-0000-0000974D0000}"/>
    <cellStyle name="Comma 8" xfId="94" xr:uid="{00000000-0005-0000-0000-0000984D0000}"/>
    <cellStyle name="Comma 8 2" xfId="142" xr:uid="{00000000-0005-0000-0000-0000994D0000}"/>
    <cellStyle name="Comma 8 2 2" xfId="20012" xr:uid="{00000000-0005-0000-0000-00009A4D0000}"/>
    <cellStyle name="Comma 8 2 2 2" xfId="20013" xr:uid="{00000000-0005-0000-0000-00009B4D0000}"/>
    <cellStyle name="Comma 8 2 2 3" xfId="20014" xr:uid="{00000000-0005-0000-0000-00009C4D0000}"/>
    <cellStyle name="Comma 8 2 2 4" xfId="20015" xr:uid="{00000000-0005-0000-0000-00009D4D0000}"/>
    <cellStyle name="Comma 8 2 3" xfId="20016" xr:uid="{00000000-0005-0000-0000-00009E4D0000}"/>
    <cellStyle name="Comma 8 2 3 2" xfId="20017" xr:uid="{00000000-0005-0000-0000-00009F4D0000}"/>
    <cellStyle name="Comma 8 2 3 3" xfId="20018" xr:uid="{00000000-0005-0000-0000-0000A04D0000}"/>
    <cellStyle name="Comma 8 2 3 4" xfId="20019" xr:uid="{00000000-0005-0000-0000-0000A14D0000}"/>
    <cellStyle name="Comma 8 2 4" xfId="20020" xr:uid="{00000000-0005-0000-0000-0000A24D0000}"/>
    <cellStyle name="Comma 8 2 4 2" xfId="20021" xr:uid="{00000000-0005-0000-0000-0000A34D0000}"/>
    <cellStyle name="Comma 8 2 5" xfId="20022" xr:uid="{00000000-0005-0000-0000-0000A44D0000}"/>
    <cellStyle name="Comma 8 2 6" xfId="20023" xr:uid="{00000000-0005-0000-0000-0000A54D0000}"/>
    <cellStyle name="Comma 8 2 7" xfId="20024" xr:uid="{00000000-0005-0000-0000-0000A64D0000}"/>
    <cellStyle name="Comma 8 3" xfId="184" xr:uid="{00000000-0005-0000-0000-0000A74D0000}"/>
    <cellStyle name="Comma 8 3 2" xfId="20025" xr:uid="{00000000-0005-0000-0000-0000A84D0000}"/>
    <cellStyle name="Comma 8 3 2 2" xfId="20026" xr:uid="{00000000-0005-0000-0000-0000A94D0000}"/>
    <cellStyle name="Comma 8 3 2 2 2" xfId="20027" xr:uid="{00000000-0005-0000-0000-0000AA4D0000}"/>
    <cellStyle name="Comma 8 3 2 3" xfId="20028" xr:uid="{00000000-0005-0000-0000-0000AB4D0000}"/>
    <cellStyle name="Comma 8 3 3" xfId="20029" xr:uid="{00000000-0005-0000-0000-0000AC4D0000}"/>
    <cellStyle name="Comma 8 3 3 2" xfId="20030" xr:uid="{00000000-0005-0000-0000-0000AD4D0000}"/>
    <cellStyle name="Comma 8 3 4" xfId="20031" xr:uid="{00000000-0005-0000-0000-0000AE4D0000}"/>
    <cellStyle name="Comma 8 3 5" xfId="20032" xr:uid="{00000000-0005-0000-0000-0000AF4D0000}"/>
    <cellStyle name="Comma 8 4" xfId="197" xr:uid="{00000000-0005-0000-0000-0000B04D0000}"/>
    <cellStyle name="Comma 8 4 2" xfId="20033" xr:uid="{00000000-0005-0000-0000-0000B14D0000}"/>
    <cellStyle name="Comma 8 4 2 2" xfId="20034" xr:uid="{00000000-0005-0000-0000-0000B24D0000}"/>
    <cellStyle name="Comma 8 4 2 2 2" xfId="20035" xr:uid="{00000000-0005-0000-0000-0000B34D0000}"/>
    <cellStyle name="Comma 8 4 2 3" xfId="20036" xr:uid="{00000000-0005-0000-0000-0000B44D0000}"/>
    <cellStyle name="Comma 8 4 3" xfId="20037" xr:uid="{00000000-0005-0000-0000-0000B54D0000}"/>
    <cellStyle name="Comma 8 4 3 2" xfId="20038" xr:uid="{00000000-0005-0000-0000-0000B64D0000}"/>
    <cellStyle name="Comma 8 4 4" xfId="20039" xr:uid="{00000000-0005-0000-0000-0000B74D0000}"/>
    <cellStyle name="Comma 8 4 5" xfId="20040" xr:uid="{00000000-0005-0000-0000-0000B84D0000}"/>
    <cellStyle name="Comma 8 5" xfId="20041" xr:uid="{00000000-0005-0000-0000-0000B94D0000}"/>
    <cellStyle name="Comma 8 5 2" xfId="20042" xr:uid="{00000000-0005-0000-0000-0000BA4D0000}"/>
    <cellStyle name="Comma 8 5 2 2" xfId="20043" xr:uid="{00000000-0005-0000-0000-0000BB4D0000}"/>
    <cellStyle name="Comma 8 5 3" xfId="20044" xr:uid="{00000000-0005-0000-0000-0000BC4D0000}"/>
    <cellStyle name="Comma 8 5 4" xfId="20045" xr:uid="{00000000-0005-0000-0000-0000BD4D0000}"/>
    <cellStyle name="Comma 8 6" xfId="20046" xr:uid="{00000000-0005-0000-0000-0000BE4D0000}"/>
    <cellStyle name="Comma 8 6 2" xfId="20047" xr:uid="{00000000-0005-0000-0000-0000BF4D0000}"/>
    <cellStyle name="Comma 8 7" xfId="20048" xr:uid="{00000000-0005-0000-0000-0000C04D0000}"/>
    <cellStyle name="Comma 8 8" xfId="20049" xr:uid="{00000000-0005-0000-0000-0000C14D0000}"/>
    <cellStyle name="Comma 9" xfId="122" xr:uid="{00000000-0005-0000-0000-0000C24D0000}"/>
    <cellStyle name="Comma 9 2" xfId="20050" xr:uid="{00000000-0005-0000-0000-0000C34D0000}"/>
    <cellStyle name="Comma 9 2 2" xfId="20051" xr:uid="{00000000-0005-0000-0000-0000C44D0000}"/>
    <cellStyle name="Comma 9 2 3" xfId="20052" xr:uid="{00000000-0005-0000-0000-0000C54D0000}"/>
    <cellStyle name="Comma 9 3" xfId="20053" xr:uid="{00000000-0005-0000-0000-0000C64D0000}"/>
    <cellStyle name="Comma 9 4" xfId="20054" xr:uid="{00000000-0005-0000-0000-0000C74D0000}"/>
    <cellStyle name="Comma 9 5" xfId="20055" xr:uid="{00000000-0005-0000-0000-0000C84D0000}"/>
    <cellStyle name="Comma 9 6" xfId="20056" xr:uid="{00000000-0005-0000-0000-0000C94D0000}"/>
    <cellStyle name="Comma0" xfId="20057" xr:uid="{00000000-0005-0000-0000-0000CA4D0000}"/>
    <cellStyle name="Comma0 - Style2" xfId="20058" xr:uid="{00000000-0005-0000-0000-0000CB4D0000}"/>
    <cellStyle name="Comma0 - Style3" xfId="20059" xr:uid="{00000000-0005-0000-0000-0000CC4D0000}"/>
    <cellStyle name="Comma0 - Style4" xfId="20060" xr:uid="{00000000-0005-0000-0000-0000CD4D0000}"/>
    <cellStyle name="Comma0 10" xfId="20061" xr:uid="{00000000-0005-0000-0000-0000CE4D0000}"/>
    <cellStyle name="Comma0 11" xfId="20062" xr:uid="{00000000-0005-0000-0000-0000CF4D0000}"/>
    <cellStyle name="Comma0 12" xfId="20063" xr:uid="{00000000-0005-0000-0000-0000D04D0000}"/>
    <cellStyle name="Comma0 13" xfId="20064" xr:uid="{00000000-0005-0000-0000-0000D14D0000}"/>
    <cellStyle name="Comma0 14" xfId="20065" xr:uid="{00000000-0005-0000-0000-0000D24D0000}"/>
    <cellStyle name="Comma0 15" xfId="20066" xr:uid="{00000000-0005-0000-0000-0000D34D0000}"/>
    <cellStyle name="Comma0 16" xfId="20067" xr:uid="{00000000-0005-0000-0000-0000D44D0000}"/>
    <cellStyle name="Comma0 17" xfId="20068" xr:uid="{00000000-0005-0000-0000-0000D54D0000}"/>
    <cellStyle name="Comma0 18" xfId="20069" xr:uid="{00000000-0005-0000-0000-0000D64D0000}"/>
    <cellStyle name="Comma0 19" xfId="20070" xr:uid="{00000000-0005-0000-0000-0000D74D0000}"/>
    <cellStyle name="Comma0 2" xfId="20071" xr:uid="{00000000-0005-0000-0000-0000D84D0000}"/>
    <cellStyle name="Comma0 2 2" xfId="20072" xr:uid="{00000000-0005-0000-0000-0000D94D0000}"/>
    <cellStyle name="Comma0 20" xfId="20073" xr:uid="{00000000-0005-0000-0000-0000DA4D0000}"/>
    <cellStyle name="Comma0 21" xfId="20074" xr:uid="{00000000-0005-0000-0000-0000DB4D0000}"/>
    <cellStyle name="Comma0 22" xfId="20075" xr:uid="{00000000-0005-0000-0000-0000DC4D0000}"/>
    <cellStyle name="Comma0 23" xfId="20076" xr:uid="{00000000-0005-0000-0000-0000DD4D0000}"/>
    <cellStyle name="Comma0 24" xfId="20077" xr:uid="{00000000-0005-0000-0000-0000DE4D0000}"/>
    <cellStyle name="Comma0 25" xfId="20078" xr:uid="{00000000-0005-0000-0000-0000DF4D0000}"/>
    <cellStyle name="Comma0 26" xfId="20079" xr:uid="{00000000-0005-0000-0000-0000E04D0000}"/>
    <cellStyle name="Comma0 27" xfId="20080" xr:uid="{00000000-0005-0000-0000-0000E14D0000}"/>
    <cellStyle name="Comma0 28" xfId="20081" xr:uid="{00000000-0005-0000-0000-0000E24D0000}"/>
    <cellStyle name="Comma0 29" xfId="20082" xr:uid="{00000000-0005-0000-0000-0000E34D0000}"/>
    <cellStyle name="Comma0 3" xfId="20083" xr:uid="{00000000-0005-0000-0000-0000E44D0000}"/>
    <cellStyle name="Comma0 3 2" xfId="20084" xr:uid="{00000000-0005-0000-0000-0000E54D0000}"/>
    <cellStyle name="Comma0 30" xfId="20085" xr:uid="{00000000-0005-0000-0000-0000E64D0000}"/>
    <cellStyle name="Comma0 31" xfId="20086" xr:uid="{00000000-0005-0000-0000-0000E74D0000}"/>
    <cellStyle name="Comma0 32" xfId="20087" xr:uid="{00000000-0005-0000-0000-0000E84D0000}"/>
    <cellStyle name="Comma0 33" xfId="20088" xr:uid="{00000000-0005-0000-0000-0000E94D0000}"/>
    <cellStyle name="Comma0 34" xfId="20089" xr:uid="{00000000-0005-0000-0000-0000EA4D0000}"/>
    <cellStyle name="Comma0 35" xfId="20090" xr:uid="{00000000-0005-0000-0000-0000EB4D0000}"/>
    <cellStyle name="Comma0 36" xfId="20091" xr:uid="{00000000-0005-0000-0000-0000EC4D0000}"/>
    <cellStyle name="Comma0 37" xfId="20092" xr:uid="{00000000-0005-0000-0000-0000ED4D0000}"/>
    <cellStyle name="Comma0 38" xfId="20093" xr:uid="{00000000-0005-0000-0000-0000EE4D0000}"/>
    <cellStyle name="Comma0 39" xfId="20094" xr:uid="{00000000-0005-0000-0000-0000EF4D0000}"/>
    <cellStyle name="Comma0 4" xfId="20095" xr:uid="{00000000-0005-0000-0000-0000F04D0000}"/>
    <cellStyle name="Comma0 40" xfId="20096" xr:uid="{00000000-0005-0000-0000-0000F14D0000}"/>
    <cellStyle name="Comma0 41" xfId="20097" xr:uid="{00000000-0005-0000-0000-0000F24D0000}"/>
    <cellStyle name="Comma0 42" xfId="20098" xr:uid="{00000000-0005-0000-0000-0000F34D0000}"/>
    <cellStyle name="Comma0 43" xfId="20099" xr:uid="{00000000-0005-0000-0000-0000F44D0000}"/>
    <cellStyle name="Comma0 44" xfId="20100" xr:uid="{00000000-0005-0000-0000-0000F54D0000}"/>
    <cellStyle name="Comma0 45" xfId="20101" xr:uid="{00000000-0005-0000-0000-0000F64D0000}"/>
    <cellStyle name="Comma0 46" xfId="20102" xr:uid="{00000000-0005-0000-0000-0000F74D0000}"/>
    <cellStyle name="Comma0 47" xfId="20103" xr:uid="{00000000-0005-0000-0000-0000F84D0000}"/>
    <cellStyle name="Comma0 48" xfId="20104" xr:uid="{00000000-0005-0000-0000-0000F94D0000}"/>
    <cellStyle name="Comma0 49" xfId="20105" xr:uid="{00000000-0005-0000-0000-0000FA4D0000}"/>
    <cellStyle name="Comma0 5" xfId="20106" xr:uid="{00000000-0005-0000-0000-0000FB4D0000}"/>
    <cellStyle name="Comma0 50" xfId="20107" xr:uid="{00000000-0005-0000-0000-0000FC4D0000}"/>
    <cellStyle name="Comma0 51" xfId="20108" xr:uid="{00000000-0005-0000-0000-0000FD4D0000}"/>
    <cellStyle name="Comma0 52" xfId="20109" xr:uid="{00000000-0005-0000-0000-0000FE4D0000}"/>
    <cellStyle name="Comma0 53" xfId="20110" xr:uid="{00000000-0005-0000-0000-0000FF4D0000}"/>
    <cellStyle name="Comma0 54" xfId="20111" xr:uid="{00000000-0005-0000-0000-0000004E0000}"/>
    <cellStyle name="Comma0 6" xfId="20112" xr:uid="{00000000-0005-0000-0000-0000014E0000}"/>
    <cellStyle name="Comma0 7" xfId="20113" xr:uid="{00000000-0005-0000-0000-0000024E0000}"/>
    <cellStyle name="Comma0 8" xfId="20114" xr:uid="{00000000-0005-0000-0000-0000034E0000}"/>
    <cellStyle name="Comma0 9" xfId="20115" xr:uid="{00000000-0005-0000-0000-0000044E0000}"/>
    <cellStyle name="Comma0_01- IGC IS" xfId="20116" xr:uid="{00000000-0005-0000-0000-0000054E0000}"/>
    <cellStyle name="Comma1 - Style1" xfId="20117" xr:uid="{00000000-0005-0000-0000-0000064E0000}"/>
    <cellStyle name="Currency" xfId="3" builtinId="4"/>
    <cellStyle name="Currency [1]" xfId="20118" xr:uid="{00000000-0005-0000-0000-0000084E0000}"/>
    <cellStyle name="Currency [1] 2" xfId="20119" xr:uid="{00000000-0005-0000-0000-0000094E0000}"/>
    <cellStyle name="Currency [2]" xfId="20120" xr:uid="{00000000-0005-0000-0000-00000A4E0000}"/>
    <cellStyle name="Currency [2] 2" xfId="20121" xr:uid="{00000000-0005-0000-0000-00000B4E0000}"/>
    <cellStyle name="Currency [3]" xfId="20122" xr:uid="{00000000-0005-0000-0000-00000C4E0000}"/>
    <cellStyle name="Currency [3] 2" xfId="20123" xr:uid="{00000000-0005-0000-0000-00000D4E0000}"/>
    <cellStyle name="Currency 10" xfId="20124" xr:uid="{00000000-0005-0000-0000-00000E4E0000}"/>
    <cellStyle name="Currency 10 2" xfId="20125" xr:uid="{00000000-0005-0000-0000-00000F4E0000}"/>
    <cellStyle name="Currency 11" xfId="20126" xr:uid="{00000000-0005-0000-0000-0000104E0000}"/>
    <cellStyle name="Currency 12" xfId="20127" xr:uid="{00000000-0005-0000-0000-0000114E0000}"/>
    <cellStyle name="Currency 13" xfId="20128" xr:uid="{00000000-0005-0000-0000-0000124E0000}"/>
    <cellStyle name="Currency 14" xfId="20129" xr:uid="{00000000-0005-0000-0000-0000134E0000}"/>
    <cellStyle name="Currency 15" xfId="20130" xr:uid="{00000000-0005-0000-0000-0000144E0000}"/>
    <cellStyle name="Currency 16" xfId="20131" xr:uid="{00000000-0005-0000-0000-0000154E0000}"/>
    <cellStyle name="Currency 17" xfId="20132" xr:uid="{00000000-0005-0000-0000-0000164E0000}"/>
    <cellStyle name="Currency 18" xfId="20133" xr:uid="{00000000-0005-0000-0000-0000174E0000}"/>
    <cellStyle name="Currency 19" xfId="20134" xr:uid="{00000000-0005-0000-0000-0000184E0000}"/>
    <cellStyle name="Currency 2" xfId="4" xr:uid="{00000000-0005-0000-0000-0000194E0000}"/>
    <cellStyle name="Currency 2 10" xfId="20135" xr:uid="{00000000-0005-0000-0000-00001A4E0000}"/>
    <cellStyle name="Currency 2 11" xfId="20136" xr:uid="{00000000-0005-0000-0000-00001B4E0000}"/>
    <cellStyle name="Currency 2 2" xfId="71" xr:uid="{00000000-0005-0000-0000-00001C4E0000}"/>
    <cellStyle name="Currency 2 2 2" xfId="20137" xr:uid="{00000000-0005-0000-0000-00001D4E0000}"/>
    <cellStyle name="Currency 2 2 2 2" xfId="20138" xr:uid="{00000000-0005-0000-0000-00001E4E0000}"/>
    <cellStyle name="Currency 2 2 2 2 2" xfId="20139" xr:uid="{00000000-0005-0000-0000-00001F4E0000}"/>
    <cellStyle name="Currency 2 2 2 2 3" xfId="20140" xr:uid="{00000000-0005-0000-0000-0000204E0000}"/>
    <cellStyle name="Currency 2 2 2 3" xfId="20141" xr:uid="{00000000-0005-0000-0000-0000214E0000}"/>
    <cellStyle name="Currency 2 2 2 4" xfId="20142" xr:uid="{00000000-0005-0000-0000-0000224E0000}"/>
    <cellStyle name="Currency 2 2 3" xfId="20143" xr:uid="{00000000-0005-0000-0000-0000234E0000}"/>
    <cellStyle name="Currency 2 2 3 2" xfId="20144" xr:uid="{00000000-0005-0000-0000-0000244E0000}"/>
    <cellStyle name="Currency 2 2 3 3" xfId="20145" xr:uid="{00000000-0005-0000-0000-0000254E0000}"/>
    <cellStyle name="Currency 2 2 4" xfId="20146" xr:uid="{00000000-0005-0000-0000-0000264E0000}"/>
    <cellStyle name="Currency 2 2 5" xfId="20147" xr:uid="{00000000-0005-0000-0000-0000274E0000}"/>
    <cellStyle name="Currency 2 2 6" xfId="20148" xr:uid="{00000000-0005-0000-0000-0000284E0000}"/>
    <cellStyle name="Currency 2 3" xfId="175" xr:uid="{00000000-0005-0000-0000-0000294E0000}"/>
    <cellStyle name="Currency 2 3 2" xfId="20149" xr:uid="{00000000-0005-0000-0000-00002A4E0000}"/>
    <cellStyle name="Currency 2 3 2 2" xfId="20150" xr:uid="{00000000-0005-0000-0000-00002B4E0000}"/>
    <cellStyle name="Currency 2 3 2 3" xfId="20151" xr:uid="{00000000-0005-0000-0000-00002C4E0000}"/>
    <cellStyle name="Currency 2 3 3" xfId="20152" xr:uid="{00000000-0005-0000-0000-00002D4E0000}"/>
    <cellStyle name="Currency 2 3 4" xfId="20153" xr:uid="{00000000-0005-0000-0000-00002E4E0000}"/>
    <cellStyle name="Currency 2 3 5" xfId="20154" xr:uid="{00000000-0005-0000-0000-00002F4E0000}"/>
    <cellStyle name="Currency 2 4" xfId="20155" xr:uid="{00000000-0005-0000-0000-0000304E0000}"/>
    <cellStyle name="Currency 2 5" xfId="20156" xr:uid="{00000000-0005-0000-0000-0000314E0000}"/>
    <cellStyle name="Currency 2 6" xfId="20157" xr:uid="{00000000-0005-0000-0000-0000324E0000}"/>
    <cellStyle name="Currency 2 6 2" xfId="20158" xr:uid="{00000000-0005-0000-0000-0000334E0000}"/>
    <cellStyle name="Currency 2 7" xfId="20159" xr:uid="{00000000-0005-0000-0000-0000344E0000}"/>
    <cellStyle name="Currency 2 7 2" xfId="20160" xr:uid="{00000000-0005-0000-0000-0000354E0000}"/>
    <cellStyle name="Currency 2 8" xfId="20161" xr:uid="{00000000-0005-0000-0000-0000364E0000}"/>
    <cellStyle name="Currency 2 9" xfId="20162" xr:uid="{00000000-0005-0000-0000-0000374E0000}"/>
    <cellStyle name="Currency 20" xfId="20163" xr:uid="{00000000-0005-0000-0000-0000384E0000}"/>
    <cellStyle name="Currency 21" xfId="20164" xr:uid="{00000000-0005-0000-0000-0000394E0000}"/>
    <cellStyle name="Currency 22" xfId="20165" xr:uid="{00000000-0005-0000-0000-00003A4E0000}"/>
    <cellStyle name="Currency 23" xfId="20166" xr:uid="{00000000-0005-0000-0000-00003B4E0000}"/>
    <cellStyle name="Currency 24" xfId="20167" xr:uid="{00000000-0005-0000-0000-00003C4E0000}"/>
    <cellStyle name="Currency 25" xfId="26671" xr:uid="{00000000-0005-0000-0000-00003D4E0000}"/>
    <cellStyle name="Currency 3" xfId="58" xr:uid="{00000000-0005-0000-0000-00003E4E0000}"/>
    <cellStyle name="Currency 3 2" xfId="72" xr:uid="{00000000-0005-0000-0000-00003F4E0000}"/>
    <cellStyle name="Currency 3 2 2" xfId="61" xr:uid="{00000000-0005-0000-0000-0000404E0000}"/>
    <cellStyle name="Currency 3 2 2 2" xfId="20168" xr:uid="{00000000-0005-0000-0000-0000414E0000}"/>
    <cellStyle name="Currency 3 2 2 2 2" xfId="20169" xr:uid="{00000000-0005-0000-0000-0000424E0000}"/>
    <cellStyle name="Currency 3 2 2 3" xfId="20170" xr:uid="{00000000-0005-0000-0000-0000434E0000}"/>
    <cellStyle name="Currency 3 2 2 4" xfId="20171" xr:uid="{00000000-0005-0000-0000-0000444E0000}"/>
    <cellStyle name="Currency 3 2 3" xfId="20172" xr:uid="{00000000-0005-0000-0000-0000454E0000}"/>
    <cellStyle name="Currency 3 2 3 2" xfId="20173" xr:uid="{00000000-0005-0000-0000-0000464E0000}"/>
    <cellStyle name="Currency 3 2 3 3" xfId="20174" xr:uid="{00000000-0005-0000-0000-0000474E0000}"/>
    <cellStyle name="Currency 3 2 4" xfId="20175" xr:uid="{00000000-0005-0000-0000-0000484E0000}"/>
    <cellStyle name="Currency 3 2 4 2" xfId="20176" xr:uid="{00000000-0005-0000-0000-0000494E0000}"/>
    <cellStyle name="Currency 3 2 4 3" xfId="20177" xr:uid="{00000000-0005-0000-0000-00004A4E0000}"/>
    <cellStyle name="Currency 3 2 5" xfId="20178" xr:uid="{00000000-0005-0000-0000-00004B4E0000}"/>
    <cellStyle name="Currency 3 2 5 2" xfId="20179" xr:uid="{00000000-0005-0000-0000-00004C4E0000}"/>
    <cellStyle name="Currency 3 2 5 3" xfId="20180" xr:uid="{00000000-0005-0000-0000-00004D4E0000}"/>
    <cellStyle name="Currency 3 2 6" xfId="20181" xr:uid="{00000000-0005-0000-0000-00004E4E0000}"/>
    <cellStyle name="Currency 3 2 7" xfId="20182" xr:uid="{00000000-0005-0000-0000-00004F4E0000}"/>
    <cellStyle name="Currency 3 2 8" xfId="20183" xr:uid="{00000000-0005-0000-0000-0000504E0000}"/>
    <cellStyle name="Currency 3 3" xfId="145" xr:uid="{00000000-0005-0000-0000-0000514E0000}"/>
    <cellStyle name="Currency 3 3 2" xfId="20184" xr:uid="{00000000-0005-0000-0000-0000524E0000}"/>
    <cellStyle name="Currency 3 3 2 2" xfId="20185" xr:uid="{00000000-0005-0000-0000-0000534E0000}"/>
    <cellStyle name="Currency 3 3 3" xfId="20186" xr:uid="{00000000-0005-0000-0000-0000544E0000}"/>
    <cellStyle name="Currency 3 3 4" xfId="20187" xr:uid="{00000000-0005-0000-0000-0000554E0000}"/>
    <cellStyle name="Currency 3 4" xfId="20188" xr:uid="{00000000-0005-0000-0000-0000564E0000}"/>
    <cellStyle name="Currency 3 4 2" xfId="20189" xr:uid="{00000000-0005-0000-0000-0000574E0000}"/>
    <cellStyle name="Currency 3 5" xfId="20190" xr:uid="{00000000-0005-0000-0000-0000584E0000}"/>
    <cellStyle name="Currency 3 6" xfId="20191" xr:uid="{00000000-0005-0000-0000-0000594E0000}"/>
    <cellStyle name="Currency 4" xfId="70" xr:uid="{00000000-0005-0000-0000-00005A4E0000}"/>
    <cellStyle name="Currency 4 2" xfId="144" xr:uid="{00000000-0005-0000-0000-00005B4E0000}"/>
    <cellStyle name="Currency 4 2 2" xfId="20192" xr:uid="{00000000-0005-0000-0000-00005C4E0000}"/>
    <cellStyle name="Currency 4 2 2 2" xfId="20193" xr:uid="{00000000-0005-0000-0000-00005D4E0000}"/>
    <cellStyle name="Currency 4 2 3" xfId="20194" xr:uid="{00000000-0005-0000-0000-00005E4E0000}"/>
    <cellStyle name="Currency 4 3" xfId="174" xr:uid="{00000000-0005-0000-0000-00005F4E0000}"/>
    <cellStyle name="Currency 4 3 2" xfId="20195" xr:uid="{00000000-0005-0000-0000-0000604E0000}"/>
    <cellStyle name="Currency 4 4" xfId="20196" xr:uid="{00000000-0005-0000-0000-0000614E0000}"/>
    <cellStyle name="Currency 5" xfId="82" xr:uid="{00000000-0005-0000-0000-0000624E0000}"/>
    <cellStyle name="Currency 5 10" xfId="20197" xr:uid="{00000000-0005-0000-0000-0000634E0000}"/>
    <cellStyle name="Currency 5 2" xfId="136" xr:uid="{00000000-0005-0000-0000-0000644E0000}"/>
    <cellStyle name="Currency 5 2 2" xfId="20198" xr:uid="{00000000-0005-0000-0000-0000654E0000}"/>
    <cellStyle name="Currency 5 2 2 2" xfId="20199" xr:uid="{00000000-0005-0000-0000-0000664E0000}"/>
    <cellStyle name="Currency 5 2 2 2 2" xfId="20200" xr:uid="{00000000-0005-0000-0000-0000674E0000}"/>
    <cellStyle name="Currency 5 2 2 3" xfId="20201" xr:uid="{00000000-0005-0000-0000-0000684E0000}"/>
    <cellStyle name="Currency 5 2 3" xfId="20202" xr:uid="{00000000-0005-0000-0000-0000694E0000}"/>
    <cellStyle name="Currency 5 2 3 2" xfId="20203" xr:uid="{00000000-0005-0000-0000-00006A4E0000}"/>
    <cellStyle name="Currency 5 2 4" xfId="20204" xr:uid="{00000000-0005-0000-0000-00006B4E0000}"/>
    <cellStyle name="Currency 5 2 5" xfId="20205" xr:uid="{00000000-0005-0000-0000-00006C4E0000}"/>
    <cellStyle name="Currency 5 2 6" xfId="20206" xr:uid="{00000000-0005-0000-0000-00006D4E0000}"/>
    <cellStyle name="Currency 5 3" xfId="117" xr:uid="{00000000-0005-0000-0000-00006E4E0000}"/>
    <cellStyle name="Currency 5 3 2" xfId="20207" xr:uid="{00000000-0005-0000-0000-00006F4E0000}"/>
    <cellStyle name="Currency 5 3 2 2" xfId="20208" xr:uid="{00000000-0005-0000-0000-0000704E0000}"/>
    <cellStyle name="Currency 5 3 3" xfId="20209" xr:uid="{00000000-0005-0000-0000-0000714E0000}"/>
    <cellStyle name="Currency 5 3 4" xfId="20210" xr:uid="{00000000-0005-0000-0000-0000724E0000}"/>
    <cellStyle name="Currency 5 3 5" xfId="20211" xr:uid="{00000000-0005-0000-0000-0000734E0000}"/>
    <cellStyle name="Currency 5 3 6" xfId="20212" xr:uid="{00000000-0005-0000-0000-0000744E0000}"/>
    <cellStyle name="Currency 5 3 7" xfId="20213" xr:uid="{00000000-0005-0000-0000-0000754E0000}"/>
    <cellStyle name="Currency 5 4" xfId="20214" xr:uid="{00000000-0005-0000-0000-0000764E0000}"/>
    <cellStyle name="Currency 5 4 2" xfId="20215" xr:uid="{00000000-0005-0000-0000-0000774E0000}"/>
    <cellStyle name="Currency 5 5" xfId="20216" xr:uid="{00000000-0005-0000-0000-0000784E0000}"/>
    <cellStyle name="Currency 5 6" xfId="20217" xr:uid="{00000000-0005-0000-0000-0000794E0000}"/>
    <cellStyle name="Currency 5 7" xfId="20218" xr:uid="{00000000-0005-0000-0000-00007A4E0000}"/>
    <cellStyle name="Currency 5 8" xfId="20219" xr:uid="{00000000-0005-0000-0000-00007B4E0000}"/>
    <cellStyle name="Currency 5 9" xfId="20220" xr:uid="{00000000-0005-0000-0000-00007C4E0000}"/>
    <cellStyle name="Currency 6" xfId="85" xr:uid="{00000000-0005-0000-0000-00007D4E0000}"/>
    <cellStyle name="Currency 6 2" xfId="90" xr:uid="{00000000-0005-0000-0000-00007E4E0000}"/>
    <cellStyle name="Currency 6 2 2" xfId="20221" xr:uid="{00000000-0005-0000-0000-00007F4E0000}"/>
    <cellStyle name="Currency 6 3" xfId="20222" xr:uid="{00000000-0005-0000-0000-0000804E0000}"/>
    <cellStyle name="Currency 7" xfId="65" xr:uid="{00000000-0005-0000-0000-0000814E0000}"/>
    <cellStyle name="Currency 7 2" xfId="98" xr:uid="{00000000-0005-0000-0000-0000824E0000}"/>
    <cellStyle name="Currency 7 2 2" xfId="190" xr:uid="{00000000-0005-0000-0000-0000834E0000}"/>
    <cellStyle name="Currency 7 2 2 2" xfId="20223" xr:uid="{00000000-0005-0000-0000-0000844E0000}"/>
    <cellStyle name="Currency 7 2 2 2 2" xfId="20224" xr:uid="{00000000-0005-0000-0000-0000854E0000}"/>
    <cellStyle name="Currency 7 2 2 2 2 2" xfId="20225" xr:uid="{00000000-0005-0000-0000-0000864E0000}"/>
    <cellStyle name="Currency 7 2 2 2 3" xfId="20226" xr:uid="{00000000-0005-0000-0000-0000874E0000}"/>
    <cellStyle name="Currency 7 2 2 3" xfId="20227" xr:uid="{00000000-0005-0000-0000-0000884E0000}"/>
    <cellStyle name="Currency 7 2 2 3 2" xfId="20228" xr:uid="{00000000-0005-0000-0000-0000894E0000}"/>
    <cellStyle name="Currency 7 2 2 4" xfId="20229" xr:uid="{00000000-0005-0000-0000-00008A4E0000}"/>
    <cellStyle name="Currency 7 2 2 5" xfId="20230" xr:uid="{00000000-0005-0000-0000-00008B4E0000}"/>
    <cellStyle name="Currency 7 2 3" xfId="203" xr:uid="{00000000-0005-0000-0000-00008C4E0000}"/>
    <cellStyle name="Currency 7 2 3 2" xfId="20231" xr:uid="{00000000-0005-0000-0000-00008D4E0000}"/>
    <cellStyle name="Currency 7 2 3 2 2" xfId="20232" xr:uid="{00000000-0005-0000-0000-00008E4E0000}"/>
    <cellStyle name="Currency 7 2 3 2 2 2" xfId="20233" xr:uid="{00000000-0005-0000-0000-00008F4E0000}"/>
    <cellStyle name="Currency 7 2 3 2 3" xfId="20234" xr:uid="{00000000-0005-0000-0000-0000904E0000}"/>
    <cellStyle name="Currency 7 2 3 3" xfId="20235" xr:uid="{00000000-0005-0000-0000-0000914E0000}"/>
    <cellStyle name="Currency 7 2 3 3 2" xfId="20236" xr:uid="{00000000-0005-0000-0000-0000924E0000}"/>
    <cellStyle name="Currency 7 2 3 4" xfId="20237" xr:uid="{00000000-0005-0000-0000-0000934E0000}"/>
    <cellStyle name="Currency 7 2 3 5" xfId="20238" xr:uid="{00000000-0005-0000-0000-0000944E0000}"/>
    <cellStyle name="Currency 7 2 4" xfId="20239" xr:uid="{00000000-0005-0000-0000-0000954E0000}"/>
    <cellStyle name="Currency 7 2 4 2" xfId="20240" xr:uid="{00000000-0005-0000-0000-0000964E0000}"/>
    <cellStyle name="Currency 7 2 4 2 2" xfId="20241" xr:uid="{00000000-0005-0000-0000-0000974E0000}"/>
    <cellStyle name="Currency 7 2 4 3" xfId="20242" xr:uid="{00000000-0005-0000-0000-0000984E0000}"/>
    <cellStyle name="Currency 7 2 5" xfId="20243" xr:uid="{00000000-0005-0000-0000-0000994E0000}"/>
    <cellStyle name="Currency 7 2 5 2" xfId="20244" xr:uid="{00000000-0005-0000-0000-00009A4E0000}"/>
    <cellStyle name="Currency 7 2 6" xfId="20245" xr:uid="{00000000-0005-0000-0000-00009B4E0000}"/>
    <cellStyle name="Currency 7 2 7" xfId="20246" xr:uid="{00000000-0005-0000-0000-00009C4E0000}"/>
    <cellStyle name="Currency 7 3" xfId="185" xr:uid="{00000000-0005-0000-0000-00009D4E0000}"/>
    <cellStyle name="Currency 7 3 2" xfId="20247" xr:uid="{00000000-0005-0000-0000-00009E4E0000}"/>
    <cellStyle name="Currency 7 3 2 2" xfId="20248" xr:uid="{00000000-0005-0000-0000-00009F4E0000}"/>
    <cellStyle name="Currency 7 3 2 2 2" xfId="20249" xr:uid="{00000000-0005-0000-0000-0000A04E0000}"/>
    <cellStyle name="Currency 7 3 2 3" xfId="20250" xr:uid="{00000000-0005-0000-0000-0000A14E0000}"/>
    <cellStyle name="Currency 7 3 3" xfId="20251" xr:uid="{00000000-0005-0000-0000-0000A24E0000}"/>
    <cellStyle name="Currency 7 3 3 2" xfId="20252" xr:uid="{00000000-0005-0000-0000-0000A34E0000}"/>
    <cellStyle name="Currency 7 3 4" xfId="20253" xr:uid="{00000000-0005-0000-0000-0000A44E0000}"/>
    <cellStyle name="Currency 7 3 5" xfId="20254" xr:uid="{00000000-0005-0000-0000-0000A54E0000}"/>
    <cellStyle name="Currency 7 4" xfId="198" xr:uid="{00000000-0005-0000-0000-0000A64E0000}"/>
    <cellStyle name="Currency 7 4 2" xfId="20255" xr:uid="{00000000-0005-0000-0000-0000A74E0000}"/>
    <cellStyle name="Currency 7 4 2 2" xfId="20256" xr:uid="{00000000-0005-0000-0000-0000A84E0000}"/>
    <cellStyle name="Currency 7 4 2 2 2" xfId="20257" xr:uid="{00000000-0005-0000-0000-0000A94E0000}"/>
    <cellStyle name="Currency 7 4 2 3" xfId="20258" xr:uid="{00000000-0005-0000-0000-0000AA4E0000}"/>
    <cellStyle name="Currency 7 4 3" xfId="20259" xr:uid="{00000000-0005-0000-0000-0000AB4E0000}"/>
    <cellStyle name="Currency 7 4 3 2" xfId="20260" xr:uid="{00000000-0005-0000-0000-0000AC4E0000}"/>
    <cellStyle name="Currency 7 4 4" xfId="20261" xr:uid="{00000000-0005-0000-0000-0000AD4E0000}"/>
    <cellStyle name="Currency 7 4 5" xfId="20262" xr:uid="{00000000-0005-0000-0000-0000AE4E0000}"/>
    <cellStyle name="Currency 7 5" xfId="20263" xr:uid="{00000000-0005-0000-0000-0000AF4E0000}"/>
    <cellStyle name="Currency 7 5 2" xfId="20264" xr:uid="{00000000-0005-0000-0000-0000B04E0000}"/>
    <cellStyle name="Currency 7 5 2 2" xfId="20265" xr:uid="{00000000-0005-0000-0000-0000B14E0000}"/>
    <cellStyle name="Currency 7 5 3" xfId="20266" xr:uid="{00000000-0005-0000-0000-0000B24E0000}"/>
    <cellStyle name="Currency 7 5 4" xfId="20267" xr:uid="{00000000-0005-0000-0000-0000B34E0000}"/>
    <cellStyle name="Currency 7 6" xfId="20268" xr:uid="{00000000-0005-0000-0000-0000B44E0000}"/>
    <cellStyle name="Currency 7 6 2" xfId="20269" xr:uid="{00000000-0005-0000-0000-0000B54E0000}"/>
    <cellStyle name="Currency 7 7" xfId="20270" xr:uid="{00000000-0005-0000-0000-0000B64E0000}"/>
    <cellStyle name="Currency 7 8" xfId="20271" xr:uid="{00000000-0005-0000-0000-0000B74E0000}"/>
    <cellStyle name="Currency 8" xfId="95" xr:uid="{00000000-0005-0000-0000-0000B84E0000}"/>
    <cellStyle name="Currency 8 2" xfId="109" xr:uid="{00000000-0005-0000-0000-0000B94E0000}"/>
    <cellStyle name="Currency 8 2 2" xfId="20272" xr:uid="{00000000-0005-0000-0000-0000BA4E0000}"/>
    <cellStyle name="Currency 8 3" xfId="20273" xr:uid="{00000000-0005-0000-0000-0000BB4E0000}"/>
    <cellStyle name="Currency 8 3 2" xfId="20274" xr:uid="{00000000-0005-0000-0000-0000BC4E0000}"/>
    <cellStyle name="Currency 8 3 2 2" xfId="20275" xr:uid="{00000000-0005-0000-0000-0000BD4E0000}"/>
    <cellStyle name="Currency 8 3 3" xfId="20276" xr:uid="{00000000-0005-0000-0000-0000BE4E0000}"/>
    <cellStyle name="Currency 8 4" xfId="20277" xr:uid="{00000000-0005-0000-0000-0000BF4E0000}"/>
    <cellStyle name="Currency 8 4 2" xfId="20278" xr:uid="{00000000-0005-0000-0000-0000C04E0000}"/>
    <cellStyle name="Currency 8 5" xfId="20279" xr:uid="{00000000-0005-0000-0000-0000C14E0000}"/>
    <cellStyle name="Currency 8 6" xfId="20280" xr:uid="{00000000-0005-0000-0000-0000C24E0000}"/>
    <cellStyle name="Currency 9" xfId="170" xr:uid="{00000000-0005-0000-0000-0000C34E0000}"/>
    <cellStyle name="Currency 9 2" xfId="20281" xr:uid="{00000000-0005-0000-0000-0000C44E0000}"/>
    <cellStyle name="Currency 9 2 2" xfId="20282" xr:uid="{00000000-0005-0000-0000-0000C54E0000}"/>
    <cellStyle name="Currency 9 2 3" xfId="20283" xr:uid="{00000000-0005-0000-0000-0000C64E0000}"/>
    <cellStyle name="Currency 9 3" xfId="20284" xr:uid="{00000000-0005-0000-0000-0000C74E0000}"/>
    <cellStyle name="Currency 9 4" xfId="20285" xr:uid="{00000000-0005-0000-0000-0000C84E0000}"/>
    <cellStyle name="Currency No Comma" xfId="20286" xr:uid="{00000000-0005-0000-0000-0000C94E0000}"/>
    <cellStyle name="Currency(0)" xfId="20287" xr:uid="{00000000-0005-0000-0000-0000CA4E0000}"/>
    <cellStyle name="Currency0" xfId="20288" xr:uid="{00000000-0005-0000-0000-0000CB4E0000}"/>
    <cellStyle name="Currency0 2" xfId="20289" xr:uid="{00000000-0005-0000-0000-0000CC4E0000}"/>
    <cellStyle name="Currency0 2 2" xfId="20290" xr:uid="{00000000-0005-0000-0000-0000CD4E0000}"/>
    <cellStyle name="Currency0 3" xfId="20291" xr:uid="{00000000-0005-0000-0000-0000CE4E0000}"/>
    <cellStyle name="Currency0 4" xfId="20292" xr:uid="{00000000-0005-0000-0000-0000CF4E0000}"/>
    <cellStyle name="Currency0 5" xfId="20293" xr:uid="{00000000-0005-0000-0000-0000D04E0000}"/>
    <cellStyle name="Currsmall" xfId="20294" xr:uid="{00000000-0005-0000-0000-0000D14E0000}"/>
    <cellStyle name="Data Link" xfId="20295" xr:uid="{00000000-0005-0000-0000-0000D24E0000}"/>
    <cellStyle name="Date" xfId="20296" xr:uid="{00000000-0005-0000-0000-0000D34E0000}"/>
    <cellStyle name="Date - Style3" xfId="20297" xr:uid="{00000000-0005-0000-0000-0000D44E0000}"/>
    <cellStyle name="Date (mm/dd/yy)" xfId="20298" xr:uid="{00000000-0005-0000-0000-0000D54E0000}"/>
    <cellStyle name="Date (mm/yy)" xfId="20299" xr:uid="{00000000-0005-0000-0000-0000D64E0000}"/>
    <cellStyle name="Date (mmm/yy)" xfId="20300" xr:uid="{00000000-0005-0000-0000-0000D74E0000}"/>
    <cellStyle name="Date (Mon, Tues, etc)" xfId="20301" xr:uid="{00000000-0005-0000-0000-0000D84E0000}"/>
    <cellStyle name="Date (Monday, Tuesday, etc)" xfId="20302" xr:uid="{00000000-0005-0000-0000-0000D94E0000}"/>
    <cellStyle name="Date 10" xfId="20303" xr:uid="{00000000-0005-0000-0000-0000DA4E0000}"/>
    <cellStyle name="Date 11" xfId="20304" xr:uid="{00000000-0005-0000-0000-0000DB4E0000}"/>
    <cellStyle name="Date 12" xfId="20305" xr:uid="{00000000-0005-0000-0000-0000DC4E0000}"/>
    <cellStyle name="Date 13" xfId="20306" xr:uid="{00000000-0005-0000-0000-0000DD4E0000}"/>
    <cellStyle name="Date 14" xfId="20307" xr:uid="{00000000-0005-0000-0000-0000DE4E0000}"/>
    <cellStyle name="Date 15" xfId="20308" xr:uid="{00000000-0005-0000-0000-0000DF4E0000}"/>
    <cellStyle name="Date 16" xfId="20309" xr:uid="{00000000-0005-0000-0000-0000E04E0000}"/>
    <cellStyle name="Date 17" xfId="20310" xr:uid="{00000000-0005-0000-0000-0000E14E0000}"/>
    <cellStyle name="Date 18" xfId="20311" xr:uid="{00000000-0005-0000-0000-0000E24E0000}"/>
    <cellStyle name="Date 19" xfId="20312" xr:uid="{00000000-0005-0000-0000-0000E34E0000}"/>
    <cellStyle name="Date 2" xfId="20313" xr:uid="{00000000-0005-0000-0000-0000E44E0000}"/>
    <cellStyle name="Date 2 2" xfId="20314" xr:uid="{00000000-0005-0000-0000-0000E54E0000}"/>
    <cellStyle name="Date 20" xfId="20315" xr:uid="{00000000-0005-0000-0000-0000E64E0000}"/>
    <cellStyle name="Date 21" xfId="20316" xr:uid="{00000000-0005-0000-0000-0000E74E0000}"/>
    <cellStyle name="Date 22" xfId="20317" xr:uid="{00000000-0005-0000-0000-0000E84E0000}"/>
    <cellStyle name="Date 23" xfId="20318" xr:uid="{00000000-0005-0000-0000-0000E94E0000}"/>
    <cellStyle name="Date 24" xfId="20319" xr:uid="{00000000-0005-0000-0000-0000EA4E0000}"/>
    <cellStyle name="Date 25" xfId="20320" xr:uid="{00000000-0005-0000-0000-0000EB4E0000}"/>
    <cellStyle name="Date 26" xfId="20321" xr:uid="{00000000-0005-0000-0000-0000EC4E0000}"/>
    <cellStyle name="Date 27" xfId="20322" xr:uid="{00000000-0005-0000-0000-0000ED4E0000}"/>
    <cellStyle name="Date 28" xfId="20323" xr:uid="{00000000-0005-0000-0000-0000EE4E0000}"/>
    <cellStyle name="Date 29" xfId="20324" xr:uid="{00000000-0005-0000-0000-0000EF4E0000}"/>
    <cellStyle name="Date 3" xfId="20325" xr:uid="{00000000-0005-0000-0000-0000F04E0000}"/>
    <cellStyle name="Date 30" xfId="20326" xr:uid="{00000000-0005-0000-0000-0000F14E0000}"/>
    <cellStyle name="Date 31" xfId="20327" xr:uid="{00000000-0005-0000-0000-0000F24E0000}"/>
    <cellStyle name="Date 32" xfId="20328" xr:uid="{00000000-0005-0000-0000-0000F34E0000}"/>
    <cellStyle name="Date 33" xfId="20329" xr:uid="{00000000-0005-0000-0000-0000F44E0000}"/>
    <cellStyle name="Date 34" xfId="20330" xr:uid="{00000000-0005-0000-0000-0000F54E0000}"/>
    <cellStyle name="Date 35" xfId="20331" xr:uid="{00000000-0005-0000-0000-0000F64E0000}"/>
    <cellStyle name="Date 36" xfId="20332" xr:uid="{00000000-0005-0000-0000-0000F74E0000}"/>
    <cellStyle name="Date 37" xfId="20333" xr:uid="{00000000-0005-0000-0000-0000F84E0000}"/>
    <cellStyle name="Date 38" xfId="20334" xr:uid="{00000000-0005-0000-0000-0000F94E0000}"/>
    <cellStyle name="Date 39" xfId="20335" xr:uid="{00000000-0005-0000-0000-0000FA4E0000}"/>
    <cellStyle name="Date 4" xfId="20336" xr:uid="{00000000-0005-0000-0000-0000FB4E0000}"/>
    <cellStyle name="Date 40" xfId="20337" xr:uid="{00000000-0005-0000-0000-0000FC4E0000}"/>
    <cellStyle name="Date 41" xfId="20338" xr:uid="{00000000-0005-0000-0000-0000FD4E0000}"/>
    <cellStyle name="Date 42" xfId="20339" xr:uid="{00000000-0005-0000-0000-0000FE4E0000}"/>
    <cellStyle name="Date 43" xfId="20340" xr:uid="{00000000-0005-0000-0000-0000FF4E0000}"/>
    <cellStyle name="Date 44" xfId="20341" xr:uid="{00000000-0005-0000-0000-0000004F0000}"/>
    <cellStyle name="Date 45" xfId="20342" xr:uid="{00000000-0005-0000-0000-0000014F0000}"/>
    <cellStyle name="Date 46" xfId="20343" xr:uid="{00000000-0005-0000-0000-0000024F0000}"/>
    <cellStyle name="Date 47" xfId="20344" xr:uid="{00000000-0005-0000-0000-0000034F0000}"/>
    <cellStyle name="Date 48" xfId="20345" xr:uid="{00000000-0005-0000-0000-0000044F0000}"/>
    <cellStyle name="Date 49" xfId="20346" xr:uid="{00000000-0005-0000-0000-0000054F0000}"/>
    <cellStyle name="Date 5" xfId="20347" xr:uid="{00000000-0005-0000-0000-0000064F0000}"/>
    <cellStyle name="Date 50" xfId="20348" xr:uid="{00000000-0005-0000-0000-0000074F0000}"/>
    <cellStyle name="Date 51" xfId="20349" xr:uid="{00000000-0005-0000-0000-0000084F0000}"/>
    <cellStyle name="Date 52" xfId="20350" xr:uid="{00000000-0005-0000-0000-0000094F0000}"/>
    <cellStyle name="Date 6" xfId="20351" xr:uid="{00000000-0005-0000-0000-00000A4F0000}"/>
    <cellStyle name="Date 7" xfId="20352" xr:uid="{00000000-0005-0000-0000-00000B4F0000}"/>
    <cellStyle name="Date 8" xfId="20353" xr:uid="{00000000-0005-0000-0000-00000C4F0000}"/>
    <cellStyle name="Date 9" xfId="20354" xr:uid="{00000000-0005-0000-0000-00000D4F0000}"/>
    <cellStyle name="Date_2002SavingsIdeasSummary" xfId="20355" xr:uid="{00000000-0005-0000-0000-00000E4F0000}"/>
    <cellStyle name="Emphasis 1" xfId="20356" xr:uid="{00000000-0005-0000-0000-00000F4F0000}"/>
    <cellStyle name="Emphasis 2" xfId="20357" xr:uid="{00000000-0005-0000-0000-0000104F0000}"/>
    <cellStyle name="Emphasis 3" xfId="20358" xr:uid="{00000000-0005-0000-0000-0000114F0000}"/>
    <cellStyle name="Explanatory Text 10" xfId="20359" xr:uid="{00000000-0005-0000-0000-0000124F0000}"/>
    <cellStyle name="Explanatory Text 11" xfId="20360" xr:uid="{00000000-0005-0000-0000-0000134F0000}"/>
    <cellStyle name="Explanatory Text 12" xfId="20361" xr:uid="{00000000-0005-0000-0000-0000144F0000}"/>
    <cellStyle name="Explanatory Text 13" xfId="20362" xr:uid="{00000000-0005-0000-0000-0000154F0000}"/>
    <cellStyle name="Explanatory Text 14" xfId="20363" xr:uid="{00000000-0005-0000-0000-0000164F0000}"/>
    <cellStyle name="Explanatory Text 15" xfId="20364" xr:uid="{00000000-0005-0000-0000-0000174F0000}"/>
    <cellStyle name="Explanatory Text 16" xfId="20365" xr:uid="{00000000-0005-0000-0000-0000184F0000}"/>
    <cellStyle name="Explanatory Text 17" xfId="20366" xr:uid="{00000000-0005-0000-0000-0000194F0000}"/>
    <cellStyle name="Explanatory Text 18" xfId="20367" xr:uid="{00000000-0005-0000-0000-00001A4F0000}"/>
    <cellStyle name="Explanatory Text 19" xfId="20368" xr:uid="{00000000-0005-0000-0000-00001B4F0000}"/>
    <cellStyle name="Explanatory Text 2" xfId="20369" xr:uid="{00000000-0005-0000-0000-00001C4F0000}"/>
    <cellStyle name="Explanatory Text 20" xfId="20370" xr:uid="{00000000-0005-0000-0000-00001D4F0000}"/>
    <cellStyle name="Explanatory Text 21" xfId="20371" xr:uid="{00000000-0005-0000-0000-00001E4F0000}"/>
    <cellStyle name="Explanatory Text 22" xfId="20372" xr:uid="{00000000-0005-0000-0000-00001F4F0000}"/>
    <cellStyle name="Explanatory Text 23" xfId="20373" xr:uid="{00000000-0005-0000-0000-0000204F0000}"/>
    <cellStyle name="Explanatory Text 24" xfId="20374" xr:uid="{00000000-0005-0000-0000-0000214F0000}"/>
    <cellStyle name="Explanatory Text 25" xfId="20375" xr:uid="{00000000-0005-0000-0000-0000224F0000}"/>
    <cellStyle name="Explanatory Text 26" xfId="20376" xr:uid="{00000000-0005-0000-0000-0000234F0000}"/>
    <cellStyle name="Explanatory Text 27" xfId="20377" xr:uid="{00000000-0005-0000-0000-0000244F0000}"/>
    <cellStyle name="Explanatory Text 28" xfId="20378" xr:uid="{00000000-0005-0000-0000-0000254F0000}"/>
    <cellStyle name="Explanatory Text 29" xfId="20379" xr:uid="{00000000-0005-0000-0000-0000264F0000}"/>
    <cellStyle name="Explanatory Text 3" xfId="20380" xr:uid="{00000000-0005-0000-0000-0000274F0000}"/>
    <cellStyle name="Explanatory Text 30" xfId="20381" xr:uid="{00000000-0005-0000-0000-0000284F0000}"/>
    <cellStyle name="Explanatory Text 31" xfId="20382" xr:uid="{00000000-0005-0000-0000-0000294F0000}"/>
    <cellStyle name="Explanatory Text 32" xfId="20383" xr:uid="{00000000-0005-0000-0000-00002A4F0000}"/>
    <cellStyle name="Explanatory Text 33" xfId="20384" xr:uid="{00000000-0005-0000-0000-00002B4F0000}"/>
    <cellStyle name="Explanatory Text 34" xfId="20385" xr:uid="{00000000-0005-0000-0000-00002C4F0000}"/>
    <cellStyle name="Explanatory Text 35" xfId="20386" xr:uid="{00000000-0005-0000-0000-00002D4F0000}"/>
    <cellStyle name="Explanatory Text 36" xfId="20387" xr:uid="{00000000-0005-0000-0000-00002E4F0000}"/>
    <cellStyle name="Explanatory Text 37" xfId="20388" xr:uid="{00000000-0005-0000-0000-00002F4F0000}"/>
    <cellStyle name="Explanatory Text 38" xfId="20389" xr:uid="{00000000-0005-0000-0000-0000304F0000}"/>
    <cellStyle name="Explanatory Text 39" xfId="20390" xr:uid="{00000000-0005-0000-0000-0000314F0000}"/>
    <cellStyle name="Explanatory Text 4" xfId="20391" xr:uid="{00000000-0005-0000-0000-0000324F0000}"/>
    <cellStyle name="Explanatory Text 40" xfId="20392" xr:uid="{00000000-0005-0000-0000-0000334F0000}"/>
    <cellStyle name="Explanatory Text 41" xfId="20393" xr:uid="{00000000-0005-0000-0000-0000344F0000}"/>
    <cellStyle name="Explanatory Text 42" xfId="20394" xr:uid="{00000000-0005-0000-0000-0000354F0000}"/>
    <cellStyle name="Explanatory Text 43" xfId="20395" xr:uid="{00000000-0005-0000-0000-0000364F0000}"/>
    <cellStyle name="Explanatory Text 44" xfId="20396" xr:uid="{00000000-0005-0000-0000-0000374F0000}"/>
    <cellStyle name="Explanatory Text 45" xfId="20397" xr:uid="{00000000-0005-0000-0000-0000384F0000}"/>
    <cellStyle name="Explanatory Text 46" xfId="20398" xr:uid="{00000000-0005-0000-0000-0000394F0000}"/>
    <cellStyle name="Explanatory Text 47" xfId="20399" xr:uid="{00000000-0005-0000-0000-00003A4F0000}"/>
    <cellStyle name="Explanatory Text 48" xfId="20400" xr:uid="{00000000-0005-0000-0000-00003B4F0000}"/>
    <cellStyle name="Explanatory Text 49" xfId="20401" xr:uid="{00000000-0005-0000-0000-00003C4F0000}"/>
    <cellStyle name="Explanatory Text 5" xfId="20402" xr:uid="{00000000-0005-0000-0000-00003D4F0000}"/>
    <cellStyle name="Explanatory Text 50" xfId="20403" xr:uid="{00000000-0005-0000-0000-00003E4F0000}"/>
    <cellStyle name="Explanatory Text 51" xfId="20404" xr:uid="{00000000-0005-0000-0000-00003F4F0000}"/>
    <cellStyle name="Explanatory Text 52" xfId="20405" xr:uid="{00000000-0005-0000-0000-0000404F0000}"/>
    <cellStyle name="Explanatory Text 53" xfId="20406" xr:uid="{00000000-0005-0000-0000-0000414F0000}"/>
    <cellStyle name="Explanatory Text 54" xfId="20407" xr:uid="{00000000-0005-0000-0000-0000424F0000}"/>
    <cellStyle name="Explanatory Text 55" xfId="20408" xr:uid="{00000000-0005-0000-0000-0000434F0000}"/>
    <cellStyle name="Explanatory Text 56" xfId="20409" xr:uid="{00000000-0005-0000-0000-0000444F0000}"/>
    <cellStyle name="Explanatory Text 57" xfId="20410" xr:uid="{00000000-0005-0000-0000-0000454F0000}"/>
    <cellStyle name="Explanatory Text 58" xfId="20411" xr:uid="{00000000-0005-0000-0000-0000464F0000}"/>
    <cellStyle name="Explanatory Text 59" xfId="20412" xr:uid="{00000000-0005-0000-0000-0000474F0000}"/>
    <cellStyle name="Explanatory Text 6" xfId="20413" xr:uid="{00000000-0005-0000-0000-0000484F0000}"/>
    <cellStyle name="Explanatory Text 60" xfId="20414" xr:uid="{00000000-0005-0000-0000-0000494F0000}"/>
    <cellStyle name="Explanatory Text 61" xfId="20415" xr:uid="{00000000-0005-0000-0000-00004A4F0000}"/>
    <cellStyle name="Explanatory Text 62" xfId="20416" xr:uid="{00000000-0005-0000-0000-00004B4F0000}"/>
    <cellStyle name="Explanatory Text 63" xfId="20417" xr:uid="{00000000-0005-0000-0000-00004C4F0000}"/>
    <cellStyle name="Explanatory Text 64" xfId="20418" xr:uid="{00000000-0005-0000-0000-00004D4F0000}"/>
    <cellStyle name="Explanatory Text 65" xfId="20419" xr:uid="{00000000-0005-0000-0000-00004E4F0000}"/>
    <cellStyle name="Explanatory Text 66" xfId="20420" xr:uid="{00000000-0005-0000-0000-00004F4F0000}"/>
    <cellStyle name="Explanatory Text 67" xfId="20421" xr:uid="{00000000-0005-0000-0000-0000504F0000}"/>
    <cellStyle name="Explanatory Text 68" xfId="20422" xr:uid="{00000000-0005-0000-0000-0000514F0000}"/>
    <cellStyle name="Explanatory Text 69" xfId="20423" xr:uid="{00000000-0005-0000-0000-0000524F0000}"/>
    <cellStyle name="Explanatory Text 7" xfId="20424" xr:uid="{00000000-0005-0000-0000-0000534F0000}"/>
    <cellStyle name="Explanatory Text 70" xfId="20425" xr:uid="{00000000-0005-0000-0000-0000544F0000}"/>
    <cellStyle name="Explanatory Text 71" xfId="20426" xr:uid="{00000000-0005-0000-0000-0000554F0000}"/>
    <cellStyle name="Explanatory Text 72" xfId="20427" xr:uid="{00000000-0005-0000-0000-0000564F0000}"/>
    <cellStyle name="Explanatory Text 8" xfId="20428" xr:uid="{00000000-0005-0000-0000-0000574F0000}"/>
    <cellStyle name="Explanatory Text 9" xfId="20429" xr:uid="{00000000-0005-0000-0000-0000584F0000}"/>
    <cellStyle name="F2" xfId="20430" xr:uid="{00000000-0005-0000-0000-0000594F0000}"/>
    <cellStyle name="F2 2" xfId="20431" xr:uid="{00000000-0005-0000-0000-00005A4F0000}"/>
    <cellStyle name="F2 3" xfId="20432" xr:uid="{00000000-0005-0000-0000-00005B4F0000}"/>
    <cellStyle name="F3" xfId="20433" xr:uid="{00000000-0005-0000-0000-00005C4F0000}"/>
    <cellStyle name="F3 2" xfId="20434" xr:uid="{00000000-0005-0000-0000-00005D4F0000}"/>
    <cellStyle name="F3 3" xfId="20435" xr:uid="{00000000-0005-0000-0000-00005E4F0000}"/>
    <cellStyle name="F4" xfId="20436" xr:uid="{00000000-0005-0000-0000-00005F4F0000}"/>
    <cellStyle name="F4 2" xfId="20437" xr:uid="{00000000-0005-0000-0000-0000604F0000}"/>
    <cellStyle name="F4 3" xfId="20438" xr:uid="{00000000-0005-0000-0000-0000614F0000}"/>
    <cellStyle name="F5" xfId="20439" xr:uid="{00000000-0005-0000-0000-0000624F0000}"/>
    <cellStyle name="F5 2" xfId="20440" xr:uid="{00000000-0005-0000-0000-0000634F0000}"/>
    <cellStyle name="F5 3" xfId="20441" xr:uid="{00000000-0005-0000-0000-0000644F0000}"/>
    <cellStyle name="F6" xfId="20442" xr:uid="{00000000-0005-0000-0000-0000654F0000}"/>
    <cellStyle name="F6 2" xfId="20443" xr:uid="{00000000-0005-0000-0000-0000664F0000}"/>
    <cellStyle name="F6 3" xfId="20444" xr:uid="{00000000-0005-0000-0000-0000674F0000}"/>
    <cellStyle name="F7" xfId="20445" xr:uid="{00000000-0005-0000-0000-0000684F0000}"/>
    <cellStyle name="F7 2" xfId="20446" xr:uid="{00000000-0005-0000-0000-0000694F0000}"/>
    <cellStyle name="F7 3" xfId="20447" xr:uid="{00000000-0005-0000-0000-00006A4F0000}"/>
    <cellStyle name="F8" xfId="20448" xr:uid="{00000000-0005-0000-0000-00006B4F0000}"/>
    <cellStyle name="F8 2" xfId="20449" xr:uid="{00000000-0005-0000-0000-00006C4F0000}"/>
    <cellStyle name="F8 3" xfId="20450" xr:uid="{00000000-0005-0000-0000-00006D4F0000}"/>
    <cellStyle name="Fixed" xfId="20451" xr:uid="{00000000-0005-0000-0000-00006E4F0000}"/>
    <cellStyle name="Fixed 2" xfId="20452" xr:uid="{00000000-0005-0000-0000-00006F4F0000}"/>
    <cellStyle name="Fixed 2 2" xfId="20453" xr:uid="{00000000-0005-0000-0000-0000704F0000}"/>
    <cellStyle name="Fixed 3" xfId="20454" xr:uid="{00000000-0005-0000-0000-0000714F0000}"/>
    <cellStyle name="Fixed 4" xfId="20455" xr:uid="{00000000-0005-0000-0000-0000724F0000}"/>
    <cellStyle name="Fixed 5" xfId="20456" xr:uid="{00000000-0005-0000-0000-0000734F0000}"/>
    <cellStyle name="Fixed1 - Style1" xfId="20457" xr:uid="{00000000-0005-0000-0000-0000744F0000}"/>
    <cellStyle name="Fixlong" xfId="20458" xr:uid="{00000000-0005-0000-0000-0000754F0000}"/>
    <cellStyle name="Followed Hyperlink 2" xfId="20459" xr:uid="{00000000-0005-0000-0000-0000764F0000}"/>
    <cellStyle name="Followed Hyperlink 3" xfId="20460" xr:uid="{00000000-0005-0000-0000-0000774F0000}"/>
    <cellStyle name="Formula" xfId="20461" xr:uid="{00000000-0005-0000-0000-0000784F0000}"/>
    <cellStyle name="Formula 2" xfId="20462" xr:uid="{00000000-0005-0000-0000-0000794F0000}"/>
    <cellStyle name="Formula 2 2" xfId="20463" xr:uid="{00000000-0005-0000-0000-00007A4F0000}"/>
    <cellStyle name="Formula 3" xfId="20464" xr:uid="{00000000-0005-0000-0000-00007B4F0000}"/>
    <cellStyle name="General" xfId="20465" xr:uid="{00000000-0005-0000-0000-00007C4F0000}"/>
    <cellStyle name="Good 10" xfId="20466" xr:uid="{00000000-0005-0000-0000-00007D4F0000}"/>
    <cellStyle name="Good 11" xfId="20467" xr:uid="{00000000-0005-0000-0000-00007E4F0000}"/>
    <cellStyle name="Good 12" xfId="20468" xr:uid="{00000000-0005-0000-0000-00007F4F0000}"/>
    <cellStyle name="Good 13" xfId="20469" xr:uid="{00000000-0005-0000-0000-0000804F0000}"/>
    <cellStyle name="Good 14" xfId="20470" xr:uid="{00000000-0005-0000-0000-0000814F0000}"/>
    <cellStyle name="Good 15" xfId="20471" xr:uid="{00000000-0005-0000-0000-0000824F0000}"/>
    <cellStyle name="Good 16" xfId="20472" xr:uid="{00000000-0005-0000-0000-0000834F0000}"/>
    <cellStyle name="Good 17" xfId="20473" xr:uid="{00000000-0005-0000-0000-0000844F0000}"/>
    <cellStyle name="Good 18" xfId="20474" xr:uid="{00000000-0005-0000-0000-0000854F0000}"/>
    <cellStyle name="Good 19" xfId="20475" xr:uid="{00000000-0005-0000-0000-0000864F0000}"/>
    <cellStyle name="Good 2" xfId="20476" xr:uid="{00000000-0005-0000-0000-0000874F0000}"/>
    <cellStyle name="Good 2 2" xfId="20477" xr:uid="{00000000-0005-0000-0000-0000884F0000}"/>
    <cellStyle name="Good 2 3" xfId="20478" xr:uid="{00000000-0005-0000-0000-0000894F0000}"/>
    <cellStyle name="Good 20" xfId="20479" xr:uid="{00000000-0005-0000-0000-00008A4F0000}"/>
    <cellStyle name="Good 21" xfId="20480" xr:uid="{00000000-0005-0000-0000-00008B4F0000}"/>
    <cellStyle name="Good 22" xfId="20481" xr:uid="{00000000-0005-0000-0000-00008C4F0000}"/>
    <cellStyle name="Good 23" xfId="20482" xr:uid="{00000000-0005-0000-0000-00008D4F0000}"/>
    <cellStyle name="Good 24" xfId="20483" xr:uid="{00000000-0005-0000-0000-00008E4F0000}"/>
    <cellStyle name="Good 25" xfId="20484" xr:uid="{00000000-0005-0000-0000-00008F4F0000}"/>
    <cellStyle name="Good 26" xfId="20485" xr:uid="{00000000-0005-0000-0000-0000904F0000}"/>
    <cellStyle name="Good 27" xfId="20486" xr:uid="{00000000-0005-0000-0000-0000914F0000}"/>
    <cellStyle name="Good 28" xfId="20487" xr:uid="{00000000-0005-0000-0000-0000924F0000}"/>
    <cellStyle name="Good 29" xfId="20488" xr:uid="{00000000-0005-0000-0000-0000934F0000}"/>
    <cellStyle name="Good 3" xfId="20489" xr:uid="{00000000-0005-0000-0000-0000944F0000}"/>
    <cellStyle name="Good 3 2" xfId="20490" xr:uid="{00000000-0005-0000-0000-0000954F0000}"/>
    <cellStyle name="Good 30" xfId="20491" xr:uid="{00000000-0005-0000-0000-0000964F0000}"/>
    <cellStyle name="Good 31" xfId="20492" xr:uid="{00000000-0005-0000-0000-0000974F0000}"/>
    <cellStyle name="Good 32" xfId="20493" xr:uid="{00000000-0005-0000-0000-0000984F0000}"/>
    <cellStyle name="Good 33" xfId="20494" xr:uid="{00000000-0005-0000-0000-0000994F0000}"/>
    <cellStyle name="Good 34" xfId="20495" xr:uid="{00000000-0005-0000-0000-00009A4F0000}"/>
    <cellStyle name="Good 35" xfId="20496" xr:uid="{00000000-0005-0000-0000-00009B4F0000}"/>
    <cellStyle name="Good 36" xfId="20497" xr:uid="{00000000-0005-0000-0000-00009C4F0000}"/>
    <cellStyle name="Good 37" xfId="20498" xr:uid="{00000000-0005-0000-0000-00009D4F0000}"/>
    <cellStyle name="Good 38" xfId="20499" xr:uid="{00000000-0005-0000-0000-00009E4F0000}"/>
    <cellStyle name="Good 39" xfId="20500" xr:uid="{00000000-0005-0000-0000-00009F4F0000}"/>
    <cellStyle name="Good 4" xfId="20501" xr:uid="{00000000-0005-0000-0000-0000A04F0000}"/>
    <cellStyle name="Good 4 2" xfId="20502" xr:uid="{00000000-0005-0000-0000-0000A14F0000}"/>
    <cellStyle name="Good 40" xfId="20503" xr:uid="{00000000-0005-0000-0000-0000A24F0000}"/>
    <cellStyle name="Good 41" xfId="20504" xr:uid="{00000000-0005-0000-0000-0000A34F0000}"/>
    <cellStyle name="Good 42" xfId="20505" xr:uid="{00000000-0005-0000-0000-0000A44F0000}"/>
    <cellStyle name="Good 43" xfId="20506" xr:uid="{00000000-0005-0000-0000-0000A54F0000}"/>
    <cellStyle name="Good 44" xfId="20507" xr:uid="{00000000-0005-0000-0000-0000A64F0000}"/>
    <cellStyle name="Good 45" xfId="20508" xr:uid="{00000000-0005-0000-0000-0000A74F0000}"/>
    <cellStyle name="Good 46" xfId="20509" xr:uid="{00000000-0005-0000-0000-0000A84F0000}"/>
    <cellStyle name="Good 47" xfId="20510" xr:uid="{00000000-0005-0000-0000-0000A94F0000}"/>
    <cellStyle name="Good 48" xfId="20511" xr:uid="{00000000-0005-0000-0000-0000AA4F0000}"/>
    <cellStyle name="Good 49" xfId="20512" xr:uid="{00000000-0005-0000-0000-0000AB4F0000}"/>
    <cellStyle name="Good 5" xfId="20513" xr:uid="{00000000-0005-0000-0000-0000AC4F0000}"/>
    <cellStyle name="Good 50" xfId="20514" xr:uid="{00000000-0005-0000-0000-0000AD4F0000}"/>
    <cellStyle name="Good 51" xfId="20515" xr:uid="{00000000-0005-0000-0000-0000AE4F0000}"/>
    <cellStyle name="Good 52" xfId="20516" xr:uid="{00000000-0005-0000-0000-0000AF4F0000}"/>
    <cellStyle name="Good 53" xfId="20517" xr:uid="{00000000-0005-0000-0000-0000B04F0000}"/>
    <cellStyle name="Good 54" xfId="20518" xr:uid="{00000000-0005-0000-0000-0000B14F0000}"/>
    <cellStyle name="Good 55" xfId="20519" xr:uid="{00000000-0005-0000-0000-0000B24F0000}"/>
    <cellStyle name="Good 56" xfId="20520" xr:uid="{00000000-0005-0000-0000-0000B34F0000}"/>
    <cellStyle name="Good 57" xfId="20521" xr:uid="{00000000-0005-0000-0000-0000B44F0000}"/>
    <cellStyle name="Good 58" xfId="20522" xr:uid="{00000000-0005-0000-0000-0000B54F0000}"/>
    <cellStyle name="Good 59" xfId="20523" xr:uid="{00000000-0005-0000-0000-0000B64F0000}"/>
    <cellStyle name="Good 6" xfId="20524" xr:uid="{00000000-0005-0000-0000-0000B74F0000}"/>
    <cellStyle name="Good 60" xfId="20525" xr:uid="{00000000-0005-0000-0000-0000B84F0000}"/>
    <cellStyle name="Good 61" xfId="20526" xr:uid="{00000000-0005-0000-0000-0000B94F0000}"/>
    <cellStyle name="Good 62" xfId="20527" xr:uid="{00000000-0005-0000-0000-0000BA4F0000}"/>
    <cellStyle name="Good 63" xfId="20528" xr:uid="{00000000-0005-0000-0000-0000BB4F0000}"/>
    <cellStyle name="Good 64" xfId="20529" xr:uid="{00000000-0005-0000-0000-0000BC4F0000}"/>
    <cellStyle name="Good 65" xfId="20530" xr:uid="{00000000-0005-0000-0000-0000BD4F0000}"/>
    <cellStyle name="Good 66" xfId="20531" xr:uid="{00000000-0005-0000-0000-0000BE4F0000}"/>
    <cellStyle name="Good 67" xfId="20532" xr:uid="{00000000-0005-0000-0000-0000BF4F0000}"/>
    <cellStyle name="Good 68" xfId="20533" xr:uid="{00000000-0005-0000-0000-0000C04F0000}"/>
    <cellStyle name="Good 69" xfId="20534" xr:uid="{00000000-0005-0000-0000-0000C14F0000}"/>
    <cellStyle name="Good 7" xfId="20535" xr:uid="{00000000-0005-0000-0000-0000C24F0000}"/>
    <cellStyle name="Good 70" xfId="20536" xr:uid="{00000000-0005-0000-0000-0000C34F0000}"/>
    <cellStyle name="Good 71" xfId="20537" xr:uid="{00000000-0005-0000-0000-0000C44F0000}"/>
    <cellStyle name="Good 72" xfId="20538" xr:uid="{00000000-0005-0000-0000-0000C54F0000}"/>
    <cellStyle name="Good 8" xfId="20539" xr:uid="{00000000-0005-0000-0000-0000C64F0000}"/>
    <cellStyle name="Good 9" xfId="20540" xr:uid="{00000000-0005-0000-0000-0000C74F0000}"/>
    <cellStyle name="Grey" xfId="20541" xr:uid="{00000000-0005-0000-0000-0000C84F0000}"/>
    <cellStyle name="header" xfId="20542" xr:uid="{00000000-0005-0000-0000-0000C94F0000}"/>
    <cellStyle name="Header1" xfId="20543" xr:uid="{00000000-0005-0000-0000-0000CA4F0000}"/>
    <cellStyle name="Header2" xfId="20544" xr:uid="{00000000-0005-0000-0000-0000CB4F0000}"/>
    <cellStyle name="Header2 2" xfId="20545" xr:uid="{00000000-0005-0000-0000-0000CC4F0000}"/>
    <cellStyle name="Header2 2 2" xfId="20546" xr:uid="{00000000-0005-0000-0000-0000CD4F0000}"/>
    <cellStyle name="Header2 2 2 2" xfId="20547" xr:uid="{00000000-0005-0000-0000-0000CE4F0000}"/>
    <cellStyle name="Header2 2 3" xfId="20548" xr:uid="{00000000-0005-0000-0000-0000CF4F0000}"/>
    <cellStyle name="Header2 3" xfId="20549" xr:uid="{00000000-0005-0000-0000-0000D04F0000}"/>
    <cellStyle name="Header2 3 2" xfId="20550" xr:uid="{00000000-0005-0000-0000-0000D14F0000}"/>
    <cellStyle name="Header2 4" xfId="20551" xr:uid="{00000000-0005-0000-0000-0000D24F0000}"/>
    <cellStyle name="Heading 1 10" xfId="20552" xr:uid="{00000000-0005-0000-0000-0000D34F0000}"/>
    <cellStyle name="Heading 1 11" xfId="20553" xr:uid="{00000000-0005-0000-0000-0000D44F0000}"/>
    <cellStyle name="Heading 1 12" xfId="20554" xr:uid="{00000000-0005-0000-0000-0000D54F0000}"/>
    <cellStyle name="Heading 1 13" xfId="20555" xr:uid="{00000000-0005-0000-0000-0000D64F0000}"/>
    <cellStyle name="Heading 1 14" xfId="20556" xr:uid="{00000000-0005-0000-0000-0000D74F0000}"/>
    <cellStyle name="Heading 1 15" xfId="20557" xr:uid="{00000000-0005-0000-0000-0000D84F0000}"/>
    <cellStyle name="Heading 1 16" xfId="20558" xr:uid="{00000000-0005-0000-0000-0000D94F0000}"/>
    <cellStyle name="Heading 1 17" xfId="20559" xr:uid="{00000000-0005-0000-0000-0000DA4F0000}"/>
    <cellStyle name="Heading 1 18" xfId="20560" xr:uid="{00000000-0005-0000-0000-0000DB4F0000}"/>
    <cellStyle name="Heading 1 19" xfId="20561" xr:uid="{00000000-0005-0000-0000-0000DC4F0000}"/>
    <cellStyle name="Heading 1 2" xfId="20562" xr:uid="{00000000-0005-0000-0000-0000DD4F0000}"/>
    <cellStyle name="Heading 1 2 2" xfId="20563" xr:uid="{00000000-0005-0000-0000-0000DE4F0000}"/>
    <cellStyle name="Heading 1 2 2 2" xfId="20564" xr:uid="{00000000-0005-0000-0000-0000DF4F0000}"/>
    <cellStyle name="Heading 1 2 3" xfId="20565" xr:uid="{00000000-0005-0000-0000-0000E04F0000}"/>
    <cellStyle name="Heading 1 2 4" xfId="20566" xr:uid="{00000000-0005-0000-0000-0000E14F0000}"/>
    <cellStyle name="Heading 1 2 5" xfId="20567" xr:uid="{00000000-0005-0000-0000-0000E24F0000}"/>
    <cellStyle name="Heading 1 20" xfId="20568" xr:uid="{00000000-0005-0000-0000-0000E34F0000}"/>
    <cellStyle name="Heading 1 21" xfId="20569" xr:uid="{00000000-0005-0000-0000-0000E44F0000}"/>
    <cellStyle name="Heading 1 22" xfId="20570" xr:uid="{00000000-0005-0000-0000-0000E54F0000}"/>
    <cellStyle name="Heading 1 23" xfId="20571" xr:uid="{00000000-0005-0000-0000-0000E64F0000}"/>
    <cellStyle name="Heading 1 24" xfId="20572" xr:uid="{00000000-0005-0000-0000-0000E74F0000}"/>
    <cellStyle name="Heading 1 25" xfId="20573" xr:uid="{00000000-0005-0000-0000-0000E84F0000}"/>
    <cellStyle name="Heading 1 26" xfId="20574" xr:uid="{00000000-0005-0000-0000-0000E94F0000}"/>
    <cellStyle name="Heading 1 27" xfId="20575" xr:uid="{00000000-0005-0000-0000-0000EA4F0000}"/>
    <cellStyle name="Heading 1 28" xfId="20576" xr:uid="{00000000-0005-0000-0000-0000EB4F0000}"/>
    <cellStyle name="Heading 1 29" xfId="20577" xr:uid="{00000000-0005-0000-0000-0000EC4F0000}"/>
    <cellStyle name="Heading 1 3" xfId="20578" xr:uid="{00000000-0005-0000-0000-0000ED4F0000}"/>
    <cellStyle name="Heading 1 3 2" xfId="20579" xr:uid="{00000000-0005-0000-0000-0000EE4F0000}"/>
    <cellStyle name="Heading 1 30" xfId="20580" xr:uid="{00000000-0005-0000-0000-0000EF4F0000}"/>
    <cellStyle name="Heading 1 31" xfId="20581" xr:uid="{00000000-0005-0000-0000-0000F04F0000}"/>
    <cellStyle name="Heading 1 32" xfId="20582" xr:uid="{00000000-0005-0000-0000-0000F14F0000}"/>
    <cellStyle name="Heading 1 33" xfId="20583" xr:uid="{00000000-0005-0000-0000-0000F24F0000}"/>
    <cellStyle name="Heading 1 34" xfId="20584" xr:uid="{00000000-0005-0000-0000-0000F34F0000}"/>
    <cellStyle name="Heading 1 35" xfId="20585" xr:uid="{00000000-0005-0000-0000-0000F44F0000}"/>
    <cellStyle name="Heading 1 36" xfId="20586" xr:uid="{00000000-0005-0000-0000-0000F54F0000}"/>
    <cellStyle name="Heading 1 37" xfId="20587" xr:uid="{00000000-0005-0000-0000-0000F64F0000}"/>
    <cellStyle name="Heading 1 38" xfId="20588" xr:uid="{00000000-0005-0000-0000-0000F74F0000}"/>
    <cellStyle name="Heading 1 39" xfId="20589" xr:uid="{00000000-0005-0000-0000-0000F84F0000}"/>
    <cellStyle name="Heading 1 4" xfId="20590" xr:uid="{00000000-0005-0000-0000-0000F94F0000}"/>
    <cellStyle name="Heading 1 4 2" xfId="20591" xr:uid="{00000000-0005-0000-0000-0000FA4F0000}"/>
    <cellStyle name="Heading 1 40" xfId="20592" xr:uid="{00000000-0005-0000-0000-0000FB4F0000}"/>
    <cellStyle name="Heading 1 41" xfId="20593" xr:uid="{00000000-0005-0000-0000-0000FC4F0000}"/>
    <cellStyle name="Heading 1 42" xfId="20594" xr:uid="{00000000-0005-0000-0000-0000FD4F0000}"/>
    <cellStyle name="Heading 1 43" xfId="20595" xr:uid="{00000000-0005-0000-0000-0000FE4F0000}"/>
    <cellStyle name="Heading 1 44" xfId="20596" xr:uid="{00000000-0005-0000-0000-0000FF4F0000}"/>
    <cellStyle name="Heading 1 45" xfId="20597" xr:uid="{00000000-0005-0000-0000-000000500000}"/>
    <cellStyle name="Heading 1 46" xfId="20598" xr:uid="{00000000-0005-0000-0000-000001500000}"/>
    <cellStyle name="Heading 1 47" xfId="20599" xr:uid="{00000000-0005-0000-0000-000002500000}"/>
    <cellStyle name="Heading 1 48" xfId="20600" xr:uid="{00000000-0005-0000-0000-000003500000}"/>
    <cellStyle name="Heading 1 49" xfId="20601" xr:uid="{00000000-0005-0000-0000-000004500000}"/>
    <cellStyle name="Heading 1 5" xfId="20602" xr:uid="{00000000-0005-0000-0000-000005500000}"/>
    <cellStyle name="Heading 1 50" xfId="20603" xr:uid="{00000000-0005-0000-0000-000006500000}"/>
    <cellStyle name="Heading 1 51" xfId="20604" xr:uid="{00000000-0005-0000-0000-000007500000}"/>
    <cellStyle name="Heading 1 52" xfId="20605" xr:uid="{00000000-0005-0000-0000-000008500000}"/>
    <cellStyle name="Heading 1 53" xfId="20606" xr:uid="{00000000-0005-0000-0000-000009500000}"/>
    <cellStyle name="Heading 1 54" xfId="20607" xr:uid="{00000000-0005-0000-0000-00000A500000}"/>
    <cellStyle name="Heading 1 55" xfId="20608" xr:uid="{00000000-0005-0000-0000-00000B500000}"/>
    <cellStyle name="Heading 1 56" xfId="20609" xr:uid="{00000000-0005-0000-0000-00000C500000}"/>
    <cellStyle name="Heading 1 57" xfId="20610" xr:uid="{00000000-0005-0000-0000-00000D500000}"/>
    <cellStyle name="Heading 1 58" xfId="20611" xr:uid="{00000000-0005-0000-0000-00000E500000}"/>
    <cellStyle name="Heading 1 59" xfId="20612" xr:uid="{00000000-0005-0000-0000-00000F500000}"/>
    <cellStyle name="Heading 1 6" xfId="20613" xr:uid="{00000000-0005-0000-0000-000010500000}"/>
    <cellStyle name="Heading 1 60" xfId="20614" xr:uid="{00000000-0005-0000-0000-000011500000}"/>
    <cellStyle name="Heading 1 61" xfId="20615" xr:uid="{00000000-0005-0000-0000-000012500000}"/>
    <cellStyle name="Heading 1 62" xfId="20616" xr:uid="{00000000-0005-0000-0000-000013500000}"/>
    <cellStyle name="Heading 1 63" xfId="20617" xr:uid="{00000000-0005-0000-0000-000014500000}"/>
    <cellStyle name="Heading 1 64" xfId="20618" xr:uid="{00000000-0005-0000-0000-000015500000}"/>
    <cellStyle name="Heading 1 65" xfId="20619" xr:uid="{00000000-0005-0000-0000-000016500000}"/>
    <cellStyle name="Heading 1 66" xfId="20620" xr:uid="{00000000-0005-0000-0000-000017500000}"/>
    <cellStyle name="Heading 1 67" xfId="20621" xr:uid="{00000000-0005-0000-0000-000018500000}"/>
    <cellStyle name="Heading 1 68" xfId="20622" xr:uid="{00000000-0005-0000-0000-000019500000}"/>
    <cellStyle name="Heading 1 69" xfId="20623" xr:uid="{00000000-0005-0000-0000-00001A500000}"/>
    <cellStyle name="Heading 1 7" xfId="20624" xr:uid="{00000000-0005-0000-0000-00001B500000}"/>
    <cellStyle name="Heading 1 70" xfId="20625" xr:uid="{00000000-0005-0000-0000-00001C500000}"/>
    <cellStyle name="Heading 1 71" xfId="20626" xr:uid="{00000000-0005-0000-0000-00001D500000}"/>
    <cellStyle name="Heading 1 72" xfId="20627" xr:uid="{00000000-0005-0000-0000-00001E500000}"/>
    <cellStyle name="Heading 1 73" xfId="20628" xr:uid="{00000000-0005-0000-0000-00001F500000}"/>
    <cellStyle name="Heading 1 8" xfId="20629" xr:uid="{00000000-0005-0000-0000-000020500000}"/>
    <cellStyle name="Heading 1 9" xfId="20630" xr:uid="{00000000-0005-0000-0000-000021500000}"/>
    <cellStyle name="Heading 2 10" xfId="20631" xr:uid="{00000000-0005-0000-0000-000022500000}"/>
    <cellStyle name="Heading 2 11" xfId="20632" xr:uid="{00000000-0005-0000-0000-000023500000}"/>
    <cellStyle name="Heading 2 12" xfId="20633" xr:uid="{00000000-0005-0000-0000-000024500000}"/>
    <cellStyle name="Heading 2 13" xfId="20634" xr:uid="{00000000-0005-0000-0000-000025500000}"/>
    <cellStyle name="Heading 2 14" xfId="20635" xr:uid="{00000000-0005-0000-0000-000026500000}"/>
    <cellStyle name="Heading 2 15" xfId="20636" xr:uid="{00000000-0005-0000-0000-000027500000}"/>
    <cellStyle name="Heading 2 16" xfId="20637" xr:uid="{00000000-0005-0000-0000-000028500000}"/>
    <cellStyle name="Heading 2 17" xfId="20638" xr:uid="{00000000-0005-0000-0000-000029500000}"/>
    <cellStyle name="Heading 2 18" xfId="20639" xr:uid="{00000000-0005-0000-0000-00002A500000}"/>
    <cellStyle name="Heading 2 19" xfId="20640" xr:uid="{00000000-0005-0000-0000-00002B500000}"/>
    <cellStyle name="Heading 2 2" xfId="20641" xr:uid="{00000000-0005-0000-0000-00002C500000}"/>
    <cellStyle name="Heading 2 2 2" xfId="20642" xr:uid="{00000000-0005-0000-0000-00002D500000}"/>
    <cellStyle name="Heading 2 2 2 2" xfId="20643" xr:uid="{00000000-0005-0000-0000-00002E500000}"/>
    <cellStyle name="Heading 2 2 3" xfId="20644" xr:uid="{00000000-0005-0000-0000-00002F500000}"/>
    <cellStyle name="Heading 2 2 4" xfId="20645" xr:uid="{00000000-0005-0000-0000-000030500000}"/>
    <cellStyle name="Heading 2 2 5" xfId="20646" xr:uid="{00000000-0005-0000-0000-000031500000}"/>
    <cellStyle name="Heading 2 20" xfId="20647" xr:uid="{00000000-0005-0000-0000-000032500000}"/>
    <cellStyle name="Heading 2 21" xfId="20648" xr:uid="{00000000-0005-0000-0000-000033500000}"/>
    <cellStyle name="Heading 2 22" xfId="20649" xr:uid="{00000000-0005-0000-0000-000034500000}"/>
    <cellStyle name="Heading 2 23" xfId="20650" xr:uid="{00000000-0005-0000-0000-000035500000}"/>
    <cellStyle name="Heading 2 24" xfId="20651" xr:uid="{00000000-0005-0000-0000-000036500000}"/>
    <cellStyle name="Heading 2 25" xfId="20652" xr:uid="{00000000-0005-0000-0000-000037500000}"/>
    <cellStyle name="Heading 2 26" xfId="20653" xr:uid="{00000000-0005-0000-0000-000038500000}"/>
    <cellStyle name="Heading 2 27" xfId="20654" xr:uid="{00000000-0005-0000-0000-000039500000}"/>
    <cellStyle name="Heading 2 28" xfId="20655" xr:uid="{00000000-0005-0000-0000-00003A500000}"/>
    <cellStyle name="Heading 2 29" xfId="20656" xr:uid="{00000000-0005-0000-0000-00003B500000}"/>
    <cellStyle name="Heading 2 3" xfId="20657" xr:uid="{00000000-0005-0000-0000-00003C500000}"/>
    <cellStyle name="Heading 2 3 2" xfId="20658" xr:uid="{00000000-0005-0000-0000-00003D500000}"/>
    <cellStyle name="Heading 2 30" xfId="20659" xr:uid="{00000000-0005-0000-0000-00003E500000}"/>
    <cellStyle name="Heading 2 31" xfId="20660" xr:uid="{00000000-0005-0000-0000-00003F500000}"/>
    <cellStyle name="Heading 2 32" xfId="20661" xr:uid="{00000000-0005-0000-0000-000040500000}"/>
    <cellStyle name="Heading 2 33" xfId="20662" xr:uid="{00000000-0005-0000-0000-000041500000}"/>
    <cellStyle name="Heading 2 34" xfId="20663" xr:uid="{00000000-0005-0000-0000-000042500000}"/>
    <cellStyle name="Heading 2 35" xfId="20664" xr:uid="{00000000-0005-0000-0000-000043500000}"/>
    <cellStyle name="Heading 2 36" xfId="20665" xr:uid="{00000000-0005-0000-0000-000044500000}"/>
    <cellStyle name="Heading 2 37" xfId="20666" xr:uid="{00000000-0005-0000-0000-000045500000}"/>
    <cellStyle name="Heading 2 38" xfId="20667" xr:uid="{00000000-0005-0000-0000-000046500000}"/>
    <cellStyle name="Heading 2 39" xfId="20668" xr:uid="{00000000-0005-0000-0000-000047500000}"/>
    <cellStyle name="Heading 2 4" xfId="20669" xr:uid="{00000000-0005-0000-0000-000048500000}"/>
    <cellStyle name="Heading 2 4 2" xfId="20670" xr:uid="{00000000-0005-0000-0000-000049500000}"/>
    <cellStyle name="Heading 2 40" xfId="20671" xr:uid="{00000000-0005-0000-0000-00004A500000}"/>
    <cellStyle name="Heading 2 41" xfId="20672" xr:uid="{00000000-0005-0000-0000-00004B500000}"/>
    <cellStyle name="Heading 2 42" xfId="20673" xr:uid="{00000000-0005-0000-0000-00004C500000}"/>
    <cellStyle name="Heading 2 43" xfId="20674" xr:uid="{00000000-0005-0000-0000-00004D500000}"/>
    <cellStyle name="Heading 2 44" xfId="20675" xr:uid="{00000000-0005-0000-0000-00004E500000}"/>
    <cellStyle name="Heading 2 45" xfId="20676" xr:uid="{00000000-0005-0000-0000-00004F500000}"/>
    <cellStyle name="Heading 2 46" xfId="20677" xr:uid="{00000000-0005-0000-0000-000050500000}"/>
    <cellStyle name="Heading 2 47" xfId="20678" xr:uid="{00000000-0005-0000-0000-000051500000}"/>
    <cellStyle name="Heading 2 48" xfId="20679" xr:uid="{00000000-0005-0000-0000-000052500000}"/>
    <cellStyle name="Heading 2 49" xfId="20680" xr:uid="{00000000-0005-0000-0000-000053500000}"/>
    <cellStyle name="Heading 2 5" xfId="20681" xr:uid="{00000000-0005-0000-0000-000054500000}"/>
    <cellStyle name="Heading 2 50" xfId="20682" xr:uid="{00000000-0005-0000-0000-000055500000}"/>
    <cellStyle name="Heading 2 51" xfId="20683" xr:uid="{00000000-0005-0000-0000-000056500000}"/>
    <cellStyle name="Heading 2 52" xfId="20684" xr:uid="{00000000-0005-0000-0000-000057500000}"/>
    <cellStyle name="Heading 2 53" xfId="20685" xr:uid="{00000000-0005-0000-0000-000058500000}"/>
    <cellStyle name="Heading 2 54" xfId="20686" xr:uid="{00000000-0005-0000-0000-000059500000}"/>
    <cellStyle name="Heading 2 55" xfId="20687" xr:uid="{00000000-0005-0000-0000-00005A500000}"/>
    <cellStyle name="Heading 2 56" xfId="20688" xr:uid="{00000000-0005-0000-0000-00005B500000}"/>
    <cellStyle name="Heading 2 57" xfId="20689" xr:uid="{00000000-0005-0000-0000-00005C500000}"/>
    <cellStyle name="Heading 2 58" xfId="20690" xr:uid="{00000000-0005-0000-0000-00005D500000}"/>
    <cellStyle name="Heading 2 59" xfId="20691" xr:uid="{00000000-0005-0000-0000-00005E500000}"/>
    <cellStyle name="Heading 2 6" xfId="20692" xr:uid="{00000000-0005-0000-0000-00005F500000}"/>
    <cellStyle name="Heading 2 60" xfId="20693" xr:uid="{00000000-0005-0000-0000-000060500000}"/>
    <cellStyle name="Heading 2 61" xfId="20694" xr:uid="{00000000-0005-0000-0000-000061500000}"/>
    <cellStyle name="Heading 2 62" xfId="20695" xr:uid="{00000000-0005-0000-0000-000062500000}"/>
    <cellStyle name="Heading 2 63" xfId="20696" xr:uid="{00000000-0005-0000-0000-000063500000}"/>
    <cellStyle name="Heading 2 64" xfId="20697" xr:uid="{00000000-0005-0000-0000-000064500000}"/>
    <cellStyle name="Heading 2 65" xfId="20698" xr:uid="{00000000-0005-0000-0000-000065500000}"/>
    <cellStyle name="Heading 2 66" xfId="20699" xr:uid="{00000000-0005-0000-0000-000066500000}"/>
    <cellStyle name="Heading 2 67" xfId="20700" xr:uid="{00000000-0005-0000-0000-000067500000}"/>
    <cellStyle name="Heading 2 68" xfId="20701" xr:uid="{00000000-0005-0000-0000-000068500000}"/>
    <cellStyle name="Heading 2 69" xfId="20702" xr:uid="{00000000-0005-0000-0000-000069500000}"/>
    <cellStyle name="Heading 2 7" xfId="20703" xr:uid="{00000000-0005-0000-0000-00006A500000}"/>
    <cellStyle name="Heading 2 70" xfId="20704" xr:uid="{00000000-0005-0000-0000-00006B500000}"/>
    <cellStyle name="Heading 2 71" xfId="20705" xr:uid="{00000000-0005-0000-0000-00006C500000}"/>
    <cellStyle name="Heading 2 72" xfId="20706" xr:uid="{00000000-0005-0000-0000-00006D500000}"/>
    <cellStyle name="Heading 2 73" xfId="20707" xr:uid="{00000000-0005-0000-0000-00006E500000}"/>
    <cellStyle name="Heading 2 8" xfId="20708" xr:uid="{00000000-0005-0000-0000-00006F500000}"/>
    <cellStyle name="Heading 2 9" xfId="20709" xr:uid="{00000000-0005-0000-0000-000070500000}"/>
    <cellStyle name="Heading 3 10" xfId="20710" xr:uid="{00000000-0005-0000-0000-000071500000}"/>
    <cellStyle name="Heading 3 11" xfId="20711" xr:uid="{00000000-0005-0000-0000-000072500000}"/>
    <cellStyle name="Heading 3 12" xfId="20712" xr:uid="{00000000-0005-0000-0000-000073500000}"/>
    <cellStyle name="Heading 3 13" xfId="20713" xr:uid="{00000000-0005-0000-0000-000074500000}"/>
    <cellStyle name="Heading 3 14" xfId="20714" xr:uid="{00000000-0005-0000-0000-000075500000}"/>
    <cellStyle name="Heading 3 15" xfId="20715" xr:uid="{00000000-0005-0000-0000-000076500000}"/>
    <cellStyle name="Heading 3 16" xfId="20716" xr:uid="{00000000-0005-0000-0000-000077500000}"/>
    <cellStyle name="Heading 3 17" xfId="20717" xr:uid="{00000000-0005-0000-0000-000078500000}"/>
    <cellStyle name="Heading 3 18" xfId="20718" xr:uid="{00000000-0005-0000-0000-000079500000}"/>
    <cellStyle name="Heading 3 19" xfId="20719" xr:uid="{00000000-0005-0000-0000-00007A500000}"/>
    <cellStyle name="Heading 3 2" xfId="20720" xr:uid="{00000000-0005-0000-0000-00007B500000}"/>
    <cellStyle name="Heading 3 2 2" xfId="20721" xr:uid="{00000000-0005-0000-0000-00007C500000}"/>
    <cellStyle name="Heading 3 2 3" xfId="20722" xr:uid="{00000000-0005-0000-0000-00007D500000}"/>
    <cellStyle name="Heading 3 20" xfId="20723" xr:uid="{00000000-0005-0000-0000-00007E500000}"/>
    <cellStyle name="Heading 3 21" xfId="20724" xr:uid="{00000000-0005-0000-0000-00007F500000}"/>
    <cellStyle name="Heading 3 22" xfId="20725" xr:uid="{00000000-0005-0000-0000-000080500000}"/>
    <cellStyle name="Heading 3 23" xfId="20726" xr:uid="{00000000-0005-0000-0000-000081500000}"/>
    <cellStyle name="Heading 3 24" xfId="20727" xr:uid="{00000000-0005-0000-0000-000082500000}"/>
    <cellStyle name="Heading 3 25" xfId="20728" xr:uid="{00000000-0005-0000-0000-000083500000}"/>
    <cellStyle name="Heading 3 26" xfId="20729" xr:uid="{00000000-0005-0000-0000-000084500000}"/>
    <cellStyle name="Heading 3 27" xfId="20730" xr:uid="{00000000-0005-0000-0000-000085500000}"/>
    <cellStyle name="Heading 3 28" xfId="20731" xr:uid="{00000000-0005-0000-0000-000086500000}"/>
    <cellStyle name="Heading 3 29" xfId="20732" xr:uid="{00000000-0005-0000-0000-000087500000}"/>
    <cellStyle name="Heading 3 3" xfId="20733" xr:uid="{00000000-0005-0000-0000-000088500000}"/>
    <cellStyle name="Heading 3 3 2" xfId="20734" xr:uid="{00000000-0005-0000-0000-000089500000}"/>
    <cellStyle name="Heading 3 30" xfId="20735" xr:uid="{00000000-0005-0000-0000-00008A500000}"/>
    <cellStyle name="Heading 3 31" xfId="20736" xr:uid="{00000000-0005-0000-0000-00008B500000}"/>
    <cellStyle name="Heading 3 32" xfId="20737" xr:uid="{00000000-0005-0000-0000-00008C500000}"/>
    <cellStyle name="Heading 3 33" xfId="20738" xr:uid="{00000000-0005-0000-0000-00008D500000}"/>
    <cellStyle name="Heading 3 34" xfId="20739" xr:uid="{00000000-0005-0000-0000-00008E500000}"/>
    <cellStyle name="Heading 3 35" xfId="20740" xr:uid="{00000000-0005-0000-0000-00008F500000}"/>
    <cellStyle name="Heading 3 36" xfId="20741" xr:uid="{00000000-0005-0000-0000-000090500000}"/>
    <cellStyle name="Heading 3 37" xfId="20742" xr:uid="{00000000-0005-0000-0000-000091500000}"/>
    <cellStyle name="Heading 3 38" xfId="20743" xr:uid="{00000000-0005-0000-0000-000092500000}"/>
    <cellStyle name="Heading 3 39" xfId="20744" xr:uid="{00000000-0005-0000-0000-000093500000}"/>
    <cellStyle name="Heading 3 4" xfId="20745" xr:uid="{00000000-0005-0000-0000-000094500000}"/>
    <cellStyle name="Heading 3 4 2" xfId="20746" xr:uid="{00000000-0005-0000-0000-000095500000}"/>
    <cellStyle name="Heading 3 40" xfId="20747" xr:uid="{00000000-0005-0000-0000-000096500000}"/>
    <cellStyle name="Heading 3 41" xfId="20748" xr:uid="{00000000-0005-0000-0000-000097500000}"/>
    <cellStyle name="Heading 3 42" xfId="20749" xr:uid="{00000000-0005-0000-0000-000098500000}"/>
    <cellStyle name="Heading 3 43" xfId="20750" xr:uid="{00000000-0005-0000-0000-000099500000}"/>
    <cellStyle name="Heading 3 44" xfId="20751" xr:uid="{00000000-0005-0000-0000-00009A500000}"/>
    <cellStyle name="Heading 3 45" xfId="20752" xr:uid="{00000000-0005-0000-0000-00009B500000}"/>
    <cellStyle name="Heading 3 46" xfId="20753" xr:uid="{00000000-0005-0000-0000-00009C500000}"/>
    <cellStyle name="Heading 3 47" xfId="20754" xr:uid="{00000000-0005-0000-0000-00009D500000}"/>
    <cellStyle name="Heading 3 48" xfId="20755" xr:uid="{00000000-0005-0000-0000-00009E500000}"/>
    <cellStyle name="Heading 3 49" xfId="20756" xr:uid="{00000000-0005-0000-0000-00009F500000}"/>
    <cellStyle name="Heading 3 5" xfId="20757" xr:uid="{00000000-0005-0000-0000-0000A0500000}"/>
    <cellStyle name="Heading 3 50" xfId="20758" xr:uid="{00000000-0005-0000-0000-0000A1500000}"/>
    <cellStyle name="Heading 3 51" xfId="20759" xr:uid="{00000000-0005-0000-0000-0000A2500000}"/>
    <cellStyle name="Heading 3 52" xfId="20760" xr:uid="{00000000-0005-0000-0000-0000A3500000}"/>
    <cellStyle name="Heading 3 53" xfId="20761" xr:uid="{00000000-0005-0000-0000-0000A4500000}"/>
    <cellStyle name="Heading 3 54" xfId="20762" xr:uid="{00000000-0005-0000-0000-0000A5500000}"/>
    <cellStyle name="Heading 3 55" xfId="20763" xr:uid="{00000000-0005-0000-0000-0000A6500000}"/>
    <cellStyle name="Heading 3 56" xfId="20764" xr:uid="{00000000-0005-0000-0000-0000A7500000}"/>
    <cellStyle name="Heading 3 57" xfId="20765" xr:uid="{00000000-0005-0000-0000-0000A8500000}"/>
    <cellStyle name="Heading 3 58" xfId="20766" xr:uid="{00000000-0005-0000-0000-0000A9500000}"/>
    <cellStyle name="Heading 3 59" xfId="20767" xr:uid="{00000000-0005-0000-0000-0000AA500000}"/>
    <cellStyle name="Heading 3 6" xfId="20768" xr:uid="{00000000-0005-0000-0000-0000AB500000}"/>
    <cellStyle name="Heading 3 60" xfId="20769" xr:uid="{00000000-0005-0000-0000-0000AC500000}"/>
    <cellStyle name="Heading 3 61" xfId="20770" xr:uid="{00000000-0005-0000-0000-0000AD500000}"/>
    <cellStyle name="Heading 3 62" xfId="20771" xr:uid="{00000000-0005-0000-0000-0000AE500000}"/>
    <cellStyle name="Heading 3 63" xfId="20772" xr:uid="{00000000-0005-0000-0000-0000AF500000}"/>
    <cellStyle name="Heading 3 64" xfId="20773" xr:uid="{00000000-0005-0000-0000-0000B0500000}"/>
    <cellStyle name="Heading 3 65" xfId="20774" xr:uid="{00000000-0005-0000-0000-0000B1500000}"/>
    <cellStyle name="Heading 3 66" xfId="20775" xr:uid="{00000000-0005-0000-0000-0000B2500000}"/>
    <cellStyle name="Heading 3 67" xfId="20776" xr:uid="{00000000-0005-0000-0000-0000B3500000}"/>
    <cellStyle name="Heading 3 68" xfId="20777" xr:uid="{00000000-0005-0000-0000-0000B4500000}"/>
    <cellStyle name="Heading 3 69" xfId="20778" xr:uid="{00000000-0005-0000-0000-0000B5500000}"/>
    <cellStyle name="Heading 3 7" xfId="20779" xr:uid="{00000000-0005-0000-0000-0000B6500000}"/>
    <cellStyle name="Heading 3 70" xfId="20780" xr:uid="{00000000-0005-0000-0000-0000B7500000}"/>
    <cellStyle name="Heading 3 71" xfId="20781" xr:uid="{00000000-0005-0000-0000-0000B8500000}"/>
    <cellStyle name="Heading 3 72" xfId="20782" xr:uid="{00000000-0005-0000-0000-0000B9500000}"/>
    <cellStyle name="Heading 3 8" xfId="20783" xr:uid="{00000000-0005-0000-0000-0000BA500000}"/>
    <cellStyle name="Heading 3 9" xfId="20784" xr:uid="{00000000-0005-0000-0000-0000BB500000}"/>
    <cellStyle name="Heading 4 10" xfId="20785" xr:uid="{00000000-0005-0000-0000-0000BC500000}"/>
    <cellStyle name="Heading 4 11" xfId="20786" xr:uid="{00000000-0005-0000-0000-0000BD500000}"/>
    <cellStyle name="Heading 4 12" xfId="20787" xr:uid="{00000000-0005-0000-0000-0000BE500000}"/>
    <cellStyle name="Heading 4 13" xfId="20788" xr:uid="{00000000-0005-0000-0000-0000BF500000}"/>
    <cellStyle name="Heading 4 14" xfId="20789" xr:uid="{00000000-0005-0000-0000-0000C0500000}"/>
    <cellStyle name="Heading 4 15" xfId="20790" xr:uid="{00000000-0005-0000-0000-0000C1500000}"/>
    <cellStyle name="Heading 4 16" xfId="20791" xr:uid="{00000000-0005-0000-0000-0000C2500000}"/>
    <cellStyle name="Heading 4 17" xfId="20792" xr:uid="{00000000-0005-0000-0000-0000C3500000}"/>
    <cellStyle name="Heading 4 18" xfId="20793" xr:uid="{00000000-0005-0000-0000-0000C4500000}"/>
    <cellStyle name="Heading 4 19" xfId="20794" xr:uid="{00000000-0005-0000-0000-0000C5500000}"/>
    <cellStyle name="Heading 4 2" xfId="20795" xr:uid="{00000000-0005-0000-0000-0000C6500000}"/>
    <cellStyle name="Heading 4 2 2" xfId="20796" xr:uid="{00000000-0005-0000-0000-0000C7500000}"/>
    <cellStyle name="Heading 4 2 3" xfId="20797" xr:uid="{00000000-0005-0000-0000-0000C8500000}"/>
    <cellStyle name="Heading 4 20" xfId="20798" xr:uid="{00000000-0005-0000-0000-0000C9500000}"/>
    <cellStyle name="Heading 4 21" xfId="20799" xr:uid="{00000000-0005-0000-0000-0000CA500000}"/>
    <cellStyle name="Heading 4 22" xfId="20800" xr:uid="{00000000-0005-0000-0000-0000CB500000}"/>
    <cellStyle name="Heading 4 23" xfId="20801" xr:uid="{00000000-0005-0000-0000-0000CC500000}"/>
    <cellStyle name="Heading 4 24" xfId="20802" xr:uid="{00000000-0005-0000-0000-0000CD500000}"/>
    <cellStyle name="Heading 4 25" xfId="20803" xr:uid="{00000000-0005-0000-0000-0000CE500000}"/>
    <cellStyle name="Heading 4 26" xfId="20804" xr:uid="{00000000-0005-0000-0000-0000CF500000}"/>
    <cellStyle name="Heading 4 27" xfId="20805" xr:uid="{00000000-0005-0000-0000-0000D0500000}"/>
    <cellStyle name="Heading 4 28" xfId="20806" xr:uid="{00000000-0005-0000-0000-0000D1500000}"/>
    <cellStyle name="Heading 4 29" xfId="20807" xr:uid="{00000000-0005-0000-0000-0000D2500000}"/>
    <cellStyle name="Heading 4 3" xfId="20808" xr:uid="{00000000-0005-0000-0000-0000D3500000}"/>
    <cellStyle name="Heading 4 3 2" xfId="20809" xr:uid="{00000000-0005-0000-0000-0000D4500000}"/>
    <cellStyle name="Heading 4 30" xfId="20810" xr:uid="{00000000-0005-0000-0000-0000D5500000}"/>
    <cellStyle name="Heading 4 31" xfId="20811" xr:uid="{00000000-0005-0000-0000-0000D6500000}"/>
    <cellStyle name="Heading 4 32" xfId="20812" xr:uid="{00000000-0005-0000-0000-0000D7500000}"/>
    <cellStyle name="Heading 4 33" xfId="20813" xr:uid="{00000000-0005-0000-0000-0000D8500000}"/>
    <cellStyle name="Heading 4 34" xfId="20814" xr:uid="{00000000-0005-0000-0000-0000D9500000}"/>
    <cellStyle name="Heading 4 35" xfId="20815" xr:uid="{00000000-0005-0000-0000-0000DA500000}"/>
    <cellStyle name="Heading 4 36" xfId="20816" xr:uid="{00000000-0005-0000-0000-0000DB500000}"/>
    <cellStyle name="Heading 4 37" xfId="20817" xr:uid="{00000000-0005-0000-0000-0000DC500000}"/>
    <cellStyle name="Heading 4 38" xfId="20818" xr:uid="{00000000-0005-0000-0000-0000DD500000}"/>
    <cellStyle name="Heading 4 39" xfId="20819" xr:uid="{00000000-0005-0000-0000-0000DE500000}"/>
    <cellStyle name="Heading 4 4" xfId="20820" xr:uid="{00000000-0005-0000-0000-0000DF500000}"/>
    <cellStyle name="Heading 4 4 2" xfId="20821" xr:uid="{00000000-0005-0000-0000-0000E0500000}"/>
    <cellStyle name="Heading 4 40" xfId="20822" xr:uid="{00000000-0005-0000-0000-0000E1500000}"/>
    <cellStyle name="Heading 4 41" xfId="20823" xr:uid="{00000000-0005-0000-0000-0000E2500000}"/>
    <cellStyle name="Heading 4 42" xfId="20824" xr:uid="{00000000-0005-0000-0000-0000E3500000}"/>
    <cellStyle name="Heading 4 43" xfId="20825" xr:uid="{00000000-0005-0000-0000-0000E4500000}"/>
    <cellStyle name="Heading 4 44" xfId="20826" xr:uid="{00000000-0005-0000-0000-0000E5500000}"/>
    <cellStyle name="Heading 4 45" xfId="20827" xr:uid="{00000000-0005-0000-0000-0000E6500000}"/>
    <cellStyle name="Heading 4 46" xfId="20828" xr:uid="{00000000-0005-0000-0000-0000E7500000}"/>
    <cellStyle name="Heading 4 47" xfId="20829" xr:uid="{00000000-0005-0000-0000-0000E8500000}"/>
    <cellStyle name="Heading 4 48" xfId="20830" xr:uid="{00000000-0005-0000-0000-0000E9500000}"/>
    <cellStyle name="Heading 4 49" xfId="20831" xr:uid="{00000000-0005-0000-0000-0000EA500000}"/>
    <cellStyle name="Heading 4 5" xfId="20832" xr:uid="{00000000-0005-0000-0000-0000EB500000}"/>
    <cellStyle name="Heading 4 50" xfId="20833" xr:uid="{00000000-0005-0000-0000-0000EC500000}"/>
    <cellStyle name="Heading 4 51" xfId="20834" xr:uid="{00000000-0005-0000-0000-0000ED500000}"/>
    <cellStyle name="Heading 4 52" xfId="20835" xr:uid="{00000000-0005-0000-0000-0000EE500000}"/>
    <cellStyle name="Heading 4 53" xfId="20836" xr:uid="{00000000-0005-0000-0000-0000EF500000}"/>
    <cellStyle name="Heading 4 54" xfId="20837" xr:uid="{00000000-0005-0000-0000-0000F0500000}"/>
    <cellStyle name="Heading 4 55" xfId="20838" xr:uid="{00000000-0005-0000-0000-0000F1500000}"/>
    <cellStyle name="Heading 4 56" xfId="20839" xr:uid="{00000000-0005-0000-0000-0000F2500000}"/>
    <cellStyle name="Heading 4 57" xfId="20840" xr:uid="{00000000-0005-0000-0000-0000F3500000}"/>
    <cellStyle name="Heading 4 58" xfId="20841" xr:uid="{00000000-0005-0000-0000-0000F4500000}"/>
    <cellStyle name="Heading 4 59" xfId="20842" xr:uid="{00000000-0005-0000-0000-0000F5500000}"/>
    <cellStyle name="Heading 4 6" xfId="20843" xr:uid="{00000000-0005-0000-0000-0000F6500000}"/>
    <cellStyle name="Heading 4 60" xfId="20844" xr:uid="{00000000-0005-0000-0000-0000F7500000}"/>
    <cellStyle name="Heading 4 61" xfId="20845" xr:uid="{00000000-0005-0000-0000-0000F8500000}"/>
    <cellStyle name="Heading 4 62" xfId="20846" xr:uid="{00000000-0005-0000-0000-0000F9500000}"/>
    <cellStyle name="Heading 4 63" xfId="20847" xr:uid="{00000000-0005-0000-0000-0000FA500000}"/>
    <cellStyle name="Heading 4 64" xfId="20848" xr:uid="{00000000-0005-0000-0000-0000FB500000}"/>
    <cellStyle name="Heading 4 65" xfId="20849" xr:uid="{00000000-0005-0000-0000-0000FC500000}"/>
    <cellStyle name="Heading 4 66" xfId="20850" xr:uid="{00000000-0005-0000-0000-0000FD500000}"/>
    <cellStyle name="Heading 4 67" xfId="20851" xr:uid="{00000000-0005-0000-0000-0000FE500000}"/>
    <cellStyle name="Heading 4 68" xfId="20852" xr:uid="{00000000-0005-0000-0000-0000FF500000}"/>
    <cellStyle name="Heading 4 69" xfId="20853" xr:uid="{00000000-0005-0000-0000-000000510000}"/>
    <cellStyle name="Heading 4 7" xfId="20854" xr:uid="{00000000-0005-0000-0000-000001510000}"/>
    <cellStyle name="Heading 4 70" xfId="20855" xr:uid="{00000000-0005-0000-0000-000002510000}"/>
    <cellStyle name="Heading 4 71" xfId="20856" xr:uid="{00000000-0005-0000-0000-000003510000}"/>
    <cellStyle name="Heading 4 72" xfId="20857" xr:uid="{00000000-0005-0000-0000-000004510000}"/>
    <cellStyle name="Heading 4 8" xfId="20858" xr:uid="{00000000-0005-0000-0000-000005510000}"/>
    <cellStyle name="Heading 4 9" xfId="20859" xr:uid="{00000000-0005-0000-0000-000006510000}"/>
    <cellStyle name="HEADING1" xfId="20860" xr:uid="{00000000-0005-0000-0000-000007510000}"/>
    <cellStyle name="HEADING2" xfId="20861" xr:uid="{00000000-0005-0000-0000-000008510000}"/>
    <cellStyle name="HEADING2 2" xfId="20862" xr:uid="{00000000-0005-0000-0000-000009510000}"/>
    <cellStyle name="Hyperlink 2" xfId="20863" xr:uid="{00000000-0005-0000-0000-00000A510000}"/>
    <cellStyle name="Hyperlink 2 2" xfId="20864" xr:uid="{00000000-0005-0000-0000-00000B510000}"/>
    <cellStyle name="Hyperlink 3" xfId="20865" xr:uid="{00000000-0005-0000-0000-00000C510000}"/>
    <cellStyle name="Hyperlink 4" xfId="20866" xr:uid="{00000000-0005-0000-0000-00000D510000}"/>
    <cellStyle name="Input [yellow]" xfId="20867" xr:uid="{00000000-0005-0000-0000-00000E510000}"/>
    <cellStyle name="Input [yellow] 2" xfId="20868" xr:uid="{00000000-0005-0000-0000-00000F510000}"/>
    <cellStyle name="Input 10" xfId="20869" xr:uid="{00000000-0005-0000-0000-000010510000}"/>
    <cellStyle name="Input 10 2" xfId="20870" xr:uid="{00000000-0005-0000-0000-000011510000}"/>
    <cellStyle name="Input 10 3" xfId="20871" xr:uid="{00000000-0005-0000-0000-000012510000}"/>
    <cellStyle name="Input 11" xfId="20872" xr:uid="{00000000-0005-0000-0000-000013510000}"/>
    <cellStyle name="Input 11 2" xfId="20873" xr:uid="{00000000-0005-0000-0000-000014510000}"/>
    <cellStyle name="Input 11 3" xfId="20874" xr:uid="{00000000-0005-0000-0000-000015510000}"/>
    <cellStyle name="Input 12" xfId="20875" xr:uid="{00000000-0005-0000-0000-000016510000}"/>
    <cellStyle name="Input 12 2" xfId="20876" xr:uid="{00000000-0005-0000-0000-000017510000}"/>
    <cellStyle name="Input 12 3" xfId="20877" xr:uid="{00000000-0005-0000-0000-000018510000}"/>
    <cellStyle name="Input 13" xfId="20878" xr:uid="{00000000-0005-0000-0000-000019510000}"/>
    <cellStyle name="Input 13 2" xfId="20879" xr:uid="{00000000-0005-0000-0000-00001A510000}"/>
    <cellStyle name="Input 13 3" xfId="20880" xr:uid="{00000000-0005-0000-0000-00001B510000}"/>
    <cellStyle name="Input 14" xfId="20881" xr:uid="{00000000-0005-0000-0000-00001C510000}"/>
    <cellStyle name="Input 14 2" xfId="20882" xr:uid="{00000000-0005-0000-0000-00001D510000}"/>
    <cellStyle name="Input 14 3" xfId="20883" xr:uid="{00000000-0005-0000-0000-00001E510000}"/>
    <cellStyle name="Input 15" xfId="20884" xr:uid="{00000000-0005-0000-0000-00001F510000}"/>
    <cellStyle name="Input 15 2" xfId="20885" xr:uid="{00000000-0005-0000-0000-000020510000}"/>
    <cellStyle name="Input 15 3" xfId="20886" xr:uid="{00000000-0005-0000-0000-000021510000}"/>
    <cellStyle name="Input 16" xfId="20887" xr:uid="{00000000-0005-0000-0000-000022510000}"/>
    <cellStyle name="Input 16 2" xfId="20888" xr:uid="{00000000-0005-0000-0000-000023510000}"/>
    <cellStyle name="Input 16 3" xfId="20889" xr:uid="{00000000-0005-0000-0000-000024510000}"/>
    <cellStyle name="Input 17" xfId="20890" xr:uid="{00000000-0005-0000-0000-000025510000}"/>
    <cellStyle name="Input 17 2" xfId="20891" xr:uid="{00000000-0005-0000-0000-000026510000}"/>
    <cellStyle name="Input 17 3" xfId="20892" xr:uid="{00000000-0005-0000-0000-000027510000}"/>
    <cellStyle name="Input 18" xfId="20893" xr:uid="{00000000-0005-0000-0000-000028510000}"/>
    <cellStyle name="Input 18 2" xfId="20894" xr:uid="{00000000-0005-0000-0000-000029510000}"/>
    <cellStyle name="Input 18 3" xfId="20895" xr:uid="{00000000-0005-0000-0000-00002A510000}"/>
    <cellStyle name="Input 19" xfId="20896" xr:uid="{00000000-0005-0000-0000-00002B510000}"/>
    <cellStyle name="Input 19 2" xfId="20897" xr:uid="{00000000-0005-0000-0000-00002C510000}"/>
    <cellStyle name="Input 19 3" xfId="20898" xr:uid="{00000000-0005-0000-0000-00002D510000}"/>
    <cellStyle name="Input 2" xfId="20899" xr:uid="{00000000-0005-0000-0000-00002E510000}"/>
    <cellStyle name="Input 2 2" xfId="20900" xr:uid="{00000000-0005-0000-0000-00002F510000}"/>
    <cellStyle name="Input 2 2 2" xfId="20901" xr:uid="{00000000-0005-0000-0000-000030510000}"/>
    <cellStyle name="Input 2 2 2 2" xfId="20902" xr:uid="{00000000-0005-0000-0000-000031510000}"/>
    <cellStyle name="Input 2 2 3" xfId="20903" xr:uid="{00000000-0005-0000-0000-000032510000}"/>
    <cellStyle name="Input 2 2 3 2" xfId="20904" xr:uid="{00000000-0005-0000-0000-000033510000}"/>
    <cellStyle name="Input 2 2 3 3" xfId="20905" xr:uid="{00000000-0005-0000-0000-000034510000}"/>
    <cellStyle name="Input 2 2 4" xfId="20906" xr:uid="{00000000-0005-0000-0000-000035510000}"/>
    <cellStyle name="Input 2 2 4 2" xfId="20907" xr:uid="{00000000-0005-0000-0000-000036510000}"/>
    <cellStyle name="Input 2 2 4 3" xfId="20908" xr:uid="{00000000-0005-0000-0000-000037510000}"/>
    <cellStyle name="Input 2 3" xfId="20909" xr:uid="{00000000-0005-0000-0000-000038510000}"/>
    <cellStyle name="Input 2 4" xfId="20910" xr:uid="{00000000-0005-0000-0000-000039510000}"/>
    <cellStyle name="Input 2 4 2" xfId="20911" xr:uid="{00000000-0005-0000-0000-00003A510000}"/>
    <cellStyle name="Input 2 5" xfId="20912" xr:uid="{00000000-0005-0000-0000-00003B510000}"/>
    <cellStyle name="Input 2 5 2" xfId="20913" xr:uid="{00000000-0005-0000-0000-00003C510000}"/>
    <cellStyle name="Input 2 5 3" xfId="20914" xr:uid="{00000000-0005-0000-0000-00003D510000}"/>
    <cellStyle name="Input 2 6" xfId="20915" xr:uid="{00000000-0005-0000-0000-00003E510000}"/>
    <cellStyle name="Input 2 6 2" xfId="20916" xr:uid="{00000000-0005-0000-0000-00003F510000}"/>
    <cellStyle name="Input 2 6 3" xfId="20917" xr:uid="{00000000-0005-0000-0000-000040510000}"/>
    <cellStyle name="Input 20" xfId="20918" xr:uid="{00000000-0005-0000-0000-000041510000}"/>
    <cellStyle name="Input 20 2" xfId="20919" xr:uid="{00000000-0005-0000-0000-000042510000}"/>
    <cellStyle name="Input 20 3" xfId="20920" xr:uid="{00000000-0005-0000-0000-000043510000}"/>
    <cellStyle name="Input 21" xfId="20921" xr:uid="{00000000-0005-0000-0000-000044510000}"/>
    <cellStyle name="Input 21 2" xfId="20922" xr:uid="{00000000-0005-0000-0000-000045510000}"/>
    <cellStyle name="Input 21 3" xfId="20923" xr:uid="{00000000-0005-0000-0000-000046510000}"/>
    <cellStyle name="Input 22" xfId="20924" xr:uid="{00000000-0005-0000-0000-000047510000}"/>
    <cellStyle name="Input 22 2" xfId="20925" xr:uid="{00000000-0005-0000-0000-000048510000}"/>
    <cellStyle name="Input 22 3" xfId="20926" xr:uid="{00000000-0005-0000-0000-000049510000}"/>
    <cellStyle name="Input 23" xfId="20927" xr:uid="{00000000-0005-0000-0000-00004A510000}"/>
    <cellStyle name="Input 23 2" xfId="20928" xr:uid="{00000000-0005-0000-0000-00004B510000}"/>
    <cellStyle name="Input 23 3" xfId="20929" xr:uid="{00000000-0005-0000-0000-00004C510000}"/>
    <cellStyle name="Input 24" xfId="20930" xr:uid="{00000000-0005-0000-0000-00004D510000}"/>
    <cellStyle name="Input 24 2" xfId="20931" xr:uid="{00000000-0005-0000-0000-00004E510000}"/>
    <cellStyle name="Input 24 3" xfId="20932" xr:uid="{00000000-0005-0000-0000-00004F510000}"/>
    <cellStyle name="Input 25" xfId="20933" xr:uid="{00000000-0005-0000-0000-000050510000}"/>
    <cellStyle name="Input 25 2" xfId="20934" xr:uid="{00000000-0005-0000-0000-000051510000}"/>
    <cellStyle name="Input 25 3" xfId="20935" xr:uid="{00000000-0005-0000-0000-000052510000}"/>
    <cellStyle name="Input 26" xfId="20936" xr:uid="{00000000-0005-0000-0000-000053510000}"/>
    <cellStyle name="Input 26 2" xfId="20937" xr:uid="{00000000-0005-0000-0000-000054510000}"/>
    <cellStyle name="Input 26 3" xfId="20938" xr:uid="{00000000-0005-0000-0000-000055510000}"/>
    <cellStyle name="Input 27" xfId="20939" xr:uid="{00000000-0005-0000-0000-000056510000}"/>
    <cellStyle name="Input 27 2" xfId="20940" xr:uid="{00000000-0005-0000-0000-000057510000}"/>
    <cellStyle name="Input 27 3" xfId="20941" xr:uid="{00000000-0005-0000-0000-000058510000}"/>
    <cellStyle name="Input 28" xfId="20942" xr:uid="{00000000-0005-0000-0000-000059510000}"/>
    <cellStyle name="Input 28 2" xfId="20943" xr:uid="{00000000-0005-0000-0000-00005A510000}"/>
    <cellStyle name="Input 28 3" xfId="20944" xr:uid="{00000000-0005-0000-0000-00005B510000}"/>
    <cellStyle name="Input 29" xfId="20945" xr:uid="{00000000-0005-0000-0000-00005C510000}"/>
    <cellStyle name="Input 29 2" xfId="20946" xr:uid="{00000000-0005-0000-0000-00005D510000}"/>
    <cellStyle name="Input 29 3" xfId="20947" xr:uid="{00000000-0005-0000-0000-00005E510000}"/>
    <cellStyle name="Input 3" xfId="20948" xr:uid="{00000000-0005-0000-0000-00005F510000}"/>
    <cellStyle name="Input 3 2" xfId="20949" xr:uid="{00000000-0005-0000-0000-000060510000}"/>
    <cellStyle name="Input 3 3" xfId="20950" xr:uid="{00000000-0005-0000-0000-000061510000}"/>
    <cellStyle name="Input 3 4" xfId="20951" xr:uid="{00000000-0005-0000-0000-000062510000}"/>
    <cellStyle name="Input 3 4 2" xfId="20952" xr:uid="{00000000-0005-0000-0000-000063510000}"/>
    <cellStyle name="Input 3 5" xfId="20953" xr:uid="{00000000-0005-0000-0000-000064510000}"/>
    <cellStyle name="Input 3 5 2" xfId="20954" xr:uid="{00000000-0005-0000-0000-000065510000}"/>
    <cellStyle name="Input 3 5 3" xfId="20955" xr:uid="{00000000-0005-0000-0000-000066510000}"/>
    <cellStyle name="Input 3 6" xfId="20956" xr:uid="{00000000-0005-0000-0000-000067510000}"/>
    <cellStyle name="Input 3 6 2" xfId="20957" xr:uid="{00000000-0005-0000-0000-000068510000}"/>
    <cellStyle name="Input 3 6 3" xfId="20958" xr:uid="{00000000-0005-0000-0000-000069510000}"/>
    <cellStyle name="Input 30" xfId="20959" xr:uid="{00000000-0005-0000-0000-00006A510000}"/>
    <cellStyle name="Input 30 2" xfId="20960" xr:uid="{00000000-0005-0000-0000-00006B510000}"/>
    <cellStyle name="Input 30 3" xfId="20961" xr:uid="{00000000-0005-0000-0000-00006C510000}"/>
    <cellStyle name="Input 31" xfId="20962" xr:uid="{00000000-0005-0000-0000-00006D510000}"/>
    <cellStyle name="Input 31 2" xfId="20963" xr:uid="{00000000-0005-0000-0000-00006E510000}"/>
    <cellStyle name="Input 31 3" xfId="20964" xr:uid="{00000000-0005-0000-0000-00006F510000}"/>
    <cellStyle name="Input 32" xfId="20965" xr:uid="{00000000-0005-0000-0000-000070510000}"/>
    <cellStyle name="Input 32 2" xfId="20966" xr:uid="{00000000-0005-0000-0000-000071510000}"/>
    <cellStyle name="Input 32 3" xfId="20967" xr:uid="{00000000-0005-0000-0000-000072510000}"/>
    <cellStyle name="Input 33" xfId="20968" xr:uid="{00000000-0005-0000-0000-000073510000}"/>
    <cellStyle name="Input 33 2" xfId="20969" xr:uid="{00000000-0005-0000-0000-000074510000}"/>
    <cellStyle name="Input 33 3" xfId="20970" xr:uid="{00000000-0005-0000-0000-000075510000}"/>
    <cellStyle name="Input 34" xfId="20971" xr:uid="{00000000-0005-0000-0000-000076510000}"/>
    <cellStyle name="Input 34 2" xfId="20972" xr:uid="{00000000-0005-0000-0000-000077510000}"/>
    <cellStyle name="Input 34 3" xfId="20973" xr:uid="{00000000-0005-0000-0000-000078510000}"/>
    <cellStyle name="Input 35" xfId="20974" xr:uid="{00000000-0005-0000-0000-000079510000}"/>
    <cellStyle name="Input 36" xfId="20975" xr:uid="{00000000-0005-0000-0000-00007A510000}"/>
    <cellStyle name="Input 37" xfId="20976" xr:uid="{00000000-0005-0000-0000-00007B510000}"/>
    <cellStyle name="Input 38" xfId="20977" xr:uid="{00000000-0005-0000-0000-00007C510000}"/>
    <cellStyle name="Input 39" xfId="20978" xr:uid="{00000000-0005-0000-0000-00007D510000}"/>
    <cellStyle name="Input 4" xfId="20979" xr:uid="{00000000-0005-0000-0000-00007E510000}"/>
    <cellStyle name="Input 4 2" xfId="20980" xr:uid="{00000000-0005-0000-0000-00007F510000}"/>
    <cellStyle name="Input 4 3" xfId="20981" xr:uid="{00000000-0005-0000-0000-000080510000}"/>
    <cellStyle name="Input 4 4" xfId="20982" xr:uid="{00000000-0005-0000-0000-000081510000}"/>
    <cellStyle name="Input 4 4 2" xfId="20983" xr:uid="{00000000-0005-0000-0000-000082510000}"/>
    <cellStyle name="Input 4 5" xfId="20984" xr:uid="{00000000-0005-0000-0000-000083510000}"/>
    <cellStyle name="Input 4 5 2" xfId="20985" xr:uid="{00000000-0005-0000-0000-000084510000}"/>
    <cellStyle name="Input 4 5 3" xfId="20986" xr:uid="{00000000-0005-0000-0000-000085510000}"/>
    <cellStyle name="Input 4 6" xfId="20987" xr:uid="{00000000-0005-0000-0000-000086510000}"/>
    <cellStyle name="Input 4 6 2" xfId="20988" xr:uid="{00000000-0005-0000-0000-000087510000}"/>
    <cellStyle name="Input 4 6 3" xfId="20989" xr:uid="{00000000-0005-0000-0000-000088510000}"/>
    <cellStyle name="Input 40" xfId="20990" xr:uid="{00000000-0005-0000-0000-000089510000}"/>
    <cellStyle name="Input 41" xfId="20991" xr:uid="{00000000-0005-0000-0000-00008A510000}"/>
    <cellStyle name="Input 42" xfId="20992" xr:uid="{00000000-0005-0000-0000-00008B510000}"/>
    <cellStyle name="Input 43" xfId="20993" xr:uid="{00000000-0005-0000-0000-00008C510000}"/>
    <cellStyle name="Input 44" xfId="20994" xr:uid="{00000000-0005-0000-0000-00008D510000}"/>
    <cellStyle name="Input 45" xfId="20995" xr:uid="{00000000-0005-0000-0000-00008E510000}"/>
    <cellStyle name="Input 46" xfId="20996" xr:uid="{00000000-0005-0000-0000-00008F510000}"/>
    <cellStyle name="Input 47" xfId="20997" xr:uid="{00000000-0005-0000-0000-000090510000}"/>
    <cellStyle name="Input 48" xfId="20998" xr:uid="{00000000-0005-0000-0000-000091510000}"/>
    <cellStyle name="Input 49" xfId="20999" xr:uid="{00000000-0005-0000-0000-000092510000}"/>
    <cellStyle name="Input 5" xfId="21000" xr:uid="{00000000-0005-0000-0000-000093510000}"/>
    <cellStyle name="Input 5 2" xfId="21001" xr:uid="{00000000-0005-0000-0000-000094510000}"/>
    <cellStyle name="Input 5 3" xfId="21002" xr:uid="{00000000-0005-0000-0000-000095510000}"/>
    <cellStyle name="Input 50" xfId="21003" xr:uid="{00000000-0005-0000-0000-000096510000}"/>
    <cellStyle name="Input 51" xfId="21004" xr:uid="{00000000-0005-0000-0000-000097510000}"/>
    <cellStyle name="Input 52" xfId="21005" xr:uid="{00000000-0005-0000-0000-000098510000}"/>
    <cellStyle name="Input 53" xfId="21006" xr:uid="{00000000-0005-0000-0000-000099510000}"/>
    <cellStyle name="Input 54" xfId="21007" xr:uid="{00000000-0005-0000-0000-00009A510000}"/>
    <cellStyle name="Input 55" xfId="21008" xr:uid="{00000000-0005-0000-0000-00009B510000}"/>
    <cellStyle name="Input 56" xfId="21009" xr:uid="{00000000-0005-0000-0000-00009C510000}"/>
    <cellStyle name="Input 57" xfId="21010" xr:uid="{00000000-0005-0000-0000-00009D510000}"/>
    <cellStyle name="Input 58" xfId="21011" xr:uid="{00000000-0005-0000-0000-00009E510000}"/>
    <cellStyle name="Input 59" xfId="21012" xr:uid="{00000000-0005-0000-0000-00009F510000}"/>
    <cellStyle name="Input 6" xfId="21013" xr:uid="{00000000-0005-0000-0000-0000A0510000}"/>
    <cellStyle name="Input 6 2" xfId="21014" xr:uid="{00000000-0005-0000-0000-0000A1510000}"/>
    <cellStyle name="Input 6 3" xfId="21015" xr:uid="{00000000-0005-0000-0000-0000A2510000}"/>
    <cellStyle name="Input 60" xfId="21016" xr:uid="{00000000-0005-0000-0000-0000A3510000}"/>
    <cellStyle name="Input 61" xfId="21017" xr:uid="{00000000-0005-0000-0000-0000A4510000}"/>
    <cellStyle name="Input 62" xfId="21018" xr:uid="{00000000-0005-0000-0000-0000A5510000}"/>
    <cellStyle name="Input 63" xfId="21019" xr:uid="{00000000-0005-0000-0000-0000A6510000}"/>
    <cellStyle name="Input 64" xfId="21020" xr:uid="{00000000-0005-0000-0000-0000A7510000}"/>
    <cellStyle name="Input 65" xfId="21021" xr:uid="{00000000-0005-0000-0000-0000A8510000}"/>
    <cellStyle name="Input 66" xfId="21022" xr:uid="{00000000-0005-0000-0000-0000A9510000}"/>
    <cellStyle name="Input 67" xfId="21023" xr:uid="{00000000-0005-0000-0000-0000AA510000}"/>
    <cellStyle name="Input 68" xfId="21024" xr:uid="{00000000-0005-0000-0000-0000AB510000}"/>
    <cellStyle name="Input 69" xfId="21025" xr:uid="{00000000-0005-0000-0000-0000AC510000}"/>
    <cellStyle name="Input 7" xfId="21026" xr:uid="{00000000-0005-0000-0000-0000AD510000}"/>
    <cellStyle name="Input 7 2" xfId="21027" xr:uid="{00000000-0005-0000-0000-0000AE510000}"/>
    <cellStyle name="Input 7 3" xfId="21028" xr:uid="{00000000-0005-0000-0000-0000AF510000}"/>
    <cellStyle name="Input 70" xfId="21029" xr:uid="{00000000-0005-0000-0000-0000B0510000}"/>
    <cellStyle name="Input 71" xfId="21030" xr:uid="{00000000-0005-0000-0000-0000B1510000}"/>
    <cellStyle name="Input 72" xfId="21031" xr:uid="{00000000-0005-0000-0000-0000B2510000}"/>
    <cellStyle name="Input 73" xfId="21032" xr:uid="{00000000-0005-0000-0000-0000B3510000}"/>
    <cellStyle name="Input 74" xfId="21033" xr:uid="{00000000-0005-0000-0000-0000B4510000}"/>
    <cellStyle name="Input 75" xfId="21034" xr:uid="{00000000-0005-0000-0000-0000B5510000}"/>
    <cellStyle name="Input 76" xfId="21035" xr:uid="{00000000-0005-0000-0000-0000B6510000}"/>
    <cellStyle name="Input 77" xfId="21036" xr:uid="{00000000-0005-0000-0000-0000B7510000}"/>
    <cellStyle name="Input 78" xfId="21037" xr:uid="{00000000-0005-0000-0000-0000B8510000}"/>
    <cellStyle name="Input 79" xfId="21038" xr:uid="{00000000-0005-0000-0000-0000B9510000}"/>
    <cellStyle name="Input 8" xfId="21039" xr:uid="{00000000-0005-0000-0000-0000BA510000}"/>
    <cellStyle name="Input 8 2" xfId="21040" xr:uid="{00000000-0005-0000-0000-0000BB510000}"/>
    <cellStyle name="Input 8 3" xfId="21041" xr:uid="{00000000-0005-0000-0000-0000BC510000}"/>
    <cellStyle name="Input 80" xfId="21042" xr:uid="{00000000-0005-0000-0000-0000BD510000}"/>
    <cellStyle name="Input 81" xfId="21043" xr:uid="{00000000-0005-0000-0000-0000BE510000}"/>
    <cellStyle name="Input 82" xfId="21044" xr:uid="{00000000-0005-0000-0000-0000BF510000}"/>
    <cellStyle name="Input 83" xfId="21045" xr:uid="{00000000-0005-0000-0000-0000C0510000}"/>
    <cellStyle name="Input 84" xfId="21046" xr:uid="{00000000-0005-0000-0000-0000C1510000}"/>
    <cellStyle name="Input 85" xfId="21047" xr:uid="{00000000-0005-0000-0000-0000C2510000}"/>
    <cellStyle name="Input 86" xfId="21048" xr:uid="{00000000-0005-0000-0000-0000C3510000}"/>
    <cellStyle name="Input 87" xfId="21049" xr:uid="{00000000-0005-0000-0000-0000C4510000}"/>
    <cellStyle name="Input 88" xfId="21050" xr:uid="{00000000-0005-0000-0000-0000C5510000}"/>
    <cellStyle name="Input 89" xfId="21051" xr:uid="{00000000-0005-0000-0000-0000C6510000}"/>
    <cellStyle name="Input 9" xfId="21052" xr:uid="{00000000-0005-0000-0000-0000C7510000}"/>
    <cellStyle name="Input 9 2" xfId="21053" xr:uid="{00000000-0005-0000-0000-0000C8510000}"/>
    <cellStyle name="Input 9 3" xfId="21054" xr:uid="{00000000-0005-0000-0000-0000C9510000}"/>
    <cellStyle name="Input 90" xfId="21055" xr:uid="{00000000-0005-0000-0000-0000CA510000}"/>
    <cellStyle name="Input 91" xfId="21056" xr:uid="{00000000-0005-0000-0000-0000CB510000}"/>
    <cellStyle name="Input 92" xfId="21057" xr:uid="{00000000-0005-0000-0000-0000CC510000}"/>
    <cellStyle name="Input 93" xfId="21058" xr:uid="{00000000-0005-0000-0000-0000CD510000}"/>
    <cellStyle name="Input 94" xfId="21059" xr:uid="{00000000-0005-0000-0000-0000CE510000}"/>
    <cellStyle name="Input 95" xfId="21060" xr:uid="{00000000-0005-0000-0000-0000CF510000}"/>
    <cellStyle name="Input 96" xfId="21061" xr:uid="{00000000-0005-0000-0000-0000D0510000}"/>
    <cellStyle name="Input 97" xfId="21062" xr:uid="{00000000-0005-0000-0000-0000D1510000}"/>
    <cellStyle name="Input1" xfId="21063" xr:uid="{00000000-0005-0000-0000-0000D2510000}"/>
    <cellStyle name="Input1 2" xfId="21064" xr:uid="{00000000-0005-0000-0000-0000D3510000}"/>
    <cellStyle name="Input2" xfId="21065" xr:uid="{00000000-0005-0000-0000-0000D4510000}"/>
    <cellStyle name="Input2 2" xfId="21066" xr:uid="{00000000-0005-0000-0000-0000D5510000}"/>
    <cellStyle name="Input2 2 2" xfId="21067" xr:uid="{00000000-0005-0000-0000-0000D6510000}"/>
    <cellStyle name="Input2 3" xfId="21068" xr:uid="{00000000-0005-0000-0000-0000D7510000}"/>
    <cellStyle name="LineItemPrompt" xfId="21069" xr:uid="{00000000-0005-0000-0000-0000D8510000}"/>
    <cellStyle name="LineItemPrompt 2" xfId="21070" xr:uid="{00000000-0005-0000-0000-0000D9510000}"/>
    <cellStyle name="LineItemValue" xfId="21071" xr:uid="{00000000-0005-0000-0000-0000DA510000}"/>
    <cellStyle name="Linked Cell 10" xfId="21072" xr:uid="{00000000-0005-0000-0000-0000DB510000}"/>
    <cellStyle name="Linked Cell 11" xfId="21073" xr:uid="{00000000-0005-0000-0000-0000DC510000}"/>
    <cellStyle name="Linked Cell 12" xfId="21074" xr:uid="{00000000-0005-0000-0000-0000DD510000}"/>
    <cellStyle name="Linked Cell 13" xfId="21075" xr:uid="{00000000-0005-0000-0000-0000DE510000}"/>
    <cellStyle name="Linked Cell 14" xfId="21076" xr:uid="{00000000-0005-0000-0000-0000DF510000}"/>
    <cellStyle name="Linked Cell 15" xfId="21077" xr:uid="{00000000-0005-0000-0000-0000E0510000}"/>
    <cellStyle name="Linked Cell 16" xfId="21078" xr:uid="{00000000-0005-0000-0000-0000E1510000}"/>
    <cellStyle name="Linked Cell 17" xfId="21079" xr:uid="{00000000-0005-0000-0000-0000E2510000}"/>
    <cellStyle name="Linked Cell 18" xfId="21080" xr:uid="{00000000-0005-0000-0000-0000E3510000}"/>
    <cellStyle name="Linked Cell 19" xfId="21081" xr:uid="{00000000-0005-0000-0000-0000E4510000}"/>
    <cellStyle name="Linked Cell 2" xfId="21082" xr:uid="{00000000-0005-0000-0000-0000E5510000}"/>
    <cellStyle name="Linked Cell 2 2" xfId="21083" xr:uid="{00000000-0005-0000-0000-0000E6510000}"/>
    <cellStyle name="Linked Cell 2 3" xfId="21084" xr:uid="{00000000-0005-0000-0000-0000E7510000}"/>
    <cellStyle name="Linked Cell 20" xfId="21085" xr:uid="{00000000-0005-0000-0000-0000E8510000}"/>
    <cellStyle name="Linked Cell 21" xfId="21086" xr:uid="{00000000-0005-0000-0000-0000E9510000}"/>
    <cellStyle name="Linked Cell 22" xfId="21087" xr:uid="{00000000-0005-0000-0000-0000EA510000}"/>
    <cellStyle name="Linked Cell 23" xfId="21088" xr:uid="{00000000-0005-0000-0000-0000EB510000}"/>
    <cellStyle name="Linked Cell 24" xfId="21089" xr:uid="{00000000-0005-0000-0000-0000EC510000}"/>
    <cellStyle name="Linked Cell 25" xfId="21090" xr:uid="{00000000-0005-0000-0000-0000ED510000}"/>
    <cellStyle name="Linked Cell 26" xfId="21091" xr:uid="{00000000-0005-0000-0000-0000EE510000}"/>
    <cellStyle name="Linked Cell 27" xfId="21092" xr:uid="{00000000-0005-0000-0000-0000EF510000}"/>
    <cellStyle name="Linked Cell 28" xfId="21093" xr:uid="{00000000-0005-0000-0000-0000F0510000}"/>
    <cellStyle name="Linked Cell 29" xfId="21094" xr:uid="{00000000-0005-0000-0000-0000F1510000}"/>
    <cellStyle name="Linked Cell 3" xfId="21095" xr:uid="{00000000-0005-0000-0000-0000F2510000}"/>
    <cellStyle name="Linked Cell 3 2" xfId="21096" xr:uid="{00000000-0005-0000-0000-0000F3510000}"/>
    <cellStyle name="Linked Cell 30" xfId="21097" xr:uid="{00000000-0005-0000-0000-0000F4510000}"/>
    <cellStyle name="Linked Cell 31" xfId="21098" xr:uid="{00000000-0005-0000-0000-0000F5510000}"/>
    <cellStyle name="Linked Cell 32" xfId="21099" xr:uid="{00000000-0005-0000-0000-0000F6510000}"/>
    <cellStyle name="Linked Cell 33" xfId="21100" xr:uid="{00000000-0005-0000-0000-0000F7510000}"/>
    <cellStyle name="Linked Cell 34" xfId="21101" xr:uid="{00000000-0005-0000-0000-0000F8510000}"/>
    <cellStyle name="Linked Cell 35" xfId="21102" xr:uid="{00000000-0005-0000-0000-0000F9510000}"/>
    <cellStyle name="Linked Cell 36" xfId="21103" xr:uid="{00000000-0005-0000-0000-0000FA510000}"/>
    <cellStyle name="Linked Cell 37" xfId="21104" xr:uid="{00000000-0005-0000-0000-0000FB510000}"/>
    <cellStyle name="Linked Cell 38" xfId="21105" xr:uid="{00000000-0005-0000-0000-0000FC510000}"/>
    <cellStyle name="Linked Cell 39" xfId="21106" xr:uid="{00000000-0005-0000-0000-0000FD510000}"/>
    <cellStyle name="Linked Cell 4" xfId="21107" xr:uid="{00000000-0005-0000-0000-0000FE510000}"/>
    <cellStyle name="Linked Cell 4 2" xfId="21108" xr:uid="{00000000-0005-0000-0000-0000FF510000}"/>
    <cellStyle name="Linked Cell 40" xfId="21109" xr:uid="{00000000-0005-0000-0000-000000520000}"/>
    <cellStyle name="Linked Cell 41" xfId="21110" xr:uid="{00000000-0005-0000-0000-000001520000}"/>
    <cellStyle name="Linked Cell 42" xfId="21111" xr:uid="{00000000-0005-0000-0000-000002520000}"/>
    <cellStyle name="Linked Cell 43" xfId="21112" xr:uid="{00000000-0005-0000-0000-000003520000}"/>
    <cellStyle name="Linked Cell 44" xfId="21113" xr:uid="{00000000-0005-0000-0000-000004520000}"/>
    <cellStyle name="Linked Cell 45" xfId="21114" xr:uid="{00000000-0005-0000-0000-000005520000}"/>
    <cellStyle name="Linked Cell 46" xfId="21115" xr:uid="{00000000-0005-0000-0000-000006520000}"/>
    <cellStyle name="Linked Cell 47" xfId="21116" xr:uid="{00000000-0005-0000-0000-000007520000}"/>
    <cellStyle name="Linked Cell 48" xfId="21117" xr:uid="{00000000-0005-0000-0000-000008520000}"/>
    <cellStyle name="Linked Cell 49" xfId="21118" xr:uid="{00000000-0005-0000-0000-000009520000}"/>
    <cellStyle name="Linked Cell 5" xfId="21119" xr:uid="{00000000-0005-0000-0000-00000A520000}"/>
    <cellStyle name="Linked Cell 50" xfId="21120" xr:uid="{00000000-0005-0000-0000-00000B520000}"/>
    <cellStyle name="Linked Cell 51" xfId="21121" xr:uid="{00000000-0005-0000-0000-00000C520000}"/>
    <cellStyle name="Linked Cell 52" xfId="21122" xr:uid="{00000000-0005-0000-0000-00000D520000}"/>
    <cellStyle name="Linked Cell 53" xfId="21123" xr:uid="{00000000-0005-0000-0000-00000E520000}"/>
    <cellStyle name="Linked Cell 54" xfId="21124" xr:uid="{00000000-0005-0000-0000-00000F520000}"/>
    <cellStyle name="Linked Cell 55" xfId="21125" xr:uid="{00000000-0005-0000-0000-000010520000}"/>
    <cellStyle name="Linked Cell 56" xfId="21126" xr:uid="{00000000-0005-0000-0000-000011520000}"/>
    <cellStyle name="Linked Cell 57" xfId="21127" xr:uid="{00000000-0005-0000-0000-000012520000}"/>
    <cellStyle name="Linked Cell 58" xfId="21128" xr:uid="{00000000-0005-0000-0000-000013520000}"/>
    <cellStyle name="Linked Cell 59" xfId="21129" xr:uid="{00000000-0005-0000-0000-000014520000}"/>
    <cellStyle name="Linked Cell 6" xfId="21130" xr:uid="{00000000-0005-0000-0000-000015520000}"/>
    <cellStyle name="Linked Cell 60" xfId="21131" xr:uid="{00000000-0005-0000-0000-000016520000}"/>
    <cellStyle name="Linked Cell 61" xfId="21132" xr:uid="{00000000-0005-0000-0000-000017520000}"/>
    <cellStyle name="Linked Cell 62" xfId="21133" xr:uid="{00000000-0005-0000-0000-000018520000}"/>
    <cellStyle name="Linked Cell 63" xfId="21134" xr:uid="{00000000-0005-0000-0000-000019520000}"/>
    <cellStyle name="Linked Cell 64" xfId="21135" xr:uid="{00000000-0005-0000-0000-00001A520000}"/>
    <cellStyle name="Linked Cell 65" xfId="21136" xr:uid="{00000000-0005-0000-0000-00001B520000}"/>
    <cellStyle name="Linked Cell 66" xfId="21137" xr:uid="{00000000-0005-0000-0000-00001C520000}"/>
    <cellStyle name="Linked Cell 67" xfId="21138" xr:uid="{00000000-0005-0000-0000-00001D520000}"/>
    <cellStyle name="Linked Cell 68" xfId="21139" xr:uid="{00000000-0005-0000-0000-00001E520000}"/>
    <cellStyle name="Linked Cell 69" xfId="21140" xr:uid="{00000000-0005-0000-0000-00001F520000}"/>
    <cellStyle name="Linked Cell 7" xfId="21141" xr:uid="{00000000-0005-0000-0000-000020520000}"/>
    <cellStyle name="Linked Cell 70" xfId="21142" xr:uid="{00000000-0005-0000-0000-000021520000}"/>
    <cellStyle name="Linked Cell 71" xfId="21143" xr:uid="{00000000-0005-0000-0000-000022520000}"/>
    <cellStyle name="Linked Cell 72" xfId="21144" xr:uid="{00000000-0005-0000-0000-000023520000}"/>
    <cellStyle name="Linked Cell 8" xfId="21145" xr:uid="{00000000-0005-0000-0000-000024520000}"/>
    <cellStyle name="Linked Cell 9" xfId="21146" xr:uid="{00000000-0005-0000-0000-000025520000}"/>
    <cellStyle name="Manual-Input" xfId="21147" xr:uid="{00000000-0005-0000-0000-000026520000}"/>
    <cellStyle name="Marathon" xfId="21148" xr:uid="{00000000-0005-0000-0000-000027520000}"/>
    <cellStyle name="MCP" xfId="21149" xr:uid="{00000000-0005-0000-0000-000028520000}"/>
    <cellStyle name="Multiple" xfId="21150" xr:uid="{00000000-0005-0000-0000-000029520000}"/>
    <cellStyle name="Multiple [1]" xfId="21151" xr:uid="{00000000-0005-0000-0000-00002A520000}"/>
    <cellStyle name="Multiple_10_21 A&amp;G Review" xfId="21152" xr:uid="{00000000-0005-0000-0000-00002B520000}"/>
    <cellStyle name="Neutral 10" xfId="21153" xr:uid="{00000000-0005-0000-0000-00002C520000}"/>
    <cellStyle name="Neutral 11" xfId="21154" xr:uid="{00000000-0005-0000-0000-00002D520000}"/>
    <cellStyle name="Neutral 12" xfId="21155" xr:uid="{00000000-0005-0000-0000-00002E520000}"/>
    <cellStyle name="Neutral 13" xfId="21156" xr:uid="{00000000-0005-0000-0000-00002F520000}"/>
    <cellStyle name="Neutral 14" xfId="21157" xr:uid="{00000000-0005-0000-0000-000030520000}"/>
    <cellStyle name="Neutral 15" xfId="21158" xr:uid="{00000000-0005-0000-0000-000031520000}"/>
    <cellStyle name="Neutral 16" xfId="21159" xr:uid="{00000000-0005-0000-0000-000032520000}"/>
    <cellStyle name="Neutral 17" xfId="21160" xr:uid="{00000000-0005-0000-0000-000033520000}"/>
    <cellStyle name="Neutral 18" xfId="21161" xr:uid="{00000000-0005-0000-0000-000034520000}"/>
    <cellStyle name="Neutral 19" xfId="21162" xr:uid="{00000000-0005-0000-0000-000035520000}"/>
    <cellStyle name="Neutral 2" xfId="21163" xr:uid="{00000000-0005-0000-0000-000036520000}"/>
    <cellStyle name="Neutral 2 2" xfId="21164" xr:uid="{00000000-0005-0000-0000-000037520000}"/>
    <cellStyle name="Neutral 2 3" xfId="21165" xr:uid="{00000000-0005-0000-0000-000038520000}"/>
    <cellStyle name="Neutral 20" xfId="21166" xr:uid="{00000000-0005-0000-0000-000039520000}"/>
    <cellStyle name="Neutral 21" xfId="21167" xr:uid="{00000000-0005-0000-0000-00003A520000}"/>
    <cellStyle name="Neutral 22" xfId="21168" xr:uid="{00000000-0005-0000-0000-00003B520000}"/>
    <cellStyle name="Neutral 23" xfId="21169" xr:uid="{00000000-0005-0000-0000-00003C520000}"/>
    <cellStyle name="Neutral 24" xfId="21170" xr:uid="{00000000-0005-0000-0000-00003D520000}"/>
    <cellStyle name="Neutral 25" xfId="21171" xr:uid="{00000000-0005-0000-0000-00003E520000}"/>
    <cellStyle name="Neutral 26" xfId="21172" xr:uid="{00000000-0005-0000-0000-00003F520000}"/>
    <cellStyle name="Neutral 27" xfId="21173" xr:uid="{00000000-0005-0000-0000-000040520000}"/>
    <cellStyle name="Neutral 28" xfId="21174" xr:uid="{00000000-0005-0000-0000-000041520000}"/>
    <cellStyle name="Neutral 29" xfId="21175" xr:uid="{00000000-0005-0000-0000-000042520000}"/>
    <cellStyle name="Neutral 3" xfId="21176" xr:uid="{00000000-0005-0000-0000-000043520000}"/>
    <cellStyle name="Neutral 3 2" xfId="21177" xr:uid="{00000000-0005-0000-0000-000044520000}"/>
    <cellStyle name="Neutral 30" xfId="21178" xr:uid="{00000000-0005-0000-0000-000045520000}"/>
    <cellStyle name="Neutral 31" xfId="21179" xr:uid="{00000000-0005-0000-0000-000046520000}"/>
    <cellStyle name="Neutral 32" xfId="21180" xr:uid="{00000000-0005-0000-0000-000047520000}"/>
    <cellStyle name="Neutral 33" xfId="21181" xr:uid="{00000000-0005-0000-0000-000048520000}"/>
    <cellStyle name="Neutral 34" xfId="21182" xr:uid="{00000000-0005-0000-0000-000049520000}"/>
    <cellStyle name="Neutral 35" xfId="21183" xr:uid="{00000000-0005-0000-0000-00004A520000}"/>
    <cellStyle name="Neutral 36" xfId="21184" xr:uid="{00000000-0005-0000-0000-00004B520000}"/>
    <cellStyle name="Neutral 37" xfId="21185" xr:uid="{00000000-0005-0000-0000-00004C520000}"/>
    <cellStyle name="Neutral 38" xfId="21186" xr:uid="{00000000-0005-0000-0000-00004D520000}"/>
    <cellStyle name="Neutral 39" xfId="21187" xr:uid="{00000000-0005-0000-0000-00004E520000}"/>
    <cellStyle name="Neutral 4" xfId="21188" xr:uid="{00000000-0005-0000-0000-00004F520000}"/>
    <cellStyle name="Neutral 4 2" xfId="21189" xr:uid="{00000000-0005-0000-0000-000050520000}"/>
    <cellStyle name="Neutral 40" xfId="21190" xr:uid="{00000000-0005-0000-0000-000051520000}"/>
    <cellStyle name="Neutral 41" xfId="21191" xr:uid="{00000000-0005-0000-0000-000052520000}"/>
    <cellStyle name="Neutral 42" xfId="21192" xr:uid="{00000000-0005-0000-0000-000053520000}"/>
    <cellStyle name="Neutral 43" xfId="21193" xr:uid="{00000000-0005-0000-0000-000054520000}"/>
    <cellStyle name="Neutral 44" xfId="21194" xr:uid="{00000000-0005-0000-0000-000055520000}"/>
    <cellStyle name="Neutral 45" xfId="21195" xr:uid="{00000000-0005-0000-0000-000056520000}"/>
    <cellStyle name="Neutral 46" xfId="21196" xr:uid="{00000000-0005-0000-0000-000057520000}"/>
    <cellStyle name="Neutral 47" xfId="21197" xr:uid="{00000000-0005-0000-0000-000058520000}"/>
    <cellStyle name="Neutral 48" xfId="21198" xr:uid="{00000000-0005-0000-0000-000059520000}"/>
    <cellStyle name="Neutral 49" xfId="21199" xr:uid="{00000000-0005-0000-0000-00005A520000}"/>
    <cellStyle name="Neutral 5" xfId="21200" xr:uid="{00000000-0005-0000-0000-00005B520000}"/>
    <cellStyle name="Neutral 50" xfId="21201" xr:uid="{00000000-0005-0000-0000-00005C520000}"/>
    <cellStyle name="Neutral 51" xfId="21202" xr:uid="{00000000-0005-0000-0000-00005D520000}"/>
    <cellStyle name="Neutral 52" xfId="21203" xr:uid="{00000000-0005-0000-0000-00005E520000}"/>
    <cellStyle name="Neutral 53" xfId="21204" xr:uid="{00000000-0005-0000-0000-00005F520000}"/>
    <cellStyle name="Neutral 54" xfId="21205" xr:uid="{00000000-0005-0000-0000-000060520000}"/>
    <cellStyle name="Neutral 55" xfId="21206" xr:uid="{00000000-0005-0000-0000-000061520000}"/>
    <cellStyle name="Neutral 56" xfId="21207" xr:uid="{00000000-0005-0000-0000-000062520000}"/>
    <cellStyle name="Neutral 57" xfId="21208" xr:uid="{00000000-0005-0000-0000-000063520000}"/>
    <cellStyle name="Neutral 58" xfId="21209" xr:uid="{00000000-0005-0000-0000-000064520000}"/>
    <cellStyle name="Neutral 59" xfId="21210" xr:uid="{00000000-0005-0000-0000-000065520000}"/>
    <cellStyle name="Neutral 6" xfId="21211" xr:uid="{00000000-0005-0000-0000-000066520000}"/>
    <cellStyle name="Neutral 60" xfId="21212" xr:uid="{00000000-0005-0000-0000-000067520000}"/>
    <cellStyle name="Neutral 61" xfId="21213" xr:uid="{00000000-0005-0000-0000-000068520000}"/>
    <cellStyle name="Neutral 62" xfId="21214" xr:uid="{00000000-0005-0000-0000-000069520000}"/>
    <cellStyle name="Neutral 63" xfId="21215" xr:uid="{00000000-0005-0000-0000-00006A520000}"/>
    <cellStyle name="Neutral 64" xfId="21216" xr:uid="{00000000-0005-0000-0000-00006B520000}"/>
    <cellStyle name="Neutral 65" xfId="21217" xr:uid="{00000000-0005-0000-0000-00006C520000}"/>
    <cellStyle name="Neutral 66" xfId="21218" xr:uid="{00000000-0005-0000-0000-00006D520000}"/>
    <cellStyle name="Neutral 67" xfId="21219" xr:uid="{00000000-0005-0000-0000-00006E520000}"/>
    <cellStyle name="Neutral 68" xfId="21220" xr:uid="{00000000-0005-0000-0000-00006F520000}"/>
    <cellStyle name="Neutral 69" xfId="21221" xr:uid="{00000000-0005-0000-0000-000070520000}"/>
    <cellStyle name="Neutral 7" xfId="21222" xr:uid="{00000000-0005-0000-0000-000071520000}"/>
    <cellStyle name="Neutral 70" xfId="21223" xr:uid="{00000000-0005-0000-0000-000072520000}"/>
    <cellStyle name="Neutral 71" xfId="21224" xr:uid="{00000000-0005-0000-0000-000073520000}"/>
    <cellStyle name="Neutral 72" xfId="21225" xr:uid="{00000000-0005-0000-0000-000074520000}"/>
    <cellStyle name="Neutral 8" xfId="21226" xr:uid="{00000000-0005-0000-0000-000075520000}"/>
    <cellStyle name="Neutral 9" xfId="21227" xr:uid="{00000000-0005-0000-0000-000076520000}"/>
    <cellStyle name="nONE" xfId="21228" xr:uid="{00000000-0005-0000-0000-000077520000}"/>
    <cellStyle name="nONE 2" xfId="21229" xr:uid="{00000000-0005-0000-0000-000078520000}"/>
    <cellStyle name="noninput" xfId="21230" xr:uid="{00000000-0005-0000-0000-000079520000}"/>
    <cellStyle name="Normal" xfId="0" builtinId="0"/>
    <cellStyle name="Normal - Style1" xfId="21231" xr:uid="{00000000-0005-0000-0000-00007B520000}"/>
    <cellStyle name="Normal - Style1 2" xfId="21232" xr:uid="{00000000-0005-0000-0000-00007C520000}"/>
    <cellStyle name="Normal - Style2" xfId="21233" xr:uid="{00000000-0005-0000-0000-00007D520000}"/>
    <cellStyle name="Normal - Style3" xfId="21234" xr:uid="{00000000-0005-0000-0000-00007E520000}"/>
    <cellStyle name="Normal - Style4" xfId="21235" xr:uid="{00000000-0005-0000-0000-00007F520000}"/>
    <cellStyle name="Normal - Style5" xfId="21236" xr:uid="{00000000-0005-0000-0000-000080520000}"/>
    <cellStyle name="Normal 10" xfId="63" xr:uid="{00000000-0005-0000-0000-000081520000}"/>
    <cellStyle name="Normal 10 10" xfId="21237" xr:uid="{00000000-0005-0000-0000-000082520000}"/>
    <cellStyle name="Normal 10 2" xfId="96" xr:uid="{00000000-0005-0000-0000-000083520000}"/>
    <cellStyle name="Normal 10 2 2" xfId="188" xr:uid="{00000000-0005-0000-0000-000084520000}"/>
    <cellStyle name="Normal 10 2 2 2" xfId="21238" xr:uid="{00000000-0005-0000-0000-000085520000}"/>
    <cellStyle name="Normal 10 2 2 2 2" xfId="21239" xr:uid="{00000000-0005-0000-0000-000086520000}"/>
    <cellStyle name="Normal 10 2 2 2 2 2" xfId="21240" xr:uid="{00000000-0005-0000-0000-000087520000}"/>
    <cellStyle name="Normal 10 2 2 2 3" xfId="21241" xr:uid="{00000000-0005-0000-0000-000088520000}"/>
    <cellStyle name="Normal 10 2 2 2 4" xfId="21242" xr:uid="{00000000-0005-0000-0000-000089520000}"/>
    <cellStyle name="Normal 10 2 2 3" xfId="21243" xr:uid="{00000000-0005-0000-0000-00008A520000}"/>
    <cellStyle name="Normal 10 2 2 3 2" xfId="21244" xr:uid="{00000000-0005-0000-0000-00008B520000}"/>
    <cellStyle name="Normal 10 2 2 4" xfId="21245" xr:uid="{00000000-0005-0000-0000-00008C520000}"/>
    <cellStyle name="Normal 10 2 2 5" xfId="21246" xr:uid="{00000000-0005-0000-0000-00008D520000}"/>
    <cellStyle name="Normal 10 2 3" xfId="201" xr:uid="{00000000-0005-0000-0000-00008E520000}"/>
    <cellStyle name="Normal 10 2 3 2" xfId="21247" xr:uid="{00000000-0005-0000-0000-00008F520000}"/>
    <cellStyle name="Normal 10 2 3 2 2" xfId="21248" xr:uid="{00000000-0005-0000-0000-000090520000}"/>
    <cellStyle name="Normal 10 2 3 2 2 2" xfId="21249" xr:uid="{00000000-0005-0000-0000-000091520000}"/>
    <cellStyle name="Normal 10 2 3 2 3" xfId="21250" xr:uid="{00000000-0005-0000-0000-000092520000}"/>
    <cellStyle name="Normal 10 2 3 2 4" xfId="21251" xr:uid="{00000000-0005-0000-0000-000093520000}"/>
    <cellStyle name="Normal 10 2 3 3" xfId="21252" xr:uid="{00000000-0005-0000-0000-000094520000}"/>
    <cellStyle name="Normal 10 2 3 3 2" xfId="21253" xr:uid="{00000000-0005-0000-0000-000095520000}"/>
    <cellStyle name="Normal 10 2 3 4" xfId="21254" xr:uid="{00000000-0005-0000-0000-000096520000}"/>
    <cellStyle name="Normal 10 2 3 5" xfId="21255" xr:uid="{00000000-0005-0000-0000-000097520000}"/>
    <cellStyle name="Normal 10 2 4" xfId="21256" xr:uid="{00000000-0005-0000-0000-000098520000}"/>
    <cellStyle name="Normal 10 2 4 2" xfId="21257" xr:uid="{00000000-0005-0000-0000-000099520000}"/>
    <cellStyle name="Normal 10 2 4 2 2" xfId="21258" xr:uid="{00000000-0005-0000-0000-00009A520000}"/>
    <cellStyle name="Normal 10 2 4 2 3" xfId="21259" xr:uid="{00000000-0005-0000-0000-00009B520000}"/>
    <cellStyle name="Normal 10 2 4 3" xfId="21260" xr:uid="{00000000-0005-0000-0000-00009C520000}"/>
    <cellStyle name="Normal 10 2 4 4" xfId="21261" xr:uid="{00000000-0005-0000-0000-00009D520000}"/>
    <cellStyle name="Normal 10 2 5" xfId="21262" xr:uid="{00000000-0005-0000-0000-00009E520000}"/>
    <cellStyle name="Normal 10 2 5 2" xfId="21263" xr:uid="{00000000-0005-0000-0000-00009F520000}"/>
    <cellStyle name="Normal 10 2 5 2 2" xfId="21264" xr:uid="{00000000-0005-0000-0000-0000A0520000}"/>
    <cellStyle name="Normal 10 2 5 3" xfId="21265" xr:uid="{00000000-0005-0000-0000-0000A1520000}"/>
    <cellStyle name="Normal 10 2 6" xfId="21266" xr:uid="{00000000-0005-0000-0000-0000A2520000}"/>
    <cellStyle name="Normal 10 2 6 2" xfId="21267" xr:uid="{00000000-0005-0000-0000-0000A3520000}"/>
    <cellStyle name="Normal 10 2 6 3" xfId="21268" xr:uid="{00000000-0005-0000-0000-0000A4520000}"/>
    <cellStyle name="Normal 10 2 7" xfId="21269" xr:uid="{00000000-0005-0000-0000-0000A5520000}"/>
    <cellStyle name="Normal 10 2 8" xfId="21270" xr:uid="{00000000-0005-0000-0000-0000A6520000}"/>
    <cellStyle name="Normal 10 3" xfId="132" xr:uid="{00000000-0005-0000-0000-0000A7520000}"/>
    <cellStyle name="Normal 10 3 2" xfId="186" xr:uid="{00000000-0005-0000-0000-0000A8520000}"/>
    <cellStyle name="Normal 10 3 2 2" xfId="21271" xr:uid="{00000000-0005-0000-0000-0000A9520000}"/>
    <cellStyle name="Normal 10 3 2 2 2" xfId="21272" xr:uid="{00000000-0005-0000-0000-0000AA520000}"/>
    <cellStyle name="Normal 10 3 2 2 2 2" xfId="21273" xr:uid="{00000000-0005-0000-0000-0000AB520000}"/>
    <cellStyle name="Normal 10 3 2 2 3" xfId="21274" xr:uid="{00000000-0005-0000-0000-0000AC520000}"/>
    <cellStyle name="Normal 10 3 2 3" xfId="21275" xr:uid="{00000000-0005-0000-0000-0000AD520000}"/>
    <cellStyle name="Normal 10 3 2 3 2" xfId="21276" xr:uid="{00000000-0005-0000-0000-0000AE520000}"/>
    <cellStyle name="Normal 10 3 2 4" xfId="21277" xr:uid="{00000000-0005-0000-0000-0000AF520000}"/>
    <cellStyle name="Normal 10 3 2 5" xfId="21278" xr:uid="{00000000-0005-0000-0000-0000B0520000}"/>
    <cellStyle name="Normal 10 3 3" xfId="199" xr:uid="{00000000-0005-0000-0000-0000B1520000}"/>
    <cellStyle name="Normal 10 3 3 2" xfId="21279" xr:uid="{00000000-0005-0000-0000-0000B2520000}"/>
    <cellStyle name="Normal 10 3 3 2 2" xfId="21280" xr:uid="{00000000-0005-0000-0000-0000B3520000}"/>
    <cellStyle name="Normal 10 3 3 2 2 2" xfId="21281" xr:uid="{00000000-0005-0000-0000-0000B4520000}"/>
    <cellStyle name="Normal 10 3 3 2 3" xfId="21282" xr:uid="{00000000-0005-0000-0000-0000B5520000}"/>
    <cellStyle name="Normal 10 3 3 3" xfId="21283" xr:uid="{00000000-0005-0000-0000-0000B6520000}"/>
    <cellStyle name="Normal 10 3 3 3 2" xfId="21284" xr:uid="{00000000-0005-0000-0000-0000B7520000}"/>
    <cellStyle name="Normal 10 3 3 4" xfId="21285" xr:uid="{00000000-0005-0000-0000-0000B8520000}"/>
    <cellStyle name="Normal 10 3 4" xfId="21286" xr:uid="{00000000-0005-0000-0000-0000B9520000}"/>
    <cellStyle name="Normal 10 3 4 2" xfId="21287" xr:uid="{00000000-0005-0000-0000-0000BA520000}"/>
    <cellStyle name="Normal 10 3 4 2 2" xfId="21288" xr:uid="{00000000-0005-0000-0000-0000BB520000}"/>
    <cellStyle name="Normal 10 3 4 3" xfId="21289" xr:uid="{00000000-0005-0000-0000-0000BC520000}"/>
    <cellStyle name="Normal 10 3 5" xfId="21290" xr:uid="{00000000-0005-0000-0000-0000BD520000}"/>
    <cellStyle name="Normal 10 3 5 2" xfId="21291" xr:uid="{00000000-0005-0000-0000-0000BE520000}"/>
    <cellStyle name="Normal 10 3 6" xfId="21292" xr:uid="{00000000-0005-0000-0000-0000BF520000}"/>
    <cellStyle name="Normal 10 3 7" xfId="21293" xr:uid="{00000000-0005-0000-0000-0000C0520000}"/>
    <cellStyle name="Normal 10 4" xfId="181" xr:uid="{00000000-0005-0000-0000-0000C1520000}"/>
    <cellStyle name="Normal 10 4 2" xfId="21294" xr:uid="{00000000-0005-0000-0000-0000C2520000}"/>
    <cellStyle name="Normal 10 4 2 2" xfId="21295" xr:uid="{00000000-0005-0000-0000-0000C3520000}"/>
    <cellStyle name="Normal 10 4 2 2 2" xfId="21296" xr:uid="{00000000-0005-0000-0000-0000C4520000}"/>
    <cellStyle name="Normal 10 4 2 3" xfId="21297" xr:uid="{00000000-0005-0000-0000-0000C5520000}"/>
    <cellStyle name="Normal 10 4 2 4" xfId="21298" xr:uid="{00000000-0005-0000-0000-0000C6520000}"/>
    <cellStyle name="Normal 10 4 3" xfId="21299" xr:uid="{00000000-0005-0000-0000-0000C7520000}"/>
    <cellStyle name="Normal 10 4 3 2" xfId="21300" xr:uid="{00000000-0005-0000-0000-0000C8520000}"/>
    <cellStyle name="Normal 10 4 4" xfId="21301" xr:uid="{00000000-0005-0000-0000-0000C9520000}"/>
    <cellStyle name="Normal 10 4 5" xfId="21302" xr:uid="{00000000-0005-0000-0000-0000CA520000}"/>
    <cellStyle name="Normal 10 5" xfId="194" xr:uid="{00000000-0005-0000-0000-0000CB520000}"/>
    <cellStyle name="Normal 10 5 2" xfId="21303" xr:uid="{00000000-0005-0000-0000-0000CC520000}"/>
    <cellStyle name="Normal 10 5 2 2" xfId="21304" xr:uid="{00000000-0005-0000-0000-0000CD520000}"/>
    <cellStyle name="Normal 10 5 2 2 2" xfId="21305" xr:uid="{00000000-0005-0000-0000-0000CE520000}"/>
    <cellStyle name="Normal 10 5 2 3" xfId="21306" xr:uid="{00000000-0005-0000-0000-0000CF520000}"/>
    <cellStyle name="Normal 10 5 2 4" xfId="21307" xr:uid="{00000000-0005-0000-0000-0000D0520000}"/>
    <cellStyle name="Normal 10 5 3" xfId="21308" xr:uid="{00000000-0005-0000-0000-0000D1520000}"/>
    <cellStyle name="Normal 10 5 3 2" xfId="21309" xr:uid="{00000000-0005-0000-0000-0000D2520000}"/>
    <cellStyle name="Normal 10 5 4" xfId="21310" xr:uid="{00000000-0005-0000-0000-0000D3520000}"/>
    <cellStyle name="Normal 10 5 5" xfId="21311" xr:uid="{00000000-0005-0000-0000-0000D4520000}"/>
    <cellStyle name="Normal 10 6" xfId="21312" xr:uid="{00000000-0005-0000-0000-0000D5520000}"/>
    <cellStyle name="Normal 10 6 2" xfId="21313" xr:uid="{00000000-0005-0000-0000-0000D6520000}"/>
    <cellStyle name="Normal 10 6 2 2" xfId="21314" xr:uid="{00000000-0005-0000-0000-0000D7520000}"/>
    <cellStyle name="Normal 10 6 2 3" xfId="21315" xr:uid="{00000000-0005-0000-0000-0000D8520000}"/>
    <cellStyle name="Normal 10 6 3" xfId="21316" xr:uid="{00000000-0005-0000-0000-0000D9520000}"/>
    <cellStyle name="Normal 10 6 4" xfId="21317" xr:uid="{00000000-0005-0000-0000-0000DA520000}"/>
    <cellStyle name="Normal 10 7" xfId="21318" xr:uid="{00000000-0005-0000-0000-0000DB520000}"/>
    <cellStyle name="Normal 10 7 2" xfId="21319" xr:uid="{00000000-0005-0000-0000-0000DC520000}"/>
    <cellStyle name="Normal 10 7 2 2" xfId="21320" xr:uid="{00000000-0005-0000-0000-0000DD520000}"/>
    <cellStyle name="Normal 10 7 3" xfId="21321" xr:uid="{00000000-0005-0000-0000-0000DE520000}"/>
    <cellStyle name="Normal 10 8" xfId="21322" xr:uid="{00000000-0005-0000-0000-0000DF520000}"/>
    <cellStyle name="Normal 10 8 2" xfId="21323" xr:uid="{00000000-0005-0000-0000-0000E0520000}"/>
    <cellStyle name="Normal 10 9" xfId="21324" xr:uid="{00000000-0005-0000-0000-0000E1520000}"/>
    <cellStyle name="Normal 100" xfId="21325" xr:uid="{00000000-0005-0000-0000-0000E2520000}"/>
    <cellStyle name="Normal 101" xfId="21326" xr:uid="{00000000-0005-0000-0000-0000E3520000}"/>
    <cellStyle name="Normal 102" xfId="21327" xr:uid="{00000000-0005-0000-0000-0000E4520000}"/>
    <cellStyle name="Normal 103" xfId="26666" xr:uid="{00000000-0005-0000-0000-0000E5520000}"/>
    <cellStyle name="Normal 103 2" xfId="26673" xr:uid="{00000000-0005-0000-0000-0000E6520000}"/>
    <cellStyle name="Normal 104" xfId="26669" xr:uid="{00000000-0005-0000-0000-0000E7520000}"/>
    <cellStyle name="Normal 105" xfId="26672" xr:uid="{00000000-0005-0000-0000-0000E8520000}"/>
    <cellStyle name="Normal 106" xfId="26705" xr:uid="{1E7F1DCB-7D14-4B54-9581-8390361233BB}"/>
    <cellStyle name="Normal 109" xfId="26697" xr:uid="{00000000-0005-0000-0000-0000E9520000}"/>
    <cellStyle name="Normal 11" xfId="59" xr:uid="{00000000-0005-0000-0000-0000EA520000}"/>
    <cellStyle name="Normal 11 2" xfId="141" xr:uid="{00000000-0005-0000-0000-0000EB520000}"/>
    <cellStyle name="Normal 11 2 2" xfId="21328" xr:uid="{00000000-0005-0000-0000-0000EC520000}"/>
    <cellStyle name="Normal 11 2 2 2" xfId="21329" xr:uid="{00000000-0005-0000-0000-0000ED520000}"/>
    <cellStyle name="Normal 11 2 2 2 2" xfId="21330" xr:uid="{00000000-0005-0000-0000-0000EE520000}"/>
    <cellStyle name="Normal 11 2 2 3" xfId="21331" xr:uid="{00000000-0005-0000-0000-0000EF520000}"/>
    <cellStyle name="Normal 11 2 2 4" xfId="21332" xr:uid="{00000000-0005-0000-0000-0000F0520000}"/>
    <cellStyle name="Normal 11 2 3" xfId="21333" xr:uid="{00000000-0005-0000-0000-0000F1520000}"/>
    <cellStyle name="Normal 11 2 3 2" xfId="21334" xr:uid="{00000000-0005-0000-0000-0000F2520000}"/>
    <cellStyle name="Normal 11 2 3 2 2" xfId="21335" xr:uid="{00000000-0005-0000-0000-0000F3520000}"/>
    <cellStyle name="Normal 11 2 3 3" xfId="21336" xr:uid="{00000000-0005-0000-0000-0000F4520000}"/>
    <cellStyle name="Normal 11 2 3 4" xfId="21337" xr:uid="{00000000-0005-0000-0000-0000F5520000}"/>
    <cellStyle name="Normal 11 2 4" xfId="21338" xr:uid="{00000000-0005-0000-0000-0000F6520000}"/>
    <cellStyle name="Normal 11 2 4 2" xfId="21339" xr:uid="{00000000-0005-0000-0000-0000F7520000}"/>
    <cellStyle name="Normal 11 2 4 2 2" xfId="21340" xr:uid="{00000000-0005-0000-0000-0000F8520000}"/>
    <cellStyle name="Normal 11 2 4 3" xfId="21341" xr:uid="{00000000-0005-0000-0000-0000F9520000}"/>
    <cellStyle name="Normal 11 2 4 4" xfId="21342" xr:uid="{00000000-0005-0000-0000-0000FA520000}"/>
    <cellStyle name="Normal 11 2 5" xfId="21343" xr:uid="{00000000-0005-0000-0000-0000FB520000}"/>
    <cellStyle name="Normal 11 2 5 2" xfId="21344" xr:uid="{00000000-0005-0000-0000-0000FC520000}"/>
    <cellStyle name="Normal 11 2 5 3" xfId="21345" xr:uid="{00000000-0005-0000-0000-0000FD520000}"/>
    <cellStyle name="Normal 11 2 6" xfId="21346" xr:uid="{00000000-0005-0000-0000-0000FE520000}"/>
    <cellStyle name="Normal 11 2 6 2" xfId="21347" xr:uid="{00000000-0005-0000-0000-0000FF520000}"/>
    <cellStyle name="Normal 11 2 7" xfId="21348" xr:uid="{00000000-0005-0000-0000-000000530000}"/>
    <cellStyle name="Normal 11 2 8" xfId="21349" xr:uid="{00000000-0005-0000-0000-000001530000}"/>
    <cellStyle name="Normal 11 2 9" xfId="26703" xr:uid="{7D343D83-C421-4814-BE52-97976902B174}"/>
    <cellStyle name="Normal 11 3" xfId="120" xr:uid="{00000000-0005-0000-0000-000002530000}"/>
    <cellStyle name="Normal 11 3 2" xfId="21350" xr:uid="{00000000-0005-0000-0000-000003530000}"/>
    <cellStyle name="Normal 11 3 2 2" xfId="21351" xr:uid="{00000000-0005-0000-0000-000004530000}"/>
    <cellStyle name="Normal 11 3 2 2 2" xfId="21352" xr:uid="{00000000-0005-0000-0000-000005530000}"/>
    <cellStyle name="Normal 11 3 2 3" xfId="21353" xr:uid="{00000000-0005-0000-0000-000006530000}"/>
    <cellStyle name="Normal 11 3 2 4" xfId="21354" xr:uid="{00000000-0005-0000-0000-000007530000}"/>
    <cellStyle name="Normal 11 3 3" xfId="21355" xr:uid="{00000000-0005-0000-0000-000008530000}"/>
    <cellStyle name="Normal 11 3 3 2" xfId="21356" xr:uid="{00000000-0005-0000-0000-000009530000}"/>
    <cellStyle name="Normal 11 3 4" xfId="21357" xr:uid="{00000000-0005-0000-0000-00000A530000}"/>
    <cellStyle name="Normal 11 3 5" xfId="21358" xr:uid="{00000000-0005-0000-0000-00000B530000}"/>
    <cellStyle name="Normal 11 4" xfId="183" xr:uid="{00000000-0005-0000-0000-00000C530000}"/>
    <cellStyle name="Normal 11 4 2" xfId="21359" xr:uid="{00000000-0005-0000-0000-00000D530000}"/>
    <cellStyle name="Normal 11 4 2 2" xfId="21360" xr:uid="{00000000-0005-0000-0000-00000E530000}"/>
    <cellStyle name="Normal 11 4 2 2 2" xfId="21361" xr:uid="{00000000-0005-0000-0000-00000F530000}"/>
    <cellStyle name="Normal 11 4 2 3" xfId="21362" xr:uid="{00000000-0005-0000-0000-000010530000}"/>
    <cellStyle name="Normal 11 4 2 4" xfId="21363" xr:uid="{00000000-0005-0000-0000-000011530000}"/>
    <cellStyle name="Normal 11 4 3" xfId="21364" xr:uid="{00000000-0005-0000-0000-000012530000}"/>
    <cellStyle name="Normal 11 4 3 2" xfId="21365" xr:uid="{00000000-0005-0000-0000-000013530000}"/>
    <cellStyle name="Normal 11 4 4" xfId="21366" xr:uid="{00000000-0005-0000-0000-000014530000}"/>
    <cellStyle name="Normal 11 4 5" xfId="21367" xr:uid="{00000000-0005-0000-0000-000015530000}"/>
    <cellStyle name="Normal 11 5" xfId="196" xr:uid="{00000000-0005-0000-0000-000016530000}"/>
    <cellStyle name="Normal 11 5 2" xfId="21368" xr:uid="{00000000-0005-0000-0000-000017530000}"/>
    <cellStyle name="Normal 11 5 2 2" xfId="21369" xr:uid="{00000000-0005-0000-0000-000018530000}"/>
    <cellStyle name="Normal 11 5 2 2 2" xfId="21370" xr:uid="{00000000-0005-0000-0000-000019530000}"/>
    <cellStyle name="Normal 11 5 2 3" xfId="21371" xr:uid="{00000000-0005-0000-0000-00001A530000}"/>
    <cellStyle name="Normal 11 5 2 4" xfId="21372" xr:uid="{00000000-0005-0000-0000-00001B530000}"/>
    <cellStyle name="Normal 11 5 3" xfId="21373" xr:uid="{00000000-0005-0000-0000-00001C530000}"/>
    <cellStyle name="Normal 11 5 3 2" xfId="21374" xr:uid="{00000000-0005-0000-0000-00001D530000}"/>
    <cellStyle name="Normal 11 5 4" xfId="21375" xr:uid="{00000000-0005-0000-0000-00001E530000}"/>
    <cellStyle name="Normal 11 5 5" xfId="21376" xr:uid="{00000000-0005-0000-0000-00001F530000}"/>
    <cellStyle name="Normal 11 6" xfId="21377" xr:uid="{00000000-0005-0000-0000-000020530000}"/>
    <cellStyle name="Normal 11 6 2" xfId="21378" xr:uid="{00000000-0005-0000-0000-000021530000}"/>
    <cellStyle name="Normal 11 6 2 2" xfId="21379" xr:uid="{00000000-0005-0000-0000-000022530000}"/>
    <cellStyle name="Normal 11 6 3" xfId="21380" xr:uid="{00000000-0005-0000-0000-000023530000}"/>
    <cellStyle name="Normal 11 7" xfId="21381" xr:uid="{00000000-0005-0000-0000-000024530000}"/>
    <cellStyle name="Normal 11 7 2" xfId="21382" xr:uid="{00000000-0005-0000-0000-000025530000}"/>
    <cellStyle name="Normal 11 7 3" xfId="21383" xr:uid="{00000000-0005-0000-0000-000026530000}"/>
    <cellStyle name="Normal 11 8" xfId="21384" xr:uid="{00000000-0005-0000-0000-000027530000}"/>
    <cellStyle name="Normal 11 9" xfId="21385" xr:uid="{00000000-0005-0000-0000-000028530000}"/>
    <cellStyle name="Normal 110" xfId="26698" xr:uid="{00000000-0005-0000-0000-000029530000}"/>
    <cellStyle name="Normal 12" xfId="92" xr:uid="{00000000-0005-0000-0000-00002A530000}"/>
    <cellStyle name="Normal 12 10" xfId="21386" xr:uid="{00000000-0005-0000-0000-00002B530000}"/>
    <cellStyle name="Normal 12 11" xfId="21387" xr:uid="{00000000-0005-0000-0000-00002C530000}"/>
    <cellStyle name="Normal 12 2" xfId="121" xr:uid="{00000000-0005-0000-0000-00002D530000}"/>
    <cellStyle name="Normal 12 2 2" xfId="21388" xr:uid="{00000000-0005-0000-0000-00002E530000}"/>
    <cellStyle name="Normal 12 2 2 2" xfId="21389" xr:uid="{00000000-0005-0000-0000-00002F530000}"/>
    <cellStyle name="Normal 12 2 3" xfId="21390" xr:uid="{00000000-0005-0000-0000-000030530000}"/>
    <cellStyle name="Normal 12 2 3 2" xfId="21391" xr:uid="{00000000-0005-0000-0000-000031530000}"/>
    <cellStyle name="Normal 12 2 4" xfId="21392" xr:uid="{00000000-0005-0000-0000-000032530000}"/>
    <cellStyle name="Normal 12 2 4 2" xfId="21393" xr:uid="{00000000-0005-0000-0000-000033530000}"/>
    <cellStyle name="Normal 12 2 5" xfId="21394" xr:uid="{00000000-0005-0000-0000-000034530000}"/>
    <cellStyle name="Normal 12 2 5 2" xfId="21395" xr:uid="{00000000-0005-0000-0000-000035530000}"/>
    <cellStyle name="Normal 12 2 6" xfId="21396" xr:uid="{00000000-0005-0000-0000-000036530000}"/>
    <cellStyle name="Normal 12 2 6 2" xfId="21397" xr:uid="{00000000-0005-0000-0000-000037530000}"/>
    <cellStyle name="Normal 12 2 7" xfId="21398" xr:uid="{00000000-0005-0000-0000-000038530000}"/>
    <cellStyle name="Normal 12 2 8" xfId="21399" xr:uid="{00000000-0005-0000-0000-000039530000}"/>
    <cellStyle name="Normal 12 3" xfId="21400" xr:uid="{00000000-0005-0000-0000-00003A530000}"/>
    <cellStyle name="Normal 12 3 2" xfId="21401" xr:uid="{00000000-0005-0000-0000-00003B530000}"/>
    <cellStyle name="Normal 12 3 2 2" xfId="21402" xr:uid="{00000000-0005-0000-0000-00003C530000}"/>
    <cellStyle name="Normal 12 3 3" xfId="21403" xr:uid="{00000000-0005-0000-0000-00003D530000}"/>
    <cellStyle name="Normal 12 3 4" xfId="21404" xr:uid="{00000000-0005-0000-0000-00003E530000}"/>
    <cellStyle name="Normal 12 4" xfId="21405" xr:uid="{00000000-0005-0000-0000-00003F530000}"/>
    <cellStyle name="Normal 12 4 2" xfId="21406" xr:uid="{00000000-0005-0000-0000-000040530000}"/>
    <cellStyle name="Normal 12 4 3" xfId="21407" xr:uid="{00000000-0005-0000-0000-000041530000}"/>
    <cellStyle name="Normal 12 5" xfId="21408" xr:uid="{00000000-0005-0000-0000-000042530000}"/>
    <cellStyle name="Normal 12 5 2" xfId="21409" xr:uid="{00000000-0005-0000-0000-000043530000}"/>
    <cellStyle name="Normal 12 6" xfId="21410" xr:uid="{00000000-0005-0000-0000-000044530000}"/>
    <cellStyle name="Normal 12 6 2" xfId="21411" xr:uid="{00000000-0005-0000-0000-000045530000}"/>
    <cellStyle name="Normal 12 7" xfId="21412" xr:uid="{00000000-0005-0000-0000-000046530000}"/>
    <cellStyle name="Normal 12 7 2" xfId="21413" xr:uid="{00000000-0005-0000-0000-000047530000}"/>
    <cellStyle name="Normal 12 8" xfId="21414" xr:uid="{00000000-0005-0000-0000-000048530000}"/>
    <cellStyle name="Normal 12 9" xfId="21415" xr:uid="{00000000-0005-0000-0000-000049530000}"/>
    <cellStyle name="Normal 13" xfId="93" xr:uid="{00000000-0005-0000-0000-00004A530000}"/>
    <cellStyle name="Normal 13 10" xfId="21416" xr:uid="{00000000-0005-0000-0000-00004B530000}"/>
    <cellStyle name="Normal 13 11" xfId="21417" xr:uid="{00000000-0005-0000-0000-00004C530000}"/>
    <cellStyle name="Normal 13 12" xfId="21418" xr:uid="{00000000-0005-0000-0000-00004D530000}"/>
    <cellStyle name="Normal 13 13" xfId="21419" xr:uid="{00000000-0005-0000-0000-00004E530000}"/>
    <cellStyle name="Normal 13 2" xfId="107" xr:uid="{00000000-0005-0000-0000-00004F530000}"/>
    <cellStyle name="Normal 13 2 10" xfId="21420" xr:uid="{00000000-0005-0000-0000-000050530000}"/>
    <cellStyle name="Normal 13 2 2" xfId="21421" xr:uid="{00000000-0005-0000-0000-000051530000}"/>
    <cellStyle name="Normal 13 2 2 2" xfId="21422" xr:uid="{00000000-0005-0000-0000-000052530000}"/>
    <cellStyle name="Normal 13 2 3" xfId="21423" xr:uid="{00000000-0005-0000-0000-000053530000}"/>
    <cellStyle name="Normal 13 2 3 2" xfId="21424" xr:uid="{00000000-0005-0000-0000-000054530000}"/>
    <cellStyle name="Normal 13 2 4" xfId="21425" xr:uid="{00000000-0005-0000-0000-000055530000}"/>
    <cellStyle name="Normal 13 2 4 2" xfId="21426" xr:uid="{00000000-0005-0000-0000-000056530000}"/>
    <cellStyle name="Normal 13 2 5" xfId="21427" xr:uid="{00000000-0005-0000-0000-000057530000}"/>
    <cellStyle name="Normal 13 2 5 2" xfId="21428" xr:uid="{00000000-0005-0000-0000-000058530000}"/>
    <cellStyle name="Normal 13 2 6" xfId="21429" xr:uid="{00000000-0005-0000-0000-000059530000}"/>
    <cellStyle name="Normal 13 2 6 2" xfId="21430" xr:uid="{00000000-0005-0000-0000-00005A530000}"/>
    <cellStyle name="Normal 13 2 7" xfId="21431" xr:uid="{00000000-0005-0000-0000-00005B530000}"/>
    <cellStyle name="Normal 13 2 8" xfId="21432" xr:uid="{00000000-0005-0000-0000-00005C530000}"/>
    <cellStyle name="Normal 13 2 9" xfId="21433" xr:uid="{00000000-0005-0000-0000-00005D530000}"/>
    <cellStyle name="Normal 13 3" xfId="21434" xr:uid="{00000000-0005-0000-0000-00005E530000}"/>
    <cellStyle name="Normal 13 3 2" xfId="21435" xr:uid="{00000000-0005-0000-0000-00005F530000}"/>
    <cellStyle name="Normal 13 3 2 2" xfId="21436" xr:uid="{00000000-0005-0000-0000-000060530000}"/>
    <cellStyle name="Normal 13 3 2 3" xfId="21437" xr:uid="{00000000-0005-0000-0000-000061530000}"/>
    <cellStyle name="Normal 13 3 3" xfId="21438" xr:uid="{00000000-0005-0000-0000-000062530000}"/>
    <cellStyle name="Normal 13 3 4" xfId="21439" xr:uid="{00000000-0005-0000-0000-000063530000}"/>
    <cellStyle name="Normal 13 4" xfId="21440" xr:uid="{00000000-0005-0000-0000-000064530000}"/>
    <cellStyle name="Normal 13 4 2" xfId="21441" xr:uid="{00000000-0005-0000-0000-000065530000}"/>
    <cellStyle name="Normal 13 4 2 2" xfId="21442" xr:uid="{00000000-0005-0000-0000-000066530000}"/>
    <cellStyle name="Normal 13 4 3" xfId="21443" xr:uid="{00000000-0005-0000-0000-000067530000}"/>
    <cellStyle name="Normal 13 5" xfId="21444" xr:uid="{00000000-0005-0000-0000-000068530000}"/>
    <cellStyle name="Normal 13 5 2" xfId="21445" xr:uid="{00000000-0005-0000-0000-000069530000}"/>
    <cellStyle name="Normal 13 5 3" xfId="21446" xr:uid="{00000000-0005-0000-0000-00006A530000}"/>
    <cellStyle name="Normal 13 6" xfId="21447" xr:uid="{00000000-0005-0000-0000-00006B530000}"/>
    <cellStyle name="Normal 13 6 2" xfId="21448" xr:uid="{00000000-0005-0000-0000-00006C530000}"/>
    <cellStyle name="Normal 13 7" xfId="21449" xr:uid="{00000000-0005-0000-0000-00006D530000}"/>
    <cellStyle name="Normal 13 7 2" xfId="21450" xr:uid="{00000000-0005-0000-0000-00006E530000}"/>
    <cellStyle name="Normal 13 8" xfId="21451" xr:uid="{00000000-0005-0000-0000-00006F530000}"/>
    <cellStyle name="Normal 13 9" xfId="21452" xr:uid="{00000000-0005-0000-0000-000070530000}"/>
    <cellStyle name="Normal 14" xfId="106" xr:uid="{00000000-0005-0000-0000-000071530000}"/>
    <cellStyle name="Normal 14 10" xfId="21453" xr:uid="{00000000-0005-0000-0000-000072530000}"/>
    <cellStyle name="Normal 14 11" xfId="21454" xr:uid="{00000000-0005-0000-0000-000073530000}"/>
    <cellStyle name="Normal 14 12" xfId="21455" xr:uid="{00000000-0005-0000-0000-000074530000}"/>
    <cellStyle name="Normal 14 13" xfId="21456" xr:uid="{00000000-0005-0000-0000-000075530000}"/>
    <cellStyle name="Normal 14 2" xfId="177" xr:uid="{00000000-0005-0000-0000-000076530000}"/>
    <cellStyle name="Normal 14 2 10" xfId="21457" xr:uid="{00000000-0005-0000-0000-000077530000}"/>
    <cellStyle name="Normal 14 2 2" xfId="21458" xr:uid="{00000000-0005-0000-0000-000078530000}"/>
    <cellStyle name="Normal 14 2 2 2" xfId="21459" xr:uid="{00000000-0005-0000-0000-000079530000}"/>
    <cellStyle name="Normal 14 2 2 2 2" xfId="21460" xr:uid="{00000000-0005-0000-0000-00007A530000}"/>
    <cellStyle name="Normal 14 2 2 2 3" xfId="21461" xr:uid="{00000000-0005-0000-0000-00007B530000}"/>
    <cellStyle name="Normal 14 2 2 3" xfId="21462" xr:uid="{00000000-0005-0000-0000-00007C530000}"/>
    <cellStyle name="Normal 14 2 2 4" xfId="21463" xr:uid="{00000000-0005-0000-0000-00007D530000}"/>
    <cellStyle name="Normal 14 2 3" xfId="21464" xr:uid="{00000000-0005-0000-0000-00007E530000}"/>
    <cellStyle name="Normal 14 2 3 2" xfId="21465" xr:uid="{00000000-0005-0000-0000-00007F530000}"/>
    <cellStyle name="Normal 14 2 3 2 2" xfId="21466" xr:uid="{00000000-0005-0000-0000-000080530000}"/>
    <cellStyle name="Normal 14 2 3 3" xfId="21467" xr:uid="{00000000-0005-0000-0000-000081530000}"/>
    <cellStyle name="Normal 14 2 4" xfId="21468" xr:uid="{00000000-0005-0000-0000-000082530000}"/>
    <cellStyle name="Normal 14 2 4 2" xfId="21469" xr:uid="{00000000-0005-0000-0000-000083530000}"/>
    <cellStyle name="Normal 14 2 4 3" xfId="21470" xr:uid="{00000000-0005-0000-0000-000084530000}"/>
    <cellStyle name="Normal 14 2 5" xfId="21471" xr:uid="{00000000-0005-0000-0000-000085530000}"/>
    <cellStyle name="Normal 14 2 5 2" xfId="21472" xr:uid="{00000000-0005-0000-0000-000086530000}"/>
    <cellStyle name="Normal 14 2 6" xfId="21473" xr:uid="{00000000-0005-0000-0000-000087530000}"/>
    <cellStyle name="Normal 14 2 6 2" xfId="21474" xr:uid="{00000000-0005-0000-0000-000088530000}"/>
    <cellStyle name="Normal 14 2 7" xfId="21475" xr:uid="{00000000-0005-0000-0000-000089530000}"/>
    <cellStyle name="Normal 14 2 8" xfId="21476" xr:uid="{00000000-0005-0000-0000-00008A530000}"/>
    <cellStyle name="Normal 14 2 9" xfId="21477" xr:uid="{00000000-0005-0000-0000-00008B530000}"/>
    <cellStyle name="Normal 14 3" xfId="191" xr:uid="{00000000-0005-0000-0000-00008C530000}"/>
    <cellStyle name="Normal 14 3 2" xfId="21478" xr:uid="{00000000-0005-0000-0000-00008D530000}"/>
    <cellStyle name="Normal 14 3 2 2" xfId="21479" xr:uid="{00000000-0005-0000-0000-00008E530000}"/>
    <cellStyle name="Normal 14 3 2 2 2" xfId="21480" xr:uid="{00000000-0005-0000-0000-00008F530000}"/>
    <cellStyle name="Normal 14 3 2 3" xfId="21481" xr:uid="{00000000-0005-0000-0000-000090530000}"/>
    <cellStyle name="Normal 14 3 2 4" xfId="21482" xr:uid="{00000000-0005-0000-0000-000091530000}"/>
    <cellStyle name="Normal 14 3 3" xfId="21483" xr:uid="{00000000-0005-0000-0000-000092530000}"/>
    <cellStyle name="Normal 14 3 3 2" xfId="21484" xr:uid="{00000000-0005-0000-0000-000093530000}"/>
    <cellStyle name="Normal 14 3 4" xfId="21485" xr:uid="{00000000-0005-0000-0000-000094530000}"/>
    <cellStyle name="Normal 14 3 5" xfId="21486" xr:uid="{00000000-0005-0000-0000-000095530000}"/>
    <cellStyle name="Normal 14 4" xfId="21487" xr:uid="{00000000-0005-0000-0000-000096530000}"/>
    <cellStyle name="Normal 14 4 2" xfId="21488" xr:uid="{00000000-0005-0000-0000-000097530000}"/>
    <cellStyle name="Normal 14 4 2 2" xfId="21489" xr:uid="{00000000-0005-0000-0000-000098530000}"/>
    <cellStyle name="Normal 14 4 2 3" xfId="21490" xr:uid="{00000000-0005-0000-0000-000099530000}"/>
    <cellStyle name="Normal 14 4 3" xfId="21491" xr:uid="{00000000-0005-0000-0000-00009A530000}"/>
    <cellStyle name="Normal 14 4 4" xfId="21492" xr:uid="{00000000-0005-0000-0000-00009B530000}"/>
    <cellStyle name="Normal 14 5" xfId="21493" xr:uid="{00000000-0005-0000-0000-00009C530000}"/>
    <cellStyle name="Normal 14 5 2" xfId="21494" xr:uid="{00000000-0005-0000-0000-00009D530000}"/>
    <cellStyle name="Normal 14 5 2 2" xfId="21495" xr:uid="{00000000-0005-0000-0000-00009E530000}"/>
    <cellStyle name="Normal 14 5 3" xfId="21496" xr:uid="{00000000-0005-0000-0000-00009F530000}"/>
    <cellStyle name="Normal 14 6" xfId="21497" xr:uid="{00000000-0005-0000-0000-0000A0530000}"/>
    <cellStyle name="Normal 14 6 2" xfId="21498" xr:uid="{00000000-0005-0000-0000-0000A1530000}"/>
    <cellStyle name="Normal 14 6 3" xfId="21499" xr:uid="{00000000-0005-0000-0000-0000A2530000}"/>
    <cellStyle name="Normal 14 7" xfId="21500" xr:uid="{00000000-0005-0000-0000-0000A3530000}"/>
    <cellStyle name="Normal 14 7 2" xfId="21501" xr:uid="{00000000-0005-0000-0000-0000A4530000}"/>
    <cellStyle name="Normal 14 8" xfId="21502" xr:uid="{00000000-0005-0000-0000-0000A5530000}"/>
    <cellStyle name="Normal 14 9" xfId="21503" xr:uid="{00000000-0005-0000-0000-0000A6530000}"/>
    <cellStyle name="Normal 15" xfId="111" xr:uid="{00000000-0005-0000-0000-0000A7530000}"/>
    <cellStyle name="Normal 15 10" xfId="21504" xr:uid="{00000000-0005-0000-0000-0000A8530000}"/>
    <cellStyle name="Normal 15 11" xfId="26665" xr:uid="{00000000-0005-0000-0000-0000A9530000}"/>
    <cellStyle name="Normal 15 2" xfId="21505" xr:uid="{00000000-0005-0000-0000-0000AA530000}"/>
    <cellStyle name="Normal 15 2 2" xfId="21506" xr:uid="{00000000-0005-0000-0000-0000AB530000}"/>
    <cellStyle name="Normal 15 2 2 2" xfId="21507" xr:uid="{00000000-0005-0000-0000-0000AC530000}"/>
    <cellStyle name="Normal 15 2 3" xfId="21508" xr:uid="{00000000-0005-0000-0000-0000AD530000}"/>
    <cellStyle name="Normal 15 2 3 2" xfId="21509" xr:uid="{00000000-0005-0000-0000-0000AE530000}"/>
    <cellStyle name="Normal 15 2 4" xfId="21510" xr:uid="{00000000-0005-0000-0000-0000AF530000}"/>
    <cellStyle name="Normal 15 2 4 2" xfId="21511" xr:uid="{00000000-0005-0000-0000-0000B0530000}"/>
    <cellStyle name="Normal 15 2 5" xfId="21512" xr:uid="{00000000-0005-0000-0000-0000B1530000}"/>
    <cellStyle name="Normal 15 2 5 2" xfId="21513" xr:uid="{00000000-0005-0000-0000-0000B2530000}"/>
    <cellStyle name="Normal 15 2 6" xfId="21514" xr:uid="{00000000-0005-0000-0000-0000B3530000}"/>
    <cellStyle name="Normal 15 2 6 2" xfId="21515" xr:uid="{00000000-0005-0000-0000-0000B4530000}"/>
    <cellStyle name="Normal 15 3" xfId="21516" xr:uid="{00000000-0005-0000-0000-0000B5530000}"/>
    <cellStyle name="Normal 15 3 2" xfId="21517" xr:uid="{00000000-0005-0000-0000-0000B6530000}"/>
    <cellStyle name="Normal 15 4" xfId="21518" xr:uid="{00000000-0005-0000-0000-0000B7530000}"/>
    <cellStyle name="Normal 15 4 2" xfId="21519" xr:uid="{00000000-0005-0000-0000-0000B8530000}"/>
    <cellStyle name="Normal 15 5" xfId="21520" xr:uid="{00000000-0005-0000-0000-0000B9530000}"/>
    <cellStyle name="Normal 15 5 2" xfId="21521" xr:uid="{00000000-0005-0000-0000-0000BA530000}"/>
    <cellStyle name="Normal 15 6" xfId="21522" xr:uid="{00000000-0005-0000-0000-0000BB530000}"/>
    <cellStyle name="Normal 15 6 2" xfId="21523" xr:uid="{00000000-0005-0000-0000-0000BC530000}"/>
    <cellStyle name="Normal 15 7" xfId="21524" xr:uid="{00000000-0005-0000-0000-0000BD530000}"/>
    <cellStyle name="Normal 15 7 2" xfId="21525" xr:uid="{00000000-0005-0000-0000-0000BE530000}"/>
    <cellStyle name="Normal 15 8" xfId="21526" xr:uid="{00000000-0005-0000-0000-0000BF530000}"/>
    <cellStyle name="Normal 15 9" xfId="21527" xr:uid="{00000000-0005-0000-0000-0000C0530000}"/>
    <cellStyle name="Normal 16" xfId="112" xr:uid="{00000000-0005-0000-0000-0000C1530000}"/>
    <cellStyle name="Normal 16 10" xfId="21528" xr:uid="{00000000-0005-0000-0000-0000C2530000}"/>
    <cellStyle name="Normal 16 2" xfId="178" xr:uid="{00000000-0005-0000-0000-0000C3530000}"/>
    <cellStyle name="Normal 16 2 2" xfId="21529" xr:uid="{00000000-0005-0000-0000-0000C4530000}"/>
    <cellStyle name="Normal 16 2 2 2" xfId="21530" xr:uid="{00000000-0005-0000-0000-0000C5530000}"/>
    <cellStyle name="Normal 16 2 2 3" xfId="21531" xr:uid="{00000000-0005-0000-0000-0000C6530000}"/>
    <cellStyle name="Normal 16 2 3" xfId="21532" xr:uid="{00000000-0005-0000-0000-0000C7530000}"/>
    <cellStyle name="Normal 16 2 3 2" xfId="21533" xr:uid="{00000000-0005-0000-0000-0000C8530000}"/>
    <cellStyle name="Normal 16 2 4" xfId="21534" xr:uid="{00000000-0005-0000-0000-0000C9530000}"/>
    <cellStyle name="Normal 16 2 4 2" xfId="21535" xr:uid="{00000000-0005-0000-0000-0000CA530000}"/>
    <cellStyle name="Normal 16 2 5" xfId="21536" xr:uid="{00000000-0005-0000-0000-0000CB530000}"/>
    <cellStyle name="Normal 16 2 5 2" xfId="21537" xr:uid="{00000000-0005-0000-0000-0000CC530000}"/>
    <cellStyle name="Normal 16 2 6" xfId="21538" xr:uid="{00000000-0005-0000-0000-0000CD530000}"/>
    <cellStyle name="Normal 16 2 7" xfId="21539" xr:uid="{00000000-0005-0000-0000-0000CE530000}"/>
    <cellStyle name="Normal 16 3" xfId="21540" xr:uid="{00000000-0005-0000-0000-0000CF530000}"/>
    <cellStyle name="Normal 16 3 2" xfId="21541" xr:uid="{00000000-0005-0000-0000-0000D0530000}"/>
    <cellStyle name="Normal 16 3 3" xfId="21542" xr:uid="{00000000-0005-0000-0000-0000D1530000}"/>
    <cellStyle name="Normal 16 4" xfId="21543" xr:uid="{00000000-0005-0000-0000-0000D2530000}"/>
    <cellStyle name="Normal 16 4 2" xfId="21544" xr:uid="{00000000-0005-0000-0000-0000D3530000}"/>
    <cellStyle name="Normal 16 5" xfId="21545" xr:uid="{00000000-0005-0000-0000-0000D4530000}"/>
    <cellStyle name="Normal 16 5 2" xfId="21546" xr:uid="{00000000-0005-0000-0000-0000D5530000}"/>
    <cellStyle name="Normal 16 6" xfId="21547" xr:uid="{00000000-0005-0000-0000-0000D6530000}"/>
    <cellStyle name="Normal 16 6 2" xfId="21548" xr:uid="{00000000-0005-0000-0000-0000D7530000}"/>
    <cellStyle name="Normal 16 7" xfId="21549" xr:uid="{00000000-0005-0000-0000-0000D8530000}"/>
    <cellStyle name="Normal 16 7 2" xfId="21550" xr:uid="{00000000-0005-0000-0000-0000D9530000}"/>
    <cellStyle name="Normal 16 8" xfId="21551" xr:uid="{00000000-0005-0000-0000-0000DA530000}"/>
    <cellStyle name="Normal 16 9" xfId="21552" xr:uid="{00000000-0005-0000-0000-0000DB530000}"/>
    <cellStyle name="Normal 17" xfId="168" xr:uid="{00000000-0005-0000-0000-0000DC530000}"/>
    <cellStyle name="Normal 17 10" xfId="21553" xr:uid="{00000000-0005-0000-0000-0000DD530000}"/>
    <cellStyle name="Normal 17 11" xfId="21554" xr:uid="{00000000-0005-0000-0000-0000DE530000}"/>
    <cellStyle name="Normal 17 12" xfId="21555" xr:uid="{00000000-0005-0000-0000-0000DF530000}"/>
    <cellStyle name="Normal 17 13" xfId="21556" xr:uid="{00000000-0005-0000-0000-0000E0530000}"/>
    <cellStyle name="Normal 17 2" xfId="21557" xr:uid="{00000000-0005-0000-0000-0000E1530000}"/>
    <cellStyle name="Normal 17 2 10" xfId="21558" xr:uid="{00000000-0005-0000-0000-0000E2530000}"/>
    <cellStyle name="Normal 17 2 2" xfId="21559" xr:uid="{00000000-0005-0000-0000-0000E3530000}"/>
    <cellStyle name="Normal 17 2 2 2" xfId="21560" xr:uid="{00000000-0005-0000-0000-0000E4530000}"/>
    <cellStyle name="Normal 17 2 2 3" xfId="21561" xr:uid="{00000000-0005-0000-0000-0000E5530000}"/>
    <cellStyle name="Normal 17 2 3" xfId="21562" xr:uid="{00000000-0005-0000-0000-0000E6530000}"/>
    <cellStyle name="Normal 17 2 3 2" xfId="21563" xr:uid="{00000000-0005-0000-0000-0000E7530000}"/>
    <cellStyle name="Normal 17 2 4" xfId="21564" xr:uid="{00000000-0005-0000-0000-0000E8530000}"/>
    <cellStyle name="Normal 17 2 4 2" xfId="21565" xr:uid="{00000000-0005-0000-0000-0000E9530000}"/>
    <cellStyle name="Normal 17 2 5" xfId="21566" xr:uid="{00000000-0005-0000-0000-0000EA530000}"/>
    <cellStyle name="Normal 17 2 5 2" xfId="21567" xr:uid="{00000000-0005-0000-0000-0000EB530000}"/>
    <cellStyle name="Normal 17 2 6" xfId="21568" xr:uid="{00000000-0005-0000-0000-0000EC530000}"/>
    <cellStyle name="Normal 17 2 7" xfId="21569" xr:uid="{00000000-0005-0000-0000-0000ED530000}"/>
    <cellStyle name="Normal 17 2 8" xfId="21570" xr:uid="{00000000-0005-0000-0000-0000EE530000}"/>
    <cellStyle name="Normal 17 2 9" xfId="21571" xr:uid="{00000000-0005-0000-0000-0000EF530000}"/>
    <cellStyle name="Normal 17 3" xfId="21572" xr:uid="{00000000-0005-0000-0000-0000F0530000}"/>
    <cellStyle name="Normal 17 3 2" xfId="21573" xr:uid="{00000000-0005-0000-0000-0000F1530000}"/>
    <cellStyle name="Normal 17 3 3" xfId="21574" xr:uid="{00000000-0005-0000-0000-0000F2530000}"/>
    <cellStyle name="Normal 17 4" xfId="21575" xr:uid="{00000000-0005-0000-0000-0000F3530000}"/>
    <cellStyle name="Normal 17 4 2" xfId="21576" xr:uid="{00000000-0005-0000-0000-0000F4530000}"/>
    <cellStyle name="Normal 17 5" xfId="21577" xr:uid="{00000000-0005-0000-0000-0000F5530000}"/>
    <cellStyle name="Normal 17 5 2" xfId="21578" xr:uid="{00000000-0005-0000-0000-0000F6530000}"/>
    <cellStyle name="Normal 17 6" xfId="21579" xr:uid="{00000000-0005-0000-0000-0000F7530000}"/>
    <cellStyle name="Normal 17 6 2" xfId="21580" xr:uid="{00000000-0005-0000-0000-0000F8530000}"/>
    <cellStyle name="Normal 17 7" xfId="21581" xr:uid="{00000000-0005-0000-0000-0000F9530000}"/>
    <cellStyle name="Normal 17 7 2" xfId="21582" xr:uid="{00000000-0005-0000-0000-0000FA530000}"/>
    <cellStyle name="Normal 17 8" xfId="21583" xr:uid="{00000000-0005-0000-0000-0000FB530000}"/>
    <cellStyle name="Normal 17 9" xfId="21584" xr:uid="{00000000-0005-0000-0000-0000FC530000}"/>
    <cellStyle name="Normal 18" xfId="204" xr:uid="{00000000-0005-0000-0000-0000FD530000}"/>
    <cellStyle name="Normal 18 10" xfId="21585" xr:uid="{00000000-0005-0000-0000-0000FE530000}"/>
    <cellStyle name="Normal 18 2" xfId="21586" xr:uid="{00000000-0005-0000-0000-0000FF530000}"/>
    <cellStyle name="Normal 18 2 2" xfId="21587" xr:uid="{00000000-0005-0000-0000-000000540000}"/>
    <cellStyle name="Normal 18 2 2 2" xfId="21588" xr:uid="{00000000-0005-0000-0000-000001540000}"/>
    <cellStyle name="Normal 18 2 2 3" xfId="21589" xr:uid="{00000000-0005-0000-0000-000002540000}"/>
    <cellStyle name="Normal 18 2 3" xfId="21590" xr:uid="{00000000-0005-0000-0000-000003540000}"/>
    <cellStyle name="Normal 18 2 3 2" xfId="21591" xr:uid="{00000000-0005-0000-0000-000004540000}"/>
    <cellStyle name="Normal 18 2 4" xfId="21592" xr:uid="{00000000-0005-0000-0000-000005540000}"/>
    <cellStyle name="Normal 18 2 4 2" xfId="21593" xr:uid="{00000000-0005-0000-0000-000006540000}"/>
    <cellStyle name="Normal 18 2 5" xfId="21594" xr:uid="{00000000-0005-0000-0000-000007540000}"/>
    <cellStyle name="Normal 18 2 5 2" xfId="21595" xr:uid="{00000000-0005-0000-0000-000008540000}"/>
    <cellStyle name="Normal 18 2 6" xfId="21596" xr:uid="{00000000-0005-0000-0000-000009540000}"/>
    <cellStyle name="Normal 18 2 7" xfId="21597" xr:uid="{00000000-0005-0000-0000-00000A540000}"/>
    <cellStyle name="Normal 18 3" xfId="21598" xr:uid="{00000000-0005-0000-0000-00000B540000}"/>
    <cellStyle name="Normal 18 3 2" xfId="21599" xr:uid="{00000000-0005-0000-0000-00000C540000}"/>
    <cellStyle name="Normal 18 3 3" xfId="21600" xr:uid="{00000000-0005-0000-0000-00000D540000}"/>
    <cellStyle name="Normal 18 4" xfId="21601" xr:uid="{00000000-0005-0000-0000-00000E540000}"/>
    <cellStyle name="Normal 18 4 2" xfId="21602" xr:uid="{00000000-0005-0000-0000-00000F540000}"/>
    <cellStyle name="Normal 18 5" xfId="21603" xr:uid="{00000000-0005-0000-0000-000010540000}"/>
    <cellStyle name="Normal 18 5 2" xfId="21604" xr:uid="{00000000-0005-0000-0000-000011540000}"/>
    <cellStyle name="Normal 18 6" xfId="21605" xr:uid="{00000000-0005-0000-0000-000012540000}"/>
    <cellStyle name="Normal 18 6 2" xfId="21606" xr:uid="{00000000-0005-0000-0000-000013540000}"/>
    <cellStyle name="Normal 18 7" xfId="21607" xr:uid="{00000000-0005-0000-0000-000014540000}"/>
    <cellStyle name="Normal 18 7 2" xfId="21608" xr:uid="{00000000-0005-0000-0000-000015540000}"/>
    <cellStyle name="Normal 18 8" xfId="21609" xr:uid="{00000000-0005-0000-0000-000016540000}"/>
    <cellStyle name="Normal 18 9" xfId="21610" xr:uid="{00000000-0005-0000-0000-000017540000}"/>
    <cellStyle name="Normal 19" xfId="205" xr:uid="{00000000-0005-0000-0000-000018540000}"/>
    <cellStyle name="Normal 19 10" xfId="26682" xr:uid="{00000000-0005-0000-0000-000019540000}"/>
    <cellStyle name="Normal 19 2" xfId="21611" xr:uid="{00000000-0005-0000-0000-00001A540000}"/>
    <cellStyle name="Normal 19 2 2" xfId="21612" xr:uid="{00000000-0005-0000-0000-00001B540000}"/>
    <cellStyle name="Normal 19 2 2 2" xfId="21613" xr:uid="{00000000-0005-0000-0000-00001C540000}"/>
    <cellStyle name="Normal 19 2 3" xfId="21614" xr:uid="{00000000-0005-0000-0000-00001D540000}"/>
    <cellStyle name="Normal 19 2 3 2" xfId="21615" xr:uid="{00000000-0005-0000-0000-00001E540000}"/>
    <cellStyle name="Normal 19 2 4" xfId="21616" xr:uid="{00000000-0005-0000-0000-00001F540000}"/>
    <cellStyle name="Normal 19 2 4 2" xfId="21617" xr:uid="{00000000-0005-0000-0000-000020540000}"/>
    <cellStyle name="Normal 19 2 5" xfId="21618" xr:uid="{00000000-0005-0000-0000-000021540000}"/>
    <cellStyle name="Normal 19 2 5 2" xfId="21619" xr:uid="{00000000-0005-0000-0000-000022540000}"/>
    <cellStyle name="Normal 19 2 6" xfId="21620" xr:uid="{00000000-0005-0000-0000-000023540000}"/>
    <cellStyle name="Normal 19 2 7" xfId="21621" xr:uid="{00000000-0005-0000-0000-000024540000}"/>
    <cellStyle name="Normal 19 3" xfId="21622" xr:uid="{00000000-0005-0000-0000-000025540000}"/>
    <cellStyle name="Normal 19 3 2" xfId="21623" xr:uid="{00000000-0005-0000-0000-000026540000}"/>
    <cellStyle name="Normal 19 4" xfId="21624" xr:uid="{00000000-0005-0000-0000-000027540000}"/>
    <cellStyle name="Normal 19 4 2" xfId="21625" xr:uid="{00000000-0005-0000-0000-000028540000}"/>
    <cellStyle name="Normal 19 5" xfId="21626" xr:uid="{00000000-0005-0000-0000-000029540000}"/>
    <cellStyle name="Normal 19 5 2" xfId="21627" xr:uid="{00000000-0005-0000-0000-00002A540000}"/>
    <cellStyle name="Normal 19 6" xfId="21628" xr:uid="{00000000-0005-0000-0000-00002B540000}"/>
    <cellStyle name="Normal 19 6 2" xfId="21629" xr:uid="{00000000-0005-0000-0000-00002C540000}"/>
    <cellStyle name="Normal 19 7" xfId="21630" xr:uid="{00000000-0005-0000-0000-00002D540000}"/>
    <cellStyle name="Normal 19 7 2" xfId="21631" xr:uid="{00000000-0005-0000-0000-00002E540000}"/>
    <cellStyle name="Normal 19 8" xfId="21632" xr:uid="{00000000-0005-0000-0000-00002F540000}"/>
    <cellStyle name="Normal 19 9" xfId="21633" xr:uid="{00000000-0005-0000-0000-000030540000}"/>
    <cellStyle name="Normal 2" xfId="5" xr:uid="{00000000-0005-0000-0000-000031540000}"/>
    <cellStyle name="Normal 2 10" xfId="21634" xr:uid="{00000000-0005-0000-0000-000032540000}"/>
    <cellStyle name="Normal 2 2" xfId="60" xr:uid="{00000000-0005-0000-0000-000033540000}"/>
    <cellStyle name="Normal 2 2 2" xfId="74" xr:uid="{00000000-0005-0000-0000-000034540000}"/>
    <cellStyle name="Normal 2 2 2 2" xfId="21635" xr:uid="{00000000-0005-0000-0000-000035540000}"/>
    <cellStyle name="Normal 2 2 2 2 2" xfId="21636" xr:uid="{00000000-0005-0000-0000-000036540000}"/>
    <cellStyle name="Normal 2 2 2 2 3" xfId="21637" xr:uid="{00000000-0005-0000-0000-000037540000}"/>
    <cellStyle name="Normal 2 2 2 3" xfId="21638" xr:uid="{00000000-0005-0000-0000-000038540000}"/>
    <cellStyle name="Normal 2 2 2 3 2" xfId="21639" xr:uid="{00000000-0005-0000-0000-000039540000}"/>
    <cellStyle name="Normal 2 2 2 3 2 2" xfId="21640" xr:uid="{00000000-0005-0000-0000-00003A540000}"/>
    <cellStyle name="Normal 2 2 2 3 2 2 2" xfId="21641" xr:uid="{00000000-0005-0000-0000-00003B540000}"/>
    <cellStyle name="Normal 2 2 2 3 2 3" xfId="21642" xr:uid="{00000000-0005-0000-0000-00003C540000}"/>
    <cellStyle name="Normal 2 2 2 3 3" xfId="21643" xr:uid="{00000000-0005-0000-0000-00003D540000}"/>
    <cellStyle name="Normal 2 2 2 3 3 2" xfId="21644" xr:uid="{00000000-0005-0000-0000-00003E540000}"/>
    <cellStyle name="Normal 2 2 2 3 4" xfId="21645" xr:uid="{00000000-0005-0000-0000-00003F540000}"/>
    <cellStyle name="Normal 2 2 2 4" xfId="21646" xr:uid="{00000000-0005-0000-0000-000040540000}"/>
    <cellStyle name="Normal 2 2 2 4 2" xfId="21647" xr:uid="{00000000-0005-0000-0000-000041540000}"/>
    <cellStyle name="Normal 2 2 2 4 2 2" xfId="21648" xr:uid="{00000000-0005-0000-0000-000042540000}"/>
    <cellStyle name="Normal 2 2 2 4 3" xfId="21649" xr:uid="{00000000-0005-0000-0000-000043540000}"/>
    <cellStyle name="Normal 2 2 2 5" xfId="21650" xr:uid="{00000000-0005-0000-0000-000044540000}"/>
    <cellStyle name="Normal 2 2 2 5 2" xfId="21651" xr:uid="{00000000-0005-0000-0000-000045540000}"/>
    <cellStyle name="Normal 2 2 2 6" xfId="21652" xr:uid="{00000000-0005-0000-0000-000046540000}"/>
    <cellStyle name="Normal 2 2 2 7" xfId="21653" xr:uid="{00000000-0005-0000-0000-000047540000}"/>
    <cellStyle name="Normal 2 2 2 8" xfId="21654" xr:uid="{00000000-0005-0000-0000-000048540000}"/>
    <cellStyle name="Normal 2 2 3" xfId="21655" xr:uid="{00000000-0005-0000-0000-000049540000}"/>
    <cellStyle name="Normal 2 2 4" xfId="21656" xr:uid="{00000000-0005-0000-0000-00004A540000}"/>
    <cellStyle name="Normal 2 2 5" xfId="21657" xr:uid="{00000000-0005-0000-0000-00004B540000}"/>
    <cellStyle name="Normal 2 3" xfId="86" xr:uid="{00000000-0005-0000-0000-00004C540000}"/>
    <cellStyle name="Normal 2 3 2" xfId="139" xr:uid="{00000000-0005-0000-0000-00004D540000}"/>
    <cellStyle name="Normal 2 3 2 2" xfId="21658" xr:uid="{00000000-0005-0000-0000-00004E540000}"/>
    <cellStyle name="Normal 2 3 3" xfId="126" xr:uid="{00000000-0005-0000-0000-00004F540000}"/>
    <cellStyle name="Normal 2 3 3 2" xfId="21659" xr:uid="{00000000-0005-0000-0000-000050540000}"/>
    <cellStyle name="Normal 2 3 4" xfId="21660" xr:uid="{00000000-0005-0000-0000-000051540000}"/>
    <cellStyle name="Normal 2 3 4 2" xfId="21661" xr:uid="{00000000-0005-0000-0000-000052540000}"/>
    <cellStyle name="Normal 2 3 5" xfId="21662" xr:uid="{00000000-0005-0000-0000-000053540000}"/>
    <cellStyle name="Normal 2 4" xfId="91" xr:uid="{00000000-0005-0000-0000-000054540000}"/>
    <cellStyle name="Normal 2 4 2" xfId="127" xr:uid="{00000000-0005-0000-0000-000055540000}"/>
    <cellStyle name="Normal 2 4 2 2" xfId="21663" xr:uid="{00000000-0005-0000-0000-000056540000}"/>
    <cellStyle name="Normal 2 4 3" xfId="21664" xr:uid="{00000000-0005-0000-0000-000057540000}"/>
    <cellStyle name="Normal 2 4 3 2" xfId="21665" xr:uid="{00000000-0005-0000-0000-000058540000}"/>
    <cellStyle name="Normal 2 4 4" xfId="21666" xr:uid="{00000000-0005-0000-0000-000059540000}"/>
    <cellStyle name="Normal 2 5" xfId="73" xr:uid="{00000000-0005-0000-0000-00005A540000}"/>
    <cellStyle name="Normal 2 5 2" xfId="124" xr:uid="{00000000-0005-0000-0000-00005B540000}"/>
    <cellStyle name="Normal 2 5 2 2" xfId="21667" xr:uid="{00000000-0005-0000-0000-00005C540000}"/>
    <cellStyle name="Normal 2 5 2 3" xfId="21668" xr:uid="{00000000-0005-0000-0000-00005D540000}"/>
    <cellStyle name="Normal 2 5 3" xfId="21669" xr:uid="{00000000-0005-0000-0000-00005E540000}"/>
    <cellStyle name="Normal 2 5 3 2" xfId="21670" xr:uid="{00000000-0005-0000-0000-00005F540000}"/>
    <cellStyle name="Normal 2 5 4" xfId="21671" xr:uid="{00000000-0005-0000-0000-000060540000}"/>
    <cellStyle name="Normal 2 5 4 2" xfId="21672" xr:uid="{00000000-0005-0000-0000-000061540000}"/>
    <cellStyle name="Normal 2 5 5" xfId="21673" xr:uid="{00000000-0005-0000-0000-000062540000}"/>
    <cellStyle name="Normal 2 5 5 2" xfId="21674" xr:uid="{00000000-0005-0000-0000-000063540000}"/>
    <cellStyle name="Normal 2 5 6" xfId="21675" xr:uid="{00000000-0005-0000-0000-000064540000}"/>
    <cellStyle name="Normal 2 5 6 2" xfId="21676" xr:uid="{00000000-0005-0000-0000-000065540000}"/>
    <cellStyle name="Normal 2 5 7" xfId="21677" xr:uid="{00000000-0005-0000-0000-000066540000}"/>
    <cellStyle name="Normal 2 5 8" xfId="21678" xr:uid="{00000000-0005-0000-0000-000067540000}"/>
    <cellStyle name="Normal 2 6" xfId="21679" xr:uid="{00000000-0005-0000-0000-000068540000}"/>
    <cellStyle name="Normal 2 6 2" xfId="21680" xr:uid="{00000000-0005-0000-0000-000069540000}"/>
    <cellStyle name="Normal 2 6 2 2" xfId="21681" xr:uid="{00000000-0005-0000-0000-00006A540000}"/>
    <cellStyle name="Normal 2 6 3" xfId="21682" xr:uid="{00000000-0005-0000-0000-00006B540000}"/>
    <cellStyle name="Normal 2 6 3 2" xfId="21683" xr:uid="{00000000-0005-0000-0000-00006C540000}"/>
    <cellStyle name="Normal 2 6 4" xfId="21684" xr:uid="{00000000-0005-0000-0000-00006D540000}"/>
    <cellStyle name="Normal 2 6 4 2" xfId="21685" xr:uid="{00000000-0005-0000-0000-00006E540000}"/>
    <cellStyle name="Normal 2 6 5" xfId="21686" xr:uid="{00000000-0005-0000-0000-00006F540000}"/>
    <cellStyle name="Normal 2 6 5 2" xfId="21687" xr:uid="{00000000-0005-0000-0000-000070540000}"/>
    <cellStyle name="Normal 2 6 6" xfId="21688" xr:uid="{00000000-0005-0000-0000-000071540000}"/>
    <cellStyle name="Normal 2 6 7" xfId="21689" xr:uid="{00000000-0005-0000-0000-000072540000}"/>
    <cellStyle name="Normal 2 6 8" xfId="21690" xr:uid="{00000000-0005-0000-0000-000073540000}"/>
    <cellStyle name="Normal 2 7" xfId="21691" xr:uid="{00000000-0005-0000-0000-000074540000}"/>
    <cellStyle name="Normal 2 7 2" xfId="21692" xr:uid="{00000000-0005-0000-0000-000075540000}"/>
    <cellStyle name="Normal 2 7 2 2" xfId="21693" xr:uid="{00000000-0005-0000-0000-000076540000}"/>
    <cellStyle name="Normal 2 7 3" xfId="21694" xr:uid="{00000000-0005-0000-0000-000077540000}"/>
    <cellStyle name="Normal 2 8" xfId="21695" xr:uid="{00000000-0005-0000-0000-000078540000}"/>
    <cellStyle name="Normal 2 8 2" xfId="21696" xr:uid="{00000000-0005-0000-0000-000079540000}"/>
    <cellStyle name="Normal 2 9" xfId="21697" xr:uid="{00000000-0005-0000-0000-00007A540000}"/>
    <cellStyle name="Normal 2 9 2" xfId="21698" xr:uid="{00000000-0005-0000-0000-00007B540000}"/>
    <cellStyle name="Normal 20" xfId="21699" xr:uid="{00000000-0005-0000-0000-00007C540000}"/>
    <cellStyle name="Normal 20 10" xfId="21700" xr:uid="{00000000-0005-0000-0000-00007D540000}"/>
    <cellStyle name="Normal 20 2" xfId="21701" xr:uid="{00000000-0005-0000-0000-00007E540000}"/>
    <cellStyle name="Normal 20 2 2" xfId="21702" xr:uid="{00000000-0005-0000-0000-00007F540000}"/>
    <cellStyle name="Normal 20 2 2 2" xfId="21703" xr:uid="{00000000-0005-0000-0000-000080540000}"/>
    <cellStyle name="Normal 20 2 3" xfId="21704" xr:uid="{00000000-0005-0000-0000-000081540000}"/>
    <cellStyle name="Normal 20 2 3 2" xfId="21705" xr:uid="{00000000-0005-0000-0000-000082540000}"/>
    <cellStyle name="Normal 20 2 4" xfId="21706" xr:uid="{00000000-0005-0000-0000-000083540000}"/>
    <cellStyle name="Normal 20 2 4 2" xfId="21707" xr:uid="{00000000-0005-0000-0000-000084540000}"/>
    <cellStyle name="Normal 20 2 5" xfId="21708" xr:uid="{00000000-0005-0000-0000-000085540000}"/>
    <cellStyle name="Normal 20 2 5 2" xfId="21709" xr:uid="{00000000-0005-0000-0000-000086540000}"/>
    <cellStyle name="Normal 20 2 6" xfId="21710" xr:uid="{00000000-0005-0000-0000-000087540000}"/>
    <cellStyle name="Normal 20 2 7" xfId="21711" xr:uid="{00000000-0005-0000-0000-000088540000}"/>
    <cellStyle name="Normal 20 3" xfId="21712" xr:uid="{00000000-0005-0000-0000-000089540000}"/>
    <cellStyle name="Normal 20 3 2" xfId="21713" xr:uid="{00000000-0005-0000-0000-00008A540000}"/>
    <cellStyle name="Normal 20 4" xfId="21714" xr:uid="{00000000-0005-0000-0000-00008B540000}"/>
    <cellStyle name="Normal 20 4 2" xfId="21715" xr:uid="{00000000-0005-0000-0000-00008C540000}"/>
    <cellStyle name="Normal 20 5" xfId="21716" xr:uid="{00000000-0005-0000-0000-00008D540000}"/>
    <cellStyle name="Normal 20 5 2" xfId="21717" xr:uid="{00000000-0005-0000-0000-00008E540000}"/>
    <cellStyle name="Normal 20 6" xfId="21718" xr:uid="{00000000-0005-0000-0000-00008F540000}"/>
    <cellStyle name="Normal 20 6 2" xfId="21719" xr:uid="{00000000-0005-0000-0000-000090540000}"/>
    <cellStyle name="Normal 20 7" xfId="21720" xr:uid="{00000000-0005-0000-0000-000091540000}"/>
    <cellStyle name="Normal 20 7 2" xfId="21721" xr:uid="{00000000-0005-0000-0000-000092540000}"/>
    <cellStyle name="Normal 20 8" xfId="21722" xr:uid="{00000000-0005-0000-0000-000093540000}"/>
    <cellStyle name="Normal 20 9" xfId="21723" xr:uid="{00000000-0005-0000-0000-000094540000}"/>
    <cellStyle name="Normal 21" xfId="21724" xr:uid="{00000000-0005-0000-0000-000095540000}"/>
    <cellStyle name="Normal 21 10" xfId="21725" xr:uid="{00000000-0005-0000-0000-000096540000}"/>
    <cellStyle name="Normal 21 11" xfId="21726" xr:uid="{00000000-0005-0000-0000-000097540000}"/>
    <cellStyle name="Normal 21 12" xfId="26681" xr:uid="{00000000-0005-0000-0000-000098540000}"/>
    <cellStyle name="Normal 21 2" xfId="21727" xr:uid="{00000000-0005-0000-0000-000099540000}"/>
    <cellStyle name="Normal 21 2 2" xfId="21728" xr:uid="{00000000-0005-0000-0000-00009A540000}"/>
    <cellStyle name="Normal 21 2 2 2" xfId="21729" xr:uid="{00000000-0005-0000-0000-00009B540000}"/>
    <cellStyle name="Normal 21 2 3" xfId="21730" xr:uid="{00000000-0005-0000-0000-00009C540000}"/>
    <cellStyle name="Normal 21 2 3 2" xfId="21731" xr:uid="{00000000-0005-0000-0000-00009D540000}"/>
    <cellStyle name="Normal 21 2 4" xfId="21732" xr:uid="{00000000-0005-0000-0000-00009E540000}"/>
    <cellStyle name="Normal 21 2 4 2" xfId="21733" xr:uid="{00000000-0005-0000-0000-00009F540000}"/>
    <cellStyle name="Normal 21 2 5" xfId="21734" xr:uid="{00000000-0005-0000-0000-0000A0540000}"/>
    <cellStyle name="Normal 21 2 5 2" xfId="21735" xr:uid="{00000000-0005-0000-0000-0000A1540000}"/>
    <cellStyle name="Normal 21 2 6" xfId="21736" xr:uid="{00000000-0005-0000-0000-0000A2540000}"/>
    <cellStyle name="Normal 21 2 6 2" xfId="21737" xr:uid="{00000000-0005-0000-0000-0000A3540000}"/>
    <cellStyle name="Normal 21 2 7" xfId="21738" xr:uid="{00000000-0005-0000-0000-0000A4540000}"/>
    <cellStyle name="Normal 21 2 8" xfId="21739" xr:uid="{00000000-0005-0000-0000-0000A5540000}"/>
    <cellStyle name="Normal 21 3" xfId="21740" xr:uid="{00000000-0005-0000-0000-0000A6540000}"/>
    <cellStyle name="Normal 21 3 2" xfId="21741" xr:uid="{00000000-0005-0000-0000-0000A7540000}"/>
    <cellStyle name="Normal 21 4" xfId="21742" xr:uid="{00000000-0005-0000-0000-0000A8540000}"/>
    <cellStyle name="Normal 21 4 2" xfId="21743" xr:uid="{00000000-0005-0000-0000-0000A9540000}"/>
    <cellStyle name="Normal 21 5" xfId="21744" xr:uid="{00000000-0005-0000-0000-0000AA540000}"/>
    <cellStyle name="Normal 21 5 2" xfId="21745" xr:uid="{00000000-0005-0000-0000-0000AB540000}"/>
    <cellStyle name="Normal 21 6" xfId="21746" xr:uid="{00000000-0005-0000-0000-0000AC540000}"/>
    <cellStyle name="Normal 21 6 2" xfId="21747" xr:uid="{00000000-0005-0000-0000-0000AD540000}"/>
    <cellStyle name="Normal 21 7" xfId="21748" xr:uid="{00000000-0005-0000-0000-0000AE540000}"/>
    <cellStyle name="Normal 21 7 2" xfId="21749" xr:uid="{00000000-0005-0000-0000-0000AF540000}"/>
    <cellStyle name="Normal 21 8" xfId="21750" xr:uid="{00000000-0005-0000-0000-0000B0540000}"/>
    <cellStyle name="Normal 21 9" xfId="21751" xr:uid="{00000000-0005-0000-0000-0000B1540000}"/>
    <cellStyle name="Normal 22" xfId="21752" xr:uid="{00000000-0005-0000-0000-0000B2540000}"/>
    <cellStyle name="Normal 22 10" xfId="21753" xr:uid="{00000000-0005-0000-0000-0000B3540000}"/>
    <cellStyle name="Normal 22 11" xfId="21754" xr:uid="{00000000-0005-0000-0000-0000B4540000}"/>
    <cellStyle name="Normal 22 12" xfId="26680" xr:uid="{00000000-0005-0000-0000-0000B5540000}"/>
    <cellStyle name="Normal 22 2" xfId="21755" xr:uid="{00000000-0005-0000-0000-0000B6540000}"/>
    <cellStyle name="Normal 22 2 2" xfId="21756" xr:uid="{00000000-0005-0000-0000-0000B7540000}"/>
    <cellStyle name="Normal 22 2 2 2" xfId="21757" xr:uid="{00000000-0005-0000-0000-0000B8540000}"/>
    <cellStyle name="Normal 22 2 3" xfId="21758" xr:uid="{00000000-0005-0000-0000-0000B9540000}"/>
    <cellStyle name="Normal 22 2 3 2" xfId="21759" xr:uid="{00000000-0005-0000-0000-0000BA540000}"/>
    <cellStyle name="Normal 22 2 4" xfId="21760" xr:uid="{00000000-0005-0000-0000-0000BB540000}"/>
    <cellStyle name="Normal 22 2 4 2" xfId="21761" xr:uid="{00000000-0005-0000-0000-0000BC540000}"/>
    <cellStyle name="Normal 22 2 5" xfId="21762" xr:uid="{00000000-0005-0000-0000-0000BD540000}"/>
    <cellStyle name="Normal 22 2 5 2" xfId="21763" xr:uid="{00000000-0005-0000-0000-0000BE540000}"/>
    <cellStyle name="Normal 22 2 6" xfId="21764" xr:uid="{00000000-0005-0000-0000-0000BF540000}"/>
    <cellStyle name="Normal 22 2 6 2" xfId="21765" xr:uid="{00000000-0005-0000-0000-0000C0540000}"/>
    <cellStyle name="Normal 22 2 7" xfId="21766" xr:uid="{00000000-0005-0000-0000-0000C1540000}"/>
    <cellStyle name="Normal 22 3" xfId="21767" xr:uid="{00000000-0005-0000-0000-0000C2540000}"/>
    <cellStyle name="Normal 22 3 2" xfId="21768" xr:uid="{00000000-0005-0000-0000-0000C3540000}"/>
    <cellStyle name="Normal 22 4" xfId="21769" xr:uid="{00000000-0005-0000-0000-0000C4540000}"/>
    <cellStyle name="Normal 22 4 2" xfId="21770" xr:uid="{00000000-0005-0000-0000-0000C5540000}"/>
    <cellStyle name="Normal 22 5" xfId="21771" xr:uid="{00000000-0005-0000-0000-0000C6540000}"/>
    <cellStyle name="Normal 22 5 2" xfId="21772" xr:uid="{00000000-0005-0000-0000-0000C7540000}"/>
    <cellStyle name="Normal 22 6" xfId="21773" xr:uid="{00000000-0005-0000-0000-0000C8540000}"/>
    <cellStyle name="Normal 22 6 2" xfId="21774" xr:uid="{00000000-0005-0000-0000-0000C9540000}"/>
    <cellStyle name="Normal 22 7" xfId="21775" xr:uid="{00000000-0005-0000-0000-0000CA540000}"/>
    <cellStyle name="Normal 22 7 2" xfId="21776" xr:uid="{00000000-0005-0000-0000-0000CB540000}"/>
    <cellStyle name="Normal 22 8" xfId="21777" xr:uid="{00000000-0005-0000-0000-0000CC540000}"/>
    <cellStyle name="Normal 22 9" xfId="21778" xr:uid="{00000000-0005-0000-0000-0000CD540000}"/>
    <cellStyle name="Normal 23" xfId="21779" xr:uid="{00000000-0005-0000-0000-0000CE540000}"/>
    <cellStyle name="Normal 23 10" xfId="21780" xr:uid="{00000000-0005-0000-0000-0000CF540000}"/>
    <cellStyle name="Normal 23 11" xfId="21781" xr:uid="{00000000-0005-0000-0000-0000D0540000}"/>
    <cellStyle name="Normal 23 2" xfId="21782" xr:uid="{00000000-0005-0000-0000-0000D1540000}"/>
    <cellStyle name="Normal 23 2 2" xfId="21783" xr:uid="{00000000-0005-0000-0000-0000D2540000}"/>
    <cellStyle name="Normal 23 2 2 2" xfId="21784" xr:uid="{00000000-0005-0000-0000-0000D3540000}"/>
    <cellStyle name="Normal 23 2 3" xfId="21785" xr:uid="{00000000-0005-0000-0000-0000D4540000}"/>
    <cellStyle name="Normal 23 2 3 2" xfId="21786" xr:uid="{00000000-0005-0000-0000-0000D5540000}"/>
    <cellStyle name="Normal 23 2 4" xfId="21787" xr:uid="{00000000-0005-0000-0000-0000D6540000}"/>
    <cellStyle name="Normal 23 2 4 2" xfId="21788" xr:uid="{00000000-0005-0000-0000-0000D7540000}"/>
    <cellStyle name="Normal 23 2 5" xfId="21789" xr:uid="{00000000-0005-0000-0000-0000D8540000}"/>
    <cellStyle name="Normal 23 2 5 2" xfId="21790" xr:uid="{00000000-0005-0000-0000-0000D9540000}"/>
    <cellStyle name="Normal 23 2 6" xfId="21791" xr:uid="{00000000-0005-0000-0000-0000DA540000}"/>
    <cellStyle name="Normal 23 3" xfId="21792" xr:uid="{00000000-0005-0000-0000-0000DB540000}"/>
    <cellStyle name="Normal 23 3 2" xfId="21793" xr:uid="{00000000-0005-0000-0000-0000DC540000}"/>
    <cellStyle name="Normal 23 3 2 2" xfId="21794" xr:uid="{00000000-0005-0000-0000-0000DD540000}"/>
    <cellStyle name="Normal 23 4" xfId="21795" xr:uid="{00000000-0005-0000-0000-0000DE540000}"/>
    <cellStyle name="Normal 23 4 2" xfId="21796" xr:uid="{00000000-0005-0000-0000-0000DF540000}"/>
    <cellStyle name="Normal 23 5" xfId="21797" xr:uid="{00000000-0005-0000-0000-0000E0540000}"/>
    <cellStyle name="Normal 23 5 2" xfId="21798" xr:uid="{00000000-0005-0000-0000-0000E1540000}"/>
    <cellStyle name="Normal 23 6" xfId="21799" xr:uid="{00000000-0005-0000-0000-0000E2540000}"/>
    <cellStyle name="Normal 23 6 2" xfId="21800" xr:uid="{00000000-0005-0000-0000-0000E3540000}"/>
    <cellStyle name="Normal 23 7" xfId="21801" xr:uid="{00000000-0005-0000-0000-0000E4540000}"/>
    <cellStyle name="Normal 23 7 2" xfId="21802" xr:uid="{00000000-0005-0000-0000-0000E5540000}"/>
    <cellStyle name="Normal 23 8" xfId="21803" xr:uid="{00000000-0005-0000-0000-0000E6540000}"/>
    <cellStyle name="Normal 23 9" xfId="21804" xr:uid="{00000000-0005-0000-0000-0000E7540000}"/>
    <cellStyle name="Normal 24" xfId="21805" xr:uid="{00000000-0005-0000-0000-0000E8540000}"/>
    <cellStyle name="Normal 24 10" xfId="21806" xr:uid="{00000000-0005-0000-0000-0000E9540000}"/>
    <cellStyle name="Normal 24 11" xfId="21807" xr:uid="{00000000-0005-0000-0000-0000EA540000}"/>
    <cellStyle name="Normal 24 12" xfId="26684" xr:uid="{00000000-0005-0000-0000-0000EB540000}"/>
    <cellStyle name="Normal 24 2" xfId="21808" xr:uid="{00000000-0005-0000-0000-0000EC540000}"/>
    <cellStyle name="Normal 24 2 2" xfId="21809" xr:uid="{00000000-0005-0000-0000-0000ED540000}"/>
    <cellStyle name="Normal 24 2 2 2" xfId="21810" xr:uid="{00000000-0005-0000-0000-0000EE540000}"/>
    <cellStyle name="Normal 24 2 3" xfId="21811" xr:uid="{00000000-0005-0000-0000-0000EF540000}"/>
    <cellStyle name="Normal 24 2 3 2" xfId="21812" xr:uid="{00000000-0005-0000-0000-0000F0540000}"/>
    <cellStyle name="Normal 24 2 4" xfId="21813" xr:uid="{00000000-0005-0000-0000-0000F1540000}"/>
    <cellStyle name="Normal 24 2 4 2" xfId="21814" xr:uid="{00000000-0005-0000-0000-0000F2540000}"/>
    <cellStyle name="Normal 24 2 5" xfId="21815" xr:uid="{00000000-0005-0000-0000-0000F3540000}"/>
    <cellStyle name="Normal 24 2 5 2" xfId="21816" xr:uid="{00000000-0005-0000-0000-0000F4540000}"/>
    <cellStyle name="Normal 24 2 6" xfId="21817" xr:uid="{00000000-0005-0000-0000-0000F5540000}"/>
    <cellStyle name="Normal 24 2 6 2" xfId="21818" xr:uid="{00000000-0005-0000-0000-0000F6540000}"/>
    <cellStyle name="Normal 24 2 7" xfId="21819" xr:uid="{00000000-0005-0000-0000-0000F7540000}"/>
    <cellStyle name="Normal 24 3" xfId="21820" xr:uid="{00000000-0005-0000-0000-0000F8540000}"/>
    <cellStyle name="Normal 24 3 2" xfId="21821" xr:uid="{00000000-0005-0000-0000-0000F9540000}"/>
    <cellStyle name="Normal 24 4" xfId="21822" xr:uid="{00000000-0005-0000-0000-0000FA540000}"/>
    <cellStyle name="Normal 24 4 2" xfId="21823" xr:uid="{00000000-0005-0000-0000-0000FB540000}"/>
    <cellStyle name="Normal 24 5" xfId="21824" xr:uid="{00000000-0005-0000-0000-0000FC540000}"/>
    <cellStyle name="Normal 24 5 2" xfId="21825" xr:uid="{00000000-0005-0000-0000-0000FD540000}"/>
    <cellStyle name="Normal 24 6" xfId="21826" xr:uid="{00000000-0005-0000-0000-0000FE540000}"/>
    <cellStyle name="Normal 24 6 2" xfId="21827" xr:uid="{00000000-0005-0000-0000-0000FF540000}"/>
    <cellStyle name="Normal 24 7" xfId="21828" xr:uid="{00000000-0005-0000-0000-000000550000}"/>
    <cellStyle name="Normal 24 7 2" xfId="21829" xr:uid="{00000000-0005-0000-0000-000001550000}"/>
    <cellStyle name="Normal 24 8" xfId="21830" xr:uid="{00000000-0005-0000-0000-000002550000}"/>
    <cellStyle name="Normal 24 9" xfId="21831" xr:uid="{00000000-0005-0000-0000-000003550000}"/>
    <cellStyle name="Normal 25" xfId="21832" xr:uid="{00000000-0005-0000-0000-000004550000}"/>
    <cellStyle name="Normal 25 10" xfId="21833" xr:uid="{00000000-0005-0000-0000-000005550000}"/>
    <cellStyle name="Normal 25 11" xfId="21834" xr:uid="{00000000-0005-0000-0000-000006550000}"/>
    <cellStyle name="Normal 25 12" xfId="26679" xr:uid="{00000000-0005-0000-0000-000007550000}"/>
    <cellStyle name="Normal 25 2" xfId="21835" xr:uid="{00000000-0005-0000-0000-000008550000}"/>
    <cellStyle name="Normal 25 2 2" xfId="21836" xr:uid="{00000000-0005-0000-0000-000009550000}"/>
    <cellStyle name="Normal 25 2 2 2" xfId="21837" xr:uid="{00000000-0005-0000-0000-00000A550000}"/>
    <cellStyle name="Normal 25 2 3" xfId="21838" xr:uid="{00000000-0005-0000-0000-00000B550000}"/>
    <cellStyle name="Normal 25 2 3 2" xfId="21839" xr:uid="{00000000-0005-0000-0000-00000C550000}"/>
    <cellStyle name="Normal 25 2 4" xfId="21840" xr:uid="{00000000-0005-0000-0000-00000D550000}"/>
    <cellStyle name="Normal 25 2 4 2" xfId="21841" xr:uid="{00000000-0005-0000-0000-00000E550000}"/>
    <cellStyle name="Normal 25 2 5" xfId="21842" xr:uid="{00000000-0005-0000-0000-00000F550000}"/>
    <cellStyle name="Normal 25 2 5 2" xfId="21843" xr:uid="{00000000-0005-0000-0000-000010550000}"/>
    <cellStyle name="Normal 25 2 6" xfId="21844" xr:uid="{00000000-0005-0000-0000-000011550000}"/>
    <cellStyle name="Normal 25 2 6 2" xfId="21845" xr:uid="{00000000-0005-0000-0000-000012550000}"/>
    <cellStyle name="Normal 25 2 7" xfId="21846" xr:uid="{00000000-0005-0000-0000-000013550000}"/>
    <cellStyle name="Normal 25 3" xfId="21847" xr:uid="{00000000-0005-0000-0000-000014550000}"/>
    <cellStyle name="Normal 25 3 2" xfId="21848" xr:uid="{00000000-0005-0000-0000-000015550000}"/>
    <cellStyle name="Normal 25 4" xfId="21849" xr:uid="{00000000-0005-0000-0000-000016550000}"/>
    <cellStyle name="Normal 25 4 2" xfId="21850" xr:uid="{00000000-0005-0000-0000-000017550000}"/>
    <cellStyle name="Normal 25 5" xfId="21851" xr:uid="{00000000-0005-0000-0000-000018550000}"/>
    <cellStyle name="Normal 25 5 2" xfId="21852" xr:uid="{00000000-0005-0000-0000-000019550000}"/>
    <cellStyle name="Normal 25 6" xfId="21853" xr:uid="{00000000-0005-0000-0000-00001A550000}"/>
    <cellStyle name="Normal 25 6 2" xfId="21854" xr:uid="{00000000-0005-0000-0000-00001B550000}"/>
    <cellStyle name="Normal 25 7" xfId="21855" xr:uid="{00000000-0005-0000-0000-00001C550000}"/>
    <cellStyle name="Normal 25 7 2" xfId="21856" xr:uid="{00000000-0005-0000-0000-00001D550000}"/>
    <cellStyle name="Normal 25 8" xfId="21857" xr:uid="{00000000-0005-0000-0000-00001E550000}"/>
    <cellStyle name="Normal 25 9" xfId="21858" xr:uid="{00000000-0005-0000-0000-00001F550000}"/>
    <cellStyle name="Normal 26" xfId="21859" xr:uid="{00000000-0005-0000-0000-000020550000}"/>
    <cellStyle name="Normal 26 10" xfId="21860" xr:uid="{00000000-0005-0000-0000-000021550000}"/>
    <cellStyle name="Normal 26 2" xfId="21861" xr:uid="{00000000-0005-0000-0000-000022550000}"/>
    <cellStyle name="Normal 26 2 2" xfId="21862" xr:uid="{00000000-0005-0000-0000-000023550000}"/>
    <cellStyle name="Normal 26 2 2 2" xfId="21863" xr:uid="{00000000-0005-0000-0000-000024550000}"/>
    <cellStyle name="Normal 26 2 3" xfId="21864" xr:uid="{00000000-0005-0000-0000-000025550000}"/>
    <cellStyle name="Normal 26 2 3 2" xfId="21865" xr:uid="{00000000-0005-0000-0000-000026550000}"/>
    <cellStyle name="Normal 26 2 4" xfId="21866" xr:uid="{00000000-0005-0000-0000-000027550000}"/>
    <cellStyle name="Normal 26 2 4 2" xfId="21867" xr:uid="{00000000-0005-0000-0000-000028550000}"/>
    <cellStyle name="Normal 26 2 5" xfId="21868" xr:uid="{00000000-0005-0000-0000-000029550000}"/>
    <cellStyle name="Normal 26 2 5 2" xfId="21869" xr:uid="{00000000-0005-0000-0000-00002A550000}"/>
    <cellStyle name="Normal 26 2 6" xfId="21870" xr:uid="{00000000-0005-0000-0000-00002B550000}"/>
    <cellStyle name="Normal 26 3" xfId="21871" xr:uid="{00000000-0005-0000-0000-00002C550000}"/>
    <cellStyle name="Normal 26 3 2" xfId="21872" xr:uid="{00000000-0005-0000-0000-00002D550000}"/>
    <cellStyle name="Normal 26 4" xfId="21873" xr:uid="{00000000-0005-0000-0000-00002E550000}"/>
    <cellStyle name="Normal 26 4 2" xfId="21874" xr:uid="{00000000-0005-0000-0000-00002F550000}"/>
    <cellStyle name="Normal 26 5" xfId="21875" xr:uid="{00000000-0005-0000-0000-000030550000}"/>
    <cellStyle name="Normal 26 5 2" xfId="21876" xr:uid="{00000000-0005-0000-0000-000031550000}"/>
    <cellStyle name="Normal 26 6" xfId="21877" xr:uid="{00000000-0005-0000-0000-000032550000}"/>
    <cellStyle name="Normal 26 6 2" xfId="21878" xr:uid="{00000000-0005-0000-0000-000033550000}"/>
    <cellStyle name="Normal 26 7" xfId="21879" xr:uid="{00000000-0005-0000-0000-000034550000}"/>
    <cellStyle name="Normal 26 7 2" xfId="21880" xr:uid="{00000000-0005-0000-0000-000035550000}"/>
    <cellStyle name="Normal 26 8" xfId="21881" xr:uid="{00000000-0005-0000-0000-000036550000}"/>
    <cellStyle name="Normal 26 9" xfId="21882" xr:uid="{00000000-0005-0000-0000-000037550000}"/>
    <cellStyle name="Normal 27" xfId="21883" xr:uid="{00000000-0005-0000-0000-000038550000}"/>
    <cellStyle name="Normal 27 10" xfId="21884" xr:uid="{00000000-0005-0000-0000-000039550000}"/>
    <cellStyle name="Normal 27 2" xfId="21885" xr:uid="{00000000-0005-0000-0000-00003A550000}"/>
    <cellStyle name="Normal 27 2 2" xfId="21886" xr:uid="{00000000-0005-0000-0000-00003B550000}"/>
    <cellStyle name="Normal 27 2 2 2" xfId="21887" xr:uid="{00000000-0005-0000-0000-00003C550000}"/>
    <cellStyle name="Normal 27 2 3" xfId="21888" xr:uid="{00000000-0005-0000-0000-00003D550000}"/>
    <cellStyle name="Normal 27 2 3 2" xfId="21889" xr:uid="{00000000-0005-0000-0000-00003E550000}"/>
    <cellStyle name="Normal 27 2 4" xfId="21890" xr:uid="{00000000-0005-0000-0000-00003F550000}"/>
    <cellStyle name="Normal 27 2 4 2" xfId="21891" xr:uid="{00000000-0005-0000-0000-000040550000}"/>
    <cellStyle name="Normal 27 2 5" xfId="21892" xr:uid="{00000000-0005-0000-0000-000041550000}"/>
    <cellStyle name="Normal 27 2 5 2" xfId="21893" xr:uid="{00000000-0005-0000-0000-000042550000}"/>
    <cellStyle name="Normal 27 2 6" xfId="21894" xr:uid="{00000000-0005-0000-0000-000043550000}"/>
    <cellStyle name="Normal 27 3" xfId="21895" xr:uid="{00000000-0005-0000-0000-000044550000}"/>
    <cellStyle name="Normal 27 3 2" xfId="21896" xr:uid="{00000000-0005-0000-0000-000045550000}"/>
    <cellStyle name="Normal 27 4" xfId="21897" xr:uid="{00000000-0005-0000-0000-000046550000}"/>
    <cellStyle name="Normal 27 4 2" xfId="21898" xr:uid="{00000000-0005-0000-0000-000047550000}"/>
    <cellStyle name="Normal 27 5" xfId="21899" xr:uid="{00000000-0005-0000-0000-000048550000}"/>
    <cellStyle name="Normal 27 5 2" xfId="21900" xr:uid="{00000000-0005-0000-0000-000049550000}"/>
    <cellStyle name="Normal 27 6" xfId="21901" xr:uid="{00000000-0005-0000-0000-00004A550000}"/>
    <cellStyle name="Normal 27 6 2" xfId="21902" xr:uid="{00000000-0005-0000-0000-00004B550000}"/>
    <cellStyle name="Normal 27 7" xfId="21903" xr:uid="{00000000-0005-0000-0000-00004C550000}"/>
    <cellStyle name="Normal 27 7 2" xfId="21904" xr:uid="{00000000-0005-0000-0000-00004D550000}"/>
    <cellStyle name="Normal 27 8" xfId="21905" xr:uid="{00000000-0005-0000-0000-00004E550000}"/>
    <cellStyle name="Normal 27 9" xfId="21906" xr:uid="{00000000-0005-0000-0000-00004F550000}"/>
    <cellStyle name="Normal 28" xfId="21907" xr:uid="{00000000-0005-0000-0000-000050550000}"/>
    <cellStyle name="Normal 28 10" xfId="21908" xr:uid="{00000000-0005-0000-0000-000051550000}"/>
    <cellStyle name="Normal 28 2" xfId="21909" xr:uid="{00000000-0005-0000-0000-000052550000}"/>
    <cellStyle name="Normal 28 2 2" xfId="21910" xr:uid="{00000000-0005-0000-0000-000053550000}"/>
    <cellStyle name="Normal 28 2 2 2" xfId="21911" xr:uid="{00000000-0005-0000-0000-000054550000}"/>
    <cellStyle name="Normal 28 2 3" xfId="21912" xr:uid="{00000000-0005-0000-0000-000055550000}"/>
    <cellStyle name="Normal 28 2 3 2" xfId="21913" xr:uid="{00000000-0005-0000-0000-000056550000}"/>
    <cellStyle name="Normal 28 2 4" xfId="21914" xr:uid="{00000000-0005-0000-0000-000057550000}"/>
    <cellStyle name="Normal 28 2 4 2" xfId="21915" xr:uid="{00000000-0005-0000-0000-000058550000}"/>
    <cellStyle name="Normal 28 2 5" xfId="21916" xr:uid="{00000000-0005-0000-0000-000059550000}"/>
    <cellStyle name="Normal 28 2 5 2" xfId="21917" xr:uid="{00000000-0005-0000-0000-00005A550000}"/>
    <cellStyle name="Normal 28 2 6" xfId="21918" xr:uid="{00000000-0005-0000-0000-00005B550000}"/>
    <cellStyle name="Normal 28 3" xfId="21919" xr:uid="{00000000-0005-0000-0000-00005C550000}"/>
    <cellStyle name="Normal 28 3 2" xfId="21920" xr:uid="{00000000-0005-0000-0000-00005D550000}"/>
    <cellStyle name="Normal 28 4" xfId="21921" xr:uid="{00000000-0005-0000-0000-00005E550000}"/>
    <cellStyle name="Normal 28 4 2" xfId="21922" xr:uid="{00000000-0005-0000-0000-00005F550000}"/>
    <cellStyle name="Normal 28 5" xfId="21923" xr:uid="{00000000-0005-0000-0000-000060550000}"/>
    <cellStyle name="Normal 28 5 2" xfId="21924" xr:uid="{00000000-0005-0000-0000-000061550000}"/>
    <cellStyle name="Normal 28 6" xfId="21925" xr:uid="{00000000-0005-0000-0000-000062550000}"/>
    <cellStyle name="Normal 28 6 2" xfId="21926" xr:uid="{00000000-0005-0000-0000-000063550000}"/>
    <cellStyle name="Normal 28 7" xfId="21927" xr:uid="{00000000-0005-0000-0000-000064550000}"/>
    <cellStyle name="Normal 28 7 2" xfId="21928" xr:uid="{00000000-0005-0000-0000-000065550000}"/>
    <cellStyle name="Normal 28 8" xfId="21929" xr:uid="{00000000-0005-0000-0000-000066550000}"/>
    <cellStyle name="Normal 28 9" xfId="21930" xr:uid="{00000000-0005-0000-0000-000067550000}"/>
    <cellStyle name="Normal 29" xfId="21931" xr:uid="{00000000-0005-0000-0000-000068550000}"/>
    <cellStyle name="Normal 29 10" xfId="21932" xr:uid="{00000000-0005-0000-0000-000069550000}"/>
    <cellStyle name="Normal 29 2" xfId="21933" xr:uid="{00000000-0005-0000-0000-00006A550000}"/>
    <cellStyle name="Normal 29 2 2" xfId="21934" xr:uid="{00000000-0005-0000-0000-00006B550000}"/>
    <cellStyle name="Normal 29 2 2 2" xfId="21935" xr:uid="{00000000-0005-0000-0000-00006C550000}"/>
    <cellStyle name="Normal 29 2 3" xfId="21936" xr:uid="{00000000-0005-0000-0000-00006D550000}"/>
    <cellStyle name="Normal 29 2 3 2" xfId="21937" xr:uid="{00000000-0005-0000-0000-00006E550000}"/>
    <cellStyle name="Normal 29 2 4" xfId="21938" xr:uid="{00000000-0005-0000-0000-00006F550000}"/>
    <cellStyle name="Normal 29 2 4 2" xfId="21939" xr:uid="{00000000-0005-0000-0000-000070550000}"/>
    <cellStyle name="Normal 29 2 5" xfId="21940" xr:uid="{00000000-0005-0000-0000-000071550000}"/>
    <cellStyle name="Normal 29 2 5 2" xfId="21941" xr:uid="{00000000-0005-0000-0000-000072550000}"/>
    <cellStyle name="Normal 29 2 6" xfId="21942" xr:uid="{00000000-0005-0000-0000-000073550000}"/>
    <cellStyle name="Normal 29 3" xfId="21943" xr:uid="{00000000-0005-0000-0000-000074550000}"/>
    <cellStyle name="Normal 29 3 2" xfId="21944" xr:uid="{00000000-0005-0000-0000-000075550000}"/>
    <cellStyle name="Normal 29 4" xfId="21945" xr:uid="{00000000-0005-0000-0000-000076550000}"/>
    <cellStyle name="Normal 29 4 2" xfId="21946" xr:uid="{00000000-0005-0000-0000-000077550000}"/>
    <cellStyle name="Normal 29 5" xfId="21947" xr:uid="{00000000-0005-0000-0000-000078550000}"/>
    <cellStyle name="Normal 29 5 2" xfId="21948" xr:uid="{00000000-0005-0000-0000-000079550000}"/>
    <cellStyle name="Normal 29 6" xfId="21949" xr:uid="{00000000-0005-0000-0000-00007A550000}"/>
    <cellStyle name="Normal 29 6 2" xfId="21950" xr:uid="{00000000-0005-0000-0000-00007B550000}"/>
    <cellStyle name="Normal 29 7" xfId="21951" xr:uid="{00000000-0005-0000-0000-00007C550000}"/>
    <cellStyle name="Normal 29 7 2" xfId="21952" xr:uid="{00000000-0005-0000-0000-00007D550000}"/>
    <cellStyle name="Normal 29 8" xfId="21953" xr:uid="{00000000-0005-0000-0000-00007E550000}"/>
    <cellStyle name="Normal 29 9" xfId="21954" xr:uid="{00000000-0005-0000-0000-00007F550000}"/>
    <cellStyle name="Normal 3" xfId="14" xr:uid="{00000000-0005-0000-0000-000080550000}"/>
    <cellStyle name="Normal 3 10" xfId="21955" xr:uid="{00000000-0005-0000-0000-000081550000}"/>
    <cellStyle name="Normal 3 11" xfId="21956" xr:uid="{00000000-0005-0000-0000-000082550000}"/>
    <cellStyle name="Normal 3 2" xfId="75" xr:uid="{00000000-0005-0000-0000-000083550000}"/>
    <cellStyle name="Normal 3 2 2" xfId="148" xr:uid="{00000000-0005-0000-0000-000084550000}"/>
    <cellStyle name="Normal 3 2 2 2" xfId="21957" xr:uid="{00000000-0005-0000-0000-000085550000}"/>
    <cellStyle name="Normal 3 2 2 2 2" xfId="21958" xr:uid="{00000000-0005-0000-0000-000086550000}"/>
    <cellStyle name="Normal 3 2 2 2 3" xfId="21959" xr:uid="{00000000-0005-0000-0000-000087550000}"/>
    <cellStyle name="Normal 3 2 2 3" xfId="21960" xr:uid="{00000000-0005-0000-0000-000088550000}"/>
    <cellStyle name="Normal 3 2 2 4" xfId="21961" xr:uid="{00000000-0005-0000-0000-000089550000}"/>
    <cellStyle name="Normal 3 2 3" xfId="21962" xr:uid="{00000000-0005-0000-0000-00008A550000}"/>
    <cellStyle name="Normal 3 2 3 2" xfId="21963" xr:uid="{00000000-0005-0000-0000-00008B550000}"/>
    <cellStyle name="Normal 3 2 3 3" xfId="21964" xr:uid="{00000000-0005-0000-0000-00008C550000}"/>
    <cellStyle name="Normal 3 2 4" xfId="21965" xr:uid="{00000000-0005-0000-0000-00008D550000}"/>
    <cellStyle name="Normal 3 2 4 2" xfId="21966" xr:uid="{00000000-0005-0000-0000-00008E550000}"/>
    <cellStyle name="Normal 3 2 4 3" xfId="21967" xr:uid="{00000000-0005-0000-0000-00008F550000}"/>
    <cellStyle name="Normal 3 2 5" xfId="21968" xr:uid="{00000000-0005-0000-0000-000090550000}"/>
    <cellStyle name="Normal 3 2 5 2" xfId="21969" xr:uid="{00000000-0005-0000-0000-000091550000}"/>
    <cellStyle name="Normal 3 2 6" xfId="21970" xr:uid="{00000000-0005-0000-0000-000092550000}"/>
    <cellStyle name="Normal 3 2 6 2" xfId="21971" xr:uid="{00000000-0005-0000-0000-000093550000}"/>
    <cellStyle name="Normal 3 3" xfId="128" xr:uid="{00000000-0005-0000-0000-000094550000}"/>
    <cellStyle name="Normal 3 3 2" xfId="21972" xr:uid="{00000000-0005-0000-0000-000095550000}"/>
    <cellStyle name="Normal 3 3 2 2" xfId="21973" xr:uid="{00000000-0005-0000-0000-000096550000}"/>
    <cellStyle name="Normal 3 3 2 2 2" xfId="21974" xr:uid="{00000000-0005-0000-0000-000097550000}"/>
    <cellStyle name="Normal 3 3 2 3" xfId="21975" xr:uid="{00000000-0005-0000-0000-000098550000}"/>
    <cellStyle name="Normal 3 3 2 3 2" xfId="21976" xr:uid="{00000000-0005-0000-0000-000099550000}"/>
    <cellStyle name="Normal 3 3 2 4" xfId="21977" xr:uid="{00000000-0005-0000-0000-00009A550000}"/>
    <cellStyle name="Normal 3 3 3" xfId="21978" xr:uid="{00000000-0005-0000-0000-00009B550000}"/>
    <cellStyle name="Normal 3 3 3 2" xfId="21979" xr:uid="{00000000-0005-0000-0000-00009C550000}"/>
    <cellStyle name="Normal 3 3 3 2 2" xfId="21980" xr:uid="{00000000-0005-0000-0000-00009D550000}"/>
    <cellStyle name="Normal 3 3 3 3" xfId="21981" xr:uid="{00000000-0005-0000-0000-00009E550000}"/>
    <cellStyle name="Normal 3 3 4" xfId="21982" xr:uid="{00000000-0005-0000-0000-00009F550000}"/>
    <cellStyle name="Normal 3 3 4 2" xfId="21983" xr:uid="{00000000-0005-0000-0000-0000A0550000}"/>
    <cellStyle name="Normal 3 3 5" xfId="21984" xr:uid="{00000000-0005-0000-0000-0000A1550000}"/>
    <cellStyle name="Normal 3 3 5 2" xfId="21985" xr:uid="{00000000-0005-0000-0000-0000A2550000}"/>
    <cellStyle name="Normal 3 3 6" xfId="21986" xr:uid="{00000000-0005-0000-0000-0000A3550000}"/>
    <cellStyle name="Normal 3 3 6 2" xfId="21987" xr:uid="{00000000-0005-0000-0000-0000A4550000}"/>
    <cellStyle name="Normal 3 3 7" xfId="21988" xr:uid="{00000000-0005-0000-0000-0000A5550000}"/>
    <cellStyle name="Normal 3 3 8" xfId="21989" xr:uid="{00000000-0005-0000-0000-0000A6550000}"/>
    <cellStyle name="Normal 3 3 9" xfId="21990" xr:uid="{00000000-0005-0000-0000-0000A7550000}"/>
    <cellStyle name="Normal 3 4" xfId="125" xr:uid="{00000000-0005-0000-0000-0000A8550000}"/>
    <cellStyle name="Normal 3 4 2" xfId="21991" xr:uid="{00000000-0005-0000-0000-0000A9550000}"/>
    <cellStyle name="Normal 3 4 2 2" xfId="21992" xr:uid="{00000000-0005-0000-0000-0000AA550000}"/>
    <cellStyle name="Normal 3 4 2 3" xfId="21993" xr:uid="{00000000-0005-0000-0000-0000AB550000}"/>
    <cellStyle name="Normal 3 4 2 4" xfId="21994" xr:uid="{00000000-0005-0000-0000-0000AC550000}"/>
    <cellStyle name="Normal 3 4 2 5" xfId="21995" xr:uid="{00000000-0005-0000-0000-0000AD550000}"/>
    <cellStyle name="Normal 3 4 3" xfId="21996" xr:uid="{00000000-0005-0000-0000-0000AE550000}"/>
    <cellStyle name="Normal 3 4 4" xfId="21997" xr:uid="{00000000-0005-0000-0000-0000AF550000}"/>
    <cellStyle name="Normal 3 4 5" xfId="21998" xr:uid="{00000000-0005-0000-0000-0000B0550000}"/>
    <cellStyle name="Normal 3 4 6" xfId="21999" xr:uid="{00000000-0005-0000-0000-0000B1550000}"/>
    <cellStyle name="Normal 3 4 7" xfId="22000" xr:uid="{00000000-0005-0000-0000-0000B2550000}"/>
    <cellStyle name="Normal 3 5" xfId="22001" xr:uid="{00000000-0005-0000-0000-0000B3550000}"/>
    <cellStyle name="Normal 3 5 2" xfId="22002" xr:uid="{00000000-0005-0000-0000-0000B4550000}"/>
    <cellStyle name="Normal 3 5 3" xfId="22003" xr:uid="{00000000-0005-0000-0000-0000B5550000}"/>
    <cellStyle name="Normal 3 6" xfId="22004" xr:uid="{00000000-0005-0000-0000-0000B6550000}"/>
    <cellStyle name="Normal 3 6 2" xfId="22005" xr:uid="{00000000-0005-0000-0000-0000B7550000}"/>
    <cellStyle name="Normal 3 6 3" xfId="22006" xr:uid="{00000000-0005-0000-0000-0000B8550000}"/>
    <cellStyle name="Normal 3 7" xfId="22007" xr:uid="{00000000-0005-0000-0000-0000B9550000}"/>
    <cellStyle name="Normal 3 7 2" xfId="22008" xr:uid="{00000000-0005-0000-0000-0000BA550000}"/>
    <cellStyle name="Normal 3 8" xfId="22009" xr:uid="{00000000-0005-0000-0000-0000BB550000}"/>
    <cellStyle name="Normal 3 9" xfId="22010" xr:uid="{00000000-0005-0000-0000-0000BC550000}"/>
    <cellStyle name="Normal 30" xfId="22011" xr:uid="{00000000-0005-0000-0000-0000BD550000}"/>
    <cellStyle name="Normal 30 10" xfId="22012" xr:uid="{00000000-0005-0000-0000-0000BE550000}"/>
    <cellStyle name="Normal 30 2" xfId="22013" xr:uid="{00000000-0005-0000-0000-0000BF550000}"/>
    <cellStyle name="Normal 30 2 2" xfId="22014" xr:uid="{00000000-0005-0000-0000-0000C0550000}"/>
    <cellStyle name="Normal 30 2 2 2" xfId="22015" xr:uid="{00000000-0005-0000-0000-0000C1550000}"/>
    <cellStyle name="Normal 30 2 3" xfId="22016" xr:uid="{00000000-0005-0000-0000-0000C2550000}"/>
    <cellStyle name="Normal 30 2 3 2" xfId="22017" xr:uid="{00000000-0005-0000-0000-0000C3550000}"/>
    <cellStyle name="Normal 30 2 4" xfId="22018" xr:uid="{00000000-0005-0000-0000-0000C4550000}"/>
    <cellStyle name="Normal 30 2 4 2" xfId="22019" xr:uid="{00000000-0005-0000-0000-0000C5550000}"/>
    <cellStyle name="Normal 30 2 5" xfId="22020" xr:uid="{00000000-0005-0000-0000-0000C6550000}"/>
    <cellStyle name="Normal 30 2 5 2" xfId="22021" xr:uid="{00000000-0005-0000-0000-0000C7550000}"/>
    <cellStyle name="Normal 30 2 6" xfId="22022" xr:uid="{00000000-0005-0000-0000-0000C8550000}"/>
    <cellStyle name="Normal 30 3" xfId="22023" xr:uid="{00000000-0005-0000-0000-0000C9550000}"/>
    <cellStyle name="Normal 30 3 2" xfId="22024" xr:uid="{00000000-0005-0000-0000-0000CA550000}"/>
    <cellStyle name="Normal 30 4" xfId="22025" xr:uid="{00000000-0005-0000-0000-0000CB550000}"/>
    <cellStyle name="Normal 30 4 2" xfId="22026" xr:uid="{00000000-0005-0000-0000-0000CC550000}"/>
    <cellStyle name="Normal 30 5" xfId="22027" xr:uid="{00000000-0005-0000-0000-0000CD550000}"/>
    <cellStyle name="Normal 30 5 2" xfId="22028" xr:uid="{00000000-0005-0000-0000-0000CE550000}"/>
    <cellStyle name="Normal 30 6" xfId="22029" xr:uid="{00000000-0005-0000-0000-0000CF550000}"/>
    <cellStyle name="Normal 30 6 2" xfId="22030" xr:uid="{00000000-0005-0000-0000-0000D0550000}"/>
    <cellStyle name="Normal 30 7" xfId="22031" xr:uid="{00000000-0005-0000-0000-0000D1550000}"/>
    <cellStyle name="Normal 30 7 2" xfId="22032" xr:uid="{00000000-0005-0000-0000-0000D2550000}"/>
    <cellStyle name="Normal 30 8" xfId="22033" xr:uid="{00000000-0005-0000-0000-0000D3550000}"/>
    <cellStyle name="Normal 30 9" xfId="22034" xr:uid="{00000000-0005-0000-0000-0000D4550000}"/>
    <cellStyle name="Normal 31" xfId="22035" xr:uid="{00000000-0005-0000-0000-0000D5550000}"/>
    <cellStyle name="Normal 31 10" xfId="22036" xr:uid="{00000000-0005-0000-0000-0000D6550000}"/>
    <cellStyle name="Normal 31 11" xfId="26701" xr:uid="{00000000-0005-0000-0000-0000D7550000}"/>
    <cellStyle name="Normal 31 2" xfId="22037" xr:uid="{00000000-0005-0000-0000-0000D8550000}"/>
    <cellStyle name="Normal 31 2 2" xfId="22038" xr:uid="{00000000-0005-0000-0000-0000D9550000}"/>
    <cellStyle name="Normal 31 2 2 2" xfId="22039" xr:uid="{00000000-0005-0000-0000-0000DA550000}"/>
    <cellStyle name="Normal 31 2 3" xfId="22040" xr:uid="{00000000-0005-0000-0000-0000DB550000}"/>
    <cellStyle name="Normal 31 2 3 2" xfId="22041" xr:uid="{00000000-0005-0000-0000-0000DC550000}"/>
    <cellStyle name="Normal 31 2 4" xfId="22042" xr:uid="{00000000-0005-0000-0000-0000DD550000}"/>
    <cellStyle name="Normal 31 2 4 2" xfId="22043" xr:uid="{00000000-0005-0000-0000-0000DE550000}"/>
    <cellStyle name="Normal 31 2 5" xfId="22044" xr:uid="{00000000-0005-0000-0000-0000DF550000}"/>
    <cellStyle name="Normal 31 2 5 2" xfId="22045" xr:uid="{00000000-0005-0000-0000-0000E0550000}"/>
    <cellStyle name="Normal 31 2 6" xfId="22046" xr:uid="{00000000-0005-0000-0000-0000E1550000}"/>
    <cellStyle name="Normal 31 3" xfId="22047" xr:uid="{00000000-0005-0000-0000-0000E2550000}"/>
    <cellStyle name="Normal 31 3 2" xfId="22048" xr:uid="{00000000-0005-0000-0000-0000E3550000}"/>
    <cellStyle name="Normal 31 4" xfId="22049" xr:uid="{00000000-0005-0000-0000-0000E4550000}"/>
    <cellStyle name="Normal 31 4 2" xfId="22050" xr:uid="{00000000-0005-0000-0000-0000E5550000}"/>
    <cellStyle name="Normal 31 5" xfId="22051" xr:uid="{00000000-0005-0000-0000-0000E6550000}"/>
    <cellStyle name="Normal 31 5 2" xfId="22052" xr:uid="{00000000-0005-0000-0000-0000E7550000}"/>
    <cellStyle name="Normal 31 6" xfId="22053" xr:uid="{00000000-0005-0000-0000-0000E8550000}"/>
    <cellStyle name="Normal 31 6 2" xfId="22054" xr:uid="{00000000-0005-0000-0000-0000E9550000}"/>
    <cellStyle name="Normal 31 7" xfId="22055" xr:uid="{00000000-0005-0000-0000-0000EA550000}"/>
    <cellStyle name="Normal 31 8" xfId="22056" xr:uid="{00000000-0005-0000-0000-0000EB550000}"/>
    <cellStyle name="Normal 31 9" xfId="22057" xr:uid="{00000000-0005-0000-0000-0000EC550000}"/>
    <cellStyle name="Normal 32" xfId="22058" xr:uid="{00000000-0005-0000-0000-0000ED550000}"/>
    <cellStyle name="Normal 32 10" xfId="22059" xr:uid="{00000000-0005-0000-0000-0000EE550000}"/>
    <cellStyle name="Normal 32 2" xfId="22060" xr:uid="{00000000-0005-0000-0000-0000EF550000}"/>
    <cellStyle name="Normal 32 2 2" xfId="22061" xr:uid="{00000000-0005-0000-0000-0000F0550000}"/>
    <cellStyle name="Normal 32 2 2 2" xfId="22062" xr:uid="{00000000-0005-0000-0000-0000F1550000}"/>
    <cellStyle name="Normal 32 2 3" xfId="22063" xr:uid="{00000000-0005-0000-0000-0000F2550000}"/>
    <cellStyle name="Normal 32 2 3 2" xfId="22064" xr:uid="{00000000-0005-0000-0000-0000F3550000}"/>
    <cellStyle name="Normal 32 2 4" xfId="22065" xr:uid="{00000000-0005-0000-0000-0000F4550000}"/>
    <cellStyle name="Normal 32 2 4 2" xfId="22066" xr:uid="{00000000-0005-0000-0000-0000F5550000}"/>
    <cellStyle name="Normal 32 2 5" xfId="22067" xr:uid="{00000000-0005-0000-0000-0000F6550000}"/>
    <cellStyle name="Normal 32 2 5 2" xfId="22068" xr:uid="{00000000-0005-0000-0000-0000F7550000}"/>
    <cellStyle name="Normal 32 2 6" xfId="22069" xr:uid="{00000000-0005-0000-0000-0000F8550000}"/>
    <cellStyle name="Normal 32 3" xfId="22070" xr:uid="{00000000-0005-0000-0000-0000F9550000}"/>
    <cellStyle name="Normal 32 3 2" xfId="22071" xr:uid="{00000000-0005-0000-0000-0000FA550000}"/>
    <cellStyle name="Normal 32 4" xfId="22072" xr:uid="{00000000-0005-0000-0000-0000FB550000}"/>
    <cellStyle name="Normal 32 4 2" xfId="22073" xr:uid="{00000000-0005-0000-0000-0000FC550000}"/>
    <cellStyle name="Normal 32 5" xfId="22074" xr:uid="{00000000-0005-0000-0000-0000FD550000}"/>
    <cellStyle name="Normal 32 5 2" xfId="22075" xr:uid="{00000000-0005-0000-0000-0000FE550000}"/>
    <cellStyle name="Normal 32 6" xfId="22076" xr:uid="{00000000-0005-0000-0000-0000FF550000}"/>
    <cellStyle name="Normal 32 6 2" xfId="22077" xr:uid="{00000000-0005-0000-0000-000000560000}"/>
    <cellStyle name="Normal 32 7" xfId="22078" xr:uid="{00000000-0005-0000-0000-000001560000}"/>
    <cellStyle name="Normal 32 8" xfId="22079" xr:uid="{00000000-0005-0000-0000-000002560000}"/>
    <cellStyle name="Normal 32 9" xfId="22080" xr:uid="{00000000-0005-0000-0000-000003560000}"/>
    <cellStyle name="Normal 33" xfId="22081" xr:uid="{00000000-0005-0000-0000-000004560000}"/>
    <cellStyle name="Normal 33 10" xfId="22082" xr:uid="{00000000-0005-0000-0000-000005560000}"/>
    <cellStyle name="Normal 33 11" xfId="26678" xr:uid="{00000000-0005-0000-0000-000006560000}"/>
    <cellStyle name="Normal 33 2" xfId="22083" xr:uid="{00000000-0005-0000-0000-000007560000}"/>
    <cellStyle name="Normal 33 2 2" xfId="22084" xr:uid="{00000000-0005-0000-0000-000008560000}"/>
    <cellStyle name="Normal 33 2 2 2" xfId="22085" xr:uid="{00000000-0005-0000-0000-000009560000}"/>
    <cellStyle name="Normal 33 2 3" xfId="22086" xr:uid="{00000000-0005-0000-0000-00000A560000}"/>
    <cellStyle name="Normal 33 2 3 2" xfId="22087" xr:uid="{00000000-0005-0000-0000-00000B560000}"/>
    <cellStyle name="Normal 33 2 4" xfId="22088" xr:uid="{00000000-0005-0000-0000-00000C560000}"/>
    <cellStyle name="Normal 33 2 4 2" xfId="22089" xr:uid="{00000000-0005-0000-0000-00000D560000}"/>
    <cellStyle name="Normal 33 2 5" xfId="22090" xr:uid="{00000000-0005-0000-0000-00000E560000}"/>
    <cellStyle name="Normal 33 2 5 2" xfId="22091" xr:uid="{00000000-0005-0000-0000-00000F560000}"/>
    <cellStyle name="Normal 33 2 6" xfId="22092" xr:uid="{00000000-0005-0000-0000-000010560000}"/>
    <cellStyle name="Normal 33 3" xfId="22093" xr:uid="{00000000-0005-0000-0000-000011560000}"/>
    <cellStyle name="Normal 33 3 2" xfId="22094" xr:uid="{00000000-0005-0000-0000-000012560000}"/>
    <cellStyle name="Normal 33 4" xfId="22095" xr:uid="{00000000-0005-0000-0000-000013560000}"/>
    <cellStyle name="Normal 33 4 2" xfId="22096" xr:uid="{00000000-0005-0000-0000-000014560000}"/>
    <cellStyle name="Normal 33 5" xfId="22097" xr:uid="{00000000-0005-0000-0000-000015560000}"/>
    <cellStyle name="Normal 33 5 2" xfId="22098" xr:uid="{00000000-0005-0000-0000-000016560000}"/>
    <cellStyle name="Normal 33 6" xfId="22099" xr:uid="{00000000-0005-0000-0000-000017560000}"/>
    <cellStyle name="Normal 33 6 2" xfId="22100" xr:uid="{00000000-0005-0000-0000-000018560000}"/>
    <cellStyle name="Normal 33 7" xfId="22101" xr:uid="{00000000-0005-0000-0000-000019560000}"/>
    <cellStyle name="Normal 33 8" xfId="22102" xr:uid="{00000000-0005-0000-0000-00001A560000}"/>
    <cellStyle name="Normal 33 9" xfId="22103" xr:uid="{00000000-0005-0000-0000-00001B560000}"/>
    <cellStyle name="Normal 34" xfId="22104" xr:uid="{00000000-0005-0000-0000-00001C560000}"/>
    <cellStyle name="Normal 34 10" xfId="22105" xr:uid="{00000000-0005-0000-0000-00001D560000}"/>
    <cellStyle name="Normal 34 11" xfId="26700" xr:uid="{00000000-0005-0000-0000-00001E560000}"/>
    <cellStyle name="Normal 34 2" xfId="22106" xr:uid="{00000000-0005-0000-0000-00001F560000}"/>
    <cellStyle name="Normal 34 2 2" xfId="22107" xr:uid="{00000000-0005-0000-0000-000020560000}"/>
    <cellStyle name="Normal 34 2 2 2" xfId="22108" xr:uid="{00000000-0005-0000-0000-000021560000}"/>
    <cellStyle name="Normal 34 2 3" xfId="22109" xr:uid="{00000000-0005-0000-0000-000022560000}"/>
    <cellStyle name="Normal 34 2 3 2" xfId="22110" xr:uid="{00000000-0005-0000-0000-000023560000}"/>
    <cellStyle name="Normal 34 2 4" xfId="22111" xr:uid="{00000000-0005-0000-0000-000024560000}"/>
    <cellStyle name="Normal 34 2 4 2" xfId="22112" xr:uid="{00000000-0005-0000-0000-000025560000}"/>
    <cellStyle name="Normal 34 2 5" xfId="22113" xr:uid="{00000000-0005-0000-0000-000026560000}"/>
    <cellStyle name="Normal 34 2 5 2" xfId="22114" xr:uid="{00000000-0005-0000-0000-000027560000}"/>
    <cellStyle name="Normal 34 2 6" xfId="22115" xr:uid="{00000000-0005-0000-0000-000028560000}"/>
    <cellStyle name="Normal 34 3" xfId="22116" xr:uid="{00000000-0005-0000-0000-000029560000}"/>
    <cellStyle name="Normal 34 3 2" xfId="22117" xr:uid="{00000000-0005-0000-0000-00002A560000}"/>
    <cellStyle name="Normal 34 4" xfId="22118" xr:uid="{00000000-0005-0000-0000-00002B560000}"/>
    <cellStyle name="Normal 34 4 2" xfId="22119" xr:uid="{00000000-0005-0000-0000-00002C560000}"/>
    <cellStyle name="Normal 34 5" xfId="22120" xr:uid="{00000000-0005-0000-0000-00002D560000}"/>
    <cellStyle name="Normal 34 5 2" xfId="22121" xr:uid="{00000000-0005-0000-0000-00002E560000}"/>
    <cellStyle name="Normal 34 6" xfId="22122" xr:uid="{00000000-0005-0000-0000-00002F560000}"/>
    <cellStyle name="Normal 34 6 2" xfId="22123" xr:uid="{00000000-0005-0000-0000-000030560000}"/>
    <cellStyle name="Normal 34 7" xfId="22124" xr:uid="{00000000-0005-0000-0000-000031560000}"/>
    <cellStyle name="Normal 34 8" xfId="22125" xr:uid="{00000000-0005-0000-0000-000032560000}"/>
    <cellStyle name="Normal 34 9" xfId="22126" xr:uid="{00000000-0005-0000-0000-000033560000}"/>
    <cellStyle name="Normal 35" xfId="22127" xr:uid="{00000000-0005-0000-0000-000034560000}"/>
    <cellStyle name="Normal 35 10" xfId="22128" xr:uid="{00000000-0005-0000-0000-000035560000}"/>
    <cellStyle name="Normal 35 2" xfId="22129" xr:uid="{00000000-0005-0000-0000-000036560000}"/>
    <cellStyle name="Normal 35 2 2" xfId="22130" xr:uid="{00000000-0005-0000-0000-000037560000}"/>
    <cellStyle name="Normal 35 2 2 2" xfId="22131" xr:uid="{00000000-0005-0000-0000-000038560000}"/>
    <cellStyle name="Normal 35 2 3" xfId="22132" xr:uid="{00000000-0005-0000-0000-000039560000}"/>
    <cellStyle name="Normal 35 2 3 2" xfId="22133" xr:uid="{00000000-0005-0000-0000-00003A560000}"/>
    <cellStyle name="Normal 35 2 4" xfId="22134" xr:uid="{00000000-0005-0000-0000-00003B560000}"/>
    <cellStyle name="Normal 35 2 4 2" xfId="22135" xr:uid="{00000000-0005-0000-0000-00003C560000}"/>
    <cellStyle name="Normal 35 2 5" xfId="22136" xr:uid="{00000000-0005-0000-0000-00003D560000}"/>
    <cellStyle name="Normal 35 2 5 2" xfId="22137" xr:uid="{00000000-0005-0000-0000-00003E560000}"/>
    <cellStyle name="Normal 35 2 6" xfId="22138" xr:uid="{00000000-0005-0000-0000-00003F560000}"/>
    <cellStyle name="Normal 35 3" xfId="22139" xr:uid="{00000000-0005-0000-0000-000040560000}"/>
    <cellStyle name="Normal 35 3 2" xfId="22140" xr:uid="{00000000-0005-0000-0000-000041560000}"/>
    <cellStyle name="Normal 35 4" xfId="22141" xr:uid="{00000000-0005-0000-0000-000042560000}"/>
    <cellStyle name="Normal 35 4 2" xfId="22142" xr:uid="{00000000-0005-0000-0000-000043560000}"/>
    <cellStyle name="Normal 35 5" xfId="22143" xr:uid="{00000000-0005-0000-0000-000044560000}"/>
    <cellStyle name="Normal 35 5 2" xfId="22144" xr:uid="{00000000-0005-0000-0000-000045560000}"/>
    <cellStyle name="Normal 35 6" xfId="22145" xr:uid="{00000000-0005-0000-0000-000046560000}"/>
    <cellStyle name="Normal 35 6 2" xfId="22146" xr:uid="{00000000-0005-0000-0000-000047560000}"/>
    <cellStyle name="Normal 35 7" xfId="22147" xr:uid="{00000000-0005-0000-0000-000048560000}"/>
    <cellStyle name="Normal 35 8" xfId="22148" xr:uid="{00000000-0005-0000-0000-000049560000}"/>
    <cellStyle name="Normal 35 9" xfId="22149" xr:uid="{00000000-0005-0000-0000-00004A560000}"/>
    <cellStyle name="Normal 36" xfId="22150" xr:uid="{00000000-0005-0000-0000-00004B560000}"/>
    <cellStyle name="Normal 36 10" xfId="22151" xr:uid="{00000000-0005-0000-0000-00004C560000}"/>
    <cellStyle name="Normal 36 2" xfId="22152" xr:uid="{00000000-0005-0000-0000-00004D560000}"/>
    <cellStyle name="Normal 36 2 2" xfId="22153" xr:uid="{00000000-0005-0000-0000-00004E560000}"/>
    <cellStyle name="Normal 36 2 2 2" xfId="22154" xr:uid="{00000000-0005-0000-0000-00004F560000}"/>
    <cellStyle name="Normal 36 2 3" xfId="22155" xr:uid="{00000000-0005-0000-0000-000050560000}"/>
    <cellStyle name="Normal 36 2 3 2" xfId="22156" xr:uid="{00000000-0005-0000-0000-000051560000}"/>
    <cellStyle name="Normal 36 2 4" xfId="22157" xr:uid="{00000000-0005-0000-0000-000052560000}"/>
    <cellStyle name="Normal 36 2 4 2" xfId="22158" xr:uid="{00000000-0005-0000-0000-000053560000}"/>
    <cellStyle name="Normal 36 2 5" xfId="22159" xr:uid="{00000000-0005-0000-0000-000054560000}"/>
    <cellStyle name="Normal 36 2 5 2" xfId="22160" xr:uid="{00000000-0005-0000-0000-000055560000}"/>
    <cellStyle name="Normal 36 2 6" xfId="22161" xr:uid="{00000000-0005-0000-0000-000056560000}"/>
    <cellStyle name="Normal 36 3" xfId="22162" xr:uid="{00000000-0005-0000-0000-000057560000}"/>
    <cellStyle name="Normal 36 3 2" xfId="22163" xr:uid="{00000000-0005-0000-0000-000058560000}"/>
    <cellStyle name="Normal 36 4" xfId="22164" xr:uid="{00000000-0005-0000-0000-000059560000}"/>
    <cellStyle name="Normal 36 4 2" xfId="22165" xr:uid="{00000000-0005-0000-0000-00005A560000}"/>
    <cellStyle name="Normal 36 5" xfId="22166" xr:uid="{00000000-0005-0000-0000-00005B560000}"/>
    <cellStyle name="Normal 36 5 2" xfId="22167" xr:uid="{00000000-0005-0000-0000-00005C560000}"/>
    <cellStyle name="Normal 36 6" xfId="22168" xr:uid="{00000000-0005-0000-0000-00005D560000}"/>
    <cellStyle name="Normal 36 6 2" xfId="22169" xr:uid="{00000000-0005-0000-0000-00005E560000}"/>
    <cellStyle name="Normal 36 7" xfId="22170" xr:uid="{00000000-0005-0000-0000-00005F560000}"/>
    <cellStyle name="Normal 36 8" xfId="22171" xr:uid="{00000000-0005-0000-0000-000060560000}"/>
    <cellStyle name="Normal 36 9" xfId="22172" xr:uid="{00000000-0005-0000-0000-000061560000}"/>
    <cellStyle name="Normal 37" xfId="22173" xr:uid="{00000000-0005-0000-0000-000062560000}"/>
    <cellStyle name="Normal 37 10" xfId="22174" xr:uid="{00000000-0005-0000-0000-000063560000}"/>
    <cellStyle name="Normal 37 2" xfId="22175" xr:uid="{00000000-0005-0000-0000-000064560000}"/>
    <cellStyle name="Normal 37 2 2" xfId="22176" xr:uid="{00000000-0005-0000-0000-000065560000}"/>
    <cellStyle name="Normal 37 2 2 2" xfId="22177" xr:uid="{00000000-0005-0000-0000-000066560000}"/>
    <cellStyle name="Normal 37 2 3" xfId="22178" xr:uid="{00000000-0005-0000-0000-000067560000}"/>
    <cellStyle name="Normal 37 2 3 2" xfId="22179" xr:uid="{00000000-0005-0000-0000-000068560000}"/>
    <cellStyle name="Normal 37 2 4" xfId="22180" xr:uid="{00000000-0005-0000-0000-000069560000}"/>
    <cellStyle name="Normal 37 2 4 2" xfId="22181" xr:uid="{00000000-0005-0000-0000-00006A560000}"/>
    <cellStyle name="Normal 37 2 5" xfId="22182" xr:uid="{00000000-0005-0000-0000-00006B560000}"/>
    <cellStyle name="Normal 37 2 5 2" xfId="22183" xr:uid="{00000000-0005-0000-0000-00006C560000}"/>
    <cellStyle name="Normal 37 2 6" xfId="22184" xr:uid="{00000000-0005-0000-0000-00006D560000}"/>
    <cellStyle name="Normal 37 3" xfId="22185" xr:uid="{00000000-0005-0000-0000-00006E560000}"/>
    <cellStyle name="Normal 37 3 2" xfId="22186" xr:uid="{00000000-0005-0000-0000-00006F560000}"/>
    <cellStyle name="Normal 37 4" xfId="22187" xr:uid="{00000000-0005-0000-0000-000070560000}"/>
    <cellStyle name="Normal 37 4 2" xfId="22188" xr:uid="{00000000-0005-0000-0000-000071560000}"/>
    <cellStyle name="Normal 37 5" xfId="22189" xr:uid="{00000000-0005-0000-0000-000072560000}"/>
    <cellStyle name="Normal 37 5 2" xfId="22190" xr:uid="{00000000-0005-0000-0000-000073560000}"/>
    <cellStyle name="Normal 37 6" xfId="22191" xr:uid="{00000000-0005-0000-0000-000074560000}"/>
    <cellStyle name="Normal 37 6 2" xfId="22192" xr:uid="{00000000-0005-0000-0000-000075560000}"/>
    <cellStyle name="Normal 37 7" xfId="22193" xr:uid="{00000000-0005-0000-0000-000076560000}"/>
    <cellStyle name="Normal 37 8" xfId="22194" xr:uid="{00000000-0005-0000-0000-000077560000}"/>
    <cellStyle name="Normal 37 9" xfId="22195" xr:uid="{00000000-0005-0000-0000-000078560000}"/>
    <cellStyle name="Normal 38" xfId="22196" xr:uid="{00000000-0005-0000-0000-000079560000}"/>
    <cellStyle name="Normal 38 10" xfId="22197" xr:uid="{00000000-0005-0000-0000-00007A560000}"/>
    <cellStyle name="Normal 38 2" xfId="22198" xr:uid="{00000000-0005-0000-0000-00007B560000}"/>
    <cellStyle name="Normal 38 2 2" xfId="22199" xr:uid="{00000000-0005-0000-0000-00007C560000}"/>
    <cellStyle name="Normal 38 2 2 2" xfId="22200" xr:uid="{00000000-0005-0000-0000-00007D560000}"/>
    <cellStyle name="Normal 38 2 3" xfId="22201" xr:uid="{00000000-0005-0000-0000-00007E560000}"/>
    <cellStyle name="Normal 38 2 3 2" xfId="22202" xr:uid="{00000000-0005-0000-0000-00007F560000}"/>
    <cellStyle name="Normal 38 2 4" xfId="22203" xr:uid="{00000000-0005-0000-0000-000080560000}"/>
    <cellStyle name="Normal 38 2 4 2" xfId="22204" xr:uid="{00000000-0005-0000-0000-000081560000}"/>
    <cellStyle name="Normal 38 2 5" xfId="22205" xr:uid="{00000000-0005-0000-0000-000082560000}"/>
    <cellStyle name="Normal 38 2 5 2" xfId="22206" xr:uid="{00000000-0005-0000-0000-000083560000}"/>
    <cellStyle name="Normal 38 2 6" xfId="22207" xr:uid="{00000000-0005-0000-0000-000084560000}"/>
    <cellStyle name="Normal 38 3" xfId="22208" xr:uid="{00000000-0005-0000-0000-000085560000}"/>
    <cellStyle name="Normal 38 3 2" xfId="22209" xr:uid="{00000000-0005-0000-0000-000086560000}"/>
    <cellStyle name="Normal 38 4" xfId="22210" xr:uid="{00000000-0005-0000-0000-000087560000}"/>
    <cellStyle name="Normal 38 4 2" xfId="22211" xr:uid="{00000000-0005-0000-0000-000088560000}"/>
    <cellStyle name="Normal 38 5" xfId="22212" xr:uid="{00000000-0005-0000-0000-000089560000}"/>
    <cellStyle name="Normal 38 5 2" xfId="22213" xr:uid="{00000000-0005-0000-0000-00008A560000}"/>
    <cellStyle name="Normal 38 6" xfId="22214" xr:uid="{00000000-0005-0000-0000-00008B560000}"/>
    <cellStyle name="Normal 38 6 2" xfId="22215" xr:uid="{00000000-0005-0000-0000-00008C560000}"/>
    <cellStyle name="Normal 38 7" xfId="22216" xr:uid="{00000000-0005-0000-0000-00008D560000}"/>
    <cellStyle name="Normal 38 8" xfId="22217" xr:uid="{00000000-0005-0000-0000-00008E560000}"/>
    <cellStyle name="Normal 38 9" xfId="22218" xr:uid="{00000000-0005-0000-0000-00008F560000}"/>
    <cellStyle name="Normal 39" xfId="22219" xr:uid="{00000000-0005-0000-0000-000090560000}"/>
    <cellStyle name="Normal 39 10" xfId="22220" xr:uid="{00000000-0005-0000-0000-000091560000}"/>
    <cellStyle name="Normal 39 2" xfId="22221" xr:uid="{00000000-0005-0000-0000-000092560000}"/>
    <cellStyle name="Normal 39 2 2" xfId="22222" xr:uid="{00000000-0005-0000-0000-000093560000}"/>
    <cellStyle name="Normal 39 2 2 2" xfId="22223" xr:uid="{00000000-0005-0000-0000-000094560000}"/>
    <cellStyle name="Normal 39 2 3" xfId="22224" xr:uid="{00000000-0005-0000-0000-000095560000}"/>
    <cellStyle name="Normal 39 2 3 2" xfId="22225" xr:uid="{00000000-0005-0000-0000-000096560000}"/>
    <cellStyle name="Normal 39 2 4" xfId="22226" xr:uid="{00000000-0005-0000-0000-000097560000}"/>
    <cellStyle name="Normal 39 2 4 2" xfId="22227" xr:uid="{00000000-0005-0000-0000-000098560000}"/>
    <cellStyle name="Normal 39 2 5" xfId="22228" xr:uid="{00000000-0005-0000-0000-000099560000}"/>
    <cellStyle name="Normal 39 2 5 2" xfId="22229" xr:uid="{00000000-0005-0000-0000-00009A560000}"/>
    <cellStyle name="Normal 39 2 6" xfId="22230" xr:uid="{00000000-0005-0000-0000-00009B560000}"/>
    <cellStyle name="Normal 39 3" xfId="22231" xr:uid="{00000000-0005-0000-0000-00009C560000}"/>
    <cellStyle name="Normal 39 3 2" xfId="22232" xr:uid="{00000000-0005-0000-0000-00009D560000}"/>
    <cellStyle name="Normal 39 4" xfId="22233" xr:uid="{00000000-0005-0000-0000-00009E560000}"/>
    <cellStyle name="Normal 39 4 2" xfId="22234" xr:uid="{00000000-0005-0000-0000-00009F560000}"/>
    <cellStyle name="Normal 39 5" xfId="22235" xr:uid="{00000000-0005-0000-0000-0000A0560000}"/>
    <cellStyle name="Normal 39 5 2" xfId="22236" xr:uid="{00000000-0005-0000-0000-0000A1560000}"/>
    <cellStyle name="Normal 39 6" xfId="22237" xr:uid="{00000000-0005-0000-0000-0000A2560000}"/>
    <cellStyle name="Normal 39 6 2" xfId="22238" xr:uid="{00000000-0005-0000-0000-0000A3560000}"/>
    <cellStyle name="Normal 39 7" xfId="22239" xr:uid="{00000000-0005-0000-0000-0000A4560000}"/>
    <cellStyle name="Normal 39 8" xfId="22240" xr:uid="{00000000-0005-0000-0000-0000A5560000}"/>
    <cellStyle name="Normal 39 9" xfId="22241" xr:uid="{00000000-0005-0000-0000-0000A6560000}"/>
    <cellStyle name="Normal 4" xfId="76" xr:uid="{00000000-0005-0000-0000-0000A7560000}"/>
    <cellStyle name="Normal 4 10" xfId="22242" xr:uid="{00000000-0005-0000-0000-0000A8560000}"/>
    <cellStyle name="Normal 4 11" xfId="22243" xr:uid="{00000000-0005-0000-0000-0000A9560000}"/>
    <cellStyle name="Normal 4 12" xfId="22244" xr:uid="{00000000-0005-0000-0000-0000AA560000}"/>
    <cellStyle name="Normal 4 13" xfId="22245" xr:uid="{00000000-0005-0000-0000-0000AB560000}"/>
    <cellStyle name="Normal 4 2" xfId="129" xr:uid="{00000000-0005-0000-0000-0000AC560000}"/>
    <cellStyle name="Normal 4 2 10" xfId="22246" xr:uid="{00000000-0005-0000-0000-0000AD560000}"/>
    <cellStyle name="Normal 4 2 2" xfId="22247" xr:uid="{00000000-0005-0000-0000-0000AE560000}"/>
    <cellStyle name="Normal 4 2 2 2" xfId="22248" xr:uid="{00000000-0005-0000-0000-0000AF560000}"/>
    <cellStyle name="Normal 4 2 2 2 2" xfId="22249" xr:uid="{00000000-0005-0000-0000-0000B0560000}"/>
    <cellStyle name="Normal 4 2 2 2 3" xfId="22250" xr:uid="{00000000-0005-0000-0000-0000B1560000}"/>
    <cellStyle name="Normal 4 2 2 2 4" xfId="22251" xr:uid="{00000000-0005-0000-0000-0000B2560000}"/>
    <cellStyle name="Normal 4 2 2 2 5" xfId="22252" xr:uid="{00000000-0005-0000-0000-0000B3560000}"/>
    <cellStyle name="Normal 4 2 2 3" xfId="22253" xr:uid="{00000000-0005-0000-0000-0000B4560000}"/>
    <cellStyle name="Normal 4 2 2 4" xfId="22254" xr:uid="{00000000-0005-0000-0000-0000B5560000}"/>
    <cellStyle name="Normal 4 2 2 5" xfId="22255" xr:uid="{00000000-0005-0000-0000-0000B6560000}"/>
    <cellStyle name="Normal 4 2 3" xfId="22256" xr:uid="{00000000-0005-0000-0000-0000B7560000}"/>
    <cellStyle name="Normal 4 2 3 2" xfId="22257" xr:uid="{00000000-0005-0000-0000-0000B8560000}"/>
    <cellStyle name="Normal 4 2 3 2 2" xfId="22258" xr:uid="{00000000-0005-0000-0000-0000B9560000}"/>
    <cellStyle name="Normal 4 2 3 3" xfId="22259" xr:uid="{00000000-0005-0000-0000-0000BA560000}"/>
    <cellStyle name="Normal 4 2 3 3 2" xfId="22260" xr:uid="{00000000-0005-0000-0000-0000BB560000}"/>
    <cellStyle name="Normal 4 2 3 4" xfId="22261" xr:uid="{00000000-0005-0000-0000-0000BC560000}"/>
    <cellStyle name="Normal 4 2 3 5" xfId="22262" xr:uid="{00000000-0005-0000-0000-0000BD560000}"/>
    <cellStyle name="Normal 4 2 3 6" xfId="22263" xr:uid="{00000000-0005-0000-0000-0000BE560000}"/>
    <cellStyle name="Normal 4 2 3 7" xfId="22264" xr:uid="{00000000-0005-0000-0000-0000BF560000}"/>
    <cellStyle name="Normal 4 2 4" xfId="22265" xr:uid="{00000000-0005-0000-0000-0000C0560000}"/>
    <cellStyle name="Normal 4 2 4 2" xfId="22266" xr:uid="{00000000-0005-0000-0000-0000C1560000}"/>
    <cellStyle name="Normal 4 2 5" xfId="22267" xr:uid="{00000000-0005-0000-0000-0000C2560000}"/>
    <cellStyle name="Normal 4 2 5 2" xfId="22268" xr:uid="{00000000-0005-0000-0000-0000C3560000}"/>
    <cellStyle name="Normal 4 2 6" xfId="22269" xr:uid="{00000000-0005-0000-0000-0000C4560000}"/>
    <cellStyle name="Normal 4 2 6 2" xfId="22270" xr:uid="{00000000-0005-0000-0000-0000C5560000}"/>
    <cellStyle name="Normal 4 2 7" xfId="22271" xr:uid="{00000000-0005-0000-0000-0000C6560000}"/>
    <cellStyle name="Normal 4 2 8" xfId="22272" xr:uid="{00000000-0005-0000-0000-0000C7560000}"/>
    <cellStyle name="Normal 4 2 9" xfId="22273" xr:uid="{00000000-0005-0000-0000-0000C8560000}"/>
    <cellStyle name="Normal 4 3" xfId="22274" xr:uid="{00000000-0005-0000-0000-0000C9560000}"/>
    <cellStyle name="Normal 4 3 2" xfId="22275" xr:uid="{00000000-0005-0000-0000-0000CA560000}"/>
    <cellStyle name="Normal 4 3 2 2" xfId="22276" xr:uid="{00000000-0005-0000-0000-0000CB560000}"/>
    <cellStyle name="Normal 4 3 2 2 2" xfId="22277" xr:uid="{00000000-0005-0000-0000-0000CC560000}"/>
    <cellStyle name="Normal 4 3 2 2 2 2" xfId="22278" xr:uid="{00000000-0005-0000-0000-0000CD560000}"/>
    <cellStyle name="Normal 4 3 2 2 3" xfId="22279" xr:uid="{00000000-0005-0000-0000-0000CE560000}"/>
    <cellStyle name="Normal 4 3 2 2 4" xfId="22280" xr:uid="{00000000-0005-0000-0000-0000CF560000}"/>
    <cellStyle name="Normal 4 3 2 2 5" xfId="22281" xr:uid="{00000000-0005-0000-0000-0000D0560000}"/>
    <cellStyle name="Normal 4 3 2 2 6" xfId="22282" xr:uid="{00000000-0005-0000-0000-0000D1560000}"/>
    <cellStyle name="Normal 4 3 2 3" xfId="22283" xr:uid="{00000000-0005-0000-0000-0000D2560000}"/>
    <cellStyle name="Normal 4 3 2 3 2" xfId="22284" xr:uid="{00000000-0005-0000-0000-0000D3560000}"/>
    <cellStyle name="Normal 4 3 2 4" xfId="22285" xr:uid="{00000000-0005-0000-0000-0000D4560000}"/>
    <cellStyle name="Normal 4 3 2 5" xfId="22286" xr:uid="{00000000-0005-0000-0000-0000D5560000}"/>
    <cellStyle name="Normal 4 3 2 6" xfId="22287" xr:uid="{00000000-0005-0000-0000-0000D6560000}"/>
    <cellStyle name="Normal 4 3 2 7" xfId="22288" xr:uid="{00000000-0005-0000-0000-0000D7560000}"/>
    <cellStyle name="Normal 4 3 3" xfId="22289" xr:uid="{00000000-0005-0000-0000-0000D8560000}"/>
    <cellStyle name="Normal 4 3 3 2" xfId="22290" xr:uid="{00000000-0005-0000-0000-0000D9560000}"/>
    <cellStyle name="Normal 4 3 3 2 2" xfId="22291" xr:uid="{00000000-0005-0000-0000-0000DA560000}"/>
    <cellStyle name="Normal 4 3 3 3" xfId="22292" xr:uid="{00000000-0005-0000-0000-0000DB560000}"/>
    <cellStyle name="Normal 4 3 3 4" xfId="22293" xr:uid="{00000000-0005-0000-0000-0000DC560000}"/>
    <cellStyle name="Normal 4 3 3 5" xfId="22294" xr:uid="{00000000-0005-0000-0000-0000DD560000}"/>
    <cellStyle name="Normal 4 3 3 6" xfId="22295" xr:uid="{00000000-0005-0000-0000-0000DE560000}"/>
    <cellStyle name="Normal 4 3 4" xfId="22296" xr:uid="{00000000-0005-0000-0000-0000DF560000}"/>
    <cellStyle name="Normal 4 3 4 2" xfId="22297" xr:uid="{00000000-0005-0000-0000-0000E0560000}"/>
    <cellStyle name="Normal 4 3 5" xfId="22298" xr:uid="{00000000-0005-0000-0000-0000E1560000}"/>
    <cellStyle name="Normal 4 3 5 2" xfId="22299" xr:uid="{00000000-0005-0000-0000-0000E2560000}"/>
    <cellStyle name="Normal 4 3 6" xfId="22300" xr:uid="{00000000-0005-0000-0000-0000E3560000}"/>
    <cellStyle name="Normal 4 3 7" xfId="22301" xr:uid="{00000000-0005-0000-0000-0000E4560000}"/>
    <cellStyle name="Normal 4 3 8" xfId="22302" xr:uid="{00000000-0005-0000-0000-0000E5560000}"/>
    <cellStyle name="Normal 4 3 9" xfId="22303" xr:uid="{00000000-0005-0000-0000-0000E6560000}"/>
    <cellStyle name="Normal 4 4" xfId="22304" xr:uid="{00000000-0005-0000-0000-0000E7560000}"/>
    <cellStyle name="Normal 4 4 2" xfId="22305" xr:uid="{00000000-0005-0000-0000-0000E8560000}"/>
    <cellStyle name="Normal 4 4 2 2" xfId="22306" xr:uid="{00000000-0005-0000-0000-0000E9560000}"/>
    <cellStyle name="Normal 4 4 2 2 2" xfId="22307" xr:uid="{00000000-0005-0000-0000-0000EA560000}"/>
    <cellStyle name="Normal 4 4 2 3" xfId="22308" xr:uid="{00000000-0005-0000-0000-0000EB560000}"/>
    <cellStyle name="Normal 4 4 3" xfId="22309" xr:uid="{00000000-0005-0000-0000-0000EC560000}"/>
    <cellStyle name="Normal 4 4 3 2" xfId="22310" xr:uid="{00000000-0005-0000-0000-0000ED560000}"/>
    <cellStyle name="Normal 4 4 4" xfId="22311" xr:uid="{00000000-0005-0000-0000-0000EE560000}"/>
    <cellStyle name="Normal 4 4 4 2" xfId="22312" xr:uid="{00000000-0005-0000-0000-0000EF560000}"/>
    <cellStyle name="Normal 4 4 5" xfId="22313" xr:uid="{00000000-0005-0000-0000-0000F0560000}"/>
    <cellStyle name="Normal 4 4 6" xfId="22314" xr:uid="{00000000-0005-0000-0000-0000F1560000}"/>
    <cellStyle name="Normal 4 5" xfId="22315" xr:uid="{00000000-0005-0000-0000-0000F2560000}"/>
    <cellStyle name="Normal 4 5 2" xfId="22316" xr:uid="{00000000-0005-0000-0000-0000F3560000}"/>
    <cellStyle name="Normal 4 5 2 2" xfId="22317" xr:uid="{00000000-0005-0000-0000-0000F4560000}"/>
    <cellStyle name="Normal 4 5 3" xfId="22318" xr:uid="{00000000-0005-0000-0000-0000F5560000}"/>
    <cellStyle name="Normal 4 5 4" xfId="22319" xr:uid="{00000000-0005-0000-0000-0000F6560000}"/>
    <cellStyle name="Normal 4 6" xfId="22320" xr:uid="{00000000-0005-0000-0000-0000F7560000}"/>
    <cellStyle name="Normal 4 6 2" xfId="22321" xr:uid="{00000000-0005-0000-0000-0000F8560000}"/>
    <cellStyle name="Normal 4 6 2 2" xfId="22322" xr:uid="{00000000-0005-0000-0000-0000F9560000}"/>
    <cellStyle name="Normal 4 6 2 3" xfId="22323" xr:uid="{00000000-0005-0000-0000-0000FA560000}"/>
    <cellStyle name="Normal 4 6 2 4" xfId="22324" xr:uid="{00000000-0005-0000-0000-0000FB560000}"/>
    <cellStyle name="Normal 4 6 2 5" xfId="22325" xr:uid="{00000000-0005-0000-0000-0000FC560000}"/>
    <cellStyle name="Normal 4 6 3" xfId="22326" xr:uid="{00000000-0005-0000-0000-0000FD560000}"/>
    <cellStyle name="Normal 4 6 4" xfId="22327" xr:uid="{00000000-0005-0000-0000-0000FE560000}"/>
    <cellStyle name="Normal 4 6 5" xfId="22328" xr:uid="{00000000-0005-0000-0000-0000FF560000}"/>
    <cellStyle name="Normal 4 6 6" xfId="22329" xr:uid="{00000000-0005-0000-0000-000000570000}"/>
    <cellStyle name="Normal 4 7" xfId="22330" xr:uid="{00000000-0005-0000-0000-000001570000}"/>
    <cellStyle name="Normal 4 7 2" xfId="22331" xr:uid="{00000000-0005-0000-0000-000002570000}"/>
    <cellStyle name="Normal 4 7 3" xfId="22332" xr:uid="{00000000-0005-0000-0000-000003570000}"/>
    <cellStyle name="Normal 4 7 4" xfId="22333" xr:uid="{00000000-0005-0000-0000-000004570000}"/>
    <cellStyle name="Normal 4 7 5" xfId="22334" xr:uid="{00000000-0005-0000-0000-000005570000}"/>
    <cellStyle name="Normal 4 8" xfId="22335" xr:uid="{00000000-0005-0000-0000-000006570000}"/>
    <cellStyle name="Normal 4 9" xfId="22336" xr:uid="{00000000-0005-0000-0000-000007570000}"/>
    <cellStyle name="Normal 40" xfId="22337" xr:uid="{00000000-0005-0000-0000-000008570000}"/>
    <cellStyle name="Normal 40 10" xfId="22338" xr:uid="{00000000-0005-0000-0000-000009570000}"/>
    <cellStyle name="Normal 40 11" xfId="22339" xr:uid="{00000000-0005-0000-0000-00000A570000}"/>
    <cellStyle name="Normal 40 2" xfId="22340" xr:uid="{00000000-0005-0000-0000-00000B570000}"/>
    <cellStyle name="Normal 40 2 2" xfId="22341" xr:uid="{00000000-0005-0000-0000-00000C570000}"/>
    <cellStyle name="Normal 40 2 2 2" xfId="22342" xr:uid="{00000000-0005-0000-0000-00000D570000}"/>
    <cellStyle name="Normal 40 2 2 2 2" xfId="22343" xr:uid="{00000000-0005-0000-0000-00000E570000}"/>
    <cellStyle name="Normal 40 2 2 3" xfId="22344" xr:uid="{00000000-0005-0000-0000-00000F570000}"/>
    <cellStyle name="Normal 40 2 2 3 2" xfId="22345" xr:uid="{00000000-0005-0000-0000-000010570000}"/>
    <cellStyle name="Normal 40 2 2 4" xfId="22346" xr:uid="{00000000-0005-0000-0000-000011570000}"/>
    <cellStyle name="Normal 40 2 2 4 2" xfId="22347" xr:uid="{00000000-0005-0000-0000-000012570000}"/>
    <cellStyle name="Normal 40 2 2 5" xfId="22348" xr:uid="{00000000-0005-0000-0000-000013570000}"/>
    <cellStyle name="Normal 40 2 2 5 2" xfId="22349" xr:uid="{00000000-0005-0000-0000-000014570000}"/>
    <cellStyle name="Normal 40 2 2 6" xfId="22350" xr:uid="{00000000-0005-0000-0000-000015570000}"/>
    <cellStyle name="Normal 40 2 3" xfId="22351" xr:uid="{00000000-0005-0000-0000-000016570000}"/>
    <cellStyle name="Normal 40 2 3 2" xfId="22352" xr:uid="{00000000-0005-0000-0000-000017570000}"/>
    <cellStyle name="Normal 40 2 4" xfId="22353" xr:uid="{00000000-0005-0000-0000-000018570000}"/>
    <cellStyle name="Normal 40 2 4 2" xfId="22354" xr:uid="{00000000-0005-0000-0000-000019570000}"/>
    <cellStyle name="Normal 40 2 5" xfId="22355" xr:uid="{00000000-0005-0000-0000-00001A570000}"/>
    <cellStyle name="Normal 40 2 5 2" xfId="22356" xr:uid="{00000000-0005-0000-0000-00001B570000}"/>
    <cellStyle name="Normal 40 2 6" xfId="22357" xr:uid="{00000000-0005-0000-0000-00001C570000}"/>
    <cellStyle name="Normal 40 2 6 2" xfId="22358" xr:uid="{00000000-0005-0000-0000-00001D570000}"/>
    <cellStyle name="Normal 40 2 7" xfId="22359" xr:uid="{00000000-0005-0000-0000-00001E570000}"/>
    <cellStyle name="Normal 40 2 8" xfId="22360" xr:uid="{00000000-0005-0000-0000-00001F570000}"/>
    <cellStyle name="Normal 40 2 9" xfId="22361" xr:uid="{00000000-0005-0000-0000-000020570000}"/>
    <cellStyle name="Normal 40 3" xfId="22362" xr:uid="{00000000-0005-0000-0000-000021570000}"/>
    <cellStyle name="Normal 40 3 2" xfId="22363" xr:uid="{00000000-0005-0000-0000-000022570000}"/>
    <cellStyle name="Normal 40 3 2 2" xfId="22364" xr:uid="{00000000-0005-0000-0000-000023570000}"/>
    <cellStyle name="Normal 40 3 3" xfId="22365" xr:uid="{00000000-0005-0000-0000-000024570000}"/>
    <cellStyle name="Normal 40 3 3 2" xfId="22366" xr:uid="{00000000-0005-0000-0000-000025570000}"/>
    <cellStyle name="Normal 40 3 4" xfId="22367" xr:uid="{00000000-0005-0000-0000-000026570000}"/>
    <cellStyle name="Normal 40 3 4 2" xfId="22368" xr:uid="{00000000-0005-0000-0000-000027570000}"/>
    <cellStyle name="Normal 40 3 5" xfId="22369" xr:uid="{00000000-0005-0000-0000-000028570000}"/>
    <cellStyle name="Normal 40 3 5 2" xfId="22370" xr:uid="{00000000-0005-0000-0000-000029570000}"/>
    <cellStyle name="Normal 40 3 6" xfId="22371" xr:uid="{00000000-0005-0000-0000-00002A570000}"/>
    <cellStyle name="Normal 40 4" xfId="22372" xr:uid="{00000000-0005-0000-0000-00002B570000}"/>
    <cellStyle name="Normal 40 4 2" xfId="22373" xr:uid="{00000000-0005-0000-0000-00002C570000}"/>
    <cellStyle name="Normal 40 5" xfId="22374" xr:uid="{00000000-0005-0000-0000-00002D570000}"/>
    <cellStyle name="Normal 40 5 2" xfId="22375" xr:uid="{00000000-0005-0000-0000-00002E570000}"/>
    <cellStyle name="Normal 40 6" xfId="22376" xr:uid="{00000000-0005-0000-0000-00002F570000}"/>
    <cellStyle name="Normal 40 6 2" xfId="22377" xr:uid="{00000000-0005-0000-0000-000030570000}"/>
    <cellStyle name="Normal 40 7" xfId="22378" xr:uid="{00000000-0005-0000-0000-000031570000}"/>
    <cellStyle name="Normal 40 7 2" xfId="22379" xr:uid="{00000000-0005-0000-0000-000032570000}"/>
    <cellStyle name="Normal 40 8" xfId="22380" xr:uid="{00000000-0005-0000-0000-000033570000}"/>
    <cellStyle name="Normal 40 9" xfId="22381" xr:uid="{00000000-0005-0000-0000-000034570000}"/>
    <cellStyle name="Normal 41" xfId="22382" xr:uid="{00000000-0005-0000-0000-000035570000}"/>
    <cellStyle name="Normal 41 10" xfId="22383" xr:uid="{00000000-0005-0000-0000-000036570000}"/>
    <cellStyle name="Normal 41 11" xfId="22384" xr:uid="{00000000-0005-0000-0000-000037570000}"/>
    <cellStyle name="Normal 41 2" xfId="22385" xr:uid="{00000000-0005-0000-0000-000038570000}"/>
    <cellStyle name="Normal 41 2 2" xfId="22386" xr:uid="{00000000-0005-0000-0000-000039570000}"/>
    <cellStyle name="Normal 41 2 2 2" xfId="22387" xr:uid="{00000000-0005-0000-0000-00003A570000}"/>
    <cellStyle name="Normal 41 2 3" xfId="22388" xr:uid="{00000000-0005-0000-0000-00003B570000}"/>
    <cellStyle name="Normal 41 2 3 2" xfId="22389" xr:uid="{00000000-0005-0000-0000-00003C570000}"/>
    <cellStyle name="Normal 41 2 4" xfId="22390" xr:uid="{00000000-0005-0000-0000-00003D570000}"/>
    <cellStyle name="Normal 41 2 4 2" xfId="22391" xr:uid="{00000000-0005-0000-0000-00003E570000}"/>
    <cellStyle name="Normal 41 2 5" xfId="22392" xr:uid="{00000000-0005-0000-0000-00003F570000}"/>
    <cellStyle name="Normal 41 2 5 2" xfId="22393" xr:uid="{00000000-0005-0000-0000-000040570000}"/>
    <cellStyle name="Normal 41 2 6" xfId="22394" xr:uid="{00000000-0005-0000-0000-000041570000}"/>
    <cellStyle name="Normal 41 2 7" xfId="22395" xr:uid="{00000000-0005-0000-0000-000042570000}"/>
    <cellStyle name="Normal 41 3" xfId="22396" xr:uid="{00000000-0005-0000-0000-000043570000}"/>
    <cellStyle name="Normal 41 3 2" xfId="22397" xr:uid="{00000000-0005-0000-0000-000044570000}"/>
    <cellStyle name="Normal 41 4" xfId="22398" xr:uid="{00000000-0005-0000-0000-000045570000}"/>
    <cellStyle name="Normal 41 4 2" xfId="22399" xr:uid="{00000000-0005-0000-0000-000046570000}"/>
    <cellStyle name="Normal 41 5" xfId="22400" xr:uid="{00000000-0005-0000-0000-000047570000}"/>
    <cellStyle name="Normal 41 5 2" xfId="22401" xr:uid="{00000000-0005-0000-0000-000048570000}"/>
    <cellStyle name="Normal 41 6" xfId="22402" xr:uid="{00000000-0005-0000-0000-000049570000}"/>
    <cellStyle name="Normal 41 6 2" xfId="22403" xr:uid="{00000000-0005-0000-0000-00004A570000}"/>
    <cellStyle name="Normal 41 7" xfId="22404" xr:uid="{00000000-0005-0000-0000-00004B570000}"/>
    <cellStyle name="Normal 41 8" xfId="22405" xr:uid="{00000000-0005-0000-0000-00004C570000}"/>
    <cellStyle name="Normal 41 9" xfId="22406" xr:uid="{00000000-0005-0000-0000-00004D570000}"/>
    <cellStyle name="Normal 42" xfId="22407" xr:uid="{00000000-0005-0000-0000-00004E570000}"/>
    <cellStyle name="Normal 42 10" xfId="22408" xr:uid="{00000000-0005-0000-0000-00004F570000}"/>
    <cellStyle name="Normal 42 2" xfId="22409" xr:uid="{00000000-0005-0000-0000-000050570000}"/>
    <cellStyle name="Normal 42 2 2" xfId="22410" xr:uid="{00000000-0005-0000-0000-000051570000}"/>
    <cellStyle name="Normal 42 2 2 2" xfId="22411" xr:uid="{00000000-0005-0000-0000-000052570000}"/>
    <cellStyle name="Normal 42 2 3" xfId="22412" xr:uid="{00000000-0005-0000-0000-000053570000}"/>
    <cellStyle name="Normal 42 2 3 2" xfId="22413" xr:uid="{00000000-0005-0000-0000-000054570000}"/>
    <cellStyle name="Normal 42 2 4" xfId="22414" xr:uid="{00000000-0005-0000-0000-000055570000}"/>
    <cellStyle name="Normal 42 2 4 2" xfId="22415" xr:uid="{00000000-0005-0000-0000-000056570000}"/>
    <cellStyle name="Normal 42 2 5" xfId="22416" xr:uid="{00000000-0005-0000-0000-000057570000}"/>
    <cellStyle name="Normal 42 2 5 2" xfId="22417" xr:uid="{00000000-0005-0000-0000-000058570000}"/>
    <cellStyle name="Normal 42 2 6" xfId="22418" xr:uid="{00000000-0005-0000-0000-000059570000}"/>
    <cellStyle name="Normal 42 2 7" xfId="22419" xr:uid="{00000000-0005-0000-0000-00005A570000}"/>
    <cellStyle name="Normal 42 3" xfId="22420" xr:uid="{00000000-0005-0000-0000-00005B570000}"/>
    <cellStyle name="Normal 42 3 2" xfId="22421" xr:uid="{00000000-0005-0000-0000-00005C570000}"/>
    <cellStyle name="Normal 42 3 3" xfId="22422" xr:uid="{00000000-0005-0000-0000-00005D570000}"/>
    <cellStyle name="Normal 42 4" xfId="22423" xr:uid="{00000000-0005-0000-0000-00005E570000}"/>
    <cellStyle name="Normal 42 4 2" xfId="22424" xr:uid="{00000000-0005-0000-0000-00005F570000}"/>
    <cellStyle name="Normal 42 5" xfId="22425" xr:uid="{00000000-0005-0000-0000-000060570000}"/>
    <cellStyle name="Normal 42 5 2" xfId="22426" xr:uid="{00000000-0005-0000-0000-000061570000}"/>
    <cellStyle name="Normal 42 6" xfId="22427" xr:uid="{00000000-0005-0000-0000-000062570000}"/>
    <cellStyle name="Normal 42 6 2" xfId="22428" xr:uid="{00000000-0005-0000-0000-000063570000}"/>
    <cellStyle name="Normal 42 7" xfId="22429" xr:uid="{00000000-0005-0000-0000-000064570000}"/>
    <cellStyle name="Normal 42 8" xfId="22430" xr:uid="{00000000-0005-0000-0000-000065570000}"/>
    <cellStyle name="Normal 42 9" xfId="22431" xr:uid="{00000000-0005-0000-0000-000066570000}"/>
    <cellStyle name="Normal 43" xfId="22432" xr:uid="{00000000-0005-0000-0000-000067570000}"/>
    <cellStyle name="Normal 43 10" xfId="22433" xr:uid="{00000000-0005-0000-0000-000068570000}"/>
    <cellStyle name="Normal 43 2" xfId="22434" xr:uid="{00000000-0005-0000-0000-000069570000}"/>
    <cellStyle name="Normal 43 2 2" xfId="22435" xr:uid="{00000000-0005-0000-0000-00006A570000}"/>
    <cellStyle name="Normal 43 2 2 2" xfId="22436" xr:uid="{00000000-0005-0000-0000-00006B570000}"/>
    <cellStyle name="Normal 43 2 3" xfId="22437" xr:uid="{00000000-0005-0000-0000-00006C570000}"/>
    <cellStyle name="Normal 43 2 3 2" xfId="22438" xr:uid="{00000000-0005-0000-0000-00006D570000}"/>
    <cellStyle name="Normal 43 2 4" xfId="22439" xr:uid="{00000000-0005-0000-0000-00006E570000}"/>
    <cellStyle name="Normal 43 2 4 2" xfId="22440" xr:uid="{00000000-0005-0000-0000-00006F570000}"/>
    <cellStyle name="Normal 43 2 5" xfId="22441" xr:uid="{00000000-0005-0000-0000-000070570000}"/>
    <cellStyle name="Normal 43 2 5 2" xfId="22442" xr:uid="{00000000-0005-0000-0000-000071570000}"/>
    <cellStyle name="Normal 43 2 6" xfId="22443" xr:uid="{00000000-0005-0000-0000-000072570000}"/>
    <cellStyle name="Normal 43 3" xfId="22444" xr:uid="{00000000-0005-0000-0000-000073570000}"/>
    <cellStyle name="Normal 43 3 2" xfId="22445" xr:uid="{00000000-0005-0000-0000-000074570000}"/>
    <cellStyle name="Normal 43 4" xfId="22446" xr:uid="{00000000-0005-0000-0000-000075570000}"/>
    <cellStyle name="Normal 43 4 2" xfId="22447" xr:uid="{00000000-0005-0000-0000-000076570000}"/>
    <cellStyle name="Normal 43 5" xfId="22448" xr:uid="{00000000-0005-0000-0000-000077570000}"/>
    <cellStyle name="Normal 43 5 2" xfId="22449" xr:uid="{00000000-0005-0000-0000-000078570000}"/>
    <cellStyle name="Normal 43 6" xfId="22450" xr:uid="{00000000-0005-0000-0000-000079570000}"/>
    <cellStyle name="Normal 43 6 2" xfId="22451" xr:uid="{00000000-0005-0000-0000-00007A570000}"/>
    <cellStyle name="Normal 43 7" xfId="22452" xr:uid="{00000000-0005-0000-0000-00007B570000}"/>
    <cellStyle name="Normal 43 8" xfId="22453" xr:uid="{00000000-0005-0000-0000-00007C570000}"/>
    <cellStyle name="Normal 43 9" xfId="22454" xr:uid="{00000000-0005-0000-0000-00007D570000}"/>
    <cellStyle name="Normal 44" xfId="22455" xr:uid="{00000000-0005-0000-0000-00007E570000}"/>
    <cellStyle name="Normal 44 2" xfId="22456" xr:uid="{00000000-0005-0000-0000-00007F570000}"/>
    <cellStyle name="Normal 44 2 2" xfId="22457" xr:uid="{00000000-0005-0000-0000-000080570000}"/>
    <cellStyle name="Normal 44 2 2 2" xfId="22458" xr:uid="{00000000-0005-0000-0000-000081570000}"/>
    <cellStyle name="Normal 44 2 3" xfId="22459" xr:uid="{00000000-0005-0000-0000-000082570000}"/>
    <cellStyle name="Normal 44 2 3 2" xfId="22460" xr:uid="{00000000-0005-0000-0000-000083570000}"/>
    <cellStyle name="Normal 44 2 4" xfId="22461" xr:uid="{00000000-0005-0000-0000-000084570000}"/>
    <cellStyle name="Normal 44 2 4 2" xfId="22462" xr:uid="{00000000-0005-0000-0000-000085570000}"/>
    <cellStyle name="Normal 44 2 5" xfId="22463" xr:uid="{00000000-0005-0000-0000-000086570000}"/>
    <cellStyle name="Normal 44 2 5 2" xfId="22464" xr:uid="{00000000-0005-0000-0000-000087570000}"/>
    <cellStyle name="Normal 44 2 6" xfId="22465" xr:uid="{00000000-0005-0000-0000-000088570000}"/>
    <cellStyle name="Normal 44 3" xfId="22466" xr:uid="{00000000-0005-0000-0000-000089570000}"/>
    <cellStyle name="Normal 44 3 2" xfId="22467" xr:uid="{00000000-0005-0000-0000-00008A570000}"/>
    <cellStyle name="Normal 44 4" xfId="22468" xr:uid="{00000000-0005-0000-0000-00008B570000}"/>
    <cellStyle name="Normal 44 4 2" xfId="22469" xr:uid="{00000000-0005-0000-0000-00008C570000}"/>
    <cellStyle name="Normal 44 5" xfId="22470" xr:uid="{00000000-0005-0000-0000-00008D570000}"/>
    <cellStyle name="Normal 44 5 2" xfId="22471" xr:uid="{00000000-0005-0000-0000-00008E570000}"/>
    <cellStyle name="Normal 44 6" xfId="22472" xr:uid="{00000000-0005-0000-0000-00008F570000}"/>
    <cellStyle name="Normal 44 6 2" xfId="22473" xr:uid="{00000000-0005-0000-0000-000090570000}"/>
    <cellStyle name="Normal 44 7" xfId="22474" xr:uid="{00000000-0005-0000-0000-000091570000}"/>
    <cellStyle name="Normal 44 8" xfId="22475" xr:uid="{00000000-0005-0000-0000-000092570000}"/>
    <cellStyle name="Normal 44 9" xfId="22476" xr:uid="{00000000-0005-0000-0000-000093570000}"/>
    <cellStyle name="Normal 45" xfId="22477" xr:uid="{00000000-0005-0000-0000-000094570000}"/>
    <cellStyle name="Normal 45 10" xfId="26664" xr:uid="{00000000-0005-0000-0000-000095570000}"/>
    <cellStyle name="Normal 45 2" xfId="22478" xr:uid="{00000000-0005-0000-0000-000096570000}"/>
    <cellStyle name="Normal 45 2 2" xfId="22479" xr:uid="{00000000-0005-0000-0000-000097570000}"/>
    <cellStyle name="Normal 45 2 2 2" xfId="22480" xr:uid="{00000000-0005-0000-0000-000098570000}"/>
    <cellStyle name="Normal 45 2 3" xfId="22481" xr:uid="{00000000-0005-0000-0000-000099570000}"/>
    <cellStyle name="Normal 45 2 3 2" xfId="22482" xr:uid="{00000000-0005-0000-0000-00009A570000}"/>
    <cellStyle name="Normal 45 2 4" xfId="22483" xr:uid="{00000000-0005-0000-0000-00009B570000}"/>
    <cellStyle name="Normal 45 2 4 2" xfId="22484" xr:uid="{00000000-0005-0000-0000-00009C570000}"/>
    <cellStyle name="Normal 45 2 5" xfId="22485" xr:uid="{00000000-0005-0000-0000-00009D570000}"/>
    <cellStyle name="Normal 45 2 5 2" xfId="22486" xr:uid="{00000000-0005-0000-0000-00009E570000}"/>
    <cellStyle name="Normal 45 2 6" xfId="22487" xr:uid="{00000000-0005-0000-0000-00009F570000}"/>
    <cellStyle name="Normal 45 3" xfId="22488" xr:uid="{00000000-0005-0000-0000-0000A0570000}"/>
    <cellStyle name="Normal 45 3 2" xfId="22489" xr:uid="{00000000-0005-0000-0000-0000A1570000}"/>
    <cellStyle name="Normal 45 4" xfId="22490" xr:uid="{00000000-0005-0000-0000-0000A2570000}"/>
    <cellStyle name="Normal 45 4 2" xfId="22491" xr:uid="{00000000-0005-0000-0000-0000A3570000}"/>
    <cellStyle name="Normal 45 5" xfId="22492" xr:uid="{00000000-0005-0000-0000-0000A4570000}"/>
    <cellStyle name="Normal 45 5 2" xfId="22493" xr:uid="{00000000-0005-0000-0000-0000A5570000}"/>
    <cellStyle name="Normal 45 6" xfId="22494" xr:uid="{00000000-0005-0000-0000-0000A6570000}"/>
    <cellStyle name="Normal 45 6 2" xfId="22495" xr:uid="{00000000-0005-0000-0000-0000A7570000}"/>
    <cellStyle name="Normal 45 7" xfId="22496" xr:uid="{00000000-0005-0000-0000-0000A8570000}"/>
    <cellStyle name="Normal 45 8" xfId="22497" xr:uid="{00000000-0005-0000-0000-0000A9570000}"/>
    <cellStyle name="Normal 45 9" xfId="22498" xr:uid="{00000000-0005-0000-0000-0000AA570000}"/>
    <cellStyle name="Normal 46" xfId="22499" xr:uid="{00000000-0005-0000-0000-0000AB570000}"/>
    <cellStyle name="Normal 46 2" xfId="22500" xr:uid="{00000000-0005-0000-0000-0000AC570000}"/>
    <cellStyle name="Normal 46 2 2" xfId="22501" xr:uid="{00000000-0005-0000-0000-0000AD570000}"/>
    <cellStyle name="Normal 46 2 2 2" xfId="22502" xr:uid="{00000000-0005-0000-0000-0000AE570000}"/>
    <cellStyle name="Normal 46 2 3" xfId="22503" xr:uid="{00000000-0005-0000-0000-0000AF570000}"/>
    <cellStyle name="Normal 46 2 3 2" xfId="22504" xr:uid="{00000000-0005-0000-0000-0000B0570000}"/>
    <cellStyle name="Normal 46 2 4" xfId="22505" xr:uid="{00000000-0005-0000-0000-0000B1570000}"/>
    <cellStyle name="Normal 46 2 4 2" xfId="22506" xr:uid="{00000000-0005-0000-0000-0000B2570000}"/>
    <cellStyle name="Normal 46 2 5" xfId="22507" xr:uid="{00000000-0005-0000-0000-0000B3570000}"/>
    <cellStyle name="Normal 46 2 5 2" xfId="22508" xr:uid="{00000000-0005-0000-0000-0000B4570000}"/>
    <cellStyle name="Normal 46 2 6" xfId="22509" xr:uid="{00000000-0005-0000-0000-0000B5570000}"/>
    <cellStyle name="Normal 46 3" xfId="22510" xr:uid="{00000000-0005-0000-0000-0000B6570000}"/>
    <cellStyle name="Normal 46 3 2" xfId="22511" xr:uid="{00000000-0005-0000-0000-0000B7570000}"/>
    <cellStyle name="Normal 46 4" xfId="22512" xr:uid="{00000000-0005-0000-0000-0000B8570000}"/>
    <cellStyle name="Normal 46 4 2" xfId="22513" xr:uid="{00000000-0005-0000-0000-0000B9570000}"/>
    <cellStyle name="Normal 46 5" xfId="22514" xr:uid="{00000000-0005-0000-0000-0000BA570000}"/>
    <cellStyle name="Normal 46 5 2" xfId="22515" xr:uid="{00000000-0005-0000-0000-0000BB570000}"/>
    <cellStyle name="Normal 46 6" xfId="22516" xr:uid="{00000000-0005-0000-0000-0000BC570000}"/>
    <cellStyle name="Normal 46 6 2" xfId="22517" xr:uid="{00000000-0005-0000-0000-0000BD570000}"/>
    <cellStyle name="Normal 46 7" xfId="22518" xr:uid="{00000000-0005-0000-0000-0000BE570000}"/>
    <cellStyle name="Normal 46 8" xfId="22519" xr:uid="{00000000-0005-0000-0000-0000BF570000}"/>
    <cellStyle name="Normal 47" xfId="22520" xr:uid="{00000000-0005-0000-0000-0000C0570000}"/>
    <cellStyle name="Normal 47 2" xfId="22521" xr:uid="{00000000-0005-0000-0000-0000C1570000}"/>
    <cellStyle name="Normal 47 2 2" xfId="22522" xr:uid="{00000000-0005-0000-0000-0000C2570000}"/>
    <cellStyle name="Normal 47 2 2 2" xfId="22523" xr:uid="{00000000-0005-0000-0000-0000C3570000}"/>
    <cellStyle name="Normal 47 2 3" xfId="22524" xr:uid="{00000000-0005-0000-0000-0000C4570000}"/>
    <cellStyle name="Normal 47 2 3 2" xfId="22525" xr:uid="{00000000-0005-0000-0000-0000C5570000}"/>
    <cellStyle name="Normal 47 2 4" xfId="22526" xr:uid="{00000000-0005-0000-0000-0000C6570000}"/>
    <cellStyle name="Normal 47 2 4 2" xfId="22527" xr:uid="{00000000-0005-0000-0000-0000C7570000}"/>
    <cellStyle name="Normal 47 2 5" xfId="22528" xr:uid="{00000000-0005-0000-0000-0000C8570000}"/>
    <cellStyle name="Normal 47 2 5 2" xfId="22529" xr:uid="{00000000-0005-0000-0000-0000C9570000}"/>
    <cellStyle name="Normal 47 2 6" xfId="22530" xr:uid="{00000000-0005-0000-0000-0000CA570000}"/>
    <cellStyle name="Normal 47 3" xfId="22531" xr:uid="{00000000-0005-0000-0000-0000CB570000}"/>
    <cellStyle name="Normal 47 3 2" xfId="22532" xr:uid="{00000000-0005-0000-0000-0000CC570000}"/>
    <cellStyle name="Normal 47 4" xfId="22533" xr:uid="{00000000-0005-0000-0000-0000CD570000}"/>
    <cellStyle name="Normal 47 4 2" xfId="22534" xr:uid="{00000000-0005-0000-0000-0000CE570000}"/>
    <cellStyle name="Normal 47 5" xfId="22535" xr:uid="{00000000-0005-0000-0000-0000CF570000}"/>
    <cellStyle name="Normal 47 5 2" xfId="22536" xr:uid="{00000000-0005-0000-0000-0000D0570000}"/>
    <cellStyle name="Normal 47 6" xfId="22537" xr:uid="{00000000-0005-0000-0000-0000D1570000}"/>
    <cellStyle name="Normal 47 6 2" xfId="22538" xr:uid="{00000000-0005-0000-0000-0000D2570000}"/>
    <cellStyle name="Normal 47 7" xfId="22539" xr:uid="{00000000-0005-0000-0000-0000D3570000}"/>
    <cellStyle name="Normal 47 8" xfId="22540" xr:uid="{00000000-0005-0000-0000-0000D4570000}"/>
    <cellStyle name="Normal 48" xfId="22541" xr:uid="{00000000-0005-0000-0000-0000D5570000}"/>
    <cellStyle name="Normal 48 2" xfId="22542" xr:uid="{00000000-0005-0000-0000-0000D6570000}"/>
    <cellStyle name="Normal 48 2 2" xfId="22543" xr:uid="{00000000-0005-0000-0000-0000D7570000}"/>
    <cellStyle name="Normal 48 2 2 2" xfId="22544" xr:uid="{00000000-0005-0000-0000-0000D8570000}"/>
    <cellStyle name="Normal 48 2 3" xfId="22545" xr:uid="{00000000-0005-0000-0000-0000D9570000}"/>
    <cellStyle name="Normal 48 2 3 2" xfId="22546" xr:uid="{00000000-0005-0000-0000-0000DA570000}"/>
    <cellStyle name="Normal 48 2 4" xfId="22547" xr:uid="{00000000-0005-0000-0000-0000DB570000}"/>
    <cellStyle name="Normal 48 2 4 2" xfId="22548" xr:uid="{00000000-0005-0000-0000-0000DC570000}"/>
    <cellStyle name="Normal 48 2 5" xfId="22549" xr:uid="{00000000-0005-0000-0000-0000DD570000}"/>
    <cellStyle name="Normal 48 2 5 2" xfId="22550" xr:uid="{00000000-0005-0000-0000-0000DE570000}"/>
    <cellStyle name="Normal 48 2 6" xfId="22551" xr:uid="{00000000-0005-0000-0000-0000DF570000}"/>
    <cellStyle name="Normal 48 3" xfId="22552" xr:uid="{00000000-0005-0000-0000-0000E0570000}"/>
    <cellStyle name="Normal 48 3 2" xfId="22553" xr:uid="{00000000-0005-0000-0000-0000E1570000}"/>
    <cellStyle name="Normal 48 4" xfId="22554" xr:uid="{00000000-0005-0000-0000-0000E2570000}"/>
    <cellStyle name="Normal 48 4 2" xfId="22555" xr:uid="{00000000-0005-0000-0000-0000E3570000}"/>
    <cellStyle name="Normal 48 5" xfId="22556" xr:uid="{00000000-0005-0000-0000-0000E4570000}"/>
    <cellStyle name="Normal 48 5 2" xfId="22557" xr:uid="{00000000-0005-0000-0000-0000E5570000}"/>
    <cellStyle name="Normal 48 6" xfId="22558" xr:uid="{00000000-0005-0000-0000-0000E6570000}"/>
    <cellStyle name="Normal 48 6 2" xfId="22559" xr:uid="{00000000-0005-0000-0000-0000E7570000}"/>
    <cellStyle name="Normal 48 7" xfId="22560" xr:uid="{00000000-0005-0000-0000-0000E8570000}"/>
    <cellStyle name="Normal 48 8" xfId="22561" xr:uid="{00000000-0005-0000-0000-0000E9570000}"/>
    <cellStyle name="Normal 49" xfId="22562" xr:uid="{00000000-0005-0000-0000-0000EA570000}"/>
    <cellStyle name="Normal 49 2" xfId="22563" xr:uid="{00000000-0005-0000-0000-0000EB570000}"/>
    <cellStyle name="Normal 49 2 2" xfId="22564" xr:uid="{00000000-0005-0000-0000-0000EC570000}"/>
    <cellStyle name="Normal 49 2 2 2" xfId="22565" xr:uid="{00000000-0005-0000-0000-0000ED570000}"/>
    <cellStyle name="Normal 49 2 3" xfId="22566" xr:uid="{00000000-0005-0000-0000-0000EE570000}"/>
    <cellStyle name="Normal 49 2 3 2" xfId="22567" xr:uid="{00000000-0005-0000-0000-0000EF570000}"/>
    <cellStyle name="Normal 49 2 4" xfId="22568" xr:uid="{00000000-0005-0000-0000-0000F0570000}"/>
    <cellStyle name="Normal 49 2 4 2" xfId="22569" xr:uid="{00000000-0005-0000-0000-0000F1570000}"/>
    <cellStyle name="Normal 49 2 5" xfId="22570" xr:uid="{00000000-0005-0000-0000-0000F2570000}"/>
    <cellStyle name="Normal 49 2 5 2" xfId="22571" xr:uid="{00000000-0005-0000-0000-0000F3570000}"/>
    <cellStyle name="Normal 49 2 6" xfId="22572" xr:uid="{00000000-0005-0000-0000-0000F4570000}"/>
    <cellStyle name="Normal 49 3" xfId="22573" xr:uid="{00000000-0005-0000-0000-0000F5570000}"/>
    <cellStyle name="Normal 49 3 2" xfId="22574" xr:uid="{00000000-0005-0000-0000-0000F6570000}"/>
    <cellStyle name="Normal 49 4" xfId="22575" xr:uid="{00000000-0005-0000-0000-0000F7570000}"/>
    <cellStyle name="Normal 49 4 2" xfId="22576" xr:uid="{00000000-0005-0000-0000-0000F8570000}"/>
    <cellStyle name="Normal 49 5" xfId="22577" xr:uid="{00000000-0005-0000-0000-0000F9570000}"/>
    <cellStyle name="Normal 49 5 2" xfId="22578" xr:uid="{00000000-0005-0000-0000-0000FA570000}"/>
    <cellStyle name="Normal 49 6" xfId="22579" xr:uid="{00000000-0005-0000-0000-0000FB570000}"/>
    <cellStyle name="Normal 49 6 2" xfId="22580" xr:uid="{00000000-0005-0000-0000-0000FC570000}"/>
    <cellStyle name="Normal 49 7" xfId="22581" xr:uid="{00000000-0005-0000-0000-0000FD570000}"/>
    <cellStyle name="Normal 49 8" xfId="22582" xr:uid="{00000000-0005-0000-0000-0000FE570000}"/>
    <cellStyle name="Normal 5" xfId="77" xr:uid="{00000000-0005-0000-0000-0000FF570000}"/>
    <cellStyle name="Normal 5 10" xfId="22583" xr:uid="{00000000-0005-0000-0000-000000580000}"/>
    <cellStyle name="Normal 5 11" xfId="22584" xr:uid="{00000000-0005-0000-0000-000001580000}"/>
    <cellStyle name="Normal 5 12" xfId="22585" xr:uid="{00000000-0005-0000-0000-000002580000}"/>
    <cellStyle name="Normal 5 13" xfId="22586" xr:uid="{00000000-0005-0000-0000-000003580000}"/>
    <cellStyle name="Normal 5 14" xfId="22587" xr:uid="{00000000-0005-0000-0000-000004580000}"/>
    <cellStyle name="Normal 5 2" xfId="130" xr:uid="{00000000-0005-0000-0000-000005580000}"/>
    <cellStyle name="Normal 5 2 10" xfId="22588" xr:uid="{00000000-0005-0000-0000-000006580000}"/>
    <cellStyle name="Normal 5 2 2" xfId="22589" xr:uid="{00000000-0005-0000-0000-000007580000}"/>
    <cellStyle name="Normal 5 2 2 2" xfId="22590" xr:uid="{00000000-0005-0000-0000-000008580000}"/>
    <cellStyle name="Normal 5 2 2 2 2" xfId="22591" xr:uid="{00000000-0005-0000-0000-000009580000}"/>
    <cellStyle name="Normal 5 2 2 2 3" xfId="22592" xr:uid="{00000000-0005-0000-0000-00000A580000}"/>
    <cellStyle name="Normal 5 2 2 2 4" xfId="22593" xr:uid="{00000000-0005-0000-0000-00000B580000}"/>
    <cellStyle name="Normal 5 2 2 2 5" xfId="22594" xr:uid="{00000000-0005-0000-0000-00000C580000}"/>
    <cellStyle name="Normal 5 2 2 3" xfId="22595" xr:uid="{00000000-0005-0000-0000-00000D580000}"/>
    <cellStyle name="Normal 5 2 2 4" xfId="22596" xr:uid="{00000000-0005-0000-0000-00000E580000}"/>
    <cellStyle name="Normal 5 2 2 5" xfId="22597" xr:uid="{00000000-0005-0000-0000-00000F580000}"/>
    <cellStyle name="Normal 5 2 3" xfId="22598" xr:uid="{00000000-0005-0000-0000-000010580000}"/>
    <cellStyle name="Normal 5 2 3 2" xfId="22599" xr:uid="{00000000-0005-0000-0000-000011580000}"/>
    <cellStyle name="Normal 5 2 3 3" xfId="22600" xr:uid="{00000000-0005-0000-0000-000012580000}"/>
    <cellStyle name="Normal 5 2 3 4" xfId="22601" xr:uid="{00000000-0005-0000-0000-000013580000}"/>
    <cellStyle name="Normal 5 2 3 5" xfId="22602" xr:uid="{00000000-0005-0000-0000-000014580000}"/>
    <cellStyle name="Normal 5 2 4" xfId="22603" xr:uid="{00000000-0005-0000-0000-000015580000}"/>
    <cellStyle name="Normal 5 2 4 2" xfId="22604" xr:uid="{00000000-0005-0000-0000-000016580000}"/>
    <cellStyle name="Normal 5 2 5" xfId="22605" xr:uid="{00000000-0005-0000-0000-000017580000}"/>
    <cellStyle name="Normal 5 2 5 2" xfId="22606" xr:uid="{00000000-0005-0000-0000-000018580000}"/>
    <cellStyle name="Normal 5 2 6" xfId="22607" xr:uid="{00000000-0005-0000-0000-000019580000}"/>
    <cellStyle name="Normal 5 2 6 2" xfId="22608" xr:uid="{00000000-0005-0000-0000-00001A580000}"/>
    <cellStyle name="Normal 5 2 7" xfId="22609" xr:uid="{00000000-0005-0000-0000-00001B580000}"/>
    <cellStyle name="Normal 5 2 8" xfId="22610" xr:uid="{00000000-0005-0000-0000-00001C580000}"/>
    <cellStyle name="Normal 5 2 9" xfId="22611" xr:uid="{00000000-0005-0000-0000-00001D580000}"/>
    <cellStyle name="Normal 5 3" xfId="22612" xr:uid="{00000000-0005-0000-0000-00001E580000}"/>
    <cellStyle name="Normal 5 3 2" xfId="22613" xr:uid="{00000000-0005-0000-0000-00001F580000}"/>
    <cellStyle name="Normal 5 3 2 2" xfId="22614" xr:uid="{00000000-0005-0000-0000-000020580000}"/>
    <cellStyle name="Normal 5 3 2 2 2" xfId="22615" xr:uid="{00000000-0005-0000-0000-000021580000}"/>
    <cellStyle name="Normal 5 3 2 2 3" xfId="22616" xr:uid="{00000000-0005-0000-0000-000022580000}"/>
    <cellStyle name="Normal 5 3 2 2 4" xfId="22617" xr:uid="{00000000-0005-0000-0000-000023580000}"/>
    <cellStyle name="Normal 5 3 2 2 5" xfId="22618" xr:uid="{00000000-0005-0000-0000-000024580000}"/>
    <cellStyle name="Normal 5 3 2 3" xfId="22619" xr:uid="{00000000-0005-0000-0000-000025580000}"/>
    <cellStyle name="Normal 5 3 2 4" xfId="22620" xr:uid="{00000000-0005-0000-0000-000026580000}"/>
    <cellStyle name="Normal 5 3 2 5" xfId="22621" xr:uid="{00000000-0005-0000-0000-000027580000}"/>
    <cellStyle name="Normal 5 3 2 6" xfId="22622" xr:uid="{00000000-0005-0000-0000-000028580000}"/>
    <cellStyle name="Normal 5 3 3" xfId="22623" xr:uid="{00000000-0005-0000-0000-000029580000}"/>
    <cellStyle name="Normal 5 3 3 2" xfId="22624" xr:uid="{00000000-0005-0000-0000-00002A580000}"/>
    <cellStyle name="Normal 5 3 3 3" xfId="22625" xr:uid="{00000000-0005-0000-0000-00002B580000}"/>
    <cellStyle name="Normal 5 3 3 4" xfId="22626" xr:uid="{00000000-0005-0000-0000-00002C580000}"/>
    <cellStyle name="Normal 5 3 3 5" xfId="22627" xr:uid="{00000000-0005-0000-0000-00002D580000}"/>
    <cellStyle name="Normal 5 3 4" xfId="22628" xr:uid="{00000000-0005-0000-0000-00002E580000}"/>
    <cellStyle name="Normal 5 3 4 2" xfId="22629" xr:uid="{00000000-0005-0000-0000-00002F580000}"/>
    <cellStyle name="Normal 5 3 5" xfId="22630" xr:uid="{00000000-0005-0000-0000-000030580000}"/>
    <cellStyle name="Normal 5 3 6" xfId="22631" xr:uid="{00000000-0005-0000-0000-000031580000}"/>
    <cellStyle name="Normal 5 3 7" xfId="22632" xr:uid="{00000000-0005-0000-0000-000032580000}"/>
    <cellStyle name="Normal 5 3 8" xfId="22633" xr:uid="{00000000-0005-0000-0000-000033580000}"/>
    <cellStyle name="Normal 5 4" xfId="22634" xr:uid="{00000000-0005-0000-0000-000034580000}"/>
    <cellStyle name="Normal 5 4 2" xfId="22635" xr:uid="{00000000-0005-0000-0000-000035580000}"/>
    <cellStyle name="Normal 5 4 2 2" xfId="22636" xr:uid="{00000000-0005-0000-0000-000036580000}"/>
    <cellStyle name="Normal 5 4 2 3" xfId="22637" xr:uid="{00000000-0005-0000-0000-000037580000}"/>
    <cellStyle name="Normal 5 4 2 4" xfId="22638" xr:uid="{00000000-0005-0000-0000-000038580000}"/>
    <cellStyle name="Normal 5 4 2 5" xfId="22639" xr:uid="{00000000-0005-0000-0000-000039580000}"/>
    <cellStyle name="Normal 5 4 3" xfId="22640" xr:uid="{00000000-0005-0000-0000-00003A580000}"/>
    <cellStyle name="Normal 5 4 3 2" xfId="22641" xr:uid="{00000000-0005-0000-0000-00003B580000}"/>
    <cellStyle name="Normal 5 4 4" xfId="22642" xr:uid="{00000000-0005-0000-0000-00003C580000}"/>
    <cellStyle name="Normal 5 4 5" xfId="22643" xr:uid="{00000000-0005-0000-0000-00003D580000}"/>
    <cellStyle name="Normal 5 4 6" xfId="22644" xr:uid="{00000000-0005-0000-0000-00003E580000}"/>
    <cellStyle name="Normal 5 4 7" xfId="22645" xr:uid="{00000000-0005-0000-0000-00003F580000}"/>
    <cellStyle name="Normal 5 5" xfId="22646" xr:uid="{00000000-0005-0000-0000-000040580000}"/>
    <cellStyle name="Normal 5 5 2" xfId="22647" xr:uid="{00000000-0005-0000-0000-000041580000}"/>
    <cellStyle name="Normal 5 5 2 2" xfId="22648" xr:uid="{00000000-0005-0000-0000-000042580000}"/>
    <cellStyle name="Normal 5 5 3" xfId="22649" xr:uid="{00000000-0005-0000-0000-000043580000}"/>
    <cellStyle name="Normal 5 5 4" xfId="22650" xr:uid="{00000000-0005-0000-0000-000044580000}"/>
    <cellStyle name="Normal 5 5 5" xfId="22651" xr:uid="{00000000-0005-0000-0000-000045580000}"/>
    <cellStyle name="Normal 5 6" xfId="22652" xr:uid="{00000000-0005-0000-0000-000046580000}"/>
    <cellStyle name="Normal 5 6 2" xfId="22653" xr:uid="{00000000-0005-0000-0000-000047580000}"/>
    <cellStyle name="Normal 5 6 2 2" xfId="22654" xr:uid="{00000000-0005-0000-0000-000048580000}"/>
    <cellStyle name="Normal 5 6 3" xfId="22655" xr:uid="{00000000-0005-0000-0000-000049580000}"/>
    <cellStyle name="Normal 5 7" xfId="22656" xr:uid="{00000000-0005-0000-0000-00004A580000}"/>
    <cellStyle name="Normal 5 7 2" xfId="22657" xr:uid="{00000000-0005-0000-0000-00004B580000}"/>
    <cellStyle name="Normal 5 8" xfId="22658" xr:uid="{00000000-0005-0000-0000-00004C580000}"/>
    <cellStyle name="Normal 5 8 2" xfId="22659" xr:uid="{00000000-0005-0000-0000-00004D580000}"/>
    <cellStyle name="Normal 5 9" xfId="22660" xr:uid="{00000000-0005-0000-0000-00004E580000}"/>
    <cellStyle name="Normal 50" xfId="22661" xr:uid="{00000000-0005-0000-0000-00004F580000}"/>
    <cellStyle name="Normal 50 2" xfId="22662" xr:uid="{00000000-0005-0000-0000-000050580000}"/>
    <cellStyle name="Normal 50 2 2" xfId="22663" xr:uid="{00000000-0005-0000-0000-000051580000}"/>
    <cellStyle name="Normal 50 2 2 2" xfId="22664" xr:uid="{00000000-0005-0000-0000-000052580000}"/>
    <cellStyle name="Normal 50 2 2 2 2" xfId="22665" xr:uid="{00000000-0005-0000-0000-000053580000}"/>
    <cellStyle name="Normal 50 2 2 3" xfId="22666" xr:uid="{00000000-0005-0000-0000-000054580000}"/>
    <cellStyle name="Normal 50 2 2 3 2" xfId="22667" xr:uid="{00000000-0005-0000-0000-000055580000}"/>
    <cellStyle name="Normal 50 2 2 4" xfId="22668" xr:uid="{00000000-0005-0000-0000-000056580000}"/>
    <cellStyle name="Normal 50 2 2 4 2" xfId="22669" xr:uid="{00000000-0005-0000-0000-000057580000}"/>
    <cellStyle name="Normal 50 2 2 5" xfId="22670" xr:uid="{00000000-0005-0000-0000-000058580000}"/>
    <cellStyle name="Normal 50 2 2 5 2" xfId="22671" xr:uid="{00000000-0005-0000-0000-000059580000}"/>
    <cellStyle name="Normal 50 2 2 6" xfId="22672" xr:uid="{00000000-0005-0000-0000-00005A580000}"/>
    <cellStyle name="Normal 50 2 3" xfId="22673" xr:uid="{00000000-0005-0000-0000-00005B580000}"/>
    <cellStyle name="Normal 50 2 3 2" xfId="22674" xr:uid="{00000000-0005-0000-0000-00005C580000}"/>
    <cellStyle name="Normal 50 2 4" xfId="22675" xr:uid="{00000000-0005-0000-0000-00005D580000}"/>
    <cellStyle name="Normal 50 2 4 2" xfId="22676" xr:uid="{00000000-0005-0000-0000-00005E580000}"/>
    <cellStyle name="Normal 50 2 5" xfId="22677" xr:uid="{00000000-0005-0000-0000-00005F580000}"/>
    <cellStyle name="Normal 50 2 5 2" xfId="22678" xr:uid="{00000000-0005-0000-0000-000060580000}"/>
    <cellStyle name="Normal 50 2 6" xfId="22679" xr:uid="{00000000-0005-0000-0000-000061580000}"/>
    <cellStyle name="Normal 50 2 6 2" xfId="22680" xr:uid="{00000000-0005-0000-0000-000062580000}"/>
    <cellStyle name="Normal 50 2 7" xfId="22681" xr:uid="{00000000-0005-0000-0000-000063580000}"/>
    <cellStyle name="Normal 50 2 8" xfId="22682" xr:uid="{00000000-0005-0000-0000-000064580000}"/>
    <cellStyle name="Normal 50 3" xfId="22683" xr:uid="{00000000-0005-0000-0000-000065580000}"/>
    <cellStyle name="Normal 50 3 2" xfId="22684" xr:uid="{00000000-0005-0000-0000-000066580000}"/>
    <cellStyle name="Normal 50 3 2 2" xfId="22685" xr:uid="{00000000-0005-0000-0000-000067580000}"/>
    <cellStyle name="Normal 50 3 3" xfId="22686" xr:uid="{00000000-0005-0000-0000-000068580000}"/>
    <cellStyle name="Normal 50 3 3 2" xfId="22687" xr:uid="{00000000-0005-0000-0000-000069580000}"/>
    <cellStyle name="Normal 50 3 4" xfId="22688" xr:uid="{00000000-0005-0000-0000-00006A580000}"/>
    <cellStyle name="Normal 50 3 4 2" xfId="22689" xr:uid="{00000000-0005-0000-0000-00006B580000}"/>
    <cellStyle name="Normal 50 3 5" xfId="22690" xr:uid="{00000000-0005-0000-0000-00006C580000}"/>
    <cellStyle name="Normal 50 3 5 2" xfId="22691" xr:uid="{00000000-0005-0000-0000-00006D580000}"/>
    <cellStyle name="Normal 50 3 6" xfId="22692" xr:uid="{00000000-0005-0000-0000-00006E580000}"/>
    <cellStyle name="Normal 50 4" xfId="22693" xr:uid="{00000000-0005-0000-0000-00006F580000}"/>
    <cellStyle name="Normal 50 4 2" xfId="22694" xr:uid="{00000000-0005-0000-0000-000070580000}"/>
    <cellStyle name="Normal 50 5" xfId="22695" xr:uid="{00000000-0005-0000-0000-000071580000}"/>
    <cellStyle name="Normal 50 5 2" xfId="22696" xr:uid="{00000000-0005-0000-0000-000072580000}"/>
    <cellStyle name="Normal 50 6" xfId="22697" xr:uid="{00000000-0005-0000-0000-000073580000}"/>
    <cellStyle name="Normal 50 6 2" xfId="22698" xr:uid="{00000000-0005-0000-0000-000074580000}"/>
    <cellStyle name="Normal 50 7" xfId="22699" xr:uid="{00000000-0005-0000-0000-000075580000}"/>
    <cellStyle name="Normal 50 7 2" xfId="22700" xr:uid="{00000000-0005-0000-0000-000076580000}"/>
    <cellStyle name="Normal 50 8" xfId="22701" xr:uid="{00000000-0005-0000-0000-000077580000}"/>
    <cellStyle name="Normal 50 9" xfId="22702" xr:uid="{00000000-0005-0000-0000-000078580000}"/>
    <cellStyle name="Normal 51" xfId="22703" xr:uid="{00000000-0005-0000-0000-000079580000}"/>
    <cellStyle name="Normal 51 2" xfId="22704" xr:uid="{00000000-0005-0000-0000-00007A580000}"/>
    <cellStyle name="Normal 51 2 2" xfId="22705" xr:uid="{00000000-0005-0000-0000-00007B580000}"/>
    <cellStyle name="Normal 51 2 2 2" xfId="22706" xr:uid="{00000000-0005-0000-0000-00007C580000}"/>
    <cellStyle name="Normal 51 2 3" xfId="22707" xr:uid="{00000000-0005-0000-0000-00007D580000}"/>
    <cellStyle name="Normal 51 2 3 2" xfId="22708" xr:uid="{00000000-0005-0000-0000-00007E580000}"/>
    <cellStyle name="Normal 51 2 4" xfId="22709" xr:uid="{00000000-0005-0000-0000-00007F580000}"/>
    <cellStyle name="Normal 51 2 4 2" xfId="22710" xr:uid="{00000000-0005-0000-0000-000080580000}"/>
    <cellStyle name="Normal 51 2 5" xfId="22711" xr:uid="{00000000-0005-0000-0000-000081580000}"/>
    <cellStyle name="Normal 51 2 5 2" xfId="22712" xr:uid="{00000000-0005-0000-0000-000082580000}"/>
    <cellStyle name="Normal 51 2 6" xfId="22713" xr:uid="{00000000-0005-0000-0000-000083580000}"/>
    <cellStyle name="Normal 51 3" xfId="22714" xr:uid="{00000000-0005-0000-0000-000084580000}"/>
    <cellStyle name="Normal 51 3 2" xfId="22715" xr:uid="{00000000-0005-0000-0000-000085580000}"/>
    <cellStyle name="Normal 51 4" xfId="22716" xr:uid="{00000000-0005-0000-0000-000086580000}"/>
    <cellStyle name="Normal 51 4 2" xfId="22717" xr:uid="{00000000-0005-0000-0000-000087580000}"/>
    <cellStyle name="Normal 51 5" xfId="22718" xr:uid="{00000000-0005-0000-0000-000088580000}"/>
    <cellStyle name="Normal 51 5 2" xfId="22719" xr:uid="{00000000-0005-0000-0000-000089580000}"/>
    <cellStyle name="Normal 51 6" xfId="22720" xr:uid="{00000000-0005-0000-0000-00008A580000}"/>
    <cellStyle name="Normal 51 6 2" xfId="22721" xr:uid="{00000000-0005-0000-0000-00008B580000}"/>
    <cellStyle name="Normal 51 7" xfId="22722" xr:uid="{00000000-0005-0000-0000-00008C580000}"/>
    <cellStyle name="Normal 51 8" xfId="22723" xr:uid="{00000000-0005-0000-0000-00008D580000}"/>
    <cellStyle name="Normal 52" xfId="22724" xr:uid="{00000000-0005-0000-0000-00008E580000}"/>
    <cellStyle name="Normal 52 2" xfId="22725" xr:uid="{00000000-0005-0000-0000-00008F580000}"/>
    <cellStyle name="Normal 52 2 2" xfId="22726" xr:uid="{00000000-0005-0000-0000-000090580000}"/>
    <cellStyle name="Normal 52 2 2 2" xfId="22727" xr:uid="{00000000-0005-0000-0000-000091580000}"/>
    <cellStyle name="Normal 52 2 3" xfId="22728" xr:uid="{00000000-0005-0000-0000-000092580000}"/>
    <cellStyle name="Normal 52 2 3 2" xfId="22729" xr:uid="{00000000-0005-0000-0000-000093580000}"/>
    <cellStyle name="Normal 52 2 4" xfId="22730" xr:uid="{00000000-0005-0000-0000-000094580000}"/>
    <cellStyle name="Normal 52 2 4 2" xfId="22731" xr:uid="{00000000-0005-0000-0000-000095580000}"/>
    <cellStyle name="Normal 52 2 5" xfId="22732" xr:uid="{00000000-0005-0000-0000-000096580000}"/>
    <cellStyle name="Normal 52 2 5 2" xfId="22733" xr:uid="{00000000-0005-0000-0000-000097580000}"/>
    <cellStyle name="Normal 52 2 6" xfId="22734" xr:uid="{00000000-0005-0000-0000-000098580000}"/>
    <cellStyle name="Normal 52 3" xfId="22735" xr:uid="{00000000-0005-0000-0000-000099580000}"/>
    <cellStyle name="Normal 52 3 2" xfId="22736" xr:uid="{00000000-0005-0000-0000-00009A580000}"/>
    <cellStyle name="Normal 52 4" xfId="22737" xr:uid="{00000000-0005-0000-0000-00009B580000}"/>
    <cellStyle name="Normal 52 4 2" xfId="22738" xr:uid="{00000000-0005-0000-0000-00009C580000}"/>
    <cellStyle name="Normal 52 5" xfId="22739" xr:uid="{00000000-0005-0000-0000-00009D580000}"/>
    <cellStyle name="Normal 52 5 2" xfId="22740" xr:uid="{00000000-0005-0000-0000-00009E580000}"/>
    <cellStyle name="Normal 52 6" xfId="22741" xr:uid="{00000000-0005-0000-0000-00009F580000}"/>
    <cellStyle name="Normal 52 6 2" xfId="22742" xr:uid="{00000000-0005-0000-0000-0000A0580000}"/>
    <cellStyle name="Normal 52 7" xfId="22743" xr:uid="{00000000-0005-0000-0000-0000A1580000}"/>
    <cellStyle name="Normal 52 8" xfId="22744" xr:uid="{00000000-0005-0000-0000-0000A2580000}"/>
    <cellStyle name="Normal 53" xfId="22745" xr:uid="{00000000-0005-0000-0000-0000A3580000}"/>
    <cellStyle name="Normal 53 2" xfId="22746" xr:uid="{00000000-0005-0000-0000-0000A4580000}"/>
    <cellStyle name="Normal 53 2 2" xfId="22747" xr:uid="{00000000-0005-0000-0000-0000A5580000}"/>
    <cellStyle name="Normal 53 2 2 2" xfId="22748" xr:uid="{00000000-0005-0000-0000-0000A6580000}"/>
    <cellStyle name="Normal 53 2 3" xfId="22749" xr:uid="{00000000-0005-0000-0000-0000A7580000}"/>
    <cellStyle name="Normal 53 2 3 2" xfId="22750" xr:uid="{00000000-0005-0000-0000-0000A8580000}"/>
    <cellStyle name="Normal 53 2 4" xfId="22751" xr:uid="{00000000-0005-0000-0000-0000A9580000}"/>
    <cellStyle name="Normal 53 2 4 2" xfId="22752" xr:uid="{00000000-0005-0000-0000-0000AA580000}"/>
    <cellStyle name="Normal 53 2 5" xfId="22753" xr:uid="{00000000-0005-0000-0000-0000AB580000}"/>
    <cellStyle name="Normal 53 2 5 2" xfId="22754" xr:uid="{00000000-0005-0000-0000-0000AC580000}"/>
    <cellStyle name="Normal 53 2 6" xfId="22755" xr:uid="{00000000-0005-0000-0000-0000AD580000}"/>
    <cellStyle name="Normal 53 3" xfId="22756" xr:uid="{00000000-0005-0000-0000-0000AE580000}"/>
    <cellStyle name="Normal 53 3 2" xfId="22757" xr:uid="{00000000-0005-0000-0000-0000AF580000}"/>
    <cellStyle name="Normal 53 4" xfId="22758" xr:uid="{00000000-0005-0000-0000-0000B0580000}"/>
    <cellStyle name="Normal 53 4 2" xfId="22759" xr:uid="{00000000-0005-0000-0000-0000B1580000}"/>
    <cellStyle name="Normal 53 5" xfId="22760" xr:uid="{00000000-0005-0000-0000-0000B2580000}"/>
    <cellStyle name="Normal 53 5 2" xfId="22761" xr:uid="{00000000-0005-0000-0000-0000B3580000}"/>
    <cellStyle name="Normal 53 6" xfId="22762" xr:uid="{00000000-0005-0000-0000-0000B4580000}"/>
    <cellStyle name="Normal 53 6 2" xfId="22763" xr:uid="{00000000-0005-0000-0000-0000B5580000}"/>
    <cellStyle name="Normal 53 7" xfId="22764" xr:uid="{00000000-0005-0000-0000-0000B6580000}"/>
    <cellStyle name="Normal 53 8" xfId="22765" xr:uid="{00000000-0005-0000-0000-0000B7580000}"/>
    <cellStyle name="Normal 54" xfId="22766" xr:uid="{00000000-0005-0000-0000-0000B8580000}"/>
    <cellStyle name="Normal 54 2" xfId="22767" xr:uid="{00000000-0005-0000-0000-0000B9580000}"/>
    <cellStyle name="Normal 54 2 2" xfId="22768" xr:uid="{00000000-0005-0000-0000-0000BA580000}"/>
    <cellStyle name="Normal 54 2 2 2" xfId="22769" xr:uid="{00000000-0005-0000-0000-0000BB580000}"/>
    <cellStyle name="Normal 54 2 3" xfId="22770" xr:uid="{00000000-0005-0000-0000-0000BC580000}"/>
    <cellStyle name="Normal 54 2 3 2" xfId="22771" xr:uid="{00000000-0005-0000-0000-0000BD580000}"/>
    <cellStyle name="Normal 54 2 4" xfId="22772" xr:uid="{00000000-0005-0000-0000-0000BE580000}"/>
    <cellStyle name="Normal 54 2 4 2" xfId="22773" xr:uid="{00000000-0005-0000-0000-0000BF580000}"/>
    <cellStyle name="Normal 54 2 5" xfId="22774" xr:uid="{00000000-0005-0000-0000-0000C0580000}"/>
    <cellStyle name="Normal 54 2 5 2" xfId="22775" xr:uid="{00000000-0005-0000-0000-0000C1580000}"/>
    <cellStyle name="Normal 54 2 6" xfId="22776" xr:uid="{00000000-0005-0000-0000-0000C2580000}"/>
    <cellStyle name="Normal 54 3" xfId="22777" xr:uid="{00000000-0005-0000-0000-0000C3580000}"/>
    <cellStyle name="Normal 54 3 2" xfId="22778" xr:uid="{00000000-0005-0000-0000-0000C4580000}"/>
    <cellStyle name="Normal 54 4" xfId="22779" xr:uid="{00000000-0005-0000-0000-0000C5580000}"/>
    <cellStyle name="Normal 54 4 2" xfId="22780" xr:uid="{00000000-0005-0000-0000-0000C6580000}"/>
    <cellStyle name="Normal 54 5" xfId="22781" xr:uid="{00000000-0005-0000-0000-0000C7580000}"/>
    <cellStyle name="Normal 54 5 2" xfId="22782" xr:uid="{00000000-0005-0000-0000-0000C8580000}"/>
    <cellStyle name="Normal 54 6" xfId="22783" xr:uid="{00000000-0005-0000-0000-0000C9580000}"/>
    <cellStyle name="Normal 54 6 2" xfId="22784" xr:uid="{00000000-0005-0000-0000-0000CA580000}"/>
    <cellStyle name="Normal 54 7" xfId="22785" xr:uid="{00000000-0005-0000-0000-0000CB580000}"/>
    <cellStyle name="Normal 54 8" xfId="22786" xr:uid="{00000000-0005-0000-0000-0000CC580000}"/>
    <cellStyle name="Normal 55" xfId="22787" xr:uid="{00000000-0005-0000-0000-0000CD580000}"/>
    <cellStyle name="Normal 55 2" xfId="22788" xr:uid="{00000000-0005-0000-0000-0000CE580000}"/>
    <cellStyle name="Normal 55 2 2" xfId="22789" xr:uid="{00000000-0005-0000-0000-0000CF580000}"/>
    <cellStyle name="Normal 55 2 2 2" xfId="22790" xr:uid="{00000000-0005-0000-0000-0000D0580000}"/>
    <cellStyle name="Normal 55 2 3" xfId="22791" xr:uid="{00000000-0005-0000-0000-0000D1580000}"/>
    <cellStyle name="Normal 55 2 3 2" xfId="22792" xr:uid="{00000000-0005-0000-0000-0000D2580000}"/>
    <cellStyle name="Normal 55 2 4" xfId="22793" xr:uid="{00000000-0005-0000-0000-0000D3580000}"/>
    <cellStyle name="Normal 55 2 4 2" xfId="22794" xr:uid="{00000000-0005-0000-0000-0000D4580000}"/>
    <cellStyle name="Normal 55 2 5" xfId="22795" xr:uid="{00000000-0005-0000-0000-0000D5580000}"/>
    <cellStyle name="Normal 55 2 5 2" xfId="22796" xr:uid="{00000000-0005-0000-0000-0000D6580000}"/>
    <cellStyle name="Normal 55 2 6" xfId="22797" xr:uid="{00000000-0005-0000-0000-0000D7580000}"/>
    <cellStyle name="Normal 55 3" xfId="22798" xr:uid="{00000000-0005-0000-0000-0000D8580000}"/>
    <cellStyle name="Normal 55 3 2" xfId="22799" xr:uid="{00000000-0005-0000-0000-0000D9580000}"/>
    <cellStyle name="Normal 55 4" xfId="22800" xr:uid="{00000000-0005-0000-0000-0000DA580000}"/>
    <cellStyle name="Normal 55 4 2" xfId="22801" xr:uid="{00000000-0005-0000-0000-0000DB580000}"/>
    <cellStyle name="Normal 55 5" xfId="22802" xr:uid="{00000000-0005-0000-0000-0000DC580000}"/>
    <cellStyle name="Normal 55 5 2" xfId="22803" xr:uid="{00000000-0005-0000-0000-0000DD580000}"/>
    <cellStyle name="Normal 55 6" xfId="22804" xr:uid="{00000000-0005-0000-0000-0000DE580000}"/>
    <cellStyle name="Normal 55 6 2" xfId="22805" xr:uid="{00000000-0005-0000-0000-0000DF580000}"/>
    <cellStyle name="Normal 55 7" xfId="22806" xr:uid="{00000000-0005-0000-0000-0000E0580000}"/>
    <cellStyle name="Normal 55 8" xfId="22807" xr:uid="{00000000-0005-0000-0000-0000E1580000}"/>
    <cellStyle name="Normal 56" xfId="22808" xr:uid="{00000000-0005-0000-0000-0000E2580000}"/>
    <cellStyle name="Normal 56 2" xfId="22809" xr:uid="{00000000-0005-0000-0000-0000E3580000}"/>
    <cellStyle name="Normal 56 2 2" xfId="22810" xr:uid="{00000000-0005-0000-0000-0000E4580000}"/>
    <cellStyle name="Normal 56 2 2 2" xfId="22811" xr:uid="{00000000-0005-0000-0000-0000E5580000}"/>
    <cellStyle name="Normal 56 2 3" xfId="22812" xr:uid="{00000000-0005-0000-0000-0000E6580000}"/>
    <cellStyle name="Normal 56 2 3 2" xfId="22813" xr:uid="{00000000-0005-0000-0000-0000E7580000}"/>
    <cellStyle name="Normal 56 2 4" xfId="22814" xr:uid="{00000000-0005-0000-0000-0000E8580000}"/>
    <cellStyle name="Normal 56 2 4 2" xfId="22815" xr:uid="{00000000-0005-0000-0000-0000E9580000}"/>
    <cellStyle name="Normal 56 2 5" xfId="22816" xr:uid="{00000000-0005-0000-0000-0000EA580000}"/>
    <cellStyle name="Normal 56 2 5 2" xfId="22817" xr:uid="{00000000-0005-0000-0000-0000EB580000}"/>
    <cellStyle name="Normal 56 2 6" xfId="22818" xr:uid="{00000000-0005-0000-0000-0000EC580000}"/>
    <cellStyle name="Normal 56 3" xfId="22819" xr:uid="{00000000-0005-0000-0000-0000ED580000}"/>
    <cellStyle name="Normal 56 3 2" xfId="22820" xr:uid="{00000000-0005-0000-0000-0000EE580000}"/>
    <cellStyle name="Normal 56 4" xfId="22821" xr:uid="{00000000-0005-0000-0000-0000EF580000}"/>
    <cellStyle name="Normal 56 4 2" xfId="22822" xr:uid="{00000000-0005-0000-0000-0000F0580000}"/>
    <cellStyle name="Normal 56 5" xfId="22823" xr:uid="{00000000-0005-0000-0000-0000F1580000}"/>
    <cellStyle name="Normal 56 5 2" xfId="22824" xr:uid="{00000000-0005-0000-0000-0000F2580000}"/>
    <cellStyle name="Normal 56 6" xfId="22825" xr:uid="{00000000-0005-0000-0000-0000F3580000}"/>
    <cellStyle name="Normal 56 6 2" xfId="22826" xr:uid="{00000000-0005-0000-0000-0000F4580000}"/>
    <cellStyle name="Normal 56 7" xfId="22827" xr:uid="{00000000-0005-0000-0000-0000F5580000}"/>
    <cellStyle name="Normal 56 8" xfId="22828" xr:uid="{00000000-0005-0000-0000-0000F6580000}"/>
    <cellStyle name="Normal 57" xfId="18" xr:uid="{00000000-0005-0000-0000-0000F7580000}"/>
    <cellStyle name="Normal 57 2" xfId="99" xr:uid="{00000000-0005-0000-0000-0000F8580000}"/>
    <cellStyle name="Normal 57 2 2" xfId="22829" xr:uid="{00000000-0005-0000-0000-0000F9580000}"/>
    <cellStyle name="Normal 57 2 2 2" xfId="22830" xr:uid="{00000000-0005-0000-0000-0000FA580000}"/>
    <cellStyle name="Normal 57 2 2 2 2" xfId="22831" xr:uid="{00000000-0005-0000-0000-0000FB580000}"/>
    <cellStyle name="Normal 57 2 2 3" xfId="22832" xr:uid="{00000000-0005-0000-0000-0000FC580000}"/>
    <cellStyle name="Normal 57 2 3" xfId="22833" xr:uid="{00000000-0005-0000-0000-0000FD580000}"/>
    <cellStyle name="Normal 57 2 3 2" xfId="22834" xr:uid="{00000000-0005-0000-0000-0000FE580000}"/>
    <cellStyle name="Normal 57 2 3 3" xfId="22835" xr:uid="{00000000-0005-0000-0000-0000FF580000}"/>
    <cellStyle name="Normal 57 2 4" xfId="22836" xr:uid="{00000000-0005-0000-0000-000000590000}"/>
    <cellStyle name="Normal 57 2 4 2" xfId="22837" xr:uid="{00000000-0005-0000-0000-000001590000}"/>
    <cellStyle name="Normal 57 2 5" xfId="22838" xr:uid="{00000000-0005-0000-0000-000002590000}"/>
    <cellStyle name="Normal 57 2 5 2" xfId="22839" xr:uid="{00000000-0005-0000-0000-000003590000}"/>
    <cellStyle name="Normal 57 2 6" xfId="22840" xr:uid="{00000000-0005-0000-0000-000004590000}"/>
    <cellStyle name="Normal 57 2 7" xfId="22841" xr:uid="{00000000-0005-0000-0000-000005590000}"/>
    <cellStyle name="Normal 57 3" xfId="22842" xr:uid="{00000000-0005-0000-0000-000006590000}"/>
    <cellStyle name="Normal 57 3 2" xfId="22843" xr:uid="{00000000-0005-0000-0000-000007590000}"/>
    <cellStyle name="Normal 57 3 2 2" xfId="22844" xr:uid="{00000000-0005-0000-0000-000008590000}"/>
    <cellStyle name="Normal 57 3 3" xfId="22845" xr:uid="{00000000-0005-0000-0000-000009590000}"/>
    <cellStyle name="Normal 57 4" xfId="22846" xr:uid="{00000000-0005-0000-0000-00000A590000}"/>
    <cellStyle name="Normal 57 4 2" xfId="22847" xr:uid="{00000000-0005-0000-0000-00000B590000}"/>
    <cellStyle name="Normal 57 4 3" xfId="22848" xr:uid="{00000000-0005-0000-0000-00000C590000}"/>
    <cellStyle name="Normal 57 5" xfId="22849" xr:uid="{00000000-0005-0000-0000-00000D590000}"/>
    <cellStyle name="Normal 57 5 2" xfId="22850" xr:uid="{00000000-0005-0000-0000-00000E590000}"/>
    <cellStyle name="Normal 57 6" xfId="22851" xr:uid="{00000000-0005-0000-0000-00000F590000}"/>
    <cellStyle name="Normal 57 6 2" xfId="22852" xr:uid="{00000000-0005-0000-0000-000010590000}"/>
    <cellStyle name="Normal 57 7" xfId="22853" xr:uid="{00000000-0005-0000-0000-000011590000}"/>
    <cellStyle name="Normal 57 8" xfId="22854" xr:uid="{00000000-0005-0000-0000-000012590000}"/>
    <cellStyle name="Normal 57 9" xfId="22855" xr:uid="{00000000-0005-0000-0000-000013590000}"/>
    <cellStyle name="Normal 58" xfId="19" xr:uid="{00000000-0005-0000-0000-000014590000}"/>
    <cellStyle name="Normal 58 2" xfId="163" xr:uid="{00000000-0005-0000-0000-000015590000}"/>
    <cellStyle name="Normal 58 2 2" xfId="22856" xr:uid="{00000000-0005-0000-0000-000016590000}"/>
    <cellStyle name="Normal 58 2 2 2" xfId="22857" xr:uid="{00000000-0005-0000-0000-000017590000}"/>
    <cellStyle name="Normal 58 2 2 2 2" xfId="22858" xr:uid="{00000000-0005-0000-0000-000018590000}"/>
    <cellStyle name="Normal 58 2 2 3" xfId="22859" xr:uid="{00000000-0005-0000-0000-000019590000}"/>
    <cellStyle name="Normal 58 2 3" xfId="22860" xr:uid="{00000000-0005-0000-0000-00001A590000}"/>
    <cellStyle name="Normal 58 2 3 2" xfId="22861" xr:uid="{00000000-0005-0000-0000-00001B590000}"/>
    <cellStyle name="Normal 58 2 3 3" xfId="22862" xr:uid="{00000000-0005-0000-0000-00001C590000}"/>
    <cellStyle name="Normal 58 2 4" xfId="22863" xr:uid="{00000000-0005-0000-0000-00001D590000}"/>
    <cellStyle name="Normal 58 2 4 2" xfId="22864" xr:uid="{00000000-0005-0000-0000-00001E590000}"/>
    <cellStyle name="Normal 58 2 5" xfId="22865" xr:uid="{00000000-0005-0000-0000-00001F590000}"/>
    <cellStyle name="Normal 58 2 5 2" xfId="22866" xr:uid="{00000000-0005-0000-0000-000020590000}"/>
    <cellStyle name="Normal 58 2 6" xfId="22867" xr:uid="{00000000-0005-0000-0000-000021590000}"/>
    <cellStyle name="Normal 58 2 7" xfId="22868" xr:uid="{00000000-0005-0000-0000-000022590000}"/>
    <cellStyle name="Normal 58 3" xfId="22869" xr:uid="{00000000-0005-0000-0000-000023590000}"/>
    <cellStyle name="Normal 58 3 2" xfId="22870" xr:uid="{00000000-0005-0000-0000-000024590000}"/>
    <cellStyle name="Normal 58 3 2 2" xfId="22871" xr:uid="{00000000-0005-0000-0000-000025590000}"/>
    <cellStyle name="Normal 58 3 3" xfId="22872" xr:uid="{00000000-0005-0000-0000-000026590000}"/>
    <cellStyle name="Normal 58 4" xfId="22873" xr:uid="{00000000-0005-0000-0000-000027590000}"/>
    <cellStyle name="Normal 58 4 2" xfId="22874" xr:uid="{00000000-0005-0000-0000-000028590000}"/>
    <cellStyle name="Normal 58 4 3" xfId="22875" xr:uid="{00000000-0005-0000-0000-000029590000}"/>
    <cellStyle name="Normal 58 5" xfId="22876" xr:uid="{00000000-0005-0000-0000-00002A590000}"/>
    <cellStyle name="Normal 58 5 2" xfId="22877" xr:uid="{00000000-0005-0000-0000-00002B590000}"/>
    <cellStyle name="Normal 58 6" xfId="22878" xr:uid="{00000000-0005-0000-0000-00002C590000}"/>
    <cellStyle name="Normal 58 6 2" xfId="22879" xr:uid="{00000000-0005-0000-0000-00002D590000}"/>
    <cellStyle name="Normal 58 7" xfId="22880" xr:uid="{00000000-0005-0000-0000-00002E590000}"/>
    <cellStyle name="Normal 58 8" xfId="22881" xr:uid="{00000000-0005-0000-0000-00002F590000}"/>
    <cellStyle name="Normal 58 9" xfId="22882" xr:uid="{00000000-0005-0000-0000-000030590000}"/>
    <cellStyle name="Normal 59" xfId="20" xr:uid="{00000000-0005-0000-0000-000031590000}"/>
    <cellStyle name="Normal 59 2" xfId="162" xr:uid="{00000000-0005-0000-0000-000032590000}"/>
    <cellStyle name="Normal 59 2 2" xfId="22883" xr:uid="{00000000-0005-0000-0000-000033590000}"/>
    <cellStyle name="Normal 59 2 2 2" xfId="22884" xr:uid="{00000000-0005-0000-0000-000034590000}"/>
    <cellStyle name="Normal 59 2 2 2 2" xfId="22885" xr:uid="{00000000-0005-0000-0000-000035590000}"/>
    <cellStyle name="Normal 59 2 2 3" xfId="22886" xr:uid="{00000000-0005-0000-0000-000036590000}"/>
    <cellStyle name="Normal 59 2 3" xfId="22887" xr:uid="{00000000-0005-0000-0000-000037590000}"/>
    <cellStyle name="Normal 59 2 3 2" xfId="22888" xr:uid="{00000000-0005-0000-0000-000038590000}"/>
    <cellStyle name="Normal 59 2 3 3" xfId="22889" xr:uid="{00000000-0005-0000-0000-000039590000}"/>
    <cellStyle name="Normal 59 2 4" xfId="22890" xr:uid="{00000000-0005-0000-0000-00003A590000}"/>
    <cellStyle name="Normal 59 2 4 2" xfId="22891" xr:uid="{00000000-0005-0000-0000-00003B590000}"/>
    <cellStyle name="Normal 59 2 5" xfId="22892" xr:uid="{00000000-0005-0000-0000-00003C590000}"/>
    <cellStyle name="Normal 59 2 5 2" xfId="22893" xr:uid="{00000000-0005-0000-0000-00003D590000}"/>
    <cellStyle name="Normal 59 2 6" xfId="22894" xr:uid="{00000000-0005-0000-0000-00003E590000}"/>
    <cellStyle name="Normal 59 2 7" xfId="22895" xr:uid="{00000000-0005-0000-0000-00003F590000}"/>
    <cellStyle name="Normal 59 3" xfId="22896" xr:uid="{00000000-0005-0000-0000-000040590000}"/>
    <cellStyle name="Normal 59 3 2" xfId="22897" xr:uid="{00000000-0005-0000-0000-000041590000}"/>
    <cellStyle name="Normal 59 3 2 2" xfId="22898" xr:uid="{00000000-0005-0000-0000-000042590000}"/>
    <cellStyle name="Normal 59 3 3" xfId="22899" xr:uid="{00000000-0005-0000-0000-000043590000}"/>
    <cellStyle name="Normal 59 4" xfId="22900" xr:uid="{00000000-0005-0000-0000-000044590000}"/>
    <cellStyle name="Normal 59 4 2" xfId="22901" xr:uid="{00000000-0005-0000-0000-000045590000}"/>
    <cellStyle name="Normal 59 4 3" xfId="22902" xr:uid="{00000000-0005-0000-0000-000046590000}"/>
    <cellStyle name="Normal 59 5" xfId="22903" xr:uid="{00000000-0005-0000-0000-000047590000}"/>
    <cellStyle name="Normal 59 5 2" xfId="22904" xr:uid="{00000000-0005-0000-0000-000048590000}"/>
    <cellStyle name="Normal 59 6" xfId="22905" xr:uid="{00000000-0005-0000-0000-000049590000}"/>
    <cellStyle name="Normal 59 6 2" xfId="22906" xr:uid="{00000000-0005-0000-0000-00004A590000}"/>
    <cellStyle name="Normal 59 7" xfId="22907" xr:uid="{00000000-0005-0000-0000-00004B590000}"/>
    <cellStyle name="Normal 59 8" xfId="22908" xr:uid="{00000000-0005-0000-0000-00004C590000}"/>
    <cellStyle name="Normal 59 9" xfId="22909" xr:uid="{00000000-0005-0000-0000-00004D590000}"/>
    <cellStyle name="Normal 6" xfId="78" xr:uid="{00000000-0005-0000-0000-00004E590000}"/>
    <cellStyle name="Normal 6 10" xfId="22910" xr:uid="{00000000-0005-0000-0000-00004F590000}"/>
    <cellStyle name="Normal 6 11" xfId="22911" xr:uid="{00000000-0005-0000-0000-000050590000}"/>
    <cellStyle name="Normal 6 2" xfId="22912" xr:uid="{00000000-0005-0000-0000-000051590000}"/>
    <cellStyle name="Normal 6 2 10" xfId="22913" xr:uid="{00000000-0005-0000-0000-000052590000}"/>
    <cellStyle name="Normal 6 2 11" xfId="22914" xr:uid="{00000000-0005-0000-0000-000053590000}"/>
    <cellStyle name="Normal 6 2 12" xfId="22915" xr:uid="{00000000-0005-0000-0000-000054590000}"/>
    <cellStyle name="Normal 6 2 2" xfId="22916" xr:uid="{00000000-0005-0000-0000-000055590000}"/>
    <cellStyle name="Normal 6 2 2 2" xfId="22917" xr:uid="{00000000-0005-0000-0000-000056590000}"/>
    <cellStyle name="Normal 6 2 2 2 2" xfId="22918" xr:uid="{00000000-0005-0000-0000-000057590000}"/>
    <cellStyle name="Normal 6 2 2 2 2 2" xfId="22919" xr:uid="{00000000-0005-0000-0000-000058590000}"/>
    <cellStyle name="Normal 6 2 2 2 3" xfId="22920" xr:uid="{00000000-0005-0000-0000-000059590000}"/>
    <cellStyle name="Normal 6 2 2 2 4" xfId="22921" xr:uid="{00000000-0005-0000-0000-00005A590000}"/>
    <cellStyle name="Normal 6 2 2 2 5" xfId="22922" xr:uid="{00000000-0005-0000-0000-00005B590000}"/>
    <cellStyle name="Normal 6 2 2 2 6" xfId="22923" xr:uid="{00000000-0005-0000-0000-00005C590000}"/>
    <cellStyle name="Normal 6 2 2 3" xfId="22924" xr:uid="{00000000-0005-0000-0000-00005D590000}"/>
    <cellStyle name="Normal 6 2 2 3 2" xfId="22925" xr:uid="{00000000-0005-0000-0000-00005E590000}"/>
    <cellStyle name="Normal 6 2 2 4" xfId="22926" xr:uid="{00000000-0005-0000-0000-00005F590000}"/>
    <cellStyle name="Normal 6 2 2 4 2" xfId="22927" xr:uid="{00000000-0005-0000-0000-000060590000}"/>
    <cellStyle name="Normal 6 2 2 5" xfId="22928" xr:uid="{00000000-0005-0000-0000-000061590000}"/>
    <cellStyle name="Normal 6 2 2 6" xfId="22929" xr:uid="{00000000-0005-0000-0000-000062590000}"/>
    <cellStyle name="Normal 6 2 2 7" xfId="22930" xr:uid="{00000000-0005-0000-0000-000063590000}"/>
    <cellStyle name="Normal 6 2 2 8" xfId="22931" xr:uid="{00000000-0005-0000-0000-000064590000}"/>
    <cellStyle name="Normal 6 2 2 9" xfId="22932" xr:uid="{00000000-0005-0000-0000-000065590000}"/>
    <cellStyle name="Normal 6 2 3" xfId="22933" xr:uid="{00000000-0005-0000-0000-000066590000}"/>
    <cellStyle name="Normal 6 2 3 2" xfId="22934" xr:uid="{00000000-0005-0000-0000-000067590000}"/>
    <cellStyle name="Normal 6 2 3 2 2" xfId="22935" xr:uid="{00000000-0005-0000-0000-000068590000}"/>
    <cellStyle name="Normal 6 2 3 3" xfId="22936" xr:uid="{00000000-0005-0000-0000-000069590000}"/>
    <cellStyle name="Normal 6 2 3 3 2" xfId="22937" xr:uid="{00000000-0005-0000-0000-00006A590000}"/>
    <cellStyle name="Normal 6 2 3 4" xfId="22938" xr:uid="{00000000-0005-0000-0000-00006B590000}"/>
    <cellStyle name="Normal 6 2 3 5" xfId="22939" xr:uid="{00000000-0005-0000-0000-00006C590000}"/>
    <cellStyle name="Normal 6 2 3 6" xfId="22940" xr:uid="{00000000-0005-0000-0000-00006D590000}"/>
    <cellStyle name="Normal 6 2 3 7" xfId="22941" xr:uid="{00000000-0005-0000-0000-00006E590000}"/>
    <cellStyle name="Normal 6 2 4" xfId="22942" xr:uid="{00000000-0005-0000-0000-00006F590000}"/>
    <cellStyle name="Normal 6 2 4 2" xfId="22943" xr:uid="{00000000-0005-0000-0000-000070590000}"/>
    <cellStyle name="Normal 6 2 4 2 2" xfId="22944" xr:uid="{00000000-0005-0000-0000-000071590000}"/>
    <cellStyle name="Normal 6 2 4 3" xfId="22945" xr:uid="{00000000-0005-0000-0000-000072590000}"/>
    <cellStyle name="Normal 6 2 5" xfId="22946" xr:uid="{00000000-0005-0000-0000-000073590000}"/>
    <cellStyle name="Normal 6 2 5 2" xfId="22947" xr:uid="{00000000-0005-0000-0000-000074590000}"/>
    <cellStyle name="Normal 6 2 6" xfId="22948" xr:uid="{00000000-0005-0000-0000-000075590000}"/>
    <cellStyle name="Normal 6 2 6 2" xfId="22949" xr:uid="{00000000-0005-0000-0000-000076590000}"/>
    <cellStyle name="Normal 6 2 7" xfId="22950" xr:uid="{00000000-0005-0000-0000-000077590000}"/>
    <cellStyle name="Normal 6 2 8" xfId="22951" xr:uid="{00000000-0005-0000-0000-000078590000}"/>
    <cellStyle name="Normal 6 2 9" xfId="22952" xr:uid="{00000000-0005-0000-0000-000079590000}"/>
    <cellStyle name="Normal 6 3" xfId="22953" xr:uid="{00000000-0005-0000-0000-00007A590000}"/>
    <cellStyle name="Normal 6 3 10" xfId="22954" xr:uid="{00000000-0005-0000-0000-00007B590000}"/>
    <cellStyle name="Normal 6 3 11" xfId="22955" xr:uid="{00000000-0005-0000-0000-00007C590000}"/>
    <cellStyle name="Normal 6 3 2" xfId="22956" xr:uid="{00000000-0005-0000-0000-00007D590000}"/>
    <cellStyle name="Normal 6 3 2 2" xfId="22957" xr:uid="{00000000-0005-0000-0000-00007E590000}"/>
    <cellStyle name="Normal 6 3 2 2 2" xfId="22958" xr:uid="{00000000-0005-0000-0000-00007F590000}"/>
    <cellStyle name="Normal 6 3 2 2 3" xfId="22959" xr:uid="{00000000-0005-0000-0000-000080590000}"/>
    <cellStyle name="Normal 6 3 2 2 4" xfId="22960" xr:uid="{00000000-0005-0000-0000-000081590000}"/>
    <cellStyle name="Normal 6 3 2 3" xfId="22961" xr:uid="{00000000-0005-0000-0000-000082590000}"/>
    <cellStyle name="Normal 6 3 2 4" xfId="22962" xr:uid="{00000000-0005-0000-0000-000083590000}"/>
    <cellStyle name="Normal 6 3 2 5" xfId="22963" xr:uid="{00000000-0005-0000-0000-000084590000}"/>
    <cellStyle name="Normal 6 3 2 6" xfId="22964" xr:uid="{00000000-0005-0000-0000-000085590000}"/>
    <cellStyle name="Normal 6 3 3" xfId="22965" xr:uid="{00000000-0005-0000-0000-000086590000}"/>
    <cellStyle name="Normal 6 3 3 2" xfId="22966" xr:uid="{00000000-0005-0000-0000-000087590000}"/>
    <cellStyle name="Normal 6 3 3 3" xfId="22967" xr:uid="{00000000-0005-0000-0000-000088590000}"/>
    <cellStyle name="Normal 6 3 3 4" xfId="22968" xr:uid="{00000000-0005-0000-0000-000089590000}"/>
    <cellStyle name="Normal 6 3 3 5" xfId="22969" xr:uid="{00000000-0005-0000-0000-00008A590000}"/>
    <cellStyle name="Normal 6 3 4" xfId="22970" xr:uid="{00000000-0005-0000-0000-00008B590000}"/>
    <cellStyle name="Normal 6 3 4 2" xfId="22971" xr:uid="{00000000-0005-0000-0000-00008C590000}"/>
    <cellStyle name="Normal 6 3 5" xfId="22972" xr:uid="{00000000-0005-0000-0000-00008D590000}"/>
    <cellStyle name="Normal 6 3 5 2" xfId="22973" xr:uid="{00000000-0005-0000-0000-00008E590000}"/>
    <cellStyle name="Normal 6 3 6" xfId="22974" xr:uid="{00000000-0005-0000-0000-00008F590000}"/>
    <cellStyle name="Normal 6 3 7" xfId="22975" xr:uid="{00000000-0005-0000-0000-000090590000}"/>
    <cellStyle name="Normal 6 3 8" xfId="22976" xr:uid="{00000000-0005-0000-0000-000091590000}"/>
    <cellStyle name="Normal 6 3 9" xfId="22977" xr:uid="{00000000-0005-0000-0000-000092590000}"/>
    <cellStyle name="Normal 6 4" xfId="22978" xr:uid="{00000000-0005-0000-0000-000093590000}"/>
    <cellStyle name="Normal 6 4 2" xfId="22979" xr:uid="{00000000-0005-0000-0000-000094590000}"/>
    <cellStyle name="Normal 6 4 2 2" xfId="22980" xr:uid="{00000000-0005-0000-0000-000095590000}"/>
    <cellStyle name="Normal 6 4 2 3" xfId="22981" xr:uid="{00000000-0005-0000-0000-000096590000}"/>
    <cellStyle name="Normal 6 4 3" xfId="22982" xr:uid="{00000000-0005-0000-0000-000097590000}"/>
    <cellStyle name="Normal 6 4 4" xfId="22983" xr:uid="{00000000-0005-0000-0000-000098590000}"/>
    <cellStyle name="Normal 6 4 5" xfId="22984" xr:uid="{00000000-0005-0000-0000-000099590000}"/>
    <cellStyle name="Normal 6 4 6" xfId="22985" xr:uid="{00000000-0005-0000-0000-00009A590000}"/>
    <cellStyle name="Normal 6 5" xfId="22986" xr:uid="{00000000-0005-0000-0000-00009B590000}"/>
    <cellStyle name="Normal 6 5 2" xfId="22987" xr:uid="{00000000-0005-0000-0000-00009C590000}"/>
    <cellStyle name="Normal 6 5 3" xfId="22988" xr:uid="{00000000-0005-0000-0000-00009D590000}"/>
    <cellStyle name="Normal 6 5 4" xfId="22989" xr:uid="{00000000-0005-0000-0000-00009E590000}"/>
    <cellStyle name="Normal 6 6" xfId="22990" xr:uid="{00000000-0005-0000-0000-00009F590000}"/>
    <cellStyle name="Normal 6 7" xfId="22991" xr:uid="{00000000-0005-0000-0000-0000A0590000}"/>
    <cellStyle name="Normal 6 8" xfId="22992" xr:uid="{00000000-0005-0000-0000-0000A1590000}"/>
    <cellStyle name="Normal 6 9" xfId="22993" xr:uid="{00000000-0005-0000-0000-0000A2590000}"/>
    <cellStyle name="Normal 60" xfId="22994" xr:uid="{00000000-0005-0000-0000-0000A3590000}"/>
    <cellStyle name="Normal 60 2" xfId="22995" xr:uid="{00000000-0005-0000-0000-0000A4590000}"/>
    <cellStyle name="Normal 60 2 2" xfId="22996" xr:uid="{00000000-0005-0000-0000-0000A5590000}"/>
    <cellStyle name="Normal 60 2 2 2" xfId="22997" xr:uid="{00000000-0005-0000-0000-0000A6590000}"/>
    <cellStyle name="Normal 60 2 2 2 2" xfId="22998" xr:uid="{00000000-0005-0000-0000-0000A7590000}"/>
    <cellStyle name="Normal 60 2 2 3" xfId="22999" xr:uid="{00000000-0005-0000-0000-0000A8590000}"/>
    <cellStyle name="Normal 60 2 2 3 2" xfId="23000" xr:uid="{00000000-0005-0000-0000-0000A9590000}"/>
    <cellStyle name="Normal 60 2 2 4" xfId="23001" xr:uid="{00000000-0005-0000-0000-0000AA590000}"/>
    <cellStyle name="Normal 60 2 2 4 2" xfId="23002" xr:uid="{00000000-0005-0000-0000-0000AB590000}"/>
    <cellStyle name="Normal 60 2 2 5" xfId="23003" xr:uid="{00000000-0005-0000-0000-0000AC590000}"/>
    <cellStyle name="Normal 60 2 2 5 2" xfId="23004" xr:uid="{00000000-0005-0000-0000-0000AD590000}"/>
    <cellStyle name="Normal 60 2 2 6" xfId="23005" xr:uid="{00000000-0005-0000-0000-0000AE590000}"/>
    <cellStyle name="Normal 60 2 3" xfId="23006" xr:uid="{00000000-0005-0000-0000-0000AF590000}"/>
    <cellStyle name="Normal 60 2 3 2" xfId="23007" xr:uid="{00000000-0005-0000-0000-0000B0590000}"/>
    <cellStyle name="Normal 60 2 4" xfId="23008" xr:uid="{00000000-0005-0000-0000-0000B1590000}"/>
    <cellStyle name="Normal 60 2 4 2" xfId="23009" xr:uid="{00000000-0005-0000-0000-0000B2590000}"/>
    <cellStyle name="Normal 60 2 5" xfId="23010" xr:uid="{00000000-0005-0000-0000-0000B3590000}"/>
    <cellStyle name="Normal 60 2 5 2" xfId="23011" xr:uid="{00000000-0005-0000-0000-0000B4590000}"/>
    <cellStyle name="Normal 60 2 6" xfId="23012" xr:uid="{00000000-0005-0000-0000-0000B5590000}"/>
    <cellStyle name="Normal 60 2 6 2" xfId="23013" xr:uid="{00000000-0005-0000-0000-0000B6590000}"/>
    <cellStyle name="Normal 60 2 7" xfId="23014" xr:uid="{00000000-0005-0000-0000-0000B7590000}"/>
    <cellStyle name="Normal 60 2 8" xfId="23015" xr:uid="{00000000-0005-0000-0000-0000B8590000}"/>
    <cellStyle name="Normal 60 3" xfId="23016" xr:uid="{00000000-0005-0000-0000-0000B9590000}"/>
    <cellStyle name="Normal 60 3 2" xfId="23017" xr:uid="{00000000-0005-0000-0000-0000BA590000}"/>
    <cellStyle name="Normal 60 3 2 2" xfId="23018" xr:uid="{00000000-0005-0000-0000-0000BB590000}"/>
    <cellStyle name="Normal 60 3 3" xfId="23019" xr:uid="{00000000-0005-0000-0000-0000BC590000}"/>
    <cellStyle name="Normal 60 3 3 2" xfId="23020" xr:uid="{00000000-0005-0000-0000-0000BD590000}"/>
    <cellStyle name="Normal 60 3 4" xfId="23021" xr:uid="{00000000-0005-0000-0000-0000BE590000}"/>
    <cellStyle name="Normal 60 3 4 2" xfId="23022" xr:uid="{00000000-0005-0000-0000-0000BF590000}"/>
    <cellStyle name="Normal 60 3 5" xfId="23023" xr:uid="{00000000-0005-0000-0000-0000C0590000}"/>
    <cellStyle name="Normal 60 3 5 2" xfId="23024" xr:uid="{00000000-0005-0000-0000-0000C1590000}"/>
    <cellStyle name="Normal 60 3 6" xfId="23025" xr:uid="{00000000-0005-0000-0000-0000C2590000}"/>
    <cellStyle name="Normal 60 4" xfId="23026" xr:uid="{00000000-0005-0000-0000-0000C3590000}"/>
    <cellStyle name="Normal 60 4 2" xfId="23027" xr:uid="{00000000-0005-0000-0000-0000C4590000}"/>
    <cellStyle name="Normal 60 5" xfId="23028" xr:uid="{00000000-0005-0000-0000-0000C5590000}"/>
    <cellStyle name="Normal 60 5 2" xfId="23029" xr:uid="{00000000-0005-0000-0000-0000C6590000}"/>
    <cellStyle name="Normal 60 6" xfId="23030" xr:uid="{00000000-0005-0000-0000-0000C7590000}"/>
    <cellStyle name="Normal 60 6 2" xfId="23031" xr:uid="{00000000-0005-0000-0000-0000C8590000}"/>
    <cellStyle name="Normal 60 7" xfId="23032" xr:uid="{00000000-0005-0000-0000-0000C9590000}"/>
    <cellStyle name="Normal 60 7 2" xfId="23033" xr:uid="{00000000-0005-0000-0000-0000CA590000}"/>
    <cellStyle name="Normal 60 8" xfId="23034" xr:uid="{00000000-0005-0000-0000-0000CB590000}"/>
    <cellStyle name="Normal 60 9" xfId="23035" xr:uid="{00000000-0005-0000-0000-0000CC590000}"/>
    <cellStyle name="Normal 61" xfId="21" xr:uid="{00000000-0005-0000-0000-0000CD590000}"/>
    <cellStyle name="Normal 61 2" xfId="146" xr:uid="{00000000-0005-0000-0000-0000CE590000}"/>
    <cellStyle name="Normal 61 2 2" xfId="23036" xr:uid="{00000000-0005-0000-0000-0000CF590000}"/>
    <cellStyle name="Normal 61 2 2 2" xfId="23037" xr:uid="{00000000-0005-0000-0000-0000D0590000}"/>
    <cellStyle name="Normal 61 2 2 2 2" xfId="23038" xr:uid="{00000000-0005-0000-0000-0000D1590000}"/>
    <cellStyle name="Normal 61 2 2 3" xfId="23039" xr:uid="{00000000-0005-0000-0000-0000D2590000}"/>
    <cellStyle name="Normal 61 2 3" xfId="23040" xr:uid="{00000000-0005-0000-0000-0000D3590000}"/>
    <cellStyle name="Normal 61 2 3 2" xfId="23041" xr:uid="{00000000-0005-0000-0000-0000D4590000}"/>
    <cellStyle name="Normal 61 2 3 3" xfId="23042" xr:uid="{00000000-0005-0000-0000-0000D5590000}"/>
    <cellStyle name="Normal 61 2 4" xfId="23043" xr:uid="{00000000-0005-0000-0000-0000D6590000}"/>
    <cellStyle name="Normal 61 2 4 2" xfId="23044" xr:uid="{00000000-0005-0000-0000-0000D7590000}"/>
    <cellStyle name="Normal 61 2 5" xfId="23045" xr:uid="{00000000-0005-0000-0000-0000D8590000}"/>
    <cellStyle name="Normal 61 2 5 2" xfId="23046" xr:uid="{00000000-0005-0000-0000-0000D9590000}"/>
    <cellStyle name="Normal 61 2 6" xfId="23047" xr:uid="{00000000-0005-0000-0000-0000DA590000}"/>
    <cellStyle name="Normal 61 2 7" xfId="23048" xr:uid="{00000000-0005-0000-0000-0000DB590000}"/>
    <cellStyle name="Normal 61 3" xfId="23049" xr:uid="{00000000-0005-0000-0000-0000DC590000}"/>
    <cellStyle name="Normal 61 3 2" xfId="23050" xr:uid="{00000000-0005-0000-0000-0000DD590000}"/>
    <cellStyle name="Normal 61 3 2 2" xfId="23051" xr:uid="{00000000-0005-0000-0000-0000DE590000}"/>
    <cellStyle name="Normal 61 3 3" xfId="23052" xr:uid="{00000000-0005-0000-0000-0000DF590000}"/>
    <cellStyle name="Normal 61 4" xfId="23053" xr:uid="{00000000-0005-0000-0000-0000E0590000}"/>
    <cellStyle name="Normal 61 4 2" xfId="23054" xr:uid="{00000000-0005-0000-0000-0000E1590000}"/>
    <cellStyle name="Normal 61 4 3" xfId="23055" xr:uid="{00000000-0005-0000-0000-0000E2590000}"/>
    <cellStyle name="Normal 61 5" xfId="23056" xr:uid="{00000000-0005-0000-0000-0000E3590000}"/>
    <cellStyle name="Normal 61 5 2" xfId="23057" xr:uid="{00000000-0005-0000-0000-0000E4590000}"/>
    <cellStyle name="Normal 61 6" xfId="23058" xr:uid="{00000000-0005-0000-0000-0000E5590000}"/>
    <cellStyle name="Normal 61 6 2" xfId="23059" xr:uid="{00000000-0005-0000-0000-0000E6590000}"/>
    <cellStyle name="Normal 61 7" xfId="23060" xr:uid="{00000000-0005-0000-0000-0000E7590000}"/>
    <cellStyle name="Normal 61 8" xfId="23061" xr:uid="{00000000-0005-0000-0000-0000E8590000}"/>
    <cellStyle name="Normal 61 9" xfId="23062" xr:uid="{00000000-0005-0000-0000-0000E9590000}"/>
    <cellStyle name="Normal 62" xfId="22" xr:uid="{00000000-0005-0000-0000-0000EA590000}"/>
    <cellStyle name="Normal 62 2" xfId="103" xr:uid="{00000000-0005-0000-0000-0000EB590000}"/>
    <cellStyle name="Normal 62 2 2" xfId="23063" xr:uid="{00000000-0005-0000-0000-0000EC590000}"/>
    <cellStyle name="Normal 62 2 2 2" xfId="23064" xr:uid="{00000000-0005-0000-0000-0000ED590000}"/>
    <cellStyle name="Normal 62 2 2 2 2" xfId="23065" xr:uid="{00000000-0005-0000-0000-0000EE590000}"/>
    <cellStyle name="Normal 62 2 2 3" xfId="23066" xr:uid="{00000000-0005-0000-0000-0000EF590000}"/>
    <cellStyle name="Normal 62 2 3" xfId="23067" xr:uid="{00000000-0005-0000-0000-0000F0590000}"/>
    <cellStyle name="Normal 62 2 3 2" xfId="23068" xr:uid="{00000000-0005-0000-0000-0000F1590000}"/>
    <cellStyle name="Normal 62 2 3 3" xfId="23069" xr:uid="{00000000-0005-0000-0000-0000F2590000}"/>
    <cellStyle name="Normal 62 2 4" xfId="23070" xr:uid="{00000000-0005-0000-0000-0000F3590000}"/>
    <cellStyle name="Normal 62 2 4 2" xfId="23071" xr:uid="{00000000-0005-0000-0000-0000F4590000}"/>
    <cellStyle name="Normal 62 2 5" xfId="23072" xr:uid="{00000000-0005-0000-0000-0000F5590000}"/>
    <cellStyle name="Normal 62 2 5 2" xfId="23073" xr:uid="{00000000-0005-0000-0000-0000F6590000}"/>
    <cellStyle name="Normal 62 2 6" xfId="23074" xr:uid="{00000000-0005-0000-0000-0000F7590000}"/>
    <cellStyle name="Normal 62 2 7" xfId="23075" xr:uid="{00000000-0005-0000-0000-0000F8590000}"/>
    <cellStyle name="Normal 62 3" xfId="23076" xr:uid="{00000000-0005-0000-0000-0000F9590000}"/>
    <cellStyle name="Normal 62 3 2" xfId="23077" xr:uid="{00000000-0005-0000-0000-0000FA590000}"/>
    <cellStyle name="Normal 62 3 2 2" xfId="23078" xr:uid="{00000000-0005-0000-0000-0000FB590000}"/>
    <cellStyle name="Normal 62 3 3" xfId="23079" xr:uid="{00000000-0005-0000-0000-0000FC590000}"/>
    <cellStyle name="Normal 62 4" xfId="23080" xr:uid="{00000000-0005-0000-0000-0000FD590000}"/>
    <cellStyle name="Normal 62 4 2" xfId="23081" xr:uid="{00000000-0005-0000-0000-0000FE590000}"/>
    <cellStyle name="Normal 62 4 3" xfId="23082" xr:uid="{00000000-0005-0000-0000-0000FF590000}"/>
    <cellStyle name="Normal 62 5" xfId="23083" xr:uid="{00000000-0005-0000-0000-0000005A0000}"/>
    <cellStyle name="Normal 62 5 2" xfId="23084" xr:uid="{00000000-0005-0000-0000-0000015A0000}"/>
    <cellStyle name="Normal 62 6" xfId="23085" xr:uid="{00000000-0005-0000-0000-0000025A0000}"/>
    <cellStyle name="Normal 62 6 2" xfId="23086" xr:uid="{00000000-0005-0000-0000-0000035A0000}"/>
    <cellStyle name="Normal 62 7" xfId="23087" xr:uid="{00000000-0005-0000-0000-0000045A0000}"/>
    <cellStyle name="Normal 62 8" xfId="23088" xr:uid="{00000000-0005-0000-0000-0000055A0000}"/>
    <cellStyle name="Normal 62 9" xfId="23089" xr:uid="{00000000-0005-0000-0000-0000065A0000}"/>
    <cellStyle name="Normal 63" xfId="23" xr:uid="{00000000-0005-0000-0000-0000075A0000}"/>
    <cellStyle name="Normal 63 2" xfId="164" xr:uid="{00000000-0005-0000-0000-0000085A0000}"/>
    <cellStyle name="Normal 63 2 2" xfId="23090" xr:uid="{00000000-0005-0000-0000-0000095A0000}"/>
    <cellStyle name="Normal 63 2 2 2" xfId="23091" xr:uid="{00000000-0005-0000-0000-00000A5A0000}"/>
    <cellStyle name="Normal 63 2 2 2 2" xfId="23092" xr:uid="{00000000-0005-0000-0000-00000B5A0000}"/>
    <cellStyle name="Normal 63 2 2 3" xfId="23093" xr:uid="{00000000-0005-0000-0000-00000C5A0000}"/>
    <cellStyle name="Normal 63 2 3" xfId="23094" xr:uid="{00000000-0005-0000-0000-00000D5A0000}"/>
    <cellStyle name="Normal 63 2 3 2" xfId="23095" xr:uid="{00000000-0005-0000-0000-00000E5A0000}"/>
    <cellStyle name="Normal 63 2 3 3" xfId="23096" xr:uid="{00000000-0005-0000-0000-00000F5A0000}"/>
    <cellStyle name="Normal 63 2 4" xfId="23097" xr:uid="{00000000-0005-0000-0000-0000105A0000}"/>
    <cellStyle name="Normal 63 2 4 2" xfId="23098" xr:uid="{00000000-0005-0000-0000-0000115A0000}"/>
    <cellStyle name="Normal 63 2 5" xfId="23099" xr:uid="{00000000-0005-0000-0000-0000125A0000}"/>
    <cellStyle name="Normal 63 2 5 2" xfId="23100" xr:uid="{00000000-0005-0000-0000-0000135A0000}"/>
    <cellStyle name="Normal 63 2 6" xfId="23101" xr:uid="{00000000-0005-0000-0000-0000145A0000}"/>
    <cellStyle name="Normal 63 2 7" xfId="23102" xr:uid="{00000000-0005-0000-0000-0000155A0000}"/>
    <cellStyle name="Normal 63 3" xfId="23103" xr:uid="{00000000-0005-0000-0000-0000165A0000}"/>
    <cellStyle name="Normal 63 3 2" xfId="23104" xr:uid="{00000000-0005-0000-0000-0000175A0000}"/>
    <cellStyle name="Normal 63 3 2 2" xfId="23105" xr:uid="{00000000-0005-0000-0000-0000185A0000}"/>
    <cellStyle name="Normal 63 3 3" xfId="23106" xr:uid="{00000000-0005-0000-0000-0000195A0000}"/>
    <cellStyle name="Normal 63 4" xfId="23107" xr:uid="{00000000-0005-0000-0000-00001A5A0000}"/>
    <cellStyle name="Normal 63 4 2" xfId="23108" xr:uid="{00000000-0005-0000-0000-00001B5A0000}"/>
    <cellStyle name="Normal 63 4 3" xfId="23109" xr:uid="{00000000-0005-0000-0000-00001C5A0000}"/>
    <cellStyle name="Normal 63 5" xfId="23110" xr:uid="{00000000-0005-0000-0000-00001D5A0000}"/>
    <cellStyle name="Normal 63 5 2" xfId="23111" xr:uid="{00000000-0005-0000-0000-00001E5A0000}"/>
    <cellStyle name="Normal 63 6" xfId="23112" xr:uid="{00000000-0005-0000-0000-00001F5A0000}"/>
    <cellStyle name="Normal 63 6 2" xfId="23113" xr:uid="{00000000-0005-0000-0000-0000205A0000}"/>
    <cellStyle name="Normal 63 7" xfId="23114" xr:uid="{00000000-0005-0000-0000-0000215A0000}"/>
    <cellStyle name="Normal 63 8" xfId="23115" xr:uid="{00000000-0005-0000-0000-0000225A0000}"/>
    <cellStyle name="Normal 63 9" xfId="23116" xr:uid="{00000000-0005-0000-0000-0000235A0000}"/>
    <cellStyle name="Normal 64" xfId="24" xr:uid="{00000000-0005-0000-0000-0000245A0000}"/>
    <cellStyle name="Normal 64 2" xfId="158" xr:uid="{00000000-0005-0000-0000-0000255A0000}"/>
    <cellStyle name="Normal 64 2 2" xfId="23117" xr:uid="{00000000-0005-0000-0000-0000265A0000}"/>
    <cellStyle name="Normal 64 2 2 2" xfId="23118" xr:uid="{00000000-0005-0000-0000-0000275A0000}"/>
    <cellStyle name="Normal 64 2 2 2 2" xfId="23119" xr:uid="{00000000-0005-0000-0000-0000285A0000}"/>
    <cellStyle name="Normal 64 2 2 3" xfId="23120" xr:uid="{00000000-0005-0000-0000-0000295A0000}"/>
    <cellStyle name="Normal 64 2 3" xfId="23121" xr:uid="{00000000-0005-0000-0000-00002A5A0000}"/>
    <cellStyle name="Normal 64 2 3 2" xfId="23122" xr:uid="{00000000-0005-0000-0000-00002B5A0000}"/>
    <cellStyle name="Normal 64 2 3 3" xfId="23123" xr:uid="{00000000-0005-0000-0000-00002C5A0000}"/>
    <cellStyle name="Normal 64 2 4" xfId="23124" xr:uid="{00000000-0005-0000-0000-00002D5A0000}"/>
    <cellStyle name="Normal 64 2 4 2" xfId="23125" xr:uid="{00000000-0005-0000-0000-00002E5A0000}"/>
    <cellStyle name="Normal 64 2 5" xfId="23126" xr:uid="{00000000-0005-0000-0000-00002F5A0000}"/>
    <cellStyle name="Normal 64 2 5 2" xfId="23127" xr:uid="{00000000-0005-0000-0000-0000305A0000}"/>
    <cellStyle name="Normal 64 2 6" xfId="23128" xr:uid="{00000000-0005-0000-0000-0000315A0000}"/>
    <cellStyle name="Normal 64 2 7" xfId="23129" xr:uid="{00000000-0005-0000-0000-0000325A0000}"/>
    <cellStyle name="Normal 64 3" xfId="23130" xr:uid="{00000000-0005-0000-0000-0000335A0000}"/>
    <cellStyle name="Normal 64 3 2" xfId="23131" xr:uid="{00000000-0005-0000-0000-0000345A0000}"/>
    <cellStyle name="Normal 64 3 2 2" xfId="23132" xr:uid="{00000000-0005-0000-0000-0000355A0000}"/>
    <cellStyle name="Normal 64 3 3" xfId="23133" xr:uid="{00000000-0005-0000-0000-0000365A0000}"/>
    <cellStyle name="Normal 64 4" xfId="23134" xr:uid="{00000000-0005-0000-0000-0000375A0000}"/>
    <cellStyle name="Normal 64 4 2" xfId="23135" xr:uid="{00000000-0005-0000-0000-0000385A0000}"/>
    <cellStyle name="Normal 64 4 3" xfId="23136" xr:uid="{00000000-0005-0000-0000-0000395A0000}"/>
    <cellStyle name="Normal 64 5" xfId="23137" xr:uid="{00000000-0005-0000-0000-00003A5A0000}"/>
    <cellStyle name="Normal 64 5 2" xfId="23138" xr:uid="{00000000-0005-0000-0000-00003B5A0000}"/>
    <cellStyle name="Normal 64 6" xfId="23139" xr:uid="{00000000-0005-0000-0000-00003C5A0000}"/>
    <cellStyle name="Normal 64 6 2" xfId="23140" xr:uid="{00000000-0005-0000-0000-00003D5A0000}"/>
    <cellStyle name="Normal 64 7" xfId="23141" xr:uid="{00000000-0005-0000-0000-00003E5A0000}"/>
    <cellStyle name="Normal 64 8" xfId="23142" xr:uid="{00000000-0005-0000-0000-00003F5A0000}"/>
    <cellStyle name="Normal 64 9" xfId="23143" xr:uid="{00000000-0005-0000-0000-0000405A0000}"/>
    <cellStyle name="Normal 65" xfId="25" xr:uid="{00000000-0005-0000-0000-0000415A0000}"/>
    <cellStyle name="Normal 65 2" xfId="157" xr:uid="{00000000-0005-0000-0000-0000425A0000}"/>
    <cellStyle name="Normal 65 2 2" xfId="23144" xr:uid="{00000000-0005-0000-0000-0000435A0000}"/>
    <cellStyle name="Normal 65 2 2 2" xfId="23145" xr:uid="{00000000-0005-0000-0000-0000445A0000}"/>
    <cellStyle name="Normal 65 2 2 2 2" xfId="23146" xr:uid="{00000000-0005-0000-0000-0000455A0000}"/>
    <cellStyle name="Normal 65 2 2 3" xfId="23147" xr:uid="{00000000-0005-0000-0000-0000465A0000}"/>
    <cellStyle name="Normal 65 2 3" xfId="23148" xr:uid="{00000000-0005-0000-0000-0000475A0000}"/>
    <cellStyle name="Normal 65 2 3 2" xfId="23149" xr:uid="{00000000-0005-0000-0000-0000485A0000}"/>
    <cellStyle name="Normal 65 2 3 3" xfId="23150" xr:uid="{00000000-0005-0000-0000-0000495A0000}"/>
    <cellStyle name="Normal 65 2 4" xfId="23151" xr:uid="{00000000-0005-0000-0000-00004A5A0000}"/>
    <cellStyle name="Normal 65 2 4 2" xfId="23152" xr:uid="{00000000-0005-0000-0000-00004B5A0000}"/>
    <cellStyle name="Normal 65 2 5" xfId="23153" xr:uid="{00000000-0005-0000-0000-00004C5A0000}"/>
    <cellStyle name="Normal 65 2 5 2" xfId="23154" xr:uid="{00000000-0005-0000-0000-00004D5A0000}"/>
    <cellStyle name="Normal 65 2 6" xfId="23155" xr:uid="{00000000-0005-0000-0000-00004E5A0000}"/>
    <cellStyle name="Normal 65 2 7" xfId="23156" xr:uid="{00000000-0005-0000-0000-00004F5A0000}"/>
    <cellStyle name="Normal 65 3" xfId="23157" xr:uid="{00000000-0005-0000-0000-0000505A0000}"/>
    <cellStyle name="Normal 65 3 2" xfId="23158" xr:uid="{00000000-0005-0000-0000-0000515A0000}"/>
    <cellStyle name="Normal 65 3 2 2" xfId="23159" xr:uid="{00000000-0005-0000-0000-0000525A0000}"/>
    <cellStyle name="Normal 65 3 3" xfId="23160" xr:uid="{00000000-0005-0000-0000-0000535A0000}"/>
    <cellStyle name="Normal 65 4" xfId="23161" xr:uid="{00000000-0005-0000-0000-0000545A0000}"/>
    <cellStyle name="Normal 65 4 2" xfId="23162" xr:uid="{00000000-0005-0000-0000-0000555A0000}"/>
    <cellStyle name="Normal 65 4 3" xfId="23163" xr:uid="{00000000-0005-0000-0000-0000565A0000}"/>
    <cellStyle name="Normal 65 5" xfId="23164" xr:uid="{00000000-0005-0000-0000-0000575A0000}"/>
    <cellStyle name="Normal 65 5 2" xfId="23165" xr:uid="{00000000-0005-0000-0000-0000585A0000}"/>
    <cellStyle name="Normal 65 6" xfId="23166" xr:uid="{00000000-0005-0000-0000-0000595A0000}"/>
    <cellStyle name="Normal 65 6 2" xfId="23167" xr:uid="{00000000-0005-0000-0000-00005A5A0000}"/>
    <cellStyle name="Normal 65 7" xfId="23168" xr:uid="{00000000-0005-0000-0000-00005B5A0000}"/>
    <cellStyle name="Normal 65 8" xfId="23169" xr:uid="{00000000-0005-0000-0000-00005C5A0000}"/>
    <cellStyle name="Normal 65 9" xfId="23170" xr:uid="{00000000-0005-0000-0000-00005D5A0000}"/>
    <cellStyle name="Normal 66" xfId="26" xr:uid="{00000000-0005-0000-0000-00005E5A0000}"/>
    <cellStyle name="Normal 66 10" xfId="23171" xr:uid="{00000000-0005-0000-0000-00005F5A0000}"/>
    <cellStyle name="Normal 66 2" xfId="152" xr:uid="{00000000-0005-0000-0000-0000605A0000}"/>
    <cellStyle name="Normal 66 2 2" xfId="23172" xr:uid="{00000000-0005-0000-0000-0000615A0000}"/>
    <cellStyle name="Normal 66 2 2 2" xfId="23173" xr:uid="{00000000-0005-0000-0000-0000625A0000}"/>
    <cellStyle name="Normal 66 2 2 2 2" xfId="23174" xr:uid="{00000000-0005-0000-0000-0000635A0000}"/>
    <cellStyle name="Normal 66 2 2 2 3" xfId="23175" xr:uid="{00000000-0005-0000-0000-0000645A0000}"/>
    <cellStyle name="Normal 66 2 2 3" xfId="23176" xr:uid="{00000000-0005-0000-0000-0000655A0000}"/>
    <cellStyle name="Normal 66 2 2 3 2" xfId="23177" xr:uid="{00000000-0005-0000-0000-0000665A0000}"/>
    <cellStyle name="Normal 66 2 2 4" xfId="23178" xr:uid="{00000000-0005-0000-0000-0000675A0000}"/>
    <cellStyle name="Normal 66 2 2 4 2" xfId="23179" xr:uid="{00000000-0005-0000-0000-0000685A0000}"/>
    <cellStyle name="Normal 66 2 2 5" xfId="23180" xr:uid="{00000000-0005-0000-0000-0000695A0000}"/>
    <cellStyle name="Normal 66 2 2 5 2" xfId="23181" xr:uid="{00000000-0005-0000-0000-00006A5A0000}"/>
    <cellStyle name="Normal 66 2 2 6" xfId="23182" xr:uid="{00000000-0005-0000-0000-00006B5A0000}"/>
    <cellStyle name="Normal 66 2 2 7" xfId="23183" xr:uid="{00000000-0005-0000-0000-00006C5A0000}"/>
    <cellStyle name="Normal 66 2 3" xfId="23184" xr:uid="{00000000-0005-0000-0000-00006D5A0000}"/>
    <cellStyle name="Normal 66 2 3 2" xfId="23185" xr:uid="{00000000-0005-0000-0000-00006E5A0000}"/>
    <cellStyle name="Normal 66 2 3 3" xfId="23186" xr:uid="{00000000-0005-0000-0000-00006F5A0000}"/>
    <cellStyle name="Normal 66 2 4" xfId="23187" xr:uid="{00000000-0005-0000-0000-0000705A0000}"/>
    <cellStyle name="Normal 66 2 4 2" xfId="23188" xr:uid="{00000000-0005-0000-0000-0000715A0000}"/>
    <cellStyle name="Normal 66 2 5" xfId="23189" xr:uid="{00000000-0005-0000-0000-0000725A0000}"/>
    <cellStyle name="Normal 66 2 5 2" xfId="23190" xr:uid="{00000000-0005-0000-0000-0000735A0000}"/>
    <cellStyle name="Normal 66 2 6" xfId="23191" xr:uid="{00000000-0005-0000-0000-0000745A0000}"/>
    <cellStyle name="Normal 66 2 6 2" xfId="23192" xr:uid="{00000000-0005-0000-0000-0000755A0000}"/>
    <cellStyle name="Normal 66 2 7" xfId="23193" xr:uid="{00000000-0005-0000-0000-0000765A0000}"/>
    <cellStyle name="Normal 66 2 8" xfId="23194" xr:uid="{00000000-0005-0000-0000-0000775A0000}"/>
    <cellStyle name="Normal 66 2 9" xfId="23195" xr:uid="{00000000-0005-0000-0000-0000785A0000}"/>
    <cellStyle name="Normal 66 3" xfId="23196" xr:uid="{00000000-0005-0000-0000-0000795A0000}"/>
    <cellStyle name="Normal 66 3 2" xfId="23197" xr:uid="{00000000-0005-0000-0000-00007A5A0000}"/>
    <cellStyle name="Normal 66 3 2 2" xfId="23198" xr:uid="{00000000-0005-0000-0000-00007B5A0000}"/>
    <cellStyle name="Normal 66 3 2 3" xfId="23199" xr:uid="{00000000-0005-0000-0000-00007C5A0000}"/>
    <cellStyle name="Normal 66 3 3" xfId="23200" xr:uid="{00000000-0005-0000-0000-00007D5A0000}"/>
    <cellStyle name="Normal 66 3 3 2" xfId="23201" xr:uid="{00000000-0005-0000-0000-00007E5A0000}"/>
    <cellStyle name="Normal 66 3 4" xfId="23202" xr:uid="{00000000-0005-0000-0000-00007F5A0000}"/>
    <cellStyle name="Normal 66 3 4 2" xfId="23203" xr:uid="{00000000-0005-0000-0000-0000805A0000}"/>
    <cellStyle name="Normal 66 3 5" xfId="23204" xr:uid="{00000000-0005-0000-0000-0000815A0000}"/>
    <cellStyle name="Normal 66 3 5 2" xfId="23205" xr:uid="{00000000-0005-0000-0000-0000825A0000}"/>
    <cellStyle name="Normal 66 3 6" xfId="23206" xr:uid="{00000000-0005-0000-0000-0000835A0000}"/>
    <cellStyle name="Normal 66 3 7" xfId="23207" xr:uid="{00000000-0005-0000-0000-0000845A0000}"/>
    <cellStyle name="Normal 66 4" xfId="23208" xr:uid="{00000000-0005-0000-0000-0000855A0000}"/>
    <cellStyle name="Normal 66 4 2" xfId="23209" xr:uid="{00000000-0005-0000-0000-0000865A0000}"/>
    <cellStyle name="Normal 66 4 3" xfId="23210" xr:uid="{00000000-0005-0000-0000-0000875A0000}"/>
    <cellStyle name="Normal 66 5" xfId="23211" xr:uid="{00000000-0005-0000-0000-0000885A0000}"/>
    <cellStyle name="Normal 66 5 2" xfId="23212" xr:uid="{00000000-0005-0000-0000-0000895A0000}"/>
    <cellStyle name="Normal 66 6" xfId="23213" xr:uid="{00000000-0005-0000-0000-00008A5A0000}"/>
    <cellStyle name="Normal 66 6 2" xfId="23214" xr:uid="{00000000-0005-0000-0000-00008B5A0000}"/>
    <cellStyle name="Normal 66 7" xfId="23215" xr:uid="{00000000-0005-0000-0000-00008C5A0000}"/>
    <cellStyle name="Normal 66 7 2" xfId="23216" xr:uid="{00000000-0005-0000-0000-00008D5A0000}"/>
    <cellStyle name="Normal 66 8" xfId="23217" xr:uid="{00000000-0005-0000-0000-00008E5A0000}"/>
    <cellStyle name="Normal 66 9" xfId="23218" xr:uid="{00000000-0005-0000-0000-00008F5A0000}"/>
    <cellStyle name="Normal 67" xfId="27" xr:uid="{00000000-0005-0000-0000-0000905A0000}"/>
    <cellStyle name="Normal 67 2" xfId="149" xr:uid="{00000000-0005-0000-0000-0000915A0000}"/>
    <cellStyle name="Normal 67 2 2" xfId="23219" xr:uid="{00000000-0005-0000-0000-0000925A0000}"/>
    <cellStyle name="Normal 67 2 2 2" xfId="23220" xr:uid="{00000000-0005-0000-0000-0000935A0000}"/>
    <cellStyle name="Normal 67 2 2 2 2" xfId="23221" xr:uid="{00000000-0005-0000-0000-0000945A0000}"/>
    <cellStyle name="Normal 67 2 2 3" xfId="23222" xr:uid="{00000000-0005-0000-0000-0000955A0000}"/>
    <cellStyle name="Normal 67 2 3" xfId="23223" xr:uid="{00000000-0005-0000-0000-0000965A0000}"/>
    <cellStyle name="Normal 67 2 3 2" xfId="23224" xr:uid="{00000000-0005-0000-0000-0000975A0000}"/>
    <cellStyle name="Normal 67 2 3 3" xfId="23225" xr:uid="{00000000-0005-0000-0000-0000985A0000}"/>
    <cellStyle name="Normal 67 2 4" xfId="23226" xr:uid="{00000000-0005-0000-0000-0000995A0000}"/>
    <cellStyle name="Normal 67 2 4 2" xfId="23227" xr:uid="{00000000-0005-0000-0000-00009A5A0000}"/>
    <cellStyle name="Normal 67 2 5" xfId="23228" xr:uid="{00000000-0005-0000-0000-00009B5A0000}"/>
    <cellStyle name="Normal 67 2 5 2" xfId="23229" xr:uid="{00000000-0005-0000-0000-00009C5A0000}"/>
    <cellStyle name="Normal 67 2 6" xfId="23230" xr:uid="{00000000-0005-0000-0000-00009D5A0000}"/>
    <cellStyle name="Normal 67 2 7" xfId="23231" xr:uid="{00000000-0005-0000-0000-00009E5A0000}"/>
    <cellStyle name="Normal 67 3" xfId="23232" xr:uid="{00000000-0005-0000-0000-00009F5A0000}"/>
    <cellStyle name="Normal 67 3 2" xfId="23233" xr:uid="{00000000-0005-0000-0000-0000A05A0000}"/>
    <cellStyle name="Normal 67 3 2 2" xfId="23234" xr:uid="{00000000-0005-0000-0000-0000A15A0000}"/>
    <cellStyle name="Normal 67 3 3" xfId="23235" xr:uid="{00000000-0005-0000-0000-0000A25A0000}"/>
    <cellStyle name="Normal 67 4" xfId="23236" xr:uid="{00000000-0005-0000-0000-0000A35A0000}"/>
    <cellStyle name="Normal 67 4 2" xfId="23237" xr:uid="{00000000-0005-0000-0000-0000A45A0000}"/>
    <cellStyle name="Normal 67 4 3" xfId="23238" xr:uid="{00000000-0005-0000-0000-0000A55A0000}"/>
    <cellStyle name="Normal 67 5" xfId="23239" xr:uid="{00000000-0005-0000-0000-0000A65A0000}"/>
    <cellStyle name="Normal 67 5 2" xfId="23240" xr:uid="{00000000-0005-0000-0000-0000A75A0000}"/>
    <cellStyle name="Normal 67 6" xfId="23241" xr:uid="{00000000-0005-0000-0000-0000A85A0000}"/>
    <cellStyle name="Normal 67 6 2" xfId="23242" xr:uid="{00000000-0005-0000-0000-0000A95A0000}"/>
    <cellStyle name="Normal 67 7" xfId="23243" xr:uid="{00000000-0005-0000-0000-0000AA5A0000}"/>
    <cellStyle name="Normal 67 8" xfId="23244" xr:uid="{00000000-0005-0000-0000-0000AB5A0000}"/>
    <cellStyle name="Normal 67 9" xfId="23245" xr:uid="{00000000-0005-0000-0000-0000AC5A0000}"/>
    <cellStyle name="Normal 68" xfId="28" xr:uid="{00000000-0005-0000-0000-0000AD5A0000}"/>
    <cellStyle name="Normal 68 2" xfId="155" xr:uid="{00000000-0005-0000-0000-0000AE5A0000}"/>
    <cellStyle name="Normal 68 2 2" xfId="23246" xr:uid="{00000000-0005-0000-0000-0000AF5A0000}"/>
    <cellStyle name="Normal 68 2 2 2" xfId="23247" xr:uid="{00000000-0005-0000-0000-0000B05A0000}"/>
    <cellStyle name="Normal 68 2 2 2 2" xfId="23248" xr:uid="{00000000-0005-0000-0000-0000B15A0000}"/>
    <cellStyle name="Normal 68 2 2 3" xfId="23249" xr:uid="{00000000-0005-0000-0000-0000B25A0000}"/>
    <cellStyle name="Normal 68 2 3" xfId="23250" xr:uid="{00000000-0005-0000-0000-0000B35A0000}"/>
    <cellStyle name="Normal 68 2 3 2" xfId="23251" xr:uid="{00000000-0005-0000-0000-0000B45A0000}"/>
    <cellStyle name="Normal 68 2 3 3" xfId="23252" xr:uid="{00000000-0005-0000-0000-0000B55A0000}"/>
    <cellStyle name="Normal 68 2 4" xfId="23253" xr:uid="{00000000-0005-0000-0000-0000B65A0000}"/>
    <cellStyle name="Normal 68 2 4 2" xfId="23254" xr:uid="{00000000-0005-0000-0000-0000B75A0000}"/>
    <cellStyle name="Normal 68 2 5" xfId="23255" xr:uid="{00000000-0005-0000-0000-0000B85A0000}"/>
    <cellStyle name="Normal 68 2 5 2" xfId="23256" xr:uid="{00000000-0005-0000-0000-0000B95A0000}"/>
    <cellStyle name="Normal 68 2 6" xfId="23257" xr:uid="{00000000-0005-0000-0000-0000BA5A0000}"/>
    <cellStyle name="Normal 68 2 7" xfId="23258" xr:uid="{00000000-0005-0000-0000-0000BB5A0000}"/>
    <cellStyle name="Normal 68 3" xfId="23259" xr:uid="{00000000-0005-0000-0000-0000BC5A0000}"/>
    <cellStyle name="Normal 68 3 2" xfId="23260" xr:uid="{00000000-0005-0000-0000-0000BD5A0000}"/>
    <cellStyle name="Normal 68 3 2 2" xfId="23261" xr:uid="{00000000-0005-0000-0000-0000BE5A0000}"/>
    <cellStyle name="Normal 68 3 3" xfId="23262" xr:uid="{00000000-0005-0000-0000-0000BF5A0000}"/>
    <cellStyle name="Normal 68 4" xfId="23263" xr:uid="{00000000-0005-0000-0000-0000C05A0000}"/>
    <cellStyle name="Normal 68 4 2" xfId="23264" xr:uid="{00000000-0005-0000-0000-0000C15A0000}"/>
    <cellStyle name="Normal 68 4 3" xfId="23265" xr:uid="{00000000-0005-0000-0000-0000C25A0000}"/>
    <cellStyle name="Normal 68 5" xfId="23266" xr:uid="{00000000-0005-0000-0000-0000C35A0000}"/>
    <cellStyle name="Normal 68 5 2" xfId="23267" xr:uid="{00000000-0005-0000-0000-0000C45A0000}"/>
    <cellStyle name="Normal 68 6" xfId="23268" xr:uid="{00000000-0005-0000-0000-0000C55A0000}"/>
    <cellStyle name="Normal 68 6 2" xfId="23269" xr:uid="{00000000-0005-0000-0000-0000C65A0000}"/>
    <cellStyle name="Normal 68 7" xfId="23270" xr:uid="{00000000-0005-0000-0000-0000C75A0000}"/>
    <cellStyle name="Normal 68 8" xfId="23271" xr:uid="{00000000-0005-0000-0000-0000C85A0000}"/>
    <cellStyle name="Normal 68 9" xfId="23272" xr:uid="{00000000-0005-0000-0000-0000C95A0000}"/>
    <cellStyle name="Normal 69" xfId="23273" xr:uid="{00000000-0005-0000-0000-0000CA5A0000}"/>
    <cellStyle name="Normal 69 2" xfId="23274" xr:uid="{00000000-0005-0000-0000-0000CB5A0000}"/>
    <cellStyle name="Normal 69 2 2" xfId="23275" xr:uid="{00000000-0005-0000-0000-0000CC5A0000}"/>
    <cellStyle name="Normal 69 2 2 2" xfId="23276" xr:uid="{00000000-0005-0000-0000-0000CD5A0000}"/>
    <cellStyle name="Normal 69 2 3" xfId="23277" xr:uid="{00000000-0005-0000-0000-0000CE5A0000}"/>
    <cellStyle name="Normal 69 2 3 2" xfId="23278" xr:uid="{00000000-0005-0000-0000-0000CF5A0000}"/>
    <cellStyle name="Normal 69 2 4" xfId="23279" xr:uid="{00000000-0005-0000-0000-0000D05A0000}"/>
    <cellStyle name="Normal 69 2 4 2" xfId="23280" xr:uid="{00000000-0005-0000-0000-0000D15A0000}"/>
    <cellStyle name="Normal 69 2 5" xfId="23281" xr:uid="{00000000-0005-0000-0000-0000D25A0000}"/>
    <cellStyle name="Normal 69 2 5 2" xfId="23282" xr:uid="{00000000-0005-0000-0000-0000D35A0000}"/>
    <cellStyle name="Normal 69 2 6" xfId="23283" xr:uid="{00000000-0005-0000-0000-0000D45A0000}"/>
    <cellStyle name="Normal 69 3" xfId="23284" xr:uid="{00000000-0005-0000-0000-0000D55A0000}"/>
    <cellStyle name="Normal 69 3 2" xfId="23285" xr:uid="{00000000-0005-0000-0000-0000D65A0000}"/>
    <cellStyle name="Normal 69 4" xfId="23286" xr:uid="{00000000-0005-0000-0000-0000D75A0000}"/>
    <cellStyle name="Normal 69 4 2" xfId="23287" xr:uid="{00000000-0005-0000-0000-0000D85A0000}"/>
    <cellStyle name="Normal 69 5" xfId="23288" xr:uid="{00000000-0005-0000-0000-0000D95A0000}"/>
    <cellStyle name="Normal 69 5 2" xfId="23289" xr:uid="{00000000-0005-0000-0000-0000DA5A0000}"/>
    <cellStyle name="Normal 69 6" xfId="23290" xr:uid="{00000000-0005-0000-0000-0000DB5A0000}"/>
    <cellStyle name="Normal 69 6 2" xfId="23291" xr:uid="{00000000-0005-0000-0000-0000DC5A0000}"/>
    <cellStyle name="Normal 69 7" xfId="23292" xr:uid="{00000000-0005-0000-0000-0000DD5A0000}"/>
    <cellStyle name="Normal 69 8" xfId="23293" xr:uid="{00000000-0005-0000-0000-0000DE5A0000}"/>
    <cellStyle name="Normal 7" xfId="66" xr:uid="{00000000-0005-0000-0000-0000DF5A0000}"/>
    <cellStyle name="Normal 7 10" xfId="23294" xr:uid="{00000000-0005-0000-0000-0000E05A0000}"/>
    <cellStyle name="Normal 7 11" xfId="23295" xr:uid="{00000000-0005-0000-0000-0000E15A0000}"/>
    <cellStyle name="Normal 7 12" xfId="23296" xr:uid="{00000000-0005-0000-0000-0000E25A0000}"/>
    <cellStyle name="Normal 7 13" xfId="23297" xr:uid="{00000000-0005-0000-0000-0000E35A0000}"/>
    <cellStyle name="Normal 7 14" xfId="26668" xr:uid="{00000000-0005-0000-0000-0000E45A0000}"/>
    <cellStyle name="Normal 7 2" xfId="23298" xr:uid="{00000000-0005-0000-0000-0000E55A0000}"/>
    <cellStyle name="Normal 7 2 2" xfId="23299" xr:uid="{00000000-0005-0000-0000-0000E65A0000}"/>
    <cellStyle name="Normal 7 2 2 2" xfId="23300" xr:uid="{00000000-0005-0000-0000-0000E75A0000}"/>
    <cellStyle name="Normal 7 2 2 2 2" xfId="23301" xr:uid="{00000000-0005-0000-0000-0000E85A0000}"/>
    <cellStyle name="Normal 7 2 2 2 3" xfId="23302" xr:uid="{00000000-0005-0000-0000-0000E95A0000}"/>
    <cellStyle name="Normal 7 2 2 2 4" xfId="23303" xr:uid="{00000000-0005-0000-0000-0000EA5A0000}"/>
    <cellStyle name="Normal 7 2 2 3" xfId="23304" xr:uid="{00000000-0005-0000-0000-0000EB5A0000}"/>
    <cellStyle name="Normal 7 2 2 4" xfId="23305" xr:uid="{00000000-0005-0000-0000-0000EC5A0000}"/>
    <cellStyle name="Normal 7 2 2 5" xfId="23306" xr:uid="{00000000-0005-0000-0000-0000ED5A0000}"/>
    <cellStyle name="Normal 7 2 3" xfId="23307" xr:uid="{00000000-0005-0000-0000-0000EE5A0000}"/>
    <cellStyle name="Normal 7 2 3 2" xfId="23308" xr:uid="{00000000-0005-0000-0000-0000EF5A0000}"/>
    <cellStyle name="Normal 7 2 3 3" xfId="23309" xr:uid="{00000000-0005-0000-0000-0000F05A0000}"/>
    <cellStyle name="Normal 7 2 3 4" xfId="23310" xr:uid="{00000000-0005-0000-0000-0000F15A0000}"/>
    <cellStyle name="Normal 7 2 3 5" xfId="23311" xr:uid="{00000000-0005-0000-0000-0000F25A0000}"/>
    <cellStyle name="Normal 7 2 4" xfId="23312" xr:uid="{00000000-0005-0000-0000-0000F35A0000}"/>
    <cellStyle name="Normal 7 2 4 2" xfId="23313" xr:uid="{00000000-0005-0000-0000-0000F45A0000}"/>
    <cellStyle name="Normal 7 2 5" xfId="23314" xr:uid="{00000000-0005-0000-0000-0000F55A0000}"/>
    <cellStyle name="Normal 7 2 5 2" xfId="23315" xr:uid="{00000000-0005-0000-0000-0000F65A0000}"/>
    <cellStyle name="Normal 7 2 6" xfId="23316" xr:uid="{00000000-0005-0000-0000-0000F75A0000}"/>
    <cellStyle name="Normal 7 2 7" xfId="23317" xr:uid="{00000000-0005-0000-0000-0000F85A0000}"/>
    <cellStyle name="Normal 7 2 8" xfId="23318" xr:uid="{00000000-0005-0000-0000-0000F95A0000}"/>
    <cellStyle name="Normal 7 2 9" xfId="23319" xr:uid="{00000000-0005-0000-0000-0000FA5A0000}"/>
    <cellStyle name="Normal 7 3" xfId="23320" xr:uid="{00000000-0005-0000-0000-0000FB5A0000}"/>
    <cellStyle name="Normal 7 3 2" xfId="23321" xr:uid="{00000000-0005-0000-0000-0000FC5A0000}"/>
    <cellStyle name="Normal 7 3 2 2" xfId="23322" xr:uid="{00000000-0005-0000-0000-0000FD5A0000}"/>
    <cellStyle name="Normal 7 3 2 2 2" xfId="23323" xr:uid="{00000000-0005-0000-0000-0000FE5A0000}"/>
    <cellStyle name="Normal 7 3 2 2 3" xfId="23324" xr:uid="{00000000-0005-0000-0000-0000FF5A0000}"/>
    <cellStyle name="Normal 7 3 2 3" xfId="23325" xr:uid="{00000000-0005-0000-0000-0000005B0000}"/>
    <cellStyle name="Normal 7 3 2 4" xfId="23326" xr:uid="{00000000-0005-0000-0000-0000015B0000}"/>
    <cellStyle name="Normal 7 3 2 5" xfId="23327" xr:uid="{00000000-0005-0000-0000-0000025B0000}"/>
    <cellStyle name="Normal 7 3 3" xfId="23328" xr:uid="{00000000-0005-0000-0000-0000035B0000}"/>
    <cellStyle name="Normal 7 3 3 2" xfId="23329" xr:uid="{00000000-0005-0000-0000-0000045B0000}"/>
    <cellStyle name="Normal 7 3 3 3" xfId="23330" xr:uid="{00000000-0005-0000-0000-0000055B0000}"/>
    <cellStyle name="Normal 7 3 4" xfId="23331" xr:uid="{00000000-0005-0000-0000-0000065B0000}"/>
    <cellStyle name="Normal 7 3 5" xfId="23332" xr:uid="{00000000-0005-0000-0000-0000075B0000}"/>
    <cellStyle name="Normal 7 3 6" xfId="23333" xr:uid="{00000000-0005-0000-0000-0000085B0000}"/>
    <cellStyle name="Normal 7 4" xfId="23334" xr:uid="{00000000-0005-0000-0000-0000095B0000}"/>
    <cellStyle name="Normal 7 4 2" xfId="23335" xr:uid="{00000000-0005-0000-0000-00000A5B0000}"/>
    <cellStyle name="Normal 7 4 2 2" xfId="23336" xr:uid="{00000000-0005-0000-0000-00000B5B0000}"/>
    <cellStyle name="Normal 7 4 2 3" xfId="23337" xr:uid="{00000000-0005-0000-0000-00000C5B0000}"/>
    <cellStyle name="Normal 7 4 2 4" xfId="23338" xr:uid="{00000000-0005-0000-0000-00000D5B0000}"/>
    <cellStyle name="Normal 7 4 3" xfId="23339" xr:uid="{00000000-0005-0000-0000-00000E5B0000}"/>
    <cellStyle name="Normal 7 4 4" xfId="23340" xr:uid="{00000000-0005-0000-0000-00000F5B0000}"/>
    <cellStyle name="Normal 7 4 5" xfId="23341" xr:uid="{00000000-0005-0000-0000-0000105B0000}"/>
    <cellStyle name="Normal 7 5" xfId="23342" xr:uid="{00000000-0005-0000-0000-0000115B0000}"/>
    <cellStyle name="Normal 7 5 2" xfId="23343" xr:uid="{00000000-0005-0000-0000-0000125B0000}"/>
    <cellStyle name="Normal 7 5 3" xfId="23344" xr:uid="{00000000-0005-0000-0000-0000135B0000}"/>
    <cellStyle name="Normal 7 5 4" xfId="23345" xr:uid="{00000000-0005-0000-0000-0000145B0000}"/>
    <cellStyle name="Normal 7 5 5" xfId="23346" xr:uid="{00000000-0005-0000-0000-0000155B0000}"/>
    <cellStyle name="Normal 7 6" xfId="23347" xr:uid="{00000000-0005-0000-0000-0000165B0000}"/>
    <cellStyle name="Normal 7 6 2" xfId="23348" xr:uid="{00000000-0005-0000-0000-0000175B0000}"/>
    <cellStyle name="Normal 7 7" xfId="23349" xr:uid="{00000000-0005-0000-0000-0000185B0000}"/>
    <cellStyle name="Normal 7 7 2" xfId="23350" xr:uid="{00000000-0005-0000-0000-0000195B0000}"/>
    <cellStyle name="Normal 7 8" xfId="23351" xr:uid="{00000000-0005-0000-0000-00001A5B0000}"/>
    <cellStyle name="Normal 7 9" xfId="23352" xr:uid="{00000000-0005-0000-0000-00001B5B0000}"/>
    <cellStyle name="Normal 70" xfId="23353" xr:uid="{00000000-0005-0000-0000-00001C5B0000}"/>
    <cellStyle name="Normal 70 2" xfId="23354" xr:uid="{00000000-0005-0000-0000-00001D5B0000}"/>
    <cellStyle name="Normal 70 2 2" xfId="23355" xr:uid="{00000000-0005-0000-0000-00001E5B0000}"/>
    <cellStyle name="Normal 70 2 2 2" xfId="23356" xr:uid="{00000000-0005-0000-0000-00001F5B0000}"/>
    <cellStyle name="Normal 70 2 3" xfId="23357" xr:uid="{00000000-0005-0000-0000-0000205B0000}"/>
    <cellStyle name="Normal 70 2 3 2" xfId="23358" xr:uid="{00000000-0005-0000-0000-0000215B0000}"/>
    <cellStyle name="Normal 70 2 4" xfId="23359" xr:uid="{00000000-0005-0000-0000-0000225B0000}"/>
    <cellStyle name="Normal 70 2 4 2" xfId="23360" xr:uid="{00000000-0005-0000-0000-0000235B0000}"/>
    <cellStyle name="Normal 70 2 5" xfId="23361" xr:uid="{00000000-0005-0000-0000-0000245B0000}"/>
    <cellStyle name="Normal 70 2 5 2" xfId="23362" xr:uid="{00000000-0005-0000-0000-0000255B0000}"/>
    <cellStyle name="Normal 70 2 6" xfId="23363" xr:uid="{00000000-0005-0000-0000-0000265B0000}"/>
    <cellStyle name="Normal 70 3" xfId="23364" xr:uid="{00000000-0005-0000-0000-0000275B0000}"/>
    <cellStyle name="Normal 70 3 2" xfId="23365" xr:uid="{00000000-0005-0000-0000-0000285B0000}"/>
    <cellStyle name="Normal 70 4" xfId="23366" xr:uid="{00000000-0005-0000-0000-0000295B0000}"/>
    <cellStyle name="Normal 70 4 2" xfId="23367" xr:uid="{00000000-0005-0000-0000-00002A5B0000}"/>
    <cellStyle name="Normal 70 5" xfId="23368" xr:uid="{00000000-0005-0000-0000-00002B5B0000}"/>
    <cellStyle name="Normal 70 5 2" xfId="23369" xr:uid="{00000000-0005-0000-0000-00002C5B0000}"/>
    <cellStyle name="Normal 70 6" xfId="23370" xr:uid="{00000000-0005-0000-0000-00002D5B0000}"/>
    <cellStyle name="Normal 70 6 2" xfId="23371" xr:uid="{00000000-0005-0000-0000-00002E5B0000}"/>
    <cellStyle name="Normal 70 7" xfId="23372" xr:uid="{00000000-0005-0000-0000-00002F5B0000}"/>
    <cellStyle name="Normal 70 8" xfId="23373" xr:uid="{00000000-0005-0000-0000-0000305B0000}"/>
    <cellStyle name="Normal 71" xfId="29" xr:uid="{00000000-0005-0000-0000-0000315B0000}"/>
    <cellStyle name="Normal 71 2" xfId="150" xr:uid="{00000000-0005-0000-0000-0000325B0000}"/>
    <cellStyle name="Normal 71 2 2" xfId="23374" xr:uid="{00000000-0005-0000-0000-0000335B0000}"/>
    <cellStyle name="Normal 71 2 2 2" xfId="23375" xr:uid="{00000000-0005-0000-0000-0000345B0000}"/>
    <cellStyle name="Normal 71 2 2 2 2" xfId="23376" xr:uid="{00000000-0005-0000-0000-0000355B0000}"/>
    <cellStyle name="Normal 71 2 2 3" xfId="23377" xr:uid="{00000000-0005-0000-0000-0000365B0000}"/>
    <cellStyle name="Normal 71 2 3" xfId="23378" xr:uid="{00000000-0005-0000-0000-0000375B0000}"/>
    <cellStyle name="Normal 71 2 3 2" xfId="23379" xr:uid="{00000000-0005-0000-0000-0000385B0000}"/>
    <cellStyle name="Normal 71 2 3 3" xfId="23380" xr:uid="{00000000-0005-0000-0000-0000395B0000}"/>
    <cellStyle name="Normal 71 2 4" xfId="23381" xr:uid="{00000000-0005-0000-0000-00003A5B0000}"/>
    <cellStyle name="Normal 71 2 4 2" xfId="23382" xr:uid="{00000000-0005-0000-0000-00003B5B0000}"/>
    <cellStyle name="Normal 71 2 5" xfId="23383" xr:uid="{00000000-0005-0000-0000-00003C5B0000}"/>
    <cellStyle name="Normal 71 2 5 2" xfId="23384" xr:uid="{00000000-0005-0000-0000-00003D5B0000}"/>
    <cellStyle name="Normal 71 2 6" xfId="23385" xr:uid="{00000000-0005-0000-0000-00003E5B0000}"/>
    <cellStyle name="Normal 71 2 7" xfId="23386" xr:uid="{00000000-0005-0000-0000-00003F5B0000}"/>
    <cellStyle name="Normal 71 3" xfId="23387" xr:uid="{00000000-0005-0000-0000-0000405B0000}"/>
    <cellStyle name="Normal 71 3 2" xfId="23388" xr:uid="{00000000-0005-0000-0000-0000415B0000}"/>
    <cellStyle name="Normal 71 3 2 2" xfId="23389" xr:uid="{00000000-0005-0000-0000-0000425B0000}"/>
    <cellStyle name="Normal 71 3 3" xfId="23390" xr:uid="{00000000-0005-0000-0000-0000435B0000}"/>
    <cellStyle name="Normal 71 4" xfId="23391" xr:uid="{00000000-0005-0000-0000-0000445B0000}"/>
    <cellStyle name="Normal 71 4 2" xfId="23392" xr:uid="{00000000-0005-0000-0000-0000455B0000}"/>
    <cellStyle name="Normal 71 4 3" xfId="23393" xr:uid="{00000000-0005-0000-0000-0000465B0000}"/>
    <cellStyle name="Normal 71 5" xfId="23394" xr:uid="{00000000-0005-0000-0000-0000475B0000}"/>
    <cellStyle name="Normal 71 5 2" xfId="23395" xr:uid="{00000000-0005-0000-0000-0000485B0000}"/>
    <cellStyle name="Normal 71 6" xfId="23396" xr:uid="{00000000-0005-0000-0000-0000495B0000}"/>
    <cellStyle name="Normal 71 6 2" xfId="23397" xr:uid="{00000000-0005-0000-0000-00004A5B0000}"/>
    <cellStyle name="Normal 71 7" xfId="23398" xr:uid="{00000000-0005-0000-0000-00004B5B0000}"/>
    <cellStyle name="Normal 71 8" xfId="23399" xr:uid="{00000000-0005-0000-0000-00004C5B0000}"/>
    <cellStyle name="Normal 71 9" xfId="23400" xr:uid="{00000000-0005-0000-0000-00004D5B0000}"/>
    <cellStyle name="Normal 72" xfId="23401" xr:uid="{00000000-0005-0000-0000-00004E5B0000}"/>
    <cellStyle name="Normal 72 2" xfId="23402" xr:uid="{00000000-0005-0000-0000-00004F5B0000}"/>
    <cellStyle name="Normal 72 3" xfId="23403" xr:uid="{00000000-0005-0000-0000-0000505B0000}"/>
    <cellStyle name="Normal 73" xfId="30" xr:uid="{00000000-0005-0000-0000-0000515B0000}"/>
    <cellStyle name="Normal 73 2" xfId="160" xr:uid="{00000000-0005-0000-0000-0000525B0000}"/>
    <cellStyle name="Normal 73 2 2" xfId="23404" xr:uid="{00000000-0005-0000-0000-0000535B0000}"/>
    <cellStyle name="Normal 73 2 2 2" xfId="23405" xr:uid="{00000000-0005-0000-0000-0000545B0000}"/>
    <cellStyle name="Normal 73 2 3" xfId="23406" xr:uid="{00000000-0005-0000-0000-0000555B0000}"/>
    <cellStyle name="Normal 73 3" xfId="23407" xr:uid="{00000000-0005-0000-0000-0000565B0000}"/>
    <cellStyle name="Normal 73 3 2" xfId="23408" xr:uid="{00000000-0005-0000-0000-0000575B0000}"/>
    <cellStyle name="Normal 73 4" xfId="23409" xr:uid="{00000000-0005-0000-0000-0000585B0000}"/>
    <cellStyle name="Normal 73 5" xfId="23410" xr:uid="{00000000-0005-0000-0000-0000595B0000}"/>
    <cellStyle name="Normal 74" xfId="23411" xr:uid="{00000000-0005-0000-0000-00005A5B0000}"/>
    <cellStyle name="Normal 75" xfId="31" xr:uid="{00000000-0005-0000-0000-00005B5B0000}"/>
    <cellStyle name="Normal 75 2" xfId="147" xr:uid="{00000000-0005-0000-0000-00005C5B0000}"/>
    <cellStyle name="Normal 75 2 2" xfId="23412" xr:uid="{00000000-0005-0000-0000-00005D5B0000}"/>
    <cellStyle name="Normal 75 2 2 2" xfId="23413" xr:uid="{00000000-0005-0000-0000-00005E5B0000}"/>
    <cellStyle name="Normal 75 2 3" xfId="23414" xr:uid="{00000000-0005-0000-0000-00005F5B0000}"/>
    <cellStyle name="Normal 75 3" xfId="23415" xr:uid="{00000000-0005-0000-0000-0000605B0000}"/>
    <cellStyle name="Normal 75 3 2" xfId="23416" xr:uid="{00000000-0005-0000-0000-0000615B0000}"/>
    <cellStyle name="Normal 75 4" xfId="23417" xr:uid="{00000000-0005-0000-0000-0000625B0000}"/>
    <cellStyle name="Normal 76" xfId="32" xr:uid="{00000000-0005-0000-0000-0000635B0000}"/>
    <cellStyle name="Normal 76 2" xfId="156" xr:uid="{00000000-0005-0000-0000-0000645B0000}"/>
    <cellStyle name="Normal 76 2 2" xfId="23418" xr:uid="{00000000-0005-0000-0000-0000655B0000}"/>
    <cellStyle name="Normal 76 2 2 2" xfId="23419" xr:uid="{00000000-0005-0000-0000-0000665B0000}"/>
    <cellStyle name="Normal 76 2 3" xfId="23420" xr:uid="{00000000-0005-0000-0000-0000675B0000}"/>
    <cellStyle name="Normal 76 3" xfId="23421" xr:uid="{00000000-0005-0000-0000-0000685B0000}"/>
    <cellStyle name="Normal 76 3 2" xfId="23422" xr:uid="{00000000-0005-0000-0000-0000695B0000}"/>
    <cellStyle name="Normal 76 4" xfId="23423" xr:uid="{00000000-0005-0000-0000-00006A5B0000}"/>
    <cellStyle name="Normal 77" xfId="33" xr:uid="{00000000-0005-0000-0000-00006B5B0000}"/>
    <cellStyle name="Normal 77 2" xfId="100" xr:uid="{00000000-0005-0000-0000-00006C5B0000}"/>
    <cellStyle name="Normal 77 2 2" xfId="23424" xr:uid="{00000000-0005-0000-0000-00006D5B0000}"/>
    <cellStyle name="Normal 77 2 2 2" xfId="23425" xr:uid="{00000000-0005-0000-0000-00006E5B0000}"/>
    <cellStyle name="Normal 77 2 3" xfId="23426" xr:uid="{00000000-0005-0000-0000-00006F5B0000}"/>
    <cellStyle name="Normal 77 3" xfId="23427" xr:uid="{00000000-0005-0000-0000-0000705B0000}"/>
    <cellStyle name="Normal 77 3 2" xfId="23428" xr:uid="{00000000-0005-0000-0000-0000715B0000}"/>
    <cellStyle name="Normal 77 4" xfId="23429" xr:uid="{00000000-0005-0000-0000-0000725B0000}"/>
    <cellStyle name="Normal 78" xfId="55" xr:uid="{00000000-0005-0000-0000-0000735B0000}"/>
    <cellStyle name="Normal 78 2" xfId="154" xr:uid="{00000000-0005-0000-0000-0000745B0000}"/>
    <cellStyle name="Normal 78 2 2" xfId="23430" xr:uid="{00000000-0005-0000-0000-0000755B0000}"/>
    <cellStyle name="Normal 78 2 2 2" xfId="23431" xr:uid="{00000000-0005-0000-0000-0000765B0000}"/>
    <cellStyle name="Normal 78 2 3" xfId="23432" xr:uid="{00000000-0005-0000-0000-0000775B0000}"/>
    <cellStyle name="Normal 78 3" xfId="118" xr:uid="{00000000-0005-0000-0000-0000785B0000}"/>
    <cellStyle name="Normal 78 3 2" xfId="23433" xr:uid="{00000000-0005-0000-0000-0000795B0000}"/>
    <cellStyle name="Normal 78 3 2 2" xfId="23434" xr:uid="{00000000-0005-0000-0000-00007A5B0000}"/>
    <cellStyle name="Normal 78 3 3" xfId="23435" xr:uid="{00000000-0005-0000-0000-00007B5B0000}"/>
    <cellStyle name="Normal 78 4" xfId="23436" xr:uid="{00000000-0005-0000-0000-00007C5B0000}"/>
    <cellStyle name="Normal 78 5" xfId="23437" xr:uid="{00000000-0005-0000-0000-00007D5B0000}"/>
    <cellStyle name="Normal 79" xfId="159" xr:uid="{00000000-0005-0000-0000-00007E5B0000}"/>
    <cellStyle name="Normal 79 2" xfId="23438" xr:uid="{00000000-0005-0000-0000-00007F5B0000}"/>
    <cellStyle name="Normal 79 2 2" xfId="23439" xr:uid="{00000000-0005-0000-0000-0000805B0000}"/>
    <cellStyle name="Normal 79 3" xfId="23440" xr:uid="{00000000-0005-0000-0000-0000815B0000}"/>
    <cellStyle name="Normal 79 4" xfId="23441" xr:uid="{00000000-0005-0000-0000-0000825B0000}"/>
    <cellStyle name="Normal 8" xfId="81" xr:uid="{00000000-0005-0000-0000-0000835B0000}"/>
    <cellStyle name="Normal 8 10" xfId="23442" xr:uid="{00000000-0005-0000-0000-0000845B0000}"/>
    <cellStyle name="Normal 8 11" xfId="23443" xr:uid="{00000000-0005-0000-0000-0000855B0000}"/>
    <cellStyle name="Normal 8 12" xfId="23444" xr:uid="{00000000-0005-0000-0000-0000865B0000}"/>
    <cellStyle name="Normal 8 13" xfId="23445" xr:uid="{00000000-0005-0000-0000-0000875B0000}"/>
    <cellStyle name="Normal 8 2" xfId="135" xr:uid="{00000000-0005-0000-0000-0000885B0000}"/>
    <cellStyle name="Normal 8 2 10" xfId="23446" xr:uid="{00000000-0005-0000-0000-0000895B0000}"/>
    <cellStyle name="Normal 8 2 2" xfId="23447" xr:uid="{00000000-0005-0000-0000-00008A5B0000}"/>
    <cellStyle name="Normal 8 2 2 2" xfId="23448" xr:uid="{00000000-0005-0000-0000-00008B5B0000}"/>
    <cellStyle name="Normal 8 2 2 2 2" xfId="23449" xr:uid="{00000000-0005-0000-0000-00008C5B0000}"/>
    <cellStyle name="Normal 8 2 2 2 3" xfId="23450" xr:uid="{00000000-0005-0000-0000-00008D5B0000}"/>
    <cellStyle name="Normal 8 2 2 2 4" xfId="23451" xr:uid="{00000000-0005-0000-0000-00008E5B0000}"/>
    <cellStyle name="Normal 8 2 2 3" xfId="23452" xr:uid="{00000000-0005-0000-0000-00008F5B0000}"/>
    <cellStyle name="Normal 8 2 2 4" xfId="23453" xr:uid="{00000000-0005-0000-0000-0000905B0000}"/>
    <cellStyle name="Normal 8 2 2 5" xfId="23454" xr:uid="{00000000-0005-0000-0000-0000915B0000}"/>
    <cellStyle name="Normal 8 2 3" xfId="23455" xr:uid="{00000000-0005-0000-0000-0000925B0000}"/>
    <cellStyle name="Normal 8 2 3 2" xfId="23456" xr:uid="{00000000-0005-0000-0000-0000935B0000}"/>
    <cellStyle name="Normal 8 2 3 3" xfId="23457" xr:uid="{00000000-0005-0000-0000-0000945B0000}"/>
    <cellStyle name="Normal 8 2 3 4" xfId="23458" xr:uid="{00000000-0005-0000-0000-0000955B0000}"/>
    <cellStyle name="Normal 8 2 3 5" xfId="23459" xr:uid="{00000000-0005-0000-0000-0000965B0000}"/>
    <cellStyle name="Normal 8 2 4" xfId="23460" xr:uid="{00000000-0005-0000-0000-0000975B0000}"/>
    <cellStyle name="Normal 8 2 4 2" xfId="23461" xr:uid="{00000000-0005-0000-0000-0000985B0000}"/>
    <cellStyle name="Normal 8 2 5" xfId="23462" xr:uid="{00000000-0005-0000-0000-0000995B0000}"/>
    <cellStyle name="Normal 8 2 5 2" xfId="23463" xr:uid="{00000000-0005-0000-0000-00009A5B0000}"/>
    <cellStyle name="Normal 8 2 6" xfId="23464" xr:uid="{00000000-0005-0000-0000-00009B5B0000}"/>
    <cellStyle name="Normal 8 2 7" xfId="23465" xr:uid="{00000000-0005-0000-0000-00009C5B0000}"/>
    <cellStyle name="Normal 8 2 8" xfId="23466" xr:uid="{00000000-0005-0000-0000-00009D5B0000}"/>
    <cellStyle name="Normal 8 2 9" xfId="23467" xr:uid="{00000000-0005-0000-0000-00009E5B0000}"/>
    <cellStyle name="Normal 8 3" xfId="115" xr:uid="{00000000-0005-0000-0000-00009F5B0000}"/>
    <cellStyle name="Normal 8 3 2" xfId="23468" xr:uid="{00000000-0005-0000-0000-0000A05B0000}"/>
    <cellStyle name="Normal 8 3 2 2" xfId="23469" xr:uid="{00000000-0005-0000-0000-0000A15B0000}"/>
    <cellStyle name="Normal 8 3 2 2 2" xfId="23470" xr:uid="{00000000-0005-0000-0000-0000A25B0000}"/>
    <cellStyle name="Normal 8 3 2 2 3" xfId="23471" xr:uid="{00000000-0005-0000-0000-0000A35B0000}"/>
    <cellStyle name="Normal 8 3 2 3" xfId="23472" xr:uid="{00000000-0005-0000-0000-0000A45B0000}"/>
    <cellStyle name="Normal 8 3 2 4" xfId="23473" xr:uid="{00000000-0005-0000-0000-0000A55B0000}"/>
    <cellStyle name="Normal 8 3 2 5" xfId="23474" xr:uid="{00000000-0005-0000-0000-0000A65B0000}"/>
    <cellStyle name="Normal 8 3 3" xfId="23475" xr:uid="{00000000-0005-0000-0000-0000A75B0000}"/>
    <cellStyle name="Normal 8 3 3 2" xfId="23476" xr:uid="{00000000-0005-0000-0000-0000A85B0000}"/>
    <cellStyle name="Normal 8 3 3 3" xfId="23477" xr:uid="{00000000-0005-0000-0000-0000A95B0000}"/>
    <cellStyle name="Normal 8 3 4" xfId="23478" xr:uid="{00000000-0005-0000-0000-0000AA5B0000}"/>
    <cellStyle name="Normal 8 3 5" xfId="23479" xr:uid="{00000000-0005-0000-0000-0000AB5B0000}"/>
    <cellStyle name="Normal 8 3 6" xfId="23480" xr:uid="{00000000-0005-0000-0000-0000AC5B0000}"/>
    <cellStyle name="Normal 8 3 7" xfId="23481" xr:uid="{00000000-0005-0000-0000-0000AD5B0000}"/>
    <cellStyle name="Normal 8 4" xfId="23482" xr:uid="{00000000-0005-0000-0000-0000AE5B0000}"/>
    <cellStyle name="Normal 8 4 2" xfId="23483" xr:uid="{00000000-0005-0000-0000-0000AF5B0000}"/>
    <cellStyle name="Normal 8 4 2 2" xfId="23484" xr:uid="{00000000-0005-0000-0000-0000B05B0000}"/>
    <cellStyle name="Normal 8 4 2 3" xfId="23485" xr:uid="{00000000-0005-0000-0000-0000B15B0000}"/>
    <cellStyle name="Normal 8 4 2 4" xfId="23486" xr:uid="{00000000-0005-0000-0000-0000B25B0000}"/>
    <cellStyle name="Normal 8 4 3" xfId="23487" xr:uid="{00000000-0005-0000-0000-0000B35B0000}"/>
    <cellStyle name="Normal 8 4 4" xfId="23488" xr:uid="{00000000-0005-0000-0000-0000B45B0000}"/>
    <cellStyle name="Normal 8 4 5" xfId="23489" xr:uid="{00000000-0005-0000-0000-0000B55B0000}"/>
    <cellStyle name="Normal 8 5" xfId="23490" xr:uid="{00000000-0005-0000-0000-0000B65B0000}"/>
    <cellStyle name="Normal 8 5 2" xfId="23491" xr:uid="{00000000-0005-0000-0000-0000B75B0000}"/>
    <cellStyle name="Normal 8 5 3" xfId="23492" xr:uid="{00000000-0005-0000-0000-0000B85B0000}"/>
    <cellStyle name="Normal 8 5 4" xfId="23493" xr:uid="{00000000-0005-0000-0000-0000B95B0000}"/>
    <cellStyle name="Normal 8 5 5" xfId="23494" xr:uid="{00000000-0005-0000-0000-0000BA5B0000}"/>
    <cellStyle name="Normal 8 6" xfId="23495" xr:uid="{00000000-0005-0000-0000-0000BB5B0000}"/>
    <cellStyle name="Normal 8 6 2" xfId="23496" xr:uid="{00000000-0005-0000-0000-0000BC5B0000}"/>
    <cellStyle name="Normal 8 7" xfId="23497" xr:uid="{00000000-0005-0000-0000-0000BD5B0000}"/>
    <cellStyle name="Normal 8 7 2" xfId="23498" xr:uid="{00000000-0005-0000-0000-0000BE5B0000}"/>
    <cellStyle name="Normal 8 8" xfId="23499" xr:uid="{00000000-0005-0000-0000-0000BF5B0000}"/>
    <cellStyle name="Normal 8 9" xfId="23500" xr:uid="{00000000-0005-0000-0000-0000C05B0000}"/>
    <cellStyle name="Normal 80" xfId="23501" xr:uid="{00000000-0005-0000-0000-0000C15B0000}"/>
    <cellStyle name="Normal 81" xfId="23502" xr:uid="{00000000-0005-0000-0000-0000C25B0000}"/>
    <cellStyle name="Normal 82" xfId="23503" xr:uid="{00000000-0005-0000-0000-0000C35B0000}"/>
    <cellStyle name="Normal 83" xfId="23504" xr:uid="{00000000-0005-0000-0000-0000C45B0000}"/>
    <cellStyle name="Normal 84" xfId="23505" xr:uid="{00000000-0005-0000-0000-0000C55B0000}"/>
    <cellStyle name="Normal 85" xfId="23506" xr:uid="{00000000-0005-0000-0000-0000C65B0000}"/>
    <cellStyle name="Normal 86" xfId="23507" xr:uid="{00000000-0005-0000-0000-0000C75B0000}"/>
    <cellStyle name="Normal 87" xfId="23508" xr:uid="{00000000-0005-0000-0000-0000C85B0000}"/>
    <cellStyle name="Normal 88" xfId="23509" xr:uid="{00000000-0005-0000-0000-0000C95B0000}"/>
    <cellStyle name="Normal 89" xfId="23510" xr:uid="{00000000-0005-0000-0000-0000CA5B0000}"/>
    <cellStyle name="Normal 9" xfId="83" xr:uid="{00000000-0005-0000-0000-0000CB5B0000}"/>
    <cellStyle name="Normal 9 10" xfId="23511" xr:uid="{00000000-0005-0000-0000-0000CC5B0000}"/>
    <cellStyle name="Normal 9 11" xfId="23512" xr:uid="{00000000-0005-0000-0000-0000CD5B0000}"/>
    <cellStyle name="Normal 9 12" xfId="23513" xr:uid="{00000000-0005-0000-0000-0000CE5B0000}"/>
    <cellStyle name="Normal 9 13" xfId="23514" xr:uid="{00000000-0005-0000-0000-0000CF5B0000}"/>
    <cellStyle name="Normal 9 14" xfId="26663" xr:uid="{00000000-0005-0000-0000-0000D05B0000}"/>
    <cellStyle name="Normal 9 2" xfId="88" xr:uid="{00000000-0005-0000-0000-0000D15B0000}"/>
    <cellStyle name="Normal 9 2 10" xfId="23515" xr:uid="{00000000-0005-0000-0000-0000D25B0000}"/>
    <cellStyle name="Normal 9 2 2" xfId="23516" xr:uid="{00000000-0005-0000-0000-0000D35B0000}"/>
    <cellStyle name="Normal 9 2 2 2" xfId="23517" xr:uid="{00000000-0005-0000-0000-0000D45B0000}"/>
    <cellStyle name="Normal 9 2 2 2 2" xfId="23518" xr:uid="{00000000-0005-0000-0000-0000D55B0000}"/>
    <cellStyle name="Normal 9 2 2 2 3" xfId="23519" xr:uid="{00000000-0005-0000-0000-0000D65B0000}"/>
    <cellStyle name="Normal 9 2 2 2 4" xfId="23520" xr:uid="{00000000-0005-0000-0000-0000D75B0000}"/>
    <cellStyle name="Normal 9 2 2 3" xfId="23521" xr:uid="{00000000-0005-0000-0000-0000D85B0000}"/>
    <cellStyle name="Normal 9 2 2 4" xfId="23522" xr:uid="{00000000-0005-0000-0000-0000D95B0000}"/>
    <cellStyle name="Normal 9 2 2 5" xfId="23523" xr:uid="{00000000-0005-0000-0000-0000DA5B0000}"/>
    <cellStyle name="Normal 9 2 3" xfId="23524" xr:uid="{00000000-0005-0000-0000-0000DB5B0000}"/>
    <cellStyle name="Normal 9 2 3 2" xfId="23525" xr:uid="{00000000-0005-0000-0000-0000DC5B0000}"/>
    <cellStyle name="Normal 9 2 3 3" xfId="23526" xr:uid="{00000000-0005-0000-0000-0000DD5B0000}"/>
    <cellStyle name="Normal 9 2 3 4" xfId="23527" xr:uid="{00000000-0005-0000-0000-0000DE5B0000}"/>
    <cellStyle name="Normal 9 2 3 5" xfId="23528" xr:uid="{00000000-0005-0000-0000-0000DF5B0000}"/>
    <cellStyle name="Normal 9 2 4" xfId="23529" xr:uid="{00000000-0005-0000-0000-0000E05B0000}"/>
    <cellStyle name="Normal 9 2 4 2" xfId="23530" xr:uid="{00000000-0005-0000-0000-0000E15B0000}"/>
    <cellStyle name="Normal 9 2 5" xfId="23531" xr:uid="{00000000-0005-0000-0000-0000E25B0000}"/>
    <cellStyle name="Normal 9 2 5 2" xfId="23532" xr:uid="{00000000-0005-0000-0000-0000E35B0000}"/>
    <cellStyle name="Normal 9 2 6" xfId="23533" xr:uid="{00000000-0005-0000-0000-0000E45B0000}"/>
    <cellStyle name="Normal 9 2 7" xfId="23534" xr:uid="{00000000-0005-0000-0000-0000E55B0000}"/>
    <cellStyle name="Normal 9 2 8" xfId="23535" xr:uid="{00000000-0005-0000-0000-0000E65B0000}"/>
    <cellStyle name="Normal 9 2 9" xfId="23536" xr:uid="{00000000-0005-0000-0000-0000E75B0000}"/>
    <cellStyle name="Normal 9 3" xfId="137" xr:uid="{00000000-0005-0000-0000-0000E85B0000}"/>
    <cellStyle name="Normal 9 3 2" xfId="23537" xr:uid="{00000000-0005-0000-0000-0000E95B0000}"/>
    <cellStyle name="Normal 9 3 2 2" xfId="23538" xr:uid="{00000000-0005-0000-0000-0000EA5B0000}"/>
    <cellStyle name="Normal 9 3 2 2 2" xfId="23539" xr:uid="{00000000-0005-0000-0000-0000EB5B0000}"/>
    <cellStyle name="Normal 9 3 2 2 3" xfId="23540" xr:uid="{00000000-0005-0000-0000-0000EC5B0000}"/>
    <cellStyle name="Normal 9 3 2 3" xfId="23541" xr:uid="{00000000-0005-0000-0000-0000ED5B0000}"/>
    <cellStyle name="Normal 9 3 2 4" xfId="23542" xr:uid="{00000000-0005-0000-0000-0000EE5B0000}"/>
    <cellStyle name="Normal 9 3 2 5" xfId="23543" xr:uid="{00000000-0005-0000-0000-0000EF5B0000}"/>
    <cellStyle name="Normal 9 3 3" xfId="23544" xr:uid="{00000000-0005-0000-0000-0000F05B0000}"/>
    <cellStyle name="Normal 9 3 3 2" xfId="23545" xr:uid="{00000000-0005-0000-0000-0000F15B0000}"/>
    <cellStyle name="Normal 9 3 3 3" xfId="23546" xr:uid="{00000000-0005-0000-0000-0000F25B0000}"/>
    <cellStyle name="Normal 9 3 4" xfId="23547" xr:uid="{00000000-0005-0000-0000-0000F35B0000}"/>
    <cellStyle name="Normal 9 3 5" xfId="23548" xr:uid="{00000000-0005-0000-0000-0000F45B0000}"/>
    <cellStyle name="Normal 9 3 6" xfId="23549" xr:uid="{00000000-0005-0000-0000-0000F55B0000}"/>
    <cellStyle name="Normal 9 3 7" xfId="23550" xr:uid="{00000000-0005-0000-0000-0000F65B0000}"/>
    <cellStyle name="Normal 9 4" xfId="113" xr:uid="{00000000-0005-0000-0000-0000F75B0000}"/>
    <cellStyle name="Normal 9 4 2" xfId="23551" xr:uid="{00000000-0005-0000-0000-0000F85B0000}"/>
    <cellStyle name="Normal 9 4 2 2" xfId="23552" xr:uid="{00000000-0005-0000-0000-0000F95B0000}"/>
    <cellStyle name="Normal 9 4 2 2 2" xfId="23553" xr:uid="{00000000-0005-0000-0000-0000FA5B0000}"/>
    <cellStyle name="Normal 9 4 2 2 3" xfId="23554" xr:uid="{00000000-0005-0000-0000-0000FB5B0000}"/>
    <cellStyle name="Normal 9 4 2 3" xfId="23555" xr:uid="{00000000-0005-0000-0000-0000FC5B0000}"/>
    <cellStyle name="Normal 9 4 2 3 2" xfId="23556" xr:uid="{00000000-0005-0000-0000-0000FD5B0000}"/>
    <cellStyle name="Normal 9 4 2 4" xfId="23557" xr:uid="{00000000-0005-0000-0000-0000FE5B0000}"/>
    <cellStyle name="Normal 9 4 2 5" xfId="23558" xr:uid="{00000000-0005-0000-0000-0000FF5B0000}"/>
    <cellStyle name="Normal 9 4 3" xfId="23559" xr:uid="{00000000-0005-0000-0000-0000005C0000}"/>
    <cellStyle name="Normal 9 4 3 2" xfId="23560" xr:uid="{00000000-0005-0000-0000-0000015C0000}"/>
    <cellStyle name="Normal 9 4 3 3" xfId="23561" xr:uid="{00000000-0005-0000-0000-0000025C0000}"/>
    <cellStyle name="Normal 9 4 4" xfId="23562" xr:uid="{00000000-0005-0000-0000-0000035C0000}"/>
    <cellStyle name="Normal 9 4 4 2" xfId="23563" xr:uid="{00000000-0005-0000-0000-0000045C0000}"/>
    <cellStyle name="Normal 9 4 5" xfId="23564" xr:uid="{00000000-0005-0000-0000-0000055C0000}"/>
    <cellStyle name="Normal 9 4 6" xfId="23565" xr:uid="{00000000-0005-0000-0000-0000065C0000}"/>
    <cellStyle name="Normal 9 5" xfId="179" xr:uid="{00000000-0005-0000-0000-0000075C0000}"/>
    <cellStyle name="Normal 9 5 2" xfId="23566" xr:uid="{00000000-0005-0000-0000-0000085C0000}"/>
    <cellStyle name="Normal 9 5 2 2" xfId="23567" xr:uid="{00000000-0005-0000-0000-0000095C0000}"/>
    <cellStyle name="Normal 9 5 2 2 2" xfId="23568" xr:uid="{00000000-0005-0000-0000-00000A5C0000}"/>
    <cellStyle name="Normal 9 5 2 3" xfId="23569" xr:uid="{00000000-0005-0000-0000-00000B5C0000}"/>
    <cellStyle name="Normal 9 5 2 4" xfId="23570" xr:uid="{00000000-0005-0000-0000-00000C5C0000}"/>
    <cellStyle name="Normal 9 5 3" xfId="23571" xr:uid="{00000000-0005-0000-0000-00000D5C0000}"/>
    <cellStyle name="Normal 9 5 3 2" xfId="23572" xr:uid="{00000000-0005-0000-0000-00000E5C0000}"/>
    <cellStyle name="Normal 9 5 3 3" xfId="23573" xr:uid="{00000000-0005-0000-0000-00000F5C0000}"/>
    <cellStyle name="Normal 9 5 4" xfId="23574" xr:uid="{00000000-0005-0000-0000-0000105C0000}"/>
    <cellStyle name="Normal 9 5 4 2" xfId="23575" xr:uid="{00000000-0005-0000-0000-0000115C0000}"/>
    <cellStyle name="Normal 9 5 5" xfId="23576" xr:uid="{00000000-0005-0000-0000-0000125C0000}"/>
    <cellStyle name="Normal 9 5 6" xfId="23577" xr:uid="{00000000-0005-0000-0000-0000135C0000}"/>
    <cellStyle name="Normal 9 6" xfId="192" xr:uid="{00000000-0005-0000-0000-0000145C0000}"/>
    <cellStyle name="Normal 9 6 2" xfId="23578" xr:uid="{00000000-0005-0000-0000-0000155C0000}"/>
    <cellStyle name="Normal 9 6 2 2" xfId="23579" xr:uid="{00000000-0005-0000-0000-0000165C0000}"/>
    <cellStyle name="Normal 9 6 2 2 2" xfId="23580" xr:uid="{00000000-0005-0000-0000-0000175C0000}"/>
    <cellStyle name="Normal 9 6 2 3" xfId="23581" xr:uid="{00000000-0005-0000-0000-0000185C0000}"/>
    <cellStyle name="Normal 9 6 2 4" xfId="23582" xr:uid="{00000000-0005-0000-0000-0000195C0000}"/>
    <cellStyle name="Normal 9 6 3" xfId="23583" xr:uid="{00000000-0005-0000-0000-00001A5C0000}"/>
    <cellStyle name="Normal 9 6 3 2" xfId="23584" xr:uid="{00000000-0005-0000-0000-00001B5C0000}"/>
    <cellStyle name="Normal 9 6 4" xfId="23585" xr:uid="{00000000-0005-0000-0000-00001C5C0000}"/>
    <cellStyle name="Normal 9 6 5" xfId="23586" xr:uid="{00000000-0005-0000-0000-00001D5C0000}"/>
    <cellStyle name="Normal 9 7" xfId="23587" xr:uid="{00000000-0005-0000-0000-00001E5C0000}"/>
    <cellStyle name="Normal 9 7 2" xfId="23588" xr:uid="{00000000-0005-0000-0000-00001F5C0000}"/>
    <cellStyle name="Normal 9 8" xfId="23589" xr:uid="{00000000-0005-0000-0000-0000205C0000}"/>
    <cellStyle name="Normal 9 9" xfId="23590" xr:uid="{00000000-0005-0000-0000-0000215C0000}"/>
    <cellStyle name="Normal 90" xfId="23591" xr:uid="{00000000-0005-0000-0000-0000225C0000}"/>
    <cellStyle name="Normal 91" xfId="23592" xr:uid="{00000000-0005-0000-0000-0000235C0000}"/>
    <cellStyle name="Normal 92" xfId="23593" xr:uid="{00000000-0005-0000-0000-0000245C0000}"/>
    <cellStyle name="Normal 93" xfId="23594" xr:uid="{00000000-0005-0000-0000-0000255C0000}"/>
    <cellStyle name="Normal 94" xfId="23595" xr:uid="{00000000-0005-0000-0000-0000265C0000}"/>
    <cellStyle name="Normal 95" xfId="23596" xr:uid="{00000000-0005-0000-0000-0000275C0000}"/>
    <cellStyle name="Normal 96" xfId="23597" xr:uid="{00000000-0005-0000-0000-0000285C0000}"/>
    <cellStyle name="Normal 97" xfId="23598" xr:uid="{00000000-0005-0000-0000-0000295C0000}"/>
    <cellStyle name="Normal 98" xfId="23599" xr:uid="{00000000-0005-0000-0000-00002A5C0000}"/>
    <cellStyle name="Normal 99" xfId="23600" xr:uid="{00000000-0005-0000-0000-00002B5C0000}"/>
    <cellStyle name="Normal(0)" xfId="23601" xr:uid="{00000000-0005-0000-0000-00002C5C0000}"/>
    <cellStyle name="Normal_Advtise Exp" xfId="6" xr:uid="{00000000-0005-0000-0000-00002D5C0000}"/>
    <cellStyle name="Normal_RORO1200" xfId="7" xr:uid="{00000000-0005-0000-0000-00002E5C0000}"/>
    <cellStyle name="Normal_UG05XX4a" xfId="8" xr:uid="{00000000-0005-0000-0000-00002F5C0000}"/>
    <cellStyle name="NormalHelv" xfId="23602" xr:uid="{00000000-0005-0000-0000-0000305C0000}"/>
    <cellStyle name="Note 10" xfId="23603" xr:uid="{00000000-0005-0000-0000-0000315C0000}"/>
    <cellStyle name="Note 10 10" xfId="23604" xr:uid="{00000000-0005-0000-0000-0000325C0000}"/>
    <cellStyle name="Note 10 11" xfId="23605" xr:uid="{00000000-0005-0000-0000-0000335C0000}"/>
    <cellStyle name="Note 10 2" xfId="23606" xr:uid="{00000000-0005-0000-0000-0000345C0000}"/>
    <cellStyle name="Note 10 2 2" xfId="23607" xr:uid="{00000000-0005-0000-0000-0000355C0000}"/>
    <cellStyle name="Note 10 2 2 2" xfId="23608" xr:uid="{00000000-0005-0000-0000-0000365C0000}"/>
    <cellStyle name="Note 10 2 3" xfId="23609" xr:uid="{00000000-0005-0000-0000-0000375C0000}"/>
    <cellStyle name="Note 10 2 3 2" xfId="23610" xr:uid="{00000000-0005-0000-0000-0000385C0000}"/>
    <cellStyle name="Note 10 2 4" xfId="23611" xr:uid="{00000000-0005-0000-0000-0000395C0000}"/>
    <cellStyle name="Note 10 2 4 2" xfId="23612" xr:uid="{00000000-0005-0000-0000-00003A5C0000}"/>
    <cellStyle name="Note 10 2 5" xfId="23613" xr:uid="{00000000-0005-0000-0000-00003B5C0000}"/>
    <cellStyle name="Note 10 2 5 2" xfId="23614" xr:uid="{00000000-0005-0000-0000-00003C5C0000}"/>
    <cellStyle name="Note 10 2 6" xfId="23615" xr:uid="{00000000-0005-0000-0000-00003D5C0000}"/>
    <cellStyle name="Note 10 2 7" xfId="23616" xr:uid="{00000000-0005-0000-0000-00003E5C0000}"/>
    <cellStyle name="Note 10 2 8" xfId="23617" xr:uid="{00000000-0005-0000-0000-00003F5C0000}"/>
    <cellStyle name="Note 10 2 9" xfId="23618" xr:uid="{00000000-0005-0000-0000-0000405C0000}"/>
    <cellStyle name="Note 10 3" xfId="23619" xr:uid="{00000000-0005-0000-0000-0000415C0000}"/>
    <cellStyle name="Note 10 3 2" xfId="23620" xr:uid="{00000000-0005-0000-0000-0000425C0000}"/>
    <cellStyle name="Note 10 4" xfId="23621" xr:uid="{00000000-0005-0000-0000-0000435C0000}"/>
    <cellStyle name="Note 10 4 2" xfId="23622" xr:uid="{00000000-0005-0000-0000-0000445C0000}"/>
    <cellStyle name="Note 10 5" xfId="23623" xr:uid="{00000000-0005-0000-0000-0000455C0000}"/>
    <cellStyle name="Note 10 5 2" xfId="23624" xr:uid="{00000000-0005-0000-0000-0000465C0000}"/>
    <cellStyle name="Note 10 6" xfId="23625" xr:uid="{00000000-0005-0000-0000-0000475C0000}"/>
    <cellStyle name="Note 10 6 2" xfId="23626" xr:uid="{00000000-0005-0000-0000-0000485C0000}"/>
    <cellStyle name="Note 10 7" xfId="23627" xr:uid="{00000000-0005-0000-0000-0000495C0000}"/>
    <cellStyle name="Note 10 8" xfId="23628" xr:uid="{00000000-0005-0000-0000-00004A5C0000}"/>
    <cellStyle name="Note 10 9" xfId="23629" xr:uid="{00000000-0005-0000-0000-00004B5C0000}"/>
    <cellStyle name="Note 11" xfId="23630" xr:uid="{00000000-0005-0000-0000-00004C5C0000}"/>
    <cellStyle name="Note 11 10" xfId="23631" xr:uid="{00000000-0005-0000-0000-00004D5C0000}"/>
    <cellStyle name="Note 11 11" xfId="23632" xr:uid="{00000000-0005-0000-0000-00004E5C0000}"/>
    <cellStyle name="Note 11 2" xfId="23633" xr:uid="{00000000-0005-0000-0000-00004F5C0000}"/>
    <cellStyle name="Note 11 2 2" xfId="23634" xr:uid="{00000000-0005-0000-0000-0000505C0000}"/>
    <cellStyle name="Note 11 2 2 2" xfId="23635" xr:uid="{00000000-0005-0000-0000-0000515C0000}"/>
    <cellStyle name="Note 11 2 3" xfId="23636" xr:uid="{00000000-0005-0000-0000-0000525C0000}"/>
    <cellStyle name="Note 11 2 3 2" xfId="23637" xr:uid="{00000000-0005-0000-0000-0000535C0000}"/>
    <cellStyle name="Note 11 2 4" xfId="23638" xr:uid="{00000000-0005-0000-0000-0000545C0000}"/>
    <cellStyle name="Note 11 2 4 2" xfId="23639" xr:uid="{00000000-0005-0000-0000-0000555C0000}"/>
    <cellStyle name="Note 11 2 5" xfId="23640" xr:uid="{00000000-0005-0000-0000-0000565C0000}"/>
    <cellStyle name="Note 11 2 5 2" xfId="23641" xr:uid="{00000000-0005-0000-0000-0000575C0000}"/>
    <cellStyle name="Note 11 2 6" xfId="23642" xr:uid="{00000000-0005-0000-0000-0000585C0000}"/>
    <cellStyle name="Note 11 2 7" xfId="23643" xr:uid="{00000000-0005-0000-0000-0000595C0000}"/>
    <cellStyle name="Note 11 2 8" xfId="23644" xr:uid="{00000000-0005-0000-0000-00005A5C0000}"/>
    <cellStyle name="Note 11 2 9" xfId="23645" xr:uid="{00000000-0005-0000-0000-00005B5C0000}"/>
    <cellStyle name="Note 11 3" xfId="23646" xr:uid="{00000000-0005-0000-0000-00005C5C0000}"/>
    <cellStyle name="Note 11 3 2" xfId="23647" xr:uid="{00000000-0005-0000-0000-00005D5C0000}"/>
    <cellStyle name="Note 11 4" xfId="23648" xr:uid="{00000000-0005-0000-0000-00005E5C0000}"/>
    <cellStyle name="Note 11 4 2" xfId="23649" xr:uid="{00000000-0005-0000-0000-00005F5C0000}"/>
    <cellStyle name="Note 11 5" xfId="23650" xr:uid="{00000000-0005-0000-0000-0000605C0000}"/>
    <cellStyle name="Note 11 5 2" xfId="23651" xr:uid="{00000000-0005-0000-0000-0000615C0000}"/>
    <cellStyle name="Note 11 6" xfId="23652" xr:uid="{00000000-0005-0000-0000-0000625C0000}"/>
    <cellStyle name="Note 11 6 2" xfId="23653" xr:uid="{00000000-0005-0000-0000-0000635C0000}"/>
    <cellStyle name="Note 11 7" xfId="23654" xr:uid="{00000000-0005-0000-0000-0000645C0000}"/>
    <cellStyle name="Note 11 8" xfId="23655" xr:uid="{00000000-0005-0000-0000-0000655C0000}"/>
    <cellStyle name="Note 11 9" xfId="23656" xr:uid="{00000000-0005-0000-0000-0000665C0000}"/>
    <cellStyle name="Note 12" xfId="23657" xr:uid="{00000000-0005-0000-0000-0000675C0000}"/>
    <cellStyle name="Note 12 10" xfId="23658" xr:uid="{00000000-0005-0000-0000-0000685C0000}"/>
    <cellStyle name="Note 12 11" xfId="23659" xr:uid="{00000000-0005-0000-0000-0000695C0000}"/>
    <cellStyle name="Note 12 2" xfId="23660" xr:uid="{00000000-0005-0000-0000-00006A5C0000}"/>
    <cellStyle name="Note 12 2 2" xfId="23661" xr:uid="{00000000-0005-0000-0000-00006B5C0000}"/>
    <cellStyle name="Note 12 2 2 2" xfId="23662" xr:uid="{00000000-0005-0000-0000-00006C5C0000}"/>
    <cellStyle name="Note 12 2 3" xfId="23663" xr:uid="{00000000-0005-0000-0000-00006D5C0000}"/>
    <cellStyle name="Note 12 2 3 2" xfId="23664" xr:uid="{00000000-0005-0000-0000-00006E5C0000}"/>
    <cellStyle name="Note 12 2 4" xfId="23665" xr:uid="{00000000-0005-0000-0000-00006F5C0000}"/>
    <cellStyle name="Note 12 2 4 2" xfId="23666" xr:uid="{00000000-0005-0000-0000-0000705C0000}"/>
    <cellStyle name="Note 12 2 5" xfId="23667" xr:uid="{00000000-0005-0000-0000-0000715C0000}"/>
    <cellStyle name="Note 12 2 5 2" xfId="23668" xr:uid="{00000000-0005-0000-0000-0000725C0000}"/>
    <cellStyle name="Note 12 2 6" xfId="23669" xr:uid="{00000000-0005-0000-0000-0000735C0000}"/>
    <cellStyle name="Note 12 2 7" xfId="23670" xr:uid="{00000000-0005-0000-0000-0000745C0000}"/>
    <cellStyle name="Note 12 2 8" xfId="23671" xr:uid="{00000000-0005-0000-0000-0000755C0000}"/>
    <cellStyle name="Note 12 2 9" xfId="23672" xr:uid="{00000000-0005-0000-0000-0000765C0000}"/>
    <cellStyle name="Note 12 3" xfId="23673" xr:uid="{00000000-0005-0000-0000-0000775C0000}"/>
    <cellStyle name="Note 12 3 2" xfId="23674" xr:uid="{00000000-0005-0000-0000-0000785C0000}"/>
    <cellStyle name="Note 12 4" xfId="23675" xr:uid="{00000000-0005-0000-0000-0000795C0000}"/>
    <cellStyle name="Note 12 4 2" xfId="23676" xr:uid="{00000000-0005-0000-0000-00007A5C0000}"/>
    <cellStyle name="Note 12 5" xfId="23677" xr:uid="{00000000-0005-0000-0000-00007B5C0000}"/>
    <cellStyle name="Note 12 5 2" xfId="23678" xr:uid="{00000000-0005-0000-0000-00007C5C0000}"/>
    <cellStyle name="Note 12 6" xfId="23679" xr:uid="{00000000-0005-0000-0000-00007D5C0000}"/>
    <cellStyle name="Note 12 6 2" xfId="23680" xr:uid="{00000000-0005-0000-0000-00007E5C0000}"/>
    <cellStyle name="Note 12 7" xfId="23681" xr:uid="{00000000-0005-0000-0000-00007F5C0000}"/>
    <cellStyle name="Note 12 8" xfId="23682" xr:uid="{00000000-0005-0000-0000-0000805C0000}"/>
    <cellStyle name="Note 12 9" xfId="23683" xr:uid="{00000000-0005-0000-0000-0000815C0000}"/>
    <cellStyle name="Note 13" xfId="23684" xr:uid="{00000000-0005-0000-0000-0000825C0000}"/>
    <cellStyle name="Note 13 2" xfId="23685" xr:uid="{00000000-0005-0000-0000-0000835C0000}"/>
    <cellStyle name="Note 13 2 2" xfId="23686" xr:uid="{00000000-0005-0000-0000-0000845C0000}"/>
    <cellStyle name="Note 13 2 2 2" xfId="23687" xr:uid="{00000000-0005-0000-0000-0000855C0000}"/>
    <cellStyle name="Note 13 2 3" xfId="23688" xr:uid="{00000000-0005-0000-0000-0000865C0000}"/>
    <cellStyle name="Note 13 2 3 2" xfId="23689" xr:uid="{00000000-0005-0000-0000-0000875C0000}"/>
    <cellStyle name="Note 13 2 4" xfId="23690" xr:uid="{00000000-0005-0000-0000-0000885C0000}"/>
    <cellStyle name="Note 13 2 4 2" xfId="23691" xr:uid="{00000000-0005-0000-0000-0000895C0000}"/>
    <cellStyle name="Note 13 2 5" xfId="23692" xr:uid="{00000000-0005-0000-0000-00008A5C0000}"/>
    <cellStyle name="Note 13 2 5 2" xfId="23693" xr:uid="{00000000-0005-0000-0000-00008B5C0000}"/>
    <cellStyle name="Note 13 2 6" xfId="23694" xr:uid="{00000000-0005-0000-0000-00008C5C0000}"/>
    <cellStyle name="Note 13 3" xfId="23695" xr:uid="{00000000-0005-0000-0000-00008D5C0000}"/>
    <cellStyle name="Note 13 3 2" xfId="23696" xr:uid="{00000000-0005-0000-0000-00008E5C0000}"/>
    <cellStyle name="Note 13 4" xfId="23697" xr:uid="{00000000-0005-0000-0000-00008F5C0000}"/>
    <cellStyle name="Note 13 4 2" xfId="23698" xr:uid="{00000000-0005-0000-0000-0000905C0000}"/>
    <cellStyle name="Note 13 5" xfId="23699" xr:uid="{00000000-0005-0000-0000-0000915C0000}"/>
    <cellStyle name="Note 13 5 2" xfId="23700" xr:uid="{00000000-0005-0000-0000-0000925C0000}"/>
    <cellStyle name="Note 13 6" xfId="23701" xr:uid="{00000000-0005-0000-0000-0000935C0000}"/>
    <cellStyle name="Note 13 6 2" xfId="23702" xr:uid="{00000000-0005-0000-0000-0000945C0000}"/>
    <cellStyle name="Note 13 7" xfId="23703" xr:uid="{00000000-0005-0000-0000-0000955C0000}"/>
    <cellStyle name="Note 13 8" xfId="23704" xr:uid="{00000000-0005-0000-0000-0000965C0000}"/>
    <cellStyle name="Note 14" xfId="23705" xr:uid="{00000000-0005-0000-0000-0000975C0000}"/>
    <cellStyle name="Note 14 2" xfId="23706" xr:uid="{00000000-0005-0000-0000-0000985C0000}"/>
    <cellStyle name="Note 14 2 2" xfId="23707" xr:uid="{00000000-0005-0000-0000-0000995C0000}"/>
    <cellStyle name="Note 14 2 2 2" xfId="23708" xr:uid="{00000000-0005-0000-0000-00009A5C0000}"/>
    <cellStyle name="Note 14 2 3" xfId="23709" xr:uid="{00000000-0005-0000-0000-00009B5C0000}"/>
    <cellStyle name="Note 14 2 3 2" xfId="23710" xr:uid="{00000000-0005-0000-0000-00009C5C0000}"/>
    <cellStyle name="Note 14 2 4" xfId="23711" xr:uid="{00000000-0005-0000-0000-00009D5C0000}"/>
    <cellStyle name="Note 14 2 4 2" xfId="23712" xr:uid="{00000000-0005-0000-0000-00009E5C0000}"/>
    <cellStyle name="Note 14 2 5" xfId="23713" xr:uid="{00000000-0005-0000-0000-00009F5C0000}"/>
    <cellStyle name="Note 14 2 5 2" xfId="23714" xr:uid="{00000000-0005-0000-0000-0000A05C0000}"/>
    <cellStyle name="Note 14 2 6" xfId="23715" xr:uid="{00000000-0005-0000-0000-0000A15C0000}"/>
    <cellStyle name="Note 14 3" xfId="23716" xr:uid="{00000000-0005-0000-0000-0000A25C0000}"/>
    <cellStyle name="Note 14 3 2" xfId="23717" xr:uid="{00000000-0005-0000-0000-0000A35C0000}"/>
    <cellStyle name="Note 14 4" xfId="23718" xr:uid="{00000000-0005-0000-0000-0000A45C0000}"/>
    <cellStyle name="Note 14 4 2" xfId="23719" xr:uid="{00000000-0005-0000-0000-0000A55C0000}"/>
    <cellStyle name="Note 14 5" xfId="23720" xr:uid="{00000000-0005-0000-0000-0000A65C0000}"/>
    <cellStyle name="Note 14 5 2" xfId="23721" xr:uid="{00000000-0005-0000-0000-0000A75C0000}"/>
    <cellStyle name="Note 14 6" xfId="23722" xr:uid="{00000000-0005-0000-0000-0000A85C0000}"/>
    <cellStyle name="Note 14 6 2" xfId="23723" xr:uid="{00000000-0005-0000-0000-0000A95C0000}"/>
    <cellStyle name="Note 14 7" xfId="23724" xr:uid="{00000000-0005-0000-0000-0000AA5C0000}"/>
    <cellStyle name="Note 14 8" xfId="23725" xr:uid="{00000000-0005-0000-0000-0000AB5C0000}"/>
    <cellStyle name="Note 15" xfId="23726" xr:uid="{00000000-0005-0000-0000-0000AC5C0000}"/>
    <cellStyle name="Note 15 2" xfId="23727" xr:uid="{00000000-0005-0000-0000-0000AD5C0000}"/>
    <cellStyle name="Note 15 2 2" xfId="23728" xr:uid="{00000000-0005-0000-0000-0000AE5C0000}"/>
    <cellStyle name="Note 15 2 2 2" xfId="23729" xr:uid="{00000000-0005-0000-0000-0000AF5C0000}"/>
    <cellStyle name="Note 15 2 3" xfId="23730" xr:uid="{00000000-0005-0000-0000-0000B05C0000}"/>
    <cellStyle name="Note 15 2 3 2" xfId="23731" xr:uid="{00000000-0005-0000-0000-0000B15C0000}"/>
    <cellStyle name="Note 15 2 4" xfId="23732" xr:uid="{00000000-0005-0000-0000-0000B25C0000}"/>
    <cellStyle name="Note 15 2 4 2" xfId="23733" xr:uid="{00000000-0005-0000-0000-0000B35C0000}"/>
    <cellStyle name="Note 15 2 5" xfId="23734" xr:uid="{00000000-0005-0000-0000-0000B45C0000}"/>
    <cellStyle name="Note 15 2 5 2" xfId="23735" xr:uid="{00000000-0005-0000-0000-0000B55C0000}"/>
    <cellStyle name="Note 15 2 6" xfId="23736" xr:uid="{00000000-0005-0000-0000-0000B65C0000}"/>
    <cellStyle name="Note 15 3" xfId="23737" xr:uid="{00000000-0005-0000-0000-0000B75C0000}"/>
    <cellStyle name="Note 15 3 2" xfId="23738" xr:uid="{00000000-0005-0000-0000-0000B85C0000}"/>
    <cellStyle name="Note 15 4" xfId="23739" xr:uid="{00000000-0005-0000-0000-0000B95C0000}"/>
    <cellStyle name="Note 15 4 2" xfId="23740" xr:uid="{00000000-0005-0000-0000-0000BA5C0000}"/>
    <cellStyle name="Note 15 5" xfId="23741" xr:uid="{00000000-0005-0000-0000-0000BB5C0000}"/>
    <cellStyle name="Note 15 5 2" xfId="23742" xr:uid="{00000000-0005-0000-0000-0000BC5C0000}"/>
    <cellStyle name="Note 15 6" xfId="23743" xr:uid="{00000000-0005-0000-0000-0000BD5C0000}"/>
    <cellStyle name="Note 15 6 2" xfId="23744" xr:uid="{00000000-0005-0000-0000-0000BE5C0000}"/>
    <cellStyle name="Note 15 7" xfId="23745" xr:uid="{00000000-0005-0000-0000-0000BF5C0000}"/>
    <cellStyle name="Note 15 8" xfId="23746" xr:uid="{00000000-0005-0000-0000-0000C05C0000}"/>
    <cellStyle name="Note 16" xfId="23747" xr:uid="{00000000-0005-0000-0000-0000C15C0000}"/>
    <cellStyle name="Note 16 2" xfId="23748" xr:uid="{00000000-0005-0000-0000-0000C25C0000}"/>
    <cellStyle name="Note 16 2 2" xfId="23749" xr:uid="{00000000-0005-0000-0000-0000C35C0000}"/>
    <cellStyle name="Note 16 2 2 2" xfId="23750" xr:uid="{00000000-0005-0000-0000-0000C45C0000}"/>
    <cellStyle name="Note 16 2 3" xfId="23751" xr:uid="{00000000-0005-0000-0000-0000C55C0000}"/>
    <cellStyle name="Note 16 2 3 2" xfId="23752" xr:uid="{00000000-0005-0000-0000-0000C65C0000}"/>
    <cellStyle name="Note 16 2 4" xfId="23753" xr:uid="{00000000-0005-0000-0000-0000C75C0000}"/>
    <cellStyle name="Note 16 2 4 2" xfId="23754" xr:uid="{00000000-0005-0000-0000-0000C85C0000}"/>
    <cellStyle name="Note 16 2 5" xfId="23755" xr:uid="{00000000-0005-0000-0000-0000C95C0000}"/>
    <cellStyle name="Note 16 2 5 2" xfId="23756" xr:uid="{00000000-0005-0000-0000-0000CA5C0000}"/>
    <cellStyle name="Note 16 2 6" xfId="23757" xr:uid="{00000000-0005-0000-0000-0000CB5C0000}"/>
    <cellStyle name="Note 16 3" xfId="23758" xr:uid="{00000000-0005-0000-0000-0000CC5C0000}"/>
    <cellStyle name="Note 16 3 2" xfId="23759" xr:uid="{00000000-0005-0000-0000-0000CD5C0000}"/>
    <cellStyle name="Note 16 4" xfId="23760" xr:uid="{00000000-0005-0000-0000-0000CE5C0000}"/>
    <cellStyle name="Note 16 4 2" xfId="23761" xr:uid="{00000000-0005-0000-0000-0000CF5C0000}"/>
    <cellStyle name="Note 16 5" xfId="23762" xr:uid="{00000000-0005-0000-0000-0000D05C0000}"/>
    <cellStyle name="Note 16 5 2" xfId="23763" xr:uid="{00000000-0005-0000-0000-0000D15C0000}"/>
    <cellStyle name="Note 16 6" xfId="23764" xr:uid="{00000000-0005-0000-0000-0000D25C0000}"/>
    <cellStyle name="Note 16 6 2" xfId="23765" xr:uid="{00000000-0005-0000-0000-0000D35C0000}"/>
    <cellStyle name="Note 16 7" xfId="23766" xr:uid="{00000000-0005-0000-0000-0000D45C0000}"/>
    <cellStyle name="Note 16 8" xfId="23767" xr:uid="{00000000-0005-0000-0000-0000D55C0000}"/>
    <cellStyle name="Note 17" xfId="23768" xr:uid="{00000000-0005-0000-0000-0000D65C0000}"/>
    <cellStyle name="Note 17 2" xfId="23769" xr:uid="{00000000-0005-0000-0000-0000D75C0000}"/>
    <cellStyle name="Note 17 2 2" xfId="23770" xr:uid="{00000000-0005-0000-0000-0000D85C0000}"/>
    <cellStyle name="Note 17 2 2 2" xfId="23771" xr:uid="{00000000-0005-0000-0000-0000D95C0000}"/>
    <cellStyle name="Note 17 2 3" xfId="23772" xr:uid="{00000000-0005-0000-0000-0000DA5C0000}"/>
    <cellStyle name="Note 17 2 3 2" xfId="23773" xr:uid="{00000000-0005-0000-0000-0000DB5C0000}"/>
    <cellStyle name="Note 17 2 4" xfId="23774" xr:uid="{00000000-0005-0000-0000-0000DC5C0000}"/>
    <cellStyle name="Note 17 2 4 2" xfId="23775" xr:uid="{00000000-0005-0000-0000-0000DD5C0000}"/>
    <cellStyle name="Note 17 2 5" xfId="23776" xr:uid="{00000000-0005-0000-0000-0000DE5C0000}"/>
    <cellStyle name="Note 17 2 5 2" xfId="23777" xr:uid="{00000000-0005-0000-0000-0000DF5C0000}"/>
    <cellStyle name="Note 17 2 6" xfId="23778" xr:uid="{00000000-0005-0000-0000-0000E05C0000}"/>
    <cellStyle name="Note 17 3" xfId="23779" xr:uid="{00000000-0005-0000-0000-0000E15C0000}"/>
    <cellStyle name="Note 17 3 2" xfId="23780" xr:uid="{00000000-0005-0000-0000-0000E25C0000}"/>
    <cellStyle name="Note 17 4" xfId="23781" xr:uid="{00000000-0005-0000-0000-0000E35C0000}"/>
    <cellStyle name="Note 17 4 2" xfId="23782" xr:uid="{00000000-0005-0000-0000-0000E45C0000}"/>
    <cellStyle name="Note 17 5" xfId="23783" xr:uid="{00000000-0005-0000-0000-0000E55C0000}"/>
    <cellStyle name="Note 17 5 2" xfId="23784" xr:uid="{00000000-0005-0000-0000-0000E65C0000}"/>
    <cellStyle name="Note 17 6" xfId="23785" xr:uid="{00000000-0005-0000-0000-0000E75C0000}"/>
    <cellStyle name="Note 17 6 2" xfId="23786" xr:uid="{00000000-0005-0000-0000-0000E85C0000}"/>
    <cellStyle name="Note 17 7" xfId="23787" xr:uid="{00000000-0005-0000-0000-0000E95C0000}"/>
    <cellStyle name="Note 17 8" xfId="23788" xr:uid="{00000000-0005-0000-0000-0000EA5C0000}"/>
    <cellStyle name="Note 18" xfId="23789" xr:uid="{00000000-0005-0000-0000-0000EB5C0000}"/>
    <cellStyle name="Note 18 2" xfId="23790" xr:uid="{00000000-0005-0000-0000-0000EC5C0000}"/>
    <cellStyle name="Note 18 2 2" xfId="23791" xr:uid="{00000000-0005-0000-0000-0000ED5C0000}"/>
    <cellStyle name="Note 18 2 2 2" xfId="23792" xr:uid="{00000000-0005-0000-0000-0000EE5C0000}"/>
    <cellStyle name="Note 18 2 3" xfId="23793" xr:uid="{00000000-0005-0000-0000-0000EF5C0000}"/>
    <cellStyle name="Note 18 2 3 2" xfId="23794" xr:uid="{00000000-0005-0000-0000-0000F05C0000}"/>
    <cellStyle name="Note 18 2 4" xfId="23795" xr:uid="{00000000-0005-0000-0000-0000F15C0000}"/>
    <cellStyle name="Note 18 2 4 2" xfId="23796" xr:uid="{00000000-0005-0000-0000-0000F25C0000}"/>
    <cellStyle name="Note 18 2 5" xfId="23797" xr:uid="{00000000-0005-0000-0000-0000F35C0000}"/>
    <cellStyle name="Note 18 2 5 2" xfId="23798" xr:uid="{00000000-0005-0000-0000-0000F45C0000}"/>
    <cellStyle name="Note 18 2 6" xfId="23799" xr:uid="{00000000-0005-0000-0000-0000F55C0000}"/>
    <cellStyle name="Note 18 3" xfId="23800" xr:uid="{00000000-0005-0000-0000-0000F65C0000}"/>
    <cellStyle name="Note 18 3 2" xfId="23801" xr:uid="{00000000-0005-0000-0000-0000F75C0000}"/>
    <cellStyle name="Note 18 4" xfId="23802" xr:uid="{00000000-0005-0000-0000-0000F85C0000}"/>
    <cellStyle name="Note 18 4 2" xfId="23803" xr:uid="{00000000-0005-0000-0000-0000F95C0000}"/>
    <cellStyle name="Note 18 5" xfId="23804" xr:uid="{00000000-0005-0000-0000-0000FA5C0000}"/>
    <cellStyle name="Note 18 5 2" xfId="23805" xr:uid="{00000000-0005-0000-0000-0000FB5C0000}"/>
    <cellStyle name="Note 18 6" xfId="23806" xr:uid="{00000000-0005-0000-0000-0000FC5C0000}"/>
    <cellStyle name="Note 18 6 2" xfId="23807" xr:uid="{00000000-0005-0000-0000-0000FD5C0000}"/>
    <cellStyle name="Note 18 7" xfId="23808" xr:uid="{00000000-0005-0000-0000-0000FE5C0000}"/>
    <cellStyle name="Note 18 8" xfId="23809" xr:uid="{00000000-0005-0000-0000-0000FF5C0000}"/>
    <cellStyle name="Note 19" xfId="23810" xr:uid="{00000000-0005-0000-0000-0000005D0000}"/>
    <cellStyle name="Note 19 2" xfId="23811" xr:uid="{00000000-0005-0000-0000-0000015D0000}"/>
    <cellStyle name="Note 19 2 2" xfId="23812" xr:uid="{00000000-0005-0000-0000-0000025D0000}"/>
    <cellStyle name="Note 19 2 2 2" xfId="23813" xr:uid="{00000000-0005-0000-0000-0000035D0000}"/>
    <cellStyle name="Note 19 2 3" xfId="23814" xr:uid="{00000000-0005-0000-0000-0000045D0000}"/>
    <cellStyle name="Note 19 2 3 2" xfId="23815" xr:uid="{00000000-0005-0000-0000-0000055D0000}"/>
    <cellStyle name="Note 19 2 4" xfId="23816" xr:uid="{00000000-0005-0000-0000-0000065D0000}"/>
    <cellStyle name="Note 19 2 4 2" xfId="23817" xr:uid="{00000000-0005-0000-0000-0000075D0000}"/>
    <cellStyle name="Note 19 2 5" xfId="23818" xr:uid="{00000000-0005-0000-0000-0000085D0000}"/>
    <cellStyle name="Note 19 2 5 2" xfId="23819" xr:uid="{00000000-0005-0000-0000-0000095D0000}"/>
    <cellStyle name="Note 19 2 6" xfId="23820" xr:uid="{00000000-0005-0000-0000-00000A5D0000}"/>
    <cellStyle name="Note 19 3" xfId="23821" xr:uid="{00000000-0005-0000-0000-00000B5D0000}"/>
    <cellStyle name="Note 19 3 2" xfId="23822" xr:uid="{00000000-0005-0000-0000-00000C5D0000}"/>
    <cellStyle name="Note 19 4" xfId="23823" xr:uid="{00000000-0005-0000-0000-00000D5D0000}"/>
    <cellStyle name="Note 19 4 2" xfId="23824" xr:uid="{00000000-0005-0000-0000-00000E5D0000}"/>
    <cellStyle name="Note 19 5" xfId="23825" xr:uid="{00000000-0005-0000-0000-00000F5D0000}"/>
    <cellStyle name="Note 19 5 2" xfId="23826" xr:uid="{00000000-0005-0000-0000-0000105D0000}"/>
    <cellStyle name="Note 19 6" xfId="23827" xr:uid="{00000000-0005-0000-0000-0000115D0000}"/>
    <cellStyle name="Note 19 6 2" xfId="23828" xr:uid="{00000000-0005-0000-0000-0000125D0000}"/>
    <cellStyle name="Note 19 7" xfId="23829" xr:uid="{00000000-0005-0000-0000-0000135D0000}"/>
    <cellStyle name="Note 19 8" xfId="23830" xr:uid="{00000000-0005-0000-0000-0000145D0000}"/>
    <cellStyle name="Note 2" xfId="23831" xr:uid="{00000000-0005-0000-0000-0000155D0000}"/>
    <cellStyle name="Note 2 10" xfId="23832" xr:uid="{00000000-0005-0000-0000-0000165D0000}"/>
    <cellStyle name="Note 2 10 2" xfId="23833" xr:uid="{00000000-0005-0000-0000-0000175D0000}"/>
    <cellStyle name="Note 2 10 3" xfId="23834" xr:uid="{00000000-0005-0000-0000-0000185D0000}"/>
    <cellStyle name="Note 2 2" xfId="23835" xr:uid="{00000000-0005-0000-0000-0000195D0000}"/>
    <cellStyle name="Note 2 2 2" xfId="23836" xr:uid="{00000000-0005-0000-0000-00001A5D0000}"/>
    <cellStyle name="Note 2 2 2 2" xfId="23837" xr:uid="{00000000-0005-0000-0000-00001B5D0000}"/>
    <cellStyle name="Note 2 2 3" xfId="23838" xr:uid="{00000000-0005-0000-0000-00001C5D0000}"/>
    <cellStyle name="Note 2 2 3 2" xfId="23839" xr:uid="{00000000-0005-0000-0000-00001D5D0000}"/>
    <cellStyle name="Note 2 2 4" xfId="23840" xr:uid="{00000000-0005-0000-0000-00001E5D0000}"/>
    <cellStyle name="Note 2 2 4 2" xfId="23841" xr:uid="{00000000-0005-0000-0000-00001F5D0000}"/>
    <cellStyle name="Note 2 2 5" xfId="23842" xr:uid="{00000000-0005-0000-0000-0000205D0000}"/>
    <cellStyle name="Note 2 2 5 2" xfId="23843" xr:uid="{00000000-0005-0000-0000-0000215D0000}"/>
    <cellStyle name="Note 2 2 6" xfId="23844" xr:uid="{00000000-0005-0000-0000-0000225D0000}"/>
    <cellStyle name="Note 2 2 7" xfId="23845" xr:uid="{00000000-0005-0000-0000-0000235D0000}"/>
    <cellStyle name="Note 2 2 7 2" xfId="23846" xr:uid="{00000000-0005-0000-0000-0000245D0000}"/>
    <cellStyle name="Note 2 2 7 3" xfId="23847" xr:uid="{00000000-0005-0000-0000-0000255D0000}"/>
    <cellStyle name="Note 2 2 8" xfId="23848" xr:uid="{00000000-0005-0000-0000-0000265D0000}"/>
    <cellStyle name="Note 2 2 8 2" xfId="23849" xr:uid="{00000000-0005-0000-0000-0000275D0000}"/>
    <cellStyle name="Note 2 2 8 3" xfId="23850" xr:uid="{00000000-0005-0000-0000-0000285D0000}"/>
    <cellStyle name="Note 2 3" xfId="23851" xr:uid="{00000000-0005-0000-0000-0000295D0000}"/>
    <cellStyle name="Note 2 3 2" xfId="23852" xr:uid="{00000000-0005-0000-0000-00002A5D0000}"/>
    <cellStyle name="Note 2 4" xfId="23853" xr:uid="{00000000-0005-0000-0000-00002B5D0000}"/>
    <cellStyle name="Note 2 4 2" xfId="23854" xr:uid="{00000000-0005-0000-0000-00002C5D0000}"/>
    <cellStyle name="Note 2 5" xfId="23855" xr:uid="{00000000-0005-0000-0000-00002D5D0000}"/>
    <cellStyle name="Note 2 5 2" xfId="23856" xr:uid="{00000000-0005-0000-0000-00002E5D0000}"/>
    <cellStyle name="Note 2 6" xfId="23857" xr:uid="{00000000-0005-0000-0000-00002F5D0000}"/>
    <cellStyle name="Note 2 6 2" xfId="23858" xr:uid="{00000000-0005-0000-0000-0000305D0000}"/>
    <cellStyle name="Note 2 7" xfId="23859" xr:uid="{00000000-0005-0000-0000-0000315D0000}"/>
    <cellStyle name="Note 2 8" xfId="23860" xr:uid="{00000000-0005-0000-0000-0000325D0000}"/>
    <cellStyle name="Note 2 9" xfId="23861" xr:uid="{00000000-0005-0000-0000-0000335D0000}"/>
    <cellStyle name="Note 2 9 2" xfId="23862" xr:uid="{00000000-0005-0000-0000-0000345D0000}"/>
    <cellStyle name="Note 2 9 3" xfId="23863" xr:uid="{00000000-0005-0000-0000-0000355D0000}"/>
    <cellStyle name="Note 20" xfId="23864" xr:uid="{00000000-0005-0000-0000-0000365D0000}"/>
    <cellStyle name="Note 20 2" xfId="23865" xr:uid="{00000000-0005-0000-0000-0000375D0000}"/>
    <cellStyle name="Note 20 2 2" xfId="23866" xr:uid="{00000000-0005-0000-0000-0000385D0000}"/>
    <cellStyle name="Note 20 2 2 2" xfId="23867" xr:uid="{00000000-0005-0000-0000-0000395D0000}"/>
    <cellStyle name="Note 20 2 3" xfId="23868" xr:uid="{00000000-0005-0000-0000-00003A5D0000}"/>
    <cellStyle name="Note 20 2 3 2" xfId="23869" xr:uid="{00000000-0005-0000-0000-00003B5D0000}"/>
    <cellStyle name="Note 20 2 4" xfId="23870" xr:uid="{00000000-0005-0000-0000-00003C5D0000}"/>
    <cellStyle name="Note 20 2 4 2" xfId="23871" xr:uid="{00000000-0005-0000-0000-00003D5D0000}"/>
    <cellStyle name="Note 20 2 5" xfId="23872" xr:uid="{00000000-0005-0000-0000-00003E5D0000}"/>
    <cellStyle name="Note 20 2 5 2" xfId="23873" xr:uid="{00000000-0005-0000-0000-00003F5D0000}"/>
    <cellStyle name="Note 20 2 6" xfId="23874" xr:uid="{00000000-0005-0000-0000-0000405D0000}"/>
    <cellStyle name="Note 20 3" xfId="23875" xr:uid="{00000000-0005-0000-0000-0000415D0000}"/>
    <cellStyle name="Note 20 3 2" xfId="23876" xr:uid="{00000000-0005-0000-0000-0000425D0000}"/>
    <cellStyle name="Note 20 4" xfId="23877" xr:uid="{00000000-0005-0000-0000-0000435D0000}"/>
    <cellStyle name="Note 20 4 2" xfId="23878" xr:uid="{00000000-0005-0000-0000-0000445D0000}"/>
    <cellStyle name="Note 20 5" xfId="23879" xr:uid="{00000000-0005-0000-0000-0000455D0000}"/>
    <cellStyle name="Note 20 5 2" xfId="23880" xr:uid="{00000000-0005-0000-0000-0000465D0000}"/>
    <cellStyle name="Note 20 6" xfId="23881" xr:uid="{00000000-0005-0000-0000-0000475D0000}"/>
    <cellStyle name="Note 20 6 2" xfId="23882" xr:uid="{00000000-0005-0000-0000-0000485D0000}"/>
    <cellStyle name="Note 20 7" xfId="23883" xr:uid="{00000000-0005-0000-0000-0000495D0000}"/>
    <cellStyle name="Note 20 8" xfId="23884" xr:uid="{00000000-0005-0000-0000-00004A5D0000}"/>
    <cellStyle name="Note 21" xfId="23885" xr:uid="{00000000-0005-0000-0000-00004B5D0000}"/>
    <cellStyle name="Note 21 2" xfId="23886" xr:uid="{00000000-0005-0000-0000-00004C5D0000}"/>
    <cellStyle name="Note 21 2 2" xfId="23887" xr:uid="{00000000-0005-0000-0000-00004D5D0000}"/>
    <cellStyle name="Note 21 2 2 2" xfId="23888" xr:uid="{00000000-0005-0000-0000-00004E5D0000}"/>
    <cellStyle name="Note 21 2 3" xfId="23889" xr:uid="{00000000-0005-0000-0000-00004F5D0000}"/>
    <cellStyle name="Note 21 2 3 2" xfId="23890" xr:uid="{00000000-0005-0000-0000-0000505D0000}"/>
    <cellStyle name="Note 21 2 4" xfId="23891" xr:uid="{00000000-0005-0000-0000-0000515D0000}"/>
    <cellStyle name="Note 21 2 4 2" xfId="23892" xr:uid="{00000000-0005-0000-0000-0000525D0000}"/>
    <cellStyle name="Note 21 2 5" xfId="23893" xr:uid="{00000000-0005-0000-0000-0000535D0000}"/>
    <cellStyle name="Note 21 2 5 2" xfId="23894" xr:uid="{00000000-0005-0000-0000-0000545D0000}"/>
    <cellStyle name="Note 21 2 6" xfId="23895" xr:uid="{00000000-0005-0000-0000-0000555D0000}"/>
    <cellStyle name="Note 21 3" xfId="23896" xr:uid="{00000000-0005-0000-0000-0000565D0000}"/>
    <cellStyle name="Note 21 3 2" xfId="23897" xr:uid="{00000000-0005-0000-0000-0000575D0000}"/>
    <cellStyle name="Note 21 4" xfId="23898" xr:uid="{00000000-0005-0000-0000-0000585D0000}"/>
    <cellStyle name="Note 21 4 2" xfId="23899" xr:uid="{00000000-0005-0000-0000-0000595D0000}"/>
    <cellStyle name="Note 21 5" xfId="23900" xr:uid="{00000000-0005-0000-0000-00005A5D0000}"/>
    <cellStyle name="Note 21 5 2" xfId="23901" xr:uid="{00000000-0005-0000-0000-00005B5D0000}"/>
    <cellStyle name="Note 21 6" xfId="23902" xr:uid="{00000000-0005-0000-0000-00005C5D0000}"/>
    <cellStyle name="Note 21 6 2" xfId="23903" xr:uid="{00000000-0005-0000-0000-00005D5D0000}"/>
    <cellStyle name="Note 21 7" xfId="23904" xr:uid="{00000000-0005-0000-0000-00005E5D0000}"/>
    <cellStyle name="Note 21 8" xfId="23905" xr:uid="{00000000-0005-0000-0000-00005F5D0000}"/>
    <cellStyle name="Note 22" xfId="23906" xr:uid="{00000000-0005-0000-0000-0000605D0000}"/>
    <cellStyle name="Note 22 2" xfId="23907" xr:uid="{00000000-0005-0000-0000-0000615D0000}"/>
    <cellStyle name="Note 22 2 2" xfId="23908" xr:uid="{00000000-0005-0000-0000-0000625D0000}"/>
    <cellStyle name="Note 22 2 2 2" xfId="23909" xr:uid="{00000000-0005-0000-0000-0000635D0000}"/>
    <cellStyle name="Note 22 2 3" xfId="23910" xr:uid="{00000000-0005-0000-0000-0000645D0000}"/>
    <cellStyle name="Note 22 2 3 2" xfId="23911" xr:uid="{00000000-0005-0000-0000-0000655D0000}"/>
    <cellStyle name="Note 22 2 4" xfId="23912" xr:uid="{00000000-0005-0000-0000-0000665D0000}"/>
    <cellStyle name="Note 22 2 4 2" xfId="23913" xr:uid="{00000000-0005-0000-0000-0000675D0000}"/>
    <cellStyle name="Note 22 2 5" xfId="23914" xr:uid="{00000000-0005-0000-0000-0000685D0000}"/>
    <cellStyle name="Note 22 2 5 2" xfId="23915" xr:uid="{00000000-0005-0000-0000-0000695D0000}"/>
    <cellStyle name="Note 22 2 6" xfId="23916" xr:uid="{00000000-0005-0000-0000-00006A5D0000}"/>
    <cellStyle name="Note 22 3" xfId="23917" xr:uid="{00000000-0005-0000-0000-00006B5D0000}"/>
    <cellStyle name="Note 22 3 2" xfId="23918" xr:uid="{00000000-0005-0000-0000-00006C5D0000}"/>
    <cellStyle name="Note 22 4" xfId="23919" xr:uid="{00000000-0005-0000-0000-00006D5D0000}"/>
    <cellStyle name="Note 22 4 2" xfId="23920" xr:uid="{00000000-0005-0000-0000-00006E5D0000}"/>
    <cellStyle name="Note 22 5" xfId="23921" xr:uid="{00000000-0005-0000-0000-00006F5D0000}"/>
    <cellStyle name="Note 22 5 2" xfId="23922" xr:uid="{00000000-0005-0000-0000-0000705D0000}"/>
    <cellStyle name="Note 22 6" xfId="23923" xr:uid="{00000000-0005-0000-0000-0000715D0000}"/>
    <cellStyle name="Note 22 6 2" xfId="23924" xr:uid="{00000000-0005-0000-0000-0000725D0000}"/>
    <cellStyle name="Note 22 7" xfId="23925" xr:uid="{00000000-0005-0000-0000-0000735D0000}"/>
    <cellStyle name="Note 22 8" xfId="23926" xr:uid="{00000000-0005-0000-0000-0000745D0000}"/>
    <cellStyle name="Note 23" xfId="23927" xr:uid="{00000000-0005-0000-0000-0000755D0000}"/>
    <cellStyle name="Note 23 2" xfId="23928" xr:uid="{00000000-0005-0000-0000-0000765D0000}"/>
    <cellStyle name="Note 23 2 2" xfId="23929" xr:uid="{00000000-0005-0000-0000-0000775D0000}"/>
    <cellStyle name="Note 23 2 2 2" xfId="23930" xr:uid="{00000000-0005-0000-0000-0000785D0000}"/>
    <cellStyle name="Note 23 2 3" xfId="23931" xr:uid="{00000000-0005-0000-0000-0000795D0000}"/>
    <cellStyle name="Note 23 2 3 2" xfId="23932" xr:uid="{00000000-0005-0000-0000-00007A5D0000}"/>
    <cellStyle name="Note 23 2 4" xfId="23933" xr:uid="{00000000-0005-0000-0000-00007B5D0000}"/>
    <cellStyle name="Note 23 2 4 2" xfId="23934" xr:uid="{00000000-0005-0000-0000-00007C5D0000}"/>
    <cellStyle name="Note 23 2 5" xfId="23935" xr:uid="{00000000-0005-0000-0000-00007D5D0000}"/>
    <cellStyle name="Note 23 2 5 2" xfId="23936" xr:uid="{00000000-0005-0000-0000-00007E5D0000}"/>
    <cellStyle name="Note 23 2 6" xfId="23937" xr:uid="{00000000-0005-0000-0000-00007F5D0000}"/>
    <cellStyle name="Note 23 3" xfId="23938" xr:uid="{00000000-0005-0000-0000-0000805D0000}"/>
    <cellStyle name="Note 23 3 2" xfId="23939" xr:uid="{00000000-0005-0000-0000-0000815D0000}"/>
    <cellStyle name="Note 23 4" xfId="23940" xr:uid="{00000000-0005-0000-0000-0000825D0000}"/>
    <cellStyle name="Note 23 4 2" xfId="23941" xr:uid="{00000000-0005-0000-0000-0000835D0000}"/>
    <cellStyle name="Note 23 5" xfId="23942" xr:uid="{00000000-0005-0000-0000-0000845D0000}"/>
    <cellStyle name="Note 23 5 2" xfId="23943" xr:uid="{00000000-0005-0000-0000-0000855D0000}"/>
    <cellStyle name="Note 23 6" xfId="23944" xr:uid="{00000000-0005-0000-0000-0000865D0000}"/>
    <cellStyle name="Note 23 6 2" xfId="23945" xr:uid="{00000000-0005-0000-0000-0000875D0000}"/>
    <cellStyle name="Note 23 7" xfId="23946" xr:uid="{00000000-0005-0000-0000-0000885D0000}"/>
    <cellStyle name="Note 23 8" xfId="23947" xr:uid="{00000000-0005-0000-0000-0000895D0000}"/>
    <cellStyle name="Note 24" xfId="23948" xr:uid="{00000000-0005-0000-0000-00008A5D0000}"/>
    <cellStyle name="Note 24 2" xfId="23949" xr:uid="{00000000-0005-0000-0000-00008B5D0000}"/>
    <cellStyle name="Note 24 2 2" xfId="23950" xr:uid="{00000000-0005-0000-0000-00008C5D0000}"/>
    <cellStyle name="Note 24 2 2 2" xfId="23951" xr:uid="{00000000-0005-0000-0000-00008D5D0000}"/>
    <cellStyle name="Note 24 2 3" xfId="23952" xr:uid="{00000000-0005-0000-0000-00008E5D0000}"/>
    <cellStyle name="Note 24 2 3 2" xfId="23953" xr:uid="{00000000-0005-0000-0000-00008F5D0000}"/>
    <cellStyle name="Note 24 2 4" xfId="23954" xr:uid="{00000000-0005-0000-0000-0000905D0000}"/>
    <cellStyle name="Note 24 2 4 2" xfId="23955" xr:uid="{00000000-0005-0000-0000-0000915D0000}"/>
    <cellStyle name="Note 24 2 5" xfId="23956" xr:uid="{00000000-0005-0000-0000-0000925D0000}"/>
    <cellStyle name="Note 24 2 5 2" xfId="23957" xr:uid="{00000000-0005-0000-0000-0000935D0000}"/>
    <cellStyle name="Note 24 2 6" xfId="23958" xr:uid="{00000000-0005-0000-0000-0000945D0000}"/>
    <cellStyle name="Note 24 3" xfId="23959" xr:uid="{00000000-0005-0000-0000-0000955D0000}"/>
    <cellStyle name="Note 24 3 2" xfId="23960" xr:uid="{00000000-0005-0000-0000-0000965D0000}"/>
    <cellStyle name="Note 24 4" xfId="23961" xr:uid="{00000000-0005-0000-0000-0000975D0000}"/>
    <cellStyle name="Note 24 4 2" xfId="23962" xr:uid="{00000000-0005-0000-0000-0000985D0000}"/>
    <cellStyle name="Note 24 5" xfId="23963" xr:uid="{00000000-0005-0000-0000-0000995D0000}"/>
    <cellStyle name="Note 24 5 2" xfId="23964" xr:uid="{00000000-0005-0000-0000-00009A5D0000}"/>
    <cellStyle name="Note 24 6" xfId="23965" xr:uid="{00000000-0005-0000-0000-00009B5D0000}"/>
    <cellStyle name="Note 24 6 2" xfId="23966" xr:uid="{00000000-0005-0000-0000-00009C5D0000}"/>
    <cellStyle name="Note 24 7" xfId="23967" xr:uid="{00000000-0005-0000-0000-00009D5D0000}"/>
    <cellStyle name="Note 24 8" xfId="23968" xr:uid="{00000000-0005-0000-0000-00009E5D0000}"/>
    <cellStyle name="Note 25" xfId="23969" xr:uid="{00000000-0005-0000-0000-00009F5D0000}"/>
    <cellStyle name="Note 25 2" xfId="23970" xr:uid="{00000000-0005-0000-0000-0000A05D0000}"/>
    <cellStyle name="Note 25 2 2" xfId="23971" xr:uid="{00000000-0005-0000-0000-0000A15D0000}"/>
    <cellStyle name="Note 25 2 2 2" xfId="23972" xr:uid="{00000000-0005-0000-0000-0000A25D0000}"/>
    <cellStyle name="Note 25 2 3" xfId="23973" xr:uid="{00000000-0005-0000-0000-0000A35D0000}"/>
    <cellStyle name="Note 25 2 3 2" xfId="23974" xr:uid="{00000000-0005-0000-0000-0000A45D0000}"/>
    <cellStyle name="Note 25 2 4" xfId="23975" xr:uid="{00000000-0005-0000-0000-0000A55D0000}"/>
    <cellStyle name="Note 25 2 4 2" xfId="23976" xr:uid="{00000000-0005-0000-0000-0000A65D0000}"/>
    <cellStyle name="Note 25 2 5" xfId="23977" xr:uid="{00000000-0005-0000-0000-0000A75D0000}"/>
    <cellStyle name="Note 25 2 5 2" xfId="23978" xr:uid="{00000000-0005-0000-0000-0000A85D0000}"/>
    <cellStyle name="Note 25 2 6" xfId="23979" xr:uid="{00000000-0005-0000-0000-0000A95D0000}"/>
    <cellStyle name="Note 25 3" xfId="23980" xr:uid="{00000000-0005-0000-0000-0000AA5D0000}"/>
    <cellStyle name="Note 25 3 2" xfId="23981" xr:uid="{00000000-0005-0000-0000-0000AB5D0000}"/>
    <cellStyle name="Note 25 4" xfId="23982" xr:uid="{00000000-0005-0000-0000-0000AC5D0000}"/>
    <cellStyle name="Note 25 4 2" xfId="23983" xr:uid="{00000000-0005-0000-0000-0000AD5D0000}"/>
    <cellStyle name="Note 25 5" xfId="23984" xr:uid="{00000000-0005-0000-0000-0000AE5D0000}"/>
    <cellStyle name="Note 25 5 2" xfId="23985" xr:uid="{00000000-0005-0000-0000-0000AF5D0000}"/>
    <cellStyle name="Note 25 6" xfId="23986" xr:uid="{00000000-0005-0000-0000-0000B05D0000}"/>
    <cellStyle name="Note 25 6 2" xfId="23987" xr:uid="{00000000-0005-0000-0000-0000B15D0000}"/>
    <cellStyle name="Note 25 7" xfId="23988" xr:uid="{00000000-0005-0000-0000-0000B25D0000}"/>
    <cellStyle name="Note 25 8" xfId="23989" xr:uid="{00000000-0005-0000-0000-0000B35D0000}"/>
    <cellStyle name="Note 26" xfId="23990" xr:uid="{00000000-0005-0000-0000-0000B45D0000}"/>
    <cellStyle name="Note 26 2" xfId="23991" xr:uid="{00000000-0005-0000-0000-0000B55D0000}"/>
    <cellStyle name="Note 26 2 2" xfId="23992" xr:uid="{00000000-0005-0000-0000-0000B65D0000}"/>
    <cellStyle name="Note 26 2 2 2" xfId="23993" xr:uid="{00000000-0005-0000-0000-0000B75D0000}"/>
    <cellStyle name="Note 26 2 3" xfId="23994" xr:uid="{00000000-0005-0000-0000-0000B85D0000}"/>
    <cellStyle name="Note 26 2 3 2" xfId="23995" xr:uid="{00000000-0005-0000-0000-0000B95D0000}"/>
    <cellStyle name="Note 26 2 4" xfId="23996" xr:uid="{00000000-0005-0000-0000-0000BA5D0000}"/>
    <cellStyle name="Note 26 2 4 2" xfId="23997" xr:uid="{00000000-0005-0000-0000-0000BB5D0000}"/>
    <cellStyle name="Note 26 2 5" xfId="23998" xr:uid="{00000000-0005-0000-0000-0000BC5D0000}"/>
    <cellStyle name="Note 26 2 5 2" xfId="23999" xr:uid="{00000000-0005-0000-0000-0000BD5D0000}"/>
    <cellStyle name="Note 26 2 6" xfId="24000" xr:uid="{00000000-0005-0000-0000-0000BE5D0000}"/>
    <cellStyle name="Note 26 3" xfId="24001" xr:uid="{00000000-0005-0000-0000-0000BF5D0000}"/>
    <cellStyle name="Note 26 3 2" xfId="24002" xr:uid="{00000000-0005-0000-0000-0000C05D0000}"/>
    <cellStyle name="Note 26 4" xfId="24003" xr:uid="{00000000-0005-0000-0000-0000C15D0000}"/>
    <cellStyle name="Note 26 4 2" xfId="24004" xr:uid="{00000000-0005-0000-0000-0000C25D0000}"/>
    <cellStyle name="Note 26 5" xfId="24005" xr:uid="{00000000-0005-0000-0000-0000C35D0000}"/>
    <cellStyle name="Note 26 5 2" xfId="24006" xr:uid="{00000000-0005-0000-0000-0000C45D0000}"/>
    <cellStyle name="Note 26 6" xfId="24007" xr:uid="{00000000-0005-0000-0000-0000C55D0000}"/>
    <cellStyle name="Note 26 6 2" xfId="24008" xr:uid="{00000000-0005-0000-0000-0000C65D0000}"/>
    <cellStyle name="Note 26 7" xfId="24009" xr:uid="{00000000-0005-0000-0000-0000C75D0000}"/>
    <cellStyle name="Note 26 8" xfId="24010" xr:uid="{00000000-0005-0000-0000-0000C85D0000}"/>
    <cellStyle name="Note 27" xfId="24011" xr:uid="{00000000-0005-0000-0000-0000C95D0000}"/>
    <cellStyle name="Note 27 2" xfId="24012" xr:uid="{00000000-0005-0000-0000-0000CA5D0000}"/>
    <cellStyle name="Note 27 2 2" xfId="24013" xr:uid="{00000000-0005-0000-0000-0000CB5D0000}"/>
    <cellStyle name="Note 27 2 2 2" xfId="24014" xr:uid="{00000000-0005-0000-0000-0000CC5D0000}"/>
    <cellStyle name="Note 27 2 3" xfId="24015" xr:uid="{00000000-0005-0000-0000-0000CD5D0000}"/>
    <cellStyle name="Note 27 2 3 2" xfId="24016" xr:uid="{00000000-0005-0000-0000-0000CE5D0000}"/>
    <cellStyle name="Note 27 2 4" xfId="24017" xr:uid="{00000000-0005-0000-0000-0000CF5D0000}"/>
    <cellStyle name="Note 27 2 4 2" xfId="24018" xr:uid="{00000000-0005-0000-0000-0000D05D0000}"/>
    <cellStyle name="Note 27 2 5" xfId="24019" xr:uid="{00000000-0005-0000-0000-0000D15D0000}"/>
    <cellStyle name="Note 27 2 5 2" xfId="24020" xr:uid="{00000000-0005-0000-0000-0000D25D0000}"/>
    <cellStyle name="Note 27 2 6" xfId="24021" xr:uid="{00000000-0005-0000-0000-0000D35D0000}"/>
    <cellStyle name="Note 27 3" xfId="24022" xr:uid="{00000000-0005-0000-0000-0000D45D0000}"/>
    <cellStyle name="Note 27 3 2" xfId="24023" xr:uid="{00000000-0005-0000-0000-0000D55D0000}"/>
    <cellStyle name="Note 27 4" xfId="24024" xr:uid="{00000000-0005-0000-0000-0000D65D0000}"/>
    <cellStyle name="Note 27 4 2" xfId="24025" xr:uid="{00000000-0005-0000-0000-0000D75D0000}"/>
    <cellStyle name="Note 27 5" xfId="24026" xr:uid="{00000000-0005-0000-0000-0000D85D0000}"/>
    <cellStyle name="Note 27 5 2" xfId="24027" xr:uid="{00000000-0005-0000-0000-0000D95D0000}"/>
    <cellStyle name="Note 27 6" xfId="24028" xr:uid="{00000000-0005-0000-0000-0000DA5D0000}"/>
    <cellStyle name="Note 27 6 2" xfId="24029" xr:uid="{00000000-0005-0000-0000-0000DB5D0000}"/>
    <cellStyle name="Note 27 7" xfId="24030" xr:uid="{00000000-0005-0000-0000-0000DC5D0000}"/>
    <cellStyle name="Note 27 8" xfId="24031" xr:uid="{00000000-0005-0000-0000-0000DD5D0000}"/>
    <cellStyle name="Note 28" xfId="24032" xr:uid="{00000000-0005-0000-0000-0000DE5D0000}"/>
    <cellStyle name="Note 28 2" xfId="24033" xr:uid="{00000000-0005-0000-0000-0000DF5D0000}"/>
    <cellStyle name="Note 28 2 2" xfId="24034" xr:uid="{00000000-0005-0000-0000-0000E05D0000}"/>
    <cellStyle name="Note 28 2 2 2" xfId="24035" xr:uid="{00000000-0005-0000-0000-0000E15D0000}"/>
    <cellStyle name="Note 28 2 3" xfId="24036" xr:uid="{00000000-0005-0000-0000-0000E25D0000}"/>
    <cellStyle name="Note 28 2 3 2" xfId="24037" xr:uid="{00000000-0005-0000-0000-0000E35D0000}"/>
    <cellStyle name="Note 28 2 4" xfId="24038" xr:uid="{00000000-0005-0000-0000-0000E45D0000}"/>
    <cellStyle name="Note 28 2 4 2" xfId="24039" xr:uid="{00000000-0005-0000-0000-0000E55D0000}"/>
    <cellStyle name="Note 28 2 5" xfId="24040" xr:uid="{00000000-0005-0000-0000-0000E65D0000}"/>
    <cellStyle name="Note 28 2 5 2" xfId="24041" xr:uid="{00000000-0005-0000-0000-0000E75D0000}"/>
    <cellStyle name="Note 28 2 6" xfId="24042" xr:uid="{00000000-0005-0000-0000-0000E85D0000}"/>
    <cellStyle name="Note 28 3" xfId="24043" xr:uid="{00000000-0005-0000-0000-0000E95D0000}"/>
    <cellStyle name="Note 28 3 2" xfId="24044" xr:uid="{00000000-0005-0000-0000-0000EA5D0000}"/>
    <cellStyle name="Note 28 4" xfId="24045" xr:uid="{00000000-0005-0000-0000-0000EB5D0000}"/>
    <cellStyle name="Note 28 4 2" xfId="24046" xr:uid="{00000000-0005-0000-0000-0000EC5D0000}"/>
    <cellStyle name="Note 28 5" xfId="24047" xr:uid="{00000000-0005-0000-0000-0000ED5D0000}"/>
    <cellStyle name="Note 28 5 2" xfId="24048" xr:uid="{00000000-0005-0000-0000-0000EE5D0000}"/>
    <cellStyle name="Note 28 6" xfId="24049" xr:uid="{00000000-0005-0000-0000-0000EF5D0000}"/>
    <cellStyle name="Note 28 6 2" xfId="24050" xr:uid="{00000000-0005-0000-0000-0000F05D0000}"/>
    <cellStyle name="Note 28 7" xfId="24051" xr:uid="{00000000-0005-0000-0000-0000F15D0000}"/>
    <cellStyle name="Note 28 8" xfId="24052" xr:uid="{00000000-0005-0000-0000-0000F25D0000}"/>
    <cellStyle name="Note 29" xfId="24053" xr:uid="{00000000-0005-0000-0000-0000F35D0000}"/>
    <cellStyle name="Note 29 2" xfId="24054" xr:uid="{00000000-0005-0000-0000-0000F45D0000}"/>
    <cellStyle name="Note 29 2 2" xfId="24055" xr:uid="{00000000-0005-0000-0000-0000F55D0000}"/>
    <cellStyle name="Note 29 2 2 2" xfId="24056" xr:uid="{00000000-0005-0000-0000-0000F65D0000}"/>
    <cellStyle name="Note 29 2 3" xfId="24057" xr:uid="{00000000-0005-0000-0000-0000F75D0000}"/>
    <cellStyle name="Note 29 2 3 2" xfId="24058" xr:uid="{00000000-0005-0000-0000-0000F85D0000}"/>
    <cellStyle name="Note 29 2 4" xfId="24059" xr:uid="{00000000-0005-0000-0000-0000F95D0000}"/>
    <cellStyle name="Note 29 2 4 2" xfId="24060" xr:uid="{00000000-0005-0000-0000-0000FA5D0000}"/>
    <cellStyle name="Note 29 2 5" xfId="24061" xr:uid="{00000000-0005-0000-0000-0000FB5D0000}"/>
    <cellStyle name="Note 29 2 5 2" xfId="24062" xr:uid="{00000000-0005-0000-0000-0000FC5D0000}"/>
    <cellStyle name="Note 29 2 6" xfId="24063" xr:uid="{00000000-0005-0000-0000-0000FD5D0000}"/>
    <cellStyle name="Note 29 3" xfId="24064" xr:uid="{00000000-0005-0000-0000-0000FE5D0000}"/>
    <cellStyle name="Note 29 3 2" xfId="24065" xr:uid="{00000000-0005-0000-0000-0000FF5D0000}"/>
    <cellStyle name="Note 29 4" xfId="24066" xr:uid="{00000000-0005-0000-0000-0000005E0000}"/>
    <cellStyle name="Note 29 4 2" xfId="24067" xr:uid="{00000000-0005-0000-0000-0000015E0000}"/>
    <cellStyle name="Note 29 5" xfId="24068" xr:uid="{00000000-0005-0000-0000-0000025E0000}"/>
    <cellStyle name="Note 29 5 2" xfId="24069" xr:uid="{00000000-0005-0000-0000-0000035E0000}"/>
    <cellStyle name="Note 29 6" xfId="24070" xr:uid="{00000000-0005-0000-0000-0000045E0000}"/>
    <cellStyle name="Note 29 6 2" xfId="24071" xr:uid="{00000000-0005-0000-0000-0000055E0000}"/>
    <cellStyle name="Note 29 7" xfId="24072" xr:uid="{00000000-0005-0000-0000-0000065E0000}"/>
    <cellStyle name="Note 29 8" xfId="24073" xr:uid="{00000000-0005-0000-0000-0000075E0000}"/>
    <cellStyle name="Note 3" xfId="24074" xr:uid="{00000000-0005-0000-0000-0000085E0000}"/>
    <cellStyle name="Note 3 10" xfId="24075" xr:uid="{00000000-0005-0000-0000-0000095E0000}"/>
    <cellStyle name="Note 3 10 2" xfId="24076" xr:uid="{00000000-0005-0000-0000-00000A5E0000}"/>
    <cellStyle name="Note 3 10 3" xfId="24077" xr:uid="{00000000-0005-0000-0000-00000B5E0000}"/>
    <cellStyle name="Note 3 2" xfId="24078" xr:uid="{00000000-0005-0000-0000-00000C5E0000}"/>
    <cellStyle name="Note 3 2 2" xfId="24079" xr:uid="{00000000-0005-0000-0000-00000D5E0000}"/>
    <cellStyle name="Note 3 2 2 2" xfId="24080" xr:uid="{00000000-0005-0000-0000-00000E5E0000}"/>
    <cellStyle name="Note 3 2 3" xfId="24081" xr:uid="{00000000-0005-0000-0000-00000F5E0000}"/>
    <cellStyle name="Note 3 2 3 2" xfId="24082" xr:uid="{00000000-0005-0000-0000-0000105E0000}"/>
    <cellStyle name="Note 3 2 4" xfId="24083" xr:uid="{00000000-0005-0000-0000-0000115E0000}"/>
    <cellStyle name="Note 3 2 4 2" xfId="24084" xr:uid="{00000000-0005-0000-0000-0000125E0000}"/>
    <cellStyle name="Note 3 2 5" xfId="24085" xr:uid="{00000000-0005-0000-0000-0000135E0000}"/>
    <cellStyle name="Note 3 2 5 2" xfId="24086" xr:uid="{00000000-0005-0000-0000-0000145E0000}"/>
    <cellStyle name="Note 3 2 6" xfId="24087" xr:uid="{00000000-0005-0000-0000-0000155E0000}"/>
    <cellStyle name="Note 3 2 7" xfId="24088" xr:uid="{00000000-0005-0000-0000-0000165E0000}"/>
    <cellStyle name="Note 3 2 7 2" xfId="24089" xr:uid="{00000000-0005-0000-0000-0000175E0000}"/>
    <cellStyle name="Note 3 2 7 3" xfId="24090" xr:uid="{00000000-0005-0000-0000-0000185E0000}"/>
    <cellStyle name="Note 3 2 8" xfId="24091" xr:uid="{00000000-0005-0000-0000-0000195E0000}"/>
    <cellStyle name="Note 3 2 8 2" xfId="24092" xr:uid="{00000000-0005-0000-0000-00001A5E0000}"/>
    <cellStyle name="Note 3 2 8 3" xfId="24093" xr:uid="{00000000-0005-0000-0000-00001B5E0000}"/>
    <cellStyle name="Note 3 3" xfId="24094" xr:uid="{00000000-0005-0000-0000-00001C5E0000}"/>
    <cellStyle name="Note 3 3 2" xfId="24095" xr:uid="{00000000-0005-0000-0000-00001D5E0000}"/>
    <cellStyle name="Note 3 4" xfId="24096" xr:uid="{00000000-0005-0000-0000-00001E5E0000}"/>
    <cellStyle name="Note 3 4 2" xfId="24097" xr:uid="{00000000-0005-0000-0000-00001F5E0000}"/>
    <cellStyle name="Note 3 5" xfId="24098" xr:uid="{00000000-0005-0000-0000-0000205E0000}"/>
    <cellStyle name="Note 3 5 2" xfId="24099" xr:uid="{00000000-0005-0000-0000-0000215E0000}"/>
    <cellStyle name="Note 3 6" xfId="24100" xr:uid="{00000000-0005-0000-0000-0000225E0000}"/>
    <cellStyle name="Note 3 6 2" xfId="24101" xr:uid="{00000000-0005-0000-0000-0000235E0000}"/>
    <cellStyle name="Note 3 7" xfId="24102" xr:uid="{00000000-0005-0000-0000-0000245E0000}"/>
    <cellStyle name="Note 3 8" xfId="24103" xr:uid="{00000000-0005-0000-0000-0000255E0000}"/>
    <cellStyle name="Note 3 9" xfId="24104" xr:uid="{00000000-0005-0000-0000-0000265E0000}"/>
    <cellStyle name="Note 3 9 2" xfId="24105" xr:uid="{00000000-0005-0000-0000-0000275E0000}"/>
    <cellStyle name="Note 3 9 3" xfId="24106" xr:uid="{00000000-0005-0000-0000-0000285E0000}"/>
    <cellStyle name="Note 30" xfId="24107" xr:uid="{00000000-0005-0000-0000-0000295E0000}"/>
    <cellStyle name="Note 30 2" xfId="24108" xr:uid="{00000000-0005-0000-0000-00002A5E0000}"/>
    <cellStyle name="Note 30 2 2" xfId="24109" xr:uid="{00000000-0005-0000-0000-00002B5E0000}"/>
    <cellStyle name="Note 30 2 2 2" xfId="24110" xr:uid="{00000000-0005-0000-0000-00002C5E0000}"/>
    <cellStyle name="Note 30 2 3" xfId="24111" xr:uid="{00000000-0005-0000-0000-00002D5E0000}"/>
    <cellStyle name="Note 30 2 3 2" xfId="24112" xr:uid="{00000000-0005-0000-0000-00002E5E0000}"/>
    <cellStyle name="Note 30 2 4" xfId="24113" xr:uid="{00000000-0005-0000-0000-00002F5E0000}"/>
    <cellStyle name="Note 30 2 4 2" xfId="24114" xr:uid="{00000000-0005-0000-0000-0000305E0000}"/>
    <cellStyle name="Note 30 2 5" xfId="24115" xr:uid="{00000000-0005-0000-0000-0000315E0000}"/>
    <cellStyle name="Note 30 2 5 2" xfId="24116" xr:uid="{00000000-0005-0000-0000-0000325E0000}"/>
    <cellStyle name="Note 30 2 6" xfId="24117" xr:uid="{00000000-0005-0000-0000-0000335E0000}"/>
    <cellStyle name="Note 30 3" xfId="24118" xr:uid="{00000000-0005-0000-0000-0000345E0000}"/>
    <cellStyle name="Note 30 3 2" xfId="24119" xr:uid="{00000000-0005-0000-0000-0000355E0000}"/>
    <cellStyle name="Note 30 4" xfId="24120" xr:uid="{00000000-0005-0000-0000-0000365E0000}"/>
    <cellStyle name="Note 30 4 2" xfId="24121" xr:uid="{00000000-0005-0000-0000-0000375E0000}"/>
    <cellStyle name="Note 30 5" xfId="24122" xr:uid="{00000000-0005-0000-0000-0000385E0000}"/>
    <cellStyle name="Note 30 5 2" xfId="24123" xr:uid="{00000000-0005-0000-0000-0000395E0000}"/>
    <cellStyle name="Note 30 6" xfId="24124" xr:uid="{00000000-0005-0000-0000-00003A5E0000}"/>
    <cellStyle name="Note 30 6 2" xfId="24125" xr:uid="{00000000-0005-0000-0000-00003B5E0000}"/>
    <cellStyle name="Note 30 7" xfId="24126" xr:uid="{00000000-0005-0000-0000-00003C5E0000}"/>
    <cellStyle name="Note 30 8" xfId="24127" xr:uid="{00000000-0005-0000-0000-00003D5E0000}"/>
    <cellStyle name="Note 31" xfId="24128" xr:uid="{00000000-0005-0000-0000-00003E5E0000}"/>
    <cellStyle name="Note 31 2" xfId="24129" xr:uid="{00000000-0005-0000-0000-00003F5E0000}"/>
    <cellStyle name="Note 31 2 2" xfId="24130" xr:uid="{00000000-0005-0000-0000-0000405E0000}"/>
    <cellStyle name="Note 31 2 2 2" xfId="24131" xr:uid="{00000000-0005-0000-0000-0000415E0000}"/>
    <cellStyle name="Note 31 2 3" xfId="24132" xr:uid="{00000000-0005-0000-0000-0000425E0000}"/>
    <cellStyle name="Note 31 2 3 2" xfId="24133" xr:uid="{00000000-0005-0000-0000-0000435E0000}"/>
    <cellStyle name="Note 31 2 4" xfId="24134" xr:uid="{00000000-0005-0000-0000-0000445E0000}"/>
    <cellStyle name="Note 31 2 4 2" xfId="24135" xr:uid="{00000000-0005-0000-0000-0000455E0000}"/>
    <cellStyle name="Note 31 2 5" xfId="24136" xr:uid="{00000000-0005-0000-0000-0000465E0000}"/>
    <cellStyle name="Note 31 2 5 2" xfId="24137" xr:uid="{00000000-0005-0000-0000-0000475E0000}"/>
    <cellStyle name="Note 31 2 6" xfId="24138" xr:uid="{00000000-0005-0000-0000-0000485E0000}"/>
    <cellStyle name="Note 31 3" xfId="24139" xr:uid="{00000000-0005-0000-0000-0000495E0000}"/>
    <cellStyle name="Note 31 3 2" xfId="24140" xr:uid="{00000000-0005-0000-0000-00004A5E0000}"/>
    <cellStyle name="Note 31 4" xfId="24141" xr:uid="{00000000-0005-0000-0000-00004B5E0000}"/>
    <cellStyle name="Note 31 4 2" xfId="24142" xr:uid="{00000000-0005-0000-0000-00004C5E0000}"/>
    <cellStyle name="Note 31 5" xfId="24143" xr:uid="{00000000-0005-0000-0000-00004D5E0000}"/>
    <cellStyle name="Note 31 5 2" xfId="24144" xr:uid="{00000000-0005-0000-0000-00004E5E0000}"/>
    <cellStyle name="Note 31 6" xfId="24145" xr:uid="{00000000-0005-0000-0000-00004F5E0000}"/>
    <cellStyle name="Note 31 6 2" xfId="24146" xr:uid="{00000000-0005-0000-0000-0000505E0000}"/>
    <cellStyle name="Note 31 7" xfId="24147" xr:uid="{00000000-0005-0000-0000-0000515E0000}"/>
    <cellStyle name="Note 31 8" xfId="24148" xr:uid="{00000000-0005-0000-0000-0000525E0000}"/>
    <cellStyle name="Note 32" xfId="24149" xr:uid="{00000000-0005-0000-0000-0000535E0000}"/>
    <cellStyle name="Note 32 2" xfId="24150" xr:uid="{00000000-0005-0000-0000-0000545E0000}"/>
    <cellStyle name="Note 32 2 2" xfId="24151" xr:uid="{00000000-0005-0000-0000-0000555E0000}"/>
    <cellStyle name="Note 32 2 2 2" xfId="24152" xr:uid="{00000000-0005-0000-0000-0000565E0000}"/>
    <cellStyle name="Note 32 2 3" xfId="24153" xr:uid="{00000000-0005-0000-0000-0000575E0000}"/>
    <cellStyle name="Note 32 2 3 2" xfId="24154" xr:uid="{00000000-0005-0000-0000-0000585E0000}"/>
    <cellStyle name="Note 32 2 4" xfId="24155" xr:uid="{00000000-0005-0000-0000-0000595E0000}"/>
    <cellStyle name="Note 32 2 4 2" xfId="24156" xr:uid="{00000000-0005-0000-0000-00005A5E0000}"/>
    <cellStyle name="Note 32 2 5" xfId="24157" xr:uid="{00000000-0005-0000-0000-00005B5E0000}"/>
    <cellStyle name="Note 32 2 5 2" xfId="24158" xr:uid="{00000000-0005-0000-0000-00005C5E0000}"/>
    <cellStyle name="Note 32 2 6" xfId="24159" xr:uid="{00000000-0005-0000-0000-00005D5E0000}"/>
    <cellStyle name="Note 32 3" xfId="24160" xr:uid="{00000000-0005-0000-0000-00005E5E0000}"/>
    <cellStyle name="Note 32 3 2" xfId="24161" xr:uid="{00000000-0005-0000-0000-00005F5E0000}"/>
    <cellStyle name="Note 32 4" xfId="24162" xr:uid="{00000000-0005-0000-0000-0000605E0000}"/>
    <cellStyle name="Note 32 4 2" xfId="24163" xr:uid="{00000000-0005-0000-0000-0000615E0000}"/>
    <cellStyle name="Note 32 5" xfId="24164" xr:uid="{00000000-0005-0000-0000-0000625E0000}"/>
    <cellStyle name="Note 32 5 2" xfId="24165" xr:uid="{00000000-0005-0000-0000-0000635E0000}"/>
    <cellStyle name="Note 32 6" xfId="24166" xr:uid="{00000000-0005-0000-0000-0000645E0000}"/>
    <cellStyle name="Note 32 6 2" xfId="24167" xr:uid="{00000000-0005-0000-0000-0000655E0000}"/>
    <cellStyle name="Note 32 7" xfId="24168" xr:uid="{00000000-0005-0000-0000-0000665E0000}"/>
    <cellStyle name="Note 32 8" xfId="24169" xr:uid="{00000000-0005-0000-0000-0000675E0000}"/>
    <cellStyle name="Note 33" xfId="24170" xr:uid="{00000000-0005-0000-0000-0000685E0000}"/>
    <cellStyle name="Note 33 2" xfId="24171" xr:uid="{00000000-0005-0000-0000-0000695E0000}"/>
    <cellStyle name="Note 33 2 2" xfId="24172" xr:uid="{00000000-0005-0000-0000-00006A5E0000}"/>
    <cellStyle name="Note 33 2 2 2" xfId="24173" xr:uid="{00000000-0005-0000-0000-00006B5E0000}"/>
    <cellStyle name="Note 33 2 3" xfId="24174" xr:uid="{00000000-0005-0000-0000-00006C5E0000}"/>
    <cellStyle name="Note 33 2 3 2" xfId="24175" xr:uid="{00000000-0005-0000-0000-00006D5E0000}"/>
    <cellStyle name="Note 33 2 4" xfId="24176" xr:uid="{00000000-0005-0000-0000-00006E5E0000}"/>
    <cellStyle name="Note 33 2 4 2" xfId="24177" xr:uid="{00000000-0005-0000-0000-00006F5E0000}"/>
    <cellStyle name="Note 33 2 5" xfId="24178" xr:uid="{00000000-0005-0000-0000-0000705E0000}"/>
    <cellStyle name="Note 33 2 5 2" xfId="24179" xr:uid="{00000000-0005-0000-0000-0000715E0000}"/>
    <cellStyle name="Note 33 2 6" xfId="24180" xr:uid="{00000000-0005-0000-0000-0000725E0000}"/>
    <cellStyle name="Note 33 3" xfId="24181" xr:uid="{00000000-0005-0000-0000-0000735E0000}"/>
    <cellStyle name="Note 33 3 2" xfId="24182" xr:uid="{00000000-0005-0000-0000-0000745E0000}"/>
    <cellStyle name="Note 33 4" xfId="24183" xr:uid="{00000000-0005-0000-0000-0000755E0000}"/>
    <cellStyle name="Note 33 4 2" xfId="24184" xr:uid="{00000000-0005-0000-0000-0000765E0000}"/>
    <cellStyle name="Note 33 5" xfId="24185" xr:uid="{00000000-0005-0000-0000-0000775E0000}"/>
    <cellStyle name="Note 33 5 2" xfId="24186" xr:uid="{00000000-0005-0000-0000-0000785E0000}"/>
    <cellStyle name="Note 33 6" xfId="24187" xr:uid="{00000000-0005-0000-0000-0000795E0000}"/>
    <cellStyle name="Note 33 6 2" xfId="24188" xr:uid="{00000000-0005-0000-0000-00007A5E0000}"/>
    <cellStyle name="Note 33 7" xfId="24189" xr:uid="{00000000-0005-0000-0000-00007B5E0000}"/>
    <cellStyle name="Note 33 8" xfId="24190" xr:uid="{00000000-0005-0000-0000-00007C5E0000}"/>
    <cellStyle name="Note 34" xfId="24191" xr:uid="{00000000-0005-0000-0000-00007D5E0000}"/>
    <cellStyle name="Note 34 2" xfId="24192" xr:uid="{00000000-0005-0000-0000-00007E5E0000}"/>
    <cellStyle name="Note 34 2 2" xfId="24193" xr:uid="{00000000-0005-0000-0000-00007F5E0000}"/>
    <cellStyle name="Note 34 2 2 2" xfId="24194" xr:uid="{00000000-0005-0000-0000-0000805E0000}"/>
    <cellStyle name="Note 34 2 3" xfId="24195" xr:uid="{00000000-0005-0000-0000-0000815E0000}"/>
    <cellStyle name="Note 34 2 3 2" xfId="24196" xr:uid="{00000000-0005-0000-0000-0000825E0000}"/>
    <cellStyle name="Note 34 2 4" xfId="24197" xr:uid="{00000000-0005-0000-0000-0000835E0000}"/>
    <cellStyle name="Note 34 2 4 2" xfId="24198" xr:uid="{00000000-0005-0000-0000-0000845E0000}"/>
    <cellStyle name="Note 34 2 5" xfId="24199" xr:uid="{00000000-0005-0000-0000-0000855E0000}"/>
    <cellStyle name="Note 34 2 5 2" xfId="24200" xr:uid="{00000000-0005-0000-0000-0000865E0000}"/>
    <cellStyle name="Note 34 2 6" xfId="24201" xr:uid="{00000000-0005-0000-0000-0000875E0000}"/>
    <cellStyle name="Note 34 3" xfId="24202" xr:uid="{00000000-0005-0000-0000-0000885E0000}"/>
    <cellStyle name="Note 34 3 2" xfId="24203" xr:uid="{00000000-0005-0000-0000-0000895E0000}"/>
    <cellStyle name="Note 34 4" xfId="24204" xr:uid="{00000000-0005-0000-0000-00008A5E0000}"/>
    <cellStyle name="Note 34 4 2" xfId="24205" xr:uid="{00000000-0005-0000-0000-00008B5E0000}"/>
    <cellStyle name="Note 34 5" xfId="24206" xr:uid="{00000000-0005-0000-0000-00008C5E0000}"/>
    <cellStyle name="Note 34 5 2" xfId="24207" xr:uid="{00000000-0005-0000-0000-00008D5E0000}"/>
    <cellStyle name="Note 34 6" xfId="24208" xr:uid="{00000000-0005-0000-0000-00008E5E0000}"/>
    <cellStyle name="Note 34 6 2" xfId="24209" xr:uid="{00000000-0005-0000-0000-00008F5E0000}"/>
    <cellStyle name="Note 34 7" xfId="24210" xr:uid="{00000000-0005-0000-0000-0000905E0000}"/>
    <cellStyle name="Note 34 8" xfId="24211" xr:uid="{00000000-0005-0000-0000-0000915E0000}"/>
    <cellStyle name="Note 35" xfId="24212" xr:uid="{00000000-0005-0000-0000-0000925E0000}"/>
    <cellStyle name="Note 35 2" xfId="24213" xr:uid="{00000000-0005-0000-0000-0000935E0000}"/>
    <cellStyle name="Note 35 2 2" xfId="24214" xr:uid="{00000000-0005-0000-0000-0000945E0000}"/>
    <cellStyle name="Note 35 2 2 2" xfId="24215" xr:uid="{00000000-0005-0000-0000-0000955E0000}"/>
    <cellStyle name="Note 35 2 3" xfId="24216" xr:uid="{00000000-0005-0000-0000-0000965E0000}"/>
    <cellStyle name="Note 35 2 3 2" xfId="24217" xr:uid="{00000000-0005-0000-0000-0000975E0000}"/>
    <cellStyle name="Note 35 2 4" xfId="24218" xr:uid="{00000000-0005-0000-0000-0000985E0000}"/>
    <cellStyle name="Note 35 2 4 2" xfId="24219" xr:uid="{00000000-0005-0000-0000-0000995E0000}"/>
    <cellStyle name="Note 35 2 5" xfId="24220" xr:uid="{00000000-0005-0000-0000-00009A5E0000}"/>
    <cellStyle name="Note 35 2 5 2" xfId="24221" xr:uid="{00000000-0005-0000-0000-00009B5E0000}"/>
    <cellStyle name="Note 35 2 6" xfId="24222" xr:uid="{00000000-0005-0000-0000-00009C5E0000}"/>
    <cellStyle name="Note 35 3" xfId="24223" xr:uid="{00000000-0005-0000-0000-00009D5E0000}"/>
    <cellStyle name="Note 35 3 2" xfId="24224" xr:uid="{00000000-0005-0000-0000-00009E5E0000}"/>
    <cellStyle name="Note 35 4" xfId="24225" xr:uid="{00000000-0005-0000-0000-00009F5E0000}"/>
    <cellStyle name="Note 35 4 2" xfId="24226" xr:uid="{00000000-0005-0000-0000-0000A05E0000}"/>
    <cellStyle name="Note 35 5" xfId="24227" xr:uid="{00000000-0005-0000-0000-0000A15E0000}"/>
    <cellStyle name="Note 35 5 2" xfId="24228" xr:uid="{00000000-0005-0000-0000-0000A25E0000}"/>
    <cellStyle name="Note 35 6" xfId="24229" xr:uid="{00000000-0005-0000-0000-0000A35E0000}"/>
    <cellStyle name="Note 35 6 2" xfId="24230" xr:uid="{00000000-0005-0000-0000-0000A45E0000}"/>
    <cellStyle name="Note 35 7" xfId="24231" xr:uid="{00000000-0005-0000-0000-0000A55E0000}"/>
    <cellStyle name="Note 35 8" xfId="24232" xr:uid="{00000000-0005-0000-0000-0000A65E0000}"/>
    <cellStyle name="Note 36" xfId="24233" xr:uid="{00000000-0005-0000-0000-0000A75E0000}"/>
    <cellStyle name="Note 36 2" xfId="24234" xr:uid="{00000000-0005-0000-0000-0000A85E0000}"/>
    <cellStyle name="Note 36 2 2" xfId="24235" xr:uid="{00000000-0005-0000-0000-0000A95E0000}"/>
    <cellStyle name="Note 36 2 2 2" xfId="24236" xr:uid="{00000000-0005-0000-0000-0000AA5E0000}"/>
    <cellStyle name="Note 36 2 3" xfId="24237" xr:uid="{00000000-0005-0000-0000-0000AB5E0000}"/>
    <cellStyle name="Note 36 2 3 2" xfId="24238" xr:uid="{00000000-0005-0000-0000-0000AC5E0000}"/>
    <cellStyle name="Note 36 2 4" xfId="24239" xr:uid="{00000000-0005-0000-0000-0000AD5E0000}"/>
    <cellStyle name="Note 36 2 4 2" xfId="24240" xr:uid="{00000000-0005-0000-0000-0000AE5E0000}"/>
    <cellStyle name="Note 36 2 5" xfId="24241" xr:uid="{00000000-0005-0000-0000-0000AF5E0000}"/>
    <cellStyle name="Note 36 2 5 2" xfId="24242" xr:uid="{00000000-0005-0000-0000-0000B05E0000}"/>
    <cellStyle name="Note 36 2 6" xfId="24243" xr:uid="{00000000-0005-0000-0000-0000B15E0000}"/>
    <cellStyle name="Note 36 3" xfId="24244" xr:uid="{00000000-0005-0000-0000-0000B25E0000}"/>
    <cellStyle name="Note 36 3 2" xfId="24245" xr:uid="{00000000-0005-0000-0000-0000B35E0000}"/>
    <cellStyle name="Note 36 4" xfId="24246" xr:uid="{00000000-0005-0000-0000-0000B45E0000}"/>
    <cellStyle name="Note 36 4 2" xfId="24247" xr:uid="{00000000-0005-0000-0000-0000B55E0000}"/>
    <cellStyle name="Note 36 5" xfId="24248" xr:uid="{00000000-0005-0000-0000-0000B65E0000}"/>
    <cellStyle name="Note 36 5 2" xfId="24249" xr:uid="{00000000-0005-0000-0000-0000B75E0000}"/>
    <cellStyle name="Note 36 6" xfId="24250" xr:uid="{00000000-0005-0000-0000-0000B85E0000}"/>
    <cellStyle name="Note 36 6 2" xfId="24251" xr:uid="{00000000-0005-0000-0000-0000B95E0000}"/>
    <cellStyle name="Note 36 7" xfId="24252" xr:uid="{00000000-0005-0000-0000-0000BA5E0000}"/>
    <cellStyle name="Note 36 8" xfId="24253" xr:uid="{00000000-0005-0000-0000-0000BB5E0000}"/>
    <cellStyle name="Note 37" xfId="24254" xr:uid="{00000000-0005-0000-0000-0000BC5E0000}"/>
    <cellStyle name="Note 37 2" xfId="24255" xr:uid="{00000000-0005-0000-0000-0000BD5E0000}"/>
    <cellStyle name="Note 37 2 2" xfId="24256" xr:uid="{00000000-0005-0000-0000-0000BE5E0000}"/>
    <cellStyle name="Note 37 2 2 2" xfId="24257" xr:uid="{00000000-0005-0000-0000-0000BF5E0000}"/>
    <cellStyle name="Note 37 2 3" xfId="24258" xr:uid="{00000000-0005-0000-0000-0000C05E0000}"/>
    <cellStyle name="Note 37 2 3 2" xfId="24259" xr:uid="{00000000-0005-0000-0000-0000C15E0000}"/>
    <cellStyle name="Note 37 2 4" xfId="24260" xr:uid="{00000000-0005-0000-0000-0000C25E0000}"/>
    <cellStyle name="Note 37 2 4 2" xfId="24261" xr:uid="{00000000-0005-0000-0000-0000C35E0000}"/>
    <cellStyle name="Note 37 2 5" xfId="24262" xr:uid="{00000000-0005-0000-0000-0000C45E0000}"/>
    <cellStyle name="Note 37 2 5 2" xfId="24263" xr:uid="{00000000-0005-0000-0000-0000C55E0000}"/>
    <cellStyle name="Note 37 2 6" xfId="24264" xr:uid="{00000000-0005-0000-0000-0000C65E0000}"/>
    <cellStyle name="Note 37 3" xfId="24265" xr:uid="{00000000-0005-0000-0000-0000C75E0000}"/>
    <cellStyle name="Note 37 3 2" xfId="24266" xr:uid="{00000000-0005-0000-0000-0000C85E0000}"/>
    <cellStyle name="Note 37 4" xfId="24267" xr:uid="{00000000-0005-0000-0000-0000C95E0000}"/>
    <cellStyle name="Note 37 4 2" xfId="24268" xr:uid="{00000000-0005-0000-0000-0000CA5E0000}"/>
    <cellStyle name="Note 37 5" xfId="24269" xr:uid="{00000000-0005-0000-0000-0000CB5E0000}"/>
    <cellStyle name="Note 37 5 2" xfId="24270" xr:uid="{00000000-0005-0000-0000-0000CC5E0000}"/>
    <cellStyle name="Note 37 6" xfId="24271" xr:uid="{00000000-0005-0000-0000-0000CD5E0000}"/>
    <cellStyle name="Note 37 6 2" xfId="24272" xr:uid="{00000000-0005-0000-0000-0000CE5E0000}"/>
    <cellStyle name="Note 37 7" xfId="24273" xr:uid="{00000000-0005-0000-0000-0000CF5E0000}"/>
    <cellStyle name="Note 37 8" xfId="24274" xr:uid="{00000000-0005-0000-0000-0000D05E0000}"/>
    <cellStyle name="Note 38" xfId="24275" xr:uid="{00000000-0005-0000-0000-0000D15E0000}"/>
    <cellStyle name="Note 38 2" xfId="24276" xr:uid="{00000000-0005-0000-0000-0000D25E0000}"/>
    <cellStyle name="Note 38 2 2" xfId="24277" xr:uid="{00000000-0005-0000-0000-0000D35E0000}"/>
    <cellStyle name="Note 38 2 2 2" xfId="24278" xr:uid="{00000000-0005-0000-0000-0000D45E0000}"/>
    <cellStyle name="Note 38 2 3" xfId="24279" xr:uid="{00000000-0005-0000-0000-0000D55E0000}"/>
    <cellStyle name="Note 38 2 3 2" xfId="24280" xr:uid="{00000000-0005-0000-0000-0000D65E0000}"/>
    <cellStyle name="Note 38 2 4" xfId="24281" xr:uid="{00000000-0005-0000-0000-0000D75E0000}"/>
    <cellStyle name="Note 38 2 4 2" xfId="24282" xr:uid="{00000000-0005-0000-0000-0000D85E0000}"/>
    <cellStyle name="Note 38 2 5" xfId="24283" xr:uid="{00000000-0005-0000-0000-0000D95E0000}"/>
    <cellStyle name="Note 38 2 5 2" xfId="24284" xr:uid="{00000000-0005-0000-0000-0000DA5E0000}"/>
    <cellStyle name="Note 38 2 6" xfId="24285" xr:uid="{00000000-0005-0000-0000-0000DB5E0000}"/>
    <cellStyle name="Note 38 3" xfId="24286" xr:uid="{00000000-0005-0000-0000-0000DC5E0000}"/>
    <cellStyle name="Note 38 3 2" xfId="24287" xr:uid="{00000000-0005-0000-0000-0000DD5E0000}"/>
    <cellStyle name="Note 38 4" xfId="24288" xr:uid="{00000000-0005-0000-0000-0000DE5E0000}"/>
    <cellStyle name="Note 38 4 2" xfId="24289" xr:uid="{00000000-0005-0000-0000-0000DF5E0000}"/>
    <cellStyle name="Note 38 5" xfId="24290" xr:uid="{00000000-0005-0000-0000-0000E05E0000}"/>
    <cellStyle name="Note 38 5 2" xfId="24291" xr:uid="{00000000-0005-0000-0000-0000E15E0000}"/>
    <cellStyle name="Note 38 6" xfId="24292" xr:uid="{00000000-0005-0000-0000-0000E25E0000}"/>
    <cellStyle name="Note 38 6 2" xfId="24293" xr:uid="{00000000-0005-0000-0000-0000E35E0000}"/>
    <cellStyle name="Note 38 7" xfId="24294" xr:uid="{00000000-0005-0000-0000-0000E45E0000}"/>
    <cellStyle name="Note 38 8" xfId="24295" xr:uid="{00000000-0005-0000-0000-0000E55E0000}"/>
    <cellStyle name="Note 39" xfId="24296" xr:uid="{00000000-0005-0000-0000-0000E65E0000}"/>
    <cellStyle name="Note 39 2" xfId="24297" xr:uid="{00000000-0005-0000-0000-0000E75E0000}"/>
    <cellStyle name="Note 39 2 2" xfId="24298" xr:uid="{00000000-0005-0000-0000-0000E85E0000}"/>
    <cellStyle name="Note 39 2 2 2" xfId="24299" xr:uid="{00000000-0005-0000-0000-0000E95E0000}"/>
    <cellStyle name="Note 39 2 3" xfId="24300" xr:uid="{00000000-0005-0000-0000-0000EA5E0000}"/>
    <cellStyle name="Note 39 2 3 2" xfId="24301" xr:uid="{00000000-0005-0000-0000-0000EB5E0000}"/>
    <cellStyle name="Note 39 2 4" xfId="24302" xr:uid="{00000000-0005-0000-0000-0000EC5E0000}"/>
    <cellStyle name="Note 39 2 4 2" xfId="24303" xr:uid="{00000000-0005-0000-0000-0000ED5E0000}"/>
    <cellStyle name="Note 39 2 5" xfId="24304" xr:uid="{00000000-0005-0000-0000-0000EE5E0000}"/>
    <cellStyle name="Note 39 2 5 2" xfId="24305" xr:uid="{00000000-0005-0000-0000-0000EF5E0000}"/>
    <cellStyle name="Note 39 2 6" xfId="24306" xr:uid="{00000000-0005-0000-0000-0000F05E0000}"/>
    <cellStyle name="Note 39 3" xfId="24307" xr:uid="{00000000-0005-0000-0000-0000F15E0000}"/>
    <cellStyle name="Note 39 3 2" xfId="24308" xr:uid="{00000000-0005-0000-0000-0000F25E0000}"/>
    <cellStyle name="Note 39 4" xfId="24309" xr:uid="{00000000-0005-0000-0000-0000F35E0000}"/>
    <cellStyle name="Note 39 4 2" xfId="24310" xr:uid="{00000000-0005-0000-0000-0000F45E0000}"/>
    <cellStyle name="Note 39 5" xfId="24311" xr:uid="{00000000-0005-0000-0000-0000F55E0000}"/>
    <cellStyle name="Note 39 5 2" xfId="24312" xr:uid="{00000000-0005-0000-0000-0000F65E0000}"/>
    <cellStyle name="Note 39 6" xfId="24313" xr:uid="{00000000-0005-0000-0000-0000F75E0000}"/>
    <cellStyle name="Note 39 6 2" xfId="24314" xr:uid="{00000000-0005-0000-0000-0000F85E0000}"/>
    <cellStyle name="Note 39 7" xfId="24315" xr:uid="{00000000-0005-0000-0000-0000F95E0000}"/>
    <cellStyle name="Note 39 8" xfId="24316" xr:uid="{00000000-0005-0000-0000-0000FA5E0000}"/>
    <cellStyle name="Note 4" xfId="24317" xr:uid="{00000000-0005-0000-0000-0000FB5E0000}"/>
    <cellStyle name="Note 4 10" xfId="24318" xr:uid="{00000000-0005-0000-0000-0000FC5E0000}"/>
    <cellStyle name="Note 4 10 2" xfId="24319" xr:uid="{00000000-0005-0000-0000-0000FD5E0000}"/>
    <cellStyle name="Note 4 10 3" xfId="24320" xr:uid="{00000000-0005-0000-0000-0000FE5E0000}"/>
    <cellStyle name="Note 4 2" xfId="24321" xr:uid="{00000000-0005-0000-0000-0000FF5E0000}"/>
    <cellStyle name="Note 4 2 2" xfId="24322" xr:uid="{00000000-0005-0000-0000-0000005F0000}"/>
    <cellStyle name="Note 4 2 2 2" xfId="24323" xr:uid="{00000000-0005-0000-0000-0000015F0000}"/>
    <cellStyle name="Note 4 2 3" xfId="24324" xr:uid="{00000000-0005-0000-0000-0000025F0000}"/>
    <cellStyle name="Note 4 2 3 2" xfId="24325" xr:uid="{00000000-0005-0000-0000-0000035F0000}"/>
    <cellStyle name="Note 4 2 4" xfId="24326" xr:uid="{00000000-0005-0000-0000-0000045F0000}"/>
    <cellStyle name="Note 4 2 4 2" xfId="24327" xr:uid="{00000000-0005-0000-0000-0000055F0000}"/>
    <cellStyle name="Note 4 2 5" xfId="24328" xr:uid="{00000000-0005-0000-0000-0000065F0000}"/>
    <cellStyle name="Note 4 2 5 2" xfId="24329" xr:uid="{00000000-0005-0000-0000-0000075F0000}"/>
    <cellStyle name="Note 4 2 6" xfId="24330" xr:uid="{00000000-0005-0000-0000-0000085F0000}"/>
    <cellStyle name="Note 4 3" xfId="24331" xr:uid="{00000000-0005-0000-0000-0000095F0000}"/>
    <cellStyle name="Note 4 3 2" xfId="24332" xr:uid="{00000000-0005-0000-0000-00000A5F0000}"/>
    <cellStyle name="Note 4 4" xfId="24333" xr:uid="{00000000-0005-0000-0000-00000B5F0000}"/>
    <cellStyle name="Note 4 4 2" xfId="24334" xr:uid="{00000000-0005-0000-0000-00000C5F0000}"/>
    <cellStyle name="Note 4 5" xfId="24335" xr:uid="{00000000-0005-0000-0000-00000D5F0000}"/>
    <cellStyle name="Note 4 5 2" xfId="24336" xr:uid="{00000000-0005-0000-0000-00000E5F0000}"/>
    <cellStyle name="Note 4 6" xfId="24337" xr:uid="{00000000-0005-0000-0000-00000F5F0000}"/>
    <cellStyle name="Note 4 6 2" xfId="24338" xr:uid="{00000000-0005-0000-0000-0000105F0000}"/>
    <cellStyle name="Note 4 7" xfId="24339" xr:uid="{00000000-0005-0000-0000-0000115F0000}"/>
    <cellStyle name="Note 4 8" xfId="24340" xr:uid="{00000000-0005-0000-0000-0000125F0000}"/>
    <cellStyle name="Note 4 9" xfId="24341" xr:uid="{00000000-0005-0000-0000-0000135F0000}"/>
    <cellStyle name="Note 4 9 2" xfId="24342" xr:uid="{00000000-0005-0000-0000-0000145F0000}"/>
    <cellStyle name="Note 4 9 3" xfId="24343" xr:uid="{00000000-0005-0000-0000-0000155F0000}"/>
    <cellStyle name="Note 40" xfId="24344" xr:uid="{00000000-0005-0000-0000-0000165F0000}"/>
    <cellStyle name="Note 40 2" xfId="24345" xr:uid="{00000000-0005-0000-0000-0000175F0000}"/>
    <cellStyle name="Note 40 2 2" xfId="24346" xr:uid="{00000000-0005-0000-0000-0000185F0000}"/>
    <cellStyle name="Note 40 2 2 2" xfId="24347" xr:uid="{00000000-0005-0000-0000-0000195F0000}"/>
    <cellStyle name="Note 40 2 3" xfId="24348" xr:uid="{00000000-0005-0000-0000-00001A5F0000}"/>
    <cellStyle name="Note 40 2 3 2" xfId="24349" xr:uid="{00000000-0005-0000-0000-00001B5F0000}"/>
    <cellStyle name="Note 40 2 4" xfId="24350" xr:uid="{00000000-0005-0000-0000-00001C5F0000}"/>
    <cellStyle name="Note 40 2 4 2" xfId="24351" xr:uid="{00000000-0005-0000-0000-00001D5F0000}"/>
    <cellStyle name="Note 40 2 5" xfId="24352" xr:uid="{00000000-0005-0000-0000-00001E5F0000}"/>
    <cellStyle name="Note 40 2 5 2" xfId="24353" xr:uid="{00000000-0005-0000-0000-00001F5F0000}"/>
    <cellStyle name="Note 40 2 6" xfId="24354" xr:uid="{00000000-0005-0000-0000-0000205F0000}"/>
    <cellStyle name="Note 40 3" xfId="24355" xr:uid="{00000000-0005-0000-0000-0000215F0000}"/>
    <cellStyle name="Note 40 3 2" xfId="24356" xr:uid="{00000000-0005-0000-0000-0000225F0000}"/>
    <cellStyle name="Note 40 4" xfId="24357" xr:uid="{00000000-0005-0000-0000-0000235F0000}"/>
    <cellStyle name="Note 40 4 2" xfId="24358" xr:uid="{00000000-0005-0000-0000-0000245F0000}"/>
    <cellStyle name="Note 40 5" xfId="24359" xr:uid="{00000000-0005-0000-0000-0000255F0000}"/>
    <cellStyle name="Note 40 5 2" xfId="24360" xr:uid="{00000000-0005-0000-0000-0000265F0000}"/>
    <cellStyle name="Note 40 6" xfId="24361" xr:uid="{00000000-0005-0000-0000-0000275F0000}"/>
    <cellStyle name="Note 40 6 2" xfId="24362" xr:uid="{00000000-0005-0000-0000-0000285F0000}"/>
    <cellStyle name="Note 40 7" xfId="24363" xr:uid="{00000000-0005-0000-0000-0000295F0000}"/>
    <cellStyle name="Note 40 8" xfId="24364" xr:uid="{00000000-0005-0000-0000-00002A5F0000}"/>
    <cellStyle name="Note 41" xfId="24365" xr:uid="{00000000-0005-0000-0000-00002B5F0000}"/>
    <cellStyle name="Note 41 2" xfId="24366" xr:uid="{00000000-0005-0000-0000-00002C5F0000}"/>
    <cellStyle name="Note 41 2 2" xfId="24367" xr:uid="{00000000-0005-0000-0000-00002D5F0000}"/>
    <cellStyle name="Note 41 2 2 2" xfId="24368" xr:uid="{00000000-0005-0000-0000-00002E5F0000}"/>
    <cellStyle name="Note 41 2 3" xfId="24369" xr:uid="{00000000-0005-0000-0000-00002F5F0000}"/>
    <cellStyle name="Note 41 2 3 2" xfId="24370" xr:uid="{00000000-0005-0000-0000-0000305F0000}"/>
    <cellStyle name="Note 41 2 4" xfId="24371" xr:uid="{00000000-0005-0000-0000-0000315F0000}"/>
    <cellStyle name="Note 41 2 4 2" xfId="24372" xr:uid="{00000000-0005-0000-0000-0000325F0000}"/>
    <cellStyle name="Note 41 2 5" xfId="24373" xr:uid="{00000000-0005-0000-0000-0000335F0000}"/>
    <cellStyle name="Note 41 2 5 2" xfId="24374" xr:uid="{00000000-0005-0000-0000-0000345F0000}"/>
    <cellStyle name="Note 41 2 6" xfId="24375" xr:uid="{00000000-0005-0000-0000-0000355F0000}"/>
    <cellStyle name="Note 41 3" xfId="24376" xr:uid="{00000000-0005-0000-0000-0000365F0000}"/>
    <cellStyle name="Note 41 3 2" xfId="24377" xr:uid="{00000000-0005-0000-0000-0000375F0000}"/>
    <cellStyle name="Note 41 4" xfId="24378" xr:uid="{00000000-0005-0000-0000-0000385F0000}"/>
    <cellStyle name="Note 41 4 2" xfId="24379" xr:uid="{00000000-0005-0000-0000-0000395F0000}"/>
    <cellStyle name="Note 41 5" xfId="24380" xr:uid="{00000000-0005-0000-0000-00003A5F0000}"/>
    <cellStyle name="Note 41 5 2" xfId="24381" xr:uid="{00000000-0005-0000-0000-00003B5F0000}"/>
    <cellStyle name="Note 41 6" xfId="24382" xr:uid="{00000000-0005-0000-0000-00003C5F0000}"/>
    <cellStyle name="Note 41 6 2" xfId="24383" xr:uid="{00000000-0005-0000-0000-00003D5F0000}"/>
    <cellStyle name="Note 41 7" xfId="24384" xr:uid="{00000000-0005-0000-0000-00003E5F0000}"/>
    <cellStyle name="Note 41 8" xfId="24385" xr:uid="{00000000-0005-0000-0000-00003F5F0000}"/>
    <cellStyle name="Note 42" xfId="24386" xr:uid="{00000000-0005-0000-0000-0000405F0000}"/>
    <cellStyle name="Note 42 2" xfId="24387" xr:uid="{00000000-0005-0000-0000-0000415F0000}"/>
    <cellStyle name="Note 42 2 2" xfId="24388" xr:uid="{00000000-0005-0000-0000-0000425F0000}"/>
    <cellStyle name="Note 42 2 2 2" xfId="24389" xr:uid="{00000000-0005-0000-0000-0000435F0000}"/>
    <cellStyle name="Note 42 2 3" xfId="24390" xr:uid="{00000000-0005-0000-0000-0000445F0000}"/>
    <cellStyle name="Note 42 2 3 2" xfId="24391" xr:uid="{00000000-0005-0000-0000-0000455F0000}"/>
    <cellStyle name="Note 42 2 4" xfId="24392" xr:uid="{00000000-0005-0000-0000-0000465F0000}"/>
    <cellStyle name="Note 42 2 4 2" xfId="24393" xr:uid="{00000000-0005-0000-0000-0000475F0000}"/>
    <cellStyle name="Note 42 2 5" xfId="24394" xr:uid="{00000000-0005-0000-0000-0000485F0000}"/>
    <cellStyle name="Note 42 2 5 2" xfId="24395" xr:uid="{00000000-0005-0000-0000-0000495F0000}"/>
    <cellStyle name="Note 42 2 6" xfId="24396" xr:uid="{00000000-0005-0000-0000-00004A5F0000}"/>
    <cellStyle name="Note 42 3" xfId="24397" xr:uid="{00000000-0005-0000-0000-00004B5F0000}"/>
    <cellStyle name="Note 42 3 2" xfId="24398" xr:uid="{00000000-0005-0000-0000-00004C5F0000}"/>
    <cellStyle name="Note 42 4" xfId="24399" xr:uid="{00000000-0005-0000-0000-00004D5F0000}"/>
    <cellStyle name="Note 42 4 2" xfId="24400" xr:uid="{00000000-0005-0000-0000-00004E5F0000}"/>
    <cellStyle name="Note 42 5" xfId="24401" xr:uid="{00000000-0005-0000-0000-00004F5F0000}"/>
    <cellStyle name="Note 42 5 2" xfId="24402" xr:uid="{00000000-0005-0000-0000-0000505F0000}"/>
    <cellStyle name="Note 42 6" xfId="24403" xr:uid="{00000000-0005-0000-0000-0000515F0000}"/>
    <cellStyle name="Note 42 6 2" xfId="24404" xr:uid="{00000000-0005-0000-0000-0000525F0000}"/>
    <cellStyle name="Note 42 7" xfId="24405" xr:uid="{00000000-0005-0000-0000-0000535F0000}"/>
    <cellStyle name="Note 42 8" xfId="24406" xr:uid="{00000000-0005-0000-0000-0000545F0000}"/>
    <cellStyle name="Note 43" xfId="24407" xr:uid="{00000000-0005-0000-0000-0000555F0000}"/>
    <cellStyle name="Note 43 2" xfId="24408" xr:uid="{00000000-0005-0000-0000-0000565F0000}"/>
    <cellStyle name="Note 43 2 2" xfId="24409" xr:uid="{00000000-0005-0000-0000-0000575F0000}"/>
    <cellStyle name="Note 43 2 2 2" xfId="24410" xr:uid="{00000000-0005-0000-0000-0000585F0000}"/>
    <cellStyle name="Note 43 2 3" xfId="24411" xr:uid="{00000000-0005-0000-0000-0000595F0000}"/>
    <cellStyle name="Note 43 2 3 2" xfId="24412" xr:uid="{00000000-0005-0000-0000-00005A5F0000}"/>
    <cellStyle name="Note 43 2 4" xfId="24413" xr:uid="{00000000-0005-0000-0000-00005B5F0000}"/>
    <cellStyle name="Note 43 2 4 2" xfId="24414" xr:uid="{00000000-0005-0000-0000-00005C5F0000}"/>
    <cellStyle name="Note 43 2 5" xfId="24415" xr:uid="{00000000-0005-0000-0000-00005D5F0000}"/>
    <cellStyle name="Note 43 2 5 2" xfId="24416" xr:uid="{00000000-0005-0000-0000-00005E5F0000}"/>
    <cellStyle name="Note 43 2 6" xfId="24417" xr:uid="{00000000-0005-0000-0000-00005F5F0000}"/>
    <cellStyle name="Note 43 3" xfId="24418" xr:uid="{00000000-0005-0000-0000-0000605F0000}"/>
    <cellStyle name="Note 43 3 2" xfId="24419" xr:uid="{00000000-0005-0000-0000-0000615F0000}"/>
    <cellStyle name="Note 43 4" xfId="24420" xr:uid="{00000000-0005-0000-0000-0000625F0000}"/>
    <cellStyle name="Note 43 4 2" xfId="24421" xr:uid="{00000000-0005-0000-0000-0000635F0000}"/>
    <cellStyle name="Note 43 5" xfId="24422" xr:uid="{00000000-0005-0000-0000-0000645F0000}"/>
    <cellStyle name="Note 43 5 2" xfId="24423" xr:uid="{00000000-0005-0000-0000-0000655F0000}"/>
    <cellStyle name="Note 43 6" xfId="24424" xr:uid="{00000000-0005-0000-0000-0000665F0000}"/>
    <cellStyle name="Note 43 6 2" xfId="24425" xr:uid="{00000000-0005-0000-0000-0000675F0000}"/>
    <cellStyle name="Note 43 7" xfId="24426" xr:uid="{00000000-0005-0000-0000-0000685F0000}"/>
    <cellStyle name="Note 43 8" xfId="24427" xr:uid="{00000000-0005-0000-0000-0000695F0000}"/>
    <cellStyle name="Note 44" xfId="24428" xr:uid="{00000000-0005-0000-0000-00006A5F0000}"/>
    <cellStyle name="Note 44 2" xfId="24429" xr:uid="{00000000-0005-0000-0000-00006B5F0000}"/>
    <cellStyle name="Note 44 2 2" xfId="24430" xr:uid="{00000000-0005-0000-0000-00006C5F0000}"/>
    <cellStyle name="Note 44 2 2 2" xfId="24431" xr:uid="{00000000-0005-0000-0000-00006D5F0000}"/>
    <cellStyle name="Note 44 2 3" xfId="24432" xr:uid="{00000000-0005-0000-0000-00006E5F0000}"/>
    <cellStyle name="Note 44 2 3 2" xfId="24433" xr:uid="{00000000-0005-0000-0000-00006F5F0000}"/>
    <cellStyle name="Note 44 2 4" xfId="24434" xr:uid="{00000000-0005-0000-0000-0000705F0000}"/>
    <cellStyle name="Note 44 2 4 2" xfId="24435" xr:uid="{00000000-0005-0000-0000-0000715F0000}"/>
    <cellStyle name="Note 44 2 5" xfId="24436" xr:uid="{00000000-0005-0000-0000-0000725F0000}"/>
    <cellStyle name="Note 44 2 5 2" xfId="24437" xr:uid="{00000000-0005-0000-0000-0000735F0000}"/>
    <cellStyle name="Note 44 2 6" xfId="24438" xr:uid="{00000000-0005-0000-0000-0000745F0000}"/>
    <cellStyle name="Note 44 3" xfId="24439" xr:uid="{00000000-0005-0000-0000-0000755F0000}"/>
    <cellStyle name="Note 44 3 2" xfId="24440" xr:uid="{00000000-0005-0000-0000-0000765F0000}"/>
    <cellStyle name="Note 44 4" xfId="24441" xr:uid="{00000000-0005-0000-0000-0000775F0000}"/>
    <cellStyle name="Note 44 4 2" xfId="24442" xr:uid="{00000000-0005-0000-0000-0000785F0000}"/>
    <cellStyle name="Note 44 5" xfId="24443" xr:uid="{00000000-0005-0000-0000-0000795F0000}"/>
    <cellStyle name="Note 44 5 2" xfId="24444" xr:uid="{00000000-0005-0000-0000-00007A5F0000}"/>
    <cellStyle name="Note 44 6" xfId="24445" xr:uid="{00000000-0005-0000-0000-00007B5F0000}"/>
    <cellStyle name="Note 44 6 2" xfId="24446" xr:uid="{00000000-0005-0000-0000-00007C5F0000}"/>
    <cellStyle name="Note 44 7" xfId="24447" xr:uid="{00000000-0005-0000-0000-00007D5F0000}"/>
    <cellStyle name="Note 44 8" xfId="24448" xr:uid="{00000000-0005-0000-0000-00007E5F0000}"/>
    <cellStyle name="Note 45" xfId="24449" xr:uid="{00000000-0005-0000-0000-00007F5F0000}"/>
    <cellStyle name="Note 45 2" xfId="24450" xr:uid="{00000000-0005-0000-0000-0000805F0000}"/>
    <cellStyle name="Note 45 2 2" xfId="24451" xr:uid="{00000000-0005-0000-0000-0000815F0000}"/>
    <cellStyle name="Note 45 2 2 2" xfId="24452" xr:uid="{00000000-0005-0000-0000-0000825F0000}"/>
    <cellStyle name="Note 45 2 3" xfId="24453" xr:uid="{00000000-0005-0000-0000-0000835F0000}"/>
    <cellStyle name="Note 45 2 3 2" xfId="24454" xr:uid="{00000000-0005-0000-0000-0000845F0000}"/>
    <cellStyle name="Note 45 2 4" xfId="24455" xr:uid="{00000000-0005-0000-0000-0000855F0000}"/>
    <cellStyle name="Note 45 2 4 2" xfId="24456" xr:uid="{00000000-0005-0000-0000-0000865F0000}"/>
    <cellStyle name="Note 45 2 5" xfId="24457" xr:uid="{00000000-0005-0000-0000-0000875F0000}"/>
    <cellStyle name="Note 45 2 5 2" xfId="24458" xr:uid="{00000000-0005-0000-0000-0000885F0000}"/>
    <cellStyle name="Note 45 2 6" xfId="24459" xr:uid="{00000000-0005-0000-0000-0000895F0000}"/>
    <cellStyle name="Note 45 3" xfId="24460" xr:uid="{00000000-0005-0000-0000-00008A5F0000}"/>
    <cellStyle name="Note 45 3 2" xfId="24461" xr:uid="{00000000-0005-0000-0000-00008B5F0000}"/>
    <cellStyle name="Note 45 4" xfId="24462" xr:uid="{00000000-0005-0000-0000-00008C5F0000}"/>
    <cellStyle name="Note 45 4 2" xfId="24463" xr:uid="{00000000-0005-0000-0000-00008D5F0000}"/>
    <cellStyle name="Note 45 5" xfId="24464" xr:uid="{00000000-0005-0000-0000-00008E5F0000}"/>
    <cellStyle name="Note 45 5 2" xfId="24465" xr:uid="{00000000-0005-0000-0000-00008F5F0000}"/>
    <cellStyle name="Note 45 6" xfId="24466" xr:uid="{00000000-0005-0000-0000-0000905F0000}"/>
    <cellStyle name="Note 45 6 2" xfId="24467" xr:uid="{00000000-0005-0000-0000-0000915F0000}"/>
    <cellStyle name="Note 45 7" xfId="24468" xr:uid="{00000000-0005-0000-0000-0000925F0000}"/>
    <cellStyle name="Note 45 8" xfId="24469" xr:uid="{00000000-0005-0000-0000-0000935F0000}"/>
    <cellStyle name="Note 46" xfId="24470" xr:uid="{00000000-0005-0000-0000-0000945F0000}"/>
    <cellStyle name="Note 46 2" xfId="24471" xr:uid="{00000000-0005-0000-0000-0000955F0000}"/>
    <cellStyle name="Note 46 2 2" xfId="24472" xr:uid="{00000000-0005-0000-0000-0000965F0000}"/>
    <cellStyle name="Note 46 2 2 2" xfId="24473" xr:uid="{00000000-0005-0000-0000-0000975F0000}"/>
    <cellStyle name="Note 46 2 3" xfId="24474" xr:uid="{00000000-0005-0000-0000-0000985F0000}"/>
    <cellStyle name="Note 46 2 3 2" xfId="24475" xr:uid="{00000000-0005-0000-0000-0000995F0000}"/>
    <cellStyle name="Note 46 2 4" xfId="24476" xr:uid="{00000000-0005-0000-0000-00009A5F0000}"/>
    <cellStyle name="Note 46 2 4 2" xfId="24477" xr:uid="{00000000-0005-0000-0000-00009B5F0000}"/>
    <cellStyle name="Note 46 2 5" xfId="24478" xr:uid="{00000000-0005-0000-0000-00009C5F0000}"/>
    <cellStyle name="Note 46 2 5 2" xfId="24479" xr:uid="{00000000-0005-0000-0000-00009D5F0000}"/>
    <cellStyle name="Note 46 2 6" xfId="24480" xr:uid="{00000000-0005-0000-0000-00009E5F0000}"/>
    <cellStyle name="Note 46 3" xfId="24481" xr:uid="{00000000-0005-0000-0000-00009F5F0000}"/>
    <cellStyle name="Note 46 3 2" xfId="24482" xr:uid="{00000000-0005-0000-0000-0000A05F0000}"/>
    <cellStyle name="Note 46 4" xfId="24483" xr:uid="{00000000-0005-0000-0000-0000A15F0000}"/>
    <cellStyle name="Note 46 4 2" xfId="24484" xr:uid="{00000000-0005-0000-0000-0000A25F0000}"/>
    <cellStyle name="Note 46 5" xfId="24485" xr:uid="{00000000-0005-0000-0000-0000A35F0000}"/>
    <cellStyle name="Note 46 5 2" xfId="24486" xr:uid="{00000000-0005-0000-0000-0000A45F0000}"/>
    <cellStyle name="Note 46 6" xfId="24487" xr:uid="{00000000-0005-0000-0000-0000A55F0000}"/>
    <cellStyle name="Note 46 6 2" xfId="24488" xr:uid="{00000000-0005-0000-0000-0000A65F0000}"/>
    <cellStyle name="Note 46 7" xfId="24489" xr:uid="{00000000-0005-0000-0000-0000A75F0000}"/>
    <cellStyle name="Note 46 8" xfId="24490" xr:uid="{00000000-0005-0000-0000-0000A85F0000}"/>
    <cellStyle name="Note 47" xfId="24491" xr:uid="{00000000-0005-0000-0000-0000A95F0000}"/>
    <cellStyle name="Note 47 2" xfId="24492" xr:uid="{00000000-0005-0000-0000-0000AA5F0000}"/>
    <cellStyle name="Note 47 2 2" xfId="24493" xr:uid="{00000000-0005-0000-0000-0000AB5F0000}"/>
    <cellStyle name="Note 47 2 2 2" xfId="24494" xr:uid="{00000000-0005-0000-0000-0000AC5F0000}"/>
    <cellStyle name="Note 47 2 3" xfId="24495" xr:uid="{00000000-0005-0000-0000-0000AD5F0000}"/>
    <cellStyle name="Note 47 2 3 2" xfId="24496" xr:uid="{00000000-0005-0000-0000-0000AE5F0000}"/>
    <cellStyle name="Note 47 2 4" xfId="24497" xr:uid="{00000000-0005-0000-0000-0000AF5F0000}"/>
    <cellStyle name="Note 47 2 4 2" xfId="24498" xr:uid="{00000000-0005-0000-0000-0000B05F0000}"/>
    <cellStyle name="Note 47 2 5" xfId="24499" xr:uid="{00000000-0005-0000-0000-0000B15F0000}"/>
    <cellStyle name="Note 47 2 5 2" xfId="24500" xr:uid="{00000000-0005-0000-0000-0000B25F0000}"/>
    <cellStyle name="Note 47 2 6" xfId="24501" xr:uid="{00000000-0005-0000-0000-0000B35F0000}"/>
    <cellStyle name="Note 47 3" xfId="24502" xr:uid="{00000000-0005-0000-0000-0000B45F0000}"/>
    <cellStyle name="Note 47 3 2" xfId="24503" xr:uid="{00000000-0005-0000-0000-0000B55F0000}"/>
    <cellStyle name="Note 47 4" xfId="24504" xr:uid="{00000000-0005-0000-0000-0000B65F0000}"/>
    <cellStyle name="Note 47 4 2" xfId="24505" xr:uid="{00000000-0005-0000-0000-0000B75F0000}"/>
    <cellStyle name="Note 47 5" xfId="24506" xr:uid="{00000000-0005-0000-0000-0000B85F0000}"/>
    <cellStyle name="Note 47 5 2" xfId="24507" xr:uid="{00000000-0005-0000-0000-0000B95F0000}"/>
    <cellStyle name="Note 47 6" xfId="24508" xr:uid="{00000000-0005-0000-0000-0000BA5F0000}"/>
    <cellStyle name="Note 47 6 2" xfId="24509" xr:uid="{00000000-0005-0000-0000-0000BB5F0000}"/>
    <cellStyle name="Note 47 7" xfId="24510" xr:uid="{00000000-0005-0000-0000-0000BC5F0000}"/>
    <cellStyle name="Note 47 8" xfId="24511" xr:uid="{00000000-0005-0000-0000-0000BD5F0000}"/>
    <cellStyle name="Note 48" xfId="24512" xr:uid="{00000000-0005-0000-0000-0000BE5F0000}"/>
    <cellStyle name="Note 48 2" xfId="24513" xr:uid="{00000000-0005-0000-0000-0000BF5F0000}"/>
    <cellStyle name="Note 48 2 2" xfId="24514" xr:uid="{00000000-0005-0000-0000-0000C05F0000}"/>
    <cellStyle name="Note 48 2 2 2" xfId="24515" xr:uid="{00000000-0005-0000-0000-0000C15F0000}"/>
    <cellStyle name="Note 48 2 3" xfId="24516" xr:uid="{00000000-0005-0000-0000-0000C25F0000}"/>
    <cellStyle name="Note 48 2 3 2" xfId="24517" xr:uid="{00000000-0005-0000-0000-0000C35F0000}"/>
    <cellStyle name="Note 48 2 4" xfId="24518" xr:uid="{00000000-0005-0000-0000-0000C45F0000}"/>
    <cellStyle name="Note 48 2 4 2" xfId="24519" xr:uid="{00000000-0005-0000-0000-0000C55F0000}"/>
    <cellStyle name="Note 48 2 5" xfId="24520" xr:uid="{00000000-0005-0000-0000-0000C65F0000}"/>
    <cellStyle name="Note 48 2 5 2" xfId="24521" xr:uid="{00000000-0005-0000-0000-0000C75F0000}"/>
    <cellStyle name="Note 48 2 6" xfId="24522" xr:uid="{00000000-0005-0000-0000-0000C85F0000}"/>
    <cellStyle name="Note 48 3" xfId="24523" xr:uid="{00000000-0005-0000-0000-0000C95F0000}"/>
    <cellStyle name="Note 48 3 2" xfId="24524" xr:uid="{00000000-0005-0000-0000-0000CA5F0000}"/>
    <cellStyle name="Note 48 4" xfId="24525" xr:uid="{00000000-0005-0000-0000-0000CB5F0000}"/>
    <cellStyle name="Note 48 4 2" xfId="24526" xr:uid="{00000000-0005-0000-0000-0000CC5F0000}"/>
    <cellStyle name="Note 48 5" xfId="24527" xr:uid="{00000000-0005-0000-0000-0000CD5F0000}"/>
    <cellStyle name="Note 48 5 2" xfId="24528" xr:uid="{00000000-0005-0000-0000-0000CE5F0000}"/>
    <cellStyle name="Note 48 6" xfId="24529" xr:uid="{00000000-0005-0000-0000-0000CF5F0000}"/>
    <cellStyle name="Note 48 6 2" xfId="24530" xr:uid="{00000000-0005-0000-0000-0000D05F0000}"/>
    <cellStyle name="Note 48 7" xfId="24531" xr:uid="{00000000-0005-0000-0000-0000D15F0000}"/>
    <cellStyle name="Note 48 8" xfId="24532" xr:uid="{00000000-0005-0000-0000-0000D25F0000}"/>
    <cellStyle name="Note 49" xfId="24533" xr:uid="{00000000-0005-0000-0000-0000D35F0000}"/>
    <cellStyle name="Note 49 2" xfId="24534" xr:uid="{00000000-0005-0000-0000-0000D45F0000}"/>
    <cellStyle name="Note 49 2 2" xfId="24535" xr:uid="{00000000-0005-0000-0000-0000D55F0000}"/>
    <cellStyle name="Note 49 2 2 2" xfId="24536" xr:uid="{00000000-0005-0000-0000-0000D65F0000}"/>
    <cellStyle name="Note 49 2 3" xfId="24537" xr:uid="{00000000-0005-0000-0000-0000D75F0000}"/>
    <cellStyle name="Note 49 2 3 2" xfId="24538" xr:uid="{00000000-0005-0000-0000-0000D85F0000}"/>
    <cellStyle name="Note 49 2 4" xfId="24539" xr:uid="{00000000-0005-0000-0000-0000D95F0000}"/>
    <cellStyle name="Note 49 2 4 2" xfId="24540" xr:uid="{00000000-0005-0000-0000-0000DA5F0000}"/>
    <cellStyle name="Note 49 2 5" xfId="24541" xr:uid="{00000000-0005-0000-0000-0000DB5F0000}"/>
    <cellStyle name="Note 49 2 5 2" xfId="24542" xr:uid="{00000000-0005-0000-0000-0000DC5F0000}"/>
    <cellStyle name="Note 49 2 6" xfId="24543" xr:uid="{00000000-0005-0000-0000-0000DD5F0000}"/>
    <cellStyle name="Note 49 3" xfId="24544" xr:uid="{00000000-0005-0000-0000-0000DE5F0000}"/>
    <cellStyle name="Note 49 3 2" xfId="24545" xr:uid="{00000000-0005-0000-0000-0000DF5F0000}"/>
    <cellStyle name="Note 49 4" xfId="24546" xr:uid="{00000000-0005-0000-0000-0000E05F0000}"/>
    <cellStyle name="Note 49 4 2" xfId="24547" xr:uid="{00000000-0005-0000-0000-0000E15F0000}"/>
    <cellStyle name="Note 49 5" xfId="24548" xr:uid="{00000000-0005-0000-0000-0000E25F0000}"/>
    <cellStyle name="Note 49 5 2" xfId="24549" xr:uid="{00000000-0005-0000-0000-0000E35F0000}"/>
    <cellStyle name="Note 49 6" xfId="24550" xr:uid="{00000000-0005-0000-0000-0000E45F0000}"/>
    <cellStyle name="Note 49 6 2" xfId="24551" xr:uid="{00000000-0005-0000-0000-0000E55F0000}"/>
    <cellStyle name="Note 49 7" xfId="24552" xr:uid="{00000000-0005-0000-0000-0000E65F0000}"/>
    <cellStyle name="Note 49 8" xfId="24553" xr:uid="{00000000-0005-0000-0000-0000E75F0000}"/>
    <cellStyle name="Note 5" xfId="24554" xr:uid="{00000000-0005-0000-0000-0000E85F0000}"/>
    <cellStyle name="Note 5 10" xfId="24555" xr:uid="{00000000-0005-0000-0000-0000E95F0000}"/>
    <cellStyle name="Note 5 10 2" xfId="24556" xr:uid="{00000000-0005-0000-0000-0000EA5F0000}"/>
    <cellStyle name="Note 5 10 3" xfId="24557" xr:uid="{00000000-0005-0000-0000-0000EB5F0000}"/>
    <cellStyle name="Note 5 2" xfId="24558" xr:uid="{00000000-0005-0000-0000-0000EC5F0000}"/>
    <cellStyle name="Note 5 2 2" xfId="24559" xr:uid="{00000000-0005-0000-0000-0000ED5F0000}"/>
    <cellStyle name="Note 5 2 2 2" xfId="24560" xr:uid="{00000000-0005-0000-0000-0000EE5F0000}"/>
    <cellStyle name="Note 5 2 3" xfId="24561" xr:uid="{00000000-0005-0000-0000-0000EF5F0000}"/>
    <cellStyle name="Note 5 2 3 2" xfId="24562" xr:uid="{00000000-0005-0000-0000-0000F05F0000}"/>
    <cellStyle name="Note 5 2 4" xfId="24563" xr:uid="{00000000-0005-0000-0000-0000F15F0000}"/>
    <cellStyle name="Note 5 2 4 2" xfId="24564" xr:uid="{00000000-0005-0000-0000-0000F25F0000}"/>
    <cellStyle name="Note 5 2 5" xfId="24565" xr:uid="{00000000-0005-0000-0000-0000F35F0000}"/>
    <cellStyle name="Note 5 2 5 2" xfId="24566" xr:uid="{00000000-0005-0000-0000-0000F45F0000}"/>
    <cellStyle name="Note 5 2 6" xfId="24567" xr:uid="{00000000-0005-0000-0000-0000F55F0000}"/>
    <cellStyle name="Note 5 3" xfId="24568" xr:uid="{00000000-0005-0000-0000-0000F65F0000}"/>
    <cellStyle name="Note 5 3 2" xfId="24569" xr:uid="{00000000-0005-0000-0000-0000F75F0000}"/>
    <cellStyle name="Note 5 4" xfId="24570" xr:uid="{00000000-0005-0000-0000-0000F85F0000}"/>
    <cellStyle name="Note 5 4 2" xfId="24571" xr:uid="{00000000-0005-0000-0000-0000F95F0000}"/>
    <cellStyle name="Note 5 5" xfId="24572" xr:uid="{00000000-0005-0000-0000-0000FA5F0000}"/>
    <cellStyle name="Note 5 5 2" xfId="24573" xr:uid="{00000000-0005-0000-0000-0000FB5F0000}"/>
    <cellStyle name="Note 5 6" xfId="24574" xr:uid="{00000000-0005-0000-0000-0000FC5F0000}"/>
    <cellStyle name="Note 5 6 2" xfId="24575" xr:uid="{00000000-0005-0000-0000-0000FD5F0000}"/>
    <cellStyle name="Note 5 7" xfId="24576" xr:uid="{00000000-0005-0000-0000-0000FE5F0000}"/>
    <cellStyle name="Note 5 8" xfId="24577" xr:uid="{00000000-0005-0000-0000-0000FF5F0000}"/>
    <cellStyle name="Note 5 9" xfId="24578" xr:uid="{00000000-0005-0000-0000-000000600000}"/>
    <cellStyle name="Note 5 9 2" xfId="24579" xr:uid="{00000000-0005-0000-0000-000001600000}"/>
    <cellStyle name="Note 5 9 3" xfId="24580" xr:uid="{00000000-0005-0000-0000-000002600000}"/>
    <cellStyle name="Note 50" xfId="24581" xr:uid="{00000000-0005-0000-0000-000003600000}"/>
    <cellStyle name="Note 50 2" xfId="24582" xr:uid="{00000000-0005-0000-0000-000004600000}"/>
    <cellStyle name="Note 50 2 2" xfId="24583" xr:uid="{00000000-0005-0000-0000-000005600000}"/>
    <cellStyle name="Note 50 2 2 2" xfId="24584" xr:uid="{00000000-0005-0000-0000-000006600000}"/>
    <cellStyle name="Note 50 2 3" xfId="24585" xr:uid="{00000000-0005-0000-0000-000007600000}"/>
    <cellStyle name="Note 50 2 3 2" xfId="24586" xr:uid="{00000000-0005-0000-0000-000008600000}"/>
    <cellStyle name="Note 50 2 4" xfId="24587" xr:uid="{00000000-0005-0000-0000-000009600000}"/>
    <cellStyle name="Note 50 2 4 2" xfId="24588" xr:uid="{00000000-0005-0000-0000-00000A600000}"/>
    <cellStyle name="Note 50 2 5" xfId="24589" xr:uid="{00000000-0005-0000-0000-00000B600000}"/>
    <cellStyle name="Note 50 2 5 2" xfId="24590" xr:uid="{00000000-0005-0000-0000-00000C600000}"/>
    <cellStyle name="Note 50 2 6" xfId="24591" xr:uid="{00000000-0005-0000-0000-00000D600000}"/>
    <cellStyle name="Note 50 3" xfId="24592" xr:uid="{00000000-0005-0000-0000-00000E600000}"/>
    <cellStyle name="Note 50 3 2" xfId="24593" xr:uid="{00000000-0005-0000-0000-00000F600000}"/>
    <cellStyle name="Note 50 4" xfId="24594" xr:uid="{00000000-0005-0000-0000-000010600000}"/>
    <cellStyle name="Note 50 4 2" xfId="24595" xr:uid="{00000000-0005-0000-0000-000011600000}"/>
    <cellStyle name="Note 50 5" xfId="24596" xr:uid="{00000000-0005-0000-0000-000012600000}"/>
    <cellStyle name="Note 50 5 2" xfId="24597" xr:uid="{00000000-0005-0000-0000-000013600000}"/>
    <cellStyle name="Note 50 6" xfId="24598" xr:uid="{00000000-0005-0000-0000-000014600000}"/>
    <cellStyle name="Note 50 6 2" xfId="24599" xr:uid="{00000000-0005-0000-0000-000015600000}"/>
    <cellStyle name="Note 50 7" xfId="24600" xr:uid="{00000000-0005-0000-0000-000016600000}"/>
    <cellStyle name="Note 50 8" xfId="24601" xr:uid="{00000000-0005-0000-0000-000017600000}"/>
    <cellStyle name="Note 51" xfId="24602" xr:uid="{00000000-0005-0000-0000-000018600000}"/>
    <cellStyle name="Note 51 2" xfId="24603" xr:uid="{00000000-0005-0000-0000-000019600000}"/>
    <cellStyle name="Note 51 2 2" xfId="24604" xr:uid="{00000000-0005-0000-0000-00001A600000}"/>
    <cellStyle name="Note 51 2 2 2" xfId="24605" xr:uid="{00000000-0005-0000-0000-00001B600000}"/>
    <cellStyle name="Note 51 2 3" xfId="24606" xr:uid="{00000000-0005-0000-0000-00001C600000}"/>
    <cellStyle name="Note 51 2 3 2" xfId="24607" xr:uid="{00000000-0005-0000-0000-00001D600000}"/>
    <cellStyle name="Note 51 2 4" xfId="24608" xr:uid="{00000000-0005-0000-0000-00001E600000}"/>
    <cellStyle name="Note 51 2 4 2" xfId="24609" xr:uid="{00000000-0005-0000-0000-00001F600000}"/>
    <cellStyle name="Note 51 2 5" xfId="24610" xr:uid="{00000000-0005-0000-0000-000020600000}"/>
    <cellStyle name="Note 51 2 5 2" xfId="24611" xr:uid="{00000000-0005-0000-0000-000021600000}"/>
    <cellStyle name="Note 51 2 6" xfId="24612" xr:uid="{00000000-0005-0000-0000-000022600000}"/>
    <cellStyle name="Note 51 3" xfId="24613" xr:uid="{00000000-0005-0000-0000-000023600000}"/>
    <cellStyle name="Note 51 3 2" xfId="24614" xr:uid="{00000000-0005-0000-0000-000024600000}"/>
    <cellStyle name="Note 51 4" xfId="24615" xr:uid="{00000000-0005-0000-0000-000025600000}"/>
    <cellStyle name="Note 51 4 2" xfId="24616" xr:uid="{00000000-0005-0000-0000-000026600000}"/>
    <cellStyle name="Note 51 5" xfId="24617" xr:uid="{00000000-0005-0000-0000-000027600000}"/>
    <cellStyle name="Note 51 5 2" xfId="24618" xr:uid="{00000000-0005-0000-0000-000028600000}"/>
    <cellStyle name="Note 51 6" xfId="24619" xr:uid="{00000000-0005-0000-0000-000029600000}"/>
    <cellStyle name="Note 51 6 2" xfId="24620" xr:uid="{00000000-0005-0000-0000-00002A600000}"/>
    <cellStyle name="Note 51 7" xfId="24621" xr:uid="{00000000-0005-0000-0000-00002B600000}"/>
    <cellStyle name="Note 51 8" xfId="24622" xr:uid="{00000000-0005-0000-0000-00002C600000}"/>
    <cellStyle name="Note 52" xfId="24623" xr:uid="{00000000-0005-0000-0000-00002D600000}"/>
    <cellStyle name="Note 52 2" xfId="24624" xr:uid="{00000000-0005-0000-0000-00002E600000}"/>
    <cellStyle name="Note 52 2 2" xfId="24625" xr:uid="{00000000-0005-0000-0000-00002F600000}"/>
    <cellStyle name="Note 52 2 2 2" xfId="24626" xr:uid="{00000000-0005-0000-0000-000030600000}"/>
    <cellStyle name="Note 52 2 3" xfId="24627" xr:uid="{00000000-0005-0000-0000-000031600000}"/>
    <cellStyle name="Note 52 2 3 2" xfId="24628" xr:uid="{00000000-0005-0000-0000-000032600000}"/>
    <cellStyle name="Note 52 2 4" xfId="24629" xr:uid="{00000000-0005-0000-0000-000033600000}"/>
    <cellStyle name="Note 52 2 4 2" xfId="24630" xr:uid="{00000000-0005-0000-0000-000034600000}"/>
    <cellStyle name="Note 52 2 5" xfId="24631" xr:uid="{00000000-0005-0000-0000-000035600000}"/>
    <cellStyle name="Note 52 2 5 2" xfId="24632" xr:uid="{00000000-0005-0000-0000-000036600000}"/>
    <cellStyle name="Note 52 2 6" xfId="24633" xr:uid="{00000000-0005-0000-0000-000037600000}"/>
    <cellStyle name="Note 52 3" xfId="24634" xr:uid="{00000000-0005-0000-0000-000038600000}"/>
    <cellStyle name="Note 52 3 2" xfId="24635" xr:uid="{00000000-0005-0000-0000-000039600000}"/>
    <cellStyle name="Note 52 4" xfId="24636" xr:uid="{00000000-0005-0000-0000-00003A600000}"/>
    <cellStyle name="Note 52 4 2" xfId="24637" xr:uid="{00000000-0005-0000-0000-00003B600000}"/>
    <cellStyle name="Note 52 5" xfId="24638" xr:uid="{00000000-0005-0000-0000-00003C600000}"/>
    <cellStyle name="Note 52 5 2" xfId="24639" xr:uid="{00000000-0005-0000-0000-00003D600000}"/>
    <cellStyle name="Note 52 6" xfId="24640" xr:uid="{00000000-0005-0000-0000-00003E600000}"/>
    <cellStyle name="Note 52 6 2" xfId="24641" xr:uid="{00000000-0005-0000-0000-00003F600000}"/>
    <cellStyle name="Note 52 7" xfId="24642" xr:uid="{00000000-0005-0000-0000-000040600000}"/>
    <cellStyle name="Note 52 8" xfId="24643" xr:uid="{00000000-0005-0000-0000-000041600000}"/>
    <cellStyle name="Note 53" xfId="24644" xr:uid="{00000000-0005-0000-0000-000042600000}"/>
    <cellStyle name="Note 53 2" xfId="24645" xr:uid="{00000000-0005-0000-0000-000043600000}"/>
    <cellStyle name="Note 53 2 2" xfId="24646" xr:uid="{00000000-0005-0000-0000-000044600000}"/>
    <cellStyle name="Note 53 2 2 2" xfId="24647" xr:uid="{00000000-0005-0000-0000-000045600000}"/>
    <cellStyle name="Note 53 2 3" xfId="24648" xr:uid="{00000000-0005-0000-0000-000046600000}"/>
    <cellStyle name="Note 53 2 3 2" xfId="24649" xr:uid="{00000000-0005-0000-0000-000047600000}"/>
    <cellStyle name="Note 53 2 4" xfId="24650" xr:uid="{00000000-0005-0000-0000-000048600000}"/>
    <cellStyle name="Note 53 2 4 2" xfId="24651" xr:uid="{00000000-0005-0000-0000-000049600000}"/>
    <cellStyle name="Note 53 2 5" xfId="24652" xr:uid="{00000000-0005-0000-0000-00004A600000}"/>
    <cellStyle name="Note 53 2 5 2" xfId="24653" xr:uid="{00000000-0005-0000-0000-00004B600000}"/>
    <cellStyle name="Note 53 2 6" xfId="24654" xr:uid="{00000000-0005-0000-0000-00004C600000}"/>
    <cellStyle name="Note 53 3" xfId="24655" xr:uid="{00000000-0005-0000-0000-00004D600000}"/>
    <cellStyle name="Note 53 3 2" xfId="24656" xr:uid="{00000000-0005-0000-0000-00004E600000}"/>
    <cellStyle name="Note 53 4" xfId="24657" xr:uid="{00000000-0005-0000-0000-00004F600000}"/>
    <cellStyle name="Note 53 4 2" xfId="24658" xr:uid="{00000000-0005-0000-0000-000050600000}"/>
    <cellStyle name="Note 53 5" xfId="24659" xr:uid="{00000000-0005-0000-0000-000051600000}"/>
    <cellStyle name="Note 53 5 2" xfId="24660" xr:uid="{00000000-0005-0000-0000-000052600000}"/>
    <cellStyle name="Note 53 6" xfId="24661" xr:uid="{00000000-0005-0000-0000-000053600000}"/>
    <cellStyle name="Note 53 6 2" xfId="24662" xr:uid="{00000000-0005-0000-0000-000054600000}"/>
    <cellStyle name="Note 53 7" xfId="24663" xr:uid="{00000000-0005-0000-0000-000055600000}"/>
    <cellStyle name="Note 53 8" xfId="24664" xr:uid="{00000000-0005-0000-0000-000056600000}"/>
    <cellStyle name="Note 54" xfId="24665" xr:uid="{00000000-0005-0000-0000-000057600000}"/>
    <cellStyle name="Note 54 2" xfId="24666" xr:uid="{00000000-0005-0000-0000-000058600000}"/>
    <cellStyle name="Note 54 2 2" xfId="24667" xr:uid="{00000000-0005-0000-0000-000059600000}"/>
    <cellStyle name="Note 54 2 2 2" xfId="24668" xr:uid="{00000000-0005-0000-0000-00005A600000}"/>
    <cellStyle name="Note 54 2 3" xfId="24669" xr:uid="{00000000-0005-0000-0000-00005B600000}"/>
    <cellStyle name="Note 54 2 3 2" xfId="24670" xr:uid="{00000000-0005-0000-0000-00005C600000}"/>
    <cellStyle name="Note 54 2 4" xfId="24671" xr:uid="{00000000-0005-0000-0000-00005D600000}"/>
    <cellStyle name="Note 54 2 4 2" xfId="24672" xr:uid="{00000000-0005-0000-0000-00005E600000}"/>
    <cellStyle name="Note 54 2 5" xfId="24673" xr:uid="{00000000-0005-0000-0000-00005F600000}"/>
    <cellStyle name="Note 54 2 5 2" xfId="24674" xr:uid="{00000000-0005-0000-0000-000060600000}"/>
    <cellStyle name="Note 54 2 6" xfId="24675" xr:uid="{00000000-0005-0000-0000-000061600000}"/>
    <cellStyle name="Note 54 3" xfId="24676" xr:uid="{00000000-0005-0000-0000-000062600000}"/>
    <cellStyle name="Note 54 3 2" xfId="24677" xr:uid="{00000000-0005-0000-0000-000063600000}"/>
    <cellStyle name="Note 54 4" xfId="24678" xr:uid="{00000000-0005-0000-0000-000064600000}"/>
    <cellStyle name="Note 54 4 2" xfId="24679" xr:uid="{00000000-0005-0000-0000-000065600000}"/>
    <cellStyle name="Note 54 5" xfId="24680" xr:uid="{00000000-0005-0000-0000-000066600000}"/>
    <cellStyle name="Note 54 5 2" xfId="24681" xr:uid="{00000000-0005-0000-0000-000067600000}"/>
    <cellStyle name="Note 54 6" xfId="24682" xr:uid="{00000000-0005-0000-0000-000068600000}"/>
    <cellStyle name="Note 54 6 2" xfId="24683" xr:uid="{00000000-0005-0000-0000-000069600000}"/>
    <cellStyle name="Note 54 7" xfId="24684" xr:uid="{00000000-0005-0000-0000-00006A600000}"/>
    <cellStyle name="Note 54 8" xfId="24685" xr:uid="{00000000-0005-0000-0000-00006B600000}"/>
    <cellStyle name="Note 55" xfId="24686" xr:uid="{00000000-0005-0000-0000-00006C600000}"/>
    <cellStyle name="Note 55 2" xfId="24687" xr:uid="{00000000-0005-0000-0000-00006D600000}"/>
    <cellStyle name="Note 55 2 2" xfId="24688" xr:uid="{00000000-0005-0000-0000-00006E600000}"/>
    <cellStyle name="Note 55 2 2 2" xfId="24689" xr:uid="{00000000-0005-0000-0000-00006F600000}"/>
    <cellStyle name="Note 55 2 3" xfId="24690" xr:uid="{00000000-0005-0000-0000-000070600000}"/>
    <cellStyle name="Note 55 2 3 2" xfId="24691" xr:uid="{00000000-0005-0000-0000-000071600000}"/>
    <cellStyle name="Note 55 2 4" xfId="24692" xr:uid="{00000000-0005-0000-0000-000072600000}"/>
    <cellStyle name="Note 55 2 4 2" xfId="24693" xr:uid="{00000000-0005-0000-0000-000073600000}"/>
    <cellStyle name="Note 55 2 5" xfId="24694" xr:uid="{00000000-0005-0000-0000-000074600000}"/>
    <cellStyle name="Note 55 2 5 2" xfId="24695" xr:uid="{00000000-0005-0000-0000-000075600000}"/>
    <cellStyle name="Note 55 2 6" xfId="24696" xr:uid="{00000000-0005-0000-0000-000076600000}"/>
    <cellStyle name="Note 55 3" xfId="24697" xr:uid="{00000000-0005-0000-0000-000077600000}"/>
    <cellStyle name="Note 55 3 2" xfId="24698" xr:uid="{00000000-0005-0000-0000-000078600000}"/>
    <cellStyle name="Note 55 4" xfId="24699" xr:uid="{00000000-0005-0000-0000-000079600000}"/>
    <cellStyle name="Note 55 4 2" xfId="24700" xr:uid="{00000000-0005-0000-0000-00007A600000}"/>
    <cellStyle name="Note 55 5" xfId="24701" xr:uid="{00000000-0005-0000-0000-00007B600000}"/>
    <cellStyle name="Note 55 5 2" xfId="24702" xr:uid="{00000000-0005-0000-0000-00007C600000}"/>
    <cellStyle name="Note 55 6" xfId="24703" xr:uid="{00000000-0005-0000-0000-00007D600000}"/>
    <cellStyle name="Note 55 6 2" xfId="24704" xr:uid="{00000000-0005-0000-0000-00007E600000}"/>
    <cellStyle name="Note 55 7" xfId="24705" xr:uid="{00000000-0005-0000-0000-00007F600000}"/>
    <cellStyle name="Note 55 8" xfId="24706" xr:uid="{00000000-0005-0000-0000-000080600000}"/>
    <cellStyle name="Note 56" xfId="24707" xr:uid="{00000000-0005-0000-0000-000081600000}"/>
    <cellStyle name="Note 56 2" xfId="24708" xr:uid="{00000000-0005-0000-0000-000082600000}"/>
    <cellStyle name="Note 56 2 2" xfId="24709" xr:uid="{00000000-0005-0000-0000-000083600000}"/>
    <cellStyle name="Note 56 2 2 2" xfId="24710" xr:uid="{00000000-0005-0000-0000-000084600000}"/>
    <cellStyle name="Note 56 2 3" xfId="24711" xr:uid="{00000000-0005-0000-0000-000085600000}"/>
    <cellStyle name="Note 56 2 3 2" xfId="24712" xr:uid="{00000000-0005-0000-0000-000086600000}"/>
    <cellStyle name="Note 56 2 4" xfId="24713" xr:uid="{00000000-0005-0000-0000-000087600000}"/>
    <cellStyle name="Note 56 2 4 2" xfId="24714" xr:uid="{00000000-0005-0000-0000-000088600000}"/>
    <cellStyle name="Note 56 2 5" xfId="24715" xr:uid="{00000000-0005-0000-0000-000089600000}"/>
    <cellStyle name="Note 56 2 5 2" xfId="24716" xr:uid="{00000000-0005-0000-0000-00008A600000}"/>
    <cellStyle name="Note 56 2 6" xfId="24717" xr:uid="{00000000-0005-0000-0000-00008B600000}"/>
    <cellStyle name="Note 56 3" xfId="24718" xr:uid="{00000000-0005-0000-0000-00008C600000}"/>
    <cellStyle name="Note 56 3 2" xfId="24719" xr:uid="{00000000-0005-0000-0000-00008D600000}"/>
    <cellStyle name="Note 56 4" xfId="24720" xr:uid="{00000000-0005-0000-0000-00008E600000}"/>
    <cellStyle name="Note 56 4 2" xfId="24721" xr:uid="{00000000-0005-0000-0000-00008F600000}"/>
    <cellStyle name="Note 56 5" xfId="24722" xr:uid="{00000000-0005-0000-0000-000090600000}"/>
    <cellStyle name="Note 56 5 2" xfId="24723" xr:uid="{00000000-0005-0000-0000-000091600000}"/>
    <cellStyle name="Note 56 6" xfId="24724" xr:uid="{00000000-0005-0000-0000-000092600000}"/>
    <cellStyle name="Note 56 6 2" xfId="24725" xr:uid="{00000000-0005-0000-0000-000093600000}"/>
    <cellStyle name="Note 56 7" xfId="24726" xr:uid="{00000000-0005-0000-0000-000094600000}"/>
    <cellStyle name="Note 56 8" xfId="24727" xr:uid="{00000000-0005-0000-0000-000095600000}"/>
    <cellStyle name="Note 57" xfId="24728" xr:uid="{00000000-0005-0000-0000-000096600000}"/>
    <cellStyle name="Note 57 2" xfId="24729" xr:uid="{00000000-0005-0000-0000-000097600000}"/>
    <cellStyle name="Note 57 2 2" xfId="24730" xr:uid="{00000000-0005-0000-0000-000098600000}"/>
    <cellStyle name="Note 57 2 2 2" xfId="24731" xr:uid="{00000000-0005-0000-0000-000099600000}"/>
    <cellStyle name="Note 57 2 3" xfId="24732" xr:uid="{00000000-0005-0000-0000-00009A600000}"/>
    <cellStyle name="Note 57 2 3 2" xfId="24733" xr:uid="{00000000-0005-0000-0000-00009B600000}"/>
    <cellStyle name="Note 57 2 4" xfId="24734" xr:uid="{00000000-0005-0000-0000-00009C600000}"/>
    <cellStyle name="Note 57 2 4 2" xfId="24735" xr:uid="{00000000-0005-0000-0000-00009D600000}"/>
    <cellStyle name="Note 57 2 5" xfId="24736" xr:uid="{00000000-0005-0000-0000-00009E600000}"/>
    <cellStyle name="Note 57 2 5 2" xfId="24737" xr:uid="{00000000-0005-0000-0000-00009F600000}"/>
    <cellStyle name="Note 57 2 6" xfId="24738" xr:uid="{00000000-0005-0000-0000-0000A0600000}"/>
    <cellStyle name="Note 57 3" xfId="24739" xr:uid="{00000000-0005-0000-0000-0000A1600000}"/>
    <cellStyle name="Note 57 3 2" xfId="24740" xr:uid="{00000000-0005-0000-0000-0000A2600000}"/>
    <cellStyle name="Note 57 4" xfId="24741" xr:uid="{00000000-0005-0000-0000-0000A3600000}"/>
    <cellStyle name="Note 57 4 2" xfId="24742" xr:uid="{00000000-0005-0000-0000-0000A4600000}"/>
    <cellStyle name="Note 57 5" xfId="24743" xr:uid="{00000000-0005-0000-0000-0000A5600000}"/>
    <cellStyle name="Note 57 5 2" xfId="24744" xr:uid="{00000000-0005-0000-0000-0000A6600000}"/>
    <cellStyle name="Note 57 6" xfId="24745" xr:uid="{00000000-0005-0000-0000-0000A7600000}"/>
    <cellStyle name="Note 57 6 2" xfId="24746" xr:uid="{00000000-0005-0000-0000-0000A8600000}"/>
    <cellStyle name="Note 57 7" xfId="24747" xr:uid="{00000000-0005-0000-0000-0000A9600000}"/>
    <cellStyle name="Note 57 8" xfId="24748" xr:uid="{00000000-0005-0000-0000-0000AA600000}"/>
    <cellStyle name="Note 58" xfId="24749" xr:uid="{00000000-0005-0000-0000-0000AB600000}"/>
    <cellStyle name="Note 58 2" xfId="24750" xr:uid="{00000000-0005-0000-0000-0000AC600000}"/>
    <cellStyle name="Note 58 2 2" xfId="24751" xr:uid="{00000000-0005-0000-0000-0000AD600000}"/>
    <cellStyle name="Note 58 2 2 2" xfId="24752" xr:uid="{00000000-0005-0000-0000-0000AE600000}"/>
    <cellStyle name="Note 58 2 3" xfId="24753" xr:uid="{00000000-0005-0000-0000-0000AF600000}"/>
    <cellStyle name="Note 58 2 3 2" xfId="24754" xr:uid="{00000000-0005-0000-0000-0000B0600000}"/>
    <cellStyle name="Note 58 2 4" xfId="24755" xr:uid="{00000000-0005-0000-0000-0000B1600000}"/>
    <cellStyle name="Note 58 2 4 2" xfId="24756" xr:uid="{00000000-0005-0000-0000-0000B2600000}"/>
    <cellStyle name="Note 58 2 5" xfId="24757" xr:uid="{00000000-0005-0000-0000-0000B3600000}"/>
    <cellStyle name="Note 58 2 5 2" xfId="24758" xr:uid="{00000000-0005-0000-0000-0000B4600000}"/>
    <cellStyle name="Note 58 2 6" xfId="24759" xr:uid="{00000000-0005-0000-0000-0000B5600000}"/>
    <cellStyle name="Note 58 3" xfId="24760" xr:uid="{00000000-0005-0000-0000-0000B6600000}"/>
    <cellStyle name="Note 58 3 2" xfId="24761" xr:uid="{00000000-0005-0000-0000-0000B7600000}"/>
    <cellStyle name="Note 58 4" xfId="24762" xr:uid="{00000000-0005-0000-0000-0000B8600000}"/>
    <cellStyle name="Note 58 4 2" xfId="24763" xr:uid="{00000000-0005-0000-0000-0000B9600000}"/>
    <cellStyle name="Note 58 5" xfId="24764" xr:uid="{00000000-0005-0000-0000-0000BA600000}"/>
    <cellStyle name="Note 58 5 2" xfId="24765" xr:uid="{00000000-0005-0000-0000-0000BB600000}"/>
    <cellStyle name="Note 58 6" xfId="24766" xr:uid="{00000000-0005-0000-0000-0000BC600000}"/>
    <cellStyle name="Note 58 6 2" xfId="24767" xr:uid="{00000000-0005-0000-0000-0000BD600000}"/>
    <cellStyle name="Note 58 7" xfId="24768" xr:uid="{00000000-0005-0000-0000-0000BE600000}"/>
    <cellStyle name="Note 58 8" xfId="24769" xr:uid="{00000000-0005-0000-0000-0000BF600000}"/>
    <cellStyle name="Note 59" xfId="24770" xr:uid="{00000000-0005-0000-0000-0000C0600000}"/>
    <cellStyle name="Note 59 2" xfId="24771" xr:uid="{00000000-0005-0000-0000-0000C1600000}"/>
    <cellStyle name="Note 59 2 2" xfId="24772" xr:uid="{00000000-0005-0000-0000-0000C2600000}"/>
    <cellStyle name="Note 59 2 2 2" xfId="24773" xr:uid="{00000000-0005-0000-0000-0000C3600000}"/>
    <cellStyle name="Note 59 2 3" xfId="24774" xr:uid="{00000000-0005-0000-0000-0000C4600000}"/>
    <cellStyle name="Note 59 2 3 2" xfId="24775" xr:uid="{00000000-0005-0000-0000-0000C5600000}"/>
    <cellStyle name="Note 59 2 4" xfId="24776" xr:uid="{00000000-0005-0000-0000-0000C6600000}"/>
    <cellStyle name="Note 59 2 4 2" xfId="24777" xr:uid="{00000000-0005-0000-0000-0000C7600000}"/>
    <cellStyle name="Note 59 2 5" xfId="24778" xr:uid="{00000000-0005-0000-0000-0000C8600000}"/>
    <cellStyle name="Note 59 2 5 2" xfId="24779" xr:uid="{00000000-0005-0000-0000-0000C9600000}"/>
    <cellStyle name="Note 59 2 6" xfId="24780" xr:uid="{00000000-0005-0000-0000-0000CA600000}"/>
    <cellStyle name="Note 59 3" xfId="24781" xr:uid="{00000000-0005-0000-0000-0000CB600000}"/>
    <cellStyle name="Note 59 3 2" xfId="24782" xr:uid="{00000000-0005-0000-0000-0000CC600000}"/>
    <cellStyle name="Note 59 4" xfId="24783" xr:uid="{00000000-0005-0000-0000-0000CD600000}"/>
    <cellStyle name="Note 59 4 2" xfId="24784" xr:uid="{00000000-0005-0000-0000-0000CE600000}"/>
    <cellStyle name="Note 59 5" xfId="24785" xr:uid="{00000000-0005-0000-0000-0000CF600000}"/>
    <cellStyle name="Note 59 5 2" xfId="24786" xr:uid="{00000000-0005-0000-0000-0000D0600000}"/>
    <cellStyle name="Note 59 6" xfId="24787" xr:uid="{00000000-0005-0000-0000-0000D1600000}"/>
    <cellStyle name="Note 59 6 2" xfId="24788" xr:uid="{00000000-0005-0000-0000-0000D2600000}"/>
    <cellStyle name="Note 59 7" xfId="24789" xr:uid="{00000000-0005-0000-0000-0000D3600000}"/>
    <cellStyle name="Note 59 8" xfId="24790" xr:uid="{00000000-0005-0000-0000-0000D4600000}"/>
    <cellStyle name="Note 6" xfId="24791" xr:uid="{00000000-0005-0000-0000-0000D5600000}"/>
    <cellStyle name="Note 6 10" xfId="24792" xr:uid="{00000000-0005-0000-0000-0000D6600000}"/>
    <cellStyle name="Note 6 11" xfId="24793" xr:uid="{00000000-0005-0000-0000-0000D7600000}"/>
    <cellStyle name="Note 6 2" xfId="24794" xr:uid="{00000000-0005-0000-0000-0000D8600000}"/>
    <cellStyle name="Note 6 2 2" xfId="24795" xr:uid="{00000000-0005-0000-0000-0000D9600000}"/>
    <cellStyle name="Note 6 2 2 2" xfId="24796" xr:uid="{00000000-0005-0000-0000-0000DA600000}"/>
    <cellStyle name="Note 6 2 3" xfId="24797" xr:uid="{00000000-0005-0000-0000-0000DB600000}"/>
    <cellStyle name="Note 6 2 3 2" xfId="24798" xr:uid="{00000000-0005-0000-0000-0000DC600000}"/>
    <cellStyle name="Note 6 2 4" xfId="24799" xr:uid="{00000000-0005-0000-0000-0000DD600000}"/>
    <cellStyle name="Note 6 2 4 2" xfId="24800" xr:uid="{00000000-0005-0000-0000-0000DE600000}"/>
    <cellStyle name="Note 6 2 5" xfId="24801" xr:uid="{00000000-0005-0000-0000-0000DF600000}"/>
    <cellStyle name="Note 6 2 5 2" xfId="24802" xr:uid="{00000000-0005-0000-0000-0000E0600000}"/>
    <cellStyle name="Note 6 2 6" xfId="24803" xr:uid="{00000000-0005-0000-0000-0000E1600000}"/>
    <cellStyle name="Note 6 2 7" xfId="24804" xr:uid="{00000000-0005-0000-0000-0000E2600000}"/>
    <cellStyle name="Note 6 2 8" xfId="24805" xr:uid="{00000000-0005-0000-0000-0000E3600000}"/>
    <cellStyle name="Note 6 2 9" xfId="24806" xr:uid="{00000000-0005-0000-0000-0000E4600000}"/>
    <cellStyle name="Note 6 3" xfId="24807" xr:uid="{00000000-0005-0000-0000-0000E5600000}"/>
    <cellStyle name="Note 6 3 2" xfId="24808" xr:uid="{00000000-0005-0000-0000-0000E6600000}"/>
    <cellStyle name="Note 6 4" xfId="24809" xr:uid="{00000000-0005-0000-0000-0000E7600000}"/>
    <cellStyle name="Note 6 4 2" xfId="24810" xr:uid="{00000000-0005-0000-0000-0000E8600000}"/>
    <cellStyle name="Note 6 5" xfId="24811" xr:uid="{00000000-0005-0000-0000-0000E9600000}"/>
    <cellStyle name="Note 6 5 2" xfId="24812" xr:uid="{00000000-0005-0000-0000-0000EA600000}"/>
    <cellStyle name="Note 6 6" xfId="24813" xr:uid="{00000000-0005-0000-0000-0000EB600000}"/>
    <cellStyle name="Note 6 6 2" xfId="24814" xr:uid="{00000000-0005-0000-0000-0000EC600000}"/>
    <cellStyle name="Note 6 7" xfId="24815" xr:uid="{00000000-0005-0000-0000-0000ED600000}"/>
    <cellStyle name="Note 6 8" xfId="24816" xr:uid="{00000000-0005-0000-0000-0000EE600000}"/>
    <cellStyle name="Note 6 9" xfId="24817" xr:uid="{00000000-0005-0000-0000-0000EF600000}"/>
    <cellStyle name="Note 60" xfId="24818" xr:uid="{00000000-0005-0000-0000-0000F0600000}"/>
    <cellStyle name="Note 60 2" xfId="24819" xr:uid="{00000000-0005-0000-0000-0000F1600000}"/>
    <cellStyle name="Note 60 2 2" xfId="24820" xr:uid="{00000000-0005-0000-0000-0000F2600000}"/>
    <cellStyle name="Note 60 2 2 2" xfId="24821" xr:uid="{00000000-0005-0000-0000-0000F3600000}"/>
    <cellStyle name="Note 60 2 3" xfId="24822" xr:uid="{00000000-0005-0000-0000-0000F4600000}"/>
    <cellStyle name="Note 60 2 3 2" xfId="24823" xr:uid="{00000000-0005-0000-0000-0000F5600000}"/>
    <cellStyle name="Note 60 2 4" xfId="24824" xr:uid="{00000000-0005-0000-0000-0000F6600000}"/>
    <cellStyle name="Note 60 2 4 2" xfId="24825" xr:uid="{00000000-0005-0000-0000-0000F7600000}"/>
    <cellStyle name="Note 60 2 5" xfId="24826" xr:uid="{00000000-0005-0000-0000-0000F8600000}"/>
    <cellStyle name="Note 60 2 5 2" xfId="24827" xr:uid="{00000000-0005-0000-0000-0000F9600000}"/>
    <cellStyle name="Note 60 2 6" xfId="24828" xr:uid="{00000000-0005-0000-0000-0000FA600000}"/>
    <cellStyle name="Note 60 3" xfId="24829" xr:uid="{00000000-0005-0000-0000-0000FB600000}"/>
    <cellStyle name="Note 60 3 2" xfId="24830" xr:uid="{00000000-0005-0000-0000-0000FC600000}"/>
    <cellStyle name="Note 60 4" xfId="24831" xr:uid="{00000000-0005-0000-0000-0000FD600000}"/>
    <cellStyle name="Note 60 4 2" xfId="24832" xr:uid="{00000000-0005-0000-0000-0000FE600000}"/>
    <cellStyle name="Note 60 5" xfId="24833" xr:uid="{00000000-0005-0000-0000-0000FF600000}"/>
    <cellStyle name="Note 60 5 2" xfId="24834" xr:uid="{00000000-0005-0000-0000-000000610000}"/>
    <cellStyle name="Note 60 6" xfId="24835" xr:uid="{00000000-0005-0000-0000-000001610000}"/>
    <cellStyle name="Note 60 6 2" xfId="24836" xr:uid="{00000000-0005-0000-0000-000002610000}"/>
    <cellStyle name="Note 60 7" xfId="24837" xr:uid="{00000000-0005-0000-0000-000003610000}"/>
    <cellStyle name="Note 60 8" xfId="24838" xr:uid="{00000000-0005-0000-0000-000004610000}"/>
    <cellStyle name="Note 61" xfId="24839" xr:uid="{00000000-0005-0000-0000-000005610000}"/>
    <cellStyle name="Note 61 2" xfId="24840" xr:uid="{00000000-0005-0000-0000-000006610000}"/>
    <cellStyle name="Note 61 2 2" xfId="24841" xr:uid="{00000000-0005-0000-0000-000007610000}"/>
    <cellStyle name="Note 61 2 2 2" xfId="24842" xr:uid="{00000000-0005-0000-0000-000008610000}"/>
    <cellStyle name="Note 61 2 3" xfId="24843" xr:uid="{00000000-0005-0000-0000-000009610000}"/>
    <cellStyle name="Note 61 2 3 2" xfId="24844" xr:uid="{00000000-0005-0000-0000-00000A610000}"/>
    <cellStyle name="Note 61 2 4" xfId="24845" xr:uid="{00000000-0005-0000-0000-00000B610000}"/>
    <cellStyle name="Note 61 2 4 2" xfId="24846" xr:uid="{00000000-0005-0000-0000-00000C610000}"/>
    <cellStyle name="Note 61 2 5" xfId="24847" xr:uid="{00000000-0005-0000-0000-00000D610000}"/>
    <cellStyle name="Note 61 2 5 2" xfId="24848" xr:uid="{00000000-0005-0000-0000-00000E610000}"/>
    <cellStyle name="Note 61 2 6" xfId="24849" xr:uid="{00000000-0005-0000-0000-00000F610000}"/>
    <cellStyle name="Note 61 3" xfId="24850" xr:uid="{00000000-0005-0000-0000-000010610000}"/>
    <cellStyle name="Note 61 3 2" xfId="24851" xr:uid="{00000000-0005-0000-0000-000011610000}"/>
    <cellStyle name="Note 61 4" xfId="24852" xr:uid="{00000000-0005-0000-0000-000012610000}"/>
    <cellStyle name="Note 61 4 2" xfId="24853" xr:uid="{00000000-0005-0000-0000-000013610000}"/>
    <cellStyle name="Note 61 5" xfId="24854" xr:uid="{00000000-0005-0000-0000-000014610000}"/>
    <cellStyle name="Note 61 5 2" xfId="24855" xr:uid="{00000000-0005-0000-0000-000015610000}"/>
    <cellStyle name="Note 61 6" xfId="24856" xr:uid="{00000000-0005-0000-0000-000016610000}"/>
    <cellStyle name="Note 61 6 2" xfId="24857" xr:uid="{00000000-0005-0000-0000-000017610000}"/>
    <cellStyle name="Note 61 7" xfId="24858" xr:uid="{00000000-0005-0000-0000-000018610000}"/>
    <cellStyle name="Note 61 8" xfId="24859" xr:uid="{00000000-0005-0000-0000-000019610000}"/>
    <cellStyle name="Note 62" xfId="24860" xr:uid="{00000000-0005-0000-0000-00001A610000}"/>
    <cellStyle name="Note 62 2" xfId="24861" xr:uid="{00000000-0005-0000-0000-00001B610000}"/>
    <cellStyle name="Note 62 2 2" xfId="24862" xr:uid="{00000000-0005-0000-0000-00001C610000}"/>
    <cellStyle name="Note 62 2 2 2" xfId="24863" xr:uid="{00000000-0005-0000-0000-00001D610000}"/>
    <cellStyle name="Note 62 2 3" xfId="24864" xr:uid="{00000000-0005-0000-0000-00001E610000}"/>
    <cellStyle name="Note 62 2 3 2" xfId="24865" xr:uid="{00000000-0005-0000-0000-00001F610000}"/>
    <cellStyle name="Note 62 2 4" xfId="24866" xr:uid="{00000000-0005-0000-0000-000020610000}"/>
    <cellStyle name="Note 62 2 4 2" xfId="24867" xr:uid="{00000000-0005-0000-0000-000021610000}"/>
    <cellStyle name="Note 62 2 5" xfId="24868" xr:uid="{00000000-0005-0000-0000-000022610000}"/>
    <cellStyle name="Note 62 2 5 2" xfId="24869" xr:uid="{00000000-0005-0000-0000-000023610000}"/>
    <cellStyle name="Note 62 2 6" xfId="24870" xr:uid="{00000000-0005-0000-0000-000024610000}"/>
    <cellStyle name="Note 62 3" xfId="24871" xr:uid="{00000000-0005-0000-0000-000025610000}"/>
    <cellStyle name="Note 62 3 2" xfId="24872" xr:uid="{00000000-0005-0000-0000-000026610000}"/>
    <cellStyle name="Note 62 4" xfId="24873" xr:uid="{00000000-0005-0000-0000-000027610000}"/>
    <cellStyle name="Note 62 4 2" xfId="24874" xr:uid="{00000000-0005-0000-0000-000028610000}"/>
    <cellStyle name="Note 62 5" xfId="24875" xr:uid="{00000000-0005-0000-0000-000029610000}"/>
    <cellStyle name="Note 62 5 2" xfId="24876" xr:uid="{00000000-0005-0000-0000-00002A610000}"/>
    <cellStyle name="Note 62 6" xfId="24877" xr:uid="{00000000-0005-0000-0000-00002B610000}"/>
    <cellStyle name="Note 62 6 2" xfId="24878" xr:uid="{00000000-0005-0000-0000-00002C610000}"/>
    <cellStyle name="Note 62 7" xfId="24879" xr:uid="{00000000-0005-0000-0000-00002D610000}"/>
    <cellStyle name="Note 62 8" xfId="24880" xr:uid="{00000000-0005-0000-0000-00002E610000}"/>
    <cellStyle name="Note 63" xfId="24881" xr:uid="{00000000-0005-0000-0000-00002F610000}"/>
    <cellStyle name="Note 63 2" xfId="24882" xr:uid="{00000000-0005-0000-0000-000030610000}"/>
    <cellStyle name="Note 63 2 2" xfId="24883" xr:uid="{00000000-0005-0000-0000-000031610000}"/>
    <cellStyle name="Note 63 2 2 2" xfId="24884" xr:uid="{00000000-0005-0000-0000-000032610000}"/>
    <cellStyle name="Note 63 2 3" xfId="24885" xr:uid="{00000000-0005-0000-0000-000033610000}"/>
    <cellStyle name="Note 63 2 3 2" xfId="24886" xr:uid="{00000000-0005-0000-0000-000034610000}"/>
    <cellStyle name="Note 63 2 4" xfId="24887" xr:uid="{00000000-0005-0000-0000-000035610000}"/>
    <cellStyle name="Note 63 2 4 2" xfId="24888" xr:uid="{00000000-0005-0000-0000-000036610000}"/>
    <cellStyle name="Note 63 2 5" xfId="24889" xr:uid="{00000000-0005-0000-0000-000037610000}"/>
    <cellStyle name="Note 63 2 5 2" xfId="24890" xr:uid="{00000000-0005-0000-0000-000038610000}"/>
    <cellStyle name="Note 63 2 6" xfId="24891" xr:uid="{00000000-0005-0000-0000-000039610000}"/>
    <cellStyle name="Note 63 3" xfId="24892" xr:uid="{00000000-0005-0000-0000-00003A610000}"/>
    <cellStyle name="Note 63 3 2" xfId="24893" xr:uid="{00000000-0005-0000-0000-00003B610000}"/>
    <cellStyle name="Note 63 4" xfId="24894" xr:uid="{00000000-0005-0000-0000-00003C610000}"/>
    <cellStyle name="Note 63 4 2" xfId="24895" xr:uid="{00000000-0005-0000-0000-00003D610000}"/>
    <cellStyle name="Note 63 5" xfId="24896" xr:uid="{00000000-0005-0000-0000-00003E610000}"/>
    <cellStyle name="Note 63 5 2" xfId="24897" xr:uid="{00000000-0005-0000-0000-00003F610000}"/>
    <cellStyle name="Note 63 6" xfId="24898" xr:uid="{00000000-0005-0000-0000-000040610000}"/>
    <cellStyle name="Note 63 6 2" xfId="24899" xr:uid="{00000000-0005-0000-0000-000041610000}"/>
    <cellStyle name="Note 63 7" xfId="24900" xr:uid="{00000000-0005-0000-0000-000042610000}"/>
    <cellStyle name="Note 63 8" xfId="24901" xr:uid="{00000000-0005-0000-0000-000043610000}"/>
    <cellStyle name="Note 64" xfId="24902" xr:uid="{00000000-0005-0000-0000-000044610000}"/>
    <cellStyle name="Note 64 2" xfId="24903" xr:uid="{00000000-0005-0000-0000-000045610000}"/>
    <cellStyle name="Note 64 2 2" xfId="24904" xr:uid="{00000000-0005-0000-0000-000046610000}"/>
    <cellStyle name="Note 64 2 2 2" xfId="24905" xr:uid="{00000000-0005-0000-0000-000047610000}"/>
    <cellStyle name="Note 64 2 3" xfId="24906" xr:uid="{00000000-0005-0000-0000-000048610000}"/>
    <cellStyle name="Note 64 2 3 2" xfId="24907" xr:uid="{00000000-0005-0000-0000-000049610000}"/>
    <cellStyle name="Note 64 2 4" xfId="24908" xr:uid="{00000000-0005-0000-0000-00004A610000}"/>
    <cellStyle name="Note 64 2 4 2" xfId="24909" xr:uid="{00000000-0005-0000-0000-00004B610000}"/>
    <cellStyle name="Note 64 2 5" xfId="24910" xr:uid="{00000000-0005-0000-0000-00004C610000}"/>
    <cellStyle name="Note 64 2 5 2" xfId="24911" xr:uid="{00000000-0005-0000-0000-00004D610000}"/>
    <cellStyle name="Note 64 2 6" xfId="24912" xr:uid="{00000000-0005-0000-0000-00004E610000}"/>
    <cellStyle name="Note 64 3" xfId="24913" xr:uid="{00000000-0005-0000-0000-00004F610000}"/>
    <cellStyle name="Note 64 3 2" xfId="24914" xr:uid="{00000000-0005-0000-0000-000050610000}"/>
    <cellStyle name="Note 64 4" xfId="24915" xr:uid="{00000000-0005-0000-0000-000051610000}"/>
    <cellStyle name="Note 64 4 2" xfId="24916" xr:uid="{00000000-0005-0000-0000-000052610000}"/>
    <cellStyle name="Note 64 5" xfId="24917" xr:uid="{00000000-0005-0000-0000-000053610000}"/>
    <cellStyle name="Note 64 5 2" xfId="24918" xr:uid="{00000000-0005-0000-0000-000054610000}"/>
    <cellStyle name="Note 64 6" xfId="24919" xr:uid="{00000000-0005-0000-0000-000055610000}"/>
    <cellStyle name="Note 64 6 2" xfId="24920" xr:uid="{00000000-0005-0000-0000-000056610000}"/>
    <cellStyle name="Note 64 7" xfId="24921" xr:uid="{00000000-0005-0000-0000-000057610000}"/>
    <cellStyle name="Note 64 8" xfId="24922" xr:uid="{00000000-0005-0000-0000-000058610000}"/>
    <cellStyle name="Note 65" xfId="24923" xr:uid="{00000000-0005-0000-0000-000059610000}"/>
    <cellStyle name="Note 65 2" xfId="24924" xr:uid="{00000000-0005-0000-0000-00005A610000}"/>
    <cellStyle name="Note 65 2 2" xfId="24925" xr:uid="{00000000-0005-0000-0000-00005B610000}"/>
    <cellStyle name="Note 65 2 2 2" xfId="24926" xr:uid="{00000000-0005-0000-0000-00005C610000}"/>
    <cellStyle name="Note 65 2 3" xfId="24927" xr:uid="{00000000-0005-0000-0000-00005D610000}"/>
    <cellStyle name="Note 65 2 3 2" xfId="24928" xr:uid="{00000000-0005-0000-0000-00005E610000}"/>
    <cellStyle name="Note 65 2 4" xfId="24929" xr:uid="{00000000-0005-0000-0000-00005F610000}"/>
    <cellStyle name="Note 65 2 4 2" xfId="24930" xr:uid="{00000000-0005-0000-0000-000060610000}"/>
    <cellStyle name="Note 65 2 5" xfId="24931" xr:uid="{00000000-0005-0000-0000-000061610000}"/>
    <cellStyle name="Note 65 2 5 2" xfId="24932" xr:uid="{00000000-0005-0000-0000-000062610000}"/>
    <cellStyle name="Note 65 2 6" xfId="24933" xr:uid="{00000000-0005-0000-0000-000063610000}"/>
    <cellStyle name="Note 65 3" xfId="24934" xr:uid="{00000000-0005-0000-0000-000064610000}"/>
    <cellStyle name="Note 65 3 2" xfId="24935" xr:uid="{00000000-0005-0000-0000-000065610000}"/>
    <cellStyle name="Note 65 4" xfId="24936" xr:uid="{00000000-0005-0000-0000-000066610000}"/>
    <cellStyle name="Note 65 4 2" xfId="24937" xr:uid="{00000000-0005-0000-0000-000067610000}"/>
    <cellStyle name="Note 65 5" xfId="24938" xr:uid="{00000000-0005-0000-0000-000068610000}"/>
    <cellStyle name="Note 65 5 2" xfId="24939" xr:uid="{00000000-0005-0000-0000-000069610000}"/>
    <cellStyle name="Note 65 6" xfId="24940" xr:uid="{00000000-0005-0000-0000-00006A610000}"/>
    <cellStyle name="Note 65 6 2" xfId="24941" xr:uid="{00000000-0005-0000-0000-00006B610000}"/>
    <cellStyle name="Note 65 7" xfId="24942" xr:uid="{00000000-0005-0000-0000-00006C610000}"/>
    <cellStyle name="Note 65 8" xfId="24943" xr:uid="{00000000-0005-0000-0000-00006D610000}"/>
    <cellStyle name="Note 66" xfId="24944" xr:uid="{00000000-0005-0000-0000-00006E610000}"/>
    <cellStyle name="Note 66 2" xfId="24945" xr:uid="{00000000-0005-0000-0000-00006F610000}"/>
    <cellStyle name="Note 66 2 2" xfId="24946" xr:uid="{00000000-0005-0000-0000-000070610000}"/>
    <cellStyle name="Note 66 2 2 2" xfId="24947" xr:uid="{00000000-0005-0000-0000-000071610000}"/>
    <cellStyle name="Note 66 2 3" xfId="24948" xr:uid="{00000000-0005-0000-0000-000072610000}"/>
    <cellStyle name="Note 66 2 3 2" xfId="24949" xr:uid="{00000000-0005-0000-0000-000073610000}"/>
    <cellStyle name="Note 66 2 4" xfId="24950" xr:uid="{00000000-0005-0000-0000-000074610000}"/>
    <cellStyle name="Note 66 2 4 2" xfId="24951" xr:uid="{00000000-0005-0000-0000-000075610000}"/>
    <cellStyle name="Note 66 2 5" xfId="24952" xr:uid="{00000000-0005-0000-0000-000076610000}"/>
    <cellStyle name="Note 66 2 5 2" xfId="24953" xr:uid="{00000000-0005-0000-0000-000077610000}"/>
    <cellStyle name="Note 66 2 6" xfId="24954" xr:uid="{00000000-0005-0000-0000-000078610000}"/>
    <cellStyle name="Note 66 3" xfId="24955" xr:uid="{00000000-0005-0000-0000-000079610000}"/>
    <cellStyle name="Note 66 3 2" xfId="24956" xr:uid="{00000000-0005-0000-0000-00007A610000}"/>
    <cellStyle name="Note 66 4" xfId="24957" xr:uid="{00000000-0005-0000-0000-00007B610000}"/>
    <cellStyle name="Note 66 4 2" xfId="24958" xr:uid="{00000000-0005-0000-0000-00007C610000}"/>
    <cellStyle name="Note 66 5" xfId="24959" xr:uid="{00000000-0005-0000-0000-00007D610000}"/>
    <cellStyle name="Note 66 5 2" xfId="24960" xr:uid="{00000000-0005-0000-0000-00007E610000}"/>
    <cellStyle name="Note 66 6" xfId="24961" xr:uid="{00000000-0005-0000-0000-00007F610000}"/>
    <cellStyle name="Note 66 6 2" xfId="24962" xr:uid="{00000000-0005-0000-0000-000080610000}"/>
    <cellStyle name="Note 66 7" xfId="24963" xr:uid="{00000000-0005-0000-0000-000081610000}"/>
    <cellStyle name="Note 66 8" xfId="24964" xr:uid="{00000000-0005-0000-0000-000082610000}"/>
    <cellStyle name="Note 67" xfId="24965" xr:uid="{00000000-0005-0000-0000-000083610000}"/>
    <cellStyle name="Note 67 2" xfId="24966" xr:uid="{00000000-0005-0000-0000-000084610000}"/>
    <cellStyle name="Note 67 2 2" xfId="24967" xr:uid="{00000000-0005-0000-0000-000085610000}"/>
    <cellStyle name="Note 67 2 2 2" xfId="24968" xr:uid="{00000000-0005-0000-0000-000086610000}"/>
    <cellStyle name="Note 67 2 3" xfId="24969" xr:uid="{00000000-0005-0000-0000-000087610000}"/>
    <cellStyle name="Note 67 2 3 2" xfId="24970" xr:uid="{00000000-0005-0000-0000-000088610000}"/>
    <cellStyle name="Note 67 2 4" xfId="24971" xr:uid="{00000000-0005-0000-0000-000089610000}"/>
    <cellStyle name="Note 67 2 4 2" xfId="24972" xr:uid="{00000000-0005-0000-0000-00008A610000}"/>
    <cellStyle name="Note 67 2 5" xfId="24973" xr:uid="{00000000-0005-0000-0000-00008B610000}"/>
    <cellStyle name="Note 67 2 5 2" xfId="24974" xr:uid="{00000000-0005-0000-0000-00008C610000}"/>
    <cellStyle name="Note 67 2 6" xfId="24975" xr:uid="{00000000-0005-0000-0000-00008D610000}"/>
    <cellStyle name="Note 67 3" xfId="24976" xr:uid="{00000000-0005-0000-0000-00008E610000}"/>
    <cellStyle name="Note 67 3 2" xfId="24977" xr:uid="{00000000-0005-0000-0000-00008F610000}"/>
    <cellStyle name="Note 67 4" xfId="24978" xr:uid="{00000000-0005-0000-0000-000090610000}"/>
    <cellStyle name="Note 67 4 2" xfId="24979" xr:uid="{00000000-0005-0000-0000-000091610000}"/>
    <cellStyle name="Note 67 5" xfId="24980" xr:uid="{00000000-0005-0000-0000-000092610000}"/>
    <cellStyle name="Note 67 5 2" xfId="24981" xr:uid="{00000000-0005-0000-0000-000093610000}"/>
    <cellStyle name="Note 67 6" xfId="24982" xr:uid="{00000000-0005-0000-0000-000094610000}"/>
    <cellStyle name="Note 67 6 2" xfId="24983" xr:uid="{00000000-0005-0000-0000-000095610000}"/>
    <cellStyle name="Note 67 7" xfId="24984" xr:uid="{00000000-0005-0000-0000-000096610000}"/>
    <cellStyle name="Note 67 8" xfId="24985" xr:uid="{00000000-0005-0000-0000-000097610000}"/>
    <cellStyle name="Note 68" xfId="24986" xr:uid="{00000000-0005-0000-0000-000098610000}"/>
    <cellStyle name="Note 68 2" xfId="24987" xr:uid="{00000000-0005-0000-0000-000099610000}"/>
    <cellStyle name="Note 68 2 2" xfId="24988" xr:uid="{00000000-0005-0000-0000-00009A610000}"/>
    <cellStyle name="Note 68 2 2 2" xfId="24989" xr:uid="{00000000-0005-0000-0000-00009B610000}"/>
    <cellStyle name="Note 68 2 3" xfId="24990" xr:uid="{00000000-0005-0000-0000-00009C610000}"/>
    <cellStyle name="Note 68 2 3 2" xfId="24991" xr:uid="{00000000-0005-0000-0000-00009D610000}"/>
    <cellStyle name="Note 68 2 4" xfId="24992" xr:uid="{00000000-0005-0000-0000-00009E610000}"/>
    <cellStyle name="Note 68 2 4 2" xfId="24993" xr:uid="{00000000-0005-0000-0000-00009F610000}"/>
    <cellStyle name="Note 68 2 5" xfId="24994" xr:uid="{00000000-0005-0000-0000-0000A0610000}"/>
    <cellStyle name="Note 68 2 5 2" xfId="24995" xr:uid="{00000000-0005-0000-0000-0000A1610000}"/>
    <cellStyle name="Note 68 2 6" xfId="24996" xr:uid="{00000000-0005-0000-0000-0000A2610000}"/>
    <cellStyle name="Note 68 3" xfId="24997" xr:uid="{00000000-0005-0000-0000-0000A3610000}"/>
    <cellStyle name="Note 68 3 2" xfId="24998" xr:uid="{00000000-0005-0000-0000-0000A4610000}"/>
    <cellStyle name="Note 68 4" xfId="24999" xr:uid="{00000000-0005-0000-0000-0000A5610000}"/>
    <cellStyle name="Note 68 4 2" xfId="25000" xr:uid="{00000000-0005-0000-0000-0000A6610000}"/>
    <cellStyle name="Note 68 5" xfId="25001" xr:uid="{00000000-0005-0000-0000-0000A7610000}"/>
    <cellStyle name="Note 68 5 2" xfId="25002" xr:uid="{00000000-0005-0000-0000-0000A8610000}"/>
    <cellStyle name="Note 68 6" xfId="25003" xr:uid="{00000000-0005-0000-0000-0000A9610000}"/>
    <cellStyle name="Note 68 6 2" xfId="25004" xr:uid="{00000000-0005-0000-0000-0000AA610000}"/>
    <cellStyle name="Note 68 7" xfId="25005" xr:uid="{00000000-0005-0000-0000-0000AB610000}"/>
    <cellStyle name="Note 68 8" xfId="25006" xr:uid="{00000000-0005-0000-0000-0000AC610000}"/>
    <cellStyle name="Note 69" xfId="25007" xr:uid="{00000000-0005-0000-0000-0000AD610000}"/>
    <cellStyle name="Note 69 2" xfId="25008" xr:uid="{00000000-0005-0000-0000-0000AE610000}"/>
    <cellStyle name="Note 69 2 2" xfId="25009" xr:uid="{00000000-0005-0000-0000-0000AF610000}"/>
    <cellStyle name="Note 69 2 2 2" xfId="25010" xr:uid="{00000000-0005-0000-0000-0000B0610000}"/>
    <cellStyle name="Note 69 2 3" xfId="25011" xr:uid="{00000000-0005-0000-0000-0000B1610000}"/>
    <cellStyle name="Note 69 2 3 2" xfId="25012" xr:uid="{00000000-0005-0000-0000-0000B2610000}"/>
    <cellStyle name="Note 69 2 4" xfId="25013" xr:uid="{00000000-0005-0000-0000-0000B3610000}"/>
    <cellStyle name="Note 69 2 4 2" xfId="25014" xr:uid="{00000000-0005-0000-0000-0000B4610000}"/>
    <cellStyle name="Note 69 2 5" xfId="25015" xr:uid="{00000000-0005-0000-0000-0000B5610000}"/>
    <cellStyle name="Note 69 2 5 2" xfId="25016" xr:uid="{00000000-0005-0000-0000-0000B6610000}"/>
    <cellStyle name="Note 69 2 6" xfId="25017" xr:uid="{00000000-0005-0000-0000-0000B7610000}"/>
    <cellStyle name="Note 69 3" xfId="25018" xr:uid="{00000000-0005-0000-0000-0000B8610000}"/>
    <cellStyle name="Note 69 3 2" xfId="25019" xr:uid="{00000000-0005-0000-0000-0000B9610000}"/>
    <cellStyle name="Note 69 4" xfId="25020" xr:uid="{00000000-0005-0000-0000-0000BA610000}"/>
    <cellStyle name="Note 69 4 2" xfId="25021" xr:uid="{00000000-0005-0000-0000-0000BB610000}"/>
    <cellStyle name="Note 69 5" xfId="25022" xr:uid="{00000000-0005-0000-0000-0000BC610000}"/>
    <cellStyle name="Note 69 5 2" xfId="25023" xr:uid="{00000000-0005-0000-0000-0000BD610000}"/>
    <cellStyle name="Note 69 6" xfId="25024" xr:uid="{00000000-0005-0000-0000-0000BE610000}"/>
    <cellStyle name="Note 69 6 2" xfId="25025" xr:uid="{00000000-0005-0000-0000-0000BF610000}"/>
    <cellStyle name="Note 69 7" xfId="25026" xr:uid="{00000000-0005-0000-0000-0000C0610000}"/>
    <cellStyle name="Note 69 8" xfId="25027" xr:uid="{00000000-0005-0000-0000-0000C1610000}"/>
    <cellStyle name="Note 7" xfId="25028" xr:uid="{00000000-0005-0000-0000-0000C2610000}"/>
    <cellStyle name="Note 7 10" xfId="25029" xr:uid="{00000000-0005-0000-0000-0000C3610000}"/>
    <cellStyle name="Note 7 11" xfId="25030" xr:uid="{00000000-0005-0000-0000-0000C4610000}"/>
    <cellStyle name="Note 7 2" xfId="25031" xr:uid="{00000000-0005-0000-0000-0000C5610000}"/>
    <cellStyle name="Note 7 2 2" xfId="25032" xr:uid="{00000000-0005-0000-0000-0000C6610000}"/>
    <cellStyle name="Note 7 2 2 2" xfId="25033" xr:uid="{00000000-0005-0000-0000-0000C7610000}"/>
    <cellStyle name="Note 7 2 3" xfId="25034" xr:uid="{00000000-0005-0000-0000-0000C8610000}"/>
    <cellStyle name="Note 7 2 3 2" xfId="25035" xr:uid="{00000000-0005-0000-0000-0000C9610000}"/>
    <cellStyle name="Note 7 2 4" xfId="25036" xr:uid="{00000000-0005-0000-0000-0000CA610000}"/>
    <cellStyle name="Note 7 2 4 2" xfId="25037" xr:uid="{00000000-0005-0000-0000-0000CB610000}"/>
    <cellStyle name="Note 7 2 5" xfId="25038" xr:uid="{00000000-0005-0000-0000-0000CC610000}"/>
    <cellStyle name="Note 7 2 5 2" xfId="25039" xr:uid="{00000000-0005-0000-0000-0000CD610000}"/>
    <cellStyle name="Note 7 2 6" xfId="25040" xr:uid="{00000000-0005-0000-0000-0000CE610000}"/>
    <cellStyle name="Note 7 2 7" xfId="25041" xr:uid="{00000000-0005-0000-0000-0000CF610000}"/>
    <cellStyle name="Note 7 2 8" xfId="25042" xr:uid="{00000000-0005-0000-0000-0000D0610000}"/>
    <cellStyle name="Note 7 2 9" xfId="25043" xr:uid="{00000000-0005-0000-0000-0000D1610000}"/>
    <cellStyle name="Note 7 3" xfId="25044" xr:uid="{00000000-0005-0000-0000-0000D2610000}"/>
    <cellStyle name="Note 7 3 2" xfId="25045" xr:uid="{00000000-0005-0000-0000-0000D3610000}"/>
    <cellStyle name="Note 7 4" xfId="25046" xr:uid="{00000000-0005-0000-0000-0000D4610000}"/>
    <cellStyle name="Note 7 4 2" xfId="25047" xr:uid="{00000000-0005-0000-0000-0000D5610000}"/>
    <cellStyle name="Note 7 5" xfId="25048" xr:uid="{00000000-0005-0000-0000-0000D6610000}"/>
    <cellStyle name="Note 7 5 2" xfId="25049" xr:uid="{00000000-0005-0000-0000-0000D7610000}"/>
    <cellStyle name="Note 7 6" xfId="25050" xr:uid="{00000000-0005-0000-0000-0000D8610000}"/>
    <cellStyle name="Note 7 6 2" xfId="25051" xr:uid="{00000000-0005-0000-0000-0000D9610000}"/>
    <cellStyle name="Note 7 7" xfId="25052" xr:uid="{00000000-0005-0000-0000-0000DA610000}"/>
    <cellStyle name="Note 7 8" xfId="25053" xr:uid="{00000000-0005-0000-0000-0000DB610000}"/>
    <cellStyle name="Note 7 9" xfId="25054" xr:uid="{00000000-0005-0000-0000-0000DC610000}"/>
    <cellStyle name="Note 70" xfId="25055" xr:uid="{00000000-0005-0000-0000-0000DD610000}"/>
    <cellStyle name="Note 70 2" xfId="25056" xr:uid="{00000000-0005-0000-0000-0000DE610000}"/>
    <cellStyle name="Note 70 2 2" xfId="25057" xr:uid="{00000000-0005-0000-0000-0000DF610000}"/>
    <cellStyle name="Note 70 2 2 2" xfId="25058" xr:uid="{00000000-0005-0000-0000-0000E0610000}"/>
    <cellStyle name="Note 70 2 3" xfId="25059" xr:uid="{00000000-0005-0000-0000-0000E1610000}"/>
    <cellStyle name="Note 70 2 3 2" xfId="25060" xr:uid="{00000000-0005-0000-0000-0000E2610000}"/>
    <cellStyle name="Note 70 2 4" xfId="25061" xr:uid="{00000000-0005-0000-0000-0000E3610000}"/>
    <cellStyle name="Note 70 2 4 2" xfId="25062" xr:uid="{00000000-0005-0000-0000-0000E4610000}"/>
    <cellStyle name="Note 70 2 5" xfId="25063" xr:uid="{00000000-0005-0000-0000-0000E5610000}"/>
    <cellStyle name="Note 70 2 5 2" xfId="25064" xr:uid="{00000000-0005-0000-0000-0000E6610000}"/>
    <cellStyle name="Note 70 2 6" xfId="25065" xr:uid="{00000000-0005-0000-0000-0000E7610000}"/>
    <cellStyle name="Note 70 3" xfId="25066" xr:uid="{00000000-0005-0000-0000-0000E8610000}"/>
    <cellStyle name="Note 70 3 2" xfId="25067" xr:uid="{00000000-0005-0000-0000-0000E9610000}"/>
    <cellStyle name="Note 70 4" xfId="25068" xr:uid="{00000000-0005-0000-0000-0000EA610000}"/>
    <cellStyle name="Note 70 4 2" xfId="25069" xr:uid="{00000000-0005-0000-0000-0000EB610000}"/>
    <cellStyle name="Note 70 5" xfId="25070" xr:uid="{00000000-0005-0000-0000-0000EC610000}"/>
    <cellStyle name="Note 70 5 2" xfId="25071" xr:uid="{00000000-0005-0000-0000-0000ED610000}"/>
    <cellStyle name="Note 70 6" xfId="25072" xr:uid="{00000000-0005-0000-0000-0000EE610000}"/>
    <cellStyle name="Note 70 6 2" xfId="25073" xr:uid="{00000000-0005-0000-0000-0000EF610000}"/>
    <cellStyle name="Note 70 7" xfId="25074" xr:uid="{00000000-0005-0000-0000-0000F0610000}"/>
    <cellStyle name="Note 70 8" xfId="25075" xr:uid="{00000000-0005-0000-0000-0000F1610000}"/>
    <cellStyle name="Note 71" xfId="25076" xr:uid="{00000000-0005-0000-0000-0000F2610000}"/>
    <cellStyle name="Note 71 2" xfId="25077" xr:uid="{00000000-0005-0000-0000-0000F3610000}"/>
    <cellStyle name="Note 71 2 2" xfId="25078" xr:uid="{00000000-0005-0000-0000-0000F4610000}"/>
    <cellStyle name="Note 71 2 2 2" xfId="25079" xr:uid="{00000000-0005-0000-0000-0000F5610000}"/>
    <cellStyle name="Note 71 2 3" xfId="25080" xr:uid="{00000000-0005-0000-0000-0000F6610000}"/>
    <cellStyle name="Note 71 2 3 2" xfId="25081" xr:uid="{00000000-0005-0000-0000-0000F7610000}"/>
    <cellStyle name="Note 71 2 4" xfId="25082" xr:uid="{00000000-0005-0000-0000-0000F8610000}"/>
    <cellStyle name="Note 71 2 4 2" xfId="25083" xr:uid="{00000000-0005-0000-0000-0000F9610000}"/>
    <cellStyle name="Note 71 2 5" xfId="25084" xr:uid="{00000000-0005-0000-0000-0000FA610000}"/>
    <cellStyle name="Note 71 2 5 2" xfId="25085" xr:uid="{00000000-0005-0000-0000-0000FB610000}"/>
    <cellStyle name="Note 71 2 6" xfId="25086" xr:uid="{00000000-0005-0000-0000-0000FC610000}"/>
    <cellStyle name="Note 71 3" xfId="25087" xr:uid="{00000000-0005-0000-0000-0000FD610000}"/>
    <cellStyle name="Note 71 3 2" xfId="25088" xr:uid="{00000000-0005-0000-0000-0000FE610000}"/>
    <cellStyle name="Note 71 4" xfId="25089" xr:uid="{00000000-0005-0000-0000-0000FF610000}"/>
    <cellStyle name="Note 71 4 2" xfId="25090" xr:uid="{00000000-0005-0000-0000-000000620000}"/>
    <cellStyle name="Note 71 5" xfId="25091" xr:uid="{00000000-0005-0000-0000-000001620000}"/>
    <cellStyle name="Note 71 5 2" xfId="25092" xr:uid="{00000000-0005-0000-0000-000002620000}"/>
    <cellStyle name="Note 71 6" xfId="25093" xr:uid="{00000000-0005-0000-0000-000003620000}"/>
    <cellStyle name="Note 71 6 2" xfId="25094" xr:uid="{00000000-0005-0000-0000-000004620000}"/>
    <cellStyle name="Note 71 7" xfId="25095" xr:uid="{00000000-0005-0000-0000-000005620000}"/>
    <cellStyle name="Note 71 8" xfId="25096" xr:uid="{00000000-0005-0000-0000-000006620000}"/>
    <cellStyle name="Note 72" xfId="25097" xr:uid="{00000000-0005-0000-0000-000007620000}"/>
    <cellStyle name="Note 72 2" xfId="25098" xr:uid="{00000000-0005-0000-0000-000008620000}"/>
    <cellStyle name="Note 72 2 2" xfId="25099" xr:uid="{00000000-0005-0000-0000-000009620000}"/>
    <cellStyle name="Note 72 2 2 2" xfId="25100" xr:uid="{00000000-0005-0000-0000-00000A620000}"/>
    <cellStyle name="Note 72 2 3" xfId="25101" xr:uid="{00000000-0005-0000-0000-00000B620000}"/>
    <cellStyle name="Note 72 2 3 2" xfId="25102" xr:uid="{00000000-0005-0000-0000-00000C620000}"/>
    <cellStyle name="Note 72 2 4" xfId="25103" xr:uid="{00000000-0005-0000-0000-00000D620000}"/>
    <cellStyle name="Note 72 2 4 2" xfId="25104" xr:uid="{00000000-0005-0000-0000-00000E620000}"/>
    <cellStyle name="Note 72 2 5" xfId="25105" xr:uid="{00000000-0005-0000-0000-00000F620000}"/>
    <cellStyle name="Note 72 2 5 2" xfId="25106" xr:uid="{00000000-0005-0000-0000-000010620000}"/>
    <cellStyle name="Note 72 2 6" xfId="25107" xr:uid="{00000000-0005-0000-0000-000011620000}"/>
    <cellStyle name="Note 72 3" xfId="25108" xr:uid="{00000000-0005-0000-0000-000012620000}"/>
    <cellStyle name="Note 72 3 2" xfId="25109" xr:uid="{00000000-0005-0000-0000-000013620000}"/>
    <cellStyle name="Note 72 4" xfId="25110" xr:uid="{00000000-0005-0000-0000-000014620000}"/>
    <cellStyle name="Note 72 4 2" xfId="25111" xr:uid="{00000000-0005-0000-0000-000015620000}"/>
    <cellStyle name="Note 72 5" xfId="25112" xr:uid="{00000000-0005-0000-0000-000016620000}"/>
    <cellStyle name="Note 72 5 2" xfId="25113" xr:uid="{00000000-0005-0000-0000-000017620000}"/>
    <cellStyle name="Note 72 6" xfId="25114" xr:uid="{00000000-0005-0000-0000-000018620000}"/>
    <cellStyle name="Note 72 6 2" xfId="25115" xr:uid="{00000000-0005-0000-0000-000019620000}"/>
    <cellStyle name="Note 72 7" xfId="25116" xr:uid="{00000000-0005-0000-0000-00001A620000}"/>
    <cellStyle name="Note 72 8" xfId="25117" xr:uid="{00000000-0005-0000-0000-00001B620000}"/>
    <cellStyle name="Note 8" xfId="25118" xr:uid="{00000000-0005-0000-0000-00001C620000}"/>
    <cellStyle name="Note 8 10" xfId="25119" xr:uid="{00000000-0005-0000-0000-00001D620000}"/>
    <cellStyle name="Note 8 11" xfId="25120" xr:uid="{00000000-0005-0000-0000-00001E620000}"/>
    <cellStyle name="Note 8 2" xfId="25121" xr:uid="{00000000-0005-0000-0000-00001F620000}"/>
    <cellStyle name="Note 8 2 2" xfId="25122" xr:uid="{00000000-0005-0000-0000-000020620000}"/>
    <cellStyle name="Note 8 2 2 2" xfId="25123" xr:uid="{00000000-0005-0000-0000-000021620000}"/>
    <cellStyle name="Note 8 2 3" xfId="25124" xr:uid="{00000000-0005-0000-0000-000022620000}"/>
    <cellStyle name="Note 8 2 3 2" xfId="25125" xr:uid="{00000000-0005-0000-0000-000023620000}"/>
    <cellStyle name="Note 8 2 4" xfId="25126" xr:uid="{00000000-0005-0000-0000-000024620000}"/>
    <cellStyle name="Note 8 2 4 2" xfId="25127" xr:uid="{00000000-0005-0000-0000-000025620000}"/>
    <cellStyle name="Note 8 2 5" xfId="25128" xr:uid="{00000000-0005-0000-0000-000026620000}"/>
    <cellStyle name="Note 8 2 5 2" xfId="25129" xr:uid="{00000000-0005-0000-0000-000027620000}"/>
    <cellStyle name="Note 8 2 6" xfId="25130" xr:uid="{00000000-0005-0000-0000-000028620000}"/>
    <cellStyle name="Note 8 2 7" xfId="25131" xr:uid="{00000000-0005-0000-0000-000029620000}"/>
    <cellStyle name="Note 8 2 8" xfId="25132" xr:uid="{00000000-0005-0000-0000-00002A620000}"/>
    <cellStyle name="Note 8 2 9" xfId="25133" xr:uid="{00000000-0005-0000-0000-00002B620000}"/>
    <cellStyle name="Note 8 3" xfId="25134" xr:uid="{00000000-0005-0000-0000-00002C620000}"/>
    <cellStyle name="Note 8 3 2" xfId="25135" xr:uid="{00000000-0005-0000-0000-00002D620000}"/>
    <cellStyle name="Note 8 4" xfId="25136" xr:uid="{00000000-0005-0000-0000-00002E620000}"/>
    <cellStyle name="Note 8 4 2" xfId="25137" xr:uid="{00000000-0005-0000-0000-00002F620000}"/>
    <cellStyle name="Note 8 5" xfId="25138" xr:uid="{00000000-0005-0000-0000-000030620000}"/>
    <cellStyle name="Note 8 5 2" xfId="25139" xr:uid="{00000000-0005-0000-0000-000031620000}"/>
    <cellStyle name="Note 8 6" xfId="25140" xr:uid="{00000000-0005-0000-0000-000032620000}"/>
    <cellStyle name="Note 8 6 2" xfId="25141" xr:uid="{00000000-0005-0000-0000-000033620000}"/>
    <cellStyle name="Note 8 7" xfId="25142" xr:uid="{00000000-0005-0000-0000-000034620000}"/>
    <cellStyle name="Note 8 8" xfId="25143" xr:uid="{00000000-0005-0000-0000-000035620000}"/>
    <cellStyle name="Note 8 9" xfId="25144" xr:uid="{00000000-0005-0000-0000-000036620000}"/>
    <cellStyle name="Note 9" xfId="25145" xr:uid="{00000000-0005-0000-0000-000037620000}"/>
    <cellStyle name="Note 9 10" xfId="25146" xr:uid="{00000000-0005-0000-0000-000038620000}"/>
    <cellStyle name="Note 9 11" xfId="25147" xr:uid="{00000000-0005-0000-0000-000039620000}"/>
    <cellStyle name="Note 9 2" xfId="25148" xr:uid="{00000000-0005-0000-0000-00003A620000}"/>
    <cellStyle name="Note 9 2 2" xfId="25149" xr:uid="{00000000-0005-0000-0000-00003B620000}"/>
    <cellStyle name="Note 9 2 2 2" xfId="25150" xr:uid="{00000000-0005-0000-0000-00003C620000}"/>
    <cellStyle name="Note 9 2 3" xfId="25151" xr:uid="{00000000-0005-0000-0000-00003D620000}"/>
    <cellStyle name="Note 9 2 3 2" xfId="25152" xr:uid="{00000000-0005-0000-0000-00003E620000}"/>
    <cellStyle name="Note 9 2 4" xfId="25153" xr:uid="{00000000-0005-0000-0000-00003F620000}"/>
    <cellStyle name="Note 9 2 4 2" xfId="25154" xr:uid="{00000000-0005-0000-0000-000040620000}"/>
    <cellStyle name="Note 9 2 5" xfId="25155" xr:uid="{00000000-0005-0000-0000-000041620000}"/>
    <cellStyle name="Note 9 2 5 2" xfId="25156" xr:uid="{00000000-0005-0000-0000-000042620000}"/>
    <cellStyle name="Note 9 2 6" xfId="25157" xr:uid="{00000000-0005-0000-0000-000043620000}"/>
    <cellStyle name="Note 9 2 7" xfId="25158" xr:uid="{00000000-0005-0000-0000-000044620000}"/>
    <cellStyle name="Note 9 2 8" xfId="25159" xr:uid="{00000000-0005-0000-0000-000045620000}"/>
    <cellStyle name="Note 9 2 9" xfId="25160" xr:uid="{00000000-0005-0000-0000-000046620000}"/>
    <cellStyle name="Note 9 3" xfId="25161" xr:uid="{00000000-0005-0000-0000-000047620000}"/>
    <cellStyle name="Note 9 3 2" xfId="25162" xr:uid="{00000000-0005-0000-0000-000048620000}"/>
    <cellStyle name="Note 9 4" xfId="25163" xr:uid="{00000000-0005-0000-0000-000049620000}"/>
    <cellStyle name="Note 9 4 2" xfId="25164" xr:uid="{00000000-0005-0000-0000-00004A620000}"/>
    <cellStyle name="Note 9 5" xfId="25165" xr:uid="{00000000-0005-0000-0000-00004B620000}"/>
    <cellStyle name="Note 9 5 2" xfId="25166" xr:uid="{00000000-0005-0000-0000-00004C620000}"/>
    <cellStyle name="Note 9 6" xfId="25167" xr:uid="{00000000-0005-0000-0000-00004D620000}"/>
    <cellStyle name="Note 9 6 2" xfId="25168" xr:uid="{00000000-0005-0000-0000-00004E620000}"/>
    <cellStyle name="Note 9 7" xfId="25169" xr:uid="{00000000-0005-0000-0000-00004F620000}"/>
    <cellStyle name="Note 9 8" xfId="25170" xr:uid="{00000000-0005-0000-0000-000050620000}"/>
    <cellStyle name="Note 9 9" xfId="25171" xr:uid="{00000000-0005-0000-0000-000051620000}"/>
    <cellStyle name="Number" xfId="25172" xr:uid="{00000000-0005-0000-0000-000052620000}"/>
    <cellStyle name="Number 10" xfId="25173" xr:uid="{00000000-0005-0000-0000-000053620000}"/>
    <cellStyle name="number 11" xfId="25174" xr:uid="{00000000-0005-0000-0000-000054620000}"/>
    <cellStyle name="number 12" xfId="25175" xr:uid="{00000000-0005-0000-0000-000055620000}"/>
    <cellStyle name="number 13" xfId="25176" xr:uid="{00000000-0005-0000-0000-000056620000}"/>
    <cellStyle name="number 14" xfId="25177" xr:uid="{00000000-0005-0000-0000-000057620000}"/>
    <cellStyle name="number 15" xfId="25178" xr:uid="{00000000-0005-0000-0000-000058620000}"/>
    <cellStyle name="number 16" xfId="25179" xr:uid="{00000000-0005-0000-0000-000059620000}"/>
    <cellStyle name="number 17" xfId="25180" xr:uid="{00000000-0005-0000-0000-00005A620000}"/>
    <cellStyle name="number 18" xfId="25181" xr:uid="{00000000-0005-0000-0000-00005B620000}"/>
    <cellStyle name="number 19" xfId="25182" xr:uid="{00000000-0005-0000-0000-00005C620000}"/>
    <cellStyle name="number 2" xfId="25183" xr:uid="{00000000-0005-0000-0000-00005D620000}"/>
    <cellStyle name="number 20" xfId="25184" xr:uid="{00000000-0005-0000-0000-00005E620000}"/>
    <cellStyle name="number 21" xfId="25185" xr:uid="{00000000-0005-0000-0000-00005F620000}"/>
    <cellStyle name="number 22" xfId="25186" xr:uid="{00000000-0005-0000-0000-000060620000}"/>
    <cellStyle name="number 23" xfId="25187" xr:uid="{00000000-0005-0000-0000-000061620000}"/>
    <cellStyle name="number 24" xfId="25188" xr:uid="{00000000-0005-0000-0000-000062620000}"/>
    <cellStyle name="number 25" xfId="25189" xr:uid="{00000000-0005-0000-0000-000063620000}"/>
    <cellStyle name="number 26" xfId="25190" xr:uid="{00000000-0005-0000-0000-000064620000}"/>
    <cellStyle name="number 27" xfId="25191" xr:uid="{00000000-0005-0000-0000-000065620000}"/>
    <cellStyle name="number 28" xfId="25192" xr:uid="{00000000-0005-0000-0000-000066620000}"/>
    <cellStyle name="number 29" xfId="25193" xr:uid="{00000000-0005-0000-0000-000067620000}"/>
    <cellStyle name="number 3" xfId="25194" xr:uid="{00000000-0005-0000-0000-000068620000}"/>
    <cellStyle name="number 30" xfId="25195" xr:uid="{00000000-0005-0000-0000-000069620000}"/>
    <cellStyle name="number 31" xfId="25196" xr:uid="{00000000-0005-0000-0000-00006A620000}"/>
    <cellStyle name="number 32" xfId="25197" xr:uid="{00000000-0005-0000-0000-00006B620000}"/>
    <cellStyle name="number 33" xfId="25198" xr:uid="{00000000-0005-0000-0000-00006C620000}"/>
    <cellStyle name="number 34" xfId="25199" xr:uid="{00000000-0005-0000-0000-00006D620000}"/>
    <cellStyle name="number 35" xfId="25200" xr:uid="{00000000-0005-0000-0000-00006E620000}"/>
    <cellStyle name="Number 4" xfId="25201" xr:uid="{00000000-0005-0000-0000-00006F620000}"/>
    <cellStyle name="Number 5" xfId="25202" xr:uid="{00000000-0005-0000-0000-000070620000}"/>
    <cellStyle name="Number 6" xfId="25203" xr:uid="{00000000-0005-0000-0000-000071620000}"/>
    <cellStyle name="Number 7" xfId="25204" xr:uid="{00000000-0005-0000-0000-000072620000}"/>
    <cellStyle name="Number 8" xfId="25205" xr:uid="{00000000-0005-0000-0000-000073620000}"/>
    <cellStyle name="Number 9" xfId="25206" xr:uid="{00000000-0005-0000-0000-000074620000}"/>
    <cellStyle name="Numbers" xfId="25207" xr:uid="{00000000-0005-0000-0000-000075620000}"/>
    <cellStyle name="Numbers - Bold" xfId="25208" xr:uid="{00000000-0005-0000-0000-000076620000}"/>
    <cellStyle name="Numbers - Bold 2" xfId="25209" xr:uid="{00000000-0005-0000-0000-000077620000}"/>
    <cellStyle name="Output 10" xfId="25210" xr:uid="{00000000-0005-0000-0000-000078620000}"/>
    <cellStyle name="Output 11" xfId="25211" xr:uid="{00000000-0005-0000-0000-000079620000}"/>
    <cellStyle name="Output 12" xfId="25212" xr:uid="{00000000-0005-0000-0000-00007A620000}"/>
    <cellStyle name="Output 13" xfId="25213" xr:uid="{00000000-0005-0000-0000-00007B620000}"/>
    <cellStyle name="Output 14" xfId="25214" xr:uid="{00000000-0005-0000-0000-00007C620000}"/>
    <cellStyle name="Output 15" xfId="25215" xr:uid="{00000000-0005-0000-0000-00007D620000}"/>
    <cellStyle name="Output 16" xfId="25216" xr:uid="{00000000-0005-0000-0000-00007E620000}"/>
    <cellStyle name="Output 17" xfId="25217" xr:uid="{00000000-0005-0000-0000-00007F620000}"/>
    <cellStyle name="Output 18" xfId="25218" xr:uid="{00000000-0005-0000-0000-000080620000}"/>
    <cellStyle name="Output 19" xfId="25219" xr:uid="{00000000-0005-0000-0000-000081620000}"/>
    <cellStyle name="Output 2" xfId="25220" xr:uid="{00000000-0005-0000-0000-000082620000}"/>
    <cellStyle name="Output 2 2" xfId="25221" xr:uid="{00000000-0005-0000-0000-000083620000}"/>
    <cellStyle name="Output 2 2 2" xfId="25222" xr:uid="{00000000-0005-0000-0000-000084620000}"/>
    <cellStyle name="Output 2 2 2 2" xfId="25223" xr:uid="{00000000-0005-0000-0000-000085620000}"/>
    <cellStyle name="Output 2 2 2 3" xfId="25224" xr:uid="{00000000-0005-0000-0000-000086620000}"/>
    <cellStyle name="Output 2 2 3" xfId="25225" xr:uid="{00000000-0005-0000-0000-000087620000}"/>
    <cellStyle name="Output 2 2 3 2" xfId="25226" xr:uid="{00000000-0005-0000-0000-000088620000}"/>
    <cellStyle name="Output 2 2 3 3" xfId="25227" xr:uid="{00000000-0005-0000-0000-000089620000}"/>
    <cellStyle name="Output 2 2 4" xfId="25228" xr:uid="{00000000-0005-0000-0000-00008A620000}"/>
    <cellStyle name="Output 2 2 5" xfId="25229" xr:uid="{00000000-0005-0000-0000-00008B620000}"/>
    <cellStyle name="Output 2 3" xfId="25230" xr:uid="{00000000-0005-0000-0000-00008C620000}"/>
    <cellStyle name="Output 2 3 2" xfId="25231" xr:uid="{00000000-0005-0000-0000-00008D620000}"/>
    <cellStyle name="Output 2 3 3" xfId="25232" xr:uid="{00000000-0005-0000-0000-00008E620000}"/>
    <cellStyle name="Output 2 4" xfId="25233" xr:uid="{00000000-0005-0000-0000-00008F620000}"/>
    <cellStyle name="Output 2 4 2" xfId="25234" xr:uid="{00000000-0005-0000-0000-000090620000}"/>
    <cellStyle name="Output 2 4 3" xfId="25235" xr:uid="{00000000-0005-0000-0000-000091620000}"/>
    <cellStyle name="Output 2 5" xfId="25236" xr:uid="{00000000-0005-0000-0000-000092620000}"/>
    <cellStyle name="Output 2 5 2" xfId="25237" xr:uid="{00000000-0005-0000-0000-000093620000}"/>
    <cellStyle name="Output 2 5 3" xfId="25238" xr:uid="{00000000-0005-0000-0000-000094620000}"/>
    <cellStyle name="Output 20" xfId="25239" xr:uid="{00000000-0005-0000-0000-000095620000}"/>
    <cellStyle name="Output 21" xfId="25240" xr:uid="{00000000-0005-0000-0000-000096620000}"/>
    <cellStyle name="Output 22" xfId="25241" xr:uid="{00000000-0005-0000-0000-000097620000}"/>
    <cellStyle name="Output 23" xfId="25242" xr:uid="{00000000-0005-0000-0000-000098620000}"/>
    <cellStyle name="Output 24" xfId="25243" xr:uid="{00000000-0005-0000-0000-000099620000}"/>
    <cellStyle name="Output 25" xfId="25244" xr:uid="{00000000-0005-0000-0000-00009A620000}"/>
    <cellStyle name="Output 26" xfId="25245" xr:uid="{00000000-0005-0000-0000-00009B620000}"/>
    <cellStyle name="Output 27" xfId="25246" xr:uid="{00000000-0005-0000-0000-00009C620000}"/>
    <cellStyle name="Output 28" xfId="25247" xr:uid="{00000000-0005-0000-0000-00009D620000}"/>
    <cellStyle name="Output 29" xfId="25248" xr:uid="{00000000-0005-0000-0000-00009E620000}"/>
    <cellStyle name="Output 3" xfId="25249" xr:uid="{00000000-0005-0000-0000-00009F620000}"/>
    <cellStyle name="Output 3 2" xfId="25250" xr:uid="{00000000-0005-0000-0000-0000A0620000}"/>
    <cellStyle name="Output 3 2 2" xfId="25251" xr:uid="{00000000-0005-0000-0000-0000A1620000}"/>
    <cellStyle name="Output 3 2 2 2" xfId="25252" xr:uid="{00000000-0005-0000-0000-0000A2620000}"/>
    <cellStyle name="Output 3 2 2 3" xfId="25253" xr:uid="{00000000-0005-0000-0000-0000A3620000}"/>
    <cellStyle name="Output 3 2 3" xfId="25254" xr:uid="{00000000-0005-0000-0000-0000A4620000}"/>
    <cellStyle name="Output 3 2 3 2" xfId="25255" xr:uid="{00000000-0005-0000-0000-0000A5620000}"/>
    <cellStyle name="Output 3 2 3 3" xfId="25256" xr:uid="{00000000-0005-0000-0000-0000A6620000}"/>
    <cellStyle name="Output 3 2 4" xfId="25257" xr:uid="{00000000-0005-0000-0000-0000A7620000}"/>
    <cellStyle name="Output 3 2 5" xfId="25258" xr:uid="{00000000-0005-0000-0000-0000A8620000}"/>
    <cellStyle name="Output 3 3" xfId="25259" xr:uid="{00000000-0005-0000-0000-0000A9620000}"/>
    <cellStyle name="Output 3 3 2" xfId="25260" xr:uid="{00000000-0005-0000-0000-0000AA620000}"/>
    <cellStyle name="Output 3 3 3" xfId="25261" xr:uid="{00000000-0005-0000-0000-0000AB620000}"/>
    <cellStyle name="Output 3 4" xfId="25262" xr:uid="{00000000-0005-0000-0000-0000AC620000}"/>
    <cellStyle name="Output 3 4 2" xfId="25263" xr:uid="{00000000-0005-0000-0000-0000AD620000}"/>
    <cellStyle name="Output 3 4 3" xfId="25264" xr:uid="{00000000-0005-0000-0000-0000AE620000}"/>
    <cellStyle name="Output 3 5" xfId="25265" xr:uid="{00000000-0005-0000-0000-0000AF620000}"/>
    <cellStyle name="Output 3 5 2" xfId="25266" xr:uid="{00000000-0005-0000-0000-0000B0620000}"/>
    <cellStyle name="Output 3 5 3" xfId="25267" xr:uid="{00000000-0005-0000-0000-0000B1620000}"/>
    <cellStyle name="Output 30" xfId="25268" xr:uid="{00000000-0005-0000-0000-0000B2620000}"/>
    <cellStyle name="Output 31" xfId="25269" xr:uid="{00000000-0005-0000-0000-0000B3620000}"/>
    <cellStyle name="Output 32" xfId="25270" xr:uid="{00000000-0005-0000-0000-0000B4620000}"/>
    <cellStyle name="Output 33" xfId="25271" xr:uid="{00000000-0005-0000-0000-0000B5620000}"/>
    <cellStyle name="Output 34" xfId="25272" xr:uid="{00000000-0005-0000-0000-0000B6620000}"/>
    <cellStyle name="Output 35" xfId="25273" xr:uid="{00000000-0005-0000-0000-0000B7620000}"/>
    <cellStyle name="Output 36" xfId="25274" xr:uid="{00000000-0005-0000-0000-0000B8620000}"/>
    <cellStyle name="Output 37" xfId="25275" xr:uid="{00000000-0005-0000-0000-0000B9620000}"/>
    <cellStyle name="Output 38" xfId="25276" xr:uid="{00000000-0005-0000-0000-0000BA620000}"/>
    <cellStyle name="Output 39" xfId="25277" xr:uid="{00000000-0005-0000-0000-0000BB620000}"/>
    <cellStyle name="Output 4" xfId="25278" xr:uid="{00000000-0005-0000-0000-0000BC620000}"/>
    <cellStyle name="Output 4 2" xfId="25279" xr:uid="{00000000-0005-0000-0000-0000BD620000}"/>
    <cellStyle name="Output 4 2 2" xfId="25280" xr:uid="{00000000-0005-0000-0000-0000BE620000}"/>
    <cellStyle name="Output 4 2 3" xfId="25281" xr:uid="{00000000-0005-0000-0000-0000BF620000}"/>
    <cellStyle name="Output 4 3" xfId="25282" xr:uid="{00000000-0005-0000-0000-0000C0620000}"/>
    <cellStyle name="Output 4 3 2" xfId="25283" xr:uid="{00000000-0005-0000-0000-0000C1620000}"/>
    <cellStyle name="Output 4 3 3" xfId="25284" xr:uid="{00000000-0005-0000-0000-0000C2620000}"/>
    <cellStyle name="Output 4 4" xfId="25285" xr:uid="{00000000-0005-0000-0000-0000C3620000}"/>
    <cellStyle name="Output 4 4 2" xfId="25286" xr:uid="{00000000-0005-0000-0000-0000C4620000}"/>
    <cellStyle name="Output 4 4 3" xfId="25287" xr:uid="{00000000-0005-0000-0000-0000C5620000}"/>
    <cellStyle name="Output 40" xfId="25288" xr:uid="{00000000-0005-0000-0000-0000C6620000}"/>
    <cellStyle name="Output 41" xfId="25289" xr:uid="{00000000-0005-0000-0000-0000C7620000}"/>
    <cellStyle name="Output 42" xfId="25290" xr:uid="{00000000-0005-0000-0000-0000C8620000}"/>
    <cellStyle name="Output 43" xfId="25291" xr:uid="{00000000-0005-0000-0000-0000C9620000}"/>
    <cellStyle name="Output 44" xfId="25292" xr:uid="{00000000-0005-0000-0000-0000CA620000}"/>
    <cellStyle name="Output 45" xfId="25293" xr:uid="{00000000-0005-0000-0000-0000CB620000}"/>
    <cellStyle name="Output 46" xfId="25294" xr:uid="{00000000-0005-0000-0000-0000CC620000}"/>
    <cellStyle name="Output 47" xfId="25295" xr:uid="{00000000-0005-0000-0000-0000CD620000}"/>
    <cellStyle name="Output 48" xfId="25296" xr:uid="{00000000-0005-0000-0000-0000CE620000}"/>
    <cellStyle name="Output 49" xfId="25297" xr:uid="{00000000-0005-0000-0000-0000CF620000}"/>
    <cellStyle name="Output 5" xfId="25298" xr:uid="{00000000-0005-0000-0000-0000D0620000}"/>
    <cellStyle name="Output 5 2" xfId="25299" xr:uid="{00000000-0005-0000-0000-0000D1620000}"/>
    <cellStyle name="Output 5 2 2" xfId="25300" xr:uid="{00000000-0005-0000-0000-0000D2620000}"/>
    <cellStyle name="Output 5 2 3" xfId="25301" xr:uid="{00000000-0005-0000-0000-0000D3620000}"/>
    <cellStyle name="Output 5 3" xfId="25302" xr:uid="{00000000-0005-0000-0000-0000D4620000}"/>
    <cellStyle name="Output 5 3 2" xfId="25303" xr:uid="{00000000-0005-0000-0000-0000D5620000}"/>
    <cellStyle name="Output 5 3 3" xfId="25304" xr:uid="{00000000-0005-0000-0000-0000D6620000}"/>
    <cellStyle name="Output 5 4" xfId="25305" xr:uid="{00000000-0005-0000-0000-0000D7620000}"/>
    <cellStyle name="Output 5 4 2" xfId="25306" xr:uid="{00000000-0005-0000-0000-0000D8620000}"/>
    <cellStyle name="Output 5 4 3" xfId="25307" xr:uid="{00000000-0005-0000-0000-0000D9620000}"/>
    <cellStyle name="Output 50" xfId="25308" xr:uid="{00000000-0005-0000-0000-0000DA620000}"/>
    <cellStyle name="Output 51" xfId="25309" xr:uid="{00000000-0005-0000-0000-0000DB620000}"/>
    <cellStyle name="Output 52" xfId="25310" xr:uid="{00000000-0005-0000-0000-0000DC620000}"/>
    <cellStyle name="Output 53" xfId="25311" xr:uid="{00000000-0005-0000-0000-0000DD620000}"/>
    <cellStyle name="Output 54" xfId="25312" xr:uid="{00000000-0005-0000-0000-0000DE620000}"/>
    <cellStyle name="Output 55" xfId="25313" xr:uid="{00000000-0005-0000-0000-0000DF620000}"/>
    <cellStyle name="Output 56" xfId="25314" xr:uid="{00000000-0005-0000-0000-0000E0620000}"/>
    <cellStyle name="Output 57" xfId="25315" xr:uid="{00000000-0005-0000-0000-0000E1620000}"/>
    <cellStyle name="Output 58" xfId="25316" xr:uid="{00000000-0005-0000-0000-0000E2620000}"/>
    <cellStyle name="Output 59" xfId="25317" xr:uid="{00000000-0005-0000-0000-0000E3620000}"/>
    <cellStyle name="Output 6" xfId="25318" xr:uid="{00000000-0005-0000-0000-0000E4620000}"/>
    <cellStyle name="Output 60" xfId="25319" xr:uid="{00000000-0005-0000-0000-0000E5620000}"/>
    <cellStyle name="Output 61" xfId="25320" xr:uid="{00000000-0005-0000-0000-0000E6620000}"/>
    <cellStyle name="Output 62" xfId="25321" xr:uid="{00000000-0005-0000-0000-0000E7620000}"/>
    <cellStyle name="Output 63" xfId="25322" xr:uid="{00000000-0005-0000-0000-0000E8620000}"/>
    <cellStyle name="Output 64" xfId="25323" xr:uid="{00000000-0005-0000-0000-0000E9620000}"/>
    <cellStyle name="Output 65" xfId="25324" xr:uid="{00000000-0005-0000-0000-0000EA620000}"/>
    <cellStyle name="Output 66" xfId="25325" xr:uid="{00000000-0005-0000-0000-0000EB620000}"/>
    <cellStyle name="Output 67" xfId="25326" xr:uid="{00000000-0005-0000-0000-0000EC620000}"/>
    <cellStyle name="Output 68" xfId="25327" xr:uid="{00000000-0005-0000-0000-0000ED620000}"/>
    <cellStyle name="Output 69" xfId="25328" xr:uid="{00000000-0005-0000-0000-0000EE620000}"/>
    <cellStyle name="Output 7" xfId="25329" xr:uid="{00000000-0005-0000-0000-0000EF620000}"/>
    <cellStyle name="Output 70" xfId="25330" xr:uid="{00000000-0005-0000-0000-0000F0620000}"/>
    <cellStyle name="Output 71" xfId="25331" xr:uid="{00000000-0005-0000-0000-0000F1620000}"/>
    <cellStyle name="Output 72" xfId="25332" xr:uid="{00000000-0005-0000-0000-0000F2620000}"/>
    <cellStyle name="Output 8" xfId="25333" xr:uid="{00000000-0005-0000-0000-0000F3620000}"/>
    <cellStyle name="Output 9" xfId="25334" xr:uid="{00000000-0005-0000-0000-0000F4620000}"/>
    <cellStyle name="OUTPUT AMOUNTS" xfId="9" xr:uid="{00000000-0005-0000-0000-0000F5620000}"/>
    <cellStyle name="Output Amounts 2" xfId="25335" xr:uid="{00000000-0005-0000-0000-0000F6620000}"/>
    <cellStyle name="Output Amounts 2 2" xfId="25336" xr:uid="{00000000-0005-0000-0000-0000F7620000}"/>
    <cellStyle name="Output Amounts 3" xfId="25337" xr:uid="{00000000-0005-0000-0000-0000F8620000}"/>
    <cellStyle name="Output Amounts 4" xfId="25338" xr:uid="{00000000-0005-0000-0000-0000F9620000}"/>
    <cellStyle name="OUTPUT COLUMN HEADINGS" xfId="10" xr:uid="{00000000-0005-0000-0000-0000FA620000}"/>
    <cellStyle name="Output Column Headings 2" xfId="25339" xr:uid="{00000000-0005-0000-0000-0000FB620000}"/>
    <cellStyle name="OUTPUT LINE ITEMS" xfId="11" xr:uid="{00000000-0005-0000-0000-0000FC620000}"/>
    <cellStyle name="OUTPUT LINE ITEMS 2" xfId="25340" xr:uid="{00000000-0005-0000-0000-0000FD620000}"/>
    <cellStyle name="Output Line Items 2 2" xfId="25341" xr:uid="{00000000-0005-0000-0000-0000FE620000}"/>
    <cellStyle name="Output Line Items 3" xfId="25342" xr:uid="{00000000-0005-0000-0000-0000FF620000}"/>
    <cellStyle name="Output Line Items 4" xfId="25343" xr:uid="{00000000-0005-0000-0000-000000630000}"/>
    <cellStyle name="OUTPUT REPORT HEADING" xfId="12" xr:uid="{00000000-0005-0000-0000-000001630000}"/>
    <cellStyle name="Output Report Heading 2" xfId="25344" xr:uid="{00000000-0005-0000-0000-000002630000}"/>
    <cellStyle name="OUTPUT REPORT TITLE" xfId="13" xr:uid="{00000000-0005-0000-0000-000003630000}"/>
    <cellStyle name="OUTPUT REPORT TITLE 2" xfId="25345" xr:uid="{00000000-0005-0000-0000-000004630000}"/>
    <cellStyle name="Output Report Title 3" xfId="25346" xr:uid="{00000000-0005-0000-0000-000005630000}"/>
    <cellStyle name="Page Heading Large" xfId="25347" xr:uid="{00000000-0005-0000-0000-000006630000}"/>
    <cellStyle name="Page Heading Small" xfId="25348" xr:uid="{00000000-0005-0000-0000-000007630000}"/>
    <cellStyle name="Password" xfId="25349" xr:uid="{00000000-0005-0000-0000-000008630000}"/>
    <cellStyle name="Password 2" xfId="25350" xr:uid="{00000000-0005-0000-0000-000009630000}"/>
    <cellStyle name="pct_sub" xfId="25351" xr:uid="{00000000-0005-0000-0000-00000A630000}"/>
    <cellStyle name="Percen - Style1" xfId="25352" xr:uid="{00000000-0005-0000-0000-00000B630000}"/>
    <cellStyle name="Percen - Style2" xfId="25353" xr:uid="{00000000-0005-0000-0000-00000C630000}"/>
    <cellStyle name="Percent" xfId="26702" builtinId="5"/>
    <cellStyle name="Percent (0)" xfId="25354" xr:uid="{00000000-0005-0000-0000-00000D630000}"/>
    <cellStyle name="Percent [1]" xfId="25355" xr:uid="{00000000-0005-0000-0000-00000E630000}"/>
    <cellStyle name="Percent [2]" xfId="25356" xr:uid="{00000000-0005-0000-0000-00000F630000}"/>
    <cellStyle name="Percent 10" xfId="25357" xr:uid="{00000000-0005-0000-0000-000010630000}"/>
    <cellStyle name="Percent 11" xfId="25358" xr:uid="{00000000-0005-0000-0000-000011630000}"/>
    <cellStyle name="Percent 12" xfId="25359" xr:uid="{00000000-0005-0000-0000-000012630000}"/>
    <cellStyle name="Percent 13" xfId="25360" xr:uid="{00000000-0005-0000-0000-000013630000}"/>
    <cellStyle name="Percent 14" xfId="25361" xr:uid="{00000000-0005-0000-0000-000014630000}"/>
    <cellStyle name="Percent 15" xfId="25362" xr:uid="{00000000-0005-0000-0000-000015630000}"/>
    <cellStyle name="Percent 16" xfId="25363" xr:uid="{00000000-0005-0000-0000-000016630000}"/>
    <cellStyle name="Percent 17" xfId="25364" xr:uid="{00000000-0005-0000-0000-000017630000}"/>
    <cellStyle name="Percent 18" xfId="25365" xr:uid="{00000000-0005-0000-0000-000018630000}"/>
    <cellStyle name="Percent 19" xfId="25366" xr:uid="{00000000-0005-0000-0000-000019630000}"/>
    <cellStyle name="Percent 2" xfId="79" xr:uid="{00000000-0005-0000-0000-00001A630000}"/>
    <cellStyle name="Percent 2 10" xfId="34" xr:uid="{00000000-0005-0000-0000-00001B630000}"/>
    <cellStyle name="Percent 2 10 2" xfId="25367" xr:uid="{00000000-0005-0000-0000-00001C630000}"/>
    <cellStyle name="Percent 2 10 2 2" xfId="25368" xr:uid="{00000000-0005-0000-0000-00001D630000}"/>
    <cellStyle name="Percent 2 10 3" xfId="25369" xr:uid="{00000000-0005-0000-0000-00001E630000}"/>
    <cellStyle name="Percent 2 10 4" xfId="25370" xr:uid="{00000000-0005-0000-0000-00001F630000}"/>
    <cellStyle name="Percent 2 11" xfId="35" xr:uid="{00000000-0005-0000-0000-000020630000}"/>
    <cellStyle name="Percent 2 11 2" xfId="25371" xr:uid="{00000000-0005-0000-0000-000021630000}"/>
    <cellStyle name="Percent 2 11 2 2" xfId="25372" xr:uid="{00000000-0005-0000-0000-000022630000}"/>
    <cellStyle name="Percent 2 11 3" xfId="25373" xr:uid="{00000000-0005-0000-0000-000023630000}"/>
    <cellStyle name="Percent 2 11 4" xfId="25374" xr:uid="{00000000-0005-0000-0000-000024630000}"/>
    <cellStyle name="Percent 2 12" xfId="36" xr:uid="{00000000-0005-0000-0000-000025630000}"/>
    <cellStyle name="Percent 2 12 2" xfId="25375" xr:uid="{00000000-0005-0000-0000-000026630000}"/>
    <cellStyle name="Percent 2 12 2 2" xfId="25376" xr:uid="{00000000-0005-0000-0000-000027630000}"/>
    <cellStyle name="Percent 2 12 3" xfId="25377" xr:uid="{00000000-0005-0000-0000-000028630000}"/>
    <cellStyle name="Percent 2 13" xfId="37" xr:uid="{00000000-0005-0000-0000-000029630000}"/>
    <cellStyle name="Percent 2 13 2" xfId="25378" xr:uid="{00000000-0005-0000-0000-00002A630000}"/>
    <cellStyle name="Percent 2 13 2 2" xfId="25379" xr:uid="{00000000-0005-0000-0000-00002B630000}"/>
    <cellStyle name="Percent 2 13 3" xfId="25380" xr:uid="{00000000-0005-0000-0000-00002C630000}"/>
    <cellStyle name="Percent 2 14" xfId="38" xr:uid="{00000000-0005-0000-0000-00002D630000}"/>
    <cellStyle name="Percent 2 14 2" xfId="25381" xr:uid="{00000000-0005-0000-0000-00002E630000}"/>
    <cellStyle name="Percent 2 14 2 2" xfId="25382" xr:uid="{00000000-0005-0000-0000-00002F630000}"/>
    <cellStyle name="Percent 2 14 3" xfId="25383" xr:uid="{00000000-0005-0000-0000-000030630000}"/>
    <cellStyle name="Percent 2 15" xfId="39" xr:uid="{00000000-0005-0000-0000-000031630000}"/>
    <cellStyle name="Percent 2 15 2" xfId="25384" xr:uid="{00000000-0005-0000-0000-000032630000}"/>
    <cellStyle name="Percent 2 15 2 2" xfId="25385" xr:uid="{00000000-0005-0000-0000-000033630000}"/>
    <cellStyle name="Percent 2 15 3" xfId="25386" xr:uid="{00000000-0005-0000-0000-000034630000}"/>
    <cellStyle name="Percent 2 16" xfId="40" xr:uid="{00000000-0005-0000-0000-000035630000}"/>
    <cellStyle name="Percent 2 16 2" xfId="25387" xr:uid="{00000000-0005-0000-0000-000036630000}"/>
    <cellStyle name="Percent 2 16 2 2" xfId="25388" xr:uid="{00000000-0005-0000-0000-000037630000}"/>
    <cellStyle name="Percent 2 16 3" xfId="25389" xr:uid="{00000000-0005-0000-0000-000038630000}"/>
    <cellStyle name="Percent 2 17" xfId="41" xr:uid="{00000000-0005-0000-0000-000039630000}"/>
    <cellStyle name="Percent 2 17 2" xfId="25390" xr:uid="{00000000-0005-0000-0000-00003A630000}"/>
    <cellStyle name="Percent 2 17 2 2" xfId="25391" xr:uid="{00000000-0005-0000-0000-00003B630000}"/>
    <cellStyle name="Percent 2 17 3" xfId="25392" xr:uid="{00000000-0005-0000-0000-00003C630000}"/>
    <cellStyle name="Percent 2 18" xfId="42" xr:uid="{00000000-0005-0000-0000-00003D630000}"/>
    <cellStyle name="Percent 2 18 2" xfId="25393" xr:uid="{00000000-0005-0000-0000-00003E630000}"/>
    <cellStyle name="Percent 2 18 2 2" xfId="25394" xr:uid="{00000000-0005-0000-0000-00003F630000}"/>
    <cellStyle name="Percent 2 18 3" xfId="25395" xr:uid="{00000000-0005-0000-0000-000040630000}"/>
    <cellStyle name="Percent 2 19" xfId="43" xr:uid="{00000000-0005-0000-0000-000041630000}"/>
    <cellStyle name="Percent 2 19 2" xfId="25396" xr:uid="{00000000-0005-0000-0000-000042630000}"/>
    <cellStyle name="Percent 2 19 2 2" xfId="25397" xr:uid="{00000000-0005-0000-0000-000043630000}"/>
    <cellStyle name="Percent 2 19 3" xfId="25398" xr:uid="{00000000-0005-0000-0000-000044630000}"/>
    <cellStyle name="Percent 2 2" xfId="44" xr:uid="{00000000-0005-0000-0000-000045630000}"/>
    <cellStyle name="Percent 2 2 2" xfId="25399" xr:uid="{00000000-0005-0000-0000-000046630000}"/>
    <cellStyle name="Percent 2 2 2 2" xfId="25400" xr:uid="{00000000-0005-0000-0000-000047630000}"/>
    <cellStyle name="Percent 2 2 2 2 2" xfId="25401" xr:uid="{00000000-0005-0000-0000-000048630000}"/>
    <cellStyle name="Percent 2 2 2 3" xfId="25402" xr:uid="{00000000-0005-0000-0000-000049630000}"/>
    <cellStyle name="Percent 2 2 3" xfId="25403" xr:uid="{00000000-0005-0000-0000-00004A630000}"/>
    <cellStyle name="Percent 2 2 3 2" xfId="25404" xr:uid="{00000000-0005-0000-0000-00004B630000}"/>
    <cellStyle name="Percent 2 2 4" xfId="25405" xr:uid="{00000000-0005-0000-0000-00004C630000}"/>
    <cellStyle name="Percent 2 20" xfId="45" xr:uid="{00000000-0005-0000-0000-00004D630000}"/>
    <cellStyle name="Percent 2 20 2" xfId="25406" xr:uid="{00000000-0005-0000-0000-00004E630000}"/>
    <cellStyle name="Percent 2 20 2 2" xfId="25407" xr:uid="{00000000-0005-0000-0000-00004F630000}"/>
    <cellStyle name="Percent 2 20 3" xfId="25408" xr:uid="{00000000-0005-0000-0000-000050630000}"/>
    <cellStyle name="Percent 2 21" xfId="46" xr:uid="{00000000-0005-0000-0000-000051630000}"/>
    <cellStyle name="Percent 2 21 2" xfId="25409" xr:uid="{00000000-0005-0000-0000-000052630000}"/>
    <cellStyle name="Percent 2 21 2 2" xfId="25410" xr:uid="{00000000-0005-0000-0000-000053630000}"/>
    <cellStyle name="Percent 2 21 3" xfId="25411" xr:uid="{00000000-0005-0000-0000-000054630000}"/>
    <cellStyle name="Percent 2 22" xfId="47" xr:uid="{00000000-0005-0000-0000-000055630000}"/>
    <cellStyle name="Percent 2 22 2" xfId="25412" xr:uid="{00000000-0005-0000-0000-000056630000}"/>
    <cellStyle name="Percent 2 22 2 2" xfId="25413" xr:uid="{00000000-0005-0000-0000-000057630000}"/>
    <cellStyle name="Percent 2 22 3" xfId="25414" xr:uid="{00000000-0005-0000-0000-000058630000}"/>
    <cellStyle name="Percent 2 23" xfId="176" xr:uid="{00000000-0005-0000-0000-000059630000}"/>
    <cellStyle name="Percent 2 23 2" xfId="25415" xr:uid="{00000000-0005-0000-0000-00005A630000}"/>
    <cellStyle name="Percent 2 24" xfId="25416" xr:uid="{00000000-0005-0000-0000-00005B630000}"/>
    <cellStyle name="Percent 2 3" xfId="48" xr:uid="{00000000-0005-0000-0000-00005C630000}"/>
    <cellStyle name="Percent 2 3 2" xfId="25417" xr:uid="{00000000-0005-0000-0000-00005D630000}"/>
    <cellStyle name="Percent 2 3 2 2" xfId="25418" xr:uid="{00000000-0005-0000-0000-00005E630000}"/>
    <cellStyle name="Percent 2 3 2 2 2" xfId="25419" xr:uid="{00000000-0005-0000-0000-00005F630000}"/>
    <cellStyle name="Percent 2 3 2 2 3" xfId="25420" xr:uid="{00000000-0005-0000-0000-000060630000}"/>
    <cellStyle name="Percent 2 3 2 3" xfId="25421" xr:uid="{00000000-0005-0000-0000-000061630000}"/>
    <cellStyle name="Percent 2 3 2 4" xfId="25422" xr:uid="{00000000-0005-0000-0000-000062630000}"/>
    <cellStyle name="Percent 2 3 3" xfId="25423" xr:uid="{00000000-0005-0000-0000-000063630000}"/>
    <cellStyle name="Percent 2 3 3 2" xfId="25424" xr:uid="{00000000-0005-0000-0000-000064630000}"/>
    <cellStyle name="Percent 2 3 3 3" xfId="25425" xr:uid="{00000000-0005-0000-0000-000065630000}"/>
    <cellStyle name="Percent 2 3 4" xfId="25426" xr:uid="{00000000-0005-0000-0000-000066630000}"/>
    <cellStyle name="Percent 2 3 5" xfId="25427" xr:uid="{00000000-0005-0000-0000-000067630000}"/>
    <cellStyle name="Percent 2 3 6" xfId="25428" xr:uid="{00000000-0005-0000-0000-000068630000}"/>
    <cellStyle name="Percent 2 4" xfId="49" xr:uid="{00000000-0005-0000-0000-000069630000}"/>
    <cellStyle name="Percent 2 4 2" xfId="25429" xr:uid="{00000000-0005-0000-0000-00006A630000}"/>
    <cellStyle name="Percent 2 4 2 2" xfId="25430" xr:uid="{00000000-0005-0000-0000-00006B630000}"/>
    <cellStyle name="Percent 2 4 2 2 2" xfId="25431" xr:uid="{00000000-0005-0000-0000-00006C630000}"/>
    <cellStyle name="Percent 2 4 2 3" xfId="25432" xr:uid="{00000000-0005-0000-0000-00006D630000}"/>
    <cellStyle name="Percent 2 4 3" xfId="25433" xr:uid="{00000000-0005-0000-0000-00006E630000}"/>
    <cellStyle name="Percent 2 4 3 2" xfId="25434" xr:uid="{00000000-0005-0000-0000-00006F630000}"/>
    <cellStyle name="Percent 2 4 4" xfId="25435" xr:uid="{00000000-0005-0000-0000-000070630000}"/>
    <cellStyle name="Percent 2 4 5" xfId="25436" xr:uid="{00000000-0005-0000-0000-000071630000}"/>
    <cellStyle name="Percent 2 5" xfId="50" xr:uid="{00000000-0005-0000-0000-000072630000}"/>
    <cellStyle name="Percent 2 5 2" xfId="25437" xr:uid="{00000000-0005-0000-0000-000073630000}"/>
    <cellStyle name="Percent 2 5 2 2" xfId="25438" xr:uid="{00000000-0005-0000-0000-000074630000}"/>
    <cellStyle name="Percent 2 5 2 3" xfId="25439" xr:uid="{00000000-0005-0000-0000-000075630000}"/>
    <cellStyle name="Percent 2 5 3" xfId="25440" xr:uid="{00000000-0005-0000-0000-000076630000}"/>
    <cellStyle name="Percent 2 5 4" xfId="25441" xr:uid="{00000000-0005-0000-0000-000077630000}"/>
    <cellStyle name="Percent 2 6" xfId="51" xr:uid="{00000000-0005-0000-0000-000078630000}"/>
    <cellStyle name="Percent 2 6 2" xfId="25442" xr:uid="{00000000-0005-0000-0000-000079630000}"/>
    <cellStyle name="Percent 2 6 2 2" xfId="25443" xr:uid="{00000000-0005-0000-0000-00007A630000}"/>
    <cellStyle name="Percent 2 6 2 3" xfId="25444" xr:uid="{00000000-0005-0000-0000-00007B630000}"/>
    <cellStyle name="Percent 2 6 3" xfId="25445" xr:uid="{00000000-0005-0000-0000-00007C630000}"/>
    <cellStyle name="Percent 2 6 4" xfId="25446" xr:uid="{00000000-0005-0000-0000-00007D630000}"/>
    <cellStyle name="Percent 2 7" xfId="52" xr:uid="{00000000-0005-0000-0000-00007E630000}"/>
    <cellStyle name="Percent 2 7 2" xfId="25447" xr:uid="{00000000-0005-0000-0000-00007F630000}"/>
    <cellStyle name="Percent 2 7 2 2" xfId="25448" xr:uid="{00000000-0005-0000-0000-000080630000}"/>
    <cellStyle name="Percent 2 7 2 3" xfId="25449" xr:uid="{00000000-0005-0000-0000-000081630000}"/>
    <cellStyle name="Percent 2 7 3" xfId="25450" xr:uid="{00000000-0005-0000-0000-000082630000}"/>
    <cellStyle name="Percent 2 7 4" xfId="25451" xr:uid="{00000000-0005-0000-0000-000083630000}"/>
    <cellStyle name="Percent 2 8" xfId="53" xr:uid="{00000000-0005-0000-0000-000084630000}"/>
    <cellStyle name="Percent 2 8 2" xfId="25452" xr:uid="{00000000-0005-0000-0000-000085630000}"/>
    <cellStyle name="Percent 2 8 2 2" xfId="25453" xr:uid="{00000000-0005-0000-0000-000086630000}"/>
    <cellStyle name="Percent 2 8 3" xfId="25454" xr:uid="{00000000-0005-0000-0000-000087630000}"/>
    <cellStyle name="Percent 2 8 4" xfId="25455" xr:uid="{00000000-0005-0000-0000-000088630000}"/>
    <cellStyle name="Percent 2 9" xfId="54" xr:uid="{00000000-0005-0000-0000-000089630000}"/>
    <cellStyle name="Percent 2 9 2" xfId="25456" xr:uid="{00000000-0005-0000-0000-00008A630000}"/>
    <cellStyle name="Percent 2 9 2 2" xfId="25457" xr:uid="{00000000-0005-0000-0000-00008B630000}"/>
    <cellStyle name="Percent 2 9 3" xfId="25458" xr:uid="{00000000-0005-0000-0000-00008C630000}"/>
    <cellStyle name="Percent 2 9 4" xfId="25459" xr:uid="{00000000-0005-0000-0000-00008D630000}"/>
    <cellStyle name="Percent 20" xfId="25460" xr:uid="{00000000-0005-0000-0000-00008E630000}"/>
    <cellStyle name="Percent 21" xfId="25461" xr:uid="{00000000-0005-0000-0000-00008F630000}"/>
    <cellStyle name="Percent 22" xfId="25462" xr:uid="{00000000-0005-0000-0000-000090630000}"/>
    <cellStyle name="Percent 23" xfId="25463" xr:uid="{00000000-0005-0000-0000-000091630000}"/>
    <cellStyle name="Percent 24" xfId="25464" xr:uid="{00000000-0005-0000-0000-000092630000}"/>
    <cellStyle name="Percent 25" xfId="25465" xr:uid="{00000000-0005-0000-0000-000093630000}"/>
    <cellStyle name="Percent 26" xfId="25466" xr:uid="{00000000-0005-0000-0000-000094630000}"/>
    <cellStyle name="Percent 27" xfId="25467" xr:uid="{00000000-0005-0000-0000-000095630000}"/>
    <cellStyle name="Percent 28" xfId="25468" xr:uid="{00000000-0005-0000-0000-000096630000}"/>
    <cellStyle name="Percent 29" xfId="25469" xr:uid="{00000000-0005-0000-0000-000097630000}"/>
    <cellStyle name="Percent 3" xfId="87" xr:uid="{00000000-0005-0000-0000-000098630000}"/>
    <cellStyle name="Percent 3 10" xfId="25470" xr:uid="{00000000-0005-0000-0000-000099630000}"/>
    <cellStyle name="Percent 3 11" xfId="25471" xr:uid="{00000000-0005-0000-0000-00009A630000}"/>
    <cellStyle name="Percent 3 2" xfId="140" xr:uid="{00000000-0005-0000-0000-00009B630000}"/>
    <cellStyle name="Percent 3 2 10" xfId="25472" xr:uid="{00000000-0005-0000-0000-00009C630000}"/>
    <cellStyle name="Percent 3 2 2" xfId="25473" xr:uid="{00000000-0005-0000-0000-00009D630000}"/>
    <cellStyle name="Percent 3 2 2 2" xfId="25474" xr:uid="{00000000-0005-0000-0000-00009E630000}"/>
    <cellStyle name="Percent 3 2 2 2 2" xfId="25475" xr:uid="{00000000-0005-0000-0000-00009F630000}"/>
    <cellStyle name="Percent 3 2 2 2 2 2" xfId="25476" xr:uid="{00000000-0005-0000-0000-0000A0630000}"/>
    <cellStyle name="Percent 3 2 2 2 3" xfId="25477" xr:uid="{00000000-0005-0000-0000-0000A1630000}"/>
    <cellStyle name="Percent 3 2 2 2 4" xfId="25478" xr:uid="{00000000-0005-0000-0000-0000A2630000}"/>
    <cellStyle name="Percent 3 2 2 3" xfId="25479" xr:uid="{00000000-0005-0000-0000-0000A3630000}"/>
    <cellStyle name="Percent 3 2 2 3 2" xfId="25480" xr:uid="{00000000-0005-0000-0000-0000A4630000}"/>
    <cellStyle name="Percent 3 2 2 4" xfId="25481" xr:uid="{00000000-0005-0000-0000-0000A5630000}"/>
    <cellStyle name="Percent 3 2 2 5" xfId="25482" xr:uid="{00000000-0005-0000-0000-0000A6630000}"/>
    <cellStyle name="Percent 3 2 2 6" xfId="25483" xr:uid="{00000000-0005-0000-0000-0000A7630000}"/>
    <cellStyle name="Percent 3 2 2 7" xfId="25484" xr:uid="{00000000-0005-0000-0000-0000A8630000}"/>
    <cellStyle name="Percent 3 2 2 8" xfId="25485" xr:uid="{00000000-0005-0000-0000-0000A9630000}"/>
    <cellStyle name="Percent 3 2 2 9" xfId="25486" xr:uid="{00000000-0005-0000-0000-0000AA630000}"/>
    <cellStyle name="Percent 3 2 3" xfId="25487" xr:uid="{00000000-0005-0000-0000-0000AB630000}"/>
    <cellStyle name="Percent 3 2 3 2" xfId="25488" xr:uid="{00000000-0005-0000-0000-0000AC630000}"/>
    <cellStyle name="Percent 3 2 3 2 2" xfId="25489" xr:uid="{00000000-0005-0000-0000-0000AD630000}"/>
    <cellStyle name="Percent 3 2 3 2 3" xfId="25490" xr:uid="{00000000-0005-0000-0000-0000AE630000}"/>
    <cellStyle name="Percent 3 2 3 3" xfId="25491" xr:uid="{00000000-0005-0000-0000-0000AF630000}"/>
    <cellStyle name="Percent 3 2 3 4" xfId="25492" xr:uid="{00000000-0005-0000-0000-0000B0630000}"/>
    <cellStyle name="Percent 3 2 3 5" xfId="25493" xr:uid="{00000000-0005-0000-0000-0000B1630000}"/>
    <cellStyle name="Percent 3 2 4" xfId="25494" xr:uid="{00000000-0005-0000-0000-0000B2630000}"/>
    <cellStyle name="Percent 3 2 4 2" xfId="25495" xr:uid="{00000000-0005-0000-0000-0000B3630000}"/>
    <cellStyle name="Percent 3 2 4 3" xfId="25496" xr:uid="{00000000-0005-0000-0000-0000B4630000}"/>
    <cellStyle name="Percent 3 2 5" xfId="25497" xr:uid="{00000000-0005-0000-0000-0000B5630000}"/>
    <cellStyle name="Percent 3 2 6" xfId="25498" xr:uid="{00000000-0005-0000-0000-0000B6630000}"/>
    <cellStyle name="Percent 3 2 7" xfId="25499" xr:uid="{00000000-0005-0000-0000-0000B7630000}"/>
    <cellStyle name="Percent 3 2 8" xfId="25500" xr:uid="{00000000-0005-0000-0000-0000B8630000}"/>
    <cellStyle name="Percent 3 2 9" xfId="25501" xr:uid="{00000000-0005-0000-0000-0000B9630000}"/>
    <cellStyle name="Percent 3 3" xfId="105" xr:uid="{00000000-0005-0000-0000-0000BA630000}"/>
    <cellStyle name="Percent 3 3 2" xfId="25502" xr:uid="{00000000-0005-0000-0000-0000BB630000}"/>
    <cellStyle name="Percent 3 3 2 2" xfId="25503" xr:uid="{00000000-0005-0000-0000-0000BC630000}"/>
    <cellStyle name="Percent 3 3 2 2 2" xfId="25504" xr:uid="{00000000-0005-0000-0000-0000BD630000}"/>
    <cellStyle name="Percent 3 3 2 2 2 2" xfId="25505" xr:uid="{00000000-0005-0000-0000-0000BE630000}"/>
    <cellStyle name="Percent 3 3 2 2 3" xfId="25506" xr:uid="{00000000-0005-0000-0000-0000BF630000}"/>
    <cellStyle name="Percent 3 3 2 3" xfId="25507" xr:uid="{00000000-0005-0000-0000-0000C0630000}"/>
    <cellStyle name="Percent 3 3 2 3 2" xfId="25508" xr:uid="{00000000-0005-0000-0000-0000C1630000}"/>
    <cellStyle name="Percent 3 3 2 4" xfId="25509" xr:uid="{00000000-0005-0000-0000-0000C2630000}"/>
    <cellStyle name="Percent 3 3 3" xfId="25510" xr:uid="{00000000-0005-0000-0000-0000C3630000}"/>
    <cellStyle name="Percent 3 3 3 2" xfId="25511" xr:uid="{00000000-0005-0000-0000-0000C4630000}"/>
    <cellStyle name="Percent 3 3 3 2 2" xfId="25512" xr:uid="{00000000-0005-0000-0000-0000C5630000}"/>
    <cellStyle name="Percent 3 3 3 3" xfId="25513" xr:uid="{00000000-0005-0000-0000-0000C6630000}"/>
    <cellStyle name="Percent 3 3 4" xfId="25514" xr:uid="{00000000-0005-0000-0000-0000C7630000}"/>
    <cellStyle name="Percent 3 3 4 2" xfId="25515" xr:uid="{00000000-0005-0000-0000-0000C8630000}"/>
    <cellStyle name="Percent 3 3 5" xfId="25516" xr:uid="{00000000-0005-0000-0000-0000C9630000}"/>
    <cellStyle name="Percent 3 3 6" xfId="25517" xr:uid="{00000000-0005-0000-0000-0000CA630000}"/>
    <cellStyle name="Percent 3 3 7" xfId="25518" xr:uid="{00000000-0005-0000-0000-0000CB630000}"/>
    <cellStyle name="Percent 3 3 8" xfId="25519" xr:uid="{00000000-0005-0000-0000-0000CC630000}"/>
    <cellStyle name="Percent 3 3 9" xfId="25520" xr:uid="{00000000-0005-0000-0000-0000CD630000}"/>
    <cellStyle name="Percent 3 4" xfId="25521" xr:uid="{00000000-0005-0000-0000-0000CE630000}"/>
    <cellStyle name="Percent 3 4 2" xfId="25522" xr:uid="{00000000-0005-0000-0000-0000CF630000}"/>
    <cellStyle name="Percent 3 4 3" xfId="25523" xr:uid="{00000000-0005-0000-0000-0000D0630000}"/>
    <cellStyle name="Percent 3 4 4" xfId="25524" xr:uid="{00000000-0005-0000-0000-0000D1630000}"/>
    <cellStyle name="Percent 3 5" xfId="25525" xr:uid="{00000000-0005-0000-0000-0000D2630000}"/>
    <cellStyle name="Percent 3 5 2" xfId="25526" xr:uid="{00000000-0005-0000-0000-0000D3630000}"/>
    <cellStyle name="Percent 3 5 3" xfId="25527" xr:uid="{00000000-0005-0000-0000-0000D4630000}"/>
    <cellStyle name="Percent 3 5 4" xfId="25528" xr:uid="{00000000-0005-0000-0000-0000D5630000}"/>
    <cellStyle name="Percent 3 6" xfId="206" xr:uid="{00000000-0005-0000-0000-0000D6630000}"/>
    <cellStyle name="Percent 3 6 2" xfId="25529" xr:uid="{00000000-0005-0000-0000-0000D7630000}"/>
    <cellStyle name="Percent 3 7" xfId="25530" xr:uid="{00000000-0005-0000-0000-0000D8630000}"/>
    <cellStyle name="Percent 3 7 2" xfId="25531" xr:uid="{00000000-0005-0000-0000-0000D9630000}"/>
    <cellStyle name="Percent 3 7 3" xfId="25532" xr:uid="{00000000-0005-0000-0000-0000DA630000}"/>
    <cellStyle name="Percent 3 7 4" xfId="25533" xr:uid="{00000000-0005-0000-0000-0000DB630000}"/>
    <cellStyle name="Percent 3 8" xfId="25534" xr:uid="{00000000-0005-0000-0000-0000DC630000}"/>
    <cellStyle name="Percent 3 8 2" xfId="25535" xr:uid="{00000000-0005-0000-0000-0000DD630000}"/>
    <cellStyle name="Percent 3 9" xfId="25536" xr:uid="{00000000-0005-0000-0000-0000DE630000}"/>
    <cellStyle name="Percent 30" xfId="25537" xr:uid="{00000000-0005-0000-0000-0000DF630000}"/>
    <cellStyle name="Percent 31" xfId="25538" xr:uid="{00000000-0005-0000-0000-0000E0630000}"/>
    <cellStyle name="Percent 32" xfId="25539" xr:uid="{00000000-0005-0000-0000-0000E1630000}"/>
    <cellStyle name="Percent 33" xfId="25540" xr:uid="{00000000-0005-0000-0000-0000E2630000}"/>
    <cellStyle name="Percent 34" xfId="25541" xr:uid="{00000000-0005-0000-0000-0000E3630000}"/>
    <cellStyle name="Percent 35" xfId="25542" xr:uid="{00000000-0005-0000-0000-0000E4630000}"/>
    <cellStyle name="Percent 36" xfId="25543" xr:uid="{00000000-0005-0000-0000-0000E5630000}"/>
    <cellStyle name="Percent 37" xfId="25544" xr:uid="{00000000-0005-0000-0000-0000E6630000}"/>
    <cellStyle name="Percent 38" xfId="25545" xr:uid="{00000000-0005-0000-0000-0000E7630000}"/>
    <cellStyle name="Percent 39" xfId="25546" xr:uid="{00000000-0005-0000-0000-0000E8630000}"/>
    <cellStyle name="Percent 39 2" xfId="25547" xr:uid="{00000000-0005-0000-0000-0000E9630000}"/>
    <cellStyle name="Percent 39 2 2" xfId="25548" xr:uid="{00000000-0005-0000-0000-0000EA630000}"/>
    <cellStyle name="Percent 39 3" xfId="25549" xr:uid="{00000000-0005-0000-0000-0000EB630000}"/>
    <cellStyle name="Percent 4" xfId="143" xr:uid="{00000000-0005-0000-0000-0000EC630000}"/>
    <cellStyle name="Percent 4 2" xfId="25550" xr:uid="{00000000-0005-0000-0000-0000ED630000}"/>
    <cellStyle name="Percent 4 2 2" xfId="25551" xr:uid="{00000000-0005-0000-0000-0000EE630000}"/>
    <cellStyle name="Percent 4 2 3" xfId="25552" xr:uid="{00000000-0005-0000-0000-0000EF630000}"/>
    <cellStyle name="Percent 4 2 4" xfId="25553" xr:uid="{00000000-0005-0000-0000-0000F0630000}"/>
    <cellStyle name="Percent 4 3" xfId="25554" xr:uid="{00000000-0005-0000-0000-0000F1630000}"/>
    <cellStyle name="Percent 4 3 2" xfId="25555" xr:uid="{00000000-0005-0000-0000-0000F2630000}"/>
    <cellStyle name="Percent 4 3 3" xfId="25556" xr:uid="{00000000-0005-0000-0000-0000F3630000}"/>
    <cellStyle name="Percent 4 3 4" xfId="25557" xr:uid="{00000000-0005-0000-0000-0000F4630000}"/>
    <cellStyle name="Percent 4 4" xfId="25558" xr:uid="{00000000-0005-0000-0000-0000F5630000}"/>
    <cellStyle name="Percent 4 5" xfId="25559" xr:uid="{00000000-0005-0000-0000-0000F6630000}"/>
    <cellStyle name="Percent 4 6" xfId="25560" xr:uid="{00000000-0005-0000-0000-0000F7630000}"/>
    <cellStyle name="Percent 40" xfId="25561" xr:uid="{00000000-0005-0000-0000-0000F8630000}"/>
    <cellStyle name="Percent 40 2" xfId="25562" xr:uid="{00000000-0005-0000-0000-0000F9630000}"/>
    <cellStyle name="Percent 40 2 2" xfId="25563" xr:uid="{00000000-0005-0000-0000-0000FA630000}"/>
    <cellStyle name="Percent 40 3" xfId="25564" xr:uid="{00000000-0005-0000-0000-0000FB630000}"/>
    <cellStyle name="Percent 41" xfId="25565" xr:uid="{00000000-0005-0000-0000-0000FC630000}"/>
    <cellStyle name="Percent 41 2" xfId="25566" xr:uid="{00000000-0005-0000-0000-0000FD630000}"/>
    <cellStyle name="Percent 41 2 2" xfId="25567" xr:uid="{00000000-0005-0000-0000-0000FE630000}"/>
    <cellStyle name="Percent 41 3" xfId="25568" xr:uid="{00000000-0005-0000-0000-0000FF630000}"/>
    <cellStyle name="Percent 42" xfId="25569" xr:uid="{00000000-0005-0000-0000-000000640000}"/>
    <cellStyle name="Percent 42 2" xfId="25570" xr:uid="{00000000-0005-0000-0000-000001640000}"/>
    <cellStyle name="Percent 42 2 2" xfId="25571" xr:uid="{00000000-0005-0000-0000-000002640000}"/>
    <cellStyle name="Percent 42 3" xfId="25572" xr:uid="{00000000-0005-0000-0000-000003640000}"/>
    <cellStyle name="Percent 43" xfId="25573" xr:uid="{00000000-0005-0000-0000-000004640000}"/>
    <cellStyle name="Percent 44" xfId="25574" xr:uid="{00000000-0005-0000-0000-000005640000}"/>
    <cellStyle name="Percent 45" xfId="25575" xr:uid="{00000000-0005-0000-0000-000006640000}"/>
    <cellStyle name="Percent 46" xfId="25576" xr:uid="{00000000-0005-0000-0000-000007640000}"/>
    <cellStyle name="Percent 47" xfId="25577" xr:uid="{00000000-0005-0000-0000-000008640000}"/>
    <cellStyle name="Percent 48" xfId="25578" xr:uid="{00000000-0005-0000-0000-000009640000}"/>
    <cellStyle name="Percent 49" xfId="25579" xr:uid="{00000000-0005-0000-0000-00000A640000}"/>
    <cellStyle name="Percent 5" xfId="131" xr:uid="{00000000-0005-0000-0000-00000B640000}"/>
    <cellStyle name="Percent 5 2" xfId="25580" xr:uid="{00000000-0005-0000-0000-00000C640000}"/>
    <cellStyle name="Percent 5 2 2" xfId="25581" xr:uid="{00000000-0005-0000-0000-00000D640000}"/>
    <cellStyle name="Percent 5 2 3" xfId="25582" xr:uid="{00000000-0005-0000-0000-00000E640000}"/>
    <cellStyle name="Percent 5 2 4" xfId="25583" xr:uid="{00000000-0005-0000-0000-00000F640000}"/>
    <cellStyle name="Percent 5 3" xfId="25584" xr:uid="{00000000-0005-0000-0000-000010640000}"/>
    <cellStyle name="Percent 5 3 2" xfId="25585" xr:uid="{00000000-0005-0000-0000-000011640000}"/>
    <cellStyle name="Percent 5 3 3" xfId="25586" xr:uid="{00000000-0005-0000-0000-000012640000}"/>
    <cellStyle name="Percent 5 4" xfId="25587" xr:uid="{00000000-0005-0000-0000-000013640000}"/>
    <cellStyle name="Percent 5 5" xfId="25588" xr:uid="{00000000-0005-0000-0000-000014640000}"/>
    <cellStyle name="Percent 5 6" xfId="25589" xr:uid="{00000000-0005-0000-0000-000015640000}"/>
    <cellStyle name="Percent 50" xfId="25590" xr:uid="{00000000-0005-0000-0000-000016640000}"/>
    <cellStyle name="Percent 51" xfId="25591" xr:uid="{00000000-0005-0000-0000-000017640000}"/>
    <cellStyle name="Percent 52" xfId="25592" xr:uid="{00000000-0005-0000-0000-000018640000}"/>
    <cellStyle name="Percent 53" xfId="25593" xr:uid="{00000000-0005-0000-0000-000019640000}"/>
    <cellStyle name="Percent 54" xfId="25594" xr:uid="{00000000-0005-0000-0000-00001A640000}"/>
    <cellStyle name="Percent 55" xfId="25595" xr:uid="{00000000-0005-0000-0000-00001B640000}"/>
    <cellStyle name="Percent 56" xfId="25596" xr:uid="{00000000-0005-0000-0000-00001C640000}"/>
    <cellStyle name="Percent 57" xfId="25597" xr:uid="{00000000-0005-0000-0000-00001D640000}"/>
    <cellStyle name="Percent 58" xfId="26675" xr:uid="{00000000-0005-0000-0000-00001E640000}"/>
    <cellStyle name="Percent 6" xfId="119" xr:uid="{00000000-0005-0000-0000-00001F640000}"/>
    <cellStyle name="Percent 6 2" xfId="25598" xr:uid="{00000000-0005-0000-0000-000020640000}"/>
    <cellStyle name="Percent 6 2 2" xfId="25599" xr:uid="{00000000-0005-0000-0000-000021640000}"/>
    <cellStyle name="Percent 6 2 3" xfId="25600" xr:uid="{00000000-0005-0000-0000-000022640000}"/>
    <cellStyle name="Percent 6 2 4" xfId="25601" xr:uid="{00000000-0005-0000-0000-000023640000}"/>
    <cellStyle name="Percent 6 3" xfId="25602" xr:uid="{00000000-0005-0000-0000-000024640000}"/>
    <cellStyle name="Percent 6 4" xfId="25603" xr:uid="{00000000-0005-0000-0000-000025640000}"/>
    <cellStyle name="Percent 6 5" xfId="25604" xr:uid="{00000000-0005-0000-0000-000026640000}"/>
    <cellStyle name="Percent 6 6" xfId="25605" xr:uid="{00000000-0005-0000-0000-000027640000}"/>
    <cellStyle name="Percent 7" xfId="171" xr:uid="{00000000-0005-0000-0000-000028640000}"/>
    <cellStyle name="Percent 7 2" xfId="25606" xr:uid="{00000000-0005-0000-0000-000029640000}"/>
    <cellStyle name="Percent 7 2 2" xfId="25607" xr:uid="{00000000-0005-0000-0000-00002A640000}"/>
    <cellStyle name="Percent 7 3" xfId="25608" xr:uid="{00000000-0005-0000-0000-00002B640000}"/>
    <cellStyle name="Percent 7 4" xfId="25609" xr:uid="{00000000-0005-0000-0000-00002C640000}"/>
    <cellStyle name="Percent 8" xfId="25610" xr:uid="{00000000-0005-0000-0000-00002D640000}"/>
    <cellStyle name="Percent 8 2" xfId="25611" xr:uid="{00000000-0005-0000-0000-00002E640000}"/>
    <cellStyle name="Percent 9" xfId="25612" xr:uid="{00000000-0005-0000-0000-00002F640000}"/>
    <cellStyle name="Percent 90" xfId="62" xr:uid="{00000000-0005-0000-0000-000030640000}"/>
    <cellStyle name="Percent 90 2" xfId="166" xr:uid="{00000000-0005-0000-0000-000031640000}"/>
    <cellStyle name="Percent 90 2 2" xfId="25613" xr:uid="{00000000-0005-0000-0000-000032640000}"/>
    <cellStyle name="Percent 90 2 2 2" xfId="25614" xr:uid="{00000000-0005-0000-0000-000033640000}"/>
    <cellStyle name="Percent 90 2 3" xfId="25615" xr:uid="{00000000-0005-0000-0000-000034640000}"/>
    <cellStyle name="Percent 90 3" xfId="165" xr:uid="{00000000-0005-0000-0000-000035640000}"/>
    <cellStyle name="Percent 90 3 2" xfId="25616" xr:uid="{00000000-0005-0000-0000-000036640000}"/>
    <cellStyle name="Percent 90 3 2 2" xfId="25617" xr:uid="{00000000-0005-0000-0000-000037640000}"/>
    <cellStyle name="Percent 90 3 3" xfId="25618" xr:uid="{00000000-0005-0000-0000-000038640000}"/>
    <cellStyle name="Percent 90 4" xfId="25619" xr:uid="{00000000-0005-0000-0000-000039640000}"/>
    <cellStyle name="Percent 91" xfId="167" xr:uid="{00000000-0005-0000-0000-00003A640000}"/>
    <cellStyle name="Percent 91 2" xfId="25620" xr:uid="{00000000-0005-0000-0000-00003B640000}"/>
    <cellStyle name="Percent 91 2 2" xfId="25621" xr:uid="{00000000-0005-0000-0000-00003C640000}"/>
    <cellStyle name="Percent 91 3" xfId="25622" xr:uid="{00000000-0005-0000-0000-00003D640000}"/>
    <cellStyle name="Percent Hard" xfId="25623" xr:uid="{00000000-0005-0000-0000-00003E640000}"/>
    <cellStyle name="Percent Hard 2" xfId="25624" xr:uid="{00000000-0005-0000-0000-00003F640000}"/>
    <cellStyle name="Percent(0)" xfId="25625" xr:uid="{00000000-0005-0000-0000-000040640000}"/>
    <cellStyle name="Percentage" xfId="25626" xr:uid="{00000000-0005-0000-0000-000041640000}"/>
    <cellStyle name="Perlong" xfId="25627" xr:uid="{00000000-0005-0000-0000-000042640000}"/>
    <cellStyle name="Private" xfId="25628" xr:uid="{00000000-0005-0000-0000-000043640000}"/>
    <cellStyle name="Private 2" xfId="25629" xr:uid="{00000000-0005-0000-0000-000044640000}"/>
    <cellStyle name="Private1" xfId="25630" xr:uid="{00000000-0005-0000-0000-000045640000}"/>
    <cellStyle name="Private1 2" xfId="25631" xr:uid="{00000000-0005-0000-0000-000046640000}"/>
    <cellStyle name="r" xfId="25632" xr:uid="{00000000-0005-0000-0000-000047640000}"/>
    <cellStyle name="r 2" xfId="25633" xr:uid="{00000000-0005-0000-0000-000048640000}"/>
    <cellStyle name="r_10_21 A&amp;G Review" xfId="25634" xr:uid="{00000000-0005-0000-0000-000049640000}"/>
    <cellStyle name="r_10_21 A&amp;G Review 2" xfId="25635" xr:uid="{00000000-0005-0000-0000-00004A640000}"/>
    <cellStyle name="r_10_21 A&amp;G Review Raul" xfId="25636" xr:uid="{00000000-0005-0000-0000-00004B640000}"/>
    <cellStyle name="r_10_21 A&amp;G Review Raul 2" xfId="25637" xr:uid="{00000000-0005-0000-0000-00004C640000}"/>
    <cellStyle name="r_10-17" xfId="25638" xr:uid="{00000000-0005-0000-0000-00004D640000}"/>
    <cellStyle name="r_10-17 2" xfId="25639" xr:uid="{00000000-0005-0000-0000-00004E640000}"/>
    <cellStyle name="r_2003 Reduction &amp; Sensitivities" xfId="25640" xr:uid="{00000000-0005-0000-0000-00004F640000}"/>
    <cellStyle name="r_2003 Reduction &amp; Sensitivities 2" xfId="25641" xr:uid="{00000000-0005-0000-0000-000050640000}"/>
    <cellStyle name="r_2003BudgetVariances" xfId="25642" xr:uid="{00000000-0005-0000-0000-000051640000}"/>
    <cellStyle name="r_2003BudgetVariances 2" xfId="25643" xr:uid="{00000000-0005-0000-0000-000052640000}"/>
    <cellStyle name="r_Aug 02 FOR" xfId="25644" xr:uid="{00000000-0005-0000-0000-000053640000}"/>
    <cellStyle name="r_Aug 02 FOR 2" xfId="25645" xr:uid="{00000000-0005-0000-0000-000054640000}"/>
    <cellStyle name="r_forecastTools6" xfId="25646" xr:uid="{00000000-0005-0000-0000-000055640000}"/>
    <cellStyle name="r_forecastTools6 2" xfId="25647" xr:uid="{00000000-0005-0000-0000-000056640000}"/>
    <cellStyle name="r_Interest model" xfId="25648" xr:uid="{00000000-0005-0000-0000-000057640000}"/>
    <cellStyle name="r_Interest model 2" xfId="25649" xr:uid="{00000000-0005-0000-0000-000058640000}"/>
    <cellStyle name="r_Interest model_PGE FS 1999 - 2006 10-23 V1 - for budget pres" xfId="25650" xr:uid="{00000000-0005-0000-0000-000059640000}"/>
    <cellStyle name="r_Interest model_PGE FS 1999 - 2006 10-23 V1 - for budget pres 2" xfId="25651" xr:uid="{00000000-0005-0000-0000-00005A640000}"/>
    <cellStyle name="r_Mary Cilia Model with Current Projections (LINKED)" xfId="25652" xr:uid="{00000000-0005-0000-0000-00005B640000}"/>
    <cellStyle name="r_Mary Cilia Model with Current Projections (LINKED) 2" xfId="25653" xr:uid="{00000000-0005-0000-0000-00005C640000}"/>
    <cellStyle name="r_OpCo and Prelim Budget-2003 Final" xfId="25654" xr:uid="{00000000-0005-0000-0000-00005D640000}"/>
    <cellStyle name="r_OpCo and Prelim Budget-2003 Final 2" xfId="25655" xr:uid="{00000000-0005-0000-0000-00005E640000}"/>
    <cellStyle name="r_OpCo and Prelim Budget-2003 Final_PGE FS 1999 - 2006 10-23 V1 - for budget pres" xfId="25656" xr:uid="{00000000-0005-0000-0000-00005F640000}"/>
    <cellStyle name="r_OpCo and Prelim Budget-2003 Final_PGE FS 1999 - 2006 10-23 V1 - for budget pres 2" xfId="25657" xr:uid="{00000000-0005-0000-0000-000060640000}"/>
    <cellStyle name="r_PGE FS 1999 - 2006 10-23 V1 - for budget pres" xfId="25658" xr:uid="{00000000-0005-0000-0000-000061640000}"/>
    <cellStyle name="r_PGE FS 1999 - 2006 10-23 V1 - for budget pres 2" xfId="25659" xr:uid="{00000000-0005-0000-0000-000062640000}"/>
    <cellStyle name="r_PGE OpCo Forecast for Budget Presentation" xfId="25660" xr:uid="{00000000-0005-0000-0000-000063640000}"/>
    <cellStyle name="r_PGE OpCo Forecast for Budget Presentation 2" xfId="25661" xr:uid="{00000000-0005-0000-0000-000064640000}"/>
    <cellStyle name="r_PGG Draft Cons Forecast 4-14 Revised" xfId="25662" xr:uid="{00000000-0005-0000-0000-000065640000}"/>
    <cellStyle name="r_PGG Draft Cons Forecast 4-14 Revised 2" xfId="25663" xr:uid="{00000000-0005-0000-0000-000066640000}"/>
    <cellStyle name="r_PGG Draft Cons Forecast 4-14 Revised_PGE FS 1999 - 2006 10-23 V1 - for budget pres" xfId="25664" xr:uid="{00000000-0005-0000-0000-000067640000}"/>
    <cellStyle name="r_PGG Draft Cons Forecast 4-14 Revised_PGE FS 1999 - 2006 10-23 V1 - for budget pres 2" xfId="25665" xr:uid="{00000000-0005-0000-0000-000068640000}"/>
    <cellStyle name="r_Reg Assets &amp; Liab" xfId="25666" xr:uid="{00000000-0005-0000-0000-000069640000}"/>
    <cellStyle name="r_Reg Assets &amp; Liab 2" xfId="25667" xr:uid="{00000000-0005-0000-0000-00006A640000}"/>
    <cellStyle name="r_Summary" xfId="25668" xr:uid="{00000000-0005-0000-0000-00006B640000}"/>
    <cellStyle name="r_Summary - OpCo and Prelim Budget-2003 Final" xfId="25669" xr:uid="{00000000-0005-0000-0000-00006C640000}"/>
    <cellStyle name="r_Summary - OpCo and Prelim Budget-2003 Final 2" xfId="25670" xr:uid="{00000000-0005-0000-0000-00006D640000}"/>
    <cellStyle name="r_Summary - OpCo and Prelim Budget-2003 Final_PGE FS 1999 - 2006 10-23 V1 - for budget pres" xfId="25671" xr:uid="{00000000-0005-0000-0000-00006E640000}"/>
    <cellStyle name="r_Summary - OpCo and Prelim Budget-2003 Final_PGE FS 1999 - 2006 10-23 V1 - for budget pres 2" xfId="25672" xr:uid="{00000000-0005-0000-0000-00006F640000}"/>
    <cellStyle name="r_Summary 10" xfId="25673" xr:uid="{00000000-0005-0000-0000-000070640000}"/>
    <cellStyle name="r_Summary 11" xfId="25674" xr:uid="{00000000-0005-0000-0000-000071640000}"/>
    <cellStyle name="r_Summary 12" xfId="25675" xr:uid="{00000000-0005-0000-0000-000072640000}"/>
    <cellStyle name="r_Summary 13" xfId="25676" xr:uid="{00000000-0005-0000-0000-000073640000}"/>
    <cellStyle name="r_Summary 14" xfId="25677" xr:uid="{00000000-0005-0000-0000-000074640000}"/>
    <cellStyle name="r_Summary 15" xfId="25678" xr:uid="{00000000-0005-0000-0000-000075640000}"/>
    <cellStyle name="r_Summary 16" xfId="25679" xr:uid="{00000000-0005-0000-0000-000076640000}"/>
    <cellStyle name="r_Summary 17" xfId="25680" xr:uid="{00000000-0005-0000-0000-000077640000}"/>
    <cellStyle name="r_Summary 18" xfId="25681" xr:uid="{00000000-0005-0000-0000-000078640000}"/>
    <cellStyle name="r_Summary 19" xfId="25682" xr:uid="{00000000-0005-0000-0000-000079640000}"/>
    <cellStyle name="r_Summary 2" xfId="25683" xr:uid="{00000000-0005-0000-0000-00007A640000}"/>
    <cellStyle name="r_Summary 20" xfId="25684" xr:uid="{00000000-0005-0000-0000-00007B640000}"/>
    <cellStyle name="r_Summary 21" xfId="25685" xr:uid="{00000000-0005-0000-0000-00007C640000}"/>
    <cellStyle name="r_Summary 22" xfId="25686" xr:uid="{00000000-0005-0000-0000-00007D640000}"/>
    <cellStyle name="r_Summary 23" xfId="25687" xr:uid="{00000000-0005-0000-0000-00007E640000}"/>
    <cellStyle name="r_Summary 24" xfId="25688" xr:uid="{00000000-0005-0000-0000-00007F640000}"/>
    <cellStyle name="r_Summary 25" xfId="25689" xr:uid="{00000000-0005-0000-0000-000080640000}"/>
    <cellStyle name="r_Summary 26" xfId="25690" xr:uid="{00000000-0005-0000-0000-000081640000}"/>
    <cellStyle name="r_Summary 3" xfId="25691" xr:uid="{00000000-0005-0000-0000-000082640000}"/>
    <cellStyle name="r_Summary 4" xfId="25692" xr:uid="{00000000-0005-0000-0000-000083640000}"/>
    <cellStyle name="r_Summary 5" xfId="25693" xr:uid="{00000000-0005-0000-0000-000084640000}"/>
    <cellStyle name="r_Summary 6" xfId="25694" xr:uid="{00000000-0005-0000-0000-000085640000}"/>
    <cellStyle name="r_Summary 7" xfId="25695" xr:uid="{00000000-0005-0000-0000-000086640000}"/>
    <cellStyle name="r_Summary 8" xfId="25696" xr:uid="{00000000-0005-0000-0000-000087640000}"/>
    <cellStyle name="r_Summary 9" xfId="25697" xr:uid="{00000000-0005-0000-0000-000088640000}"/>
    <cellStyle name="r_Summary_PGE FS 1999 - 2006 10-23 V1 - for budget pres" xfId="25698" xr:uid="{00000000-0005-0000-0000-000089640000}"/>
    <cellStyle name="r_Summary_PGE FS 1999 - 2006 10-23 V1 - for budget pres 2" xfId="25699" xr:uid="{00000000-0005-0000-0000-00008A640000}"/>
    <cellStyle name="Red" xfId="25700" xr:uid="{00000000-0005-0000-0000-00008B640000}"/>
    <cellStyle name="ReportTitlePrompt" xfId="25701" xr:uid="{00000000-0005-0000-0000-00008C640000}"/>
    <cellStyle name="ReportTitlePrompt 2" xfId="25702" xr:uid="{00000000-0005-0000-0000-00008D640000}"/>
    <cellStyle name="ReportTitleValue" xfId="25703" xr:uid="{00000000-0005-0000-0000-00008E640000}"/>
    <cellStyle name="Right" xfId="25704" xr:uid="{00000000-0005-0000-0000-00008F640000}"/>
    <cellStyle name="Right 2" xfId="25705" xr:uid="{00000000-0005-0000-0000-000090640000}"/>
    <cellStyle name="RowAcctAbovePrompt" xfId="25706" xr:uid="{00000000-0005-0000-0000-000091640000}"/>
    <cellStyle name="RowAcctAbovePrompt 2" xfId="25707" xr:uid="{00000000-0005-0000-0000-000092640000}"/>
    <cellStyle name="RowAcctSOBAbovePrompt" xfId="25708" xr:uid="{00000000-0005-0000-0000-000093640000}"/>
    <cellStyle name="RowAcctSOBAbovePrompt 2" xfId="25709" xr:uid="{00000000-0005-0000-0000-000094640000}"/>
    <cellStyle name="RowAcctSOBValue" xfId="25710" xr:uid="{00000000-0005-0000-0000-000095640000}"/>
    <cellStyle name="RowAcctValue" xfId="25711" xr:uid="{00000000-0005-0000-0000-000096640000}"/>
    <cellStyle name="RowAttrAbovePrompt" xfId="25712" xr:uid="{00000000-0005-0000-0000-000097640000}"/>
    <cellStyle name="RowAttrAbovePrompt 2" xfId="25713" xr:uid="{00000000-0005-0000-0000-000098640000}"/>
    <cellStyle name="RowAttrValue" xfId="25714" xr:uid="{00000000-0005-0000-0000-000099640000}"/>
    <cellStyle name="RowColSetAbovePrompt" xfId="25715" xr:uid="{00000000-0005-0000-0000-00009A640000}"/>
    <cellStyle name="RowColSetAbovePrompt 2" xfId="25716" xr:uid="{00000000-0005-0000-0000-00009B640000}"/>
    <cellStyle name="RowColSetLeftPrompt" xfId="25717" xr:uid="{00000000-0005-0000-0000-00009C640000}"/>
    <cellStyle name="RowColSetLeftPrompt 2" xfId="25718" xr:uid="{00000000-0005-0000-0000-00009D640000}"/>
    <cellStyle name="RowColSetValue" xfId="25719" xr:uid="{00000000-0005-0000-0000-00009E640000}"/>
    <cellStyle name="RowLeftPrompt" xfId="25720" xr:uid="{00000000-0005-0000-0000-00009F640000}"/>
    <cellStyle name="RowLeftPrompt 2" xfId="25721" xr:uid="{00000000-0005-0000-0000-0000A0640000}"/>
    <cellStyle name="SampleUsingFormatMask" xfId="25722" xr:uid="{00000000-0005-0000-0000-0000A1640000}"/>
    <cellStyle name="SampleUsingFormatMask 2" xfId="25723" xr:uid="{00000000-0005-0000-0000-0000A2640000}"/>
    <cellStyle name="SampleWithNoFormatMask" xfId="25724" xr:uid="{00000000-0005-0000-0000-0000A3640000}"/>
    <cellStyle name="SampleWithNoFormatMask 2" xfId="25725" xr:uid="{00000000-0005-0000-0000-0000A4640000}"/>
    <cellStyle name="SAPBEXaggData" xfId="25726" xr:uid="{00000000-0005-0000-0000-0000A5640000}"/>
    <cellStyle name="SAPBEXaggData 2" xfId="25727" xr:uid="{00000000-0005-0000-0000-0000A6640000}"/>
    <cellStyle name="SAPBEXaggData 2 2" xfId="25728" xr:uid="{00000000-0005-0000-0000-0000A7640000}"/>
    <cellStyle name="SAPBEXaggData 3" xfId="25729" xr:uid="{00000000-0005-0000-0000-0000A8640000}"/>
    <cellStyle name="SAPBEXaggData 3 2" xfId="25730" xr:uid="{00000000-0005-0000-0000-0000A9640000}"/>
    <cellStyle name="SAPBEXaggData 3 3" xfId="25731" xr:uid="{00000000-0005-0000-0000-0000AA640000}"/>
    <cellStyle name="SAPBEXaggData 4" xfId="25732" xr:uid="{00000000-0005-0000-0000-0000AB640000}"/>
    <cellStyle name="SAPBEXaggData 4 2" xfId="25733" xr:uid="{00000000-0005-0000-0000-0000AC640000}"/>
    <cellStyle name="SAPBEXaggData 4 3" xfId="25734" xr:uid="{00000000-0005-0000-0000-0000AD640000}"/>
    <cellStyle name="SAPBEXaggDataEmph" xfId="25735" xr:uid="{00000000-0005-0000-0000-0000AE640000}"/>
    <cellStyle name="SAPBEXaggDataEmph 2" xfId="25736" xr:uid="{00000000-0005-0000-0000-0000AF640000}"/>
    <cellStyle name="SAPBEXaggDataEmph 2 2" xfId="25737" xr:uid="{00000000-0005-0000-0000-0000B0640000}"/>
    <cellStyle name="SAPBEXaggDataEmph 3" xfId="25738" xr:uid="{00000000-0005-0000-0000-0000B1640000}"/>
    <cellStyle name="SAPBEXaggDataEmph 3 2" xfId="25739" xr:uid="{00000000-0005-0000-0000-0000B2640000}"/>
    <cellStyle name="SAPBEXaggDataEmph 3 3" xfId="25740" xr:uid="{00000000-0005-0000-0000-0000B3640000}"/>
    <cellStyle name="SAPBEXaggDataEmph 4" xfId="25741" xr:uid="{00000000-0005-0000-0000-0000B4640000}"/>
    <cellStyle name="SAPBEXaggDataEmph 4 2" xfId="25742" xr:uid="{00000000-0005-0000-0000-0000B5640000}"/>
    <cellStyle name="SAPBEXaggDataEmph 4 3" xfId="25743" xr:uid="{00000000-0005-0000-0000-0000B6640000}"/>
    <cellStyle name="SAPBEXaggItem" xfId="25744" xr:uid="{00000000-0005-0000-0000-0000B7640000}"/>
    <cellStyle name="SAPBEXaggItem 10" xfId="25745" xr:uid="{00000000-0005-0000-0000-0000B8640000}"/>
    <cellStyle name="SAPBEXaggItem 10 2" xfId="25746" xr:uid="{00000000-0005-0000-0000-0000B9640000}"/>
    <cellStyle name="SAPBEXaggItem 10 3" xfId="25747" xr:uid="{00000000-0005-0000-0000-0000BA640000}"/>
    <cellStyle name="SAPBEXaggItem 11" xfId="25748" xr:uid="{00000000-0005-0000-0000-0000BB640000}"/>
    <cellStyle name="SAPBEXaggItem 11 2" xfId="25749" xr:uid="{00000000-0005-0000-0000-0000BC640000}"/>
    <cellStyle name="SAPBEXaggItem 11 3" xfId="25750" xr:uid="{00000000-0005-0000-0000-0000BD640000}"/>
    <cellStyle name="SAPBEXaggItem 2" xfId="25751" xr:uid="{00000000-0005-0000-0000-0000BE640000}"/>
    <cellStyle name="SAPBEXaggItem 2 2" xfId="25752" xr:uid="{00000000-0005-0000-0000-0000BF640000}"/>
    <cellStyle name="SAPBEXaggItem 2 2 2" xfId="25753" xr:uid="{00000000-0005-0000-0000-0000C0640000}"/>
    <cellStyle name="SAPBEXaggItem 3" xfId="25754" xr:uid="{00000000-0005-0000-0000-0000C1640000}"/>
    <cellStyle name="SAPBEXaggItem 3 2" xfId="25755" xr:uid="{00000000-0005-0000-0000-0000C2640000}"/>
    <cellStyle name="SAPBEXaggItem 3 2 2" xfId="25756" xr:uid="{00000000-0005-0000-0000-0000C3640000}"/>
    <cellStyle name="SAPBEXaggItem 4" xfId="25757" xr:uid="{00000000-0005-0000-0000-0000C4640000}"/>
    <cellStyle name="SAPBEXaggItem 4 2" xfId="25758" xr:uid="{00000000-0005-0000-0000-0000C5640000}"/>
    <cellStyle name="SAPBEXaggItem 4 2 2" xfId="25759" xr:uid="{00000000-0005-0000-0000-0000C6640000}"/>
    <cellStyle name="SAPBEXaggItem 5" xfId="25760" xr:uid="{00000000-0005-0000-0000-0000C7640000}"/>
    <cellStyle name="SAPBEXaggItem 5 2" xfId="25761" xr:uid="{00000000-0005-0000-0000-0000C8640000}"/>
    <cellStyle name="SAPBEXaggItem 5 2 2" xfId="25762" xr:uid="{00000000-0005-0000-0000-0000C9640000}"/>
    <cellStyle name="SAPBEXaggItem 6" xfId="25763" xr:uid="{00000000-0005-0000-0000-0000CA640000}"/>
    <cellStyle name="SAPBEXaggItem 6 2" xfId="25764" xr:uid="{00000000-0005-0000-0000-0000CB640000}"/>
    <cellStyle name="SAPBEXaggItem 6 2 2" xfId="25765" xr:uid="{00000000-0005-0000-0000-0000CC640000}"/>
    <cellStyle name="SAPBEXaggItem 7" xfId="25766" xr:uid="{00000000-0005-0000-0000-0000CD640000}"/>
    <cellStyle name="SAPBEXaggItem 7 2" xfId="25767" xr:uid="{00000000-0005-0000-0000-0000CE640000}"/>
    <cellStyle name="SAPBEXaggItem 7 2 2" xfId="25768" xr:uid="{00000000-0005-0000-0000-0000CF640000}"/>
    <cellStyle name="SAPBEXaggItem 8" xfId="25769" xr:uid="{00000000-0005-0000-0000-0000D0640000}"/>
    <cellStyle name="SAPBEXaggItem 8 2" xfId="25770" xr:uid="{00000000-0005-0000-0000-0000D1640000}"/>
    <cellStyle name="SAPBEXaggItem 8 2 2" xfId="25771" xr:uid="{00000000-0005-0000-0000-0000D2640000}"/>
    <cellStyle name="SAPBEXaggItem 9" xfId="25772" xr:uid="{00000000-0005-0000-0000-0000D3640000}"/>
    <cellStyle name="SAPBEXaggItem 9 2" xfId="25773" xr:uid="{00000000-0005-0000-0000-0000D4640000}"/>
    <cellStyle name="SAPBEXaggItem_Copy of xSAPtemp5457" xfId="25774" xr:uid="{00000000-0005-0000-0000-0000D5640000}"/>
    <cellStyle name="SAPBEXaggItemX" xfId="25775" xr:uid="{00000000-0005-0000-0000-0000D6640000}"/>
    <cellStyle name="SAPBEXaggItemX 2" xfId="25776" xr:uid="{00000000-0005-0000-0000-0000D7640000}"/>
    <cellStyle name="SAPBEXaggItemX 2 2" xfId="25777" xr:uid="{00000000-0005-0000-0000-0000D8640000}"/>
    <cellStyle name="SAPBEXaggItemX 3" xfId="25778" xr:uid="{00000000-0005-0000-0000-0000D9640000}"/>
    <cellStyle name="SAPBEXaggItemX 3 2" xfId="25779" xr:uid="{00000000-0005-0000-0000-0000DA640000}"/>
    <cellStyle name="SAPBEXaggItemX 3 3" xfId="25780" xr:uid="{00000000-0005-0000-0000-0000DB640000}"/>
    <cellStyle name="SAPBEXaggItemX 4" xfId="25781" xr:uid="{00000000-0005-0000-0000-0000DC640000}"/>
    <cellStyle name="SAPBEXaggItemX 4 2" xfId="25782" xr:uid="{00000000-0005-0000-0000-0000DD640000}"/>
    <cellStyle name="SAPBEXaggItemX 4 3" xfId="25783" xr:uid="{00000000-0005-0000-0000-0000DE640000}"/>
    <cellStyle name="SAPBEXchaText" xfId="25784" xr:uid="{00000000-0005-0000-0000-0000DF640000}"/>
    <cellStyle name="SAPBEXchaText 2" xfId="25785" xr:uid="{00000000-0005-0000-0000-0000E0640000}"/>
    <cellStyle name="SAPBEXchaText 2 2" xfId="25786" xr:uid="{00000000-0005-0000-0000-0000E1640000}"/>
    <cellStyle name="SAPBEXchaText 2 2 2" xfId="25787" xr:uid="{00000000-0005-0000-0000-0000E2640000}"/>
    <cellStyle name="SAPBEXchaText 2 2 2 2" xfId="25788" xr:uid="{00000000-0005-0000-0000-0000E3640000}"/>
    <cellStyle name="SAPBEXchaText 2 3" xfId="25789" xr:uid="{00000000-0005-0000-0000-0000E4640000}"/>
    <cellStyle name="SAPBEXchaText 2 3 2" xfId="25790" xr:uid="{00000000-0005-0000-0000-0000E5640000}"/>
    <cellStyle name="SAPBEXchaText 3" xfId="25791" xr:uid="{00000000-0005-0000-0000-0000E6640000}"/>
    <cellStyle name="SAPBEXchaText 3 2" xfId="25792" xr:uid="{00000000-0005-0000-0000-0000E7640000}"/>
    <cellStyle name="SAPBEXchaText 3 2 2" xfId="25793" xr:uid="{00000000-0005-0000-0000-0000E8640000}"/>
    <cellStyle name="SAPBEXchaText 3 2 2 2" xfId="25794" xr:uid="{00000000-0005-0000-0000-0000E9640000}"/>
    <cellStyle name="SAPBEXchaText 4" xfId="25795" xr:uid="{00000000-0005-0000-0000-0000EA640000}"/>
    <cellStyle name="SAPBEXchaText 4 2" xfId="25796" xr:uid="{00000000-0005-0000-0000-0000EB640000}"/>
    <cellStyle name="SAPBEXchaText 4 2 2" xfId="25797" xr:uid="{00000000-0005-0000-0000-0000EC640000}"/>
    <cellStyle name="SAPBEXchaText 5" xfId="25798" xr:uid="{00000000-0005-0000-0000-0000ED640000}"/>
    <cellStyle name="SAPBEXchaText 5 2" xfId="25799" xr:uid="{00000000-0005-0000-0000-0000EE640000}"/>
    <cellStyle name="SAPBEXchaText 5 2 2" xfId="25800" xr:uid="{00000000-0005-0000-0000-0000EF640000}"/>
    <cellStyle name="SAPBEXchaText 6" xfId="25801" xr:uid="{00000000-0005-0000-0000-0000F0640000}"/>
    <cellStyle name="SAPBEXchaText 6 2" xfId="25802" xr:uid="{00000000-0005-0000-0000-0000F1640000}"/>
    <cellStyle name="SAPBEXchaText 6 2 2" xfId="25803" xr:uid="{00000000-0005-0000-0000-0000F2640000}"/>
    <cellStyle name="SAPBEXchaText 7" xfId="25804" xr:uid="{00000000-0005-0000-0000-0000F3640000}"/>
    <cellStyle name="SAPBEXchaText 7 2" xfId="25805" xr:uid="{00000000-0005-0000-0000-0000F4640000}"/>
    <cellStyle name="SAPBEXchaText 7 2 2" xfId="25806" xr:uid="{00000000-0005-0000-0000-0000F5640000}"/>
    <cellStyle name="SAPBEXchaText 7 2 2 2" xfId="25807" xr:uid="{00000000-0005-0000-0000-0000F6640000}"/>
    <cellStyle name="SAPBEXchaText 7 2 3" xfId="25808" xr:uid="{00000000-0005-0000-0000-0000F7640000}"/>
    <cellStyle name="SAPBEXchaText 7 3" xfId="25809" xr:uid="{00000000-0005-0000-0000-0000F8640000}"/>
    <cellStyle name="SAPBEXchaText 7 3 2" xfId="25810" xr:uid="{00000000-0005-0000-0000-0000F9640000}"/>
    <cellStyle name="SAPBEXchaText_Copy of xSAPtemp5457" xfId="25811" xr:uid="{00000000-0005-0000-0000-0000FA640000}"/>
    <cellStyle name="SAPBEXexcBad7" xfId="25812" xr:uid="{00000000-0005-0000-0000-0000FB640000}"/>
    <cellStyle name="SAPBEXexcBad7 2" xfId="25813" xr:uid="{00000000-0005-0000-0000-0000FC640000}"/>
    <cellStyle name="SAPBEXexcBad7 2 2" xfId="25814" xr:uid="{00000000-0005-0000-0000-0000FD640000}"/>
    <cellStyle name="SAPBEXexcBad7 3" xfId="25815" xr:uid="{00000000-0005-0000-0000-0000FE640000}"/>
    <cellStyle name="SAPBEXexcBad7 3 2" xfId="25816" xr:uid="{00000000-0005-0000-0000-0000FF640000}"/>
    <cellStyle name="SAPBEXexcBad7 3 3" xfId="25817" xr:uid="{00000000-0005-0000-0000-000000650000}"/>
    <cellStyle name="SAPBEXexcBad7 4" xfId="25818" xr:uid="{00000000-0005-0000-0000-000001650000}"/>
    <cellStyle name="SAPBEXexcBad7 4 2" xfId="25819" xr:uid="{00000000-0005-0000-0000-000002650000}"/>
    <cellStyle name="SAPBEXexcBad7 4 3" xfId="25820" xr:uid="{00000000-0005-0000-0000-000003650000}"/>
    <cellStyle name="SAPBEXexcBad8" xfId="25821" xr:uid="{00000000-0005-0000-0000-000004650000}"/>
    <cellStyle name="SAPBEXexcBad8 2" xfId="25822" xr:uid="{00000000-0005-0000-0000-000005650000}"/>
    <cellStyle name="SAPBEXexcBad8 2 2" xfId="25823" xr:uid="{00000000-0005-0000-0000-000006650000}"/>
    <cellStyle name="SAPBEXexcBad8 3" xfId="25824" xr:uid="{00000000-0005-0000-0000-000007650000}"/>
    <cellStyle name="SAPBEXexcBad8 3 2" xfId="25825" xr:uid="{00000000-0005-0000-0000-000008650000}"/>
    <cellStyle name="SAPBEXexcBad8 3 3" xfId="25826" xr:uid="{00000000-0005-0000-0000-000009650000}"/>
    <cellStyle name="SAPBEXexcBad8 4" xfId="25827" xr:uid="{00000000-0005-0000-0000-00000A650000}"/>
    <cellStyle name="SAPBEXexcBad8 4 2" xfId="25828" xr:uid="{00000000-0005-0000-0000-00000B650000}"/>
    <cellStyle name="SAPBEXexcBad8 4 3" xfId="25829" xr:uid="{00000000-0005-0000-0000-00000C650000}"/>
    <cellStyle name="SAPBEXexcBad9" xfId="25830" xr:uid="{00000000-0005-0000-0000-00000D650000}"/>
    <cellStyle name="SAPBEXexcBad9 2" xfId="25831" xr:uid="{00000000-0005-0000-0000-00000E650000}"/>
    <cellStyle name="SAPBEXexcBad9 2 2" xfId="25832" xr:uid="{00000000-0005-0000-0000-00000F650000}"/>
    <cellStyle name="SAPBEXexcBad9 3" xfId="25833" xr:uid="{00000000-0005-0000-0000-000010650000}"/>
    <cellStyle name="SAPBEXexcBad9 3 2" xfId="25834" xr:uid="{00000000-0005-0000-0000-000011650000}"/>
    <cellStyle name="SAPBEXexcBad9 3 3" xfId="25835" xr:uid="{00000000-0005-0000-0000-000012650000}"/>
    <cellStyle name="SAPBEXexcBad9 4" xfId="25836" xr:uid="{00000000-0005-0000-0000-000013650000}"/>
    <cellStyle name="SAPBEXexcBad9 4 2" xfId="25837" xr:uid="{00000000-0005-0000-0000-000014650000}"/>
    <cellStyle name="SAPBEXexcBad9 4 3" xfId="25838" xr:uid="{00000000-0005-0000-0000-000015650000}"/>
    <cellStyle name="SAPBEXexcCritical4" xfId="25839" xr:uid="{00000000-0005-0000-0000-000016650000}"/>
    <cellStyle name="SAPBEXexcCritical4 2" xfId="25840" xr:uid="{00000000-0005-0000-0000-000017650000}"/>
    <cellStyle name="SAPBEXexcCritical4 2 2" xfId="25841" xr:uid="{00000000-0005-0000-0000-000018650000}"/>
    <cellStyle name="SAPBEXexcCritical4 3" xfId="25842" xr:uid="{00000000-0005-0000-0000-000019650000}"/>
    <cellStyle name="SAPBEXexcCritical4 3 2" xfId="25843" xr:uid="{00000000-0005-0000-0000-00001A650000}"/>
    <cellStyle name="SAPBEXexcCritical4 3 3" xfId="25844" xr:uid="{00000000-0005-0000-0000-00001B650000}"/>
    <cellStyle name="SAPBEXexcCritical4 4" xfId="25845" xr:uid="{00000000-0005-0000-0000-00001C650000}"/>
    <cellStyle name="SAPBEXexcCritical4 4 2" xfId="25846" xr:uid="{00000000-0005-0000-0000-00001D650000}"/>
    <cellStyle name="SAPBEXexcCritical4 4 3" xfId="25847" xr:uid="{00000000-0005-0000-0000-00001E650000}"/>
    <cellStyle name="SAPBEXexcCritical5" xfId="25848" xr:uid="{00000000-0005-0000-0000-00001F650000}"/>
    <cellStyle name="SAPBEXexcCritical5 2" xfId="25849" xr:uid="{00000000-0005-0000-0000-000020650000}"/>
    <cellStyle name="SAPBEXexcCritical5 2 2" xfId="25850" xr:uid="{00000000-0005-0000-0000-000021650000}"/>
    <cellStyle name="SAPBEXexcCritical5 3" xfId="25851" xr:uid="{00000000-0005-0000-0000-000022650000}"/>
    <cellStyle name="SAPBEXexcCritical5 3 2" xfId="25852" xr:uid="{00000000-0005-0000-0000-000023650000}"/>
    <cellStyle name="SAPBEXexcCritical5 3 3" xfId="25853" xr:uid="{00000000-0005-0000-0000-000024650000}"/>
    <cellStyle name="SAPBEXexcCritical5 4" xfId="25854" xr:uid="{00000000-0005-0000-0000-000025650000}"/>
    <cellStyle name="SAPBEXexcCritical5 4 2" xfId="25855" xr:uid="{00000000-0005-0000-0000-000026650000}"/>
    <cellStyle name="SAPBEXexcCritical5 4 3" xfId="25856" xr:uid="{00000000-0005-0000-0000-000027650000}"/>
    <cellStyle name="SAPBEXexcCritical6" xfId="25857" xr:uid="{00000000-0005-0000-0000-000028650000}"/>
    <cellStyle name="SAPBEXexcCritical6 2" xfId="25858" xr:uid="{00000000-0005-0000-0000-000029650000}"/>
    <cellStyle name="SAPBEXexcCritical6 2 2" xfId="25859" xr:uid="{00000000-0005-0000-0000-00002A650000}"/>
    <cellStyle name="SAPBEXexcCritical6 3" xfId="25860" xr:uid="{00000000-0005-0000-0000-00002B650000}"/>
    <cellStyle name="SAPBEXexcCritical6 3 2" xfId="25861" xr:uid="{00000000-0005-0000-0000-00002C650000}"/>
    <cellStyle name="SAPBEXexcCritical6 3 3" xfId="25862" xr:uid="{00000000-0005-0000-0000-00002D650000}"/>
    <cellStyle name="SAPBEXexcCritical6 4" xfId="25863" xr:uid="{00000000-0005-0000-0000-00002E650000}"/>
    <cellStyle name="SAPBEXexcCritical6 4 2" xfId="25864" xr:uid="{00000000-0005-0000-0000-00002F650000}"/>
    <cellStyle name="SAPBEXexcCritical6 4 3" xfId="25865" xr:uid="{00000000-0005-0000-0000-000030650000}"/>
    <cellStyle name="SAPBEXexcGood1" xfId="25866" xr:uid="{00000000-0005-0000-0000-000031650000}"/>
    <cellStyle name="SAPBEXexcGood1 2" xfId="25867" xr:uid="{00000000-0005-0000-0000-000032650000}"/>
    <cellStyle name="SAPBEXexcGood1 2 2" xfId="25868" xr:uid="{00000000-0005-0000-0000-000033650000}"/>
    <cellStyle name="SAPBEXexcGood1 3" xfId="25869" xr:uid="{00000000-0005-0000-0000-000034650000}"/>
    <cellStyle name="SAPBEXexcGood1 3 2" xfId="25870" xr:uid="{00000000-0005-0000-0000-000035650000}"/>
    <cellStyle name="SAPBEXexcGood1 3 3" xfId="25871" xr:uid="{00000000-0005-0000-0000-000036650000}"/>
    <cellStyle name="SAPBEXexcGood1 4" xfId="25872" xr:uid="{00000000-0005-0000-0000-000037650000}"/>
    <cellStyle name="SAPBEXexcGood1 4 2" xfId="25873" xr:uid="{00000000-0005-0000-0000-000038650000}"/>
    <cellStyle name="SAPBEXexcGood1 4 3" xfId="25874" xr:uid="{00000000-0005-0000-0000-000039650000}"/>
    <cellStyle name="SAPBEXexcGood2" xfId="25875" xr:uid="{00000000-0005-0000-0000-00003A650000}"/>
    <cellStyle name="SAPBEXexcGood2 2" xfId="25876" xr:uid="{00000000-0005-0000-0000-00003B650000}"/>
    <cellStyle name="SAPBEXexcGood2 2 2" xfId="25877" xr:uid="{00000000-0005-0000-0000-00003C650000}"/>
    <cellStyle name="SAPBEXexcGood2 3" xfId="25878" xr:uid="{00000000-0005-0000-0000-00003D650000}"/>
    <cellStyle name="SAPBEXexcGood2 3 2" xfId="25879" xr:uid="{00000000-0005-0000-0000-00003E650000}"/>
    <cellStyle name="SAPBEXexcGood2 3 3" xfId="25880" xr:uid="{00000000-0005-0000-0000-00003F650000}"/>
    <cellStyle name="SAPBEXexcGood2 4" xfId="25881" xr:uid="{00000000-0005-0000-0000-000040650000}"/>
    <cellStyle name="SAPBEXexcGood2 4 2" xfId="25882" xr:uid="{00000000-0005-0000-0000-000041650000}"/>
    <cellStyle name="SAPBEXexcGood2 4 3" xfId="25883" xr:uid="{00000000-0005-0000-0000-000042650000}"/>
    <cellStyle name="SAPBEXexcGood3" xfId="25884" xr:uid="{00000000-0005-0000-0000-000043650000}"/>
    <cellStyle name="SAPBEXexcGood3 2" xfId="25885" xr:uid="{00000000-0005-0000-0000-000044650000}"/>
    <cellStyle name="SAPBEXexcGood3 2 2" xfId="25886" xr:uid="{00000000-0005-0000-0000-000045650000}"/>
    <cellStyle name="SAPBEXexcGood3 3" xfId="25887" xr:uid="{00000000-0005-0000-0000-000046650000}"/>
    <cellStyle name="SAPBEXexcGood3 3 2" xfId="25888" xr:uid="{00000000-0005-0000-0000-000047650000}"/>
    <cellStyle name="SAPBEXexcGood3 3 3" xfId="25889" xr:uid="{00000000-0005-0000-0000-000048650000}"/>
    <cellStyle name="SAPBEXexcGood3 4" xfId="25890" xr:uid="{00000000-0005-0000-0000-000049650000}"/>
    <cellStyle name="SAPBEXexcGood3 4 2" xfId="25891" xr:uid="{00000000-0005-0000-0000-00004A650000}"/>
    <cellStyle name="SAPBEXexcGood3 4 3" xfId="25892" xr:uid="{00000000-0005-0000-0000-00004B650000}"/>
    <cellStyle name="SAPBEXfilterDrill" xfId="25893" xr:uid="{00000000-0005-0000-0000-00004C650000}"/>
    <cellStyle name="SAPBEXfilterItem" xfId="25894" xr:uid="{00000000-0005-0000-0000-00004D650000}"/>
    <cellStyle name="SAPBEXfilterItem 2" xfId="25895" xr:uid="{00000000-0005-0000-0000-00004E650000}"/>
    <cellStyle name="SAPBEXfilterItem 3" xfId="25896" xr:uid="{00000000-0005-0000-0000-00004F650000}"/>
    <cellStyle name="SAPBEXfilterItem 4" xfId="25897" xr:uid="{00000000-0005-0000-0000-000050650000}"/>
    <cellStyle name="SAPBEXfilterItem 5" xfId="25898" xr:uid="{00000000-0005-0000-0000-000051650000}"/>
    <cellStyle name="SAPBEXfilterItem 6" xfId="25899" xr:uid="{00000000-0005-0000-0000-000052650000}"/>
    <cellStyle name="SAPBEXfilterItem 7" xfId="25900" xr:uid="{00000000-0005-0000-0000-000053650000}"/>
    <cellStyle name="SAPBEXfilterItem 8" xfId="25901" xr:uid="{00000000-0005-0000-0000-000054650000}"/>
    <cellStyle name="SAPBEXfilterItem_Copy of xSAPtemp5457" xfId="25902" xr:uid="{00000000-0005-0000-0000-000055650000}"/>
    <cellStyle name="SAPBEXfilterText" xfId="25903" xr:uid="{00000000-0005-0000-0000-000056650000}"/>
    <cellStyle name="SAPBEXfilterText 2" xfId="25904" xr:uid="{00000000-0005-0000-0000-000057650000}"/>
    <cellStyle name="SAPBEXfilterText 2 2" xfId="25905" xr:uid="{00000000-0005-0000-0000-000058650000}"/>
    <cellStyle name="SAPBEXfilterText 3" xfId="25906" xr:uid="{00000000-0005-0000-0000-000059650000}"/>
    <cellStyle name="SAPBEXfilterText 3 2" xfId="25907" xr:uid="{00000000-0005-0000-0000-00005A650000}"/>
    <cellStyle name="SAPBEXfilterText 4" xfId="25908" xr:uid="{00000000-0005-0000-0000-00005B650000}"/>
    <cellStyle name="SAPBEXfilterText 5" xfId="25909" xr:uid="{00000000-0005-0000-0000-00005C650000}"/>
    <cellStyle name="SAPBEXformats" xfId="25910" xr:uid="{00000000-0005-0000-0000-00005D650000}"/>
    <cellStyle name="SAPBEXformats 2" xfId="25911" xr:uid="{00000000-0005-0000-0000-00005E650000}"/>
    <cellStyle name="SAPBEXformats 2 2" xfId="25912" xr:uid="{00000000-0005-0000-0000-00005F650000}"/>
    <cellStyle name="SAPBEXformats 3" xfId="25913" xr:uid="{00000000-0005-0000-0000-000060650000}"/>
    <cellStyle name="SAPBEXformats 3 2" xfId="25914" xr:uid="{00000000-0005-0000-0000-000061650000}"/>
    <cellStyle name="SAPBEXformats 3 3" xfId="25915" xr:uid="{00000000-0005-0000-0000-000062650000}"/>
    <cellStyle name="SAPBEXformats 4" xfId="25916" xr:uid="{00000000-0005-0000-0000-000063650000}"/>
    <cellStyle name="SAPBEXformats 4 2" xfId="25917" xr:uid="{00000000-0005-0000-0000-000064650000}"/>
    <cellStyle name="SAPBEXformats 4 3" xfId="25918" xr:uid="{00000000-0005-0000-0000-000065650000}"/>
    <cellStyle name="SAPBEXheaderItem" xfId="25919" xr:uid="{00000000-0005-0000-0000-000066650000}"/>
    <cellStyle name="SAPBEXheaderItem 2" xfId="25920" xr:uid="{00000000-0005-0000-0000-000067650000}"/>
    <cellStyle name="SAPBEXheaderItem 2 2" xfId="25921" xr:uid="{00000000-0005-0000-0000-000068650000}"/>
    <cellStyle name="SAPBEXheaderItem 3" xfId="25922" xr:uid="{00000000-0005-0000-0000-000069650000}"/>
    <cellStyle name="SAPBEXheaderItem 3 2" xfId="25923" xr:uid="{00000000-0005-0000-0000-00006A650000}"/>
    <cellStyle name="SAPBEXheaderItem 3 3" xfId="25924" xr:uid="{00000000-0005-0000-0000-00006B650000}"/>
    <cellStyle name="SAPBEXheaderItem 4" xfId="25925" xr:uid="{00000000-0005-0000-0000-00006C650000}"/>
    <cellStyle name="SAPBEXheaderItem 5" xfId="25926" xr:uid="{00000000-0005-0000-0000-00006D650000}"/>
    <cellStyle name="SAPBEXheaderItem 6" xfId="25927" xr:uid="{00000000-0005-0000-0000-00006E650000}"/>
    <cellStyle name="SAPBEXheaderItem 7" xfId="25928" xr:uid="{00000000-0005-0000-0000-00006F650000}"/>
    <cellStyle name="SAPBEXheaderItem 8" xfId="25929" xr:uid="{00000000-0005-0000-0000-000070650000}"/>
    <cellStyle name="SAPBEXheaderItem 9" xfId="25930" xr:uid="{00000000-0005-0000-0000-000071650000}"/>
    <cellStyle name="SAPBEXheaderItem_Copy of xSAPtemp5457" xfId="25931" xr:uid="{00000000-0005-0000-0000-000072650000}"/>
    <cellStyle name="SAPBEXheaderText" xfId="25932" xr:uid="{00000000-0005-0000-0000-000073650000}"/>
    <cellStyle name="SAPBEXheaderText 2" xfId="25933" xr:uid="{00000000-0005-0000-0000-000074650000}"/>
    <cellStyle name="SAPBEXheaderText 2 2" xfId="25934" xr:uid="{00000000-0005-0000-0000-000075650000}"/>
    <cellStyle name="SAPBEXheaderText 3" xfId="25935" xr:uid="{00000000-0005-0000-0000-000076650000}"/>
    <cellStyle name="SAPBEXheaderText 3 2" xfId="25936" xr:uid="{00000000-0005-0000-0000-000077650000}"/>
    <cellStyle name="SAPBEXheaderText 4" xfId="25937" xr:uid="{00000000-0005-0000-0000-000078650000}"/>
    <cellStyle name="SAPBEXheaderText 5" xfId="25938" xr:uid="{00000000-0005-0000-0000-000079650000}"/>
    <cellStyle name="SAPBEXheaderText 6" xfId="25939" xr:uid="{00000000-0005-0000-0000-00007A650000}"/>
    <cellStyle name="SAPBEXheaderText 7" xfId="25940" xr:uid="{00000000-0005-0000-0000-00007B650000}"/>
    <cellStyle name="SAPBEXheaderText 8" xfId="25941" xr:uid="{00000000-0005-0000-0000-00007C650000}"/>
    <cellStyle name="SAPBEXheaderText 9" xfId="25942" xr:uid="{00000000-0005-0000-0000-00007D650000}"/>
    <cellStyle name="SAPBEXheaderText_Copy of xSAPtemp5457" xfId="25943" xr:uid="{00000000-0005-0000-0000-00007E650000}"/>
    <cellStyle name="SAPBEXHLevel0" xfId="25944" xr:uid="{00000000-0005-0000-0000-00007F650000}"/>
    <cellStyle name="SAPBEXHLevel0 2" xfId="25945" xr:uid="{00000000-0005-0000-0000-000080650000}"/>
    <cellStyle name="SAPBEXHLevel0 2 2" xfId="25946" xr:uid="{00000000-0005-0000-0000-000081650000}"/>
    <cellStyle name="SAPBEXHLevel0 2 2 2" xfId="25947" xr:uid="{00000000-0005-0000-0000-000082650000}"/>
    <cellStyle name="SAPBEXHLevel0 2 3" xfId="25948" xr:uid="{00000000-0005-0000-0000-000083650000}"/>
    <cellStyle name="SAPBEXHLevel0 2 3 2" xfId="25949" xr:uid="{00000000-0005-0000-0000-000084650000}"/>
    <cellStyle name="SAPBEXHLevel0 2 4" xfId="25950" xr:uid="{00000000-0005-0000-0000-000085650000}"/>
    <cellStyle name="SAPBEXHLevel0 2 4 2" xfId="25951" xr:uid="{00000000-0005-0000-0000-000086650000}"/>
    <cellStyle name="SAPBEXHLevel0 2 4 3" xfId="25952" xr:uid="{00000000-0005-0000-0000-000087650000}"/>
    <cellStyle name="SAPBEXHLevel0 2 5" xfId="25953" xr:uid="{00000000-0005-0000-0000-000088650000}"/>
    <cellStyle name="SAPBEXHLevel0 2 5 2" xfId="25954" xr:uid="{00000000-0005-0000-0000-000089650000}"/>
    <cellStyle name="SAPBEXHLevel0 2 5 3" xfId="25955" xr:uid="{00000000-0005-0000-0000-00008A650000}"/>
    <cellStyle name="SAPBEXHLevel0 3" xfId="25956" xr:uid="{00000000-0005-0000-0000-00008B650000}"/>
    <cellStyle name="SAPBEXHLevel0 3 2" xfId="25957" xr:uid="{00000000-0005-0000-0000-00008C650000}"/>
    <cellStyle name="SAPBEXHLevel0 3 2 2" xfId="25958" xr:uid="{00000000-0005-0000-0000-00008D650000}"/>
    <cellStyle name="SAPBEXHLevel0 3 3" xfId="25959" xr:uid="{00000000-0005-0000-0000-00008E650000}"/>
    <cellStyle name="SAPBEXHLevel0 3 3 2" xfId="25960" xr:uid="{00000000-0005-0000-0000-00008F650000}"/>
    <cellStyle name="SAPBEXHLevel0 3 4" xfId="25961" xr:uid="{00000000-0005-0000-0000-000090650000}"/>
    <cellStyle name="SAPBEXHLevel0 3 4 2" xfId="25962" xr:uid="{00000000-0005-0000-0000-000091650000}"/>
    <cellStyle name="SAPBEXHLevel0 3 4 3" xfId="25963" xr:uid="{00000000-0005-0000-0000-000092650000}"/>
    <cellStyle name="SAPBEXHLevel0 3 5" xfId="25964" xr:uid="{00000000-0005-0000-0000-000093650000}"/>
    <cellStyle name="SAPBEXHLevel0 3 5 2" xfId="25965" xr:uid="{00000000-0005-0000-0000-000094650000}"/>
    <cellStyle name="SAPBEXHLevel0 3 5 3" xfId="25966" xr:uid="{00000000-0005-0000-0000-000095650000}"/>
    <cellStyle name="SAPBEXHLevel0 4" xfId="25967" xr:uid="{00000000-0005-0000-0000-000096650000}"/>
    <cellStyle name="SAPBEXHLevel0 4 2" xfId="25968" xr:uid="{00000000-0005-0000-0000-000097650000}"/>
    <cellStyle name="SAPBEXHLevel0 4 2 2" xfId="25969" xr:uid="{00000000-0005-0000-0000-000098650000}"/>
    <cellStyle name="SAPBEXHLevel0 5" xfId="25970" xr:uid="{00000000-0005-0000-0000-000099650000}"/>
    <cellStyle name="SAPBEXHLevel0 5 2" xfId="25971" xr:uid="{00000000-0005-0000-0000-00009A650000}"/>
    <cellStyle name="SAPBEXHLevel0 5 2 2" xfId="25972" xr:uid="{00000000-0005-0000-0000-00009B650000}"/>
    <cellStyle name="SAPBEXHLevel0 6" xfId="25973" xr:uid="{00000000-0005-0000-0000-00009C650000}"/>
    <cellStyle name="SAPBEXHLevel0 6 2" xfId="25974" xr:uid="{00000000-0005-0000-0000-00009D650000}"/>
    <cellStyle name="SAPBEXHLevel0 7" xfId="25975" xr:uid="{00000000-0005-0000-0000-00009E650000}"/>
    <cellStyle name="SAPBEXHLevel0 7 2" xfId="25976" xr:uid="{00000000-0005-0000-0000-00009F650000}"/>
    <cellStyle name="SAPBEXHLevel0 7 3" xfId="25977" xr:uid="{00000000-0005-0000-0000-0000A0650000}"/>
    <cellStyle name="SAPBEXHLevel0 8" xfId="25978" xr:uid="{00000000-0005-0000-0000-0000A1650000}"/>
    <cellStyle name="SAPBEXHLevel0 8 2" xfId="25979" xr:uid="{00000000-0005-0000-0000-0000A2650000}"/>
    <cellStyle name="SAPBEXHLevel0 8 3" xfId="25980" xr:uid="{00000000-0005-0000-0000-0000A3650000}"/>
    <cellStyle name="SAPBEXHLevel0X" xfId="25981" xr:uid="{00000000-0005-0000-0000-0000A4650000}"/>
    <cellStyle name="SAPBEXHLevel0X 2" xfId="25982" xr:uid="{00000000-0005-0000-0000-0000A5650000}"/>
    <cellStyle name="SAPBEXHLevel0X 2 2" xfId="25983" xr:uid="{00000000-0005-0000-0000-0000A6650000}"/>
    <cellStyle name="SAPBEXHLevel0X 2 2 2" xfId="25984" xr:uid="{00000000-0005-0000-0000-0000A7650000}"/>
    <cellStyle name="SAPBEXHLevel0X 2 3" xfId="25985" xr:uid="{00000000-0005-0000-0000-0000A8650000}"/>
    <cellStyle name="SAPBEXHLevel0X 2 3 2" xfId="25986" xr:uid="{00000000-0005-0000-0000-0000A9650000}"/>
    <cellStyle name="SAPBEXHLevel0X 2 4" xfId="25987" xr:uid="{00000000-0005-0000-0000-0000AA650000}"/>
    <cellStyle name="SAPBEXHLevel0X 2 4 2" xfId="25988" xr:uid="{00000000-0005-0000-0000-0000AB650000}"/>
    <cellStyle name="SAPBEXHLevel0X 2 4 3" xfId="25989" xr:uid="{00000000-0005-0000-0000-0000AC650000}"/>
    <cellStyle name="SAPBEXHLevel0X 2 5" xfId="25990" xr:uid="{00000000-0005-0000-0000-0000AD650000}"/>
    <cellStyle name="SAPBEXHLevel0X 2 5 2" xfId="25991" xr:uid="{00000000-0005-0000-0000-0000AE650000}"/>
    <cellStyle name="SAPBEXHLevel0X 2 5 3" xfId="25992" xr:uid="{00000000-0005-0000-0000-0000AF650000}"/>
    <cellStyle name="SAPBEXHLevel0X 3" xfId="25993" xr:uid="{00000000-0005-0000-0000-0000B0650000}"/>
    <cellStyle name="SAPBEXHLevel0X 3 2" xfId="25994" xr:uid="{00000000-0005-0000-0000-0000B1650000}"/>
    <cellStyle name="SAPBEXHLevel0X 3 2 2" xfId="25995" xr:uid="{00000000-0005-0000-0000-0000B2650000}"/>
    <cellStyle name="SAPBEXHLevel0X 3 3" xfId="25996" xr:uid="{00000000-0005-0000-0000-0000B3650000}"/>
    <cellStyle name="SAPBEXHLevel0X 3 3 2" xfId="25997" xr:uid="{00000000-0005-0000-0000-0000B4650000}"/>
    <cellStyle name="SAPBEXHLevel0X 3 4" xfId="25998" xr:uid="{00000000-0005-0000-0000-0000B5650000}"/>
    <cellStyle name="SAPBEXHLevel0X 3 4 2" xfId="25999" xr:uid="{00000000-0005-0000-0000-0000B6650000}"/>
    <cellStyle name="SAPBEXHLevel0X 3 4 3" xfId="26000" xr:uid="{00000000-0005-0000-0000-0000B7650000}"/>
    <cellStyle name="SAPBEXHLevel0X 3 5" xfId="26001" xr:uid="{00000000-0005-0000-0000-0000B8650000}"/>
    <cellStyle name="SAPBEXHLevel0X 3 5 2" xfId="26002" xr:uid="{00000000-0005-0000-0000-0000B9650000}"/>
    <cellStyle name="SAPBEXHLevel0X 3 5 3" xfId="26003" xr:uid="{00000000-0005-0000-0000-0000BA650000}"/>
    <cellStyle name="SAPBEXHLevel0X 4" xfId="26004" xr:uid="{00000000-0005-0000-0000-0000BB650000}"/>
    <cellStyle name="SAPBEXHLevel0X 4 2" xfId="26005" xr:uid="{00000000-0005-0000-0000-0000BC650000}"/>
    <cellStyle name="SAPBEXHLevel0X 4 2 2" xfId="26006" xr:uid="{00000000-0005-0000-0000-0000BD650000}"/>
    <cellStyle name="SAPBEXHLevel0X 5" xfId="26007" xr:uid="{00000000-0005-0000-0000-0000BE650000}"/>
    <cellStyle name="SAPBEXHLevel0X 5 2" xfId="26008" xr:uid="{00000000-0005-0000-0000-0000BF650000}"/>
    <cellStyle name="SAPBEXHLevel0X 5 2 2" xfId="26009" xr:uid="{00000000-0005-0000-0000-0000C0650000}"/>
    <cellStyle name="SAPBEXHLevel0X 6" xfId="26010" xr:uid="{00000000-0005-0000-0000-0000C1650000}"/>
    <cellStyle name="SAPBEXHLevel0X 6 2" xfId="26011" xr:uid="{00000000-0005-0000-0000-0000C2650000}"/>
    <cellStyle name="SAPBEXHLevel0X 7" xfId="26012" xr:uid="{00000000-0005-0000-0000-0000C3650000}"/>
    <cellStyle name="SAPBEXHLevel0X 7 2" xfId="26013" xr:uid="{00000000-0005-0000-0000-0000C4650000}"/>
    <cellStyle name="SAPBEXHLevel0X 7 3" xfId="26014" xr:uid="{00000000-0005-0000-0000-0000C5650000}"/>
    <cellStyle name="SAPBEXHLevel0X 8" xfId="26015" xr:uid="{00000000-0005-0000-0000-0000C6650000}"/>
    <cellStyle name="SAPBEXHLevel0X 8 2" xfId="26016" xr:uid="{00000000-0005-0000-0000-0000C7650000}"/>
    <cellStyle name="SAPBEXHLevel0X 8 3" xfId="26017" xr:uid="{00000000-0005-0000-0000-0000C8650000}"/>
    <cellStyle name="SAPBEXHLevel1" xfId="26018" xr:uid="{00000000-0005-0000-0000-0000C9650000}"/>
    <cellStyle name="SAPBEXHLevel1 2" xfId="26019" xr:uid="{00000000-0005-0000-0000-0000CA650000}"/>
    <cellStyle name="SAPBEXHLevel1 2 2" xfId="26020" xr:uid="{00000000-0005-0000-0000-0000CB650000}"/>
    <cellStyle name="SAPBEXHLevel1 2 2 2" xfId="26021" xr:uid="{00000000-0005-0000-0000-0000CC650000}"/>
    <cellStyle name="SAPBEXHLevel1 2 3" xfId="26022" xr:uid="{00000000-0005-0000-0000-0000CD650000}"/>
    <cellStyle name="SAPBEXHLevel1 2 3 2" xfId="26023" xr:uid="{00000000-0005-0000-0000-0000CE650000}"/>
    <cellStyle name="SAPBEXHLevel1 2 4" xfId="26024" xr:uid="{00000000-0005-0000-0000-0000CF650000}"/>
    <cellStyle name="SAPBEXHLevel1 2 4 2" xfId="26025" xr:uid="{00000000-0005-0000-0000-0000D0650000}"/>
    <cellStyle name="SAPBEXHLevel1 2 4 3" xfId="26026" xr:uid="{00000000-0005-0000-0000-0000D1650000}"/>
    <cellStyle name="SAPBEXHLevel1 2 5" xfId="26027" xr:uid="{00000000-0005-0000-0000-0000D2650000}"/>
    <cellStyle name="SAPBEXHLevel1 2 5 2" xfId="26028" xr:uid="{00000000-0005-0000-0000-0000D3650000}"/>
    <cellStyle name="SAPBEXHLevel1 2 5 3" xfId="26029" xr:uid="{00000000-0005-0000-0000-0000D4650000}"/>
    <cellStyle name="SAPBEXHLevel1 3" xfId="26030" xr:uid="{00000000-0005-0000-0000-0000D5650000}"/>
    <cellStyle name="SAPBEXHLevel1 3 2" xfId="26031" xr:uid="{00000000-0005-0000-0000-0000D6650000}"/>
    <cellStyle name="SAPBEXHLevel1 3 2 2" xfId="26032" xr:uid="{00000000-0005-0000-0000-0000D7650000}"/>
    <cellStyle name="SAPBEXHLevel1 3 3" xfId="26033" xr:uid="{00000000-0005-0000-0000-0000D8650000}"/>
    <cellStyle name="SAPBEXHLevel1 3 3 2" xfId="26034" xr:uid="{00000000-0005-0000-0000-0000D9650000}"/>
    <cellStyle name="SAPBEXHLevel1 3 4" xfId="26035" xr:uid="{00000000-0005-0000-0000-0000DA650000}"/>
    <cellStyle name="SAPBEXHLevel1 3 4 2" xfId="26036" xr:uid="{00000000-0005-0000-0000-0000DB650000}"/>
    <cellStyle name="SAPBEXHLevel1 3 4 3" xfId="26037" xr:uid="{00000000-0005-0000-0000-0000DC650000}"/>
    <cellStyle name="SAPBEXHLevel1 3 5" xfId="26038" xr:uid="{00000000-0005-0000-0000-0000DD650000}"/>
    <cellStyle name="SAPBEXHLevel1 3 5 2" xfId="26039" xr:uid="{00000000-0005-0000-0000-0000DE650000}"/>
    <cellStyle name="SAPBEXHLevel1 3 5 3" xfId="26040" xr:uid="{00000000-0005-0000-0000-0000DF650000}"/>
    <cellStyle name="SAPBEXHLevel1 4" xfId="26041" xr:uid="{00000000-0005-0000-0000-0000E0650000}"/>
    <cellStyle name="SAPBEXHLevel1 4 2" xfId="26042" xr:uid="{00000000-0005-0000-0000-0000E1650000}"/>
    <cellStyle name="SAPBEXHLevel1 4 2 2" xfId="26043" xr:uid="{00000000-0005-0000-0000-0000E2650000}"/>
    <cellStyle name="SAPBEXHLevel1 5" xfId="26044" xr:uid="{00000000-0005-0000-0000-0000E3650000}"/>
    <cellStyle name="SAPBEXHLevel1 5 2" xfId="26045" xr:uid="{00000000-0005-0000-0000-0000E4650000}"/>
    <cellStyle name="SAPBEXHLevel1 5 2 2" xfId="26046" xr:uid="{00000000-0005-0000-0000-0000E5650000}"/>
    <cellStyle name="SAPBEXHLevel1 6" xfId="26047" xr:uid="{00000000-0005-0000-0000-0000E6650000}"/>
    <cellStyle name="SAPBEXHLevel1 6 2" xfId="26048" xr:uid="{00000000-0005-0000-0000-0000E7650000}"/>
    <cellStyle name="SAPBEXHLevel1 7" xfId="26049" xr:uid="{00000000-0005-0000-0000-0000E8650000}"/>
    <cellStyle name="SAPBEXHLevel1 7 2" xfId="26050" xr:uid="{00000000-0005-0000-0000-0000E9650000}"/>
    <cellStyle name="SAPBEXHLevel1 7 3" xfId="26051" xr:uid="{00000000-0005-0000-0000-0000EA650000}"/>
    <cellStyle name="SAPBEXHLevel1 8" xfId="26052" xr:uid="{00000000-0005-0000-0000-0000EB650000}"/>
    <cellStyle name="SAPBEXHLevel1 8 2" xfId="26053" xr:uid="{00000000-0005-0000-0000-0000EC650000}"/>
    <cellStyle name="SAPBEXHLevel1 8 3" xfId="26054" xr:uid="{00000000-0005-0000-0000-0000ED650000}"/>
    <cellStyle name="SAPBEXHLevel1X" xfId="26055" xr:uid="{00000000-0005-0000-0000-0000EE650000}"/>
    <cellStyle name="SAPBEXHLevel1X 2" xfId="26056" xr:uid="{00000000-0005-0000-0000-0000EF650000}"/>
    <cellStyle name="SAPBEXHLevel1X 2 2" xfId="26057" xr:uid="{00000000-0005-0000-0000-0000F0650000}"/>
    <cellStyle name="SAPBEXHLevel1X 2 2 2" xfId="26058" xr:uid="{00000000-0005-0000-0000-0000F1650000}"/>
    <cellStyle name="SAPBEXHLevel1X 2 3" xfId="26059" xr:uid="{00000000-0005-0000-0000-0000F2650000}"/>
    <cellStyle name="SAPBEXHLevel1X 2 3 2" xfId="26060" xr:uid="{00000000-0005-0000-0000-0000F3650000}"/>
    <cellStyle name="SAPBEXHLevel1X 2 4" xfId="26061" xr:uid="{00000000-0005-0000-0000-0000F4650000}"/>
    <cellStyle name="SAPBEXHLevel1X 2 4 2" xfId="26062" xr:uid="{00000000-0005-0000-0000-0000F5650000}"/>
    <cellStyle name="SAPBEXHLevel1X 2 4 3" xfId="26063" xr:uid="{00000000-0005-0000-0000-0000F6650000}"/>
    <cellStyle name="SAPBEXHLevel1X 2 5" xfId="26064" xr:uid="{00000000-0005-0000-0000-0000F7650000}"/>
    <cellStyle name="SAPBEXHLevel1X 2 5 2" xfId="26065" xr:uid="{00000000-0005-0000-0000-0000F8650000}"/>
    <cellStyle name="SAPBEXHLevel1X 2 5 3" xfId="26066" xr:uid="{00000000-0005-0000-0000-0000F9650000}"/>
    <cellStyle name="SAPBEXHLevel1X 3" xfId="26067" xr:uid="{00000000-0005-0000-0000-0000FA650000}"/>
    <cellStyle name="SAPBEXHLevel1X 3 2" xfId="26068" xr:uid="{00000000-0005-0000-0000-0000FB650000}"/>
    <cellStyle name="SAPBEXHLevel1X 3 2 2" xfId="26069" xr:uid="{00000000-0005-0000-0000-0000FC650000}"/>
    <cellStyle name="SAPBEXHLevel1X 3 3" xfId="26070" xr:uid="{00000000-0005-0000-0000-0000FD650000}"/>
    <cellStyle name="SAPBEXHLevel1X 3 3 2" xfId="26071" xr:uid="{00000000-0005-0000-0000-0000FE650000}"/>
    <cellStyle name="SAPBEXHLevel1X 3 4" xfId="26072" xr:uid="{00000000-0005-0000-0000-0000FF650000}"/>
    <cellStyle name="SAPBEXHLevel1X 3 4 2" xfId="26073" xr:uid="{00000000-0005-0000-0000-000000660000}"/>
    <cellStyle name="SAPBEXHLevel1X 3 4 3" xfId="26074" xr:uid="{00000000-0005-0000-0000-000001660000}"/>
    <cellStyle name="SAPBEXHLevel1X 3 5" xfId="26075" xr:uid="{00000000-0005-0000-0000-000002660000}"/>
    <cellStyle name="SAPBEXHLevel1X 3 5 2" xfId="26076" xr:uid="{00000000-0005-0000-0000-000003660000}"/>
    <cellStyle name="SAPBEXHLevel1X 3 5 3" xfId="26077" xr:uid="{00000000-0005-0000-0000-000004660000}"/>
    <cellStyle name="SAPBEXHLevel1X 4" xfId="26078" xr:uid="{00000000-0005-0000-0000-000005660000}"/>
    <cellStyle name="SAPBEXHLevel1X 4 2" xfId="26079" xr:uid="{00000000-0005-0000-0000-000006660000}"/>
    <cellStyle name="SAPBEXHLevel1X 4 2 2" xfId="26080" xr:uid="{00000000-0005-0000-0000-000007660000}"/>
    <cellStyle name="SAPBEXHLevel1X 5" xfId="26081" xr:uid="{00000000-0005-0000-0000-000008660000}"/>
    <cellStyle name="SAPBEXHLevel1X 5 2" xfId="26082" xr:uid="{00000000-0005-0000-0000-000009660000}"/>
    <cellStyle name="SAPBEXHLevel1X 5 2 2" xfId="26083" xr:uid="{00000000-0005-0000-0000-00000A660000}"/>
    <cellStyle name="SAPBEXHLevel1X 6" xfId="26084" xr:uid="{00000000-0005-0000-0000-00000B660000}"/>
    <cellStyle name="SAPBEXHLevel1X 6 2" xfId="26085" xr:uid="{00000000-0005-0000-0000-00000C660000}"/>
    <cellStyle name="SAPBEXHLevel1X 7" xfId="26086" xr:uid="{00000000-0005-0000-0000-00000D660000}"/>
    <cellStyle name="SAPBEXHLevel1X 7 2" xfId="26087" xr:uid="{00000000-0005-0000-0000-00000E660000}"/>
    <cellStyle name="SAPBEXHLevel1X 7 3" xfId="26088" xr:uid="{00000000-0005-0000-0000-00000F660000}"/>
    <cellStyle name="SAPBEXHLevel1X 8" xfId="26089" xr:uid="{00000000-0005-0000-0000-000010660000}"/>
    <cellStyle name="SAPBEXHLevel1X 8 2" xfId="26090" xr:uid="{00000000-0005-0000-0000-000011660000}"/>
    <cellStyle name="SAPBEXHLevel1X 8 3" xfId="26091" xr:uid="{00000000-0005-0000-0000-000012660000}"/>
    <cellStyle name="SAPBEXHLevel2" xfId="26092" xr:uid="{00000000-0005-0000-0000-000013660000}"/>
    <cellStyle name="SAPBEXHLevel2 2" xfId="26093" xr:uid="{00000000-0005-0000-0000-000014660000}"/>
    <cellStyle name="SAPBEXHLevel2 2 2" xfId="26094" xr:uid="{00000000-0005-0000-0000-000015660000}"/>
    <cellStyle name="SAPBEXHLevel2 2 2 2" xfId="26095" xr:uid="{00000000-0005-0000-0000-000016660000}"/>
    <cellStyle name="SAPBEXHLevel2 2 3" xfId="26096" xr:uid="{00000000-0005-0000-0000-000017660000}"/>
    <cellStyle name="SAPBEXHLevel2 2 3 2" xfId="26097" xr:uid="{00000000-0005-0000-0000-000018660000}"/>
    <cellStyle name="SAPBEXHLevel2 2 4" xfId="26098" xr:uid="{00000000-0005-0000-0000-000019660000}"/>
    <cellStyle name="SAPBEXHLevel2 2 4 2" xfId="26099" xr:uid="{00000000-0005-0000-0000-00001A660000}"/>
    <cellStyle name="SAPBEXHLevel2 2 4 3" xfId="26100" xr:uid="{00000000-0005-0000-0000-00001B660000}"/>
    <cellStyle name="SAPBEXHLevel2 2 5" xfId="26101" xr:uid="{00000000-0005-0000-0000-00001C660000}"/>
    <cellStyle name="SAPBEXHLevel2 2 5 2" xfId="26102" xr:uid="{00000000-0005-0000-0000-00001D660000}"/>
    <cellStyle name="SAPBEXHLevel2 2 5 3" xfId="26103" xr:uid="{00000000-0005-0000-0000-00001E660000}"/>
    <cellStyle name="SAPBEXHLevel2 3" xfId="26104" xr:uid="{00000000-0005-0000-0000-00001F660000}"/>
    <cellStyle name="SAPBEXHLevel2 3 2" xfId="26105" xr:uid="{00000000-0005-0000-0000-000020660000}"/>
    <cellStyle name="SAPBEXHLevel2 3 2 2" xfId="26106" xr:uid="{00000000-0005-0000-0000-000021660000}"/>
    <cellStyle name="SAPBEXHLevel2 3 3" xfId="26107" xr:uid="{00000000-0005-0000-0000-000022660000}"/>
    <cellStyle name="SAPBEXHLevel2 3 3 2" xfId="26108" xr:uid="{00000000-0005-0000-0000-000023660000}"/>
    <cellStyle name="SAPBEXHLevel2 3 4" xfId="26109" xr:uid="{00000000-0005-0000-0000-000024660000}"/>
    <cellStyle name="SAPBEXHLevel2 3 4 2" xfId="26110" xr:uid="{00000000-0005-0000-0000-000025660000}"/>
    <cellStyle name="SAPBEXHLevel2 3 4 3" xfId="26111" xr:uid="{00000000-0005-0000-0000-000026660000}"/>
    <cellStyle name="SAPBEXHLevel2 3 5" xfId="26112" xr:uid="{00000000-0005-0000-0000-000027660000}"/>
    <cellStyle name="SAPBEXHLevel2 3 5 2" xfId="26113" xr:uid="{00000000-0005-0000-0000-000028660000}"/>
    <cellStyle name="SAPBEXHLevel2 3 5 3" xfId="26114" xr:uid="{00000000-0005-0000-0000-000029660000}"/>
    <cellStyle name="SAPBEXHLevel2 4" xfId="26115" xr:uid="{00000000-0005-0000-0000-00002A660000}"/>
    <cellStyle name="SAPBEXHLevel2 4 2" xfId="26116" xr:uid="{00000000-0005-0000-0000-00002B660000}"/>
    <cellStyle name="SAPBEXHLevel2 4 2 2" xfId="26117" xr:uid="{00000000-0005-0000-0000-00002C660000}"/>
    <cellStyle name="SAPBEXHLevel2 5" xfId="26118" xr:uid="{00000000-0005-0000-0000-00002D660000}"/>
    <cellStyle name="SAPBEXHLevel2 5 2" xfId="26119" xr:uid="{00000000-0005-0000-0000-00002E660000}"/>
    <cellStyle name="SAPBEXHLevel2 5 2 2" xfId="26120" xr:uid="{00000000-0005-0000-0000-00002F660000}"/>
    <cellStyle name="SAPBEXHLevel2 6" xfId="26121" xr:uid="{00000000-0005-0000-0000-000030660000}"/>
    <cellStyle name="SAPBEXHLevel2 6 2" xfId="26122" xr:uid="{00000000-0005-0000-0000-000031660000}"/>
    <cellStyle name="SAPBEXHLevel2 7" xfId="26123" xr:uid="{00000000-0005-0000-0000-000032660000}"/>
    <cellStyle name="SAPBEXHLevel2 7 2" xfId="26124" xr:uid="{00000000-0005-0000-0000-000033660000}"/>
    <cellStyle name="SAPBEXHLevel2 7 3" xfId="26125" xr:uid="{00000000-0005-0000-0000-000034660000}"/>
    <cellStyle name="SAPBEXHLevel2 8" xfId="26126" xr:uid="{00000000-0005-0000-0000-000035660000}"/>
    <cellStyle name="SAPBEXHLevel2 8 2" xfId="26127" xr:uid="{00000000-0005-0000-0000-000036660000}"/>
    <cellStyle name="SAPBEXHLevel2 8 3" xfId="26128" xr:uid="{00000000-0005-0000-0000-000037660000}"/>
    <cellStyle name="SAPBEXHLevel2X" xfId="26129" xr:uid="{00000000-0005-0000-0000-000038660000}"/>
    <cellStyle name="SAPBEXHLevel2X 2" xfId="26130" xr:uid="{00000000-0005-0000-0000-000039660000}"/>
    <cellStyle name="SAPBEXHLevel2X 2 2" xfId="26131" xr:uid="{00000000-0005-0000-0000-00003A660000}"/>
    <cellStyle name="SAPBEXHLevel2X 2 2 2" xfId="26132" xr:uid="{00000000-0005-0000-0000-00003B660000}"/>
    <cellStyle name="SAPBEXHLevel2X 2 3" xfId="26133" xr:uid="{00000000-0005-0000-0000-00003C660000}"/>
    <cellStyle name="SAPBEXHLevel2X 2 3 2" xfId="26134" xr:uid="{00000000-0005-0000-0000-00003D660000}"/>
    <cellStyle name="SAPBEXHLevel2X 2 4" xfId="26135" xr:uid="{00000000-0005-0000-0000-00003E660000}"/>
    <cellStyle name="SAPBEXHLevel2X 2 4 2" xfId="26136" xr:uid="{00000000-0005-0000-0000-00003F660000}"/>
    <cellStyle name="SAPBEXHLevel2X 2 4 3" xfId="26137" xr:uid="{00000000-0005-0000-0000-000040660000}"/>
    <cellStyle name="SAPBEXHLevel2X 2 5" xfId="26138" xr:uid="{00000000-0005-0000-0000-000041660000}"/>
    <cellStyle name="SAPBEXHLevel2X 2 5 2" xfId="26139" xr:uid="{00000000-0005-0000-0000-000042660000}"/>
    <cellStyle name="SAPBEXHLevel2X 2 5 3" xfId="26140" xr:uid="{00000000-0005-0000-0000-000043660000}"/>
    <cellStyle name="SAPBEXHLevel2X 3" xfId="26141" xr:uid="{00000000-0005-0000-0000-000044660000}"/>
    <cellStyle name="SAPBEXHLevel2X 3 2" xfId="26142" xr:uid="{00000000-0005-0000-0000-000045660000}"/>
    <cellStyle name="SAPBEXHLevel2X 3 2 2" xfId="26143" xr:uid="{00000000-0005-0000-0000-000046660000}"/>
    <cellStyle name="SAPBEXHLevel2X 3 3" xfId="26144" xr:uid="{00000000-0005-0000-0000-000047660000}"/>
    <cellStyle name="SAPBEXHLevel2X 3 3 2" xfId="26145" xr:uid="{00000000-0005-0000-0000-000048660000}"/>
    <cellStyle name="SAPBEXHLevel2X 3 4" xfId="26146" xr:uid="{00000000-0005-0000-0000-000049660000}"/>
    <cellStyle name="SAPBEXHLevel2X 3 4 2" xfId="26147" xr:uid="{00000000-0005-0000-0000-00004A660000}"/>
    <cellStyle name="SAPBEXHLevel2X 3 4 3" xfId="26148" xr:uid="{00000000-0005-0000-0000-00004B660000}"/>
    <cellStyle name="SAPBEXHLevel2X 3 5" xfId="26149" xr:uid="{00000000-0005-0000-0000-00004C660000}"/>
    <cellStyle name="SAPBEXHLevel2X 3 5 2" xfId="26150" xr:uid="{00000000-0005-0000-0000-00004D660000}"/>
    <cellStyle name="SAPBEXHLevel2X 3 5 3" xfId="26151" xr:uid="{00000000-0005-0000-0000-00004E660000}"/>
    <cellStyle name="SAPBEXHLevel2X 4" xfId="26152" xr:uid="{00000000-0005-0000-0000-00004F660000}"/>
    <cellStyle name="SAPBEXHLevel2X 4 2" xfId="26153" xr:uid="{00000000-0005-0000-0000-000050660000}"/>
    <cellStyle name="SAPBEXHLevel2X 4 2 2" xfId="26154" xr:uid="{00000000-0005-0000-0000-000051660000}"/>
    <cellStyle name="SAPBEXHLevel2X 5" xfId="26155" xr:uid="{00000000-0005-0000-0000-000052660000}"/>
    <cellStyle name="SAPBEXHLevel2X 5 2" xfId="26156" xr:uid="{00000000-0005-0000-0000-000053660000}"/>
    <cellStyle name="SAPBEXHLevel2X 5 2 2" xfId="26157" xr:uid="{00000000-0005-0000-0000-000054660000}"/>
    <cellStyle name="SAPBEXHLevel2X 6" xfId="26158" xr:uid="{00000000-0005-0000-0000-000055660000}"/>
    <cellStyle name="SAPBEXHLevel2X 6 2" xfId="26159" xr:uid="{00000000-0005-0000-0000-000056660000}"/>
    <cellStyle name="SAPBEXHLevel2X 7" xfId="26160" xr:uid="{00000000-0005-0000-0000-000057660000}"/>
    <cellStyle name="SAPBEXHLevel2X 7 2" xfId="26161" xr:uid="{00000000-0005-0000-0000-000058660000}"/>
    <cellStyle name="SAPBEXHLevel2X 7 3" xfId="26162" xr:uid="{00000000-0005-0000-0000-000059660000}"/>
    <cellStyle name="SAPBEXHLevel2X 8" xfId="26163" xr:uid="{00000000-0005-0000-0000-00005A660000}"/>
    <cellStyle name="SAPBEXHLevel2X 8 2" xfId="26164" xr:uid="{00000000-0005-0000-0000-00005B660000}"/>
    <cellStyle name="SAPBEXHLevel2X 8 3" xfId="26165" xr:uid="{00000000-0005-0000-0000-00005C660000}"/>
    <cellStyle name="SAPBEXHLevel3" xfId="26166" xr:uid="{00000000-0005-0000-0000-00005D660000}"/>
    <cellStyle name="SAPBEXHLevel3 2" xfId="26167" xr:uid="{00000000-0005-0000-0000-00005E660000}"/>
    <cellStyle name="SAPBEXHLevel3 2 2" xfId="26168" xr:uid="{00000000-0005-0000-0000-00005F660000}"/>
    <cellStyle name="SAPBEXHLevel3 2 2 2" xfId="26169" xr:uid="{00000000-0005-0000-0000-000060660000}"/>
    <cellStyle name="SAPBEXHLevel3 2 3" xfId="26170" xr:uid="{00000000-0005-0000-0000-000061660000}"/>
    <cellStyle name="SAPBEXHLevel3 2 3 2" xfId="26171" xr:uid="{00000000-0005-0000-0000-000062660000}"/>
    <cellStyle name="SAPBEXHLevel3 2 4" xfId="26172" xr:uid="{00000000-0005-0000-0000-000063660000}"/>
    <cellStyle name="SAPBEXHLevel3 2 4 2" xfId="26173" xr:uid="{00000000-0005-0000-0000-000064660000}"/>
    <cellStyle name="SAPBEXHLevel3 2 4 3" xfId="26174" xr:uid="{00000000-0005-0000-0000-000065660000}"/>
    <cellStyle name="SAPBEXHLevel3 2 5" xfId="26175" xr:uid="{00000000-0005-0000-0000-000066660000}"/>
    <cellStyle name="SAPBEXHLevel3 2 5 2" xfId="26176" xr:uid="{00000000-0005-0000-0000-000067660000}"/>
    <cellStyle name="SAPBEXHLevel3 2 5 3" xfId="26177" xr:uid="{00000000-0005-0000-0000-000068660000}"/>
    <cellStyle name="SAPBEXHLevel3 3" xfId="26178" xr:uid="{00000000-0005-0000-0000-000069660000}"/>
    <cellStyle name="SAPBEXHLevel3 3 2" xfId="26179" xr:uid="{00000000-0005-0000-0000-00006A660000}"/>
    <cellStyle name="SAPBEXHLevel3 3 2 2" xfId="26180" xr:uid="{00000000-0005-0000-0000-00006B660000}"/>
    <cellStyle name="SAPBEXHLevel3 3 3" xfId="26181" xr:uid="{00000000-0005-0000-0000-00006C660000}"/>
    <cellStyle name="SAPBEXHLevel3 3 3 2" xfId="26182" xr:uid="{00000000-0005-0000-0000-00006D660000}"/>
    <cellStyle name="SAPBEXHLevel3 3 4" xfId="26183" xr:uid="{00000000-0005-0000-0000-00006E660000}"/>
    <cellStyle name="SAPBEXHLevel3 3 4 2" xfId="26184" xr:uid="{00000000-0005-0000-0000-00006F660000}"/>
    <cellStyle name="SAPBEXHLevel3 3 4 3" xfId="26185" xr:uid="{00000000-0005-0000-0000-000070660000}"/>
    <cellStyle name="SAPBEXHLevel3 3 5" xfId="26186" xr:uid="{00000000-0005-0000-0000-000071660000}"/>
    <cellStyle name="SAPBEXHLevel3 3 5 2" xfId="26187" xr:uid="{00000000-0005-0000-0000-000072660000}"/>
    <cellStyle name="SAPBEXHLevel3 3 5 3" xfId="26188" xr:uid="{00000000-0005-0000-0000-000073660000}"/>
    <cellStyle name="SAPBEXHLevel3 4" xfId="26189" xr:uid="{00000000-0005-0000-0000-000074660000}"/>
    <cellStyle name="SAPBEXHLevel3 4 2" xfId="26190" xr:uid="{00000000-0005-0000-0000-000075660000}"/>
    <cellStyle name="SAPBEXHLevel3 4 2 2" xfId="26191" xr:uid="{00000000-0005-0000-0000-000076660000}"/>
    <cellStyle name="SAPBEXHLevel3 5" xfId="26192" xr:uid="{00000000-0005-0000-0000-000077660000}"/>
    <cellStyle name="SAPBEXHLevel3 5 2" xfId="26193" xr:uid="{00000000-0005-0000-0000-000078660000}"/>
    <cellStyle name="SAPBEXHLevel3 5 2 2" xfId="26194" xr:uid="{00000000-0005-0000-0000-000079660000}"/>
    <cellStyle name="SAPBEXHLevel3 6" xfId="26195" xr:uid="{00000000-0005-0000-0000-00007A660000}"/>
    <cellStyle name="SAPBEXHLevel3 6 2" xfId="26196" xr:uid="{00000000-0005-0000-0000-00007B660000}"/>
    <cellStyle name="SAPBEXHLevel3 7" xfId="26197" xr:uid="{00000000-0005-0000-0000-00007C660000}"/>
    <cellStyle name="SAPBEXHLevel3 7 2" xfId="26198" xr:uid="{00000000-0005-0000-0000-00007D660000}"/>
    <cellStyle name="SAPBEXHLevel3 7 3" xfId="26199" xr:uid="{00000000-0005-0000-0000-00007E660000}"/>
    <cellStyle name="SAPBEXHLevel3 8" xfId="26200" xr:uid="{00000000-0005-0000-0000-00007F660000}"/>
    <cellStyle name="SAPBEXHLevel3 8 2" xfId="26201" xr:uid="{00000000-0005-0000-0000-000080660000}"/>
    <cellStyle name="SAPBEXHLevel3 8 3" xfId="26202" xr:uid="{00000000-0005-0000-0000-000081660000}"/>
    <cellStyle name="SAPBEXHLevel3X" xfId="26203" xr:uid="{00000000-0005-0000-0000-000082660000}"/>
    <cellStyle name="SAPBEXHLevel3X 2" xfId="26204" xr:uid="{00000000-0005-0000-0000-000083660000}"/>
    <cellStyle name="SAPBEXHLevel3X 2 2" xfId="26205" xr:uid="{00000000-0005-0000-0000-000084660000}"/>
    <cellStyle name="SAPBEXHLevel3X 2 2 2" xfId="26206" xr:uid="{00000000-0005-0000-0000-000085660000}"/>
    <cellStyle name="SAPBEXHLevel3X 2 3" xfId="26207" xr:uid="{00000000-0005-0000-0000-000086660000}"/>
    <cellStyle name="SAPBEXHLevel3X 2 3 2" xfId="26208" xr:uid="{00000000-0005-0000-0000-000087660000}"/>
    <cellStyle name="SAPBEXHLevel3X 2 4" xfId="26209" xr:uid="{00000000-0005-0000-0000-000088660000}"/>
    <cellStyle name="SAPBEXHLevel3X 2 4 2" xfId="26210" xr:uid="{00000000-0005-0000-0000-000089660000}"/>
    <cellStyle name="SAPBEXHLevel3X 2 4 3" xfId="26211" xr:uid="{00000000-0005-0000-0000-00008A660000}"/>
    <cellStyle name="SAPBEXHLevel3X 2 5" xfId="26212" xr:uid="{00000000-0005-0000-0000-00008B660000}"/>
    <cellStyle name="SAPBEXHLevel3X 2 5 2" xfId="26213" xr:uid="{00000000-0005-0000-0000-00008C660000}"/>
    <cellStyle name="SAPBEXHLevel3X 2 5 3" xfId="26214" xr:uid="{00000000-0005-0000-0000-00008D660000}"/>
    <cellStyle name="SAPBEXHLevel3X 3" xfId="26215" xr:uid="{00000000-0005-0000-0000-00008E660000}"/>
    <cellStyle name="SAPBEXHLevel3X 3 2" xfId="26216" xr:uid="{00000000-0005-0000-0000-00008F660000}"/>
    <cellStyle name="SAPBEXHLevel3X 3 2 2" xfId="26217" xr:uid="{00000000-0005-0000-0000-000090660000}"/>
    <cellStyle name="SAPBEXHLevel3X 3 3" xfId="26218" xr:uid="{00000000-0005-0000-0000-000091660000}"/>
    <cellStyle name="SAPBEXHLevel3X 3 3 2" xfId="26219" xr:uid="{00000000-0005-0000-0000-000092660000}"/>
    <cellStyle name="SAPBEXHLevel3X 3 4" xfId="26220" xr:uid="{00000000-0005-0000-0000-000093660000}"/>
    <cellStyle name="SAPBEXHLevel3X 3 4 2" xfId="26221" xr:uid="{00000000-0005-0000-0000-000094660000}"/>
    <cellStyle name="SAPBEXHLevel3X 3 4 3" xfId="26222" xr:uid="{00000000-0005-0000-0000-000095660000}"/>
    <cellStyle name="SAPBEXHLevel3X 3 5" xfId="26223" xr:uid="{00000000-0005-0000-0000-000096660000}"/>
    <cellStyle name="SAPBEXHLevel3X 3 5 2" xfId="26224" xr:uid="{00000000-0005-0000-0000-000097660000}"/>
    <cellStyle name="SAPBEXHLevel3X 3 5 3" xfId="26225" xr:uid="{00000000-0005-0000-0000-000098660000}"/>
    <cellStyle name="SAPBEXHLevel3X 4" xfId="26226" xr:uid="{00000000-0005-0000-0000-000099660000}"/>
    <cellStyle name="SAPBEXHLevel3X 4 2" xfId="26227" xr:uid="{00000000-0005-0000-0000-00009A660000}"/>
    <cellStyle name="SAPBEXHLevel3X 4 2 2" xfId="26228" xr:uid="{00000000-0005-0000-0000-00009B660000}"/>
    <cellStyle name="SAPBEXHLevel3X 5" xfId="26229" xr:uid="{00000000-0005-0000-0000-00009C660000}"/>
    <cellStyle name="SAPBEXHLevel3X 5 2" xfId="26230" xr:uid="{00000000-0005-0000-0000-00009D660000}"/>
    <cellStyle name="SAPBEXHLevel3X 5 2 2" xfId="26231" xr:uid="{00000000-0005-0000-0000-00009E660000}"/>
    <cellStyle name="SAPBEXHLevel3X 6" xfId="26232" xr:uid="{00000000-0005-0000-0000-00009F660000}"/>
    <cellStyle name="SAPBEXHLevel3X 6 2" xfId="26233" xr:uid="{00000000-0005-0000-0000-0000A0660000}"/>
    <cellStyle name="SAPBEXHLevel3X 7" xfId="26234" xr:uid="{00000000-0005-0000-0000-0000A1660000}"/>
    <cellStyle name="SAPBEXHLevel3X 7 2" xfId="26235" xr:uid="{00000000-0005-0000-0000-0000A2660000}"/>
    <cellStyle name="SAPBEXHLevel3X 7 3" xfId="26236" xr:uid="{00000000-0005-0000-0000-0000A3660000}"/>
    <cellStyle name="SAPBEXHLevel3X 8" xfId="26237" xr:uid="{00000000-0005-0000-0000-0000A4660000}"/>
    <cellStyle name="SAPBEXHLevel3X 8 2" xfId="26238" xr:uid="{00000000-0005-0000-0000-0000A5660000}"/>
    <cellStyle name="SAPBEXHLevel3X 8 3" xfId="26239" xr:uid="{00000000-0005-0000-0000-0000A6660000}"/>
    <cellStyle name="SAPBEXinputData" xfId="26240" xr:uid="{00000000-0005-0000-0000-0000A7660000}"/>
    <cellStyle name="SAPBEXinputData 2" xfId="26241" xr:uid="{00000000-0005-0000-0000-0000A8660000}"/>
    <cellStyle name="SAPBEXinputData 2 2" xfId="26242" xr:uid="{00000000-0005-0000-0000-0000A9660000}"/>
    <cellStyle name="SAPBEXinputData 3" xfId="26243" xr:uid="{00000000-0005-0000-0000-0000AA660000}"/>
    <cellStyle name="SAPBEXinputData 3 2" xfId="26244" xr:uid="{00000000-0005-0000-0000-0000AB660000}"/>
    <cellStyle name="SAPBEXinputData 4" xfId="26245" xr:uid="{00000000-0005-0000-0000-0000AC660000}"/>
    <cellStyle name="SAPBEXresData" xfId="26246" xr:uid="{00000000-0005-0000-0000-0000AD660000}"/>
    <cellStyle name="SAPBEXresData 2" xfId="26247" xr:uid="{00000000-0005-0000-0000-0000AE660000}"/>
    <cellStyle name="SAPBEXresData 2 2" xfId="26248" xr:uid="{00000000-0005-0000-0000-0000AF660000}"/>
    <cellStyle name="SAPBEXresData 3" xfId="26249" xr:uid="{00000000-0005-0000-0000-0000B0660000}"/>
    <cellStyle name="SAPBEXresData 3 2" xfId="26250" xr:uid="{00000000-0005-0000-0000-0000B1660000}"/>
    <cellStyle name="SAPBEXresData 3 3" xfId="26251" xr:uid="{00000000-0005-0000-0000-0000B2660000}"/>
    <cellStyle name="SAPBEXresData 4" xfId="26252" xr:uid="{00000000-0005-0000-0000-0000B3660000}"/>
    <cellStyle name="SAPBEXresData 4 2" xfId="26253" xr:uid="{00000000-0005-0000-0000-0000B4660000}"/>
    <cellStyle name="SAPBEXresData 4 3" xfId="26254" xr:uid="{00000000-0005-0000-0000-0000B5660000}"/>
    <cellStyle name="SAPBEXresDataEmph" xfId="26255" xr:uid="{00000000-0005-0000-0000-0000B6660000}"/>
    <cellStyle name="SAPBEXresDataEmph 2" xfId="26256" xr:uid="{00000000-0005-0000-0000-0000B7660000}"/>
    <cellStyle name="SAPBEXresDataEmph 2 2" xfId="26257" xr:uid="{00000000-0005-0000-0000-0000B8660000}"/>
    <cellStyle name="SAPBEXresDataEmph 3" xfId="26258" xr:uid="{00000000-0005-0000-0000-0000B9660000}"/>
    <cellStyle name="SAPBEXresDataEmph 3 2" xfId="26259" xr:uid="{00000000-0005-0000-0000-0000BA660000}"/>
    <cellStyle name="SAPBEXresDataEmph 3 3" xfId="26260" xr:uid="{00000000-0005-0000-0000-0000BB660000}"/>
    <cellStyle name="SAPBEXresDataEmph 4" xfId="26261" xr:uid="{00000000-0005-0000-0000-0000BC660000}"/>
    <cellStyle name="SAPBEXresDataEmph 4 2" xfId="26262" xr:uid="{00000000-0005-0000-0000-0000BD660000}"/>
    <cellStyle name="SAPBEXresDataEmph 4 3" xfId="26263" xr:uid="{00000000-0005-0000-0000-0000BE660000}"/>
    <cellStyle name="SAPBEXresItem" xfId="26264" xr:uid="{00000000-0005-0000-0000-0000BF660000}"/>
    <cellStyle name="SAPBEXresItem 2" xfId="26265" xr:uid="{00000000-0005-0000-0000-0000C0660000}"/>
    <cellStyle name="SAPBEXresItem 2 2" xfId="26266" xr:uid="{00000000-0005-0000-0000-0000C1660000}"/>
    <cellStyle name="SAPBEXresItem 3" xfId="26267" xr:uid="{00000000-0005-0000-0000-0000C2660000}"/>
    <cellStyle name="SAPBEXresItem 3 2" xfId="26268" xr:uid="{00000000-0005-0000-0000-0000C3660000}"/>
    <cellStyle name="SAPBEXresItem 3 3" xfId="26269" xr:uid="{00000000-0005-0000-0000-0000C4660000}"/>
    <cellStyle name="SAPBEXresItem 4" xfId="26270" xr:uid="{00000000-0005-0000-0000-0000C5660000}"/>
    <cellStyle name="SAPBEXresItem 4 2" xfId="26271" xr:uid="{00000000-0005-0000-0000-0000C6660000}"/>
    <cellStyle name="SAPBEXresItem 4 3" xfId="26272" xr:uid="{00000000-0005-0000-0000-0000C7660000}"/>
    <cellStyle name="SAPBEXresItemX" xfId="26273" xr:uid="{00000000-0005-0000-0000-0000C8660000}"/>
    <cellStyle name="SAPBEXresItemX 2" xfId="26274" xr:uid="{00000000-0005-0000-0000-0000C9660000}"/>
    <cellStyle name="SAPBEXresItemX 2 2" xfId="26275" xr:uid="{00000000-0005-0000-0000-0000CA660000}"/>
    <cellStyle name="SAPBEXresItemX 3" xfId="26276" xr:uid="{00000000-0005-0000-0000-0000CB660000}"/>
    <cellStyle name="SAPBEXresItemX 3 2" xfId="26277" xr:uid="{00000000-0005-0000-0000-0000CC660000}"/>
    <cellStyle name="SAPBEXresItemX 3 3" xfId="26278" xr:uid="{00000000-0005-0000-0000-0000CD660000}"/>
    <cellStyle name="SAPBEXresItemX 4" xfId="26279" xr:uid="{00000000-0005-0000-0000-0000CE660000}"/>
    <cellStyle name="SAPBEXresItemX 4 2" xfId="26280" xr:uid="{00000000-0005-0000-0000-0000CF660000}"/>
    <cellStyle name="SAPBEXresItemX 4 3" xfId="26281" xr:uid="{00000000-0005-0000-0000-0000D0660000}"/>
    <cellStyle name="SAPBEXstdData" xfId="26282" xr:uid="{00000000-0005-0000-0000-0000D1660000}"/>
    <cellStyle name="SAPBEXstdData 10" xfId="26283" xr:uid="{00000000-0005-0000-0000-0000D2660000}"/>
    <cellStyle name="SAPBEXstdData 10 2" xfId="26284" xr:uid="{00000000-0005-0000-0000-0000D3660000}"/>
    <cellStyle name="SAPBEXstdData 10 3" xfId="26285" xr:uid="{00000000-0005-0000-0000-0000D4660000}"/>
    <cellStyle name="SAPBEXstdData 11" xfId="26286" xr:uid="{00000000-0005-0000-0000-0000D5660000}"/>
    <cellStyle name="SAPBEXstdData 11 2" xfId="26287" xr:uid="{00000000-0005-0000-0000-0000D6660000}"/>
    <cellStyle name="SAPBEXstdData 11 3" xfId="26288" xr:uid="{00000000-0005-0000-0000-0000D7660000}"/>
    <cellStyle name="SAPBEXstdData 2" xfId="26289" xr:uid="{00000000-0005-0000-0000-0000D8660000}"/>
    <cellStyle name="SAPBEXstdData 2 2" xfId="26290" xr:uid="{00000000-0005-0000-0000-0000D9660000}"/>
    <cellStyle name="SAPBEXstdData 2 2 2" xfId="26291" xr:uid="{00000000-0005-0000-0000-0000DA660000}"/>
    <cellStyle name="SAPBEXstdData 3" xfId="26292" xr:uid="{00000000-0005-0000-0000-0000DB660000}"/>
    <cellStyle name="SAPBEXstdData 3 2" xfId="26293" xr:uid="{00000000-0005-0000-0000-0000DC660000}"/>
    <cellStyle name="SAPBEXstdData 3 2 2" xfId="26294" xr:uid="{00000000-0005-0000-0000-0000DD660000}"/>
    <cellStyle name="SAPBEXstdData 4" xfId="26295" xr:uid="{00000000-0005-0000-0000-0000DE660000}"/>
    <cellStyle name="SAPBEXstdData 4 2" xfId="26296" xr:uid="{00000000-0005-0000-0000-0000DF660000}"/>
    <cellStyle name="SAPBEXstdData 4 2 2" xfId="26297" xr:uid="{00000000-0005-0000-0000-0000E0660000}"/>
    <cellStyle name="SAPBEXstdData 5" xfId="26298" xr:uid="{00000000-0005-0000-0000-0000E1660000}"/>
    <cellStyle name="SAPBEXstdData 5 2" xfId="26299" xr:uid="{00000000-0005-0000-0000-0000E2660000}"/>
    <cellStyle name="SAPBEXstdData 5 2 2" xfId="26300" xr:uid="{00000000-0005-0000-0000-0000E3660000}"/>
    <cellStyle name="SAPBEXstdData 6" xfId="26301" xr:uid="{00000000-0005-0000-0000-0000E4660000}"/>
    <cellStyle name="SAPBEXstdData 6 2" xfId="26302" xr:uid="{00000000-0005-0000-0000-0000E5660000}"/>
    <cellStyle name="SAPBEXstdData 6 2 2" xfId="26303" xr:uid="{00000000-0005-0000-0000-0000E6660000}"/>
    <cellStyle name="SAPBEXstdData 7" xfId="26304" xr:uid="{00000000-0005-0000-0000-0000E7660000}"/>
    <cellStyle name="SAPBEXstdData 8" xfId="26305" xr:uid="{00000000-0005-0000-0000-0000E8660000}"/>
    <cellStyle name="SAPBEXstdData 8 2" xfId="26306" xr:uid="{00000000-0005-0000-0000-0000E9660000}"/>
    <cellStyle name="SAPBEXstdData 8 2 2" xfId="26307" xr:uid="{00000000-0005-0000-0000-0000EA660000}"/>
    <cellStyle name="SAPBEXstdData 9" xfId="26308" xr:uid="{00000000-0005-0000-0000-0000EB660000}"/>
    <cellStyle name="SAPBEXstdData 9 2" xfId="26309" xr:uid="{00000000-0005-0000-0000-0000EC660000}"/>
    <cellStyle name="SAPBEXstdData_Copy of xSAPtemp5457" xfId="26310" xr:uid="{00000000-0005-0000-0000-0000ED660000}"/>
    <cellStyle name="SAPBEXstdDataEmph" xfId="26311" xr:uid="{00000000-0005-0000-0000-0000EE660000}"/>
    <cellStyle name="SAPBEXstdDataEmph 2" xfId="26312" xr:uid="{00000000-0005-0000-0000-0000EF660000}"/>
    <cellStyle name="SAPBEXstdDataEmph 2 2" xfId="26313" xr:uid="{00000000-0005-0000-0000-0000F0660000}"/>
    <cellStyle name="SAPBEXstdDataEmph 3" xfId="26314" xr:uid="{00000000-0005-0000-0000-0000F1660000}"/>
    <cellStyle name="SAPBEXstdDataEmph 3 2" xfId="26315" xr:uid="{00000000-0005-0000-0000-0000F2660000}"/>
    <cellStyle name="SAPBEXstdDataEmph 3 3" xfId="26316" xr:uid="{00000000-0005-0000-0000-0000F3660000}"/>
    <cellStyle name="SAPBEXstdDataEmph 4" xfId="26317" xr:uid="{00000000-0005-0000-0000-0000F4660000}"/>
    <cellStyle name="SAPBEXstdDataEmph 4 2" xfId="26318" xr:uid="{00000000-0005-0000-0000-0000F5660000}"/>
    <cellStyle name="SAPBEXstdDataEmph 4 3" xfId="26319" xr:uid="{00000000-0005-0000-0000-0000F6660000}"/>
    <cellStyle name="SAPBEXstdItem" xfId="26320" xr:uid="{00000000-0005-0000-0000-0000F7660000}"/>
    <cellStyle name="SAPBEXstdItem 10" xfId="26321" xr:uid="{00000000-0005-0000-0000-0000F8660000}"/>
    <cellStyle name="SAPBEXstdItem 10 2" xfId="26322" xr:uid="{00000000-0005-0000-0000-0000F9660000}"/>
    <cellStyle name="SAPBEXstdItem 11" xfId="26323" xr:uid="{00000000-0005-0000-0000-0000FA660000}"/>
    <cellStyle name="SAPBEXstdItem 11 2" xfId="26324" xr:uid="{00000000-0005-0000-0000-0000FB660000}"/>
    <cellStyle name="SAPBEXstdItem 11 3" xfId="26325" xr:uid="{00000000-0005-0000-0000-0000FC660000}"/>
    <cellStyle name="SAPBEXstdItem 12" xfId="26326" xr:uid="{00000000-0005-0000-0000-0000FD660000}"/>
    <cellStyle name="SAPBEXstdItem 12 2" xfId="26327" xr:uid="{00000000-0005-0000-0000-0000FE660000}"/>
    <cellStyle name="SAPBEXstdItem 12 3" xfId="26328" xr:uid="{00000000-0005-0000-0000-0000FF660000}"/>
    <cellStyle name="SAPBEXstdItem 2" xfId="26329" xr:uid="{00000000-0005-0000-0000-000000670000}"/>
    <cellStyle name="SAPBEXstdItem 2 2" xfId="26330" xr:uid="{00000000-0005-0000-0000-000001670000}"/>
    <cellStyle name="SAPBEXstdItem 2 2 2" xfId="26331" xr:uid="{00000000-0005-0000-0000-000002670000}"/>
    <cellStyle name="SAPBEXstdItem 3" xfId="26332" xr:uid="{00000000-0005-0000-0000-000003670000}"/>
    <cellStyle name="SAPBEXstdItem 3 2" xfId="26333" xr:uid="{00000000-0005-0000-0000-000004670000}"/>
    <cellStyle name="SAPBEXstdItem 3 2 2" xfId="26334" xr:uid="{00000000-0005-0000-0000-000005670000}"/>
    <cellStyle name="SAPBEXstdItem 4" xfId="26335" xr:uid="{00000000-0005-0000-0000-000006670000}"/>
    <cellStyle name="SAPBEXstdItem 4 2" xfId="26336" xr:uid="{00000000-0005-0000-0000-000007670000}"/>
    <cellStyle name="SAPBEXstdItem 4 2 2" xfId="26337" xr:uid="{00000000-0005-0000-0000-000008670000}"/>
    <cellStyle name="SAPBEXstdItem 5" xfId="26338" xr:uid="{00000000-0005-0000-0000-000009670000}"/>
    <cellStyle name="SAPBEXstdItem 5 2" xfId="26339" xr:uid="{00000000-0005-0000-0000-00000A670000}"/>
    <cellStyle name="SAPBEXstdItem 5 2 2" xfId="26340" xr:uid="{00000000-0005-0000-0000-00000B670000}"/>
    <cellStyle name="SAPBEXstdItem 6" xfId="26341" xr:uid="{00000000-0005-0000-0000-00000C670000}"/>
    <cellStyle name="SAPBEXstdItem 6 2" xfId="26342" xr:uid="{00000000-0005-0000-0000-00000D670000}"/>
    <cellStyle name="SAPBEXstdItem 6 2 2" xfId="26343" xr:uid="{00000000-0005-0000-0000-00000E670000}"/>
    <cellStyle name="SAPBEXstdItem 7" xfId="26344" xr:uid="{00000000-0005-0000-0000-00000F670000}"/>
    <cellStyle name="SAPBEXstdItem 7 2" xfId="26345" xr:uid="{00000000-0005-0000-0000-000010670000}"/>
    <cellStyle name="SAPBEXstdItem 7 2 2" xfId="26346" xr:uid="{00000000-0005-0000-0000-000011670000}"/>
    <cellStyle name="SAPBEXstdItem 8" xfId="26347" xr:uid="{00000000-0005-0000-0000-000012670000}"/>
    <cellStyle name="SAPBEXstdItem 8 2" xfId="26348" xr:uid="{00000000-0005-0000-0000-000013670000}"/>
    <cellStyle name="SAPBEXstdItem 8 2 2" xfId="26349" xr:uid="{00000000-0005-0000-0000-000014670000}"/>
    <cellStyle name="SAPBEXstdItem 9" xfId="26350" xr:uid="{00000000-0005-0000-0000-000015670000}"/>
    <cellStyle name="SAPBEXstdItem 9 2" xfId="26351" xr:uid="{00000000-0005-0000-0000-000016670000}"/>
    <cellStyle name="SAPBEXstdItem 9 2 2" xfId="26352" xr:uid="{00000000-0005-0000-0000-000017670000}"/>
    <cellStyle name="SAPBEXstdItem_Copy of xSAPtemp5457" xfId="26353" xr:uid="{00000000-0005-0000-0000-000018670000}"/>
    <cellStyle name="SAPBEXstdItemX" xfId="26354" xr:uid="{00000000-0005-0000-0000-000019670000}"/>
    <cellStyle name="SAPBEXstdItemX 10" xfId="26355" xr:uid="{00000000-0005-0000-0000-00001A670000}"/>
    <cellStyle name="SAPBEXstdItemX 10 2" xfId="26356" xr:uid="{00000000-0005-0000-0000-00001B670000}"/>
    <cellStyle name="SAPBEXstdItemX 10 3" xfId="26357" xr:uid="{00000000-0005-0000-0000-00001C670000}"/>
    <cellStyle name="SAPBEXstdItemX 11" xfId="26358" xr:uid="{00000000-0005-0000-0000-00001D670000}"/>
    <cellStyle name="SAPBEXstdItemX 11 2" xfId="26359" xr:uid="{00000000-0005-0000-0000-00001E670000}"/>
    <cellStyle name="SAPBEXstdItemX 11 3" xfId="26360" xr:uid="{00000000-0005-0000-0000-00001F670000}"/>
    <cellStyle name="SAPBEXstdItemX 2" xfId="26361" xr:uid="{00000000-0005-0000-0000-000020670000}"/>
    <cellStyle name="SAPBEXstdItemX 2 2" xfId="26362" xr:uid="{00000000-0005-0000-0000-000021670000}"/>
    <cellStyle name="SAPBEXstdItemX 2 2 2" xfId="26363" xr:uid="{00000000-0005-0000-0000-000022670000}"/>
    <cellStyle name="SAPBEXstdItemX 3" xfId="26364" xr:uid="{00000000-0005-0000-0000-000023670000}"/>
    <cellStyle name="SAPBEXstdItemX 3 2" xfId="26365" xr:uid="{00000000-0005-0000-0000-000024670000}"/>
    <cellStyle name="SAPBEXstdItemX 3 2 2" xfId="26366" xr:uid="{00000000-0005-0000-0000-000025670000}"/>
    <cellStyle name="SAPBEXstdItemX 4" xfId="26367" xr:uid="{00000000-0005-0000-0000-000026670000}"/>
    <cellStyle name="SAPBEXstdItemX 4 2" xfId="26368" xr:uid="{00000000-0005-0000-0000-000027670000}"/>
    <cellStyle name="SAPBEXstdItemX 4 2 2" xfId="26369" xr:uid="{00000000-0005-0000-0000-000028670000}"/>
    <cellStyle name="SAPBEXstdItemX 5" xfId="26370" xr:uid="{00000000-0005-0000-0000-000029670000}"/>
    <cellStyle name="SAPBEXstdItemX 5 2" xfId="26371" xr:uid="{00000000-0005-0000-0000-00002A670000}"/>
    <cellStyle name="SAPBEXstdItemX 5 2 2" xfId="26372" xr:uid="{00000000-0005-0000-0000-00002B670000}"/>
    <cellStyle name="SAPBEXstdItemX 6" xfId="26373" xr:uid="{00000000-0005-0000-0000-00002C670000}"/>
    <cellStyle name="SAPBEXstdItemX 6 2" xfId="26374" xr:uid="{00000000-0005-0000-0000-00002D670000}"/>
    <cellStyle name="SAPBEXstdItemX 6 2 2" xfId="26375" xr:uid="{00000000-0005-0000-0000-00002E670000}"/>
    <cellStyle name="SAPBEXstdItemX 7" xfId="26376" xr:uid="{00000000-0005-0000-0000-00002F670000}"/>
    <cellStyle name="SAPBEXstdItemX 7 2" xfId="26377" xr:uid="{00000000-0005-0000-0000-000030670000}"/>
    <cellStyle name="SAPBEXstdItemX 7 2 2" xfId="26378" xr:uid="{00000000-0005-0000-0000-000031670000}"/>
    <cellStyle name="SAPBEXstdItemX 8" xfId="26379" xr:uid="{00000000-0005-0000-0000-000032670000}"/>
    <cellStyle name="SAPBEXstdItemX 8 2" xfId="26380" xr:uid="{00000000-0005-0000-0000-000033670000}"/>
    <cellStyle name="SAPBEXstdItemX 8 2 2" xfId="26381" xr:uid="{00000000-0005-0000-0000-000034670000}"/>
    <cellStyle name="SAPBEXstdItemX 9" xfId="26382" xr:uid="{00000000-0005-0000-0000-000035670000}"/>
    <cellStyle name="SAPBEXstdItemX 9 2" xfId="26383" xr:uid="{00000000-0005-0000-0000-000036670000}"/>
    <cellStyle name="SAPBEXstdItemX_Copy of xSAPtemp5457" xfId="26384" xr:uid="{00000000-0005-0000-0000-000037670000}"/>
    <cellStyle name="SAPBEXtitle" xfId="26385" xr:uid="{00000000-0005-0000-0000-000038670000}"/>
    <cellStyle name="SAPBEXtitle 2" xfId="26386" xr:uid="{00000000-0005-0000-0000-000039670000}"/>
    <cellStyle name="SAPBEXtitle 3" xfId="26387" xr:uid="{00000000-0005-0000-0000-00003A670000}"/>
    <cellStyle name="SAPBEXtitle 4" xfId="26388" xr:uid="{00000000-0005-0000-0000-00003B670000}"/>
    <cellStyle name="SAPBEXtitle 5" xfId="26389" xr:uid="{00000000-0005-0000-0000-00003C670000}"/>
    <cellStyle name="SAPBEXtitle 6" xfId="26390" xr:uid="{00000000-0005-0000-0000-00003D670000}"/>
    <cellStyle name="SAPBEXtitle 7" xfId="26391" xr:uid="{00000000-0005-0000-0000-00003E670000}"/>
    <cellStyle name="SAPBEXtitle 8" xfId="26392" xr:uid="{00000000-0005-0000-0000-00003F670000}"/>
    <cellStyle name="SAPBEXtitle_Copy of xSAPtemp5457" xfId="26393" xr:uid="{00000000-0005-0000-0000-000040670000}"/>
    <cellStyle name="SAPBEXundefined" xfId="26394" xr:uid="{00000000-0005-0000-0000-000041670000}"/>
    <cellStyle name="SAPBEXundefined 2" xfId="26395" xr:uid="{00000000-0005-0000-0000-000042670000}"/>
    <cellStyle name="SAPBEXundefined 2 2" xfId="26396" xr:uid="{00000000-0005-0000-0000-000043670000}"/>
    <cellStyle name="SAPBEXundefined 3" xfId="26397" xr:uid="{00000000-0005-0000-0000-000044670000}"/>
    <cellStyle name="SAPBEXundefined 3 2" xfId="26398" xr:uid="{00000000-0005-0000-0000-000045670000}"/>
    <cellStyle name="SAPBEXundefined 3 3" xfId="26399" xr:uid="{00000000-0005-0000-0000-000046670000}"/>
    <cellStyle name="SAPBEXundefined 4" xfId="26400" xr:uid="{00000000-0005-0000-0000-000047670000}"/>
    <cellStyle name="SAPBEXundefined 4 2" xfId="26401" xr:uid="{00000000-0005-0000-0000-000048670000}"/>
    <cellStyle name="SAPBEXundefined 4 3" xfId="26402" xr:uid="{00000000-0005-0000-0000-000049670000}"/>
    <cellStyle name="Shade" xfId="26403" xr:uid="{00000000-0005-0000-0000-00004A670000}"/>
    <cellStyle name="Shaded" xfId="26404" xr:uid="{00000000-0005-0000-0000-00004B670000}"/>
    <cellStyle name="Sheet Title" xfId="26405" xr:uid="{00000000-0005-0000-0000-00004C670000}"/>
    <cellStyle name="Special" xfId="26406" xr:uid="{00000000-0005-0000-0000-00004D670000}"/>
    <cellStyle name="Style 1" xfId="26407" xr:uid="{00000000-0005-0000-0000-00004E670000}"/>
    <cellStyle name="Style 1 2" xfId="26408" xr:uid="{00000000-0005-0000-0000-00004F670000}"/>
    <cellStyle name="Style 1 3" xfId="26409" xr:uid="{00000000-0005-0000-0000-000050670000}"/>
    <cellStyle name="Style 27" xfId="26410" xr:uid="{00000000-0005-0000-0000-000051670000}"/>
    <cellStyle name="Style 35" xfId="26411" xr:uid="{00000000-0005-0000-0000-000052670000}"/>
    <cellStyle name="Style 36" xfId="26412" xr:uid="{00000000-0005-0000-0000-000053670000}"/>
    <cellStyle name="Summary" xfId="26413" xr:uid="{00000000-0005-0000-0000-000054670000}"/>
    <cellStyle name="System" xfId="26414" xr:uid="{00000000-0005-0000-0000-000055670000}"/>
    <cellStyle name="Table Col Head" xfId="26415" xr:uid="{00000000-0005-0000-0000-000056670000}"/>
    <cellStyle name="Table Sub Head" xfId="26416" xr:uid="{00000000-0005-0000-0000-000057670000}"/>
    <cellStyle name="Table Title" xfId="26417" xr:uid="{00000000-0005-0000-0000-000058670000}"/>
    <cellStyle name="Table Units" xfId="26418" xr:uid="{00000000-0005-0000-0000-000059670000}"/>
    <cellStyle name="TableBase" xfId="26419" xr:uid="{00000000-0005-0000-0000-00005A670000}"/>
    <cellStyle name="TableBase 2" xfId="26420" xr:uid="{00000000-0005-0000-0000-00005B670000}"/>
    <cellStyle name="TableBase 2 2" xfId="26421" xr:uid="{00000000-0005-0000-0000-00005C670000}"/>
    <cellStyle name="TableBase 2 3" xfId="26422" xr:uid="{00000000-0005-0000-0000-00005D670000}"/>
    <cellStyle name="TableBase 3" xfId="26423" xr:uid="{00000000-0005-0000-0000-00005E670000}"/>
    <cellStyle name="TableBase 3 2" xfId="26424" xr:uid="{00000000-0005-0000-0000-00005F670000}"/>
    <cellStyle name="TableBase 3 3" xfId="26425" xr:uid="{00000000-0005-0000-0000-000060670000}"/>
    <cellStyle name="TableHead" xfId="26426" xr:uid="{00000000-0005-0000-0000-000061670000}"/>
    <cellStyle name="Text" xfId="26427" xr:uid="{00000000-0005-0000-0000-000062670000}"/>
    <cellStyle name="Time" xfId="26428" xr:uid="{00000000-0005-0000-0000-000063670000}"/>
    <cellStyle name="Time 2" xfId="26429" xr:uid="{00000000-0005-0000-0000-000064670000}"/>
    <cellStyle name="Title - Underline" xfId="26430" xr:uid="{00000000-0005-0000-0000-000065670000}"/>
    <cellStyle name="Title 2" xfId="26431" xr:uid="{00000000-0005-0000-0000-000066670000}"/>
    <cellStyle name="Titles" xfId="26432" xr:uid="{00000000-0005-0000-0000-000067670000}"/>
    <cellStyle name="Titles - Other" xfId="26433" xr:uid="{00000000-0005-0000-0000-000068670000}"/>
    <cellStyle name="Titles - Other 2" xfId="26434" xr:uid="{00000000-0005-0000-0000-000069670000}"/>
    <cellStyle name="Titles 2" xfId="26435" xr:uid="{00000000-0005-0000-0000-00006A670000}"/>
    <cellStyle name="Titles 3" xfId="26436" xr:uid="{00000000-0005-0000-0000-00006B670000}"/>
    <cellStyle name="Total 10" xfId="26437" xr:uid="{00000000-0005-0000-0000-00006C670000}"/>
    <cellStyle name="Total 11" xfId="26438" xr:uid="{00000000-0005-0000-0000-00006D670000}"/>
    <cellStyle name="Total 12" xfId="26439" xr:uid="{00000000-0005-0000-0000-00006E670000}"/>
    <cellStyle name="Total 13" xfId="26440" xr:uid="{00000000-0005-0000-0000-00006F670000}"/>
    <cellStyle name="Total 14" xfId="26441" xr:uid="{00000000-0005-0000-0000-000070670000}"/>
    <cellStyle name="Total 15" xfId="26442" xr:uid="{00000000-0005-0000-0000-000071670000}"/>
    <cellStyle name="Total 16" xfId="26443" xr:uid="{00000000-0005-0000-0000-000072670000}"/>
    <cellStyle name="Total 17" xfId="26444" xr:uid="{00000000-0005-0000-0000-000073670000}"/>
    <cellStyle name="Total 18" xfId="26445" xr:uid="{00000000-0005-0000-0000-000074670000}"/>
    <cellStyle name="Total 19" xfId="26446" xr:uid="{00000000-0005-0000-0000-000075670000}"/>
    <cellStyle name="Total 2" xfId="26447" xr:uid="{00000000-0005-0000-0000-000076670000}"/>
    <cellStyle name="Total 2 2" xfId="26448" xr:uid="{00000000-0005-0000-0000-000077670000}"/>
    <cellStyle name="Total 2 2 2" xfId="26449" xr:uid="{00000000-0005-0000-0000-000078670000}"/>
    <cellStyle name="Total 2 2 2 2" xfId="26450" xr:uid="{00000000-0005-0000-0000-000079670000}"/>
    <cellStyle name="Total 2 2 2 3" xfId="26451" xr:uid="{00000000-0005-0000-0000-00007A670000}"/>
    <cellStyle name="Total 2 2 3" xfId="26452" xr:uid="{00000000-0005-0000-0000-00007B670000}"/>
    <cellStyle name="Total 2 2 3 2" xfId="26453" xr:uid="{00000000-0005-0000-0000-00007C670000}"/>
    <cellStyle name="Total 2 2 3 3" xfId="26454" xr:uid="{00000000-0005-0000-0000-00007D670000}"/>
    <cellStyle name="Total 2 2 4" xfId="26455" xr:uid="{00000000-0005-0000-0000-00007E670000}"/>
    <cellStyle name="Total 2 2 4 2" xfId="26456" xr:uid="{00000000-0005-0000-0000-00007F670000}"/>
    <cellStyle name="Total 2 2 4 3" xfId="26457" xr:uid="{00000000-0005-0000-0000-000080670000}"/>
    <cellStyle name="Total 2 3" xfId="26458" xr:uid="{00000000-0005-0000-0000-000081670000}"/>
    <cellStyle name="Total 2 4" xfId="26459" xr:uid="{00000000-0005-0000-0000-000082670000}"/>
    <cellStyle name="Total 2 4 2" xfId="26460" xr:uid="{00000000-0005-0000-0000-000083670000}"/>
    <cellStyle name="Total 2 4 3" xfId="26461" xr:uid="{00000000-0005-0000-0000-000084670000}"/>
    <cellStyle name="Total 2 5" xfId="26462" xr:uid="{00000000-0005-0000-0000-000085670000}"/>
    <cellStyle name="Total 2 5 2" xfId="26463" xr:uid="{00000000-0005-0000-0000-000086670000}"/>
    <cellStyle name="Total 2 5 3" xfId="26464" xr:uid="{00000000-0005-0000-0000-000087670000}"/>
    <cellStyle name="Total 2 6" xfId="26465" xr:uid="{00000000-0005-0000-0000-000088670000}"/>
    <cellStyle name="Total 2 6 2" xfId="26466" xr:uid="{00000000-0005-0000-0000-000089670000}"/>
    <cellStyle name="Total 2 6 3" xfId="26467" xr:uid="{00000000-0005-0000-0000-00008A670000}"/>
    <cellStyle name="Total 2 7" xfId="26468" xr:uid="{00000000-0005-0000-0000-00008B670000}"/>
    <cellStyle name="Total 20" xfId="26469" xr:uid="{00000000-0005-0000-0000-00008C670000}"/>
    <cellStyle name="Total 21" xfId="26470" xr:uid="{00000000-0005-0000-0000-00008D670000}"/>
    <cellStyle name="Total 22" xfId="26471" xr:uid="{00000000-0005-0000-0000-00008E670000}"/>
    <cellStyle name="Total 23" xfId="26472" xr:uid="{00000000-0005-0000-0000-00008F670000}"/>
    <cellStyle name="Total 24" xfId="26473" xr:uid="{00000000-0005-0000-0000-000090670000}"/>
    <cellStyle name="Total 25" xfId="26474" xr:uid="{00000000-0005-0000-0000-000091670000}"/>
    <cellStyle name="Total 26" xfId="26475" xr:uid="{00000000-0005-0000-0000-000092670000}"/>
    <cellStyle name="Total 27" xfId="26476" xr:uid="{00000000-0005-0000-0000-000093670000}"/>
    <cellStyle name="Total 28" xfId="26477" xr:uid="{00000000-0005-0000-0000-000094670000}"/>
    <cellStyle name="Total 29" xfId="26478" xr:uid="{00000000-0005-0000-0000-000095670000}"/>
    <cellStyle name="Total 3" xfId="26479" xr:uid="{00000000-0005-0000-0000-000096670000}"/>
    <cellStyle name="Total 3 2" xfId="26480" xr:uid="{00000000-0005-0000-0000-000097670000}"/>
    <cellStyle name="Total 3 2 2" xfId="26481" xr:uid="{00000000-0005-0000-0000-000098670000}"/>
    <cellStyle name="Total 3 2 2 2" xfId="26482" xr:uid="{00000000-0005-0000-0000-000099670000}"/>
    <cellStyle name="Total 3 2 2 3" xfId="26483" xr:uid="{00000000-0005-0000-0000-00009A670000}"/>
    <cellStyle name="Total 3 2 3" xfId="26484" xr:uid="{00000000-0005-0000-0000-00009B670000}"/>
    <cellStyle name="Total 3 2 3 2" xfId="26485" xr:uid="{00000000-0005-0000-0000-00009C670000}"/>
    <cellStyle name="Total 3 2 3 3" xfId="26486" xr:uid="{00000000-0005-0000-0000-00009D670000}"/>
    <cellStyle name="Total 3 2 4" xfId="26487" xr:uid="{00000000-0005-0000-0000-00009E670000}"/>
    <cellStyle name="Total 3 2 5" xfId="26488" xr:uid="{00000000-0005-0000-0000-00009F670000}"/>
    <cellStyle name="Total 3 3" xfId="26489" xr:uid="{00000000-0005-0000-0000-0000A0670000}"/>
    <cellStyle name="Total 3 3 2" xfId="26490" xr:uid="{00000000-0005-0000-0000-0000A1670000}"/>
    <cellStyle name="Total 3 3 3" xfId="26491" xr:uid="{00000000-0005-0000-0000-0000A2670000}"/>
    <cellStyle name="Total 3 4" xfId="26492" xr:uid="{00000000-0005-0000-0000-0000A3670000}"/>
    <cellStyle name="Total 3 4 2" xfId="26493" xr:uid="{00000000-0005-0000-0000-0000A4670000}"/>
    <cellStyle name="Total 3 4 3" xfId="26494" xr:uid="{00000000-0005-0000-0000-0000A5670000}"/>
    <cellStyle name="Total 3 5" xfId="26495" xr:uid="{00000000-0005-0000-0000-0000A6670000}"/>
    <cellStyle name="Total 3 5 2" xfId="26496" xr:uid="{00000000-0005-0000-0000-0000A7670000}"/>
    <cellStyle name="Total 3 5 3" xfId="26497" xr:uid="{00000000-0005-0000-0000-0000A8670000}"/>
    <cellStyle name="Total 30" xfId="26498" xr:uid="{00000000-0005-0000-0000-0000A9670000}"/>
    <cellStyle name="Total 31" xfId="26499" xr:uid="{00000000-0005-0000-0000-0000AA670000}"/>
    <cellStyle name="Total 32" xfId="26500" xr:uid="{00000000-0005-0000-0000-0000AB670000}"/>
    <cellStyle name="Total 33" xfId="26501" xr:uid="{00000000-0005-0000-0000-0000AC670000}"/>
    <cellStyle name="Total 34" xfId="26502" xr:uid="{00000000-0005-0000-0000-0000AD670000}"/>
    <cellStyle name="Total 35" xfId="26503" xr:uid="{00000000-0005-0000-0000-0000AE670000}"/>
    <cellStyle name="Total 36" xfId="26504" xr:uid="{00000000-0005-0000-0000-0000AF670000}"/>
    <cellStyle name="Total 37" xfId="26505" xr:uid="{00000000-0005-0000-0000-0000B0670000}"/>
    <cellStyle name="Total 38" xfId="26506" xr:uid="{00000000-0005-0000-0000-0000B1670000}"/>
    <cellStyle name="Total 39" xfId="26507" xr:uid="{00000000-0005-0000-0000-0000B2670000}"/>
    <cellStyle name="Total 4" xfId="26508" xr:uid="{00000000-0005-0000-0000-0000B3670000}"/>
    <cellStyle name="Total 4 2" xfId="26509" xr:uid="{00000000-0005-0000-0000-0000B4670000}"/>
    <cellStyle name="Total 4 2 2" xfId="26510" xr:uid="{00000000-0005-0000-0000-0000B5670000}"/>
    <cellStyle name="Total 4 2 3" xfId="26511" xr:uid="{00000000-0005-0000-0000-0000B6670000}"/>
    <cellStyle name="Total 4 3" xfId="26512" xr:uid="{00000000-0005-0000-0000-0000B7670000}"/>
    <cellStyle name="Total 4 3 2" xfId="26513" xr:uid="{00000000-0005-0000-0000-0000B8670000}"/>
    <cellStyle name="Total 4 3 3" xfId="26514" xr:uid="{00000000-0005-0000-0000-0000B9670000}"/>
    <cellStyle name="Total 4 4" xfId="26515" xr:uid="{00000000-0005-0000-0000-0000BA670000}"/>
    <cellStyle name="Total 4 4 2" xfId="26516" xr:uid="{00000000-0005-0000-0000-0000BB670000}"/>
    <cellStyle name="Total 4 4 3" xfId="26517" xr:uid="{00000000-0005-0000-0000-0000BC670000}"/>
    <cellStyle name="Total 40" xfId="26518" xr:uid="{00000000-0005-0000-0000-0000BD670000}"/>
    <cellStyle name="Total 41" xfId="26519" xr:uid="{00000000-0005-0000-0000-0000BE670000}"/>
    <cellStyle name="Total 42" xfId="26520" xr:uid="{00000000-0005-0000-0000-0000BF670000}"/>
    <cellStyle name="Total 43" xfId="26521" xr:uid="{00000000-0005-0000-0000-0000C0670000}"/>
    <cellStyle name="Total 44" xfId="26522" xr:uid="{00000000-0005-0000-0000-0000C1670000}"/>
    <cellStyle name="Total 45" xfId="26523" xr:uid="{00000000-0005-0000-0000-0000C2670000}"/>
    <cellStyle name="Total 46" xfId="26524" xr:uid="{00000000-0005-0000-0000-0000C3670000}"/>
    <cellStyle name="Total 47" xfId="26525" xr:uid="{00000000-0005-0000-0000-0000C4670000}"/>
    <cellStyle name="Total 48" xfId="26526" xr:uid="{00000000-0005-0000-0000-0000C5670000}"/>
    <cellStyle name="Total 49" xfId="26527" xr:uid="{00000000-0005-0000-0000-0000C6670000}"/>
    <cellStyle name="Total 5" xfId="26528" xr:uid="{00000000-0005-0000-0000-0000C7670000}"/>
    <cellStyle name="Total 5 2" xfId="26529" xr:uid="{00000000-0005-0000-0000-0000C8670000}"/>
    <cellStyle name="Total 5 2 2" xfId="26530" xr:uid="{00000000-0005-0000-0000-0000C9670000}"/>
    <cellStyle name="Total 5 2 3" xfId="26531" xr:uid="{00000000-0005-0000-0000-0000CA670000}"/>
    <cellStyle name="Total 5 3" xfId="26532" xr:uid="{00000000-0005-0000-0000-0000CB670000}"/>
    <cellStyle name="Total 5 3 2" xfId="26533" xr:uid="{00000000-0005-0000-0000-0000CC670000}"/>
    <cellStyle name="Total 5 3 3" xfId="26534" xr:uid="{00000000-0005-0000-0000-0000CD670000}"/>
    <cellStyle name="Total 5 4" xfId="26535" xr:uid="{00000000-0005-0000-0000-0000CE670000}"/>
    <cellStyle name="Total 5 4 2" xfId="26536" xr:uid="{00000000-0005-0000-0000-0000CF670000}"/>
    <cellStyle name="Total 5 4 3" xfId="26537" xr:uid="{00000000-0005-0000-0000-0000D0670000}"/>
    <cellStyle name="Total 50" xfId="26538" xr:uid="{00000000-0005-0000-0000-0000D1670000}"/>
    <cellStyle name="Total 51" xfId="26539" xr:uid="{00000000-0005-0000-0000-0000D2670000}"/>
    <cellStyle name="Total 52" xfId="26540" xr:uid="{00000000-0005-0000-0000-0000D3670000}"/>
    <cellStyle name="Total 53" xfId="26541" xr:uid="{00000000-0005-0000-0000-0000D4670000}"/>
    <cellStyle name="Total 54" xfId="26542" xr:uid="{00000000-0005-0000-0000-0000D5670000}"/>
    <cellStyle name="Total 55" xfId="26543" xr:uid="{00000000-0005-0000-0000-0000D6670000}"/>
    <cellStyle name="Total 56" xfId="26544" xr:uid="{00000000-0005-0000-0000-0000D7670000}"/>
    <cellStyle name="Total 57" xfId="26545" xr:uid="{00000000-0005-0000-0000-0000D8670000}"/>
    <cellStyle name="Total 58" xfId="26546" xr:uid="{00000000-0005-0000-0000-0000D9670000}"/>
    <cellStyle name="Total 59" xfId="26547" xr:uid="{00000000-0005-0000-0000-0000DA670000}"/>
    <cellStyle name="Total 6" xfId="26548" xr:uid="{00000000-0005-0000-0000-0000DB670000}"/>
    <cellStyle name="Total 60" xfId="26549" xr:uid="{00000000-0005-0000-0000-0000DC670000}"/>
    <cellStyle name="Total 61" xfId="26550" xr:uid="{00000000-0005-0000-0000-0000DD670000}"/>
    <cellStyle name="Total 62" xfId="26551" xr:uid="{00000000-0005-0000-0000-0000DE670000}"/>
    <cellStyle name="Total 63" xfId="26552" xr:uid="{00000000-0005-0000-0000-0000DF670000}"/>
    <cellStyle name="Total 64" xfId="26553" xr:uid="{00000000-0005-0000-0000-0000E0670000}"/>
    <cellStyle name="Total 65" xfId="26554" xr:uid="{00000000-0005-0000-0000-0000E1670000}"/>
    <cellStyle name="Total 66" xfId="26555" xr:uid="{00000000-0005-0000-0000-0000E2670000}"/>
    <cellStyle name="Total 67" xfId="26556" xr:uid="{00000000-0005-0000-0000-0000E3670000}"/>
    <cellStyle name="Total 68" xfId="26557" xr:uid="{00000000-0005-0000-0000-0000E4670000}"/>
    <cellStyle name="Total 69" xfId="26558" xr:uid="{00000000-0005-0000-0000-0000E5670000}"/>
    <cellStyle name="Total 7" xfId="26559" xr:uid="{00000000-0005-0000-0000-0000E6670000}"/>
    <cellStyle name="Total 70" xfId="26560" xr:uid="{00000000-0005-0000-0000-0000E7670000}"/>
    <cellStyle name="Total 71" xfId="26561" xr:uid="{00000000-0005-0000-0000-0000E8670000}"/>
    <cellStyle name="Total 72" xfId="26562" xr:uid="{00000000-0005-0000-0000-0000E9670000}"/>
    <cellStyle name="Total 73" xfId="26563" xr:uid="{00000000-0005-0000-0000-0000EA670000}"/>
    <cellStyle name="Total 8" xfId="26564" xr:uid="{00000000-0005-0000-0000-0000EB670000}"/>
    <cellStyle name="Total 9" xfId="26565" xr:uid="{00000000-0005-0000-0000-0000EC670000}"/>
    <cellStyle name="Total2 - Style2" xfId="26566" xr:uid="{00000000-0005-0000-0000-0000ED670000}"/>
    <cellStyle name="TRANSMISSION RELIABILITY PORTION OF PROJECT" xfId="26567" xr:uid="{00000000-0005-0000-0000-0000EE670000}"/>
    <cellStyle name="Underl - Style4" xfId="26568" xr:uid="{00000000-0005-0000-0000-0000EF670000}"/>
    <cellStyle name="Underline" xfId="26569" xr:uid="{00000000-0005-0000-0000-0000F0670000}"/>
    <cellStyle name="UNLocked" xfId="26570" xr:uid="{00000000-0005-0000-0000-0000F1670000}"/>
    <cellStyle name="UNLocked 2" xfId="26571" xr:uid="{00000000-0005-0000-0000-0000F2670000}"/>
    <cellStyle name="Unprot" xfId="26572" xr:uid="{00000000-0005-0000-0000-0000F3670000}"/>
    <cellStyle name="Unprot$" xfId="26573" xr:uid="{00000000-0005-0000-0000-0000F4670000}"/>
    <cellStyle name="Unprotect" xfId="26574" xr:uid="{00000000-0005-0000-0000-0000F5670000}"/>
    <cellStyle name="UploadThisRowValue" xfId="26575" xr:uid="{00000000-0005-0000-0000-0000F6670000}"/>
    <cellStyle name="Warning Text 10" xfId="26576" xr:uid="{00000000-0005-0000-0000-0000F7670000}"/>
    <cellStyle name="Warning Text 11" xfId="26577" xr:uid="{00000000-0005-0000-0000-0000F8670000}"/>
    <cellStyle name="Warning Text 12" xfId="26578" xr:uid="{00000000-0005-0000-0000-0000F9670000}"/>
    <cellStyle name="Warning Text 13" xfId="26579" xr:uid="{00000000-0005-0000-0000-0000FA670000}"/>
    <cellStyle name="Warning Text 14" xfId="26580" xr:uid="{00000000-0005-0000-0000-0000FB670000}"/>
    <cellStyle name="Warning Text 15" xfId="26581" xr:uid="{00000000-0005-0000-0000-0000FC670000}"/>
    <cellStyle name="Warning Text 16" xfId="26582" xr:uid="{00000000-0005-0000-0000-0000FD670000}"/>
    <cellStyle name="Warning Text 17" xfId="26583" xr:uid="{00000000-0005-0000-0000-0000FE670000}"/>
    <cellStyle name="Warning Text 18" xfId="26584" xr:uid="{00000000-0005-0000-0000-0000FF670000}"/>
    <cellStyle name="Warning Text 19" xfId="26585" xr:uid="{00000000-0005-0000-0000-000000680000}"/>
    <cellStyle name="Warning Text 2" xfId="26586" xr:uid="{00000000-0005-0000-0000-000001680000}"/>
    <cellStyle name="Warning Text 2 2" xfId="26587" xr:uid="{00000000-0005-0000-0000-000002680000}"/>
    <cellStyle name="Warning Text 2 3" xfId="26588" xr:uid="{00000000-0005-0000-0000-000003680000}"/>
    <cellStyle name="Warning Text 20" xfId="26589" xr:uid="{00000000-0005-0000-0000-000004680000}"/>
    <cellStyle name="Warning Text 21" xfId="26590" xr:uid="{00000000-0005-0000-0000-000005680000}"/>
    <cellStyle name="Warning Text 22" xfId="26591" xr:uid="{00000000-0005-0000-0000-000006680000}"/>
    <cellStyle name="Warning Text 23" xfId="26592" xr:uid="{00000000-0005-0000-0000-000007680000}"/>
    <cellStyle name="Warning Text 24" xfId="26593" xr:uid="{00000000-0005-0000-0000-000008680000}"/>
    <cellStyle name="Warning Text 25" xfId="26594" xr:uid="{00000000-0005-0000-0000-000009680000}"/>
    <cellStyle name="Warning Text 26" xfId="26595" xr:uid="{00000000-0005-0000-0000-00000A680000}"/>
    <cellStyle name="Warning Text 27" xfId="26596" xr:uid="{00000000-0005-0000-0000-00000B680000}"/>
    <cellStyle name="Warning Text 28" xfId="26597" xr:uid="{00000000-0005-0000-0000-00000C680000}"/>
    <cellStyle name="Warning Text 29" xfId="26598" xr:uid="{00000000-0005-0000-0000-00000D680000}"/>
    <cellStyle name="Warning Text 3" xfId="26599" xr:uid="{00000000-0005-0000-0000-00000E680000}"/>
    <cellStyle name="Warning Text 3 2" xfId="26600" xr:uid="{00000000-0005-0000-0000-00000F680000}"/>
    <cellStyle name="Warning Text 3 3" xfId="26601" xr:uid="{00000000-0005-0000-0000-000010680000}"/>
    <cellStyle name="Warning Text 30" xfId="26602" xr:uid="{00000000-0005-0000-0000-000011680000}"/>
    <cellStyle name="Warning Text 31" xfId="26603" xr:uid="{00000000-0005-0000-0000-000012680000}"/>
    <cellStyle name="Warning Text 32" xfId="26604" xr:uid="{00000000-0005-0000-0000-000013680000}"/>
    <cellStyle name="Warning Text 33" xfId="26605" xr:uid="{00000000-0005-0000-0000-000014680000}"/>
    <cellStyle name="Warning Text 34" xfId="26606" xr:uid="{00000000-0005-0000-0000-000015680000}"/>
    <cellStyle name="Warning Text 35" xfId="26607" xr:uid="{00000000-0005-0000-0000-000016680000}"/>
    <cellStyle name="Warning Text 36" xfId="26608" xr:uid="{00000000-0005-0000-0000-000017680000}"/>
    <cellStyle name="Warning Text 37" xfId="26609" xr:uid="{00000000-0005-0000-0000-000018680000}"/>
    <cellStyle name="Warning Text 38" xfId="26610" xr:uid="{00000000-0005-0000-0000-000019680000}"/>
    <cellStyle name="Warning Text 39" xfId="26611" xr:uid="{00000000-0005-0000-0000-00001A680000}"/>
    <cellStyle name="Warning Text 4" xfId="26612" xr:uid="{00000000-0005-0000-0000-00001B680000}"/>
    <cellStyle name="Warning Text 4 2" xfId="26613" xr:uid="{00000000-0005-0000-0000-00001C680000}"/>
    <cellStyle name="Warning Text 40" xfId="26614" xr:uid="{00000000-0005-0000-0000-00001D680000}"/>
    <cellStyle name="Warning Text 41" xfId="26615" xr:uid="{00000000-0005-0000-0000-00001E680000}"/>
    <cellStyle name="Warning Text 42" xfId="26616" xr:uid="{00000000-0005-0000-0000-00001F680000}"/>
    <cellStyle name="Warning Text 43" xfId="26617" xr:uid="{00000000-0005-0000-0000-000020680000}"/>
    <cellStyle name="Warning Text 44" xfId="26618" xr:uid="{00000000-0005-0000-0000-000021680000}"/>
    <cellStyle name="Warning Text 45" xfId="26619" xr:uid="{00000000-0005-0000-0000-000022680000}"/>
    <cellStyle name="Warning Text 46" xfId="26620" xr:uid="{00000000-0005-0000-0000-000023680000}"/>
    <cellStyle name="Warning Text 47" xfId="26621" xr:uid="{00000000-0005-0000-0000-000024680000}"/>
    <cellStyle name="Warning Text 48" xfId="26622" xr:uid="{00000000-0005-0000-0000-000025680000}"/>
    <cellStyle name="Warning Text 49" xfId="26623" xr:uid="{00000000-0005-0000-0000-000026680000}"/>
    <cellStyle name="Warning Text 5" xfId="26624" xr:uid="{00000000-0005-0000-0000-000027680000}"/>
    <cellStyle name="Warning Text 5 2" xfId="26625" xr:uid="{00000000-0005-0000-0000-000028680000}"/>
    <cellStyle name="Warning Text 50" xfId="26626" xr:uid="{00000000-0005-0000-0000-000029680000}"/>
    <cellStyle name="Warning Text 51" xfId="26627" xr:uid="{00000000-0005-0000-0000-00002A680000}"/>
    <cellStyle name="Warning Text 52" xfId="26628" xr:uid="{00000000-0005-0000-0000-00002B680000}"/>
    <cellStyle name="Warning Text 53" xfId="26629" xr:uid="{00000000-0005-0000-0000-00002C680000}"/>
    <cellStyle name="Warning Text 54" xfId="26630" xr:uid="{00000000-0005-0000-0000-00002D680000}"/>
    <cellStyle name="Warning Text 55" xfId="26631" xr:uid="{00000000-0005-0000-0000-00002E680000}"/>
    <cellStyle name="Warning Text 56" xfId="26632" xr:uid="{00000000-0005-0000-0000-00002F680000}"/>
    <cellStyle name="Warning Text 57" xfId="26633" xr:uid="{00000000-0005-0000-0000-000030680000}"/>
    <cellStyle name="Warning Text 58" xfId="26634" xr:uid="{00000000-0005-0000-0000-000031680000}"/>
    <cellStyle name="Warning Text 59" xfId="26635" xr:uid="{00000000-0005-0000-0000-000032680000}"/>
    <cellStyle name="Warning Text 6" xfId="26636" xr:uid="{00000000-0005-0000-0000-000033680000}"/>
    <cellStyle name="Warning Text 60" xfId="26637" xr:uid="{00000000-0005-0000-0000-000034680000}"/>
    <cellStyle name="Warning Text 61" xfId="26638" xr:uid="{00000000-0005-0000-0000-000035680000}"/>
    <cellStyle name="Warning Text 62" xfId="26639" xr:uid="{00000000-0005-0000-0000-000036680000}"/>
    <cellStyle name="Warning Text 63" xfId="26640" xr:uid="{00000000-0005-0000-0000-000037680000}"/>
    <cellStyle name="Warning Text 64" xfId="26641" xr:uid="{00000000-0005-0000-0000-000038680000}"/>
    <cellStyle name="Warning Text 65" xfId="26642" xr:uid="{00000000-0005-0000-0000-000039680000}"/>
    <cellStyle name="Warning Text 66" xfId="26643" xr:uid="{00000000-0005-0000-0000-00003A680000}"/>
    <cellStyle name="Warning Text 67" xfId="26644" xr:uid="{00000000-0005-0000-0000-00003B680000}"/>
    <cellStyle name="Warning Text 68" xfId="26645" xr:uid="{00000000-0005-0000-0000-00003C680000}"/>
    <cellStyle name="Warning Text 69" xfId="26646" xr:uid="{00000000-0005-0000-0000-00003D680000}"/>
    <cellStyle name="Warning Text 7" xfId="26647" xr:uid="{00000000-0005-0000-0000-00003E680000}"/>
    <cellStyle name="Warning Text 70" xfId="26648" xr:uid="{00000000-0005-0000-0000-00003F680000}"/>
    <cellStyle name="Warning Text 71" xfId="26649" xr:uid="{00000000-0005-0000-0000-000040680000}"/>
    <cellStyle name="Warning Text 72" xfId="26650" xr:uid="{00000000-0005-0000-0000-000041680000}"/>
    <cellStyle name="Warning Text 8" xfId="26651" xr:uid="{00000000-0005-0000-0000-000042680000}"/>
    <cellStyle name="Warning Text 9" xfId="26652" xr:uid="{00000000-0005-0000-0000-000043680000}"/>
    <cellStyle name="WhitePattern" xfId="26653" xr:uid="{00000000-0005-0000-0000-000044680000}"/>
    <cellStyle name="WhitePattern1" xfId="26654" xr:uid="{00000000-0005-0000-0000-000045680000}"/>
    <cellStyle name="WhitePattern1 2" xfId="26655" xr:uid="{00000000-0005-0000-0000-000046680000}"/>
    <cellStyle name="WhitePattern1 2 2" xfId="26656" xr:uid="{00000000-0005-0000-0000-000047680000}"/>
    <cellStyle name="WhitePattern1 2 3" xfId="26657" xr:uid="{00000000-0005-0000-0000-000048680000}"/>
    <cellStyle name="WhitePattern1 3" xfId="26658" xr:uid="{00000000-0005-0000-0000-000049680000}"/>
    <cellStyle name="WhitePattern1 3 2" xfId="26659" xr:uid="{00000000-0005-0000-0000-00004A680000}"/>
    <cellStyle name="WhitePattern1 3 3" xfId="26660" xr:uid="{00000000-0005-0000-0000-00004B680000}"/>
    <cellStyle name="WhiteText" xfId="26661" xr:uid="{00000000-0005-0000-0000-00004C680000}"/>
    <cellStyle name="Year" xfId="26662" xr:uid="{00000000-0005-0000-0000-00004D680000}"/>
  </cellStyles>
  <dxfs count="0"/>
  <tableStyles count="1" defaultTableStyle="TableStyleMedium9" defaultPivotStyle="PivotStyleLight16">
    <tableStyle name="Invisible" pivot="0" table="0" count="0" xr9:uid="{0044E7D0-A688-4153-9280-F5B2B2A4FAE5}"/>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0.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externalLink" Target="externalLinks/externalLink8.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calcChain" Target="calcChain.xml"/><Relationship Id="rId30"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9</xdr:col>
          <xdr:colOff>447675</xdr:colOff>
          <xdr:row>53</xdr:row>
          <xdr:rowOff>104775</xdr:rowOff>
        </xdr:to>
        <xdr:sp macro="" textlink="">
          <xdr:nvSpPr>
            <xdr:cNvPr id="8193" name="Object 1" hidden="1">
              <a:extLst>
                <a:ext uri="{63B3BB69-23CF-44E3-9099-C40C66FF867C}">
                  <a14:compatExt spid="_x0000_s8193"/>
                </a:ext>
                <a:ext uri="{FF2B5EF4-FFF2-40B4-BE49-F238E27FC236}">
                  <a16:creationId xmlns:a16="http://schemas.microsoft.com/office/drawing/2014/main" id="{00000000-0008-0000-00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5</xdr:col>
      <xdr:colOff>0</xdr:colOff>
      <xdr:row>6</xdr:row>
      <xdr:rowOff>85725</xdr:rowOff>
    </xdr:from>
    <xdr:to>
      <xdr:col>5</xdr:col>
      <xdr:colOff>104775</xdr:colOff>
      <xdr:row>7</xdr:row>
      <xdr:rowOff>95250</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5591175" y="1590675"/>
          <a:ext cx="104775" cy="209550"/>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ec.cngc.com/Rates/Allocation/mar02alloc.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Accounting\GA\GASCOST\Gas%20Cost%20CY2008\Deferrals%20&amp;%20Amortizations\OR\DEFSUMOR_2008.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cec.cngc.com/Rates/PGA%202004/Oregon/RORO0604.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ept\Rates\Allocation%20and%203%20factor%20formula\Statement%20of%20Operations\2015\2015-12%20Statement%20of%20Ops%20Repor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ec.cngc.com/Rates/EXCEL/RATES/PATRICIA/ROR/OR/Copy%20of%20Rorw1201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Accounting\GA\OR%20Earnings%20Sharing%202006\Q1\Page%206%20-%20State%20&amp;%20Fit%20Rat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cec.cngc.com/Rates/EXCEL/RATES/KATHIE/semiannual/Rorw09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cec.cngc.com/Rates/EXCEL/RATES/PATRICIA/tran/2001/Tran01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cec.cngc.com/TEMP/UG05XX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ept\Rates\WEATHER%20DATA\Weather%20Normalization\2016\WA%2065%20HDD%20NOAA\2016-12%20WA%20Weather%20Normalization%2065%20HDD%20-%20Copy.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ept\Rates\Rate%20of%20Return\Oregon\2015\2015%20OR%20RoR%20Report.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TEMP\UG05XX4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ation WP"/>
      <sheetName val="Input Data"/>
    </sheetNames>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amp; PRINTER"/>
      <sheetName val="JE Upload "/>
      <sheetName val="Interest Rates"/>
      <sheetName val="OR Sales Therms"/>
      <sheetName val="DEFERRALS"/>
      <sheetName val="DG220"/>
      <sheetName val="DG221"/>
      <sheetName val="DG222"/>
      <sheetName val="DG223"/>
      <sheetName val="DG227"/>
      <sheetName val="DG229"/>
      <sheetName val="DG232"/>
      <sheetName val="DG233"/>
      <sheetName val="DG243"/>
      <sheetName val="DG244"/>
      <sheetName val="DG246"/>
      <sheetName val="DG999"/>
      <sheetName val="DR11"/>
      <sheetName val="DR12"/>
      <sheetName val="DR13"/>
      <sheetName val="RA33"/>
      <sheetName val="RA43"/>
      <sheetName val="RA48"/>
      <sheetName val="RA45"/>
      <sheetName val="RA46"/>
      <sheetName val="OL01"/>
      <sheetName val="OL01 Interest Calc"/>
      <sheetName val="OL02"/>
      <sheetName val="OL02 interest calc"/>
      <sheetName val="RA41"/>
      <sheetName val="AMORT"/>
      <sheetName val="RL12"/>
      <sheetName val="RA35"/>
      <sheetName val="RA36"/>
      <sheetName val="DG242"/>
      <sheetName val="DG224"/>
      <sheetName val="HEDGING"/>
      <sheetName val="RA27"/>
      <sheetName val="RA25"/>
      <sheetName val="RL09"/>
      <sheetName val="RL11"/>
      <sheetName val="ZBA-06"/>
      <sheetName val="DG201"/>
      <sheetName val="DG202"/>
      <sheetName val="DG203"/>
      <sheetName val="DG204"/>
      <sheetName val="DG205"/>
      <sheetName val="DG215"/>
      <sheetName val="RA19"/>
      <sheetName val="RA20"/>
      <sheetName val="RA29"/>
      <sheetName val="RA32"/>
      <sheetName val="DG179"/>
      <sheetName val="DG180"/>
      <sheetName val="DG181"/>
      <sheetName val="DG182"/>
      <sheetName val="DG183"/>
      <sheetName val="DG190"/>
      <sheetName val="DG195"/>
      <sheetName val="DG196"/>
      <sheetName val="DG206"/>
      <sheetName val="DG207"/>
      <sheetName val="DG208"/>
      <sheetName val="DG209"/>
      <sheetName val="ZBA-05"/>
      <sheetName val="RA14"/>
      <sheetName val="RA28"/>
      <sheetName val="DG164"/>
      <sheetName val="DG165"/>
      <sheetName val="DG166"/>
      <sheetName val="DG167"/>
      <sheetName val="DG168"/>
      <sheetName val="DG169"/>
      <sheetName val="DG174"/>
      <sheetName val="DG185"/>
      <sheetName val="DG186"/>
      <sheetName val="DG187"/>
      <sheetName val="DG188"/>
      <sheetName val="RA11"/>
      <sheetName val="DR10"/>
      <sheetName val="ZBA-04"/>
      <sheetName val="RA04"/>
      <sheetName val="DR09"/>
      <sheetName val="DR08 Amort Calc"/>
      <sheetName val="DR08"/>
      <sheetName val="DG120"/>
      <sheetName val="DG147"/>
      <sheetName val="DG148"/>
      <sheetName val="DG149"/>
      <sheetName val="DG150"/>
      <sheetName val="DG151"/>
      <sheetName val="DG153"/>
      <sheetName val="DG159"/>
      <sheetName val="DG170"/>
      <sheetName val="DG171"/>
      <sheetName val="DG172"/>
      <sheetName val="RA23"/>
      <sheetName val="ZBA-03"/>
      <sheetName val="RA07"/>
      <sheetName val="RA03"/>
      <sheetName val="RA22"/>
      <sheetName val="DG119"/>
      <sheetName val="DG121"/>
      <sheetName val="DG122"/>
      <sheetName val="DG123"/>
      <sheetName val="DG136"/>
      <sheetName val="DG140"/>
      <sheetName val="DG141"/>
      <sheetName val="DG142"/>
      <sheetName val="DG154"/>
      <sheetName val="DG155"/>
      <sheetName val="DG156"/>
      <sheetName val="ZBA-02"/>
      <sheetName val="DG110"/>
      <sheetName val="DR07"/>
      <sheetName val="RA11 FY 02"/>
      <sheetName val="DG129"/>
      <sheetName val="RA14 FY 02"/>
      <sheetName val="RA04 FY 02"/>
      <sheetName val="RA03 - FY 02"/>
      <sheetName val="RL07"/>
      <sheetName val="DR04"/>
      <sheetName val="DG128"/>
      <sheetName val="DG127"/>
      <sheetName val="DG112"/>
      <sheetName val="DG137"/>
      <sheetName val="DG138"/>
      <sheetName val="DR06"/>
      <sheetName val="DG126"/>
      <sheetName val="DG125"/>
      <sheetName val="DG114"/>
      <sheetName val="DG111"/>
      <sheetName val="DG109"/>
      <sheetName val="DG107"/>
      <sheetName val="DG105"/>
      <sheetName val="DG104"/>
      <sheetName val="DG103"/>
      <sheetName val="DG102"/>
      <sheetName val="DG101"/>
      <sheetName val="DG100"/>
      <sheetName val="ON HOLD"/>
      <sheetName val="G10138(1)"/>
      <sheetName val="G10162(old)"/>
      <sheetName val="G10163(old)"/>
      <sheetName val="Sheet2"/>
      <sheetName val="Sheet3"/>
    </sheetNames>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ifts"/>
      <sheetName val="wthr adj"/>
      <sheetName val="Actual Bills"/>
      <sheetName val="bill shifts"/>
      <sheetName val="Shifted Bills"/>
      <sheetName val="Actual Therms"/>
      <sheetName val="Therm Shifts"/>
      <sheetName val="Shifted Therms"/>
      <sheetName val="Revenue"/>
      <sheetName val=" Revenue shifts"/>
      <sheetName val="Shifted Revenue"/>
      <sheetName val="Restate 902"/>
      <sheetName val="Summary1"/>
      <sheetName val="Summary1 w Shifts"/>
      <sheetName val="Restate wo Shifts"/>
      <sheetName val="Restate -shifts"/>
      <sheetName val="Restate"/>
      <sheetName val="Type I"/>
      <sheetName val="Type II"/>
      <sheetName val="Summary"/>
      <sheetName val="Deferral"/>
      <sheetName val="Rev sensitive factor"/>
      <sheetName val="Earnings Proof"/>
      <sheetName val="Enron Adj."/>
      <sheetName val="Advtise Exp"/>
      <sheetName val="Dues Adj"/>
      <sheetName val="Uncollectible Expense"/>
      <sheetName val="Capital Structure 0309"/>
      <sheetName val="wt cost_debt"/>
      <sheetName val="Notes"/>
      <sheetName val="Type I Description"/>
      <sheetName val="Type II Description"/>
      <sheetName val="Annualizing Wage Adjustment"/>
      <sheetName val="163"/>
      <sheetName val="164"/>
      <sheetName val="Gas Cost Restate"/>
      <sheetName val="Acct Gas Cost"/>
      <sheetName val="Incnt"/>
      <sheetName val="Incentive Compensation Adj"/>
      <sheetName val="Tax Gross-up"/>
    </sheetNames>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ryly Stats"/>
      <sheetName val="WA - Month 1"/>
      <sheetName val="WA - Month 2"/>
      <sheetName val="WA Month 3"/>
      <sheetName val="Copy Allocation Report Here"/>
      <sheetName val="Copy Other Data Here"/>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Detail"/>
      <sheetName val="Notes"/>
      <sheetName val="Int Rates"/>
      <sheetName val="Interest Rates"/>
      <sheetName val="185"/>
      <sheetName val="#REF"/>
      <sheetName val="Copy of Rorw1201c"/>
    </sheetNames>
    <definedNames>
      <definedName name="print1"/>
      <definedName name="print2"/>
      <definedName name="print3"/>
    </definedNames>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s>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 Sep 04-final"/>
      <sheetName val="Weather (2)"/>
      <sheetName val="KBJ-2"/>
      <sheetName val="KBJ-3"/>
      <sheetName val="Wage Adj"/>
      <sheetName val="Anacortes"/>
      <sheetName val="AMR"/>
      <sheetName val="St.of Op. "/>
      <sheetName val="C Reps"/>
      <sheetName val="Advtise Exp"/>
      <sheetName val="0904 cap struc"/>
      <sheetName val="DOn't use"/>
      <sheetName val="KBJ-5"/>
      <sheetName val="KBJ-7"/>
      <sheetName val="KBJ-8"/>
      <sheetName val="KJB-9"/>
      <sheetName val="KJB-10"/>
      <sheetName val="KJB-11"/>
      <sheetName val="Restate w Shifts"/>
      <sheetName val="Bills"/>
      <sheetName val="Actual therms"/>
      <sheetName val="therm shifts"/>
      <sheetName val="ROE cal"/>
      <sheetName val="shifts"/>
      <sheetName val="Therms"/>
      <sheetName val="Actual.Rev"/>
      <sheetName val="revenue shifts"/>
      <sheetName val="Revenue"/>
      <sheetName val="Post-Shift"/>
      <sheetName val="Restate 901"/>
      <sheetName val="685"/>
      <sheetName val="885"/>
      <sheetName val="Restate wo Shifts"/>
    </sheetNames>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DEL"/>
      <sheetName val="MAIN"/>
      <sheetName val="NOTES"/>
      <sheetName val="AGR"/>
      <sheetName val="AGR2"/>
      <sheetName val="COG"/>
      <sheetName val="CIS"/>
      <sheetName val="CIS2"/>
      <sheetName val="EGEN"/>
      <sheetName val="GP1"/>
      <sheetName val="GP2"/>
    </sheetNames>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sum-p1"/>
      <sheetName val="sum-p2"/>
      <sheetName val="Sum-p3"/>
      <sheetName val="JEH-1"/>
      <sheetName val="KBJ-2"/>
      <sheetName val="KBJ-3"/>
      <sheetName val="KBJ-4"/>
      <sheetName val="KBJ-5"/>
      <sheetName val="KBJ-6"/>
      <sheetName val="KBJ-7"/>
      <sheetName val="KBJ-8"/>
      <sheetName val="KJB-9"/>
      <sheetName val="KJB-10"/>
      <sheetName val="KJB-11"/>
      <sheetName val="AMR"/>
      <sheetName val="JDW-2"/>
      <sheetName val="JDW-1"/>
      <sheetName val="JTS-2"/>
      <sheetName val="JTS-3"/>
      <sheetName val="JTS-4"/>
      <sheetName val="JEH-4"/>
      <sheetName val="JEH-5"/>
      <sheetName val="JTS-5 S1p1"/>
      <sheetName val="JTS-5 S2 P1"/>
      <sheetName val="TARGETS"/>
      <sheetName val="JTS-5 S3 TARGET"/>
      <sheetName val="BILL-STUFFER"/>
      <sheetName val="overall"/>
      <sheetName val="JTS-5 S3 p3"/>
      <sheetName val="rate graph"/>
      <sheetName val="UG95XXXX"/>
      <sheetName val="JTS-5 S3 p2"/>
      <sheetName val="JTS-5 S3p1"/>
      <sheetName val="Sheet1"/>
      <sheetName val="Settlement Rates"/>
      <sheetName val="billF-TP"/>
      <sheetName val="501 &amp; 503"/>
      <sheetName val="Surcharge For Balancing"/>
      <sheetName val="adj Th &amp; Rev"/>
      <sheetName val="PAS-1"/>
      <sheetName val="SP CTRAX P2"/>
      <sheetName val="SP CTRAX P1"/>
      <sheetName val="Agenda"/>
      <sheetName val="DRAFT Cover"/>
      <sheetName val="page ID"/>
    </sheetNames>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D Sum "/>
      <sheetName val="Mo Backcast "/>
      <sheetName val="FOR 2012 PGA"/>
      <sheetName val="Historic Data"/>
      <sheetName val="Bell-03"/>
      <sheetName val="Brem-03"/>
      <sheetName val="Walla-03"/>
      <sheetName val="Yak-03"/>
      <sheetName val="Bell-04"/>
      <sheetName val="Brem-04"/>
      <sheetName val="Walla-04"/>
      <sheetName val="Yak-04"/>
      <sheetName val="Bend-01"/>
      <sheetName val="Baker Ont-01"/>
      <sheetName val="Pend-01"/>
      <sheetName val="Bend-04 11 cl2"/>
      <sheetName val="Baker Ont-04 11 cl2"/>
      <sheetName val="Pend-04 11 cl2"/>
    </sheetNames>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
      <sheetName val="Description"/>
      <sheetName val="Deferral"/>
      <sheetName val="Summary"/>
      <sheetName val="Type I"/>
      <sheetName val="Type II"/>
      <sheetName val="Type 1 adj --&gt;"/>
      <sheetName val="Advtise Exp"/>
      <sheetName val="Dues Adj"/>
      <sheetName val="Uncollectible Expense"/>
      <sheetName val="Officers Incentive Comp Adj"/>
      <sheetName val="Employee Incentive Plan Adj"/>
      <sheetName val="Int. Coordination"/>
      <sheetName val="A&amp;G Adj"/>
      <sheetName val="Type 1 WP --&gt;"/>
      <sheetName val="Dues WP"/>
      <sheetName val="Incentive WP"/>
      <sheetName val="Employee Incentive WP"/>
      <sheetName val="A&amp;G cal-wp"/>
      <sheetName val="A&amp;G Benchmark WP "/>
      <sheetName val="Cap Structure "/>
      <sheetName val="Type II adj --&gt;"/>
      <sheetName val="Wage Adj"/>
      <sheetName val="PGA sharing Adj"/>
      <sheetName val="Wage Adj-wp"/>
      <sheetName val="Type II WP --&gt;"/>
      <sheetName val="PGA Sharing-wp"/>
      <sheetName val="Rev sensitive factor"/>
      <sheetName val="Notes"/>
      <sheetName val="Sheet1"/>
    </sheetNames>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sum-p1"/>
      <sheetName val="sum-p2"/>
      <sheetName val="Sum-p3"/>
      <sheetName val="JEH-1"/>
      <sheetName val="KBJ-2"/>
      <sheetName val="KBJ-3"/>
      <sheetName val="KBJ-4"/>
      <sheetName val="KBJ-5"/>
      <sheetName val="KBJ-6"/>
      <sheetName val="KBJ-7"/>
      <sheetName val="KBJ-8"/>
      <sheetName val="KJB-9"/>
      <sheetName val="KJB-10"/>
      <sheetName val="KJB-11"/>
      <sheetName val="AMR"/>
      <sheetName val="JDW-2"/>
      <sheetName val="JDW-1"/>
      <sheetName val="JTS-2"/>
      <sheetName val="JTS-3"/>
      <sheetName val="JTS-4"/>
      <sheetName val="JEH-4"/>
      <sheetName val="JEH-5"/>
      <sheetName val="JTS-5 S1p1"/>
      <sheetName val="JTS-5 S2 P1"/>
      <sheetName val="TARGETS"/>
      <sheetName val="JTS-5 S3 TARGET"/>
      <sheetName val="BILL-STUFFER"/>
      <sheetName val="overall"/>
      <sheetName val="JTS-5 S3 p3"/>
      <sheetName val="rate graph"/>
      <sheetName val="UG95XXXX"/>
      <sheetName val="JTS-5 S3 p2"/>
      <sheetName val="JTS-5 S3p1"/>
      <sheetName val="Sheet1"/>
      <sheetName val="Settlement Rates"/>
      <sheetName val="billF-TP"/>
      <sheetName val="501 &amp; 503"/>
      <sheetName val="Surcharge For Balancing"/>
      <sheetName val="adj Th &amp; Rev"/>
      <sheetName val="PAS-1"/>
      <sheetName val="SP CTRAX P2"/>
      <sheetName val="SP CTRAX P1"/>
      <sheetName val="Agenda"/>
      <sheetName val="DRAFT Cover"/>
      <sheetName val="page I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C6:L38"/>
  <sheetViews>
    <sheetView tabSelected="1" zoomScaleNormal="100" zoomScaleSheetLayoutView="100" workbookViewId="0">
      <selection activeCell="H58" sqref="H58"/>
    </sheetView>
  </sheetViews>
  <sheetFormatPr defaultColWidth="9.33203125" defaultRowHeight="12"/>
  <cols>
    <col min="1" max="1" width="8" style="19" customWidth="1"/>
    <col min="2" max="3" width="9.33203125" style="19"/>
    <col min="4" max="4" width="13.5" style="19" customWidth="1"/>
    <col min="5" max="5" width="16.83203125" style="19" customWidth="1"/>
    <col min="6" max="9" width="9.33203125" style="19"/>
    <col min="10" max="10" width="9.5" style="19" customWidth="1"/>
    <col min="11" max="16384" width="9.33203125" style="19"/>
  </cols>
  <sheetData>
    <row r="6" spans="3:11">
      <c r="C6" s="18"/>
    </row>
    <row r="7" spans="3:11">
      <c r="C7" s="18"/>
    </row>
    <row r="8" spans="3:11">
      <c r="C8" s="18"/>
    </row>
    <row r="9" spans="3:11">
      <c r="J9" s="18"/>
      <c r="K9" s="18"/>
    </row>
    <row r="27" spans="12:12" ht="12.75">
      <c r="L27" s="20"/>
    </row>
    <row r="38" spans="11:11">
      <c r="K38" s="21"/>
    </row>
  </sheetData>
  <printOptions horizontalCentered="1"/>
  <pageMargins left="0" right="0" top="1" bottom="0" header="0.3" footer="0.17"/>
  <pageSetup orientation="portrait" r:id="rId1"/>
  <headerFooter differentFirst="1" scaleWithDoc="0" alignWithMargins="0">
    <oddFooter>&amp;LCascade Natural Gas&amp;C&amp;"Times New Roman,Bold"&amp;P of &amp;N&amp;R2019 Rate of Return Report</oddFooter>
  </headerFooter>
  <drawing r:id="rId2"/>
  <legacyDrawing r:id="rId3"/>
  <oleObjects>
    <mc:AlternateContent xmlns:mc="http://schemas.openxmlformats.org/markup-compatibility/2006">
      <mc:Choice Requires="x14">
        <oleObject progId="Word.Document.12" shapeId="8193" r:id="rId4">
          <objectPr defaultSize="0" autoPict="0" r:id="rId5">
            <anchor moveWithCells="1">
              <from>
                <xdr:col>0</xdr:col>
                <xdr:colOff>0</xdr:colOff>
                <xdr:row>0</xdr:row>
                <xdr:rowOff>0</xdr:rowOff>
              </from>
              <to>
                <xdr:col>9</xdr:col>
                <xdr:colOff>447675</xdr:colOff>
                <xdr:row>53</xdr:row>
                <xdr:rowOff>104775</xdr:rowOff>
              </to>
            </anchor>
          </objectPr>
        </oleObject>
      </mc:Choice>
      <mc:Fallback>
        <oleObject progId="Word.Document.12" shapeId="8193"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92C57-2DA6-4B21-B7AE-92B7142C3C79}">
  <dimension ref="A1:J20"/>
  <sheetViews>
    <sheetView zoomScaleNormal="100" zoomScaleSheetLayoutView="190" workbookViewId="0">
      <selection activeCell="D21" sqref="D21"/>
    </sheetView>
  </sheetViews>
  <sheetFormatPr defaultRowHeight="15.75"/>
  <cols>
    <col min="1" max="1" width="5.6640625" style="264" bestFit="1" customWidth="1"/>
    <col min="2" max="2" width="43.6640625" style="264" bestFit="1" customWidth="1"/>
    <col min="3" max="3" width="9.33203125" style="264"/>
    <col min="4" max="4" width="14" style="264" bestFit="1" customWidth="1"/>
    <col min="5" max="5" width="15.6640625" style="264" customWidth="1"/>
    <col min="6" max="9" width="9.33203125" style="264"/>
    <col min="10" max="10" width="16.33203125" style="264" bestFit="1" customWidth="1"/>
    <col min="11" max="16384" width="9.33203125" style="264"/>
  </cols>
  <sheetData>
    <row r="1" spans="1:10">
      <c r="A1" s="233"/>
      <c r="B1" s="233"/>
      <c r="C1" s="233"/>
      <c r="D1" s="233"/>
      <c r="E1" s="233"/>
    </row>
    <row r="2" spans="1:10">
      <c r="A2" s="233"/>
      <c r="B2" s="233"/>
      <c r="C2" s="233"/>
      <c r="D2" s="233"/>
      <c r="E2" s="233"/>
    </row>
    <row r="3" spans="1:10">
      <c r="A3" s="233"/>
      <c r="B3" s="233"/>
      <c r="C3" s="233"/>
      <c r="D3" s="233"/>
      <c r="E3" s="233"/>
    </row>
    <row r="4" spans="1:10">
      <c r="A4" s="229" t="s">
        <v>0</v>
      </c>
      <c r="B4" s="230"/>
      <c r="C4" s="231"/>
      <c r="D4" s="231"/>
      <c r="E4" s="232"/>
    </row>
    <row r="5" spans="1:10">
      <c r="A5" s="13" t="s">
        <v>772</v>
      </c>
      <c r="B5" s="234"/>
      <c r="C5" s="235"/>
      <c r="D5" s="235"/>
      <c r="E5" s="236"/>
    </row>
    <row r="6" spans="1:10">
      <c r="A6" s="237" t="s">
        <v>2</v>
      </c>
      <c r="B6" s="238"/>
      <c r="C6" s="239"/>
      <c r="D6" s="239"/>
      <c r="E6" s="240"/>
    </row>
    <row r="7" spans="1:10">
      <c r="A7" s="241" t="s">
        <v>7</v>
      </c>
      <c r="B7" s="242"/>
      <c r="C7" s="243"/>
      <c r="D7" s="244"/>
      <c r="E7" s="245"/>
    </row>
    <row r="8" spans="1:10">
      <c r="A8" s="246" t="s">
        <v>11</v>
      </c>
      <c r="B8" s="247" t="s">
        <v>59</v>
      </c>
      <c r="C8" s="248"/>
      <c r="D8" s="14" t="s">
        <v>768</v>
      </c>
      <c r="E8" s="249" t="s">
        <v>60</v>
      </c>
    </row>
    <row r="9" spans="1:10">
      <c r="A9" s="250"/>
      <c r="B9" s="251" t="s">
        <v>61</v>
      </c>
      <c r="C9" s="233"/>
      <c r="D9" s="252" t="s">
        <v>62</v>
      </c>
      <c r="E9" s="253" t="s">
        <v>64</v>
      </c>
    </row>
    <row r="10" spans="1:10">
      <c r="A10" s="254"/>
      <c r="B10" s="255"/>
      <c r="C10" s="254"/>
      <c r="D10" s="255"/>
      <c r="E10" s="256"/>
    </row>
    <row r="11" spans="1:10">
      <c r="A11" s="257"/>
      <c r="B11" s="17" t="s">
        <v>772</v>
      </c>
      <c r="C11" s="257"/>
      <c r="D11" s="10"/>
      <c r="E11" s="9"/>
      <c r="J11" s="278"/>
    </row>
    <row r="12" spans="1:10">
      <c r="A12" s="257">
        <v>1</v>
      </c>
      <c r="B12" s="15" t="s">
        <v>767</v>
      </c>
      <c r="C12" s="7"/>
      <c r="D12" s="8">
        <v>356647.91</v>
      </c>
      <c r="E12" s="9"/>
      <c r="J12" s="278"/>
    </row>
    <row r="13" spans="1:10" ht="18">
      <c r="A13" s="257">
        <v>2</v>
      </c>
      <c r="B13" s="10" t="s">
        <v>773</v>
      </c>
      <c r="C13" s="11"/>
      <c r="D13" s="55">
        <v>0.5</v>
      </c>
      <c r="E13" s="16"/>
      <c r="J13" s="278"/>
    </row>
    <row r="14" spans="1:10" ht="18">
      <c r="A14" s="257">
        <v>3</v>
      </c>
      <c r="B14" s="10" t="s">
        <v>14</v>
      </c>
      <c r="C14" s="11"/>
      <c r="D14" s="54"/>
      <c r="E14" s="16">
        <f>D12*-D13</f>
        <v>-178323.95499999999</v>
      </c>
      <c r="J14" s="279"/>
    </row>
    <row r="15" spans="1:10" ht="18">
      <c r="A15" s="258"/>
      <c r="B15" s="56"/>
      <c r="C15" s="57"/>
      <c r="D15" s="58"/>
      <c r="E15" s="59"/>
    </row>
    <row r="16" spans="1:10">
      <c r="A16" s="2"/>
      <c r="B16" s="2"/>
      <c r="C16" s="2"/>
      <c r="D16" s="2"/>
      <c r="E16" s="2"/>
    </row>
    <row r="17" spans="1:5">
      <c r="A17" s="233"/>
      <c r="B17" s="260"/>
      <c r="C17" s="260"/>
      <c r="D17" s="260"/>
      <c r="E17" s="260"/>
    </row>
    <row r="18" spans="1:5">
      <c r="A18" s="2"/>
      <c r="B18" s="2"/>
      <c r="C18" s="2"/>
      <c r="D18" s="261"/>
      <c r="E18" s="2"/>
    </row>
    <row r="19" spans="1:5">
      <c r="A19" s="262"/>
      <c r="B19" s="262"/>
      <c r="C19" s="262"/>
      <c r="D19" s="262"/>
      <c r="E19" s="262"/>
    </row>
    <row r="20" spans="1:5">
      <c r="A20" s="3" t="s">
        <v>10</v>
      </c>
      <c r="B20" s="3"/>
      <c r="C20" s="3"/>
      <c r="D20" s="3"/>
      <c r="E20" s="3"/>
    </row>
  </sheetData>
  <pageMargins left="0.7" right="0.7" top="0.75" bottom="0.75" header="0.3" footer="0.3"/>
  <pageSetup orientation="portrait" r:id="rId1"/>
  <headerFooter>
    <oddFooter>&amp;LCascade Natural Gas&amp;C&amp;"Times New Roman,Bold"&amp;P of &amp;N&amp;RRate of Return Report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F967"/>
  <sheetViews>
    <sheetView zoomScaleNormal="100" zoomScaleSheetLayoutView="55" workbookViewId="0">
      <pane xSplit="5" topLeftCell="F1" activePane="topRight" state="frozen"/>
      <selection pane="topRight"/>
    </sheetView>
  </sheetViews>
  <sheetFormatPr defaultColWidth="9.33203125" defaultRowHeight="12.75"/>
  <cols>
    <col min="1" max="1" width="4.5" style="26" customWidth="1"/>
    <col min="2" max="2" width="15.83203125" style="26" customWidth="1"/>
    <col min="3" max="3" width="15" style="26" customWidth="1"/>
    <col min="4" max="4" width="12.1640625" style="26" customWidth="1"/>
    <col min="5" max="5" width="74.6640625" style="26" customWidth="1"/>
    <col min="6" max="7" width="25.6640625" style="26" customWidth="1"/>
    <col min="8" max="9" width="26.83203125" style="26" customWidth="1"/>
    <col min="10" max="10" width="26.5" style="26" customWidth="1"/>
    <col min="11" max="11" width="27.33203125" style="26" customWidth="1"/>
    <col min="12" max="12" width="27.6640625" style="26" customWidth="1"/>
    <col min="13" max="13" width="28.1640625" style="26" customWidth="1"/>
    <col min="14" max="14" width="27.1640625" style="26" customWidth="1"/>
    <col min="15" max="15" width="28.5" style="26" customWidth="1"/>
    <col min="16" max="16" width="27.33203125" style="26" customWidth="1"/>
    <col min="17" max="17" width="28" style="26" customWidth="1"/>
    <col min="18" max="18" width="27.6640625" style="26" customWidth="1"/>
    <col min="19" max="19" width="28" style="26" bestFit="1" customWidth="1"/>
    <col min="20" max="20" width="9.33203125" style="26"/>
    <col min="21" max="21" width="21" style="26" bestFit="1" customWidth="1"/>
    <col min="22" max="22" width="25.6640625" style="32" bestFit="1" customWidth="1"/>
    <col min="23" max="23" width="26.5" style="32" bestFit="1" customWidth="1"/>
    <col min="24" max="24" width="24.83203125" style="32" bestFit="1" customWidth="1"/>
    <col min="25" max="25" width="41.5" style="32" bestFit="1" customWidth="1"/>
    <col min="26" max="26" width="23" style="32" bestFit="1" customWidth="1"/>
    <col min="27" max="27" width="16.83203125" style="26" bestFit="1" customWidth="1"/>
    <col min="28" max="28" width="22.6640625" style="32" bestFit="1" customWidth="1"/>
    <col min="29" max="29" width="26.5" style="26" bestFit="1" customWidth="1"/>
    <col min="30" max="30" width="23.1640625" style="26" bestFit="1" customWidth="1"/>
    <col min="31" max="31" width="48" style="26" customWidth="1"/>
    <col min="32" max="16384" width="9.33203125" style="26"/>
  </cols>
  <sheetData>
    <row r="1" spans="1:32" ht="15.75">
      <c r="A1" s="34" t="s">
        <v>0</v>
      </c>
      <c r="B1" s="29"/>
      <c r="C1" s="29"/>
      <c r="D1" s="29"/>
      <c r="E1" s="29"/>
      <c r="F1" s="35" t="s">
        <v>249</v>
      </c>
      <c r="G1" s="35" t="s">
        <v>249</v>
      </c>
      <c r="H1" s="35" t="s">
        <v>249</v>
      </c>
      <c r="I1" s="35" t="s">
        <v>249</v>
      </c>
      <c r="J1" s="35" t="s">
        <v>249</v>
      </c>
      <c r="K1" s="35" t="s">
        <v>249</v>
      </c>
      <c r="L1" s="35" t="s">
        <v>249</v>
      </c>
      <c r="M1" s="35" t="s">
        <v>249</v>
      </c>
      <c r="N1" s="35" t="s">
        <v>249</v>
      </c>
      <c r="O1" s="35" t="s">
        <v>249</v>
      </c>
      <c r="P1" s="35" t="s">
        <v>249</v>
      </c>
      <c r="Q1" s="35" t="s">
        <v>249</v>
      </c>
      <c r="R1" s="35" t="s">
        <v>249</v>
      </c>
      <c r="S1" s="31"/>
      <c r="T1" s="29"/>
      <c r="U1" s="31"/>
      <c r="V1" s="30"/>
      <c r="W1" s="30"/>
      <c r="X1" s="30"/>
      <c r="Y1" s="30"/>
      <c r="Z1" s="30"/>
      <c r="AA1" s="31"/>
      <c r="AB1" s="30"/>
      <c r="AC1" s="29"/>
      <c r="AD1" s="29"/>
      <c r="AE1" s="29"/>
    </row>
    <row r="2" spans="1:32" ht="15.75">
      <c r="A2" s="34" t="s">
        <v>250</v>
      </c>
      <c r="B2" s="29"/>
      <c r="C2" s="29"/>
      <c r="D2" s="29"/>
      <c r="E2" s="29"/>
      <c r="F2" s="35"/>
      <c r="G2" s="35"/>
      <c r="H2" s="35"/>
      <c r="I2" s="35"/>
      <c r="J2" s="35"/>
      <c r="K2" s="35"/>
      <c r="L2" s="35"/>
      <c r="M2" s="35"/>
      <c r="N2" s="35"/>
      <c r="O2" s="35"/>
      <c r="P2" s="35"/>
      <c r="Q2" s="35"/>
      <c r="R2" s="35"/>
      <c r="S2" s="31"/>
      <c r="T2" s="29"/>
      <c r="U2" s="31"/>
      <c r="V2" s="30"/>
      <c r="W2" s="30"/>
      <c r="X2" s="30"/>
      <c r="Y2" s="30"/>
      <c r="Z2" s="30"/>
      <c r="AA2" s="31"/>
      <c r="AB2" s="30"/>
      <c r="AC2" s="29"/>
      <c r="AD2" s="29"/>
      <c r="AE2" s="29"/>
    </row>
    <row r="3" spans="1:32" ht="15.75">
      <c r="A3" s="34" t="s">
        <v>765</v>
      </c>
      <c r="B3" s="29"/>
      <c r="C3" s="29"/>
      <c r="D3" s="29"/>
      <c r="E3" s="29"/>
      <c r="F3" s="35"/>
      <c r="G3" s="35"/>
      <c r="H3" s="35"/>
      <c r="I3" s="35"/>
      <c r="J3" s="35"/>
      <c r="K3" s="35"/>
      <c r="L3" s="35"/>
      <c r="M3" s="35"/>
      <c r="N3" s="35"/>
      <c r="O3" s="35"/>
      <c r="P3" s="35"/>
      <c r="Q3" s="35"/>
      <c r="R3" s="35"/>
      <c r="S3" s="31"/>
      <c r="T3" s="29"/>
      <c r="U3" s="31"/>
      <c r="V3" s="30"/>
      <c r="W3" s="30"/>
      <c r="X3" s="30"/>
      <c r="Y3" s="30"/>
      <c r="Z3" s="30"/>
      <c r="AA3" s="31"/>
      <c r="AB3" s="30"/>
      <c r="AC3" s="29"/>
      <c r="AD3" s="29"/>
      <c r="AE3" s="29"/>
    </row>
    <row r="4" spans="1:32" ht="15.75">
      <c r="A4" s="34"/>
      <c r="B4" s="29"/>
      <c r="C4" s="29"/>
      <c r="D4" s="29"/>
      <c r="E4" s="29"/>
      <c r="F4" s="35"/>
      <c r="G4" s="35"/>
      <c r="H4" s="35"/>
      <c r="I4" s="35"/>
      <c r="J4" s="35"/>
      <c r="K4" s="35"/>
      <c r="L4" s="35"/>
      <c r="M4" s="35"/>
      <c r="N4" s="35"/>
      <c r="O4" s="35"/>
      <c r="P4" s="35"/>
      <c r="Q4" s="35"/>
      <c r="R4" s="35"/>
      <c r="S4" s="31"/>
      <c r="T4" s="29"/>
      <c r="U4" s="31"/>
      <c r="V4" s="30"/>
      <c r="W4" s="30"/>
      <c r="X4" s="30"/>
      <c r="Y4" s="30"/>
      <c r="Z4" s="30"/>
      <c r="AA4" s="31"/>
      <c r="AB4" s="30"/>
      <c r="AC4" s="29"/>
      <c r="AD4" s="29"/>
      <c r="AE4" s="29"/>
    </row>
    <row r="5" spans="1:32">
      <c r="A5" s="29"/>
      <c r="B5" s="29"/>
      <c r="C5" s="29"/>
      <c r="D5" s="29"/>
      <c r="E5" s="29"/>
      <c r="F5" s="35" t="s">
        <v>376</v>
      </c>
      <c r="G5" s="35" t="s">
        <v>690</v>
      </c>
      <c r="H5" s="35" t="s">
        <v>690</v>
      </c>
      <c r="I5" s="35" t="s">
        <v>690</v>
      </c>
      <c r="J5" s="35" t="s">
        <v>690</v>
      </c>
      <c r="K5" s="35" t="s">
        <v>690</v>
      </c>
      <c r="L5" s="35" t="s">
        <v>690</v>
      </c>
      <c r="M5" s="35" t="s">
        <v>690</v>
      </c>
      <c r="N5" s="35" t="s">
        <v>690</v>
      </c>
      <c r="O5" s="35" t="s">
        <v>690</v>
      </c>
      <c r="P5" s="35" t="s">
        <v>690</v>
      </c>
      <c r="Q5" s="35" t="s">
        <v>690</v>
      </c>
      <c r="R5" s="35" t="s">
        <v>690</v>
      </c>
      <c r="S5" s="31"/>
      <c r="T5" s="29"/>
      <c r="U5" s="31"/>
      <c r="V5" s="30"/>
      <c r="W5" s="30"/>
      <c r="X5" s="30"/>
      <c r="Y5" s="30"/>
      <c r="Z5" s="30"/>
      <c r="AA5" s="31"/>
      <c r="AB5" s="30"/>
      <c r="AC5" s="29"/>
      <c r="AD5" s="29"/>
      <c r="AE5" s="29"/>
    </row>
    <row r="6" spans="1:32">
      <c r="A6" s="29"/>
      <c r="B6" s="29"/>
      <c r="C6" s="29"/>
      <c r="D6" s="29"/>
      <c r="E6" s="29"/>
      <c r="F6" s="35" t="s">
        <v>251</v>
      </c>
      <c r="G6" s="35" t="s">
        <v>251</v>
      </c>
      <c r="H6" s="35" t="s">
        <v>251</v>
      </c>
      <c r="I6" s="35" t="s">
        <v>251</v>
      </c>
      <c r="J6" s="35" t="s">
        <v>251</v>
      </c>
      <c r="K6" s="35" t="s">
        <v>251</v>
      </c>
      <c r="L6" s="35" t="s">
        <v>251</v>
      </c>
      <c r="M6" s="35" t="s">
        <v>251</v>
      </c>
      <c r="N6" s="35" t="s">
        <v>251</v>
      </c>
      <c r="O6" s="35" t="s">
        <v>251</v>
      </c>
      <c r="P6" s="35" t="s">
        <v>251</v>
      </c>
      <c r="Q6" s="35" t="s">
        <v>251</v>
      </c>
      <c r="R6" s="35" t="s">
        <v>251</v>
      </c>
      <c r="S6" s="31"/>
      <c r="T6" s="29"/>
      <c r="U6" s="31"/>
      <c r="V6" s="36"/>
      <c r="W6" s="30"/>
      <c r="X6" s="30"/>
      <c r="Y6" s="30" t="s">
        <v>252</v>
      </c>
      <c r="Z6" s="30"/>
      <c r="AA6" s="31"/>
      <c r="AB6" s="30"/>
      <c r="AC6" s="29"/>
      <c r="AD6" s="29"/>
      <c r="AE6" s="29"/>
    </row>
    <row r="7" spans="1:32">
      <c r="A7" s="29"/>
      <c r="B7" s="29"/>
      <c r="C7" s="29"/>
      <c r="D7" s="29"/>
      <c r="E7" s="29"/>
      <c r="F7" s="35" t="s">
        <v>253</v>
      </c>
      <c r="G7" s="35" t="s">
        <v>253</v>
      </c>
      <c r="H7" s="35" t="s">
        <v>253</v>
      </c>
      <c r="I7" s="35" t="s">
        <v>253</v>
      </c>
      <c r="J7" s="35" t="s">
        <v>253</v>
      </c>
      <c r="K7" s="35" t="s">
        <v>253</v>
      </c>
      <c r="L7" s="35" t="s">
        <v>253</v>
      </c>
      <c r="M7" s="35" t="s">
        <v>253</v>
      </c>
      <c r="N7" s="35" t="s">
        <v>253</v>
      </c>
      <c r="O7" s="35" t="s">
        <v>253</v>
      </c>
      <c r="P7" s="35" t="s">
        <v>253</v>
      </c>
      <c r="Q7" s="35" t="s">
        <v>253</v>
      </c>
      <c r="R7" s="35" t="s">
        <v>253</v>
      </c>
      <c r="S7" s="31"/>
      <c r="T7" s="29"/>
      <c r="U7" s="31"/>
      <c r="V7" s="36"/>
      <c r="W7" s="30"/>
      <c r="X7" s="30"/>
      <c r="Y7" s="30" t="s">
        <v>230</v>
      </c>
      <c r="Z7" s="37">
        <v>0.74890000000000001</v>
      </c>
      <c r="AA7" s="31"/>
      <c r="AB7" s="30"/>
      <c r="AC7" s="29"/>
      <c r="AD7" s="29"/>
      <c r="AE7" s="29"/>
    </row>
    <row r="8" spans="1:32">
      <c r="A8" s="29"/>
      <c r="B8" s="29"/>
      <c r="C8" s="29"/>
      <c r="D8" s="29"/>
      <c r="E8" s="38"/>
      <c r="F8" s="39" t="s">
        <v>43</v>
      </c>
      <c r="G8" s="39" t="s">
        <v>19</v>
      </c>
      <c r="H8" s="39" t="s">
        <v>22</v>
      </c>
      <c r="I8" s="39" t="s">
        <v>24</v>
      </c>
      <c r="J8" s="39" t="s">
        <v>26</v>
      </c>
      <c r="K8" s="39" t="s">
        <v>28</v>
      </c>
      <c r="L8" s="39" t="s">
        <v>30</v>
      </c>
      <c r="M8" s="39" t="s">
        <v>32</v>
      </c>
      <c r="N8" s="39" t="s">
        <v>35</v>
      </c>
      <c r="O8" s="39" t="s">
        <v>37</v>
      </c>
      <c r="P8" s="39" t="s">
        <v>39</v>
      </c>
      <c r="Q8" s="39" t="s">
        <v>41</v>
      </c>
      <c r="R8" s="39" t="s">
        <v>43</v>
      </c>
      <c r="S8" s="31"/>
      <c r="T8" s="29"/>
      <c r="U8" s="31"/>
      <c r="V8" s="30"/>
      <c r="W8" s="30"/>
      <c r="X8" s="30"/>
      <c r="Y8" s="30" t="s">
        <v>231</v>
      </c>
      <c r="Z8" s="37">
        <v>0.25109999999999999</v>
      </c>
      <c r="AA8" s="31"/>
      <c r="AB8" s="30"/>
      <c r="AC8" s="29"/>
      <c r="AD8" s="29"/>
      <c r="AE8" s="29"/>
    </row>
    <row r="9" spans="1:32">
      <c r="A9" s="29"/>
      <c r="B9" s="29"/>
      <c r="C9" s="29"/>
      <c r="D9" s="29"/>
      <c r="E9" s="38"/>
      <c r="F9" s="35" t="s">
        <v>113</v>
      </c>
      <c r="G9" s="35" t="s">
        <v>113</v>
      </c>
      <c r="H9" s="35" t="s">
        <v>113</v>
      </c>
      <c r="I9" s="35" t="s">
        <v>113</v>
      </c>
      <c r="J9" s="35" t="s">
        <v>113</v>
      </c>
      <c r="K9" s="35" t="s">
        <v>113</v>
      </c>
      <c r="L9" s="35" t="s">
        <v>113</v>
      </c>
      <c r="M9" s="35" t="s">
        <v>113</v>
      </c>
      <c r="N9" s="35" t="s">
        <v>113</v>
      </c>
      <c r="O9" s="35" t="s">
        <v>113</v>
      </c>
      <c r="P9" s="35" t="s">
        <v>113</v>
      </c>
      <c r="Q9" s="35" t="s">
        <v>113</v>
      </c>
      <c r="R9" s="35" t="s">
        <v>113</v>
      </c>
      <c r="S9" s="31"/>
      <c r="T9" s="29"/>
      <c r="U9" s="31"/>
      <c r="V9" s="30"/>
      <c r="W9" s="30"/>
      <c r="X9" s="30"/>
      <c r="Y9" s="30"/>
      <c r="Z9" s="30"/>
      <c r="AA9" s="31"/>
      <c r="AB9" s="30"/>
      <c r="AC9" s="29"/>
      <c r="AD9" s="29"/>
      <c r="AE9" s="29"/>
    </row>
    <row r="10" spans="1:32">
      <c r="A10" s="29"/>
      <c r="B10" s="29"/>
      <c r="C10" s="29"/>
      <c r="D10" s="29"/>
      <c r="E10" s="38"/>
      <c r="F10" s="35" t="s">
        <v>254</v>
      </c>
      <c r="G10" s="35" t="s">
        <v>254</v>
      </c>
      <c r="H10" s="35" t="s">
        <v>254</v>
      </c>
      <c r="I10" s="35" t="s">
        <v>254</v>
      </c>
      <c r="J10" s="35" t="s">
        <v>254</v>
      </c>
      <c r="K10" s="35" t="s">
        <v>254</v>
      </c>
      <c r="L10" s="35" t="s">
        <v>254</v>
      </c>
      <c r="M10" s="35" t="s">
        <v>254</v>
      </c>
      <c r="N10" s="35" t="s">
        <v>254</v>
      </c>
      <c r="O10" s="35" t="s">
        <v>254</v>
      </c>
      <c r="P10" s="35" t="s">
        <v>254</v>
      </c>
      <c r="Q10" s="35" t="s">
        <v>254</v>
      </c>
      <c r="R10" s="35" t="s">
        <v>254</v>
      </c>
      <c r="S10" s="31"/>
      <c r="T10" s="29"/>
      <c r="U10" s="31"/>
      <c r="V10" s="30"/>
      <c r="W10" s="30"/>
      <c r="X10" s="30"/>
      <c r="Y10" s="30"/>
      <c r="Z10" s="30"/>
      <c r="AA10" s="31"/>
      <c r="AB10" s="30"/>
      <c r="AC10" s="29"/>
      <c r="AD10" s="29"/>
      <c r="AE10" s="29"/>
    </row>
    <row r="11" spans="1:32">
      <c r="A11" s="29"/>
      <c r="B11" s="294" t="s">
        <v>255</v>
      </c>
      <c r="C11" s="40"/>
      <c r="D11" s="294" t="s">
        <v>256</v>
      </c>
      <c r="E11" s="29"/>
      <c r="F11" s="29"/>
      <c r="G11" s="29"/>
      <c r="H11" s="29"/>
      <c r="I11" s="29"/>
      <c r="J11" s="29"/>
      <c r="K11" s="29"/>
      <c r="L11" s="29"/>
      <c r="M11" s="29"/>
      <c r="N11" s="29"/>
      <c r="O11" s="29"/>
      <c r="P11" s="29"/>
      <c r="Q11" s="29"/>
      <c r="R11" s="29"/>
      <c r="S11" s="31"/>
      <c r="T11" s="29"/>
      <c r="U11" s="31"/>
      <c r="V11" s="30"/>
      <c r="W11" s="30"/>
      <c r="X11" s="30"/>
      <c r="Y11" s="41" t="s">
        <v>257</v>
      </c>
      <c r="Z11" s="42"/>
      <c r="AA11" s="43"/>
      <c r="AB11" s="30"/>
      <c r="AC11" s="29"/>
      <c r="AD11" s="29"/>
      <c r="AE11" s="29"/>
    </row>
    <row r="12" spans="1:32">
      <c r="A12" s="44" t="s">
        <v>258</v>
      </c>
      <c r="B12" s="294"/>
      <c r="C12" s="40" t="s">
        <v>259</v>
      </c>
      <c r="D12" s="294"/>
      <c r="E12" s="29"/>
      <c r="F12" s="29"/>
      <c r="G12" s="29"/>
      <c r="H12" s="29"/>
      <c r="I12" s="29"/>
      <c r="J12" s="29"/>
      <c r="K12" s="29"/>
      <c r="L12" s="29"/>
      <c r="M12" s="29"/>
      <c r="N12" s="29"/>
      <c r="O12" s="29"/>
      <c r="P12" s="29"/>
      <c r="Q12" s="29"/>
      <c r="R12" s="29"/>
      <c r="S12" s="31"/>
      <c r="T12" s="29"/>
      <c r="U12" s="45" t="s">
        <v>260</v>
      </c>
      <c r="V12" s="46" t="s">
        <v>260</v>
      </c>
      <c r="W12" s="46" t="s">
        <v>114</v>
      </c>
      <c r="X12" s="46" t="s">
        <v>15</v>
      </c>
      <c r="Y12" s="30"/>
      <c r="Z12" s="30"/>
      <c r="AA12" s="31"/>
      <c r="AB12" s="30"/>
      <c r="AC12" s="29"/>
      <c r="AD12" s="29"/>
      <c r="AE12" s="29"/>
    </row>
    <row r="13" spans="1:32">
      <c r="A13" s="44" t="s">
        <v>261</v>
      </c>
      <c r="B13" s="40" t="s">
        <v>262</v>
      </c>
      <c r="C13" s="40" t="s">
        <v>261</v>
      </c>
      <c r="D13" s="40" t="s">
        <v>259</v>
      </c>
      <c r="E13" s="29"/>
      <c r="F13" s="94" t="s">
        <v>643</v>
      </c>
      <c r="G13" s="94" t="s">
        <v>691</v>
      </c>
      <c r="H13" s="94" t="s">
        <v>692</v>
      </c>
      <c r="I13" s="94" t="s">
        <v>693</v>
      </c>
      <c r="J13" s="94" t="s">
        <v>694</v>
      </c>
      <c r="K13" s="94" t="s">
        <v>695</v>
      </c>
      <c r="L13" s="94" t="s">
        <v>696</v>
      </c>
      <c r="M13" s="94" t="s">
        <v>697</v>
      </c>
      <c r="N13" s="94" t="s">
        <v>698</v>
      </c>
      <c r="O13" s="94" t="s">
        <v>699</v>
      </c>
      <c r="P13" s="94" t="s">
        <v>700</v>
      </c>
      <c r="Q13" s="94" t="s">
        <v>701</v>
      </c>
      <c r="R13" s="94" t="s">
        <v>702</v>
      </c>
      <c r="S13" s="47" t="s">
        <v>263</v>
      </c>
      <c r="T13" s="29"/>
      <c r="U13" s="45" t="s">
        <v>264</v>
      </c>
      <c r="V13" s="46" t="s">
        <v>265</v>
      </c>
      <c r="W13" s="46" t="s">
        <v>115</v>
      </c>
      <c r="X13" s="46" t="s">
        <v>116</v>
      </c>
      <c r="Y13" s="46" t="s">
        <v>266</v>
      </c>
      <c r="Z13" s="46" t="s">
        <v>267</v>
      </c>
      <c r="AA13" s="45" t="s">
        <v>268</v>
      </c>
      <c r="AB13" s="46" t="s">
        <v>269</v>
      </c>
      <c r="AC13" s="52" t="s">
        <v>270</v>
      </c>
      <c r="AD13" s="52" t="s">
        <v>108</v>
      </c>
      <c r="AE13" s="29"/>
    </row>
    <row r="14" spans="1:32">
      <c r="A14" s="44"/>
      <c r="B14" s="40"/>
      <c r="C14" s="40"/>
      <c r="D14" s="40"/>
      <c r="E14" s="29"/>
      <c r="F14" s="48"/>
      <c r="G14" s="49"/>
      <c r="H14" s="48"/>
      <c r="I14" s="48"/>
      <c r="J14" s="48"/>
      <c r="K14" s="48"/>
      <c r="L14" s="48"/>
      <c r="M14" s="48"/>
      <c r="N14" s="48"/>
      <c r="O14" s="48"/>
      <c r="P14" s="48"/>
      <c r="Q14" s="48"/>
      <c r="R14" s="48"/>
      <c r="S14" s="50" t="s">
        <v>61</v>
      </c>
      <c r="T14" s="29"/>
      <c r="U14" s="45" t="s">
        <v>62</v>
      </c>
      <c r="V14" s="46" t="s">
        <v>271</v>
      </c>
      <c r="W14" s="46" t="s">
        <v>68</v>
      </c>
      <c r="X14" s="46" t="s">
        <v>272</v>
      </c>
      <c r="Y14" s="46" t="s">
        <v>273</v>
      </c>
      <c r="Z14" s="46" t="s">
        <v>274</v>
      </c>
      <c r="AA14" s="45"/>
      <c r="AB14" s="46" t="s">
        <v>275</v>
      </c>
      <c r="AC14" s="29"/>
      <c r="AD14" s="29"/>
      <c r="AE14" s="29"/>
    </row>
    <row r="15" spans="1:32">
      <c r="A15" s="29">
        <v>1</v>
      </c>
      <c r="B15" s="95" t="s">
        <v>776</v>
      </c>
      <c r="C15" s="95" t="s">
        <v>777</v>
      </c>
      <c r="D15" s="29"/>
      <c r="E15" s="63" t="s">
        <v>778</v>
      </c>
      <c r="F15" s="61">
        <v>956665112.39999998</v>
      </c>
      <c r="G15" s="61">
        <v>953693513.64999998</v>
      </c>
      <c r="H15" s="61">
        <v>956358012.54999995</v>
      </c>
      <c r="I15" s="61">
        <v>959201531.72000003</v>
      </c>
      <c r="J15" s="61">
        <v>962037992.75</v>
      </c>
      <c r="K15" s="61">
        <v>964089191.67999995</v>
      </c>
      <c r="L15" s="61">
        <v>967661956.01999998</v>
      </c>
      <c r="M15" s="61">
        <v>969602205.66999996</v>
      </c>
      <c r="N15" s="61">
        <v>972614040.04999995</v>
      </c>
      <c r="O15" s="61">
        <v>976754037.85000002</v>
      </c>
      <c r="P15" s="61">
        <v>982373645.71000004</v>
      </c>
      <c r="Q15" s="61">
        <v>985595689.23000002</v>
      </c>
      <c r="R15" s="61">
        <v>1006845369.08</v>
      </c>
      <c r="S15" s="62">
        <f t="shared" ref="S15:S26" si="0">((F15+R15)+((G15+H15+I15+J15+K15+L15+M15+N15+O15+P15+Q15)*2))/24</f>
        <v>969311421.46833336</v>
      </c>
      <c r="T15" s="29"/>
      <c r="U15" s="51"/>
      <c r="V15" s="29"/>
      <c r="W15" s="29"/>
      <c r="X15" s="51">
        <v>969311421.46833336</v>
      </c>
      <c r="Y15" s="91">
        <f>X15</f>
        <v>969311421.46833336</v>
      </c>
      <c r="Z15" s="91"/>
      <c r="AA15" s="91"/>
      <c r="AB15" s="29"/>
      <c r="AC15" s="29"/>
      <c r="AD15" s="29"/>
      <c r="AE15" s="29"/>
      <c r="AF15" s="33"/>
    </row>
    <row r="16" spans="1:32">
      <c r="A16" s="29">
        <v>2</v>
      </c>
      <c r="B16" s="95" t="s">
        <v>776</v>
      </c>
      <c r="C16" s="95"/>
      <c r="D16" s="29"/>
      <c r="E16" s="63" t="s">
        <v>1194</v>
      </c>
      <c r="F16" s="61">
        <v>384553.9</v>
      </c>
      <c r="G16" s="61">
        <v>384553.9</v>
      </c>
      <c r="H16" s="61">
        <v>384553.9</v>
      </c>
      <c r="I16" s="61">
        <v>384553.9</v>
      </c>
      <c r="J16" s="61">
        <v>384553.9</v>
      </c>
      <c r="K16" s="61">
        <v>384553.9</v>
      </c>
      <c r="L16" s="61">
        <v>384553.9</v>
      </c>
      <c r="M16" s="61">
        <v>384553.9</v>
      </c>
      <c r="N16" s="61">
        <v>384553.9</v>
      </c>
      <c r="O16" s="61">
        <v>384553.9</v>
      </c>
      <c r="P16" s="61">
        <v>384553.9</v>
      </c>
      <c r="Q16" s="61">
        <v>384553.9</v>
      </c>
      <c r="R16" s="61">
        <v>0</v>
      </c>
      <c r="S16" s="62">
        <f t="shared" si="0"/>
        <v>368530.8208333333</v>
      </c>
      <c r="T16" s="29"/>
      <c r="U16" s="51"/>
      <c r="V16" s="29"/>
      <c r="W16" s="29"/>
      <c r="X16" s="51">
        <f>S16</f>
        <v>368530.8208333333</v>
      </c>
      <c r="Y16" s="91">
        <f>X16</f>
        <v>368530.8208333333</v>
      </c>
      <c r="Z16" s="91"/>
      <c r="AA16" s="91"/>
      <c r="AB16" s="29"/>
      <c r="AC16" s="29"/>
      <c r="AD16" s="29"/>
      <c r="AE16" s="29"/>
      <c r="AF16" s="33"/>
    </row>
    <row r="17" spans="1:32">
      <c r="A17" s="29">
        <v>3</v>
      </c>
      <c r="B17" s="95" t="s">
        <v>776</v>
      </c>
      <c r="C17" s="95" t="s">
        <v>777</v>
      </c>
      <c r="D17" s="29"/>
      <c r="E17" s="63" t="s">
        <v>779</v>
      </c>
      <c r="F17" s="61">
        <v>275269011.06999999</v>
      </c>
      <c r="G17" s="61">
        <v>274008816.81999999</v>
      </c>
      <c r="H17" s="61">
        <v>273059648.86000001</v>
      </c>
      <c r="I17" s="61">
        <v>273627413.14999998</v>
      </c>
      <c r="J17" s="61">
        <v>274193161.45999998</v>
      </c>
      <c r="K17" s="61">
        <v>274327907.41000003</v>
      </c>
      <c r="L17" s="61">
        <v>275254145.04000002</v>
      </c>
      <c r="M17" s="61">
        <v>275902395.18000001</v>
      </c>
      <c r="N17" s="61">
        <v>276875502.14999998</v>
      </c>
      <c r="O17" s="61">
        <v>277239555.88</v>
      </c>
      <c r="P17" s="61">
        <v>277130336.02999997</v>
      </c>
      <c r="Q17" s="61">
        <v>278074308.38999999</v>
      </c>
      <c r="R17" s="61">
        <v>280069719.55000001</v>
      </c>
      <c r="S17" s="62">
        <f t="shared" si="0"/>
        <v>275613546.30666667</v>
      </c>
      <c r="T17" s="29"/>
      <c r="U17" s="51"/>
      <c r="V17" s="29"/>
      <c r="W17" s="29"/>
      <c r="X17" s="51">
        <v>275613546.30666667</v>
      </c>
      <c r="Y17" s="91"/>
      <c r="Z17" s="91">
        <f>X17</f>
        <v>275613546.30666667</v>
      </c>
      <c r="AA17" s="91"/>
      <c r="AB17" s="29"/>
      <c r="AC17" s="29"/>
      <c r="AD17" s="29"/>
      <c r="AE17" s="29"/>
      <c r="AF17" s="33"/>
    </row>
    <row r="18" spans="1:32">
      <c r="A18" s="29">
        <v>4</v>
      </c>
      <c r="B18" s="95" t="s">
        <v>776</v>
      </c>
      <c r="C18" s="95"/>
      <c r="D18" s="29"/>
      <c r="E18" s="63" t="s">
        <v>1194</v>
      </c>
      <c r="F18" s="61">
        <v>-384553.9</v>
      </c>
      <c r="G18" s="61">
        <v>-384553.9</v>
      </c>
      <c r="H18" s="61">
        <v>-384553.9</v>
      </c>
      <c r="I18" s="61">
        <v>-384553.9</v>
      </c>
      <c r="J18" s="61">
        <v>-384553.9</v>
      </c>
      <c r="K18" s="61">
        <v>-384553.9</v>
      </c>
      <c r="L18" s="61">
        <v>-384553.9</v>
      </c>
      <c r="M18" s="61">
        <v>-384553.9</v>
      </c>
      <c r="N18" s="61">
        <v>-384553.9</v>
      </c>
      <c r="O18" s="61">
        <v>-384553.9</v>
      </c>
      <c r="P18" s="61">
        <v>-384553.9</v>
      </c>
      <c r="Q18" s="61">
        <v>-384553.9</v>
      </c>
      <c r="R18" s="61">
        <v>0</v>
      </c>
      <c r="S18" s="62">
        <f t="shared" si="0"/>
        <v>-368530.8208333333</v>
      </c>
      <c r="T18" s="29"/>
      <c r="U18" s="51"/>
      <c r="V18" s="29"/>
      <c r="W18" s="29"/>
      <c r="X18" s="51">
        <f>S18</f>
        <v>-368530.8208333333</v>
      </c>
      <c r="Y18" s="91"/>
      <c r="Z18" s="91">
        <f>X18</f>
        <v>-368530.8208333333</v>
      </c>
      <c r="AA18" s="91"/>
      <c r="AB18" s="29"/>
      <c r="AC18" s="29"/>
      <c r="AD18" s="29"/>
      <c r="AE18" s="29"/>
      <c r="AF18" s="33"/>
    </row>
    <row r="19" spans="1:32">
      <c r="A19" s="29">
        <v>5</v>
      </c>
      <c r="B19" s="95" t="s">
        <v>776</v>
      </c>
      <c r="C19" s="95" t="s">
        <v>777</v>
      </c>
      <c r="D19" s="95" t="s">
        <v>780</v>
      </c>
      <c r="E19" s="63" t="s">
        <v>586</v>
      </c>
      <c r="F19" s="61">
        <v>0</v>
      </c>
      <c r="G19" s="61">
        <v>0</v>
      </c>
      <c r="H19" s="61">
        <v>0</v>
      </c>
      <c r="I19" s="61">
        <v>0</v>
      </c>
      <c r="J19" s="61">
        <v>0</v>
      </c>
      <c r="K19" s="61">
        <v>0</v>
      </c>
      <c r="L19" s="61">
        <v>0</v>
      </c>
      <c r="M19" s="61">
        <v>0</v>
      </c>
      <c r="N19" s="61">
        <v>0</v>
      </c>
      <c r="O19" s="61">
        <v>0</v>
      </c>
      <c r="P19" s="61">
        <v>0</v>
      </c>
      <c r="Q19" s="61">
        <v>0</v>
      </c>
      <c r="R19" s="61">
        <v>0</v>
      </c>
      <c r="S19" s="62">
        <f t="shared" si="0"/>
        <v>0</v>
      </c>
      <c r="T19" s="29"/>
      <c r="U19" s="51"/>
      <c r="V19" s="29"/>
      <c r="W19" s="29"/>
      <c r="X19" s="51">
        <v>0</v>
      </c>
      <c r="Y19" s="91">
        <f>+S19*$Z$7</f>
        <v>0</v>
      </c>
      <c r="Z19" s="91">
        <f>+S19*$Z$8</f>
        <v>0</v>
      </c>
      <c r="AA19" s="91"/>
      <c r="AB19" s="29"/>
      <c r="AC19" s="29"/>
      <c r="AD19" s="29"/>
      <c r="AE19" s="29"/>
      <c r="AF19" s="33"/>
    </row>
    <row r="20" spans="1:32">
      <c r="A20" s="29">
        <v>6</v>
      </c>
      <c r="B20" s="95" t="s">
        <v>776</v>
      </c>
      <c r="C20" s="95" t="s">
        <v>781</v>
      </c>
      <c r="D20" s="95"/>
      <c r="E20" s="63" t="s">
        <v>587</v>
      </c>
      <c r="F20" s="61">
        <v>29198499.489999998</v>
      </c>
      <c r="G20" s="61">
        <v>29198499.489999998</v>
      </c>
      <c r="H20" s="61">
        <v>29198499.489999998</v>
      </c>
      <c r="I20" s="61">
        <v>29198499.18</v>
      </c>
      <c r="J20" s="61">
        <v>29198499.18</v>
      </c>
      <c r="K20" s="61">
        <v>29198499.18</v>
      </c>
      <c r="L20" s="61">
        <v>29198499.18</v>
      </c>
      <c r="M20" s="61">
        <v>29198499.18</v>
      </c>
      <c r="N20" s="61">
        <v>29198499.18</v>
      </c>
      <c r="O20" s="61">
        <v>29198499.18</v>
      </c>
      <c r="P20" s="61">
        <v>29198499.18</v>
      </c>
      <c r="Q20" s="61">
        <v>30631381.030000001</v>
      </c>
      <c r="R20" s="61">
        <v>30631381.030000001</v>
      </c>
      <c r="S20" s="62">
        <f t="shared" si="0"/>
        <v>29377609.475833338</v>
      </c>
      <c r="T20" s="29"/>
      <c r="U20" s="51"/>
      <c r="V20" s="29"/>
      <c r="W20" s="29"/>
      <c r="X20" s="51">
        <v>29377609.475833338</v>
      </c>
      <c r="Y20" s="91">
        <f>+S20*$Z$7</f>
        <v>22000891.736451589</v>
      </c>
      <c r="Z20" s="91">
        <f>+S20*$Z$8</f>
        <v>7376717.739381751</v>
      </c>
      <c r="AA20" s="91"/>
      <c r="AB20" s="29"/>
      <c r="AC20" s="29"/>
      <c r="AD20" s="29"/>
      <c r="AE20" s="29"/>
      <c r="AF20" s="33"/>
    </row>
    <row r="21" spans="1:32">
      <c r="A21" s="29">
        <v>7</v>
      </c>
      <c r="B21" s="95" t="s">
        <v>776</v>
      </c>
      <c r="C21" s="95" t="s">
        <v>782</v>
      </c>
      <c r="D21" s="95"/>
      <c r="E21" s="63" t="s">
        <v>783</v>
      </c>
      <c r="F21" s="61">
        <v>0</v>
      </c>
      <c r="G21" s="61">
        <v>0</v>
      </c>
      <c r="H21" s="61">
        <v>0</v>
      </c>
      <c r="I21" s="61">
        <v>0</v>
      </c>
      <c r="J21" s="61">
        <v>0</v>
      </c>
      <c r="K21" s="61">
        <v>0</v>
      </c>
      <c r="L21" s="61">
        <v>0</v>
      </c>
      <c r="M21" s="61">
        <v>0</v>
      </c>
      <c r="N21" s="61">
        <v>0</v>
      </c>
      <c r="O21" s="61">
        <v>0</v>
      </c>
      <c r="P21" s="61">
        <v>0</v>
      </c>
      <c r="Q21" s="61">
        <v>0</v>
      </c>
      <c r="R21" s="61">
        <v>0</v>
      </c>
      <c r="S21" s="62">
        <f t="shared" si="0"/>
        <v>0</v>
      </c>
      <c r="T21" s="29"/>
      <c r="U21" s="51"/>
      <c r="V21" s="29"/>
      <c r="W21" s="29"/>
      <c r="X21" s="51">
        <v>0</v>
      </c>
      <c r="Y21" s="91">
        <f>X21</f>
        <v>0</v>
      </c>
      <c r="Z21" s="91"/>
      <c r="AA21" s="91"/>
      <c r="AB21" s="29"/>
      <c r="AC21" s="29"/>
      <c r="AD21" s="29"/>
      <c r="AE21" s="29"/>
      <c r="AF21" s="33"/>
    </row>
    <row r="22" spans="1:32">
      <c r="A22" s="29">
        <v>8</v>
      </c>
      <c r="B22" s="95" t="s">
        <v>776</v>
      </c>
      <c r="C22" s="95" t="s">
        <v>782</v>
      </c>
      <c r="D22" s="95"/>
      <c r="E22" s="63" t="s">
        <v>784</v>
      </c>
      <c r="F22" s="61">
        <v>0</v>
      </c>
      <c r="G22" s="61">
        <v>0</v>
      </c>
      <c r="H22" s="61">
        <v>1423907.27</v>
      </c>
      <c r="I22" s="61">
        <v>1423907.27</v>
      </c>
      <c r="J22" s="61">
        <v>1423907.27</v>
      </c>
      <c r="K22" s="61">
        <v>1423907.27</v>
      </c>
      <c r="L22" s="61">
        <v>1423907.27</v>
      </c>
      <c r="M22" s="61">
        <v>1423907.27</v>
      </c>
      <c r="N22" s="61">
        <v>1423907.27</v>
      </c>
      <c r="O22" s="61">
        <v>1423907.27</v>
      </c>
      <c r="P22" s="61">
        <v>1423907.27</v>
      </c>
      <c r="Q22" s="61">
        <v>1423907.27</v>
      </c>
      <c r="R22" s="61">
        <v>1423907.27</v>
      </c>
      <c r="S22" s="62">
        <f t="shared" si="0"/>
        <v>1245918.8612499998</v>
      </c>
      <c r="T22" s="29"/>
      <c r="U22" s="51"/>
      <c r="V22" s="29"/>
      <c r="W22" s="29"/>
      <c r="X22" s="51">
        <v>1245918.8612499998</v>
      </c>
      <c r="Y22" s="91"/>
      <c r="Z22" s="91">
        <f>X22</f>
        <v>1245918.8612499998</v>
      </c>
      <c r="AA22" s="91"/>
      <c r="AB22" s="29"/>
      <c r="AC22" s="29"/>
      <c r="AD22" s="29"/>
      <c r="AE22" s="29"/>
      <c r="AF22" s="33"/>
    </row>
    <row r="23" spans="1:32">
      <c r="A23" s="29">
        <v>9</v>
      </c>
      <c r="B23" s="95" t="s">
        <v>776</v>
      </c>
      <c r="C23" s="95" t="s">
        <v>785</v>
      </c>
      <c r="D23" s="29" t="s">
        <v>117</v>
      </c>
      <c r="E23" s="63" t="s">
        <v>786</v>
      </c>
      <c r="F23" s="61">
        <v>0</v>
      </c>
      <c r="G23" s="61">
        <v>0</v>
      </c>
      <c r="H23" s="61">
        <v>0</v>
      </c>
      <c r="I23" s="61">
        <v>0</v>
      </c>
      <c r="J23" s="61">
        <v>0</v>
      </c>
      <c r="K23" s="61">
        <v>0</v>
      </c>
      <c r="L23" s="61">
        <v>0</v>
      </c>
      <c r="M23" s="61">
        <v>0</v>
      </c>
      <c r="N23" s="61">
        <v>0</v>
      </c>
      <c r="O23" s="61">
        <v>0</v>
      </c>
      <c r="P23" s="61">
        <v>0</v>
      </c>
      <c r="Q23" s="61">
        <v>0</v>
      </c>
      <c r="R23" s="61">
        <v>0</v>
      </c>
      <c r="S23" s="62">
        <f t="shared" si="0"/>
        <v>0</v>
      </c>
      <c r="T23" s="29"/>
      <c r="U23" s="51"/>
      <c r="V23" s="29"/>
      <c r="W23" s="29"/>
      <c r="X23" s="51">
        <v>0</v>
      </c>
      <c r="Y23" s="91">
        <f>X23</f>
        <v>0</v>
      </c>
      <c r="Z23" s="91"/>
      <c r="AA23" s="91"/>
      <c r="AB23" s="29"/>
      <c r="AC23" s="29"/>
      <c r="AD23" s="29"/>
      <c r="AE23" s="29"/>
      <c r="AF23" s="33"/>
    </row>
    <row r="24" spans="1:32">
      <c r="A24" s="29">
        <v>10</v>
      </c>
      <c r="B24" s="95" t="s">
        <v>776</v>
      </c>
      <c r="C24" s="95" t="s">
        <v>785</v>
      </c>
      <c r="D24" s="29" t="s">
        <v>117</v>
      </c>
      <c r="E24" s="63" t="s">
        <v>787</v>
      </c>
      <c r="F24" s="61">
        <v>0</v>
      </c>
      <c r="G24" s="61">
        <v>0</v>
      </c>
      <c r="H24" s="61">
        <v>0</v>
      </c>
      <c r="I24" s="61">
        <v>0</v>
      </c>
      <c r="J24" s="61">
        <v>0</v>
      </c>
      <c r="K24" s="61">
        <v>0</v>
      </c>
      <c r="L24" s="61">
        <v>0</v>
      </c>
      <c r="M24" s="61">
        <v>0</v>
      </c>
      <c r="N24" s="61">
        <v>0</v>
      </c>
      <c r="O24" s="61">
        <v>0</v>
      </c>
      <c r="P24" s="61">
        <v>0</v>
      </c>
      <c r="Q24" s="61">
        <v>0</v>
      </c>
      <c r="R24" s="61">
        <v>0</v>
      </c>
      <c r="S24" s="62">
        <f t="shared" si="0"/>
        <v>0</v>
      </c>
      <c r="T24" s="29"/>
      <c r="U24" s="51"/>
      <c r="V24" s="29"/>
      <c r="W24" s="29"/>
      <c r="X24" s="51">
        <v>0</v>
      </c>
      <c r="Y24" s="91"/>
      <c r="Z24" s="91">
        <f>X24</f>
        <v>0</v>
      </c>
      <c r="AA24" s="91"/>
      <c r="AB24" s="29"/>
      <c r="AC24" s="29"/>
      <c r="AD24" s="29"/>
      <c r="AE24" s="29"/>
      <c r="AF24" s="33"/>
    </row>
    <row r="25" spans="1:32">
      <c r="A25" s="29">
        <v>11</v>
      </c>
      <c r="B25" s="95" t="s">
        <v>776</v>
      </c>
      <c r="C25" s="95" t="s">
        <v>788</v>
      </c>
      <c r="D25" s="95" t="s">
        <v>117</v>
      </c>
      <c r="E25" s="63" t="s">
        <v>789</v>
      </c>
      <c r="F25" s="61">
        <v>7523186.8399999999</v>
      </c>
      <c r="G25" s="61">
        <v>7659295.3399999999</v>
      </c>
      <c r="H25" s="61">
        <v>7923370.7599999998</v>
      </c>
      <c r="I25" s="61">
        <v>8393448.1300000008</v>
      </c>
      <c r="J25" s="61">
        <v>9290823.9100000001</v>
      </c>
      <c r="K25" s="61">
        <v>11126630.25</v>
      </c>
      <c r="L25" s="61">
        <v>12299921.5</v>
      </c>
      <c r="M25" s="61">
        <v>13750137.43</v>
      </c>
      <c r="N25" s="61">
        <v>17603876.48</v>
      </c>
      <c r="O25" s="61">
        <v>18996130.420000002</v>
      </c>
      <c r="P25" s="61">
        <v>20912396.559999999</v>
      </c>
      <c r="Q25" s="61">
        <v>21441556.420000002</v>
      </c>
      <c r="R25" s="61">
        <v>9557034.2300000004</v>
      </c>
      <c r="S25" s="62">
        <f t="shared" si="0"/>
        <v>13161474.811249999</v>
      </c>
      <c r="T25" s="29"/>
      <c r="U25" s="51"/>
      <c r="V25" s="29"/>
      <c r="W25" s="29"/>
      <c r="X25" s="51">
        <v>13161474.811249999</v>
      </c>
      <c r="Y25" s="91"/>
      <c r="Z25" s="91"/>
      <c r="AA25" s="91"/>
      <c r="AB25" s="51">
        <f>+S25</f>
        <v>13161474.811249999</v>
      </c>
      <c r="AC25" s="29"/>
      <c r="AD25" s="29"/>
      <c r="AE25" s="29"/>
      <c r="AF25" s="33"/>
    </row>
    <row r="26" spans="1:32">
      <c r="A26" s="29">
        <v>12</v>
      </c>
      <c r="B26" s="95" t="s">
        <v>776</v>
      </c>
      <c r="C26" s="95" t="s">
        <v>788</v>
      </c>
      <c r="D26" s="95" t="s">
        <v>117</v>
      </c>
      <c r="E26" s="63" t="s">
        <v>790</v>
      </c>
      <c r="F26" s="61">
        <v>-54004.890000000203</v>
      </c>
      <c r="G26" s="61">
        <v>182115.58</v>
      </c>
      <c r="H26" s="61">
        <v>1204446.07</v>
      </c>
      <c r="I26" s="61">
        <v>1525117.57</v>
      </c>
      <c r="J26" s="61">
        <v>2136484.39</v>
      </c>
      <c r="K26" s="61">
        <v>2674193.92</v>
      </c>
      <c r="L26" s="61">
        <v>2720741.22</v>
      </c>
      <c r="M26" s="61">
        <v>2731134.53</v>
      </c>
      <c r="N26" s="61">
        <v>2649665.36</v>
      </c>
      <c r="O26" s="61">
        <v>3260899.88</v>
      </c>
      <c r="P26" s="61">
        <v>3269479.57</v>
      </c>
      <c r="Q26" s="61">
        <v>3641353.29</v>
      </c>
      <c r="R26" s="61">
        <v>2846249.99</v>
      </c>
      <c r="S26" s="62">
        <f t="shared" si="0"/>
        <v>2282646.1608333332</v>
      </c>
      <c r="T26" s="29"/>
      <c r="U26" s="51"/>
      <c r="V26" s="29"/>
      <c r="W26" s="29"/>
      <c r="X26" s="51">
        <v>2282646.1608333332</v>
      </c>
      <c r="Y26" s="91"/>
      <c r="Z26" s="91"/>
      <c r="AA26" s="91"/>
      <c r="AB26" s="51">
        <f>+S26</f>
        <v>2282646.1608333332</v>
      </c>
      <c r="AC26" s="29"/>
      <c r="AD26" s="29"/>
      <c r="AE26" s="29"/>
      <c r="AF26" s="33"/>
    </row>
    <row r="27" spans="1:32">
      <c r="A27" s="29">
        <v>13</v>
      </c>
      <c r="B27" s="29"/>
      <c r="C27" s="29"/>
      <c r="D27" s="29"/>
      <c r="E27" s="63" t="s">
        <v>118</v>
      </c>
      <c r="F27" s="64">
        <f t="shared" ref="F27:S27" si="1">SUM(F15:F26)</f>
        <v>1268601804.9099996</v>
      </c>
      <c r="G27" s="64">
        <f t="shared" si="1"/>
        <v>1264742240.8799996</v>
      </c>
      <c r="H27" s="64">
        <f t="shared" si="1"/>
        <v>1269167884.9999998</v>
      </c>
      <c r="I27" s="64">
        <f t="shared" si="1"/>
        <v>1273369917.02</v>
      </c>
      <c r="J27" s="64">
        <f t="shared" si="1"/>
        <v>1278280868.96</v>
      </c>
      <c r="K27" s="64">
        <f t="shared" si="1"/>
        <v>1282840329.71</v>
      </c>
      <c r="L27" s="64">
        <f t="shared" si="1"/>
        <v>1288559170.23</v>
      </c>
      <c r="M27" s="64">
        <f t="shared" si="1"/>
        <v>1292608279.26</v>
      </c>
      <c r="N27" s="64">
        <f t="shared" si="1"/>
        <v>1300365490.4899998</v>
      </c>
      <c r="O27" s="64">
        <f t="shared" si="1"/>
        <v>1306873030.4800003</v>
      </c>
      <c r="P27" s="64">
        <f t="shared" si="1"/>
        <v>1314308264.3199997</v>
      </c>
      <c r="Q27" s="64">
        <f t="shared" si="1"/>
        <v>1320808195.6299999</v>
      </c>
      <c r="R27" s="64">
        <f t="shared" si="1"/>
        <v>1331373661.1500001</v>
      </c>
      <c r="S27" s="64">
        <f t="shared" si="1"/>
        <v>1290992617.0841665</v>
      </c>
      <c r="T27" s="29"/>
      <c r="U27" s="29"/>
      <c r="V27" s="29"/>
      <c r="W27" s="29"/>
      <c r="X27" s="29"/>
      <c r="Y27" s="91"/>
      <c r="Z27" s="91"/>
      <c r="AA27" s="91"/>
      <c r="AB27" s="29"/>
      <c r="AC27" s="29"/>
      <c r="AD27" s="29"/>
      <c r="AE27" s="29"/>
      <c r="AF27" s="33"/>
    </row>
    <row r="28" spans="1:32">
      <c r="A28" s="29">
        <v>14</v>
      </c>
      <c r="B28" s="29"/>
      <c r="C28" s="29"/>
      <c r="D28" s="29"/>
      <c r="E28" s="63"/>
      <c r="F28" s="282"/>
      <c r="G28" s="96"/>
      <c r="H28" s="96"/>
      <c r="I28" s="96"/>
      <c r="J28" s="96"/>
      <c r="K28" s="96"/>
      <c r="L28" s="96"/>
      <c r="M28" s="96"/>
      <c r="N28" s="96"/>
      <c r="O28" s="96"/>
      <c r="P28" s="96"/>
      <c r="Q28" s="96"/>
      <c r="R28" s="96"/>
      <c r="S28" s="62"/>
      <c r="T28" s="29"/>
      <c r="U28" s="29"/>
      <c r="V28" s="29"/>
      <c r="W28" s="29"/>
      <c r="X28" s="29"/>
      <c r="Y28" s="91"/>
      <c r="Z28" s="91"/>
      <c r="AA28" s="91"/>
      <c r="AB28" s="29"/>
      <c r="AC28" s="29"/>
      <c r="AD28" s="29"/>
      <c r="AE28" s="29"/>
      <c r="AF28" s="33"/>
    </row>
    <row r="29" spans="1:32">
      <c r="A29" s="29">
        <v>15</v>
      </c>
      <c r="B29" s="95" t="s">
        <v>776</v>
      </c>
      <c r="C29" s="95" t="s">
        <v>791</v>
      </c>
      <c r="D29" s="95" t="s">
        <v>35</v>
      </c>
      <c r="E29" s="72" t="s">
        <v>792</v>
      </c>
      <c r="F29" s="61">
        <v>6537.08000000007</v>
      </c>
      <c r="G29" s="61">
        <v>838769.84</v>
      </c>
      <c r="H29" s="61">
        <v>956164.66</v>
      </c>
      <c r="I29" s="61">
        <v>937774.97</v>
      </c>
      <c r="J29" s="61">
        <v>964727.53</v>
      </c>
      <c r="K29" s="61">
        <v>1005066.91</v>
      </c>
      <c r="L29" s="61">
        <v>1045413.2</v>
      </c>
      <c r="M29" s="61">
        <v>1084687.01</v>
      </c>
      <c r="N29" s="61">
        <v>1208201.76</v>
      </c>
      <c r="O29" s="61">
        <v>1535772.09</v>
      </c>
      <c r="P29" s="61">
        <v>1459433.73</v>
      </c>
      <c r="Q29" s="61">
        <v>1537173.25</v>
      </c>
      <c r="R29" s="61">
        <v>297067.06</v>
      </c>
      <c r="S29" s="62">
        <f t="shared" ref="S29:S38" si="2">((F29+R29)+((G29+H29+I29+J29+K29+L29+M29+N29+O29+P29+Q29)*2))/24</f>
        <v>1060415.5850000002</v>
      </c>
      <c r="T29" s="29"/>
      <c r="U29" s="51"/>
      <c r="V29" s="29"/>
      <c r="W29" s="29"/>
      <c r="X29" s="51">
        <v>1060415.5850000002</v>
      </c>
      <c r="Y29" s="91">
        <f>X29</f>
        <v>1060415.5850000002</v>
      </c>
      <c r="Z29" s="91"/>
      <c r="AA29" s="91"/>
      <c r="AB29" s="29"/>
      <c r="AC29" s="29"/>
      <c r="AD29" s="29"/>
      <c r="AE29" s="29"/>
      <c r="AF29" s="33"/>
    </row>
    <row r="30" spans="1:32">
      <c r="A30" s="29">
        <v>16</v>
      </c>
      <c r="B30" s="95" t="s">
        <v>776</v>
      </c>
      <c r="C30" s="95" t="s">
        <v>791</v>
      </c>
      <c r="D30" s="95" t="s">
        <v>35</v>
      </c>
      <c r="E30" s="72" t="s">
        <v>793</v>
      </c>
      <c r="F30" s="61">
        <v>354584.13</v>
      </c>
      <c r="G30" s="61">
        <v>271139.94</v>
      </c>
      <c r="H30" s="61">
        <v>274916.3</v>
      </c>
      <c r="I30" s="61">
        <v>197718.21</v>
      </c>
      <c r="J30" s="61">
        <v>193442.79</v>
      </c>
      <c r="K30" s="61">
        <v>209943.89</v>
      </c>
      <c r="L30" s="61">
        <v>259169.88</v>
      </c>
      <c r="M30" s="61">
        <v>243256.17</v>
      </c>
      <c r="N30" s="61">
        <v>627196.78</v>
      </c>
      <c r="O30" s="61">
        <v>-67864.27</v>
      </c>
      <c r="P30" s="61">
        <v>129056.89</v>
      </c>
      <c r="Q30" s="61">
        <v>284064.05</v>
      </c>
      <c r="R30" s="61">
        <v>509899.72</v>
      </c>
      <c r="S30" s="62">
        <f t="shared" si="2"/>
        <v>254523.54624999998</v>
      </c>
      <c r="T30" s="29"/>
      <c r="U30" s="51"/>
      <c r="V30" s="29"/>
      <c r="W30" s="29"/>
      <c r="X30" s="51">
        <v>254523.54624999998</v>
      </c>
      <c r="Y30" s="91"/>
      <c r="Z30" s="91">
        <f>X30</f>
        <v>254523.54624999998</v>
      </c>
      <c r="AA30" s="91"/>
      <c r="AB30" s="29"/>
      <c r="AC30" s="29"/>
      <c r="AD30" s="29"/>
      <c r="AE30" s="29"/>
      <c r="AF30" s="33"/>
    </row>
    <row r="31" spans="1:32">
      <c r="A31" s="29">
        <v>17</v>
      </c>
      <c r="B31" s="95" t="s">
        <v>776</v>
      </c>
      <c r="C31" s="95" t="s">
        <v>791</v>
      </c>
      <c r="D31" s="95"/>
      <c r="E31" s="63" t="s">
        <v>794</v>
      </c>
      <c r="F31" s="61">
        <v>-280856269.42000002</v>
      </c>
      <c r="G31" s="61">
        <v>-276725845.88</v>
      </c>
      <c r="H31" s="61">
        <v>-278085277.60000002</v>
      </c>
      <c r="I31" s="61">
        <v>-279049186.41000003</v>
      </c>
      <c r="J31" s="61">
        <v>-279992677.75</v>
      </c>
      <c r="K31" s="61">
        <v>-281163586.11000001</v>
      </c>
      <c r="L31" s="61">
        <v>-282482412.69999999</v>
      </c>
      <c r="M31" s="61">
        <v>-283763058.13999999</v>
      </c>
      <c r="N31" s="61">
        <v>-284990293.33999997</v>
      </c>
      <c r="O31" s="61">
        <v>-284047674.36000001</v>
      </c>
      <c r="P31" s="61">
        <v>-285113652.61000001</v>
      </c>
      <c r="Q31" s="61">
        <v>-286779269.52999997</v>
      </c>
      <c r="R31" s="61">
        <v>-288145038.69</v>
      </c>
      <c r="S31" s="62">
        <f t="shared" si="2"/>
        <v>-282224465.70708334</v>
      </c>
      <c r="T31" s="29"/>
      <c r="U31" s="51"/>
      <c r="V31" s="29"/>
      <c r="W31" s="29"/>
      <c r="X31" s="51">
        <v>-282224465.70708334</v>
      </c>
      <c r="Y31" s="91">
        <f>X31</f>
        <v>-282224465.70708334</v>
      </c>
      <c r="Z31" s="91"/>
      <c r="AA31" s="91"/>
      <c r="AB31" s="29"/>
      <c r="AC31" s="29"/>
      <c r="AD31" s="29"/>
      <c r="AE31" s="29"/>
      <c r="AF31" s="33"/>
    </row>
    <row r="32" spans="1:32">
      <c r="A32" s="29">
        <v>18</v>
      </c>
      <c r="B32" s="95"/>
      <c r="C32" s="95"/>
      <c r="D32" s="95"/>
      <c r="E32" s="63" t="s">
        <v>1194</v>
      </c>
      <c r="F32" s="283">
        <v>-410849.8</v>
      </c>
      <c r="G32" s="283">
        <v>-411433.04</v>
      </c>
      <c r="H32" s="283">
        <v>-411913.73</v>
      </c>
      <c r="I32" s="283">
        <v>-412394.42</v>
      </c>
      <c r="J32" s="283">
        <v>-412875.11</v>
      </c>
      <c r="K32" s="283">
        <v>-413355.8</v>
      </c>
      <c r="L32" s="283">
        <v>-413836.49</v>
      </c>
      <c r="M32" s="283">
        <v>-414317.18</v>
      </c>
      <c r="N32" s="283">
        <v>-414797.87</v>
      </c>
      <c r="O32" s="283">
        <v>-415278.56</v>
      </c>
      <c r="P32" s="283">
        <v>-415759.25</v>
      </c>
      <c r="Q32" s="283">
        <v>-416239.94</v>
      </c>
      <c r="R32" s="61">
        <v>0</v>
      </c>
      <c r="S32" s="62">
        <f>((F32+R32)+((G32+H32+I32+J32+K32+L32+M32+N32+O32+P32+Q32)*2))/24+4.1</f>
        <v>-396464.75750000012</v>
      </c>
      <c r="T32" s="29"/>
      <c r="U32" s="51"/>
      <c r="V32" s="29"/>
      <c r="W32" s="29"/>
      <c r="X32" s="51">
        <f>S32</f>
        <v>-396464.75750000012</v>
      </c>
      <c r="Y32" s="91">
        <f>X32</f>
        <v>-396464.75750000012</v>
      </c>
      <c r="Z32" s="91"/>
      <c r="AA32" s="91"/>
      <c r="AB32" s="29"/>
      <c r="AC32" s="29"/>
      <c r="AD32" s="29"/>
      <c r="AE32" s="29"/>
      <c r="AF32" s="33"/>
    </row>
    <row r="33" spans="1:32">
      <c r="A33" s="29">
        <v>19</v>
      </c>
      <c r="B33" s="95" t="s">
        <v>776</v>
      </c>
      <c r="C33" s="95" t="s">
        <v>791</v>
      </c>
      <c r="D33" s="95"/>
      <c r="E33" s="63" t="s">
        <v>795</v>
      </c>
      <c r="F33" s="61">
        <v>-79955971.709999993</v>
      </c>
      <c r="G33" s="61">
        <v>-78470753.609999999</v>
      </c>
      <c r="H33" s="61">
        <v>-78908125.829999998</v>
      </c>
      <c r="I33" s="61">
        <v>-79266273.219999999</v>
      </c>
      <c r="J33" s="61">
        <v>-79543674.879999995</v>
      </c>
      <c r="K33" s="61">
        <v>-79822011.859999999</v>
      </c>
      <c r="L33" s="61">
        <v>-80203583.319999993</v>
      </c>
      <c r="M33" s="61">
        <v>-80604508.310000002</v>
      </c>
      <c r="N33" s="61">
        <v>-80905966.620000005</v>
      </c>
      <c r="O33" s="61">
        <v>-80458326.609999999</v>
      </c>
      <c r="P33" s="61">
        <v>-80979119.510000005</v>
      </c>
      <c r="Q33" s="61">
        <v>-81481127.239999995</v>
      </c>
      <c r="R33" s="61">
        <v>-81561479.989999995</v>
      </c>
      <c r="S33" s="62">
        <f t="shared" si="2"/>
        <v>-80116849.73833333</v>
      </c>
      <c r="T33" s="29"/>
      <c r="U33" s="51"/>
      <c r="V33" s="29"/>
      <c r="W33" s="29"/>
      <c r="X33" s="51">
        <v>-80116849.73833333</v>
      </c>
      <c r="Y33" s="91"/>
      <c r="Z33" s="91">
        <f>X33</f>
        <v>-80116849.73833333</v>
      </c>
      <c r="AA33" s="91"/>
      <c r="AB33" s="29"/>
      <c r="AC33" s="29"/>
      <c r="AD33" s="29"/>
      <c r="AE33" s="29"/>
      <c r="AF33" s="33"/>
    </row>
    <row r="34" spans="1:32">
      <c r="A34" s="29">
        <v>20</v>
      </c>
      <c r="B34" s="95"/>
      <c r="C34" s="95"/>
      <c r="D34" s="95"/>
      <c r="E34" s="63" t="s">
        <v>1194</v>
      </c>
      <c r="F34" s="283">
        <v>410849.8</v>
      </c>
      <c r="G34" s="283">
        <v>411433.04</v>
      </c>
      <c r="H34" s="283">
        <v>411913.73</v>
      </c>
      <c r="I34" s="283">
        <v>412394.42</v>
      </c>
      <c r="J34" s="283">
        <v>412875.11</v>
      </c>
      <c r="K34" s="283">
        <v>413355.8</v>
      </c>
      <c r="L34" s="283">
        <v>413836.49</v>
      </c>
      <c r="M34" s="283">
        <v>414317.18</v>
      </c>
      <c r="N34" s="283">
        <v>414797.87</v>
      </c>
      <c r="O34" s="283">
        <v>415278.56</v>
      </c>
      <c r="P34" s="283">
        <v>415759.25</v>
      </c>
      <c r="Q34" s="283">
        <v>416239.94</v>
      </c>
      <c r="R34" s="61">
        <v>0</v>
      </c>
      <c r="S34" s="62">
        <f>((F34+R34)+((G34+H34+I34+J34+K34+L34+M34+N34+O34+P34+Q34)*2))/24-4.1</f>
        <v>396464.75750000012</v>
      </c>
      <c r="T34" s="29"/>
      <c r="U34" s="51"/>
      <c r="V34" s="29"/>
      <c r="W34" s="29"/>
      <c r="X34" s="51">
        <f>S34</f>
        <v>396464.75750000012</v>
      </c>
      <c r="Y34" s="91"/>
      <c r="Z34" s="91">
        <f>X34</f>
        <v>396464.75750000012</v>
      </c>
      <c r="AA34" s="91"/>
      <c r="AB34" s="29"/>
      <c r="AC34" s="29"/>
      <c r="AD34" s="29"/>
      <c r="AE34" s="29"/>
      <c r="AF34" s="33"/>
    </row>
    <row r="35" spans="1:32">
      <c r="A35" s="29">
        <v>21</v>
      </c>
      <c r="B35" s="95" t="s">
        <v>776</v>
      </c>
      <c r="C35" s="95" t="s">
        <v>791</v>
      </c>
      <c r="D35" s="95" t="s">
        <v>780</v>
      </c>
      <c r="E35" s="63" t="s">
        <v>588</v>
      </c>
      <c r="F35" s="61">
        <v>0</v>
      </c>
      <c r="G35" s="61">
        <v>0</v>
      </c>
      <c r="H35" s="61">
        <v>0</v>
      </c>
      <c r="I35" s="61">
        <v>0</v>
      </c>
      <c r="J35" s="61">
        <v>0</v>
      </c>
      <c r="K35" s="61">
        <v>0</v>
      </c>
      <c r="L35" s="61">
        <v>0</v>
      </c>
      <c r="M35" s="61">
        <v>0</v>
      </c>
      <c r="N35" s="61">
        <v>0</v>
      </c>
      <c r="O35" s="61">
        <v>0</v>
      </c>
      <c r="P35" s="61">
        <v>0</v>
      </c>
      <c r="Q35" s="61">
        <v>0</v>
      </c>
      <c r="R35" s="61">
        <v>0</v>
      </c>
      <c r="S35" s="62">
        <f t="shared" si="2"/>
        <v>0</v>
      </c>
      <c r="T35" s="29"/>
      <c r="U35" s="51"/>
      <c r="V35" s="29"/>
      <c r="W35" s="29"/>
      <c r="X35" s="51">
        <v>0</v>
      </c>
      <c r="Y35" s="91"/>
      <c r="Z35" s="91"/>
      <c r="AA35" s="91"/>
      <c r="AB35" s="29"/>
      <c r="AC35" s="29"/>
      <c r="AD35" s="29"/>
      <c r="AE35" s="29"/>
      <c r="AF35" s="33"/>
    </row>
    <row r="36" spans="1:32">
      <c r="A36" s="29">
        <v>22</v>
      </c>
      <c r="B36" s="95" t="s">
        <v>776</v>
      </c>
      <c r="C36" s="95" t="s">
        <v>796</v>
      </c>
      <c r="D36" s="95"/>
      <c r="E36" s="63" t="s">
        <v>589</v>
      </c>
      <c r="F36" s="61">
        <v>-5068199.03</v>
      </c>
      <c r="G36" s="61">
        <v>-5098578.41</v>
      </c>
      <c r="H36" s="61">
        <v>-5128957.82</v>
      </c>
      <c r="I36" s="61">
        <v>-5126337.4400000004</v>
      </c>
      <c r="J36" s="61">
        <v>-5160014.2300000004</v>
      </c>
      <c r="K36" s="61">
        <v>-5193691.04</v>
      </c>
      <c r="L36" s="61">
        <v>-5227367.8600000003</v>
      </c>
      <c r="M36" s="61">
        <v>-5261044.67</v>
      </c>
      <c r="N36" s="61">
        <v>-5294721.42</v>
      </c>
      <c r="O36" s="61">
        <v>-5328398.2</v>
      </c>
      <c r="P36" s="61">
        <v>-5362075.03</v>
      </c>
      <c r="Q36" s="61">
        <v>-5374320.9900000002</v>
      </c>
      <c r="R36" s="61">
        <v>-5409608.0300000003</v>
      </c>
      <c r="S36" s="62">
        <f t="shared" si="2"/>
        <v>-5232867.5533333337</v>
      </c>
      <c r="T36" s="29"/>
      <c r="U36" s="51"/>
      <c r="V36" s="29"/>
      <c r="W36" s="29"/>
      <c r="X36" s="51">
        <v>-5232867.5533333337</v>
      </c>
      <c r="Y36" s="91">
        <f>+S36*$Z$7</f>
        <v>-3918894.5106913336</v>
      </c>
      <c r="Z36" s="91">
        <f>+S36*$Z$8</f>
        <v>-1313973.0426420001</v>
      </c>
      <c r="AA36" s="91"/>
      <c r="AB36" s="29"/>
      <c r="AC36" s="29"/>
      <c r="AD36" s="29"/>
      <c r="AE36" s="29"/>
      <c r="AF36" s="33"/>
    </row>
    <row r="37" spans="1:32">
      <c r="A37" s="29">
        <v>23</v>
      </c>
      <c r="B37" s="95" t="s">
        <v>776</v>
      </c>
      <c r="C37" s="95" t="s">
        <v>797</v>
      </c>
      <c r="D37" s="95"/>
      <c r="E37" s="63" t="s">
        <v>798</v>
      </c>
      <c r="F37" s="61">
        <v>-18059025.140000001</v>
      </c>
      <c r="G37" s="61">
        <v>-18465570.390000001</v>
      </c>
      <c r="H37" s="61">
        <v>-18708051.120000001</v>
      </c>
      <c r="I37" s="61">
        <v>-18950613.960000001</v>
      </c>
      <c r="J37" s="61">
        <v>-19193318.129999999</v>
      </c>
      <c r="K37" s="61">
        <v>-19481107.440000001</v>
      </c>
      <c r="L37" s="61">
        <v>-19735153.899999999</v>
      </c>
      <c r="M37" s="61">
        <v>-19996112.460000001</v>
      </c>
      <c r="N37" s="61">
        <v>-20256943.98</v>
      </c>
      <c r="O37" s="61">
        <v>-22762878.600000001</v>
      </c>
      <c r="P37" s="61">
        <v>-23021879.219999999</v>
      </c>
      <c r="Q37" s="61">
        <v>-23279541.829999998</v>
      </c>
      <c r="R37" s="61">
        <v>-23174240.890000001</v>
      </c>
      <c r="S37" s="62">
        <f t="shared" si="2"/>
        <v>-20372317.003749996</v>
      </c>
      <c r="T37" s="29"/>
      <c r="U37" s="51"/>
      <c r="V37" s="29"/>
      <c r="W37" s="29"/>
      <c r="X37" s="51">
        <v>-20372317.003749996</v>
      </c>
      <c r="Y37" s="91">
        <f>X37</f>
        <v>-20372317.003749996</v>
      </c>
      <c r="Z37" s="91"/>
      <c r="AA37" s="91"/>
      <c r="AB37" s="29"/>
      <c r="AC37" s="29"/>
      <c r="AD37" s="29"/>
      <c r="AE37" s="29"/>
      <c r="AF37" s="33"/>
    </row>
    <row r="38" spans="1:32">
      <c r="A38" s="29">
        <v>24</v>
      </c>
      <c r="B38" s="95" t="s">
        <v>776</v>
      </c>
      <c r="C38" s="95" t="s">
        <v>797</v>
      </c>
      <c r="D38" s="95"/>
      <c r="E38" s="63" t="s">
        <v>799</v>
      </c>
      <c r="F38" s="61">
        <v>-6129814.04</v>
      </c>
      <c r="G38" s="61">
        <v>-6311241.0300000003</v>
      </c>
      <c r="H38" s="61">
        <v>-6387220.5999999996</v>
      </c>
      <c r="I38" s="61">
        <v>-6463227.6900000004</v>
      </c>
      <c r="J38" s="61">
        <v>-6539282.1699999999</v>
      </c>
      <c r="K38" s="61">
        <v>-6630453.3200000003</v>
      </c>
      <c r="L38" s="61">
        <v>-6710310.7800000003</v>
      </c>
      <c r="M38" s="61">
        <v>-6792485.8099999996</v>
      </c>
      <c r="N38" s="61">
        <v>-6874660.8399999999</v>
      </c>
      <c r="O38" s="61">
        <v>-7708149.4000000004</v>
      </c>
      <c r="P38" s="61">
        <v>-7789522.1100000003</v>
      </c>
      <c r="Q38" s="61">
        <v>-7870446.2000000002</v>
      </c>
      <c r="R38" s="61">
        <v>-7830046.6900000004</v>
      </c>
      <c r="S38" s="62">
        <f t="shared" si="2"/>
        <v>-6921410.8595833341</v>
      </c>
      <c r="T38" s="29"/>
      <c r="U38" s="51"/>
      <c r="V38" s="29"/>
      <c r="W38" s="29"/>
      <c r="X38" s="51">
        <v>-6921410.8595833341</v>
      </c>
      <c r="Y38" s="91"/>
      <c r="Z38" s="91">
        <f>X38</f>
        <v>-6921410.8595833341</v>
      </c>
      <c r="AA38" s="91"/>
      <c r="AB38" s="29"/>
      <c r="AC38" s="29"/>
      <c r="AD38" s="29"/>
      <c r="AE38" s="29"/>
      <c r="AF38" s="33"/>
    </row>
    <row r="39" spans="1:32">
      <c r="A39" s="29">
        <v>25</v>
      </c>
      <c r="B39" s="95" t="s">
        <v>776</v>
      </c>
      <c r="C39" s="95" t="s">
        <v>800</v>
      </c>
      <c r="D39" s="95"/>
      <c r="E39" s="63" t="s">
        <v>119</v>
      </c>
      <c r="F39" s="65">
        <v>0</v>
      </c>
      <c r="G39" s="65">
        <v>0</v>
      </c>
      <c r="H39" s="65">
        <v>0</v>
      </c>
      <c r="I39" s="65">
        <v>0</v>
      </c>
      <c r="J39" s="65">
        <v>0</v>
      </c>
      <c r="K39" s="65">
        <v>0</v>
      </c>
      <c r="L39" s="65">
        <v>0</v>
      </c>
      <c r="M39" s="65">
        <v>0</v>
      </c>
      <c r="N39" s="65">
        <v>0</v>
      </c>
      <c r="O39" s="65">
        <v>0</v>
      </c>
      <c r="P39" s="65">
        <v>0</v>
      </c>
      <c r="Q39" s="65">
        <v>0</v>
      </c>
      <c r="R39" s="65">
        <v>0</v>
      </c>
      <c r="S39" s="66">
        <f>((F39+R39)+((G39+H39+I39+J39+K39+L39+M39+N39+O39+P39+Q39)*2))/24</f>
        <v>0</v>
      </c>
      <c r="T39" s="29"/>
      <c r="U39" s="51"/>
      <c r="V39" s="29"/>
      <c r="W39" s="29"/>
      <c r="X39" s="29"/>
      <c r="Y39" s="91"/>
      <c r="Z39" s="91"/>
      <c r="AA39" s="91"/>
      <c r="AB39" s="29"/>
      <c r="AC39" s="29"/>
      <c r="AD39" s="29"/>
      <c r="AE39" s="29"/>
      <c r="AF39" s="33"/>
    </row>
    <row r="40" spans="1:32">
      <c r="A40" s="29">
        <v>26</v>
      </c>
      <c r="B40" s="29"/>
      <c r="C40" s="29"/>
      <c r="D40" s="29"/>
      <c r="E40" s="63" t="s">
        <v>120</v>
      </c>
      <c r="F40" s="61">
        <f t="shared" ref="F40:S40" si="3">SUM(F29:F39)</f>
        <v>-389708158.13</v>
      </c>
      <c r="G40" s="61">
        <f t="shared" si="3"/>
        <v>-383962079.54000002</v>
      </c>
      <c r="H40" s="61">
        <f t="shared" si="3"/>
        <v>-385986552.01000005</v>
      </c>
      <c r="I40" s="61">
        <f t="shared" si="3"/>
        <v>-387720145.53999996</v>
      </c>
      <c r="J40" s="61">
        <f t="shared" si="3"/>
        <v>-389270796.84000003</v>
      </c>
      <c r="K40" s="61">
        <f t="shared" si="3"/>
        <v>-391075838.97000003</v>
      </c>
      <c r="L40" s="61">
        <f t="shared" si="3"/>
        <v>-393054245.47999996</v>
      </c>
      <c r="M40" s="61">
        <f t="shared" si="3"/>
        <v>-395089266.20999998</v>
      </c>
      <c r="N40" s="61">
        <f t="shared" si="3"/>
        <v>-396487187.65999997</v>
      </c>
      <c r="O40" s="61">
        <f t="shared" si="3"/>
        <v>-398837519.35000002</v>
      </c>
      <c r="P40" s="61">
        <f t="shared" si="3"/>
        <v>-400677757.86000001</v>
      </c>
      <c r="Q40" s="61">
        <f t="shared" si="3"/>
        <v>-402963468.48999995</v>
      </c>
      <c r="R40" s="61">
        <f>SUM(R29:R39)</f>
        <v>-405313447.50999999</v>
      </c>
      <c r="S40" s="61">
        <f t="shared" si="3"/>
        <v>-393552971.73083335</v>
      </c>
      <c r="T40" s="29"/>
      <c r="U40" s="29"/>
      <c r="V40" s="29"/>
      <c r="W40" s="29"/>
      <c r="X40" s="29"/>
      <c r="Y40" s="91"/>
      <c r="Z40" s="91"/>
      <c r="AA40" s="91"/>
      <c r="AB40" s="29"/>
      <c r="AC40" s="29"/>
      <c r="AD40" s="29"/>
      <c r="AE40" s="29"/>
      <c r="AF40" s="33"/>
    </row>
    <row r="41" spans="1:32">
      <c r="A41" s="29">
        <v>27</v>
      </c>
      <c r="B41" s="29"/>
      <c r="C41" s="29"/>
      <c r="D41" s="29"/>
      <c r="E41" s="63"/>
      <c r="F41" s="96"/>
      <c r="G41" s="96"/>
      <c r="H41" s="96"/>
      <c r="I41" s="96"/>
      <c r="J41" s="96"/>
      <c r="K41" s="96"/>
      <c r="L41" s="96"/>
      <c r="M41" s="96"/>
      <c r="N41" s="96"/>
      <c r="O41" s="96"/>
      <c r="P41" s="96"/>
      <c r="Q41" s="96"/>
      <c r="R41" s="96"/>
      <c r="S41" s="62"/>
      <c r="T41" s="29"/>
      <c r="U41" s="29"/>
      <c r="V41" s="29"/>
      <c r="W41" s="29"/>
      <c r="X41" s="29"/>
      <c r="Y41" s="91"/>
      <c r="Z41" s="91"/>
      <c r="AA41" s="91"/>
      <c r="AB41" s="29"/>
      <c r="AC41" s="29"/>
      <c r="AD41" s="29"/>
      <c r="AE41" s="29"/>
      <c r="AF41" s="33"/>
    </row>
    <row r="42" spans="1:32">
      <c r="A42" s="29">
        <v>28</v>
      </c>
      <c r="B42" s="95" t="s">
        <v>776</v>
      </c>
      <c r="C42" s="95" t="s">
        <v>801</v>
      </c>
      <c r="D42" s="95"/>
      <c r="E42" s="63" t="s">
        <v>802</v>
      </c>
      <c r="F42" s="61">
        <v>-227499.86</v>
      </c>
      <c r="G42" s="61">
        <v>-238805.8</v>
      </c>
      <c r="H42" s="61">
        <v>-262994.78999999998</v>
      </c>
      <c r="I42" s="61">
        <v>-281574.43</v>
      </c>
      <c r="J42" s="61">
        <v>-261335.09</v>
      </c>
      <c r="K42" s="61">
        <v>-269684.93</v>
      </c>
      <c r="L42" s="61">
        <v>-288636.36</v>
      </c>
      <c r="M42" s="61">
        <v>-304508.46000000002</v>
      </c>
      <c r="N42" s="61">
        <v>-303722.34999999998</v>
      </c>
      <c r="O42" s="61">
        <v>-312842.95</v>
      </c>
      <c r="P42" s="61">
        <v>-335266.55</v>
      </c>
      <c r="Q42" s="61">
        <v>-352943.03</v>
      </c>
      <c r="R42" s="61">
        <v>26840.070000000102</v>
      </c>
      <c r="S42" s="62">
        <f t="shared" ref="S42:S45" si="4">((F42+R42)+((G42+H42+I42+J42+K42+L42+M42+N42+O42+P42+Q42)*2))/24</f>
        <v>-276053.71958333335</v>
      </c>
      <c r="T42" s="29"/>
      <c r="U42" s="51"/>
      <c r="V42" s="29"/>
      <c r="W42" s="29"/>
      <c r="X42" s="51">
        <v>-276053.71958333335</v>
      </c>
      <c r="Y42" s="91">
        <f>X42</f>
        <v>-276053.71958333335</v>
      </c>
      <c r="Z42" s="91"/>
      <c r="AA42" s="91"/>
      <c r="AB42" s="29"/>
      <c r="AC42" s="29"/>
      <c r="AD42" s="29"/>
      <c r="AE42" s="29"/>
      <c r="AF42" s="33"/>
    </row>
    <row r="43" spans="1:32">
      <c r="A43" s="29">
        <v>29</v>
      </c>
      <c r="B43" s="95" t="s">
        <v>776</v>
      </c>
      <c r="C43" s="95" t="s">
        <v>801</v>
      </c>
      <c r="D43" s="95"/>
      <c r="E43" s="63" t="s">
        <v>803</v>
      </c>
      <c r="F43" s="61">
        <v>-724912.72</v>
      </c>
      <c r="G43" s="61">
        <v>-716105.65</v>
      </c>
      <c r="H43" s="61">
        <v>-724481</v>
      </c>
      <c r="I43" s="61">
        <v>-730743.78</v>
      </c>
      <c r="J43" s="61">
        <v>-733117.24</v>
      </c>
      <c r="K43" s="61">
        <v>-739377.13</v>
      </c>
      <c r="L43" s="61">
        <v>-744371.95</v>
      </c>
      <c r="M43" s="61">
        <v>-750632.02</v>
      </c>
      <c r="N43" s="61">
        <v>-755663.79</v>
      </c>
      <c r="O43" s="61">
        <v>-761929.26</v>
      </c>
      <c r="P43" s="61">
        <v>-726535.32</v>
      </c>
      <c r="Q43" s="61">
        <v>-724616.71</v>
      </c>
      <c r="R43" s="61">
        <v>-690483.68</v>
      </c>
      <c r="S43" s="62">
        <f t="shared" si="4"/>
        <v>-734606.00416666653</v>
      </c>
      <c r="T43" s="29"/>
      <c r="U43" s="51"/>
      <c r="V43" s="29"/>
      <c r="W43" s="29"/>
      <c r="X43" s="51">
        <v>-734606.00416666653</v>
      </c>
      <c r="Y43" s="91"/>
      <c r="Z43" s="91">
        <f>X43</f>
        <v>-734606.00416666653</v>
      </c>
      <c r="AA43" s="91"/>
      <c r="AB43" s="29"/>
      <c r="AC43" s="29"/>
      <c r="AD43" s="29"/>
      <c r="AE43" s="29"/>
      <c r="AF43" s="33"/>
    </row>
    <row r="44" spans="1:32">
      <c r="A44" s="29">
        <v>30</v>
      </c>
      <c r="B44" s="95" t="s">
        <v>776</v>
      </c>
      <c r="C44" s="95" t="s">
        <v>804</v>
      </c>
      <c r="D44" s="95"/>
      <c r="E44" s="61" t="s">
        <v>805</v>
      </c>
      <c r="F44" s="61">
        <v>-116033037.28</v>
      </c>
      <c r="G44" s="61">
        <v>-116752374.02</v>
      </c>
      <c r="H44" s="61">
        <v>-117400688.05</v>
      </c>
      <c r="I44" s="61">
        <v>-118025201.64</v>
      </c>
      <c r="J44" s="61">
        <v>-118709903.33</v>
      </c>
      <c r="K44" s="61">
        <v>-119343859.2</v>
      </c>
      <c r="L44" s="61">
        <v>-119934725.47</v>
      </c>
      <c r="M44" s="61">
        <v>-120572639.01000001</v>
      </c>
      <c r="N44" s="61">
        <v>-121224304.92</v>
      </c>
      <c r="O44" s="61">
        <v>-121908389.84999999</v>
      </c>
      <c r="P44" s="61">
        <v>-122654619.26000001</v>
      </c>
      <c r="Q44" s="61">
        <v>-123089187.84</v>
      </c>
      <c r="R44" s="61">
        <v>-123289136.64</v>
      </c>
      <c r="S44" s="62">
        <f t="shared" si="4"/>
        <v>-119939748.29583333</v>
      </c>
      <c r="T44" s="29"/>
      <c r="U44" s="51"/>
      <c r="V44" s="29"/>
      <c r="W44" s="29"/>
      <c r="X44" s="51">
        <v>-119939748.29583333</v>
      </c>
      <c r="Y44" s="91">
        <f>X44</f>
        <v>-119939748.29583333</v>
      </c>
      <c r="Z44" s="91"/>
      <c r="AA44" s="91"/>
      <c r="AB44" s="29"/>
      <c r="AC44" s="29"/>
      <c r="AD44" s="29"/>
      <c r="AE44" s="29"/>
      <c r="AF44" s="33"/>
    </row>
    <row r="45" spans="1:32">
      <c r="A45" s="29">
        <v>31</v>
      </c>
      <c r="B45" s="95" t="s">
        <v>776</v>
      </c>
      <c r="C45" s="95" t="s">
        <v>804</v>
      </c>
      <c r="D45" s="95"/>
      <c r="E45" s="61" t="s">
        <v>806</v>
      </c>
      <c r="F45" s="61">
        <v>-29278772.420000002</v>
      </c>
      <c r="G45" s="61">
        <v>-29412917.420000002</v>
      </c>
      <c r="H45" s="61">
        <v>-29596402.120000001</v>
      </c>
      <c r="I45" s="61">
        <v>-29709545.149999999</v>
      </c>
      <c r="J45" s="61">
        <v>-29918481.93</v>
      </c>
      <c r="K45" s="61">
        <v>-30103197.050000001</v>
      </c>
      <c r="L45" s="61">
        <v>-30312992.960000001</v>
      </c>
      <c r="M45" s="61">
        <v>-30501230.609999999</v>
      </c>
      <c r="N45" s="61">
        <v>-30707112.129999999</v>
      </c>
      <c r="O45" s="61">
        <v>-30917941.539999999</v>
      </c>
      <c r="P45" s="61">
        <v>-31138315.460000001</v>
      </c>
      <c r="Q45" s="61">
        <v>-31252500.84</v>
      </c>
      <c r="R45" s="61">
        <v>-31332499.059999999</v>
      </c>
      <c r="S45" s="62">
        <f t="shared" si="4"/>
        <v>-30323022.745833334</v>
      </c>
      <c r="T45" s="29"/>
      <c r="U45" s="51"/>
      <c r="V45" s="29"/>
      <c r="W45" s="29"/>
      <c r="X45" s="51">
        <v>-30323022.745833334</v>
      </c>
      <c r="Y45" s="91"/>
      <c r="Z45" s="91">
        <f>X45</f>
        <v>-30323022.745833334</v>
      </c>
      <c r="AA45" s="91"/>
      <c r="AB45" s="29"/>
      <c r="AC45" s="29"/>
      <c r="AD45" s="29"/>
      <c r="AE45" s="29"/>
      <c r="AF45" s="33"/>
    </row>
    <row r="46" spans="1:32">
      <c r="A46" s="29">
        <v>32</v>
      </c>
      <c r="B46" s="29"/>
      <c r="C46" s="29"/>
      <c r="D46" s="29"/>
      <c r="E46" s="63" t="s">
        <v>121</v>
      </c>
      <c r="F46" s="67">
        <f t="shared" ref="F46:S46" si="5">SUM(F42:F45)</f>
        <v>-146264222.28</v>
      </c>
      <c r="G46" s="67">
        <f t="shared" si="5"/>
        <v>-147120202.88999999</v>
      </c>
      <c r="H46" s="67">
        <f t="shared" si="5"/>
        <v>-147984565.96000001</v>
      </c>
      <c r="I46" s="67">
        <f t="shared" si="5"/>
        <v>-148747065</v>
      </c>
      <c r="J46" s="67">
        <f t="shared" si="5"/>
        <v>-149622837.59</v>
      </c>
      <c r="K46" s="67">
        <f t="shared" si="5"/>
        <v>-150456118.31</v>
      </c>
      <c r="L46" s="67">
        <f t="shared" si="5"/>
        <v>-151280726.74000001</v>
      </c>
      <c r="M46" s="67">
        <f t="shared" si="5"/>
        <v>-152129010.10000002</v>
      </c>
      <c r="N46" s="67">
        <f t="shared" si="5"/>
        <v>-152990803.19</v>
      </c>
      <c r="O46" s="67">
        <f t="shared" si="5"/>
        <v>-153901103.59999999</v>
      </c>
      <c r="P46" s="67">
        <f t="shared" si="5"/>
        <v>-154854736.59</v>
      </c>
      <c r="Q46" s="67">
        <f t="shared" si="5"/>
        <v>-155419248.41999999</v>
      </c>
      <c r="R46" s="67">
        <f t="shared" si="5"/>
        <v>-155285279.31</v>
      </c>
      <c r="S46" s="67">
        <f t="shared" si="5"/>
        <v>-151273430.76541665</v>
      </c>
      <c r="T46" s="29"/>
      <c r="U46" s="29"/>
      <c r="V46" s="29"/>
      <c r="W46" s="29"/>
      <c r="X46" s="51"/>
      <c r="Y46" s="91"/>
      <c r="Z46" s="91"/>
      <c r="AA46" s="91"/>
      <c r="AB46" s="29"/>
      <c r="AC46" s="29"/>
      <c r="AD46" s="29"/>
      <c r="AE46" s="29"/>
      <c r="AF46" s="33"/>
    </row>
    <row r="47" spans="1:32">
      <c r="A47" s="29">
        <v>33</v>
      </c>
      <c r="B47" s="29"/>
      <c r="C47" s="29"/>
      <c r="D47" s="29"/>
      <c r="E47" s="63"/>
      <c r="F47" s="96"/>
      <c r="G47" s="96"/>
      <c r="H47" s="96"/>
      <c r="I47" s="96"/>
      <c r="J47" s="96"/>
      <c r="K47" s="96"/>
      <c r="L47" s="96"/>
      <c r="M47" s="96"/>
      <c r="N47" s="96"/>
      <c r="O47" s="96"/>
      <c r="P47" s="96"/>
      <c r="Q47" s="96"/>
      <c r="R47" s="96"/>
      <c r="S47" s="62"/>
      <c r="T47" s="29"/>
      <c r="U47" s="29"/>
      <c r="V47" s="29"/>
      <c r="W47" s="29"/>
      <c r="X47" s="29"/>
      <c r="Y47" s="91"/>
      <c r="Z47" s="91"/>
      <c r="AA47" s="91"/>
      <c r="AB47" s="29"/>
      <c r="AC47" s="29"/>
      <c r="AD47" s="29"/>
      <c r="AE47" s="29"/>
      <c r="AF47" s="33"/>
    </row>
    <row r="48" spans="1:32">
      <c r="A48" s="29">
        <v>34</v>
      </c>
      <c r="B48" s="29"/>
      <c r="C48" s="29"/>
      <c r="D48" s="29"/>
      <c r="E48" s="63" t="s">
        <v>122</v>
      </c>
      <c r="F48" s="65">
        <f t="shared" ref="F48:S48" si="6">+F46+F40</f>
        <v>-535972380.40999997</v>
      </c>
      <c r="G48" s="65">
        <f t="shared" si="6"/>
        <v>-531082282.43000001</v>
      </c>
      <c r="H48" s="65">
        <f t="shared" si="6"/>
        <v>-533971117.97000003</v>
      </c>
      <c r="I48" s="65">
        <f t="shared" si="6"/>
        <v>-536467210.53999996</v>
      </c>
      <c r="J48" s="65">
        <f t="shared" si="6"/>
        <v>-538893634.43000007</v>
      </c>
      <c r="K48" s="65">
        <f t="shared" si="6"/>
        <v>-541531957.27999997</v>
      </c>
      <c r="L48" s="65">
        <f t="shared" si="6"/>
        <v>-544334972.22000003</v>
      </c>
      <c r="M48" s="65">
        <f t="shared" si="6"/>
        <v>-547218276.30999994</v>
      </c>
      <c r="N48" s="65">
        <f t="shared" si="6"/>
        <v>-549477990.8499999</v>
      </c>
      <c r="O48" s="65">
        <f t="shared" si="6"/>
        <v>-552738622.95000005</v>
      </c>
      <c r="P48" s="65">
        <f t="shared" si="6"/>
        <v>-555532494.45000005</v>
      </c>
      <c r="Q48" s="65">
        <f t="shared" si="6"/>
        <v>-558382716.90999997</v>
      </c>
      <c r="R48" s="65">
        <f t="shared" si="6"/>
        <v>-560598726.81999993</v>
      </c>
      <c r="S48" s="65">
        <f t="shared" si="6"/>
        <v>-544826402.49625003</v>
      </c>
      <c r="T48" s="29"/>
      <c r="U48" s="29"/>
      <c r="V48" s="29"/>
      <c r="W48" s="29"/>
      <c r="X48" s="51"/>
      <c r="Y48" s="91"/>
      <c r="Z48" s="91"/>
      <c r="AA48" s="91"/>
      <c r="AB48" s="29"/>
      <c r="AC48" s="29"/>
      <c r="AD48" s="29"/>
      <c r="AE48" s="29"/>
      <c r="AF48" s="33"/>
    </row>
    <row r="49" spans="1:32">
      <c r="A49" s="29">
        <v>35</v>
      </c>
      <c r="B49" s="29"/>
      <c r="C49" s="29"/>
      <c r="D49" s="29"/>
      <c r="E49" s="97"/>
      <c r="F49" s="98"/>
      <c r="G49" s="98"/>
      <c r="H49" s="98"/>
      <c r="I49" s="98"/>
      <c r="J49" s="98"/>
      <c r="K49" s="98"/>
      <c r="L49" s="98"/>
      <c r="M49" s="98"/>
      <c r="N49" s="98"/>
      <c r="O49" s="98"/>
      <c r="P49" s="98"/>
      <c r="Q49" s="98"/>
      <c r="R49" s="98"/>
      <c r="S49" s="62"/>
      <c r="T49" s="29"/>
      <c r="U49" s="29"/>
      <c r="V49" s="29"/>
      <c r="W49" s="29"/>
      <c r="X49" s="30"/>
      <c r="Y49" s="91"/>
      <c r="Z49" s="91"/>
      <c r="AA49" s="91"/>
      <c r="AB49" s="29"/>
      <c r="AC49" s="29"/>
      <c r="AD49" s="29"/>
      <c r="AE49" s="29"/>
      <c r="AF49" s="33"/>
    </row>
    <row r="50" spans="1:32">
      <c r="A50" s="29">
        <v>36</v>
      </c>
      <c r="B50" s="29"/>
      <c r="C50" s="29"/>
      <c r="D50" s="29"/>
      <c r="E50" s="97" t="s">
        <v>123</v>
      </c>
      <c r="F50" s="99">
        <f t="shared" ref="F50:S50" si="7">+F27+F48</f>
        <v>732629424.49999964</v>
      </c>
      <c r="G50" s="99">
        <f t="shared" si="7"/>
        <v>733659958.44999957</v>
      </c>
      <c r="H50" s="99">
        <f t="shared" si="7"/>
        <v>735196767.02999973</v>
      </c>
      <c r="I50" s="99">
        <f t="shared" si="7"/>
        <v>736902706.48000002</v>
      </c>
      <c r="J50" s="99">
        <f t="shared" si="7"/>
        <v>739387234.52999997</v>
      </c>
      <c r="K50" s="99">
        <f t="shared" si="7"/>
        <v>741308372.43000007</v>
      </c>
      <c r="L50" s="99">
        <f t="shared" si="7"/>
        <v>744224198.00999999</v>
      </c>
      <c r="M50" s="99">
        <f t="shared" si="7"/>
        <v>745390002.95000005</v>
      </c>
      <c r="N50" s="99">
        <f t="shared" si="7"/>
        <v>750887499.63999987</v>
      </c>
      <c r="O50" s="99">
        <f t="shared" si="7"/>
        <v>754134407.53000021</v>
      </c>
      <c r="P50" s="99">
        <f t="shared" si="7"/>
        <v>758775769.86999965</v>
      </c>
      <c r="Q50" s="99">
        <f t="shared" si="7"/>
        <v>762425478.71999991</v>
      </c>
      <c r="R50" s="99">
        <f t="shared" si="7"/>
        <v>770774934.33000016</v>
      </c>
      <c r="S50" s="99">
        <f t="shared" si="7"/>
        <v>746166214.58791649</v>
      </c>
      <c r="T50" s="29"/>
      <c r="U50" s="29"/>
      <c r="V50" s="29"/>
      <c r="W50" s="29"/>
      <c r="X50" s="29"/>
      <c r="Y50" s="91"/>
      <c r="Z50" s="91"/>
      <c r="AA50" s="91"/>
      <c r="AB50" s="29"/>
      <c r="AC50" s="29"/>
      <c r="AD50" s="29"/>
      <c r="AE50" s="29"/>
      <c r="AF50" s="33"/>
    </row>
    <row r="51" spans="1:32">
      <c r="A51" s="29">
        <v>37</v>
      </c>
      <c r="B51" s="29"/>
      <c r="C51" s="29"/>
      <c r="D51" s="29"/>
      <c r="E51" s="97"/>
      <c r="F51" s="96"/>
      <c r="G51" s="96"/>
      <c r="H51" s="96"/>
      <c r="I51" s="96"/>
      <c r="J51" s="96"/>
      <c r="K51" s="96"/>
      <c r="L51" s="96"/>
      <c r="M51" s="96"/>
      <c r="N51" s="96"/>
      <c r="O51" s="96"/>
      <c r="P51" s="96"/>
      <c r="Q51" s="96"/>
      <c r="R51" s="96"/>
      <c r="S51" s="62"/>
      <c r="T51" s="29"/>
      <c r="U51" s="29"/>
      <c r="V51" s="29"/>
      <c r="W51" s="29"/>
      <c r="X51" s="29"/>
      <c r="Y51" s="91"/>
      <c r="Z51" s="91"/>
      <c r="AA51" s="91"/>
      <c r="AB51" s="29"/>
      <c r="AC51" s="29"/>
      <c r="AD51" s="29"/>
      <c r="AE51" s="29"/>
      <c r="AF51" s="33"/>
    </row>
    <row r="52" spans="1:32">
      <c r="A52" s="29">
        <v>38</v>
      </c>
      <c r="B52" s="95" t="s">
        <v>776</v>
      </c>
      <c r="C52" s="95" t="s">
        <v>807</v>
      </c>
      <c r="D52" s="95"/>
      <c r="E52" s="63" t="s">
        <v>124</v>
      </c>
      <c r="F52" s="61">
        <v>0</v>
      </c>
      <c r="G52" s="61">
        <v>0</v>
      </c>
      <c r="H52" s="61">
        <v>0</v>
      </c>
      <c r="I52" s="61">
        <v>0</v>
      </c>
      <c r="J52" s="61">
        <v>0</v>
      </c>
      <c r="K52" s="61">
        <v>0</v>
      </c>
      <c r="L52" s="61">
        <v>0</v>
      </c>
      <c r="M52" s="61">
        <v>0</v>
      </c>
      <c r="N52" s="61">
        <v>0</v>
      </c>
      <c r="O52" s="61">
        <v>0</v>
      </c>
      <c r="P52" s="61">
        <v>0</v>
      </c>
      <c r="Q52" s="61">
        <v>0</v>
      </c>
      <c r="R52" s="61">
        <v>0</v>
      </c>
      <c r="S52" s="66">
        <f>((F52+R52)+((G52+H52+I52+J52+K52+L52+M52+N52+O52+P52+Q52)*2))/24</f>
        <v>0</v>
      </c>
      <c r="T52" s="29"/>
      <c r="U52" s="51">
        <v>0</v>
      </c>
      <c r="V52" s="29"/>
      <c r="W52" s="29"/>
      <c r="X52" s="29"/>
      <c r="Y52" s="91"/>
      <c r="Z52" s="91"/>
      <c r="AA52" s="91"/>
      <c r="AB52" s="29"/>
      <c r="AC52" s="29"/>
      <c r="AD52" s="29"/>
      <c r="AE52" s="29"/>
      <c r="AF52" s="33"/>
    </row>
    <row r="53" spans="1:32">
      <c r="A53" s="29">
        <v>39</v>
      </c>
      <c r="B53" s="29"/>
      <c r="C53" s="29"/>
      <c r="D53" s="29"/>
      <c r="E53" s="97" t="s">
        <v>125</v>
      </c>
      <c r="F53" s="64">
        <v>0</v>
      </c>
      <c r="G53" s="64">
        <v>0</v>
      </c>
      <c r="H53" s="64">
        <v>0</v>
      </c>
      <c r="I53" s="64">
        <v>0</v>
      </c>
      <c r="J53" s="64">
        <v>0</v>
      </c>
      <c r="K53" s="64">
        <v>0</v>
      </c>
      <c r="L53" s="64">
        <v>0</v>
      </c>
      <c r="M53" s="64">
        <v>0</v>
      </c>
      <c r="N53" s="64">
        <v>0</v>
      </c>
      <c r="O53" s="64">
        <v>0</v>
      </c>
      <c r="P53" s="64">
        <v>0</v>
      </c>
      <c r="Q53" s="64">
        <v>0</v>
      </c>
      <c r="R53" s="64">
        <v>0</v>
      </c>
      <c r="S53" s="62">
        <f>((F53+R53)+((G53+H53+I53+J53+K53+L53+M53+N53+O53+P53+Q53)*2))/24</f>
        <v>0</v>
      </c>
      <c r="T53" s="29"/>
      <c r="U53" s="29"/>
      <c r="V53" s="29"/>
      <c r="W53" s="29"/>
      <c r="X53" s="29"/>
      <c r="Y53" s="91"/>
      <c r="Z53" s="91"/>
      <c r="AA53" s="91"/>
      <c r="AB53" s="29"/>
      <c r="AC53" s="29"/>
      <c r="AD53" s="29"/>
      <c r="AE53" s="29"/>
      <c r="AF53" s="33"/>
    </row>
    <row r="54" spans="1:32">
      <c r="A54" s="29">
        <v>40</v>
      </c>
      <c r="B54" s="29"/>
      <c r="C54" s="29"/>
      <c r="D54" s="29"/>
      <c r="E54" s="97"/>
      <c r="F54" s="61"/>
      <c r="G54" s="61"/>
      <c r="H54" s="61"/>
      <c r="I54" s="61"/>
      <c r="J54" s="61"/>
      <c r="K54" s="61"/>
      <c r="L54" s="61"/>
      <c r="M54" s="61"/>
      <c r="N54" s="61"/>
      <c r="O54" s="61"/>
      <c r="P54" s="61"/>
      <c r="Q54" s="61"/>
      <c r="R54" s="61"/>
      <c r="S54" s="62"/>
      <c r="T54" s="29"/>
      <c r="U54" s="29"/>
      <c r="V54" s="29"/>
      <c r="W54" s="29"/>
      <c r="X54" s="29"/>
      <c r="Y54" s="91"/>
      <c r="Z54" s="91"/>
      <c r="AA54" s="91"/>
      <c r="AB54" s="29"/>
      <c r="AC54" s="29"/>
      <c r="AD54" s="29"/>
      <c r="AE54" s="29"/>
      <c r="AF54" s="33"/>
    </row>
    <row r="55" spans="1:32">
      <c r="A55" s="29">
        <v>41</v>
      </c>
      <c r="B55" s="95" t="s">
        <v>776</v>
      </c>
      <c r="C55" s="95" t="s">
        <v>808</v>
      </c>
      <c r="D55" s="95"/>
      <c r="E55" s="63" t="s">
        <v>126</v>
      </c>
      <c r="F55" s="61">
        <v>197964.51</v>
      </c>
      <c r="G55" s="61">
        <v>197964.51</v>
      </c>
      <c r="H55" s="61">
        <v>197964.51</v>
      </c>
      <c r="I55" s="61">
        <v>197964.51</v>
      </c>
      <c r="J55" s="61">
        <v>197964.51</v>
      </c>
      <c r="K55" s="61">
        <v>197964.51</v>
      </c>
      <c r="L55" s="61">
        <v>197964.51</v>
      </c>
      <c r="M55" s="61">
        <v>197964.51</v>
      </c>
      <c r="N55" s="61">
        <v>197964.51</v>
      </c>
      <c r="O55" s="61">
        <v>197964.51</v>
      </c>
      <c r="P55" s="61">
        <v>197964.51</v>
      </c>
      <c r="Q55" s="61">
        <v>197964.51</v>
      </c>
      <c r="R55" s="61">
        <v>197964.51</v>
      </c>
      <c r="S55" s="62">
        <f>((F55+R55)+((G55+H55+I55+J55+K55+L55+M55+N55+O55+P55+Q55)*2))/24</f>
        <v>197964.51</v>
      </c>
      <c r="T55" s="29"/>
      <c r="U55" s="51"/>
      <c r="V55" s="29"/>
      <c r="W55" s="29"/>
      <c r="X55" s="51">
        <v>197964.51</v>
      </c>
      <c r="Y55" s="91"/>
      <c r="Z55" s="91"/>
      <c r="AA55" s="91"/>
      <c r="AB55" s="51">
        <f>+S55</f>
        <v>197964.51</v>
      </c>
      <c r="AC55" s="29"/>
      <c r="AD55" s="29"/>
      <c r="AE55" s="29"/>
      <c r="AF55" s="33"/>
    </row>
    <row r="56" spans="1:32">
      <c r="A56" s="29">
        <v>42</v>
      </c>
      <c r="B56" s="95" t="s">
        <v>776</v>
      </c>
      <c r="C56" s="95" t="s">
        <v>809</v>
      </c>
      <c r="D56" s="95"/>
      <c r="E56" s="63" t="s">
        <v>127</v>
      </c>
      <c r="F56" s="61">
        <v>0</v>
      </c>
      <c r="G56" s="61">
        <v>0</v>
      </c>
      <c r="H56" s="61">
        <v>0</v>
      </c>
      <c r="I56" s="61">
        <v>0</v>
      </c>
      <c r="J56" s="61">
        <v>0</v>
      </c>
      <c r="K56" s="61">
        <v>0</v>
      </c>
      <c r="L56" s="61">
        <v>0</v>
      </c>
      <c r="M56" s="61">
        <v>0</v>
      </c>
      <c r="N56" s="61">
        <v>0</v>
      </c>
      <c r="O56" s="61">
        <v>0</v>
      </c>
      <c r="P56" s="61">
        <v>0</v>
      </c>
      <c r="Q56" s="61">
        <v>0</v>
      </c>
      <c r="R56" s="61">
        <v>0</v>
      </c>
      <c r="S56" s="62">
        <f>((F56+R56)+((G56+H56+I56+J56+K56+L56+M56+N56+O56+P56+Q56)*2))/24</f>
        <v>0</v>
      </c>
      <c r="T56" s="29"/>
      <c r="U56" s="51">
        <v>0</v>
      </c>
      <c r="V56" s="29"/>
      <c r="W56" s="29"/>
      <c r="X56" s="29"/>
      <c r="Y56" s="91"/>
      <c r="Z56" s="91"/>
      <c r="AA56" s="91"/>
      <c r="AB56" s="51">
        <f t="shared" ref="AB56:AB58" si="8">+S56</f>
        <v>0</v>
      </c>
      <c r="AC56" s="29"/>
      <c r="AD56" s="29"/>
      <c r="AE56" s="29"/>
      <c r="AF56" s="33"/>
    </row>
    <row r="57" spans="1:32">
      <c r="A57" s="29">
        <v>43</v>
      </c>
      <c r="B57" s="95" t="s">
        <v>776</v>
      </c>
      <c r="C57" s="95" t="s">
        <v>810</v>
      </c>
      <c r="D57" s="95" t="s">
        <v>811</v>
      </c>
      <c r="E57" s="63" t="s">
        <v>276</v>
      </c>
      <c r="F57" s="61">
        <v>530557.93999999994</v>
      </c>
      <c r="G57" s="61">
        <v>530562.44999999995</v>
      </c>
      <c r="H57" s="61">
        <v>531010.27</v>
      </c>
      <c r="I57" s="61">
        <v>3341740.85</v>
      </c>
      <c r="J57" s="61">
        <v>3341745.21</v>
      </c>
      <c r="K57" s="61">
        <v>3431180.58</v>
      </c>
      <c r="L57" s="61">
        <v>3431208.78</v>
      </c>
      <c r="M57" s="61">
        <v>1103583.8999999999</v>
      </c>
      <c r="N57" s="61">
        <v>1103593.27</v>
      </c>
      <c r="O57" s="61">
        <v>1103602.3400000001</v>
      </c>
      <c r="P57" s="61">
        <v>1103611.71</v>
      </c>
      <c r="Q57" s="61">
        <v>1103620.81</v>
      </c>
      <c r="R57" s="61">
        <v>1103635.3899999999</v>
      </c>
      <c r="S57" s="62">
        <f>((F57+R57)+((G57+H57+I57+J57+K57+L57+M57+N57+O57+P57+Q57)*2))/24</f>
        <v>1745213.0695833331</v>
      </c>
      <c r="T57" s="29"/>
      <c r="U57" s="51"/>
      <c r="V57" s="29"/>
      <c r="W57" s="29"/>
      <c r="X57" s="51">
        <v>1745213.0695833331</v>
      </c>
      <c r="Y57" s="91"/>
      <c r="Z57" s="91"/>
      <c r="AA57" s="91"/>
      <c r="AB57" s="51">
        <f t="shared" si="8"/>
        <v>1745213.0695833331</v>
      </c>
      <c r="AC57" s="29"/>
      <c r="AD57" s="29"/>
      <c r="AE57" s="29"/>
      <c r="AF57" s="33"/>
    </row>
    <row r="58" spans="1:32">
      <c r="A58" s="29">
        <v>44</v>
      </c>
      <c r="B58" s="95" t="s">
        <v>776</v>
      </c>
      <c r="C58" s="95" t="s">
        <v>810</v>
      </c>
      <c r="D58" s="95" t="s">
        <v>812</v>
      </c>
      <c r="E58" s="63" t="s">
        <v>277</v>
      </c>
      <c r="F58" s="61">
        <v>12327925.800000001</v>
      </c>
      <c r="G58" s="61">
        <v>12313260.26</v>
      </c>
      <c r="H58" s="61">
        <v>12334603.68</v>
      </c>
      <c r="I58" s="61">
        <v>10148672.5</v>
      </c>
      <c r="J58" s="61">
        <v>10252301.76</v>
      </c>
      <c r="K58" s="61">
        <v>10255545.689999999</v>
      </c>
      <c r="L58" s="61">
        <v>10347586.970000001</v>
      </c>
      <c r="M58" s="61">
        <v>10399649.300000001</v>
      </c>
      <c r="N58" s="61">
        <v>10459494.01</v>
      </c>
      <c r="O58" s="61">
        <v>10470007.33</v>
      </c>
      <c r="P58" s="61">
        <v>10589930.880000001</v>
      </c>
      <c r="Q58" s="61">
        <v>10560443.710000001</v>
      </c>
      <c r="R58" s="61">
        <v>10630298.08</v>
      </c>
      <c r="S58" s="62">
        <f>((F58+R58)+((G58+H58+I58+J58+K58+L58+M58+N58+O58+P58+Q58)*2))/24</f>
        <v>10800884.002499999</v>
      </c>
      <c r="T58" s="29"/>
      <c r="U58" s="51"/>
      <c r="V58" s="29"/>
      <c r="W58" s="29"/>
      <c r="X58" s="51">
        <v>10800884.002499999</v>
      </c>
      <c r="Y58" s="91"/>
      <c r="Z58" s="91"/>
      <c r="AA58" s="91"/>
      <c r="AB58" s="51">
        <f t="shared" si="8"/>
        <v>10800884.002499999</v>
      </c>
      <c r="AC58" s="29"/>
      <c r="AD58" s="29"/>
      <c r="AE58" s="29"/>
      <c r="AF58" s="33"/>
    </row>
    <row r="59" spans="1:32">
      <c r="A59" s="29">
        <v>45</v>
      </c>
      <c r="B59" s="95" t="s">
        <v>776</v>
      </c>
      <c r="C59" s="95" t="s">
        <v>810</v>
      </c>
      <c r="D59" s="95" t="s">
        <v>813</v>
      </c>
      <c r="E59" s="63" t="s">
        <v>278</v>
      </c>
      <c r="F59" s="61">
        <v>0</v>
      </c>
      <c r="G59" s="61">
        <v>0</v>
      </c>
      <c r="H59" s="61">
        <v>0</v>
      </c>
      <c r="I59" s="61">
        <v>0</v>
      </c>
      <c r="J59" s="61">
        <v>0</v>
      </c>
      <c r="K59" s="61">
        <v>0</v>
      </c>
      <c r="L59" s="61">
        <v>0</v>
      </c>
      <c r="M59" s="61">
        <v>0</v>
      </c>
      <c r="N59" s="61">
        <v>0</v>
      </c>
      <c r="O59" s="61">
        <v>0</v>
      </c>
      <c r="P59" s="61">
        <v>0</v>
      </c>
      <c r="Q59" s="61">
        <v>0</v>
      </c>
      <c r="R59" s="61">
        <v>0</v>
      </c>
      <c r="S59" s="62">
        <f t="shared" ref="S59:S60" si="9">((F59+R59)+((G59+H59+I59+J59+K59+L59+M59+N59+O59+P59+Q59)*2))/24</f>
        <v>0</v>
      </c>
      <c r="T59" s="29"/>
      <c r="U59" s="51"/>
      <c r="V59" s="29"/>
      <c r="W59" s="29"/>
      <c r="X59" s="51">
        <v>0</v>
      </c>
      <c r="Y59" s="91"/>
      <c r="Z59" s="91"/>
      <c r="AA59" s="91"/>
      <c r="AB59" s="51">
        <f>+S59</f>
        <v>0</v>
      </c>
      <c r="AC59" s="29"/>
      <c r="AD59" s="29"/>
      <c r="AE59" s="29"/>
      <c r="AF59" s="33"/>
    </row>
    <row r="60" spans="1:32">
      <c r="A60" s="29">
        <v>46</v>
      </c>
      <c r="B60" s="95" t="s">
        <v>776</v>
      </c>
      <c r="C60" s="95" t="s">
        <v>810</v>
      </c>
      <c r="D60" s="95" t="s">
        <v>814</v>
      </c>
      <c r="E60" s="63" t="s">
        <v>703</v>
      </c>
      <c r="F60" s="61">
        <v>0</v>
      </c>
      <c r="G60" s="61">
        <v>0</v>
      </c>
      <c r="H60" s="61">
        <v>2307.6799999999998</v>
      </c>
      <c r="I60" s="61">
        <v>4675.28</v>
      </c>
      <c r="J60" s="61">
        <v>8076.88</v>
      </c>
      <c r="K60" s="61">
        <v>10384.56</v>
      </c>
      <c r="L60" s="61">
        <v>12692.24</v>
      </c>
      <c r="M60" s="61">
        <v>14999.92</v>
      </c>
      <c r="N60" s="61">
        <v>18461.439999999999</v>
      </c>
      <c r="O60" s="61">
        <v>20730.080000000002</v>
      </c>
      <c r="P60" s="61">
        <v>22959.68</v>
      </c>
      <c r="Q60" s="61">
        <v>25189.279999999999</v>
      </c>
      <c r="R60" s="61">
        <v>27418.87</v>
      </c>
      <c r="S60" s="62">
        <f t="shared" si="9"/>
        <v>12848.872916666667</v>
      </c>
      <c r="T60" s="29"/>
      <c r="U60" s="51"/>
      <c r="V60" s="29"/>
      <c r="W60" s="29"/>
      <c r="X60" s="51">
        <v>12848.872916666667</v>
      </c>
      <c r="Y60" s="91"/>
      <c r="Z60" s="91"/>
      <c r="AA60" s="91"/>
      <c r="AB60" s="51">
        <f>+S60</f>
        <v>12848.872916666667</v>
      </c>
      <c r="AC60" s="29"/>
      <c r="AD60" s="29"/>
      <c r="AE60" s="29"/>
      <c r="AF60" s="33"/>
    </row>
    <row r="61" spans="1:32">
      <c r="A61" s="29">
        <v>47</v>
      </c>
      <c r="B61" s="95" t="s">
        <v>776</v>
      </c>
      <c r="C61" s="95" t="s">
        <v>810</v>
      </c>
      <c r="D61" s="95" t="s">
        <v>815</v>
      </c>
      <c r="E61" s="63" t="s">
        <v>704</v>
      </c>
      <c r="F61" s="61">
        <v>0</v>
      </c>
      <c r="G61" s="61">
        <v>0</v>
      </c>
      <c r="H61" s="61">
        <v>0</v>
      </c>
      <c r="I61" s="61">
        <v>0</v>
      </c>
      <c r="J61" s="61">
        <v>59.92</v>
      </c>
      <c r="K61" s="61">
        <v>59.92</v>
      </c>
      <c r="L61" s="61">
        <v>3359.62</v>
      </c>
      <c r="M61" s="61">
        <v>4021.12</v>
      </c>
      <c r="N61" s="61">
        <v>4379.53</v>
      </c>
      <c r="O61" s="61">
        <v>3693.48</v>
      </c>
      <c r="P61" s="61">
        <v>3693.48</v>
      </c>
      <c r="Q61" s="61">
        <v>3227.27</v>
      </c>
      <c r="R61" s="61">
        <v>5111.04</v>
      </c>
      <c r="S61" s="62">
        <f>((F61+R61)+((G61+H61+I61+J61+K61+L61+M61+N61+O61+P61+Q61)*2))/24</f>
        <v>2087.4883333333332</v>
      </c>
      <c r="T61" s="29"/>
      <c r="U61" s="51"/>
      <c r="V61" s="29"/>
      <c r="W61" s="29"/>
      <c r="X61" s="51">
        <v>2087.4883333333332</v>
      </c>
      <c r="Y61" s="91"/>
      <c r="Z61" s="91"/>
      <c r="AA61" s="91"/>
      <c r="AB61" s="51">
        <f>+S61</f>
        <v>2087.4883333333332</v>
      </c>
      <c r="AC61" s="29"/>
      <c r="AD61" s="29"/>
      <c r="AE61" s="29"/>
      <c r="AF61" s="33"/>
    </row>
    <row r="62" spans="1:32">
      <c r="A62" s="29">
        <v>48</v>
      </c>
      <c r="B62" s="29"/>
      <c r="C62" s="29"/>
      <c r="D62" s="29"/>
      <c r="E62" s="97" t="s">
        <v>128</v>
      </c>
      <c r="F62" s="64">
        <f t="shared" ref="F62:S62" si="10">SUM(F55:F61)</f>
        <v>13056448.25</v>
      </c>
      <c r="G62" s="64">
        <f t="shared" si="10"/>
        <v>13041787.219999999</v>
      </c>
      <c r="H62" s="64">
        <f t="shared" si="10"/>
        <v>13065886.139999999</v>
      </c>
      <c r="I62" s="64">
        <f t="shared" si="10"/>
        <v>13693053.139999999</v>
      </c>
      <c r="J62" s="64">
        <f t="shared" si="10"/>
        <v>13800148.280000001</v>
      </c>
      <c r="K62" s="64">
        <f t="shared" si="10"/>
        <v>13895135.26</v>
      </c>
      <c r="L62" s="64">
        <f t="shared" si="10"/>
        <v>13992812.120000001</v>
      </c>
      <c r="M62" s="64">
        <f t="shared" si="10"/>
        <v>11720218.75</v>
      </c>
      <c r="N62" s="64">
        <f t="shared" si="10"/>
        <v>11783892.759999998</v>
      </c>
      <c r="O62" s="64">
        <f t="shared" si="10"/>
        <v>11795997.74</v>
      </c>
      <c r="P62" s="64">
        <f t="shared" si="10"/>
        <v>11918160.260000002</v>
      </c>
      <c r="Q62" s="64">
        <f t="shared" si="10"/>
        <v>11890445.58</v>
      </c>
      <c r="R62" s="64">
        <f t="shared" si="10"/>
        <v>11964427.889999999</v>
      </c>
      <c r="S62" s="64">
        <f t="shared" si="10"/>
        <v>12758997.943333333</v>
      </c>
      <c r="T62" s="29"/>
      <c r="U62" s="29"/>
      <c r="V62" s="29"/>
      <c r="W62" s="29"/>
      <c r="X62" s="29"/>
      <c r="Y62" s="91"/>
      <c r="Z62" s="91"/>
      <c r="AA62" s="91"/>
      <c r="AB62" s="29"/>
      <c r="AC62" s="29"/>
      <c r="AD62" s="29"/>
      <c r="AE62" s="29"/>
      <c r="AF62" s="33"/>
    </row>
    <row r="63" spans="1:32">
      <c r="A63" s="29">
        <v>49</v>
      </c>
      <c r="B63" s="29"/>
      <c r="C63" s="29"/>
      <c r="D63" s="29"/>
      <c r="E63" s="97"/>
      <c r="F63" s="61"/>
      <c r="G63" s="61"/>
      <c r="H63" s="61"/>
      <c r="I63" s="61"/>
      <c r="J63" s="61"/>
      <c r="K63" s="61"/>
      <c r="L63" s="61"/>
      <c r="M63" s="61"/>
      <c r="N63" s="61"/>
      <c r="O63" s="61"/>
      <c r="P63" s="61"/>
      <c r="Q63" s="61"/>
      <c r="R63" s="61"/>
      <c r="S63" s="62"/>
      <c r="T63" s="29"/>
      <c r="U63" s="29"/>
      <c r="V63" s="29"/>
      <c r="W63" s="29"/>
      <c r="X63" s="29"/>
      <c r="Y63" s="91"/>
      <c r="Z63" s="91"/>
      <c r="AA63" s="91"/>
      <c r="AB63" s="29"/>
      <c r="AC63" s="29"/>
      <c r="AD63" s="29"/>
      <c r="AE63" s="29"/>
      <c r="AF63" s="33"/>
    </row>
    <row r="64" spans="1:32">
      <c r="A64" s="29">
        <v>50</v>
      </c>
      <c r="B64" s="95" t="s">
        <v>776</v>
      </c>
      <c r="C64" s="95" t="s">
        <v>816</v>
      </c>
      <c r="D64" s="95" t="s">
        <v>817</v>
      </c>
      <c r="E64" s="63" t="s">
        <v>279</v>
      </c>
      <c r="F64" s="61">
        <v>2523372.85</v>
      </c>
      <c r="G64" s="61">
        <v>2216024.09</v>
      </c>
      <c r="H64" s="61">
        <v>2192038.92</v>
      </c>
      <c r="I64" s="61">
        <v>2361086.4300000002</v>
      </c>
      <c r="J64" s="61">
        <v>1272920.22</v>
      </c>
      <c r="K64" s="61">
        <v>662931</v>
      </c>
      <c r="L64" s="61">
        <v>1065367.56</v>
      </c>
      <c r="M64" s="61">
        <v>474820.33</v>
      </c>
      <c r="N64" s="61">
        <v>860727.94</v>
      </c>
      <c r="O64" s="61">
        <v>289681.40999999997</v>
      </c>
      <c r="P64" s="61">
        <v>604078.53</v>
      </c>
      <c r="Q64" s="61">
        <v>1940736.69</v>
      </c>
      <c r="R64" s="61">
        <v>71045.779999999795</v>
      </c>
      <c r="S64" s="62">
        <f t="shared" ref="S64:S74" si="11">((F64+R64)+((G64+H64+I64+J64+K64+L64+M64+N64+O64+P64+Q64)*2))/24</f>
        <v>1269801.8695833331</v>
      </c>
      <c r="T64" s="29"/>
      <c r="U64" s="51">
        <v>1269801.8695833331</v>
      </c>
      <c r="V64" s="29"/>
      <c r="W64" s="29"/>
      <c r="X64" s="29"/>
      <c r="Y64" s="91"/>
      <c r="Z64" s="91"/>
      <c r="AA64" s="91"/>
      <c r="AB64" s="29"/>
      <c r="AC64" s="29"/>
      <c r="AD64" s="51">
        <f>+S64</f>
        <v>1269801.8695833331</v>
      </c>
      <c r="AE64" s="51"/>
      <c r="AF64" s="33"/>
    </row>
    <row r="65" spans="1:32">
      <c r="A65" s="29">
        <v>51</v>
      </c>
      <c r="B65" s="95" t="s">
        <v>776</v>
      </c>
      <c r="C65" s="95" t="s">
        <v>816</v>
      </c>
      <c r="D65" s="95" t="s">
        <v>818</v>
      </c>
      <c r="E65" s="63" t="s">
        <v>280</v>
      </c>
      <c r="F65" s="61">
        <v>-852173.71</v>
      </c>
      <c r="G65" s="61">
        <v>-1380188.62</v>
      </c>
      <c r="H65" s="61">
        <v>-2239549.2000000002</v>
      </c>
      <c r="I65" s="61">
        <v>-1111225.6399999999</v>
      </c>
      <c r="J65" s="61">
        <v>-1973128.15</v>
      </c>
      <c r="K65" s="61">
        <v>-1247228.3600000001</v>
      </c>
      <c r="L65" s="61">
        <v>-702779.78</v>
      </c>
      <c r="M65" s="61">
        <v>-409026.05</v>
      </c>
      <c r="N65" s="61">
        <v>-1407806.98</v>
      </c>
      <c r="O65" s="61">
        <v>-516286.4</v>
      </c>
      <c r="P65" s="61">
        <v>-1010493.27</v>
      </c>
      <c r="Q65" s="61">
        <v>-883030.21</v>
      </c>
      <c r="R65" s="61">
        <v>-560181.36</v>
      </c>
      <c r="S65" s="62">
        <f t="shared" si="11"/>
        <v>-1132243.3495833334</v>
      </c>
      <c r="T65" s="29"/>
      <c r="U65" s="51">
        <v>-1132243.3495833334</v>
      </c>
      <c r="V65" s="51"/>
      <c r="W65" s="29"/>
      <c r="X65" s="29"/>
      <c r="Y65" s="91"/>
      <c r="Z65" s="91"/>
      <c r="AA65" s="91"/>
      <c r="AB65" s="29"/>
      <c r="AC65" s="29"/>
      <c r="AD65" s="51">
        <f t="shared" ref="AD65:AD74" si="12">+S65</f>
        <v>-1132243.3495833334</v>
      </c>
      <c r="AE65" s="51"/>
      <c r="AF65" s="33"/>
    </row>
    <row r="66" spans="1:32">
      <c r="A66" s="29">
        <v>52</v>
      </c>
      <c r="B66" s="95" t="s">
        <v>776</v>
      </c>
      <c r="C66" s="95" t="s">
        <v>816</v>
      </c>
      <c r="D66" s="95" t="s">
        <v>819</v>
      </c>
      <c r="E66" s="63" t="s">
        <v>281</v>
      </c>
      <c r="F66" s="61">
        <v>0</v>
      </c>
      <c r="G66" s="61">
        <v>1543422</v>
      </c>
      <c r="H66" s="61">
        <v>-8359.2600000000093</v>
      </c>
      <c r="I66" s="61">
        <v>-11499.5</v>
      </c>
      <c r="J66" s="61">
        <v>-16461.41</v>
      </c>
      <c r="K66" s="61">
        <v>-1.09139364212751E-11</v>
      </c>
      <c r="L66" s="61">
        <v>-40.0000000000109</v>
      </c>
      <c r="M66" s="61">
        <v>-1931.1900000000101</v>
      </c>
      <c r="N66" s="61">
        <v>-1.09139364212751E-11</v>
      </c>
      <c r="O66" s="61">
        <v>2461.03999999999</v>
      </c>
      <c r="P66" s="61">
        <v>2461.03999999999</v>
      </c>
      <c r="Q66" s="61">
        <v>-1611.26000000001</v>
      </c>
      <c r="R66" s="61">
        <v>-1.11413100967184E-11</v>
      </c>
      <c r="S66" s="62">
        <f t="shared" si="11"/>
        <v>125703.45500000002</v>
      </c>
      <c r="T66" s="29"/>
      <c r="U66" s="51">
        <v>125703.45500000002</v>
      </c>
      <c r="V66" s="51"/>
      <c r="W66" s="29"/>
      <c r="X66" s="29"/>
      <c r="Y66" s="91"/>
      <c r="Z66" s="91"/>
      <c r="AA66" s="91"/>
      <c r="AB66" s="29"/>
      <c r="AC66" s="29"/>
      <c r="AD66" s="51">
        <f t="shared" si="12"/>
        <v>125703.45500000002</v>
      </c>
      <c r="AE66" s="51"/>
      <c r="AF66" s="33"/>
    </row>
    <row r="67" spans="1:32">
      <c r="A67" s="29">
        <v>53</v>
      </c>
      <c r="B67" s="95" t="s">
        <v>776</v>
      </c>
      <c r="C67" s="95" t="s">
        <v>816</v>
      </c>
      <c r="D67" s="95" t="s">
        <v>820</v>
      </c>
      <c r="E67" s="63" t="s">
        <v>282</v>
      </c>
      <c r="F67" s="61">
        <v>2157006.89</v>
      </c>
      <c r="G67" s="61">
        <v>-1569885.42</v>
      </c>
      <c r="H67" s="61">
        <v>757680.1</v>
      </c>
      <c r="I67" s="61">
        <v>937787.48</v>
      </c>
      <c r="J67" s="61">
        <v>1391049.63</v>
      </c>
      <c r="K67" s="61">
        <v>576086.67000000004</v>
      </c>
      <c r="L67" s="61">
        <v>320557.65000000002</v>
      </c>
      <c r="M67" s="61">
        <v>232205.39</v>
      </c>
      <c r="N67" s="61">
        <v>207373.91</v>
      </c>
      <c r="O67" s="61">
        <v>304806.26</v>
      </c>
      <c r="P67" s="61">
        <v>261643.85</v>
      </c>
      <c r="Q67" s="61">
        <v>479060.59</v>
      </c>
      <c r="R67" s="61">
        <v>1796928.47</v>
      </c>
      <c r="S67" s="62">
        <f t="shared" si="11"/>
        <v>489611.14916666667</v>
      </c>
      <c r="T67" s="29"/>
      <c r="U67" s="51">
        <v>489611.14916666667</v>
      </c>
      <c r="V67" s="51"/>
      <c r="W67" s="29"/>
      <c r="X67" s="29"/>
      <c r="Y67" s="91"/>
      <c r="Z67" s="91"/>
      <c r="AA67" s="91"/>
      <c r="AB67" s="29"/>
      <c r="AC67" s="29"/>
      <c r="AD67" s="51">
        <f t="shared" si="12"/>
        <v>489611.14916666667</v>
      </c>
      <c r="AE67" s="51"/>
      <c r="AF67" s="33"/>
    </row>
    <row r="68" spans="1:32">
      <c r="A68" s="29">
        <v>54</v>
      </c>
      <c r="B68" s="95" t="s">
        <v>776</v>
      </c>
      <c r="C68" s="95" t="s">
        <v>816</v>
      </c>
      <c r="D68" s="95" t="s">
        <v>821</v>
      </c>
      <c r="E68" s="63" t="s">
        <v>590</v>
      </c>
      <c r="F68" s="61">
        <v>0</v>
      </c>
      <c r="G68" s="61">
        <v>0</v>
      </c>
      <c r="H68" s="61">
        <v>0</v>
      </c>
      <c r="I68" s="61">
        <v>0</v>
      </c>
      <c r="J68" s="61">
        <v>0</v>
      </c>
      <c r="K68" s="61">
        <v>0</v>
      </c>
      <c r="L68" s="61">
        <v>0</v>
      </c>
      <c r="M68" s="61">
        <v>0</v>
      </c>
      <c r="N68" s="61">
        <v>0</v>
      </c>
      <c r="O68" s="61">
        <v>0</v>
      </c>
      <c r="P68" s="61">
        <v>0</v>
      </c>
      <c r="Q68" s="61">
        <v>0</v>
      </c>
      <c r="R68" s="61">
        <v>0</v>
      </c>
      <c r="S68" s="62">
        <f t="shared" si="11"/>
        <v>0</v>
      </c>
      <c r="T68" s="29"/>
      <c r="U68" s="51">
        <v>0</v>
      </c>
      <c r="V68" s="51"/>
      <c r="W68" s="29"/>
      <c r="X68" s="29"/>
      <c r="Y68" s="91"/>
      <c r="Z68" s="91"/>
      <c r="AA68" s="91"/>
      <c r="AB68" s="29"/>
      <c r="AC68" s="29"/>
      <c r="AD68" s="51">
        <f t="shared" si="12"/>
        <v>0</v>
      </c>
      <c r="AE68" s="51"/>
      <c r="AF68" s="33"/>
    </row>
    <row r="69" spans="1:32">
      <c r="A69" s="29">
        <v>55</v>
      </c>
      <c r="B69" s="95" t="s">
        <v>776</v>
      </c>
      <c r="C69" s="95" t="s">
        <v>816</v>
      </c>
      <c r="D69" s="95" t="s">
        <v>822</v>
      </c>
      <c r="E69" s="63" t="s">
        <v>705</v>
      </c>
      <c r="F69" s="61">
        <v>0</v>
      </c>
      <c r="G69" s="61">
        <v>0</v>
      </c>
      <c r="H69" s="61">
        <v>0</v>
      </c>
      <c r="I69" s="61">
        <v>0</v>
      </c>
      <c r="J69" s="61">
        <v>0</v>
      </c>
      <c r="K69" s="61">
        <v>0</v>
      </c>
      <c r="L69" s="61">
        <v>0</v>
      </c>
      <c r="M69" s="61">
        <v>0</v>
      </c>
      <c r="N69" s="61">
        <v>0</v>
      </c>
      <c r="O69" s="61">
        <v>0</v>
      </c>
      <c r="P69" s="61">
        <v>0</v>
      </c>
      <c r="Q69" s="61">
        <v>0</v>
      </c>
      <c r="R69" s="61">
        <v>0</v>
      </c>
      <c r="S69" s="62">
        <f t="shared" si="11"/>
        <v>0</v>
      </c>
      <c r="T69" s="29"/>
      <c r="U69" s="51">
        <v>0</v>
      </c>
      <c r="V69" s="29"/>
      <c r="W69" s="29"/>
      <c r="X69" s="29"/>
      <c r="Y69" s="91"/>
      <c r="Z69" s="91"/>
      <c r="AA69" s="91"/>
      <c r="AB69" s="29"/>
      <c r="AC69" s="29"/>
      <c r="AD69" s="51">
        <f t="shared" si="12"/>
        <v>0</v>
      </c>
      <c r="AE69" s="51"/>
      <c r="AF69" s="33"/>
    </row>
    <row r="70" spans="1:32">
      <c r="A70" s="29">
        <v>56</v>
      </c>
      <c r="B70" s="95" t="s">
        <v>776</v>
      </c>
      <c r="C70" s="95" t="s">
        <v>816</v>
      </c>
      <c r="D70" s="95" t="s">
        <v>823</v>
      </c>
      <c r="E70" s="63" t="s">
        <v>283</v>
      </c>
      <c r="F70" s="61">
        <v>0</v>
      </c>
      <c r="G70" s="61">
        <v>0</v>
      </c>
      <c r="H70" s="61">
        <v>0</v>
      </c>
      <c r="I70" s="61">
        <v>0</v>
      </c>
      <c r="J70" s="61">
        <v>0</v>
      </c>
      <c r="K70" s="61">
        <v>0</v>
      </c>
      <c r="L70" s="61">
        <v>0</v>
      </c>
      <c r="M70" s="61">
        <v>0</v>
      </c>
      <c r="N70" s="61">
        <v>0</v>
      </c>
      <c r="O70" s="61">
        <v>0</v>
      </c>
      <c r="P70" s="61">
        <v>0</v>
      </c>
      <c r="Q70" s="61">
        <v>0</v>
      </c>
      <c r="R70" s="61">
        <v>0</v>
      </c>
      <c r="S70" s="62">
        <f t="shared" si="11"/>
        <v>0</v>
      </c>
      <c r="T70" s="29"/>
      <c r="U70" s="51">
        <v>0</v>
      </c>
      <c r="V70" s="51"/>
      <c r="W70" s="29"/>
      <c r="X70" s="29"/>
      <c r="Y70" s="91"/>
      <c r="Z70" s="91"/>
      <c r="AA70" s="91"/>
      <c r="AB70" s="29"/>
      <c r="AC70" s="29"/>
      <c r="AD70" s="51">
        <f t="shared" si="12"/>
        <v>0</v>
      </c>
      <c r="AE70" s="51"/>
      <c r="AF70" s="33"/>
    </row>
    <row r="71" spans="1:32">
      <c r="A71" s="29">
        <v>57</v>
      </c>
      <c r="B71" s="95" t="s">
        <v>776</v>
      </c>
      <c r="C71" s="95" t="s">
        <v>824</v>
      </c>
      <c r="D71" s="95" t="s">
        <v>825</v>
      </c>
      <c r="E71" s="63" t="s">
        <v>284</v>
      </c>
      <c r="F71" s="61">
        <v>0</v>
      </c>
      <c r="G71" s="61">
        <v>0</v>
      </c>
      <c r="H71" s="61">
        <v>0</v>
      </c>
      <c r="I71" s="61">
        <v>0</v>
      </c>
      <c r="J71" s="61">
        <v>0</v>
      </c>
      <c r="K71" s="61">
        <v>0</v>
      </c>
      <c r="L71" s="61">
        <v>0</v>
      </c>
      <c r="M71" s="61">
        <v>0</v>
      </c>
      <c r="N71" s="61">
        <v>0</v>
      </c>
      <c r="O71" s="61">
        <v>0</v>
      </c>
      <c r="P71" s="61">
        <v>0</v>
      </c>
      <c r="Q71" s="61">
        <v>0</v>
      </c>
      <c r="R71" s="61">
        <v>0</v>
      </c>
      <c r="S71" s="62">
        <f t="shared" si="11"/>
        <v>0</v>
      </c>
      <c r="T71" s="29"/>
      <c r="U71" s="51">
        <v>0</v>
      </c>
      <c r="V71" s="51"/>
      <c r="W71" s="29"/>
      <c r="X71" s="29"/>
      <c r="Y71" s="91"/>
      <c r="Z71" s="91"/>
      <c r="AA71" s="91"/>
      <c r="AB71" s="29"/>
      <c r="AC71" s="29"/>
      <c r="AD71" s="51">
        <f t="shared" si="12"/>
        <v>0</v>
      </c>
      <c r="AE71" s="51"/>
      <c r="AF71" s="33"/>
    </row>
    <row r="72" spans="1:32">
      <c r="A72" s="29">
        <v>58</v>
      </c>
      <c r="B72" s="95" t="s">
        <v>776</v>
      </c>
      <c r="C72" s="95" t="s">
        <v>824</v>
      </c>
      <c r="D72" s="95" t="s">
        <v>826</v>
      </c>
      <c r="E72" s="63" t="s">
        <v>285</v>
      </c>
      <c r="F72" s="61">
        <v>0</v>
      </c>
      <c r="G72" s="61">
        <v>0</v>
      </c>
      <c r="H72" s="61">
        <v>0</v>
      </c>
      <c r="I72" s="61">
        <v>0</v>
      </c>
      <c r="J72" s="61">
        <v>0</v>
      </c>
      <c r="K72" s="61">
        <v>0</v>
      </c>
      <c r="L72" s="61">
        <v>0</v>
      </c>
      <c r="M72" s="61">
        <v>0</v>
      </c>
      <c r="N72" s="61">
        <v>0</v>
      </c>
      <c r="O72" s="61">
        <v>0</v>
      </c>
      <c r="P72" s="61">
        <v>0</v>
      </c>
      <c r="Q72" s="61">
        <v>0</v>
      </c>
      <c r="R72" s="61">
        <v>0</v>
      </c>
      <c r="S72" s="62">
        <f t="shared" si="11"/>
        <v>0</v>
      </c>
      <c r="T72" s="29"/>
      <c r="U72" s="51">
        <v>0</v>
      </c>
      <c r="V72" s="51"/>
      <c r="W72" s="29"/>
      <c r="X72" s="29"/>
      <c r="Y72" s="91"/>
      <c r="Z72" s="91"/>
      <c r="AA72" s="91"/>
      <c r="AB72" s="29"/>
      <c r="AC72" s="29"/>
      <c r="AD72" s="51">
        <f t="shared" si="12"/>
        <v>0</v>
      </c>
      <c r="AE72" s="51"/>
      <c r="AF72" s="33"/>
    </row>
    <row r="73" spans="1:32">
      <c r="A73" s="29">
        <v>59</v>
      </c>
      <c r="B73" s="95" t="s">
        <v>776</v>
      </c>
      <c r="C73" s="95" t="s">
        <v>824</v>
      </c>
      <c r="D73" s="100" t="s">
        <v>827</v>
      </c>
      <c r="E73" s="63" t="s">
        <v>286</v>
      </c>
      <c r="F73" s="61">
        <v>0</v>
      </c>
      <c r="G73" s="61">
        <v>0</v>
      </c>
      <c r="H73" s="61">
        <v>0</v>
      </c>
      <c r="I73" s="61">
        <v>0</v>
      </c>
      <c r="J73" s="61">
        <v>0</v>
      </c>
      <c r="K73" s="61">
        <v>0</v>
      </c>
      <c r="L73" s="61">
        <v>0</v>
      </c>
      <c r="M73" s="61">
        <v>0</v>
      </c>
      <c r="N73" s="61">
        <v>0</v>
      </c>
      <c r="O73" s="61">
        <v>0</v>
      </c>
      <c r="P73" s="61">
        <v>0</v>
      </c>
      <c r="Q73" s="61">
        <v>0</v>
      </c>
      <c r="R73" s="61">
        <v>0</v>
      </c>
      <c r="S73" s="62">
        <f t="shared" si="11"/>
        <v>0</v>
      </c>
      <c r="T73" s="29"/>
      <c r="U73" s="51">
        <v>0</v>
      </c>
      <c r="V73" s="51"/>
      <c r="W73" s="29"/>
      <c r="X73" s="29"/>
      <c r="Y73" s="91"/>
      <c r="Z73" s="91"/>
      <c r="AA73" s="91"/>
      <c r="AB73" s="29"/>
      <c r="AC73" s="29"/>
      <c r="AD73" s="51">
        <f t="shared" si="12"/>
        <v>0</v>
      </c>
      <c r="AE73" s="51"/>
      <c r="AF73" s="33"/>
    </row>
    <row r="74" spans="1:32">
      <c r="A74" s="29">
        <v>60</v>
      </c>
      <c r="B74" s="95" t="s">
        <v>776</v>
      </c>
      <c r="C74" s="95" t="s">
        <v>824</v>
      </c>
      <c r="D74" s="95" t="s">
        <v>828</v>
      </c>
      <c r="E74" s="63" t="s">
        <v>287</v>
      </c>
      <c r="F74" s="61">
        <v>0</v>
      </c>
      <c r="G74" s="61">
        <v>0</v>
      </c>
      <c r="H74" s="61">
        <v>0</v>
      </c>
      <c r="I74" s="61">
        <v>0</v>
      </c>
      <c r="J74" s="61">
        <v>0</v>
      </c>
      <c r="K74" s="61">
        <v>0</v>
      </c>
      <c r="L74" s="61">
        <v>0</v>
      </c>
      <c r="M74" s="61">
        <v>0</v>
      </c>
      <c r="N74" s="61">
        <v>0</v>
      </c>
      <c r="O74" s="61">
        <v>0</v>
      </c>
      <c r="P74" s="61">
        <v>0</v>
      </c>
      <c r="Q74" s="61">
        <v>0</v>
      </c>
      <c r="R74" s="61">
        <v>0</v>
      </c>
      <c r="S74" s="62">
        <f t="shared" si="11"/>
        <v>0</v>
      </c>
      <c r="T74" s="29"/>
      <c r="U74" s="51">
        <v>0</v>
      </c>
      <c r="V74" s="51"/>
      <c r="W74" s="29"/>
      <c r="X74" s="29"/>
      <c r="Y74" s="91"/>
      <c r="Z74" s="91"/>
      <c r="AA74" s="91"/>
      <c r="AB74" s="29"/>
      <c r="AC74" s="29"/>
      <c r="AD74" s="51">
        <f t="shared" si="12"/>
        <v>0</v>
      </c>
      <c r="AE74" s="51"/>
      <c r="AF74" s="33"/>
    </row>
    <row r="75" spans="1:32">
      <c r="A75" s="29">
        <v>61</v>
      </c>
      <c r="B75" s="29"/>
      <c r="C75" s="29"/>
      <c r="D75" s="29"/>
      <c r="E75" s="97" t="s">
        <v>130</v>
      </c>
      <c r="F75" s="64">
        <f t="shared" ref="F75" si="13">SUM(F64:F74)</f>
        <v>3828206.0300000003</v>
      </c>
      <c r="G75" s="64">
        <f t="shared" ref="G75:S75" si="14">SUM(G64:G74)</f>
        <v>809372.04999999981</v>
      </c>
      <c r="H75" s="64">
        <f t="shared" si="14"/>
        <v>701810.55999999971</v>
      </c>
      <c r="I75" s="64">
        <f t="shared" si="14"/>
        <v>2176148.7700000005</v>
      </c>
      <c r="J75" s="64">
        <f t="shared" si="14"/>
        <v>674380.28999999992</v>
      </c>
      <c r="K75" s="64">
        <f t="shared" si="14"/>
        <v>-8210.6900000000605</v>
      </c>
      <c r="L75" s="64">
        <f t="shared" si="14"/>
        <v>683105.43</v>
      </c>
      <c r="M75" s="64">
        <f t="shared" si="14"/>
        <v>296068.48000000004</v>
      </c>
      <c r="N75" s="64">
        <f t="shared" si="14"/>
        <v>-339705.13</v>
      </c>
      <c r="O75" s="64">
        <f t="shared" si="14"/>
        <v>80662.309999999939</v>
      </c>
      <c r="P75" s="64">
        <f t="shared" si="14"/>
        <v>-142309.85</v>
      </c>
      <c r="Q75" s="64">
        <f t="shared" si="14"/>
        <v>1535155.81</v>
      </c>
      <c r="R75" s="64">
        <f t="shared" si="14"/>
        <v>1307792.8899999997</v>
      </c>
      <c r="S75" s="64">
        <f t="shared" si="14"/>
        <v>752873.12416666653</v>
      </c>
      <c r="T75" s="29"/>
      <c r="U75" s="29"/>
      <c r="V75" s="29"/>
      <c r="W75" s="29"/>
      <c r="X75" s="29"/>
      <c r="Y75" s="91"/>
      <c r="Z75" s="91"/>
      <c r="AA75" s="91"/>
      <c r="AB75" s="29"/>
      <c r="AC75" s="29"/>
      <c r="AD75" s="29"/>
      <c r="AE75" s="29"/>
      <c r="AF75" s="33"/>
    </row>
    <row r="76" spans="1:32">
      <c r="A76" s="29">
        <v>62</v>
      </c>
      <c r="B76" s="29"/>
      <c r="C76" s="29"/>
      <c r="D76" s="29"/>
      <c r="E76" s="97"/>
      <c r="F76" s="61"/>
      <c r="G76" s="61"/>
      <c r="H76" s="61"/>
      <c r="I76" s="61"/>
      <c r="J76" s="61"/>
      <c r="K76" s="61"/>
      <c r="L76" s="61"/>
      <c r="M76" s="61"/>
      <c r="N76" s="61"/>
      <c r="O76" s="61"/>
      <c r="P76" s="61"/>
      <c r="Q76" s="61"/>
      <c r="R76" s="61"/>
      <c r="S76" s="62"/>
      <c r="T76" s="29"/>
      <c r="U76" s="29"/>
      <c r="V76" s="29"/>
      <c r="W76" s="29"/>
      <c r="X76" s="29"/>
      <c r="Y76" s="91"/>
      <c r="Z76" s="91"/>
      <c r="AA76" s="91"/>
      <c r="AB76" s="29"/>
      <c r="AC76" s="29"/>
      <c r="AD76" s="29"/>
      <c r="AE76" s="29"/>
      <c r="AF76" s="33"/>
    </row>
    <row r="77" spans="1:32">
      <c r="A77" s="29">
        <v>63</v>
      </c>
      <c r="B77" s="95" t="s">
        <v>776</v>
      </c>
      <c r="C77" s="95" t="s">
        <v>829</v>
      </c>
      <c r="D77" s="95" t="s">
        <v>830</v>
      </c>
      <c r="E77" s="63" t="s">
        <v>591</v>
      </c>
      <c r="F77" s="61">
        <v>0</v>
      </c>
      <c r="G77" s="61">
        <v>0</v>
      </c>
      <c r="H77" s="61">
        <v>0</v>
      </c>
      <c r="I77" s="61">
        <v>0</v>
      </c>
      <c r="J77" s="61">
        <v>0</v>
      </c>
      <c r="K77" s="61">
        <v>0</v>
      </c>
      <c r="L77" s="61">
        <v>0</v>
      </c>
      <c r="M77" s="61">
        <v>0</v>
      </c>
      <c r="N77" s="61">
        <v>0</v>
      </c>
      <c r="O77" s="61">
        <v>0</v>
      </c>
      <c r="P77" s="61">
        <v>0</v>
      </c>
      <c r="Q77" s="61">
        <v>0</v>
      </c>
      <c r="R77" s="61">
        <v>0</v>
      </c>
      <c r="S77" s="62">
        <f>((F77+R77)+((G77+H77+I77+J77+K77+L77+M77+N77+O77+P77+Q77)*2))/24</f>
        <v>0</v>
      </c>
      <c r="T77" s="29"/>
      <c r="U77" s="51">
        <v>0</v>
      </c>
      <c r="V77" s="51"/>
      <c r="W77" s="29"/>
      <c r="X77" s="29"/>
      <c r="Y77" s="91"/>
      <c r="Z77" s="91"/>
      <c r="AA77" s="91"/>
      <c r="AB77" s="29"/>
      <c r="AC77" s="29"/>
      <c r="AD77" s="51">
        <f t="shared" ref="AD77:AD78" si="15">+S77</f>
        <v>0</v>
      </c>
      <c r="AE77" s="51"/>
      <c r="AF77" s="33"/>
    </row>
    <row r="78" spans="1:32">
      <c r="A78" s="29">
        <v>64</v>
      </c>
      <c r="B78" s="95" t="s">
        <v>776</v>
      </c>
      <c r="C78" s="95" t="s">
        <v>829</v>
      </c>
      <c r="D78" s="95" t="s">
        <v>831</v>
      </c>
      <c r="E78" s="63" t="s">
        <v>592</v>
      </c>
      <c r="F78" s="61">
        <v>0</v>
      </c>
      <c r="G78" s="61">
        <v>0</v>
      </c>
      <c r="H78" s="61">
        <v>0</v>
      </c>
      <c r="I78" s="61">
        <v>0</v>
      </c>
      <c r="J78" s="61">
        <v>0</v>
      </c>
      <c r="K78" s="61">
        <v>0</v>
      </c>
      <c r="L78" s="61">
        <v>0</v>
      </c>
      <c r="M78" s="61">
        <v>0</v>
      </c>
      <c r="N78" s="61">
        <v>0</v>
      </c>
      <c r="O78" s="61">
        <v>0</v>
      </c>
      <c r="P78" s="61">
        <v>0</v>
      </c>
      <c r="Q78" s="61">
        <v>0</v>
      </c>
      <c r="R78" s="61">
        <v>0</v>
      </c>
      <c r="S78" s="62">
        <f>((F78+R78)+((G78+H78+I78+J78+K78+L78+M78+N78+O78+P78+Q78)*2))/24</f>
        <v>0</v>
      </c>
      <c r="T78" s="29"/>
      <c r="U78" s="51">
        <v>0</v>
      </c>
      <c r="V78" s="51"/>
      <c r="W78" s="29"/>
      <c r="X78" s="29"/>
      <c r="Y78" s="91"/>
      <c r="Z78" s="91"/>
      <c r="AA78" s="91"/>
      <c r="AB78" s="29"/>
      <c r="AC78" s="29"/>
      <c r="AD78" s="51">
        <f t="shared" si="15"/>
        <v>0</v>
      </c>
      <c r="AE78" s="51"/>
      <c r="AF78" s="33"/>
    </row>
    <row r="79" spans="1:32">
      <c r="A79" s="29">
        <v>65</v>
      </c>
      <c r="B79" s="29"/>
      <c r="C79" s="29"/>
      <c r="D79" s="29"/>
      <c r="E79" s="97" t="s">
        <v>131</v>
      </c>
      <c r="F79" s="64">
        <f t="shared" ref="F79:H79" si="16">SUM(F77:F78)</f>
        <v>0</v>
      </c>
      <c r="G79" s="64">
        <f t="shared" si="16"/>
        <v>0</v>
      </c>
      <c r="H79" s="64">
        <f t="shared" si="16"/>
        <v>0</v>
      </c>
      <c r="I79" s="64">
        <f t="shared" ref="I79:S79" si="17">SUM(I77:I78)</f>
        <v>0</v>
      </c>
      <c r="J79" s="64">
        <f t="shared" si="17"/>
        <v>0</v>
      </c>
      <c r="K79" s="64">
        <f t="shared" si="17"/>
        <v>0</v>
      </c>
      <c r="L79" s="64">
        <f t="shared" si="17"/>
        <v>0</v>
      </c>
      <c r="M79" s="64">
        <f t="shared" si="17"/>
        <v>0</v>
      </c>
      <c r="N79" s="64">
        <f t="shared" si="17"/>
        <v>0</v>
      </c>
      <c r="O79" s="64">
        <f t="shared" si="17"/>
        <v>0</v>
      </c>
      <c r="P79" s="64">
        <f t="shared" si="17"/>
        <v>0</v>
      </c>
      <c r="Q79" s="64">
        <f t="shared" si="17"/>
        <v>0</v>
      </c>
      <c r="R79" s="64">
        <f t="shared" si="17"/>
        <v>0</v>
      </c>
      <c r="S79" s="64">
        <f t="shared" si="17"/>
        <v>0</v>
      </c>
      <c r="T79" s="29"/>
      <c r="U79" s="29"/>
      <c r="V79" s="29"/>
      <c r="W79" s="29"/>
      <c r="X79" s="29"/>
      <c r="Y79" s="91"/>
      <c r="Z79" s="91"/>
      <c r="AA79" s="91"/>
      <c r="AB79" s="29"/>
      <c r="AC79" s="29"/>
      <c r="AD79" s="29"/>
      <c r="AE79" s="29"/>
      <c r="AF79" s="33"/>
    </row>
    <row r="80" spans="1:32">
      <c r="A80" s="29">
        <v>66</v>
      </c>
      <c r="B80" s="29"/>
      <c r="C80" s="29"/>
      <c r="D80" s="29"/>
      <c r="E80" s="97"/>
      <c r="F80" s="61"/>
      <c r="G80" s="61"/>
      <c r="H80" s="61"/>
      <c r="I80" s="61"/>
      <c r="J80" s="61"/>
      <c r="K80" s="61"/>
      <c r="L80" s="61"/>
      <c r="M80" s="61"/>
      <c r="N80" s="61"/>
      <c r="O80" s="61"/>
      <c r="P80" s="61"/>
      <c r="Q80" s="61"/>
      <c r="R80" s="61"/>
      <c r="S80" s="62"/>
      <c r="T80" s="29"/>
      <c r="U80" s="29"/>
      <c r="V80" s="29"/>
      <c r="W80" s="29"/>
      <c r="X80" s="29"/>
      <c r="Y80" s="91"/>
      <c r="Z80" s="91"/>
      <c r="AA80" s="91"/>
      <c r="AB80" s="29"/>
      <c r="AC80" s="29"/>
      <c r="AD80" s="29"/>
      <c r="AE80" s="29"/>
      <c r="AF80" s="33"/>
    </row>
    <row r="81" spans="1:32">
      <c r="A81" s="29">
        <v>67</v>
      </c>
      <c r="B81" s="95" t="s">
        <v>776</v>
      </c>
      <c r="C81" s="95" t="s">
        <v>832</v>
      </c>
      <c r="D81" s="95" t="s">
        <v>19</v>
      </c>
      <c r="E81" s="63" t="s">
        <v>288</v>
      </c>
      <c r="F81" s="61">
        <v>-24214.47</v>
      </c>
      <c r="G81" s="61">
        <v>-20695.169999999998</v>
      </c>
      <c r="H81" s="61">
        <v>-6339.37</v>
      </c>
      <c r="I81" s="61">
        <v>-21310.1</v>
      </c>
      <c r="J81" s="61">
        <v>-13602.01</v>
      </c>
      <c r="K81" s="61">
        <v>-11151.53</v>
      </c>
      <c r="L81" s="61">
        <v>-19177.150000000001</v>
      </c>
      <c r="M81" s="61">
        <v>-8581.9599999999991</v>
      </c>
      <c r="N81" s="61">
        <v>-5952.64</v>
      </c>
      <c r="O81" s="61">
        <v>-3860.5</v>
      </c>
      <c r="P81" s="61">
        <v>-4883.0200000000004</v>
      </c>
      <c r="Q81" s="61">
        <v>-21298.36</v>
      </c>
      <c r="R81" s="61">
        <v>-9550.93</v>
      </c>
      <c r="S81" s="62">
        <f t="shared" ref="S81:S97" si="18">((F81+R81)+((G81+H81+I81+J81+K81+L81+M81+N81+O81+P81+Q81)*2))/24</f>
        <v>-12811.209166666667</v>
      </c>
      <c r="T81" s="29"/>
      <c r="U81" s="51">
        <v>-12811.209166666667</v>
      </c>
      <c r="V81" s="51"/>
      <c r="W81" s="29"/>
      <c r="X81" s="29"/>
      <c r="Y81" s="91"/>
      <c r="Z81" s="91"/>
      <c r="AA81" s="91"/>
      <c r="AB81" s="29"/>
      <c r="AC81" s="29"/>
      <c r="AD81" s="51">
        <f t="shared" ref="AD81:AD97" si="19">+S81</f>
        <v>-12811.209166666667</v>
      </c>
      <c r="AE81" s="51"/>
      <c r="AF81" s="33"/>
    </row>
    <row r="82" spans="1:32">
      <c r="A82" s="29">
        <v>68</v>
      </c>
      <c r="B82" s="95" t="s">
        <v>776</v>
      </c>
      <c r="C82" s="95" t="s">
        <v>833</v>
      </c>
      <c r="D82" s="95" t="s">
        <v>834</v>
      </c>
      <c r="E82" s="63" t="s">
        <v>293</v>
      </c>
      <c r="F82" s="61">
        <v>1434094.23</v>
      </c>
      <c r="G82" s="61">
        <v>1385664.89</v>
      </c>
      <c r="H82" s="61">
        <v>1746852.88</v>
      </c>
      <c r="I82" s="61">
        <v>2524138.15</v>
      </c>
      <c r="J82" s="61">
        <v>1319839.78</v>
      </c>
      <c r="K82" s="61">
        <v>1540001.05</v>
      </c>
      <c r="L82" s="61">
        <v>1234853.6100000001</v>
      </c>
      <c r="M82" s="61">
        <v>970478.52</v>
      </c>
      <c r="N82" s="61">
        <v>897298.7</v>
      </c>
      <c r="O82" s="61">
        <v>1207032.83</v>
      </c>
      <c r="P82" s="61">
        <v>195719.76</v>
      </c>
      <c r="Q82" s="61">
        <v>616594.97</v>
      </c>
      <c r="R82" s="61">
        <v>237858.38</v>
      </c>
      <c r="S82" s="62">
        <f t="shared" si="18"/>
        <v>1206204.2870833331</v>
      </c>
      <c r="T82" s="29"/>
      <c r="U82" s="51">
        <v>1206204.2870833331</v>
      </c>
      <c r="V82" s="51"/>
      <c r="W82" s="29"/>
      <c r="X82" s="29"/>
      <c r="Y82" s="91"/>
      <c r="Z82" s="91"/>
      <c r="AA82" s="91"/>
      <c r="AB82" s="29"/>
      <c r="AC82" s="29"/>
      <c r="AD82" s="51">
        <f t="shared" si="19"/>
        <v>1206204.2870833331</v>
      </c>
      <c r="AE82" s="51"/>
      <c r="AF82" s="33"/>
    </row>
    <row r="83" spans="1:32">
      <c r="A83" s="29">
        <v>69</v>
      </c>
      <c r="B83" s="95" t="s">
        <v>289</v>
      </c>
      <c r="C83" s="95" t="s">
        <v>833</v>
      </c>
      <c r="D83" s="95" t="s">
        <v>834</v>
      </c>
      <c r="E83" s="63" t="s">
        <v>706</v>
      </c>
      <c r="F83" s="61">
        <v>0</v>
      </c>
      <c r="G83" s="61">
        <v>0</v>
      </c>
      <c r="H83" s="61">
        <v>0</v>
      </c>
      <c r="I83" s="61">
        <v>0</v>
      </c>
      <c r="J83" s="61">
        <v>0</v>
      </c>
      <c r="K83" s="61">
        <v>0</v>
      </c>
      <c r="L83" s="61">
        <v>0</v>
      </c>
      <c r="M83" s="61">
        <v>0</v>
      </c>
      <c r="N83" s="61">
        <v>0</v>
      </c>
      <c r="O83" s="61">
        <v>0</v>
      </c>
      <c r="P83" s="61">
        <v>0</v>
      </c>
      <c r="Q83" s="61">
        <v>0</v>
      </c>
      <c r="R83" s="61">
        <v>0</v>
      </c>
      <c r="S83" s="62">
        <f t="shared" si="18"/>
        <v>0</v>
      </c>
      <c r="T83" s="29"/>
      <c r="U83" s="51">
        <v>0</v>
      </c>
      <c r="V83" s="51"/>
      <c r="W83" s="29"/>
      <c r="X83" s="29"/>
      <c r="Y83" s="91"/>
      <c r="Z83" s="91"/>
      <c r="AA83" s="91"/>
      <c r="AB83" s="29"/>
      <c r="AC83" s="29"/>
      <c r="AD83" s="51">
        <f t="shared" si="19"/>
        <v>0</v>
      </c>
      <c r="AE83" s="51"/>
      <c r="AF83" s="33"/>
    </row>
    <row r="84" spans="1:32">
      <c r="A84" s="29">
        <v>70</v>
      </c>
      <c r="B84" s="95" t="s">
        <v>291</v>
      </c>
      <c r="C84" s="95" t="s">
        <v>833</v>
      </c>
      <c r="D84" s="95" t="s">
        <v>834</v>
      </c>
      <c r="E84" s="63" t="s">
        <v>706</v>
      </c>
      <c r="F84" s="61">
        <v>0</v>
      </c>
      <c r="G84" s="61">
        <v>0</v>
      </c>
      <c r="H84" s="61">
        <v>0</v>
      </c>
      <c r="I84" s="61">
        <v>0</v>
      </c>
      <c r="J84" s="61">
        <v>0</v>
      </c>
      <c r="K84" s="61">
        <v>0</v>
      </c>
      <c r="L84" s="61">
        <v>0</v>
      </c>
      <c r="M84" s="61">
        <v>0</v>
      </c>
      <c r="N84" s="61">
        <v>0</v>
      </c>
      <c r="O84" s="61">
        <v>0</v>
      </c>
      <c r="P84" s="61">
        <v>0</v>
      </c>
      <c r="Q84" s="61">
        <v>0</v>
      </c>
      <c r="R84" s="61">
        <v>0</v>
      </c>
      <c r="S84" s="62">
        <f t="shared" si="18"/>
        <v>0</v>
      </c>
      <c r="T84" s="29"/>
      <c r="U84" s="51">
        <v>0</v>
      </c>
      <c r="V84" s="51"/>
      <c r="W84" s="29"/>
      <c r="X84" s="29"/>
      <c r="Y84" s="91"/>
      <c r="Z84" s="91"/>
      <c r="AA84" s="91"/>
      <c r="AB84" s="29"/>
      <c r="AC84" s="29"/>
      <c r="AD84" s="51">
        <f t="shared" si="19"/>
        <v>0</v>
      </c>
      <c r="AE84" s="51"/>
      <c r="AF84" s="33"/>
    </row>
    <row r="85" spans="1:32">
      <c r="A85" s="29">
        <v>71</v>
      </c>
      <c r="B85" s="95" t="s">
        <v>776</v>
      </c>
      <c r="C85" s="95" t="s">
        <v>833</v>
      </c>
      <c r="D85" s="95" t="s">
        <v>811</v>
      </c>
      <c r="E85" s="63" t="s">
        <v>294</v>
      </c>
      <c r="F85" s="61">
        <v>-1908.63</v>
      </c>
      <c r="G85" s="61">
        <v>-1908.63</v>
      </c>
      <c r="H85" s="61">
        <v>-1908.63</v>
      </c>
      <c r="I85" s="61">
        <v>-1908.63</v>
      </c>
      <c r="J85" s="61">
        <v>-1908.63</v>
      </c>
      <c r="K85" s="61">
        <v>-1908.63</v>
      </c>
      <c r="L85" s="61">
        <v>-1908.63</v>
      </c>
      <c r="M85" s="61">
        <v>-1908.63</v>
      </c>
      <c r="N85" s="61">
        <v>-1908.63</v>
      </c>
      <c r="O85" s="61">
        <v>-1908.63</v>
      </c>
      <c r="P85" s="61">
        <v>-1908.63</v>
      </c>
      <c r="Q85" s="61">
        <v>-1908.63</v>
      </c>
      <c r="R85" s="61">
        <v>-1908.63</v>
      </c>
      <c r="S85" s="62">
        <f t="shared" si="18"/>
        <v>-1908.6300000000008</v>
      </c>
      <c r="T85" s="29"/>
      <c r="U85" s="51">
        <v>-1908.6300000000008</v>
      </c>
      <c r="V85" s="51"/>
      <c r="W85" s="51"/>
      <c r="X85" s="29"/>
      <c r="Y85" s="91"/>
      <c r="Z85" s="91"/>
      <c r="AA85" s="91"/>
      <c r="AB85" s="29"/>
      <c r="AC85" s="29"/>
      <c r="AD85" s="51">
        <f t="shared" si="19"/>
        <v>-1908.6300000000008</v>
      </c>
      <c r="AE85" s="51"/>
      <c r="AF85" s="33"/>
    </row>
    <row r="86" spans="1:32">
      <c r="A86" s="29">
        <v>72</v>
      </c>
      <c r="B86" s="95" t="s">
        <v>776</v>
      </c>
      <c r="C86" s="95" t="s">
        <v>833</v>
      </c>
      <c r="D86" s="95" t="s">
        <v>835</v>
      </c>
      <c r="E86" s="63" t="s">
        <v>295</v>
      </c>
      <c r="F86" s="61">
        <v>14.1099999999999</v>
      </c>
      <c r="G86" s="61">
        <v>87.19</v>
      </c>
      <c r="H86" s="61">
        <v>293.11</v>
      </c>
      <c r="I86" s="61">
        <v>144.32</v>
      </c>
      <c r="J86" s="61">
        <v>114.82</v>
      </c>
      <c r="K86" s="61">
        <v>637.85</v>
      </c>
      <c r="L86" s="61">
        <v>363.69</v>
      </c>
      <c r="M86" s="61">
        <v>101.1</v>
      </c>
      <c r="N86" s="61">
        <v>50.01</v>
      </c>
      <c r="O86" s="61">
        <v>409.47</v>
      </c>
      <c r="P86" s="61">
        <v>857.62</v>
      </c>
      <c r="Q86" s="61">
        <v>508.22</v>
      </c>
      <c r="R86" s="61">
        <v>281.02</v>
      </c>
      <c r="S86" s="62">
        <f t="shared" si="18"/>
        <v>309.58041666666662</v>
      </c>
      <c r="T86" s="29"/>
      <c r="U86" s="51">
        <v>309.58041666666662</v>
      </c>
      <c r="V86" s="51"/>
      <c r="W86" s="29"/>
      <c r="X86" s="29"/>
      <c r="Y86" s="91"/>
      <c r="Z86" s="91"/>
      <c r="AA86" s="91"/>
      <c r="AB86" s="29"/>
      <c r="AC86" s="29"/>
      <c r="AD86" s="51">
        <f t="shared" si="19"/>
        <v>309.58041666666662</v>
      </c>
      <c r="AE86" s="51"/>
      <c r="AF86" s="33"/>
    </row>
    <row r="87" spans="1:32">
      <c r="A87" s="29">
        <v>73</v>
      </c>
      <c r="B87" s="95" t="s">
        <v>776</v>
      </c>
      <c r="C87" s="95" t="s">
        <v>833</v>
      </c>
      <c r="D87" s="95" t="s">
        <v>813</v>
      </c>
      <c r="E87" s="63" t="s">
        <v>296</v>
      </c>
      <c r="F87" s="61">
        <v>18914.39</v>
      </c>
      <c r="G87" s="61">
        <v>18914.39</v>
      </c>
      <c r="H87" s="61">
        <v>8084.01</v>
      </c>
      <c r="I87" s="61">
        <v>8084.01</v>
      </c>
      <c r="J87" s="61">
        <v>14484.01</v>
      </c>
      <c r="K87" s="61">
        <v>14484.01</v>
      </c>
      <c r="L87" s="61">
        <v>8084.01</v>
      </c>
      <c r="M87" s="61">
        <v>8084.01</v>
      </c>
      <c r="N87" s="61">
        <v>8284.6299999999992</v>
      </c>
      <c r="O87" s="61">
        <v>8284.6299999999992</v>
      </c>
      <c r="P87" s="61">
        <v>8284.6299999999992</v>
      </c>
      <c r="Q87" s="61">
        <v>8284.6299999999992</v>
      </c>
      <c r="R87" s="61">
        <v>303605.81</v>
      </c>
      <c r="S87" s="62">
        <f t="shared" si="18"/>
        <v>22884.755833333333</v>
      </c>
      <c r="T87" s="29"/>
      <c r="U87" s="51">
        <v>22884.755833333333</v>
      </c>
      <c r="V87" s="51"/>
      <c r="W87" s="29"/>
      <c r="X87" s="29"/>
      <c r="Y87" s="91"/>
      <c r="Z87" s="91"/>
      <c r="AA87" s="91"/>
      <c r="AB87" s="29"/>
      <c r="AC87" s="29"/>
      <c r="AD87" s="51">
        <f t="shared" si="19"/>
        <v>22884.755833333333</v>
      </c>
      <c r="AE87" s="51"/>
      <c r="AF87" s="33"/>
    </row>
    <row r="88" spans="1:32">
      <c r="A88" s="29">
        <v>74</v>
      </c>
      <c r="B88" s="95" t="s">
        <v>776</v>
      </c>
      <c r="C88" s="95" t="s">
        <v>833</v>
      </c>
      <c r="D88" s="95" t="s">
        <v>836</v>
      </c>
      <c r="E88" s="63" t="s">
        <v>707</v>
      </c>
      <c r="F88" s="61">
        <v>0</v>
      </c>
      <c r="G88" s="61">
        <v>0</v>
      </c>
      <c r="H88" s="61">
        <v>0</v>
      </c>
      <c r="I88" s="61">
        <v>0</v>
      </c>
      <c r="J88" s="61">
        <v>0</v>
      </c>
      <c r="K88" s="61">
        <v>0</v>
      </c>
      <c r="L88" s="61">
        <v>0</v>
      </c>
      <c r="M88" s="61">
        <v>0</v>
      </c>
      <c r="N88" s="61">
        <v>0</v>
      </c>
      <c r="O88" s="61">
        <v>234268.44</v>
      </c>
      <c r="P88" s="61">
        <v>144279.51999999999</v>
      </c>
      <c r="Q88" s="61">
        <v>144279.51999999999</v>
      </c>
      <c r="R88" s="61">
        <v>2.91038304567337E-11</v>
      </c>
      <c r="S88" s="62">
        <f t="shared" si="18"/>
        <v>43568.956666666665</v>
      </c>
      <c r="T88" s="29"/>
      <c r="U88" s="51">
        <v>43568.956666666665</v>
      </c>
      <c r="V88" s="51"/>
      <c r="W88" s="29"/>
      <c r="X88" s="29"/>
      <c r="Y88" s="91"/>
      <c r="Z88" s="91"/>
      <c r="AA88" s="91"/>
      <c r="AB88" s="29"/>
      <c r="AC88" s="29"/>
      <c r="AD88" s="51">
        <f t="shared" si="19"/>
        <v>43568.956666666665</v>
      </c>
      <c r="AE88" s="51"/>
      <c r="AF88" s="33"/>
    </row>
    <row r="89" spans="1:32">
      <c r="A89" s="29">
        <v>75</v>
      </c>
      <c r="B89" s="95" t="s">
        <v>776</v>
      </c>
      <c r="C89" s="95" t="s">
        <v>833</v>
      </c>
      <c r="D89" s="95" t="s">
        <v>837</v>
      </c>
      <c r="E89" s="63" t="s">
        <v>593</v>
      </c>
      <c r="F89" s="61">
        <v>9.3132257461547893E-10</v>
      </c>
      <c r="G89" s="61">
        <v>0</v>
      </c>
      <c r="H89" s="61">
        <v>0</v>
      </c>
      <c r="I89" s="61">
        <v>0</v>
      </c>
      <c r="J89" s="61">
        <v>0</v>
      </c>
      <c r="K89" s="61">
        <v>0</v>
      </c>
      <c r="L89" s="61">
        <v>0</v>
      </c>
      <c r="M89" s="61">
        <v>719044.18</v>
      </c>
      <c r="N89" s="61">
        <v>2473945.56</v>
      </c>
      <c r="O89" s="61">
        <v>5678592</v>
      </c>
      <c r="P89" s="61">
        <v>6118924.25</v>
      </c>
      <c r="Q89" s="61">
        <v>4482330.16</v>
      </c>
      <c r="R89" s="61">
        <v>5172294.78</v>
      </c>
      <c r="S89" s="62">
        <f t="shared" si="18"/>
        <v>1838248.6283333332</v>
      </c>
      <c r="T89" s="29"/>
      <c r="U89" s="51">
        <v>1838248.6283333332</v>
      </c>
      <c r="V89" s="51"/>
      <c r="W89" s="29"/>
      <c r="X89" s="29"/>
      <c r="Y89" s="91"/>
      <c r="Z89" s="91"/>
      <c r="AA89" s="91"/>
      <c r="AB89" s="29"/>
      <c r="AC89" s="29"/>
      <c r="AD89" s="51">
        <f t="shared" si="19"/>
        <v>1838248.6283333332</v>
      </c>
      <c r="AE89" s="51"/>
      <c r="AF89" s="33"/>
    </row>
    <row r="90" spans="1:32">
      <c r="A90" s="29">
        <v>76</v>
      </c>
      <c r="B90" s="95" t="s">
        <v>776</v>
      </c>
      <c r="C90" s="95" t="s">
        <v>833</v>
      </c>
      <c r="D90" s="95" t="s">
        <v>39</v>
      </c>
      <c r="E90" s="63" t="s">
        <v>708</v>
      </c>
      <c r="F90" s="61">
        <v>0</v>
      </c>
      <c r="G90" s="61">
        <v>0</v>
      </c>
      <c r="H90" s="61">
        <v>0</v>
      </c>
      <c r="I90" s="61">
        <v>0</v>
      </c>
      <c r="J90" s="61">
        <v>0</v>
      </c>
      <c r="K90" s="61">
        <v>0</v>
      </c>
      <c r="L90" s="61">
        <v>0</v>
      </c>
      <c r="M90" s="61">
        <v>0</v>
      </c>
      <c r="N90" s="61">
        <v>0</v>
      </c>
      <c r="O90" s="61">
        <v>0</v>
      </c>
      <c r="P90" s="61">
        <v>614883.92000000004</v>
      </c>
      <c r="Q90" s="61">
        <v>606223.92000000004</v>
      </c>
      <c r="R90" s="61">
        <v>597563.92000000004</v>
      </c>
      <c r="S90" s="62">
        <f t="shared" si="18"/>
        <v>126657.48333333334</v>
      </c>
      <c r="T90" s="29"/>
      <c r="U90" s="51">
        <v>126657.48333333334</v>
      </c>
      <c r="V90" s="51"/>
      <c r="W90" s="29"/>
      <c r="X90" s="29"/>
      <c r="Y90" s="91"/>
      <c r="Z90" s="91"/>
      <c r="AA90" s="91"/>
      <c r="AB90" s="29"/>
      <c r="AC90" s="29"/>
      <c r="AD90" s="51">
        <f t="shared" si="19"/>
        <v>126657.48333333334</v>
      </c>
      <c r="AE90" s="51"/>
      <c r="AF90" s="33"/>
    </row>
    <row r="91" spans="1:32">
      <c r="A91" s="29">
        <v>77</v>
      </c>
      <c r="B91" s="95" t="s">
        <v>776</v>
      </c>
      <c r="C91" s="95" t="s">
        <v>833</v>
      </c>
      <c r="D91" s="95" t="s">
        <v>838</v>
      </c>
      <c r="E91" s="63" t="s">
        <v>595</v>
      </c>
      <c r="F91" s="61">
        <v>0</v>
      </c>
      <c r="G91" s="61">
        <v>0</v>
      </c>
      <c r="H91" s="61">
        <v>0</v>
      </c>
      <c r="I91" s="61">
        <v>0</v>
      </c>
      <c r="J91" s="61">
        <v>0</v>
      </c>
      <c r="K91" s="61">
        <v>0</v>
      </c>
      <c r="L91" s="61">
        <v>0</v>
      </c>
      <c r="M91" s="61">
        <v>-92435</v>
      </c>
      <c r="N91" s="61">
        <v>-92435</v>
      </c>
      <c r="O91" s="61">
        <v>-94534</v>
      </c>
      <c r="P91" s="61">
        <v>-94534</v>
      </c>
      <c r="Q91" s="61">
        <v>-61111</v>
      </c>
      <c r="R91" s="61">
        <v>-62936</v>
      </c>
      <c r="S91" s="62">
        <f>((F91+R91)+((G91+H91+I91+J91+K91+L91+M91+N91+O91+P91+Q91)*2))/24</f>
        <v>-38876.416666666664</v>
      </c>
      <c r="T91" s="29"/>
      <c r="U91" s="51">
        <v>-38876.416666666664</v>
      </c>
      <c r="V91" s="51"/>
      <c r="W91" s="29"/>
      <c r="X91" s="29"/>
      <c r="Y91" s="91"/>
      <c r="Z91" s="91"/>
      <c r="AA91" s="91"/>
      <c r="AB91" s="29"/>
      <c r="AC91" s="29"/>
      <c r="AD91" s="51">
        <f t="shared" si="19"/>
        <v>-38876.416666666664</v>
      </c>
      <c r="AE91" s="51"/>
      <c r="AF91" s="33"/>
    </row>
    <row r="92" spans="1:32">
      <c r="A92" s="29">
        <v>78</v>
      </c>
      <c r="B92" s="95" t="s">
        <v>289</v>
      </c>
      <c r="C92" s="95" t="s">
        <v>833</v>
      </c>
      <c r="D92" s="95" t="s">
        <v>839</v>
      </c>
      <c r="E92" s="63" t="s">
        <v>594</v>
      </c>
      <c r="F92" s="61">
        <v>-1.16415321826935E-10</v>
      </c>
      <c r="G92" s="61">
        <v>0</v>
      </c>
      <c r="H92" s="61">
        <v>0</v>
      </c>
      <c r="I92" s="61">
        <v>0</v>
      </c>
      <c r="J92" s="61">
        <v>0</v>
      </c>
      <c r="K92" s="61">
        <v>0</v>
      </c>
      <c r="L92" s="61">
        <v>0</v>
      </c>
      <c r="M92" s="61">
        <v>659381.24</v>
      </c>
      <c r="N92" s="61">
        <v>788011.95</v>
      </c>
      <c r="O92" s="61">
        <v>1284481.06</v>
      </c>
      <c r="P92" s="61">
        <v>1298052.8400000001</v>
      </c>
      <c r="Q92" s="61">
        <v>1305208.53</v>
      </c>
      <c r="R92" s="61">
        <v>297710.58</v>
      </c>
      <c r="S92" s="62">
        <f t="shared" si="18"/>
        <v>456999.24249999999</v>
      </c>
      <c r="T92" s="29"/>
      <c r="U92" s="51">
        <v>456999.24249999999</v>
      </c>
      <c r="V92" s="51"/>
      <c r="W92" s="29"/>
      <c r="X92" s="29"/>
      <c r="Y92" s="91"/>
      <c r="Z92" s="91"/>
      <c r="AA92" s="91"/>
      <c r="AB92" s="29"/>
      <c r="AC92" s="29"/>
      <c r="AD92" s="51">
        <f t="shared" si="19"/>
        <v>456999.24249999999</v>
      </c>
      <c r="AE92" s="51"/>
      <c r="AF92" s="33"/>
    </row>
    <row r="93" spans="1:32">
      <c r="A93" s="29">
        <v>79</v>
      </c>
      <c r="B93" s="95" t="s">
        <v>776</v>
      </c>
      <c r="C93" s="95" t="s">
        <v>840</v>
      </c>
      <c r="D93" s="95"/>
      <c r="E93" s="63" t="s">
        <v>709</v>
      </c>
      <c r="F93" s="68">
        <v>0</v>
      </c>
      <c r="G93" s="68">
        <v>0</v>
      </c>
      <c r="H93" s="68">
        <v>0</v>
      </c>
      <c r="I93" s="68">
        <v>0</v>
      </c>
      <c r="J93" s="68">
        <v>0</v>
      </c>
      <c r="K93" s="68">
        <v>0</v>
      </c>
      <c r="L93" s="68">
        <v>0</v>
      </c>
      <c r="M93" s="68">
        <v>0</v>
      </c>
      <c r="N93" s="68">
        <v>0</v>
      </c>
      <c r="O93" s="68">
        <v>0</v>
      </c>
      <c r="P93" s="68">
        <v>0</v>
      </c>
      <c r="Q93" s="68">
        <v>0</v>
      </c>
      <c r="R93" s="68">
        <v>0</v>
      </c>
      <c r="S93" s="69">
        <f t="shared" si="18"/>
        <v>0</v>
      </c>
      <c r="T93" s="29"/>
      <c r="U93" s="51">
        <v>0</v>
      </c>
      <c r="V93" s="51"/>
      <c r="W93" s="29"/>
      <c r="X93" s="29"/>
      <c r="Y93" s="91"/>
      <c r="Z93" s="91"/>
      <c r="AA93" s="91"/>
      <c r="AB93" s="29"/>
      <c r="AC93" s="29"/>
      <c r="AD93" s="51"/>
      <c r="AE93" s="51"/>
      <c r="AF93" s="33"/>
    </row>
    <row r="94" spans="1:32">
      <c r="A94" s="29">
        <v>80</v>
      </c>
      <c r="B94" s="95" t="s">
        <v>289</v>
      </c>
      <c r="C94" s="95" t="s">
        <v>832</v>
      </c>
      <c r="D94" s="95" t="s">
        <v>19</v>
      </c>
      <c r="E94" s="63" t="s">
        <v>290</v>
      </c>
      <c r="F94" s="61">
        <v>4526229.6500000004</v>
      </c>
      <c r="G94" s="61">
        <v>5740202.6699999999</v>
      </c>
      <c r="H94" s="61">
        <v>6036127.29</v>
      </c>
      <c r="I94" s="61">
        <v>5309476.5</v>
      </c>
      <c r="J94" s="61">
        <v>4037487.84</v>
      </c>
      <c r="K94" s="61">
        <v>2458904.25</v>
      </c>
      <c r="L94" s="61">
        <v>1905706.56</v>
      </c>
      <c r="M94" s="61">
        <v>953419.68</v>
      </c>
      <c r="N94" s="61">
        <v>427008.3</v>
      </c>
      <c r="O94" s="61">
        <v>243238.42</v>
      </c>
      <c r="P94" s="61">
        <v>745003.45</v>
      </c>
      <c r="Q94" s="61">
        <v>1676764.26</v>
      </c>
      <c r="R94" s="61">
        <v>3542835.03</v>
      </c>
      <c r="S94" s="62">
        <f t="shared" si="18"/>
        <v>2797322.6300000004</v>
      </c>
      <c r="T94" s="29"/>
      <c r="U94" s="51">
        <v>2797322.6300000004</v>
      </c>
      <c r="V94" s="51"/>
      <c r="W94" s="29"/>
      <c r="X94" s="29"/>
      <c r="Y94" s="91"/>
      <c r="Z94" s="91"/>
      <c r="AA94" s="91"/>
      <c r="AB94" s="29"/>
      <c r="AC94" s="29"/>
      <c r="AD94" s="51">
        <f t="shared" si="19"/>
        <v>2797322.6300000004</v>
      </c>
      <c r="AE94" s="51"/>
      <c r="AF94" s="33"/>
    </row>
    <row r="95" spans="1:32">
      <c r="A95" s="29">
        <v>81</v>
      </c>
      <c r="B95" s="95" t="s">
        <v>289</v>
      </c>
      <c r="C95" s="95" t="s">
        <v>832</v>
      </c>
      <c r="D95" s="95" t="s">
        <v>22</v>
      </c>
      <c r="E95" s="63" t="s">
        <v>292</v>
      </c>
      <c r="F95" s="61">
        <v>30899.66</v>
      </c>
      <c r="G95" s="61">
        <v>20959</v>
      </c>
      <c r="H95" s="61">
        <v>83372</v>
      </c>
      <c r="I95" s="61">
        <v>66364.740000000005</v>
      </c>
      <c r="J95" s="61">
        <v>43903.040000000001</v>
      </c>
      <c r="K95" s="61">
        <v>4983.38</v>
      </c>
      <c r="L95" s="61">
        <v>6369.06</v>
      </c>
      <c r="M95" s="61">
        <v>30894.5</v>
      </c>
      <c r="N95" s="61">
        <v>24838.639999999999</v>
      </c>
      <c r="O95" s="61">
        <v>40390.07</v>
      </c>
      <c r="P95" s="61">
        <v>18951.86</v>
      </c>
      <c r="Q95" s="61">
        <v>73444.73</v>
      </c>
      <c r="R95" s="61">
        <v>236713.45</v>
      </c>
      <c r="S95" s="62">
        <f t="shared" si="18"/>
        <v>45689.797916666663</v>
      </c>
      <c r="T95" s="29"/>
      <c r="U95" s="51">
        <v>45689.797916666663</v>
      </c>
      <c r="V95" s="51"/>
      <c r="W95" s="29"/>
      <c r="X95" s="29"/>
      <c r="Y95" s="91"/>
      <c r="Z95" s="91"/>
      <c r="AA95" s="91"/>
      <c r="AB95" s="29"/>
      <c r="AC95" s="29"/>
      <c r="AD95" s="51">
        <f t="shared" si="19"/>
        <v>45689.797916666663</v>
      </c>
      <c r="AE95" s="51"/>
      <c r="AF95" s="33"/>
    </row>
    <row r="96" spans="1:32">
      <c r="A96" s="29">
        <v>82</v>
      </c>
      <c r="B96" s="95" t="s">
        <v>291</v>
      </c>
      <c r="C96" s="95" t="s">
        <v>832</v>
      </c>
      <c r="D96" s="95" t="s">
        <v>19</v>
      </c>
      <c r="E96" s="63" t="s">
        <v>290</v>
      </c>
      <c r="F96" s="61">
        <v>13408823.939999999</v>
      </c>
      <c r="G96" s="61">
        <v>18101880.379999999</v>
      </c>
      <c r="H96" s="61">
        <v>21396977.559999999</v>
      </c>
      <c r="I96" s="61">
        <v>18384667.02</v>
      </c>
      <c r="J96" s="61">
        <v>14375404.67</v>
      </c>
      <c r="K96" s="61">
        <v>8611194.4399999995</v>
      </c>
      <c r="L96" s="61">
        <v>6668364.25</v>
      </c>
      <c r="M96" s="61">
        <v>3500550.94</v>
      </c>
      <c r="N96" s="61">
        <v>1659617.83</v>
      </c>
      <c r="O96" s="61">
        <v>1195682.56</v>
      </c>
      <c r="P96" s="61">
        <v>2050954.45</v>
      </c>
      <c r="Q96" s="61">
        <v>5128299.71</v>
      </c>
      <c r="R96" s="61">
        <v>14267088.039999999</v>
      </c>
      <c r="S96" s="62">
        <f t="shared" si="18"/>
        <v>9575962.4833333325</v>
      </c>
      <c r="T96" s="29"/>
      <c r="U96" s="51">
        <v>9575962.4833333325</v>
      </c>
      <c r="V96" s="51"/>
      <c r="W96" s="29"/>
      <c r="X96" s="29"/>
      <c r="Y96" s="91"/>
      <c r="Z96" s="91"/>
      <c r="AA96" s="91"/>
      <c r="AB96" s="29"/>
      <c r="AC96" s="29"/>
      <c r="AD96" s="51">
        <f t="shared" si="19"/>
        <v>9575962.4833333325</v>
      </c>
      <c r="AE96" s="51"/>
      <c r="AF96" s="33"/>
    </row>
    <row r="97" spans="1:32">
      <c r="A97" s="29">
        <v>83</v>
      </c>
      <c r="B97" s="95" t="s">
        <v>291</v>
      </c>
      <c r="C97" s="95" t="s">
        <v>832</v>
      </c>
      <c r="D97" s="95" t="s">
        <v>22</v>
      </c>
      <c r="E97" s="63" t="s">
        <v>292</v>
      </c>
      <c r="F97" s="65">
        <v>288410.87</v>
      </c>
      <c r="G97" s="65">
        <v>212072.06</v>
      </c>
      <c r="H97" s="65">
        <v>342360.49</v>
      </c>
      <c r="I97" s="65">
        <v>120255.26</v>
      </c>
      <c r="J97" s="65">
        <v>249902.77</v>
      </c>
      <c r="K97" s="65">
        <v>212918.94</v>
      </c>
      <c r="L97" s="65">
        <v>259713.43</v>
      </c>
      <c r="M97" s="65">
        <v>376651.84</v>
      </c>
      <c r="N97" s="65">
        <v>80059.78</v>
      </c>
      <c r="O97" s="65">
        <v>139747.1</v>
      </c>
      <c r="P97" s="65">
        <v>237889.58</v>
      </c>
      <c r="Q97" s="65">
        <v>434931.55</v>
      </c>
      <c r="R97" s="65">
        <v>720547.25</v>
      </c>
      <c r="S97" s="66">
        <f t="shared" si="18"/>
        <v>264248.48833333334</v>
      </c>
      <c r="T97" s="29"/>
      <c r="U97" s="51">
        <v>264248.48833333334</v>
      </c>
      <c r="V97" s="51"/>
      <c r="W97" s="29"/>
      <c r="X97" s="29"/>
      <c r="Y97" s="91"/>
      <c r="Z97" s="91"/>
      <c r="AA97" s="91"/>
      <c r="AB97" s="29"/>
      <c r="AC97" s="29"/>
      <c r="AD97" s="51">
        <f t="shared" si="19"/>
        <v>264248.48833333334</v>
      </c>
      <c r="AE97" s="51"/>
      <c r="AF97" s="33"/>
    </row>
    <row r="98" spans="1:32">
      <c r="A98" s="29">
        <v>84</v>
      </c>
      <c r="B98" s="29"/>
      <c r="C98" s="29"/>
      <c r="D98" s="29"/>
      <c r="E98" s="97" t="s">
        <v>132</v>
      </c>
      <c r="F98" s="61">
        <f t="shared" ref="F98" si="20">SUM(F81:F97)</f>
        <v>19681263.750000004</v>
      </c>
      <c r="G98" s="61">
        <f t="shared" ref="G98:S98" si="21">SUM(G81:G97)</f>
        <v>25457176.779999997</v>
      </c>
      <c r="H98" s="61">
        <f t="shared" si="21"/>
        <v>29605819.339999996</v>
      </c>
      <c r="I98" s="61">
        <f t="shared" si="21"/>
        <v>26389911.27</v>
      </c>
      <c r="J98" s="61">
        <f t="shared" si="21"/>
        <v>20025626.289999999</v>
      </c>
      <c r="K98" s="61">
        <f t="shared" si="21"/>
        <v>12830063.76</v>
      </c>
      <c r="L98" s="61">
        <f t="shared" si="21"/>
        <v>10062368.83</v>
      </c>
      <c r="M98" s="61">
        <f t="shared" si="21"/>
        <v>7115680.4199999999</v>
      </c>
      <c r="N98" s="61">
        <f t="shared" si="21"/>
        <v>6258819.1299999999</v>
      </c>
      <c r="O98" s="61">
        <f t="shared" si="21"/>
        <v>9931823.4500000011</v>
      </c>
      <c r="P98" s="61">
        <f t="shared" si="21"/>
        <v>11332476.229999999</v>
      </c>
      <c r="Q98" s="61">
        <f t="shared" si="21"/>
        <v>14392552.210000001</v>
      </c>
      <c r="R98" s="61">
        <f t="shared" si="21"/>
        <v>25302102.699999999</v>
      </c>
      <c r="S98" s="61">
        <f t="shared" si="21"/>
        <v>16324500.077916667</v>
      </c>
      <c r="T98" s="29"/>
      <c r="U98" s="29"/>
      <c r="V98" s="29"/>
      <c r="W98" s="29"/>
      <c r="X98" s="29"/>
      <c r="Y98" s="91"/>
      <c r="Z98" s="91"/>
      <c r="AA98" s="91"/>
      <c r="AB98" s="29"/>
      <c r="AC98" s="29"/>
      <c r="AD98" s="29"/>
      <c r="AE98" s="29"/>
      <c r="AF98" s="33"/>
    </row>
    <row r="99" spans="1:32">
      <c r="A99" s="29">
        <v>85</v>
      </c>
      <c r="B99" s="29"/>
      <c r="C99" s="29"/>
      <c r="D99" s="29"/>
      <c r="E99" s="97" t="s">
        <v>133</v>
      </c>
      <c r="F99" s="61"/>
      <c r="G99" s="61"/>
      <c r="H99" s="61"/>
      <c r="I99" s="61"/>
      <c r="J99" s="61"/>
      <c r="K99" s="61"/>
      <c r="L99" s="61"/>
      <c r="M99" s="61"/>
      <c r="N99" s="61"/>
      <c r="O99" s="61"/>
      <c r="P99" s="61"/>
      <c r="Q99" s="61"/>
      <c r="R99" s="61"/>
      <c r="S99" s="62"/>
      <c r="T99" s="29"/>
      <c r="U99" s="29"/>
      <c r="V99" s="29"/>
      <c r="W99" s="29"/>
      <c r="X99" s="29"/>
      <c r="Y99" s="91"/>
      <c r="Z99" s="91"/>
      <c r="AA99" s="91"/>
      <c r="AB99" s="29"/>
      <c r="AC99" s="29"/>
      <c r="AD99" s="29"/>
      <c r="AE99" s="29"/>
      <c r="AF99" s="33"/>
    </row>
    <row r="100" spans="1:32">
      <c r="A100" s="29">
        <v>86</v>
      </c>
      <c r="B100" s="95" t="s">
        <v>776</v>
      </c>
      <c r="C100" s="95" t="s">
        <v>841</v>
      </c>
      <c r="D100" s="95" t="s">
        <v>129</v>
      </c>
      <c r="E100" s="97" t="s">
        <v>134</v>
      </c>
      <c r="F100" s="61">
        <v>0</v>
      </c>
      <c r="G100" s="61">
        <v>0</v>
      </c>
      <c r="H100" s="61">
        <v>0</v>
      </c>
      <c r="I100" s="61">
        <v>0</v>
      </c>
      <c r="J100" s="61">
        <v>0</v>
      </c>
      <c r="K100" s="61">
        <v>0</v>
      </c>
      <c r="L100" s="61">
        <v>0</v>
      </c>
      <c r="M100" s="61">
        <v>0</v>
      </c>
      <c r="N100" s="61">
        <v>0</v>
      </c>
      <c r="O100" s="61">
        <v>0</v>
      </c>
      <c r="P100" s="61">
        <v>0</v>
      </c>
      <c r="Q100" s="61">
        <v>0</v>
      </c>
      <c r="R100" s="61">
        <v>0</v>
      </c>
      <c r="S100" s="62">
        <f t="shared" ref="S100:S101" si="22">((F100+R100)+((G100+H100+I100+J100+K100+L100+M100+N100+O100+P100+Q100)*2))/24</f>
        <v>0</v>
      </c>
      <c r="T100" s="29"/>
      <c r="U100" s="51">
        <v>0</v>
      </c>
      <c r="V100" s="51"/>
      <c r="W100" s="29"/>
      <c r="X100" s="29"/>
      <c r="Y100" s="91"/>
      <c r="Z100" s="91"/>
      <c r="AA100" s="91"/>
      <c r="AB100" s="29"/>
      <c r="AC100" s="29"/>
      <c r="AD100" s="29"/>
      <c r="AE100" s="29"/>
      <c r="AF100" s="33"/>
    </row>
    <row r="101" spans="1:32">
      <c r="A101" s="29">
        <v>87</v>
      </c>
      <c r="B101" s="95" t="s">
        <v>776</v>
      </c>
      <c r="C101" s="95" t="s">
        <v>841</v>
      </c>
      <c r="D101" s="95" t="s">
        <v>135</v>
      </c>
      <c r="E101" s="97" t="s">
        <v>136</v>
      </c>
      <c r="F101" s="61">
        <v>0</v>
      </c>
      <c r="G101" s="61">
        <v>0</v>
      </c>
      <c r="H101" s="61">
        <v>0</v>
      </c>
      <c r="I101" s="61">
        <v>0</v>
      </c>
      <c r="J101" s="61">
        <v>0</v>
      </c>
      <c r="K101" s="61">
        <v>0</v>
      </c>
      <c r="L101" s="61">
        <v>0</v>
      </c>
      <c r="M101" s="61">
        <v>0</v>
      </c>
      <c r="N101" s="61">
        <v>0</v>
      </c>
      <c r="O101" s="61">
        <v>0</v>
      </c>
      <c r="P101" s="61">
        <v>0</v>
      </c>
      <c r="Q101" s="61">
        <v>0</v>
      </c>
      <c r="R101" s="61">
        <v>0</v>
      </c>
      <c r="S101" s="62">
        <f t="shared" si="22"/>
        <v>0</v>
      </c>
      <c r="T101" s="29"/>
      <c r="U101" s="51">
        <v>0</v>
      </c>
      <c r="V101" s="51"/>
      <c r="W101" s="29"/>
      <c r="X101" s="29"/>
      <c r="Y101" s="91"/>
      <c r="Z101" s="91"/>
      <c r="AA101" s="91"/>
      <c r="AB101" s="29"/>
      <c r="AC101" s="29"/>
      <c r="AD101" s="29"/>
      <c r="AE101" s="29"/>
      <c r="AF101" s="33"/>
    </row>
    <row r="102" spans="1:32">
      <c r="A102" s="29">
        <v>88</v>
      </c>
      <c r="B102" s="29"/>
      <c r="C102" s="29"/>
      <c r="D102" s="29"/>
      <c r="E102" s="97"/>
      <c r="F102" s="61"/>
      <c r="G102" s="61"/>
      <c r="H102" s="61"/>
      <c r="I102" s="61"/>
      <c r="J102" s="61"/>
      <c r="K102" s="61"/>
      <c r="L102" s="61"/>
      <c r="M102" s="61"/>
      <c r="N102" s="61"/>
      <c r="O102" s="61"/>
      <c r="P102" s="61"/>
      <c r="Q102" s="61"/>
      <c r="R102" s="61"/>
      <c r="S102" s="62"/>
      <c r="T102" s="29"/>
      <c r="U102" s="29"/>
      <c r="V102" s="29"/>
      <c r="W102" s="29"/>
      <c r="X102" s="29"/>
      <c r="Y102" s="91"/>
      <c r="Z102" s="91"/>
      <c r="AA102" s="91"/>
      <c r="AB102" s="29"/>
      <c r="AC102" s="29"/>
      <c r="AD102" s="29"/>
      <c r="AE102" s="29"/>
      <c r="AF102" s="33"/>
    </row>
    <row r="103" spans="1:32">
      <c r="A103" s="29">
        <v>89</v>
      </c>
      <c r="B103" s="95" t="s">
        <v>776</v>
      </c>
      <c r="C103" s="95" t="s">
        <v>842</v>
      </c>
      <c r="D103" s="95" t="s">
        <v>138</v>
      </c>
      <c r="E103" s="97" t="s">
        <v>137</v>
      </c>
      <c r="F103" s="61">
        <v>1.8189894035458601E-12</v>
      </c>
      <c r="G103" s="61">
        <v>0</v>
      </c>
      <c r="H103" s="61">
        <v>0</v>
      </c>
      <c r="I103" s="61">
        <v>0</v>
      </c>
      <c r="J103" s="61">
        <v>0</v>
      </c>
      <c r="K103" s="61">
        <v>0</v>
      </c>
      <c r="L103" s="61">
        <v>0</v>
      </c>
      <c r="M103" s="61">
        <v>0</v>
      </c>
      <c r="N103" s="61">
        <v>0</v>
      </c>
      <c r="O103" s="61">
        <v>0</v>
      </c>
      <c r="P103" s="61">
        <v>0</v>
      </c>
      <c r="Q103" s="61">
        <v>0</v>
      </c>
      <c r="R103" s="61">
        <v>0</v>
      </c>
      <c r="S103" s="62">
        <f t="shared" ref="S103:S111" si="23">((F103+R103)+((G103+H103+I103+J103+K103+L103+M103+N103+O103+P103+Q103)*2))/24</f>
        <v>7.5791225147744167E-14</v>
      </c>
      <c r="T103" s="29"/>
      <c r="U103" s="29"/>
      <c r="V103" s="29"/>
      <c r="W103" s="29"/>
      <c r="X103" s="51">
        <v>7.5791225147744167E-14</v>
      </c>
      <c r="Y103" s="91"/>
      <c r="Z103" s="91"/>
      <c r="AA103" s="91"/>
      <c r="AB103" s="51">
        <f>+S103</f>
        <v>7.5791225147744167E-14</v>
      </c>
      <c r="AC103" s="29"/>
      <c r="AD103" s="29"/>
      <c r="AE103" s="29"/>
      <c r="AF103" s="33"/>
    </row>
    <row r="104" spans="1:32">
      <c r="A104" s="29">
        <v>90</v>
      </c>
      <c r="B104" s="95" t="s">
        <v>776</v>
      </c>
      <c r="C104" s="95" t="s">
        <v>842</v>
      </c>
      <c r="D104" s="95" t="s">
        <v>421</v>
      </c>
      <c r="E104" s="97" t="s">
        <v>297</v>
      </c>
      <c r="F104" s="61">
        <v>223678.02</v>
      </c>
      <c r="G104" s="61">
        <v>220044.53</v>
      </c>
      <c r="H104" s="61">
        <v>220044.53</v>
      </c>
      <c r="I104" s="61">
        <v>167020.67000000001</v>
      </c>
      <c r="J104" s="61">
        <v>166854.94</v>
      </c>
      <c r="K104" s="61">
        <v>20075.22</v>
      </c>
      <c r="L104" s="61">
        <v>19875.22</v>
      </c>
      <c r="M104" s="61">
        <v>20083.14</v>
      </c>
      <c r="N104" s="61">
        <v>-2.91038304567337E-11</v>
      </c>
      <c r="O104" s="61">
        <v>644.45999999997105</v>
      </c>
      <c r="P104" s="61">
        <v>644.45999999997105</v>
      </c>
      <c r="Q104" s="61">
        <v>280598.83</v>
      </c>
      <c r="R104" s="61">
        <v>280598.83</v>
      </c>
      <c r="S104" s="62">
        <f t="shared" si="23"/>
        <v>114002.03541666665</v>
      </c>
      <c r="T104" s="29"/>
      <c r="U104" s="51"/>
      <c r="V104" s="29"/>
      <c r="W104" s="29"/>
      <c r="X104" s="51">
        <v>114002.03541666665</v>
      </c>
      <c r="Y104" s="91"/>
      <c r="Z104" s="91"/>
      <c r="AA104" s="91"/>
      <c r="AB104" s="51">
        <f t="shared" ref="AB104:AB111" si="24">+S104</f>
        <v>114002.03541666665</v>
      </c>
      <c r="AC104" s="29"/>
      <c r="AD104" s="29"/>
      <c r="AE104" s="29"/>
      <c r="AF104" s="33"/>
    </row>
    <row r="105" spans="1:32">
      <c r="A105" s="29">
        <v>91</v>
      </c>
      <c r="B105" s="95" t="s">
        <v>776</v>
      </c>
      <c r="C105" s="95" t="s">
        <v>842</v>
      </c>
      <c r="D105" s="95" t="s">
        <v>423</v>
      </c>
      <c r="E105" s="97" t="s">
        <v>298</v>
      </c>
      <c r="F105" s="61">
        <v>0</v>
      </c>
      <c r="G105" s="61">
        <v>0</v>
      </c>
      <c r="H105" s="61">
        <v>0</v>
      </c>
      <c r="I105" s="61">
        <v>0</v>
      </c>
      <c r="J105" s="61">
        <v>7920.25</v>
      </c>
      <c r="K105" s="61">
        <v>0</v>
      </c>
      <c r="L105" s="61">
        <v>0</v>
      </c>
      <c r="M105" s="61">
        <v>0</v>
      </c>
      <c r="N105" s="61">
        <v>13256.73</v>
      </c>
      <c r="O105" s="61">
        <v>13256.73</v>
      </c>
      <c r="P105" s="61">
        <v>13256.73</v>
      </c>
      <c r="Q105" s="61">
        <v>13256.73</v>
      </c>
      <c r="R105" s="61">
        <v>13256.73</v>
      </c>
      <c r="S105" s="62">
        <f t="shared" si="23"/>
        <v>5631.2945833333333</v>
      </c>
      <c r="T105" s="29"/>
      <c r="U105" s="51"/>
      <c r="V105" s="29"/>
      <c r="W105" s="29"/>
      <c r="X105" s="51">
        <v>5631.2945833333333</v>
      </c>
      <c r="Y105" s="91"/>
      <c r="Z105" s="91"/>
      <c r="AA105" s="91"/>
      <c r="AB105" s="51">
        <f t="shared" si="24"/>
        <v>5631.2945833333333</v>
      </c>
      <c r="AC105" s="29"/>
      <c r="AD105" s="29"/>
      <c r="AE105" s="29"/>
      <c r="AF105" s="33"/>
    </row>
    <row r="106" spans="1:32">
      <c r="A106" s="29">
        <v>92</v>
      </c>
      <c r="B106" s="95" t="s">
        <v>776</v>
      </c>
      <c r="C106" s="95" t="s">
        <v>842</v>
      </c>
      <c r="D106" s="95" t="s">
        <v>139</v>
      </c>
      <c r="E106" s="97" t="s">
        <v>596</v>
      </c>
      <c r="F106" s="61">
        <v>0</v>
      </c>
      <c r="G106" s="61">
        <v>0</v>
      </c>
      <c r="H106" s="61">
        <v>0</v>
      </c>
      <c r="I106" s="61">
        <v>0</v>
      </c>
      <c r="J106" s="61">
        <v>0</v>
      </c>
      <c r="K106" s="61">
        <v>0</v>
      </c>
      <c r="L106" s="61">
        <v>0</v>
      </c>
      <c r="M106" s="61">
        <v>0</v>
      </c>
      <c r="N106" s="61">
        <v>0</v>
      </c>
      <c r="O106" s="61">
        <v>0</v>
      </c>
      <c r="P106" s="61">
        <v>0</v>
      </c>
      <c r="Q106" s="61">
        <v>0</v>
      </c>
      <c r="R106" s="61">
        <v>0</v>
      </c>
      <c r="S106" s="62">
        <f t="shared" si="23"/>
        <v>0</v>
      </c>
      <c r="T106" s="29"/>
      <c r="U106" s="51"/>
      <c r="V106" s="29"/>
      <c r="W106" s="29"/>
      <c r="X106" s="51">
        <v>0</v>
      </c>
      <c r="Y106" s="91"/>
      <c r="Z106" s="91"/>
      <c r="AA106" s="91"/>
      <c r="AB106" s="51">
        <f t="shared" si="24"/>
        <v>0</v>
      </c>
      <c r="AC106" s="29"/>
      <c r="AD106" s="29"/>
      <c r="AE106" s="29"/>
      <c r="AF106" s="33"/>
    </row>
    <row r="107" spans="1:32">
      <c r="A107" s="29">
        <v>93</v>
      </c>
      <c r="B107" s="95" t="s">
        <v>776</v>
      </c>
      <c r="C107" s="95" t="s">
        <v>842</v>
      </c>
      <c r="D107" s="95" t="s">
        <v>142</v>
      </c>
      <c r="E107" s="97" t="s">
        <v>143</v>
      </c>
      <c r="F107" s="61">
        <v>0</v>
      </c>
      <c r="G107" s="61">
        <v>0</v>
      </c>
      <c r="H107" s="61">
        <v>0</v>
      </c>
      <c r="I107" s="61">
        <v>0</v>
      </c>
      <c r="J107" s="61">
        <v>0</v>
      </c>
      <c r="K107" s="61">
        <v>0</v>
      </c>
      <c r="L107" s="61">
        <v>0</v>
      </c>
      <c r="M107" s="61">
        <v>0</v>
      </c>
      <c r="N107" s="61">
        <v>0</v>
      </c>
      <c r="O107" s="61">
        <v>0</v>
      </c>
      <c r="P107" s="61">
        <v>0</v>
      </c>
      <c r="Q107" s="61">
        <v>0</v>
      </c>
      <c r="R107" s="61">
        <v>0</v>
      </c>
      <c r="S107" s="62">
        <f t="shared" si="23"/>
        <v>0</v>
      </c>
      <c r="T107" s="29"/>
      <c r="U107" s="51"/>
      <c r="V107" s="29"/>
      <c r="W107" s="29"/>
      <c r="X107" s="51">
        <v>0</v>
      </c>
      <c r="Y107" s="91"/>
      <c r="Z107" s="91"/>
      <c r="AA107" s="91"/>
      <c r="AB107" s="51">
        <f t="shared" si="24"/>
        <v>0</v>
      </c>
      <c r="AC107" s="29"/>
      <c r="AD107" s="29"/>
      <c r="AE107" s="29"/>
      <c r="AF107" s="33"/>
    </row>
    <row r="108" spans="1:32">
      <c r="A108" s="29">
        <v>94</v>
      </c>
      <c r="B108" s="95" t="s">
        <v>776</v>
      </c>
      <c r="C108" s="95" t="s">
        <v>842</v>
      </c>
      <c r="D108" s="95" t="s">
        <v>144</v>
      </c>
      <c r="E108" s="97" t="s">
        <v>145</v>
      </c>
      <c r="F108" s="61">
        <v>0</v>
      </c>
      <c r="G108" s="61">
        <v>0</v>
      </c>
      <c r="H108" s="61">
        <v>0</v>
      </c>
      <c r="I108" s="61">
        <v>54064.97</v>
      </c>
      <c r="J108" s="61">
        <v>54064.97</v>
      </c>
      <c r="K108" s="61">
        <v>0</v>
      </c>
      <c r="L108" s="61">
        <v>0</v>
      </c>
      <c r="M108" s="61">
        <v>0</v>
      </c>
      <c r="N108" s="61">
        <v>0</v>
      </c>
      <c r="O108" s="61">
        <v>0</v>
      </c>
      <c r="P108" s="61">
        <v>6964.99</v>
      </c>
      <c r="Q108" s="61">
        <v>6964.99</v>
      </c>
      <c r="R108" s="61">
        <v>0</v>
      </c>
      <c r="S108" s="62">
        <f t="shared" si="23"/>
        <v>10171.660000000002</v>
      </c>
      <c r="T108" s="29"/>
      <c r="U108" s="51"/>
      <c r="V108" s="29"/>
      <c r="W108" s="29"/>
      <c r="X108" s="51">
        <v>10171.660000000002</v>
      </c>
      <c r="Y108" s="91"/>
      <c r="Z108" s="91"/>
      <c r="AA108" s="91"/>
      <c r="AB108" s="51">
        <f t="shared" si="24"/>
        <v>10171.660000000002</v>
      </c>
      <c r="AC108" s="29"/>
      <c r="AD108" s="29"/>
      <c r="AE108" s="29"/>
      <c r="AF108" s="33"/>
    </row>
    <row r="109" spans="1:32">
      <c r="A109" s="29">
        <v>95</v>
      </c>
      <c r="B109" s="95" t="s">
        <v>776</v>
      </c>
      <c r="C109" s="95" t="s">
        <v>842</v>
      </c>
      <c r="D109" s="95" t="s">
        <v>146</v>
      </c>
      <c r="E109" s="97" t="s">
        <v>147</v>
      </c>
      <c r="F109" s="61">
        <v>-284.52999999999997</v>
      </c>
      <c r="G109" s="61">
        <v>-284.52999999999997</v>
      </c>
      <c r="H109" s="61">
        <v>-284.52999999999997</v>
      </c>
      <c r="I109" s="61">
        <v>0</v>
      </c>
      <c r="J109" s="61">
        <v>0</v>
      </c>
      <c r="K109" s="61">
        <v>0</v>
      </c>
      <c r="L109" s="61">
        <v>0</v>
      </c>
      <c r="M109" s="61">
        <v>0</v>
      </c>
      <c r="N109" s="61">
        <v>0</v>
      </c>
      <c r="O109" s="61">
        <v>0</v>
      </c>
      <c r="P109" s="61">
        <v>0</v>
      </c>
      <c r="Q109" s="61">
        <v>0</v>
      </c>
      <c r="R109" s="61">
        <v>0</v>
      </c>
      <c r="S109" s="62">
        <f t="shared" si="23"/>
        <v>-59.27708333333333</v>
      </c>
      <c r="T109" s="29"/>
      <c r="U109" s="51"/>
      <c r="V109" s="29"/>
      <c r="W109" s="29"/>
      <c r="X109" s="51">
        <v>-59.27708333333333</v>
      </c>
      <c r="Y109" s="91"/>
      <c r="Z109" s="91"/>
      <c r="AA109" s="91"/>
      <c r="AB109" s="51">
        <f t="shared" si="24"/>
        <v>-59.27708333333333</v>
      </c>
      <c r="AC109" s="29"/>
      <c r="AD109" s="29"/>
      <c r="AE109" s="29"/>
      <c r="AF109" s="33"/>
    </row>
    <row r="110" spans="1:32">
      <c r="A110" s="29">
        <v>96</v>
      </c>
      <c r="B110" s="95" t="s">
        <v>776</v>
      </c>
      <c r="C110" s="95" t="s">
        <v>842</v>
      </c>
      <c r="D110" s="95" t="s">
        <v>148</v>
      </c>
      <c r="E110" s="97" t="s">
        <v>149</v>
      </c>
      <c r="F110" s="61">
        <v>0</v>
      </c>
      <c r="G110" s="61">
        <v>0</v>
      </c>
      <c r="H110" s="61">
        <v>0</v>
      </c>
      <c r="I110" s="61">
        <v>0</v>
      </c>
      <c r="J110" s="61">
        <v>0</v>
      </c>
      <c r="K110" s="61">
        <v>0</v>
      </c>
      <c r="L110" s="61">
        <v>0</v>
      </c>
      <c r="M110" s="61">
        <v>0</v>
      </c>
      <c r="N110" s="61">
        <v>0</v>
      </c>
      <c r="O110" s="61">
        <v>0</v>
      </c>
      <c r="P110" s="61">
        <v>0</v>
      </c>
      <c r="Q110" s="61">
        <v>19708.900000000001</v>
      </c>
      <c r="R110" s="61">
        <v>0</v>
      </c>
      <c r="S110" s="62">
        <f t="shared" si="23"/>
        <v>1642.4083333333335</v>
      </c>
      <c r="T110" s="29"/>
      <c r="U110" s="51"/>
      <c r="V110" s="29"/>
      <c r="W110" s="29"/>
      <c r="X110" s="51">
        <v>1642.4083333333335</v>
      </c>
      <c r="Y110" s="91"/>
      <c r="Z110" s="91"/>
      <c r="AA110" s="91"/>
      <c r="AB110" s="51">
        <f t="shared" si="24"/>
        <v>1642.4083333333335</v>
      </c>
      <c r="AC110" s="29"/>
      <c r="AD110" s="29"/>
      <c r="AE110" s="29"/>
      <c r="AF110" s="33"/>
    </row>
    <row r="111" spans="1:32">
      <c r="A111" s="29">
        <v>97</v>
      </c>
      <c r="B111" s="95" t="s">
        <v>776</v>
      </c>
      <c r="C111" s="95" t="s">
        <v>842</v>
      </c>
      <c r="D111" s="95" t="s">
        <v>140</v>
      </c>
      <c r="E111" s="97" t="s">
        <v>141</v>
      </c>
      <c r="F111" s="61">
        <v>0</v>
      </c>
      <c r="G111" s="61">
        <v>0</v>
      </c>
      <c r="H111" s="61">
        <v>0</v>
      </c>
      <c r="I111" s="61">
        <v>0</v>
      </c>
      <c r="J111" s="61">
        <v>0</v>
      </c>
      <c r="K111" s="61">
        <v>0</v>
      </c>
      <c r="L111" s="61">
        <v>0</v>
      </c>
      <c r="M111" s="61">
        <v>0</v>
      </c>
      <c r="N111" s="61">
        <v>0</v>
      </c>
      <c r="O111" s="61">
        <v>0</v>
      </c>
      <c r="P111" s="61">
        <v>0</v>
      </c>
      <c r="Q111" s="61">
        <v>247.5</v>
      </c>
      <c r="R111" s="61">
        <v>247.5</v>
      </c>
      <c r="S111" s="62">
        <f t="shared" si="23"/>
        <v>30.9375</v>
      </c>
      <c r="T111" s="29"/>
      <c r="U111" s="51"/>
      <c r="V111" s="29"/>
      <c r="W111" s="29"/>
      <c r="X111" s="51">
        <v>30.9375</v>
      </c>
      <c r="Y111" s="91"/>
      <c r="Z111" s="91"/>
      <c r="AA111" s="91"/>
      <c r="AB111" s="51">
        <f t="shared" si="24"/>
        <v>30.9375</v>
      </c>
      <c r="AC111" s="29"/>
      <c r="AD111" s="29"/>
      <c r="AE111" s="29"/>
      <c r="AF111" s="33"/>
    </row>
    <row r="112" spans="1:32">
      <c r="A112" s="29">
        <v>98</v>
      </c>
      <c r="B112" s="29"/>
      <c r="C112" s="29"/>
      <c r="D112" s="29"/>
      <c r="E112" s="97" t="s">
        <v>150</v>
      </c>
      <c r="F112" s="64">
        <f t="shared" ref="F112:H112" si="25">SUM(F100:F111)</f>
        <v>223393.49</v>
      </c>
      <c r="G112" s="64">
        <f t="shared" si="25"/>
        <v>219760</v>
      </c>
      <c r="H112" s="64">
        <f t="shared" si="25"/>
        <v>219760</v>
      </c>
      <c r="I112" s="64">
        <f t="shared" ref="I112:S112" si="26">SUM(I100:I111)</f>
        <v>221085.64</v>
      </c>
      <c r="J112" s="64">
        <f t="shared" si="26"/>
        <v>228840.16</v>
      </c>
      <c r="K112" s="64">
        <f t="shared" si="26"/>
        <v>20075.22</v>
      </c>
      <c r="L112" s="64">
        <f t="shared" si="26"/>
        <v>19875.22</v>
      </c>
      <c r="M112" s="64">
        <f t="shared" si="26"/>
        <v>20083.14</v>
      </c>
      <c r="N112" s="64">
        <f t="shared" si="26"/>
        <v>13256.72999999997</v>
      </c>
      <c r="O112" s="64">
        <f t="shared" si="26"/>
        <v>13901.189999999971</v>
      </c>
      <c r="P112" s="64">
        <f t="shared" si="26"/>
        <v>20866.179999999971</v>
      </c>
      <c r="Q112" s="64">
        <f t="shared" si="26"/>
        <v>320776.95</v>
      </c>
      <c r="R112" s="64">
        <f t="shared" si="26"/>
        <v>294103.06</v>
      </c>
      <c r="S112" s="64">
        <f t="shared" si="26"/>
        <v>131419.05875</v>
      </c>
      <c r="T112" s="29"/>
      <c r="U112" s="29"/>
      <c r="V112" s="29"/>
      <c r="W112" s="29"/>
      <c r="X112" s="29"/>
      <c r="Y112" s="91"/>
      <c r="Z112" s="91"/>
      <c r="AA112" s="91"/>
      <c r="AB112" s="29"/>
      <c r="AC112" s="29"/>
      <c r="AD112" s="29"/>
      <c r="AE112" s="29"/>
      <c r="AF112" s="33"/>
    </row>
    <row r="113" spans="1:32">
      <c r="A113" s="29">
        <v>99</v>
      </c>
      <c r="B113" s="29"/>
      <c r="C113" s="29"/>
      <c r="D113" s="29"/>
      <c r="E113" s="97"/>
      <c r="F113" s="61"/>
      <c r="G113" s="61"/>
      <c r="H113" s="61"/>
      <c r="I113" s="61"/>
      <c r="J113" s="61"/>
      <c r="K113" s="61"/>
      <c r="L113" s="61"/>
      <c r="M113" s="61"/>
      <c r="N113" s="61"/>
      <c r="O113" s="61"/>
      <c r="P113" s="61"/>
      <c r="Q113" s="61"/>
      <c r="R113" s="61"/>
      <c r="S113" s="62"/>
      <c r="T113" s="29"/>
      <c r="U113" s="29"/>
      <c r="V113" s="29"/>
      <c r="W113" s="29"/>
      <c r="X113" s="29"/>
      <c r="Y113" s="91"/>
      <c r="Z113" s="91"/>
      <c r="AA113" s="91"/>
      <c r="AB113" s="29"/>
      <c r="AC113" s="29"/>
      <c r="AD113" s="29"/>
      <c r="AE113" s="29"/>
      <c r="AF113" s="33"/>
    </row>
    <row r="114" spans="1:32">
      <c r="A114" s="29">
        <v>100</v>
      </c>
      <c r="B114" s="95" t="s">
        <v>776</v>
      </c>
      <c r="C114" s="95" t="s">
        <v>843</v>
      </c>
      <c r="D114" s="29"/>
      <c r="E114" s="97" t="s">
        <v>151</v>
      </c>
      <c r="F114" s="61">
        <v>0</v>
      </c>
      <c r="G114" s="61">
        <v>0</v>
      </c>
      <c r="H114" s="61">
        <v>0</v>
      </c>
      <c r="I114" s="61">
        <v>0</v>
      </c>
      <c r="J114" s="61">
        <v>0</v>
      </c>
      <c r="K114" s="61">
        <v>0</v>
      </c>
      <c r="L114" s="61">
        <v>0</v>
      </c>
      <c r="M114" s="61">
        <v>0</v>
      </c>
      <c r="N114" s="61">
        <v>0</v>
      </c>
      <c r="O114" s="61">
        <v>0</v>
      </c>
      <c r="P114" s="61">
        <v>0</v>
      </c>
      <c r="Q114" s="61">
        <v>0</v>
      </c>
      <c r="R114" s="61">
        <v>0</v>
      </c>
      <c r="S114" s="62">
        <f>((F114+R114)+((G114+H114+I114+J114+K114+L114+M114+N114+O114+P114+Q114)*2))/24</f>
        <v>0</v>
      </c>
      <c r="T114" s="29"/>
      <c r="U114" s="29"/>
      <c r="V114" s="29"/>
      <c r="W114" s="29"/>
      <c r="X114" s="29"/>
      <c r="Y114" s="91"/>
      <c r="Z114" s="91"/>
      <c r="AA114" s="91"/>
      <c r="AB114" s="29"/>
      <c r="AC114" s="29"/>
      <c r="AD114" s="29"/>
      <c r="AE114" s="29"/>
      <c r="AF114" s="33"/>
    </row>
    <row r="115" spans="1:32">
      <c r="A115" s="29">
        <v>101</v>
      </c>
      <c r="B115" s="29"/>
      <c r="C115" s="29"/>
      <c r="D115" s="29"/>
      <c r="E115" s="97"/>
      <c r="F115" s="61"/>
      <c r="G115" s="61"/>
      <c r="H115" s="61"/>
      <c r="I115" s="61"/>
      <c r="J115" s="61"/>
      <c r="K115" s="61"/>
      <c r="L115" s="61"/>
      <c r="M115" s="61"/>
      <c r="N115" s="61"/>
      <c r="O115" s="61"/>
      <c r="P115" s="61"/>
      <c r="Q115" s="61"/>
      <c r="R115" s="61"/>
      <c r="S115" s="62"/>
      <c r="T115" s="29"/>
      <c r="U115" s="29"/>
      <c r="V115" s="29"/>
      <c r="W115" s="29"/>
      <c r="X115" s="29"/>
      <c r="Y115" s="91"/>
      <c r="Z115" s="91"/>
      <c r="AA115" s="91"/>
      <c r="AB115" s="29"/>
      <c r="AC115" s="29"/>
      <c r="AD115" s="29"/>
      <c r="AE115" s="29"/>
      <c r="AF115" s="33"/>
    </row>
    <row r="116" spans="1:32">
      <c r="A116" s="29">
        <v>102</v>
      </c>
      <c r="B116" s="29"/>
      <c r="C116" s="29"/>
      <c r="D116" s="29"/>
      <c r="E116" s="97" t="s">
        <v>152</v>
      </c>
      <c r="F116" s="61">
        <f t="shared" ref="F116:S116" si="27">+F114+F112+F98</f>
        <v>19904657.240000002</v>
      </c>
      <c r="G116" s="61">
        <f t="shared" si="27"/>
        <v>25676936.779999997</v>
      </c>
      <c r="H116" s="61">
        <f t="shared" si="27"/>
        <v>29825579.339999996</v>
      </c>
      <c r="I116" s="61">
        <f t="shared" si="27"/>
        <v>26610996.91</v>
      </c>
      <c r="J116" s="61">
        <f t="shared" si="27"/>
        <v>20254466.449999999</v>
      </c>
      <c r="K116" s="61">
        <f t="shared" si="27"/>
        <v>12850138.98</v>
      </c>
      <c r="L116" s="61">
        <f t="shared" si="27"/>
        <v>10082244.050000001</v>
      </c>
      <c r="M116" s="61">
        <f t="shared" si="27"/>
        <v>7135763.5599999996</v>
      </c>
      <c r="N116" s="61">
        <f t="shared" si="27"/>
        <v>6272075.8599999994</v>
      </c>
      <c r="O116" s="61">
        <f t="shared" si="27"/>
        <v>9945724.6400000006</v>
      </c>
      <c r="P116" s="61">
        <f t="shared" si="27"/>
        <v>11353342.409999998</v>
      </c>
      <c r="Q116" s="61">
        <f t="shared" si="27"/>
        <v>14713329.16</v>
      </c>
      <c r="R116" s="61">
        <f t="shared" si="27"/>
        <v>25596205.759999998</v>
      </c>
      <c r="S116" s="61">
        <f t="shared" si="27"/>
        <v>16455919.136666667</v>
      </c>
      <c r="T116" s="29"/>
      <c r="U116" s="29"/>
      <c r="V116" s="29"/>
      <c r="W116" s="29"/>
      <c r="X116" s="29"/>
      <c r="Y116" s="91"/>
      <c r="Z116" s="91"/>
      <c r="AA116" s="91"/>
      <c r="AB116" s="29"/>
      <c r="AC116" s="29"/>
      <c r="AD116" s="29"/>
      <c r="AE116" s="29"/>
      <c r="AF116" s="33"/>
    </row>
    <row r="117" spans="1:32">
      <c r="A117" s="29">
        <v>103</v>
      </c>
      <c r="B117" s="29"/>
      <c r="C117" s="29"/>
      <c r="D117" s="29"/>
      <c r="E117" s="97"/>
      <c r="F117" s="61"/>
      <c r="G117" s="61"/>
      <c r="H117" s="61"/>
      <c r="I117" s="61"/>
      <c r="J117" s="61"/>
      <c r="K117" s="61"/>
      <c r="L117" s="61"/>
      <c r="M117" s="61"/>
      <c r="N117" s="61"/>
      <c r="O117" s="61"/>
      <c r="P117" s="61"/>
      <c r="Q117" s="61"/>
      <c r="R117" s="61"/>
      <c r="S117" s="62"/>
      <c r="T117" s="29"/>
      <c r="U117" s="29"/>
      <c r="V117" s="29"/>
      <c r="W117" s="29"/>
      <c r="X117" s="29"/>
      <c r="Y117" s="91"/>
      <c r="Z117" s="91"/>
      <c r="AA117" s="91"/>
      <c r="AB117" s="29"/>
      <c r="AC117" s="29"/>
      <c r="AD117" s="29"/>
      <c r="AE117" s="29"/>
      <c r="AF117" s="33"/>
    </row>
    <row r="118" spans="1:32">
      <c r="A118" s="29">
        <v>104</v>
      </c>
      <c r="B118" s="95" t="s">
        <v>776</v>
      </c>
      <c r="C118" s="95" t="s">
        <v>844</v>
      </c>
      <c r="D118" s="95" t="s">
        <v>845</v>
      </c>
      <c r="E118" s="63" t="s">
        <v>307</v>
      </c>
      <c r="F118" s="61">
        <v>-15000</v>
      </c>
      <c r="G118" s="61">
        <v>-15000</v>
      </c>
      <c r="H118" s="61">
        <v>-15000</v>
      </c>
      <c r="I118" s="61">
        <v>-15000</v>
      </c>
      <c r="J118" s="61">
        <v>-15000</v>
      </c>
      <c r="K118" s="61">
        <v>-15000</v>
      </c>
      <c r="L118" s="61">
        <v>-15000</v>
      </c>
      <c r="M118" s="61">
        <v>-15000</v>
      </c>
      <c r="N118" s="61">
        <v>-15000</v>
      </c>
      <c r="O118" s="61">
        <v>-15000</v>
      </c>
      <c r="P118" s="61">
        <v>-15000</v>
      </c>
      <c r="Q118" s="61">
        <v>-15000</v>
      </c>
      <c r="R118" s="61">
        <v>-15000</v>
      </c>
      <c r="S118" s="62">
        <f t="shared" ref="S118:S136" si="28">((F118+R118)+((G118+H118+I118+J118+K118+L118+M118+N118+O118+P118+Q118)*2))/24</f>
        <v>-15000</v>
      </c>
      <c r="T118" s="29"/>
      <c r="U118" s="51">
        <v>-15000</v>
      </c>
      <c r="V118" s="29"/>
      <c r="W118" s="29"/>
      <c r="X118" s="29"/>
      <c r="Y118" s="91"/>
      <c r="Z118" s="91"/>
      <c r="AA118" s="91"/>
      <c r="AB118" s="29"/>
      <c r="AC118" s="29"/>
      <c r="AD118" s="51">
        <f t="shared" ref="AD118:AD136" si="29">+S118</f>
        <v>-15000</v>
      </c>
      <c r="AE118" s="51"/>
      <c r="AF118" s="33"/>
    </row>
    <row r="119" spans="1:32">
      <c r="A119" s="29">
        <v>105</v>
      </c>
      <c r="B119" s="95" t="s">
        <v>776</v>
      </c>
      <c r="C119" s="95" t="s">
        <v>844</v>
      </c>
      <c r="D119" s="95" t="s">
        <v>846</v>
      </c>
      <c r="E119" s="63" t="s">
        <v>308</v>
      </c>
      <c r="F119" s="61">
        <v>15785.61</v>
      </c>
      <c r="G119" s="61">
        <v>0</v>
      </c>
      <c r="H119" s="61">
        <v>61132.28</v>
      </c>
      <c r="I119" s="61">
        <v>61132.28</v>
      </c>
      <c r="J119" s="61">
        <v>61977.9</v>
      </c>
      <c r="K119" s="61">
        <v>61977.9</v>
      </c>
      <c r="L119" s="61">
        <v>65864.53</v>
      </c>
      <c r="M119" s="61">
        <v>72182.100000000006</v>
      </c>
      <c r="N119" s="61">
        <v>96332.67</v>
      </c>
      <c r="O119" s="61">
        <v>94412.79</v>
      </c>
      <c r="P119" s="61">
        <v>94927.74</v>
      </c>
      <c r="Q119" s="61">
        <v>95183.99</v>
      </c>
      <c r="R119" s="61">
        <v>101947.09</v>
      </c>
      <c r="S119" s="62">
        <f t="shared" si="28"/>
        <v>68665.877499999988</v>
      </c>
      <c r="T119" s="29"/>
      <c r="U119" s="51">
        <v>68665.877499999988</v>
      </c>
      <c r="V119" s="29"/>
      <c r="W119" s="29"/>
      <c r="X119" s="29"/>
      <c r="Y119" s="91"/>
      <c r="Z119" s="91"/>
      <c r="AA119" s="91"/>
      <c r="AB119" s="29"/>
      <c r="AC119" s="29"/>
      <c r="AD119" s="51">
        <f t="shared" si="29"/>
        <v>68665.877499999988</v>
      </c>
      <c r="AE119" s="51"/>
      <c r="AF119" s="33"/>
    </row>
    <row r="120" spans="1:32">
      <c r="A120" s="29">
        <v>106</v>
      </c>
      <c r="B120" s="95" t="s">
        <v>776</v>
      </c>
      <c r="C120" s="95" t="s">
        <v>844</v>
      </c>
      <c r="D120" s="95" t="s">
        <v>847</v>
      </c>
      <c r="E120" s="63" t="s">
        <v>309</v>
      </c>
      <c r="F120" s="61">
        <v>0</v>
      </c>
      <c r="G120" s="61">
        <v>0</v>
      </c>
      <c r="H120" s="61">
        <v>0</v>
      </c>
      <c r="I120" s="61">
        <v>0</v>
      </c>
      <c r="J120" s="61">
        <v>0</v>
      </c>
      <c r="K120" s="61">
        <v>0</v>
      </c>
      <c r="L120" s="61">
        <v>0</v>
      </c>
      <c r="M120" s="61">
        <v>0</v>
      </c>
      <c r="N120" s="61">
        <v>0</v>
      </c>
      <c r="O120" s="61">
        <v>0</v>
      </c>
      <c r="P120" s="61">
        <v>0</v>
      </c>
      <c r="Q120" s="61">
        <v>0</v>
      </c>
      <c r="R120" s="61">
        <v>-119.35</v>
      </c>
      <c r="S120" s="62">
        <f t="shared" si="28"/>
        <v>-4.9729166666666664</v>
      </c>
      <c r="T120" s="29"/>
      <c r="U120" s="51">
        <v>-4.9729166666666664</v>
      </c>
      <c r="V120" s="29"/>
      <c r="W120" s="29"/>
      <c r="X120" s="29"/>
      <c r="Y120" s="91"/>
      <c r="Z120" s="91"/>
      <c r="AA120" s="91"/>
      <c r="AB120" s="29"/>
      <c r="AC120" s="29"/>
      <c r="AD120" s="51">
        <f t="shared" si="29"/>
        <v>-4.9729166666666664</v>
      </c>
      <c r="AE120" s="51"/>
      <c r="AF120" s="33"/>
    </row>
    <row r="121" spans="1:32">
      <c r="A121" s="29">
        <v>107</v>
      </c>
      <c r="B121" s="95" t="s">
        <v>776</v>
      </c>
      <c r="C121" s="95" t="s">
        <v>844</v>
      </c>
      <c r="D121" s="95" t="s">
        <v>848</v>
      </c>
      <c r="E121" s="63" t="s">
        <v>310</v>
      </c>
      <c r="F121" s="68">
        <v>-15785.61</v>
      </c>
      <c r="G121" s="68">
        <v>0</v>
      </c>
      <c r="H121" s="68">
        <v>-61132.28</v>
      </c>
      <c r="I121" s="68">
        <v>-61132.28</v>
      </c>
      <c r="J121" s="68">
        <v>-61132.28</v>
      </c>
      <c r="K121" s="68">
        <v>-61132.28</v>
      </c>
      <c r="L121" s="68">
        <v>-61132.28</v>
      </c>
      <c r="M121" s="68">
        <v>-61132.28</v>
      </c>
      <c r="N121" s="68">
        <v>-96332.67</v>
      </c>
      <c r="O121" s="68">
        <v>-96332.67</v>
      </c>
      <c r="P121" s="68">
        <v>-96332.67</v>
      </c>
      <c r="Q121" s="68">
        <v>-96332.67</v>
      </c>
      <c r="R121" s="68">
        <v>-101827.74</v>
      </c>
      <c r="S121" s="69">
        <f t="shared" si="28"/>
        <v>-67577.586250000008</v>
      </c>
      <c r="T121" s="29"/>
      <c r="U121" s="51">
        <v>-67577.586250000008</v>
      </c>
      <c r="V121" s="29"/>
      <c r="W121" s="29"/>
      <c r="X121" s="29"/>
      <c r="Y121" s="91"/>
      <c r="Z121" s="91"/>
      <c r="AA121" s="91"/>
      <c r="AB121" s="29"/>
      <c r="AC121" s="29"/>
      <c r="AD121" s="51">
        <f t="shared" si="29"/>
        <v>-67577.586250000008</v>
      </c>
      <c r="AE121" s="51"/>
      <c r="AF121" s="33"/>
    </row>
    <row r="122" spans="1:32">
      <c r="A122" s="29">
        <v>108</v>
      </c>
      <c r="B122" s="95" t="s">
        <v>289</v>
      </c>
      <c r="C122" s="95" t="s">
        <v>849</v>
      </c>
      <c r="D122" s="95" t="s">
        <v>845</v>
      </c>
      <c r="E122" s="63" t="s">
        <v>299</v>
      </c>
      <c r="F122" s="61">
        <v>-128198.71</v>
      </c>
      <c r="G122" s="61">
        <v>-300989.82</v>
      </c>
      <c r="H122" s="61">
        <v>-300989.82</v>
      </c>
      <c r="I122" s="61">
        <v>-300989.82</v>
      </c>
      <c r="J122" s="61">
        <v>-300989.82</v>
      </c>
      <c r="K122" s="61">
        <v>-300989.82</v>
      </c>
      <c r="L122" s="61">
        <v>-300989.82</v>
      </c>
      <c r="M122" s="61">
        <v>-300989.82</v>
      </c>
      <c r="N122" s="61">
        <v>-300989.82</v>
      </c>
      <c r="O122" s="61">
        <v>-300989.82</v>
      </c>
      <c r="P122" s="61">
        <v>-300989.82</v>
      </c>
      <c r="Q122" s="61">
        <v>-300989.82</v>
      </c>
      <c r="R122" s="61">
        <v>-300989.82</v>
      </c>
      <c r="S122" s="62">
        <f t="shared" si="28"/>
        <v>-293790.19041666662</v>
      </c>
      <c r="T122" s="29"/>
      <c r="U122" s="51">
        <v>-293790.19041666662</v>
      </c>
      <c r="V122" s="29"/>
      <c r="W122" s="29"/>
      <c r="X122" s="29"/>
      <c r="Y122" s="91"/>
      <c r="Z122" s="91"/>
      <c r="AA122" s="91"/>
      <c r="AB122" s="29"/>
      <c r="AC122" s="29"/>
      <c r="AD122" s="51">
        <f t="shared" si="29"/>
        <v>-293790.19041666662</v>
      </c>
      <c r="AE122" s="51"/>
      <c r="AF122" s="33"/>
    </row>
    <row r="123" spans="1:32">
      <c r="A123" s="29">
        <v>109</v>
      </c>
      <c r="B123" s="95" t="s">
        <v>289</v>
      </c>
      <c r="C123" s="95" t="s">
        <v>849</v>
      </c>
      <c r="D123" s="95" t="s">
        <v>846</v>
      </c>
      <c r="E123" s="63" t="s">
        <v>300</v>
      </c>
      <c r="F123" s="61">
        <v>215926.51</v>
      </c>
      <c r="G123" s="61">
        <v>9332.3300000000199</v>
      </c>
      <c r="H123" s="61">
        <v>28520.76</v>
      </c>
      <c r="I123" s="61">
        <v>46340.59</v>
      </c>
      <c r="J123" s="61">
        <v>59645.56</v>
      </c>
      <c r="K123" s="61">
        <v>91909.36</v>
      </c>
      <c r="L123" s="61">
        <v>120988.83</v>
      </c>
      <c r="M123" s="61">
        <v>146473.53</v>
      </c>
      <c r="N123" s="61">
        <v>175619.65</v>
      </c>
      <c r="O123" s="61">
        <v>197038</v>
      </c>
      <c r="P123" s="61">
        <v>223666.46</v>
      </c>
      <c r="Q123" s="61">
        <v>237955.67</v>
      </c>
      <c r="R123" s="61">
        <v>285429.93</v>
      </c>
      <c r="S123" s="62">
        <f t="shared" si="28"/>
        <v>132347.41333333333</v>
      </c>
      <c r="T123" s="29"/>
      <c r="U123" s="51">
        <v>132347.41333333333</v>
      </c>
      <c r="V123" s="29"/>
      <c r="W123" s="29"/>
      <c r="X123" s="29"/>
      <c r="Y123" s="91"/>
      <c r="Z123" s="91"/>
      <c r="AA123" s="91"/>
      <c r="AB123" s="29"/>
      <c r="AC123" s="29"/>
      <c r="AD123" s="51">
        <f t="shared" si="29"/>
        <v>132347.41333333333</v>
      </c>
      <c r="AE123" s="51"/>
      <c r="AF123" s="33"/>
    </row>
    <row r="124" spans="1:32">
      <c r="A124" s="29">
        <v>110</v>
      </c>
      <c r="B124" s="95" t="s">
        <v>289</v>
      </c>
      <c r="C124" s="95" t="s">
        <v>849</v>
      </c>
      <c r="D124" s="95" t="s">
        <v>847</v>
      </c>
      <c r="E124" s="63" t="s">
        <v>301</v>
      </c>
      <c r="F124" s="61">
        <v>-63995.82</v>
      </c>
      <c r="G124" s="61">
        <v>-6183.26</v>
      </c>
      <c r="H124" s="61">
        <v>-9292.69</v>
      </c>
      <c r="I124" s="61">
        <v>-13574.66</v>
      </c>
      <c r="J124" s="61">
        <v>-20944.62</v>
      </c>
      <c r="K124" s="61">
        <v>-27775.919999999998</v>
      </c>
      <c r="L124" s="61">
        <v>-33073.089999999997</v>
      </c>
      <c r="M124" s="61">
        <v>-36625.760000000002</v>
      </c>
      <c r="N124" s="61">
        <v>-41185.360000000001</v>
      </c>
      <c r="O124" s="61">
        <v>-46065.22</v>
      </c>
      <c r="P124" s="61">
        <v>-52633.59</v>
      </c>
      <c r="Q124" s="61">
        <v>-59932.83</v>
      </c>
      <c r="R124" s="61">
        <v>-64747.92</v>
      </c>
      <c r="S124" s="62">
        <f t="shared" si="28"/>
        <v>-34304.905833333331</v>
      </c>
      <c r="T124" s="29"/>
      <c r="U124" s="51">
        <v>-34304.905833333331</v>
      </c>
      <c r="V124" s="29"/>
      <c r="W124" s="29"/>
      <c r="X124" s="29"/>
      <c r="Y124" s="91"/>
      <c r="Z124" s="91"/>
      <c r="AA124" s="91"/>
      <c r="AB124" s="29"/>
      <c r="AC124" s="29"/>
      <c r="AD124" s="51">
        <f t="shared" si="29"/>
        <v>-34304.905833333331</v>
      </c>
      <c r="AE124" s="51"/>
      <c r="AF124" s="33"/>
    </row>
    <row r="125" spans="1:32">
      <c r="A125" s="29">
        <v>111</v>
      </c>
      <c r="B125" s="95" t="s">
        <v>289</v>
      </c>
      <c r="C125" s="95" t="s">
        <v>849</v>
      </c>
      <c r="D125" s="95" t="s">
        <v>848</v>
      </c>
      <c r="E125" s="63" t="s">
        <v>302</v>
      </c>
      <c r="F125" s="61">
        <v>-324721.8</v>
      </c>
      <c r="G125" s="61">
        <v>-18918.87</v>
      </c>
      <c r="H125" s="61">
        <v>-39534.74</v>
      </c>
      <c r="I125" s="61">
        <v>-47405.2</v>
      </c>
      <c r="J125" s="61">
        <v>-42362.95</v>
      </c>
      <c r="K125" s="61">
        <v>-71653.87</v>
      </c>
      <c r="L125" s="61">
        <v>-78780.100000000006</v>
      </c>
      <c r="M125" s="61">
        <v>-107196.96</v>
      </c>
      <c r="N125" s="61">
        <v>-83192.820000000007</v>
      </c>
      <c r="O125" s="61">
        <v>-38549.1</v>
      </c>
      <c r="P125" s="61">
        <v>-43785.08</v>
      </c>
      <c r="Q125" s="61">
        <v>-44907.97</v>
      </c>
      <c r="R125" s="61">
        <v>-85088.67</v>
      </c>
      <c r="S125" s="62">
        <f t="shared" si="28"/>
        <v>-68432.741249999992</v>
      </c>
      <c r="T125" s="29"/>
      <c r="U125" s="51">
        <v>-68432.741249999992</v>
      </c>
      <c r="V125" s="29"/>
      <c r="W125" s="29"/>
      <c r="X125" s="29"/>
      <c r="Y125" s="91"/>
      <c r="Z125" s="91"/>
      <c r="AA125" s="91"/>
      <c r="AB125" s="29"/>
      <c r="AC125" s="29"/>
      <c r="AD125" s="51">
        <f t="shared" si="29"/>
        <v>-68432.741249999992</v>
      </c>
      <c r="AE125" s="51"/>
      <c r="AF125" s="33"/>
    </row>
    <row r="126" spans="1:32">
      <c r="A126" s="29">
        <v>112</v>
      </c>
      <c r="B126" s="95" t="s">
        <v>289</v>
      </c>
      <c r="C126" s="95" t="s">
        <v>850</v>
      </c>
      <c r="D126" s="95" t="s">
        <v>845</v>
      </c>
      <c r="E126" s="63" t="s">
        <v>303</v>
      </c>
      <c r="F126" s="61">
        <v>-7449</v>
      </c>
      <c r="G126" s="61">
        <v>-1918.96</v>
      </c>
      <c r="H126" s="61">
        <v>-1918.96</v>
      </c>
      <c r="I126" s="61">
        <v>-1918.96</v>
      </c>
      <c r="J126" s="61">
        <v>-1918.96</v>
      </c>
      <c r="K126" s="61">
        <v>-1918.96</v>
      </c>
      <c r="L126" s="61">
        <v>-1918.96</v>
      </c>
      <c r="M126" s="61">
        <v>-1918.96</v>
      </c>
      <c r="N126" s="61">
        <v>-1918.96</v>
      </c>
      <c r="O126" s="61">
        <v>-1918.96</v>
      </c>
      <c r="P126" s="61">
        <v>-1918.96</v>
      </c>
      <c r="Q126" s="61">
        <v>-1918.96</v>
      </c>
      <c r="R126" s="61">
        <v>-1918.96</v>
      </c>
      <c r="S126" s="62">
        <f t="shared" si="28"/>
        <v>-2149.3783333333326</v>
      </c>
      <c r="T126" s="29"/>
      <c r="U126" s="51">
        <v>-2149.3783333333326</v>
      </c>
      <c r="V126" s="29"/>
      <c r="W126" s="29"/>
      <c r="X126" s="29"/>
      <c r="Y126" s="91"/>
      <c r="Z126" s="91"/>
      <c r="AA126" s="91"/>
      <c r="AB126" s="29"/>
      <c r="AC126" s="29"/>
      <c r="AD126" s="51">
        <f t="shared" si="29"/>
        <v>-2149.3783333333326</v>
      </c>
      <c r="AE126" s="51"/>
      <c r="AF126" s="33"/>
    </row>
    <row r="127" spans="1:32">
      <c r="A127" s="29">
        <v>113</v>
      </c>
      <c r="B127" s="95" t="s">
        <v>289</v>
      </c>
      <c r="C127" s="95" t="s">
        <v>850</v>
      </c>
      <c r="D127" s="95" t="s">
        <v>846</v>
      </c>
      <c r="E127" s="63" t="s">
        <v>304</v>
      </c>
      <c r="F127" s="61">
        <v>5</v>
      </c>
      <c r="G127" s="61">
        <v>0</v>
      </c>
      <c r="H127" s="61">
        <v>0</v>
      </c>
      <c r="I127" s="61">
        <v>0</v>
      </c>
      <c r="J127" s="61">
        <v>0</v>
      </c>
      <c r="K127" s="61">
        <v>0</v>
      </c>
      <c r="L127" s="61">
        <v>0</v>
      </c>
      <c r="M127" s="61">
        <v>0</v>
      </c>
      <c r="N127" s="61">
        <v>0</v>
      </c>
      <c r="O127" s="61">
        <v>0</v>
      </c>
      <c r="P127" s="61">
        <v>0</v>
      </c>
      <c r="Q127" s="61">
        <v>0</v>
      </c>
      <c r="R127" s="61">
        <v>0</v>
      </c>
      <c r="S127" s="62">
        <f t="shared" si="28"/>
        <v>0.20833333333333334</v>
      </c>
      <c r="T127" s="29"/>
      <c r="U127" s="51">
        <v>0.20833333333333334</v>
      </c>
      <c r="V127" s="29"/>
      <c r="W127" s="29"/>
      <c r="X127" s="29"/>
      <c r="Y127" s="91"/>
      <c r="Z127" s="91"/>
      <c r="AA127" s="91"/>
      <c r="AB127" s="29"/>
      <c r="AC127" s="29"/>
      <c r="AD127" s="51">
        <f t="shared" si="29"/>
        <v>0.20833333333333334</v>
      </c>
      <c r="AE127" s="51"/>
      <c r="AF127" s="33"/>
    </row>
    <row r="128" spans="1:32">
      <c r="A128" s="29">
        <v>114</v>
      </c>
      <c r="B128" s="95" t="s">
        <v>289</v>
      </c>
      <c r="C128" s="95" t="s">
        <v>850</v>
      </c>
      <c r="D128" s="95" t="s">
        <v>848</v>
      </c>
      <c r="E128" s="63" t="s">
        <v>306</v>
      </c>
      <c r="F128" s="61">
        <v>5525.04</v>
      </c>
      <c r="G128" s="61">
        <v>0</v>
      </c>
      <c r="H128" s="61">
        <v>0</v>
      </c>
      <c r="I128" s="61">
        <v>0</v>
      </c>
      <c r="J128" s="61">
        <v>0</v>
      </c>
      <c r="K128" s="61">
        <v>0</v>
      </c>
      <c r="L128" s="61">
        <v>0</v>
      </c>
      <c r="M128" s="61">
        <v>0</v>
      </c>
      <c r="N128" s="61">
        <v>0</v>
      </c>
      <c r="O128" s="61">
        <v>0</v>
      </c>
      <c r="P128" s="61">
        <v>0</v>
      </c>
      <c r="Q128" s="61">
        <v>0</v>
      </c>
      <c r="R128" s="61">
        <v>-84</v>
      </c>
      <c r="S128" s="62">
        <f t="shared" si="28"/>
        <v>226.71</v>
      </c>
      <c r="T128" s="29"/>
      <c r="U128" s="51">
        <v>226.71</v>
      </c>
      <c r="V128" s="29"/>
      <c r="W128" s="29"/>
      <c r="X128" s="29"/>
      <c r="Y128" s="91"/>
      <c r="Z128" s="91"/>
      <c r="AA128" s="91"/>
      <c r="AB128" s="29"/>
      <c r="AC128" s="29"/>
      <c r="AD128" s="51">
        <f t="shared" si="29"/>
        <v>226.71</v>
      </c>
      <c r="AE128" s="51"/>
      <c r="AF128" s="33"/>
    </row>
    <row r="129" spans="1:32">
      <c r="A129" s="29">
        <v>115</v>
      </c>
      <c r="B129" s="95" t="s">
        <v>291</v>
      </c>
      <c r="C129" s="95" t="s">
        <v>849</v>
      </c>
      <c r="D129" s="95" t="s">
        <v>845</v>
      </c>
      <c r="E129" s="63" t="s">
        <v>299</v>
      </c>
      <c r="F129" s="61">
        <v>-340156.45</v>
      </c>
      <c r="G129" s="61">
        <v>-925523.64</v>
      </c>
      <c r="H129" s="61">
        <v>-925523.64</v>
      </c>
      <c r="I129" s="61">
        <v>-925523.64</v>
      </c>
      <c r="J129" s="61">
        <v>-925523.64</v>
      </c>
      <c r="K129" s="61">
        <v>-925523.64</v>
      </c>
      <c r="L129" s="61">
        <v>-925523.64</v>
      </c>
      <c r="M129" s="61">
        <v>-925523.64</v>
      </c>
      <c r="N129" s="61">
        <v>-925523.64</v>
      </c>
      <c r="O129" s="61">
        <v>-925523.64</v>
      </c>
      <c r="P129" s="61">
        <v>-925523.64</v>
      </c>
      <c r="Q129" s="61">
        <v>-925523.64</v>
      </c>
      <c r="R129" s="61">
        <v>-925523.64</v>
      </c>
      <c r="S129" s="62">
        <f t="shared" si="28"/>
        <v>-901133.34041666659</v>
      </c>
      <c r="T129" s="29"/>
      <c r="U129" s="51">
        <v>-901133.34041666659</v>
      </c>
      <c r="V129" s="29"/>
      <c r="W129" s="29"/>
      <c r="X129" s="29"/>
      <c r="Y129" s="91"/>
      <c r="Z129" s="91"/>
      <c r="AA129" s="91"/>
      <c r="AB129" s="29"/>
      <c r="AC129" s="29"/>
      <c r="AD129" s="51">
        <f t="shared" si="29"/>
        <v>-901133.34041666659</v>
      </c>
      <c r="AE129" s="51"/>
      <c r="AF129" s="33"/>
    </row>
    <row r="130" spans="1:32">
      <c r="A130" s="29">
        <v>116</v>
      </c>
      <c r="B130" s="95" t="s">
        <v>291</v>
      </c>
      <c r="C130" s="95" t="s">
        <v>849</v>
      </c>
      <c r="D130" s="95" t="s">
        <v>846</v>
      </c>
      <c r="E130" s="63" t="s">
        <v>300</v>
      </c>
      <c r="F130" s="61">
        <v>573545.80000000005</v>
      </c>
      <c r="G130" s="61">
        <v>37155.460000000101</v>
      </c>
      <c r="H130" s="61">
        <v>82552.110000000102</v>
      </c>
      <c r="I130" s="61">
        <v>138036.63</v>
      </c>
      <c r="J130" s="61">
        <v>177197.69</v>
      </c>
      <c r="K130" s="61">
        <v>251419.74</v>
      </c>
      <c r="L130" s="61">
        <v>328863.77</v>
      </c>
      <c r="M130" s="61">
        <v>384938.89</v>
      </c>
      <c r="N130" s="61">
        <v>478619.82</v>
      </c>
      <c r="O130" s="61">
        <v>519537.95</v>
      </c>
      <c r="P130" s="61">
        <v>745494.9</v>
      </c>
      <c r="Q130" s="61">
        <v>812487.12</v>
      </c>
      <c r="R130" s="61">
        <v>841777.31</v>
      </c>
      <c r="S130" s="62">
        <f t="shared" si="28"/>
        <v>388663.80291666673</v>
      </c>
      <c r="T130" s="29"/>
      <c r="U130" s="51">
        <v>388663.80291666673</v>
      </c>
      <c r="V130" s="29"/>
      <c r="W130" s="29"/>
      <c r="X130" s="29"/>
      <c r="Y130" s="91"/>
      <c r="Z130" s="91"/>
      <c r="AA130" s="91"/>
      <c r="AB130" s="29"/>
      <c r="AC130" s="29"/>
      <c r="AD130" s="51">
        <f t="shared" si="29"/>
        <v>388663.80291666673</v>
      </c>
      <c r="AE130" s="51"/>
      <c r="AF130" s="33"/>
    </row>
    <row r="131" spans="1:32">
      <c r="A131" s="29">
        <v>117</v>
      </c>
      <c r="B131" s="95" t="s">
        <v>291</v>
      </c>
      <c r="C131" s="95" t="s">
        <v>849</v>
      </c>
      <c r="D131" s="95" t="s">
        <v>847</v>
      </c>
      <c r="E131" s="63" t="s">
        <v>301</v>
      </c>
      <c r="F131" s="61">
        <v>-186454.91</v>
      </c>
      <c r="G131" s="61">
        <v>-9645.20999999999</v>
      </c>
      <c r="H131" s="61">
        <v>-19271.98</v>
      </c>
      <c r="I131" s="61">
        <v>-31703.56</v>
      </c>
      <c r="J131" s="61">
        <v>-53178.35</v>
      </c>
      <c r="K131" s="61">
        <v>-69202.05</v>
      </c>
      <c r="L131" s="61">
        <v>-81910.100000000006</v>
      </c>
      <c r="M131" s="61">
        <v>-89304.04</v>
      </c>
      <c r="N131" s="61">
        <v>-105321.57</v>
      </c>
      <c r="O131" s="61">
        <v>-113559.87</v>
      </c>
      <c r="P131" s="61">
        <v>-122874.52</v>
      </c>
      <c r="Q131" s="61">
        <v>-134624.4</v>
      </c>
      <c r="R131" s="61">
        <v>-142020.71</v>
      </c>
      <c r="S131" s="62">
        <f t="shared" si="28"/>
        <v>-82902.78833333333</v>
      </c>
      <c r="T131" s="29"/>
      <c r="U131" s="51">
        <v>-82902.78833333333</v>
      </c>
      <c r="V131" s="29"/>
      <c r="W131" s="29"/>
      <c r="X131" s="29"/>
      <c r="Y131" s="91"/>
      <c r="Z131" s="91"/>
      <c r="AA131" s="91"/>
      <c r="AB131" s="29"/>
      <c r="AC131" s="29"/>
      <c r="AD131" s="51">
        <f t="shared" si="29"/>
        <v>-82902.78833333333</v>
      </c>
      <c r="AE131" s="51"/>
      <c r="AF131" s="33"/>
    </row>
    <row r="132" spans="1:32">
      <c r="A132" s="29">
        <v>118</v>
      </c>
      <c r="B132" s="95" t="s">
        <v>291</v>
      </c>
      <c r="C132" s="95" t="s">
        <v>849</v>
      </c>
      <c r="D132" s="95" t="s">
        <v>848</v>
      </c>
      <c r="E132" s="63" t="s">
        <v>302</v>
      </c>
      <c r="F132" s="61">
        <v>-972458.08</v>
      </c>
      <c r="G132" s="61">
        <v>-115024.67</v>
      </c>
      <c r="H132" s="61">
        <v>-275626.05</v>
      </c>
      <c r="I132" s="61">
        <v>-319831.96999999997</v>
      </c>
      <c r="J132" s="61">
        <v>-298766.8</v>
      </c>
      <c r="K132" s="61">
        <v>-368948.2</v>
      </c>
      <c r="L132" s="61">
        <v>-601950.96</v>
      </c>
      <c r="M132" s="61">
        <v>-548598.37</v>
      </c>
      <c r="N132" s="61">
        <v>-587630.44999999995</v>
      </c>
      <c r="O132" s="61">
        <v>-555437.31999999995</v>
      </c>
      <c r="P132" s="61">
        <v>-540857.93999999994</v>
      </c>
      <c r="Q132" s="61">
        <v>-494021.05</v>
      </c>
      <c r="R132" s="61">
        <v>-528387</v>
      </c>
      <c r="S132" s="62">
        <f t="shared" si="28"/>
        <v>-454759.6933333333</v>
      </c>
      <c r="T132" s="29"/>
      <c r="U132" s="51">
        <v>-454759.6933333333</v>
      </c>
      <c r="V132" s="29"/>
      <c r="W132" s="29"/>
      <c r="X132" s="29"/>
      <c r="Y132" s="91"/>
      <c r="Z132" s="91"/>
      <c r="AA132" s="91"/>
      <c r="AB132" s="29"/>
      <c r="AC132" s="29"/>
      <c r="AD132" s="51">
        <f t="shared" si="29"/>
        <v>-454759.6933333333</v>
      </c>
      <c r="AE132" s="51"/>
      <c r="AF132" s="33"/>
    </row>
    <row r="133" spans="1:32">
      <c r="A133" s="29">
        <v>119</v>
      </c>
      <c r="B133" s="95" t="s">
        <v>291</v>
      </c>
      <c r="C133" s="95" t="s">
        <v>850</v>
      </c>
      <c r="D133" s="95" t="s">
        <v>845</v>
      </c>
      <c r="E133" s="63" t="s">
        <v>303</v>
      </c>
      <c r="F133" s="61">
        <v>-22551</v>
      </c>
      <c r="G133" s="61">
        <v>-28081.040000000001</v>
      </c>
      <c r="H133" s="61">
        <v>-28081.040000000001</v>
      </c>
      <c r="I133" s="61">
        <v>-28081.040000000001</v>
      </c>
      <c r="J133" s="61">
        <v>-28081.040000000001</v>
      </c>
      <c r="K133" s="61">
        <v>-28081.040000000001</v>
      </c>
      <c r="L133" s="61">
        <v>-28081.040000000001</v>
      </c>
      <c r="M133" s="61">
        <v>-28081.040000000001</v>
      </c>
      <c r="N133" s="61">
        <v>-28081.040000000001</v>
      </c>
      <c r="O133" s="61">
        <v>-28081.040000000001</v>
      </c>
      <c r="P133" s="61">
        <v>-28081.040000000001</v>
      </c>
      <c r="Q133" s="61">
        <v>-28081.040000000001</v>
      </c>
      <c r="R133" s="61">
        <v>-28081.040000000001</v>
      </c>
      <c r="S133" s="62">
        <f t="shared" si="28"/>
        <v>-27850.62166666667</v>
      </c>
      <c r="T133" s="29"/>
      <c r="U133" s="51">
        <v>-27850.62166666667</v>
      </c>
      <c r="V133" s="29"/>
      <c r="W133" s="29"/>
      <c r="X133" s="29"/>
      <c r="Y133" s="91"/>
      <c r="Z133" s="91"/>
      <c r="AA133" s="91"/>
      <c r="AB133" s="29"/>
      <c r="AC133" s="29"/>
      <c r="AD133" s="51">
        <f t="shared" si="29"/>
        <v>-27850.62166666667</v>
      </c>
      <c r="AE133" s="51"/>
      <c r="AF133" s="33"/>
    </row>
    <row r="134" spans="1:32">
      <c r="A134" s="29">
        <v>120</v>
      </c>
      <c r="B134" s="95" t="s">
        <v>291</v>
      </c>
      <c r="C134" s="95" t="s">
        <v>850</v>
      </c>
      <c r="D134" s="95" t="s">
        <v>846</v>
      </c>
      <c r="E134" s="63" t="s">
        <v>304</v>
      </c>
      <c r="F134" s="61">
        <v>-5566.04</v>
      </c>
      <c r="G134" s="61">
        <v>0</v>
      </c>
      <c r="H134" s="61">
        <v>0</v>
      </c>
      <c r="I134" s="61">
        <v>0</v>
      </c>
      <c r="J134" s="61">
        <v>-1398.95</v>
      </c>
      <c r="K134" s="61">
        <v>-1398.95</v>
      </c>
      <c r="L134" s="61">
        <v>-1398.95</v>
      </c>
      <c r="M134" s="61">
        <v>-1398.95</v>
      </c>
      <c r="N134" s="61">
        <v>-1398.95</v>
      </c>
      <c r="O134" s="61">
        <v>-1398.95</v>
      </c>
      <c r="P134" s="61">
        <v>-1398.95</v>
      </c>
      <c r="Q134" s="61">
        <v>-1398.95</v>
      </c>
      <c r="R134" s="61">
        <v>-1398.95</v>
      </c>
      <c r="S134" s="62">
        <f t="shared" si="28"/>
        <v>-1222.8412500000002</v>
      </c>
      <c r="T134" s="29"/>
      <c r="U134" s="51">
        <v>-1222.8412500000002</v>
      </c>
      <c r="V134" s="29"/>
      <c r="W134" s="29"/>
      <c r="X134" s="29"/>
      <c r="Y134" s="91"/>
      <c r="Z134" s="91"/>
      <c r="AA134" s="91"/>
      <c r="AB134" s="29"/>
      <c r="AC134" s="29"/>
      <c r="AD134" s="51">
        <f t="shared" si="29"/>
        <v>-1222.8412500000002</v>
      </c>
      <c r="AE134" s="51"/>
      <c r="AF134" s="33"/>
    </row>
    <row r="135" spans="1:32">
      <c r="A135" s="29">
        <v>121</v>
      </c>
      <c r="B135" s="95" t="s">
        <v>291</v>
      </c>
      <c r="C135" s="95" t="s">
        <v>850</v>
      </c>
      <c r="D135" s="95" t="s">
        <v>847</v>
      </c>
      <c r="E135" s="63" t="s">
        <v>305</v>
      </c>
      <c r="F135" s="61">
        <v>-180.6</v>
      </c>
      <c r="G135" s="61">
        <v>0</v>
      </c>
      <c r="H135" s="61">
        <v>0</v>
      </c>
      <c r="I135" s="61">
        <v>0</v>
      </c>
      <c r="J135" s="61">
        <v>0</v>
      </c>
      <c r="K135" s="61">
        <v>0</v>
      </c>
      <c r="L135" s="61">
        <v>0</v>
      </c>
      <c r="M135" s="61">
        <v>0</v>
      </c>
      <c r="N135" s="61">
        <v>0</v>
      </c>
      <c r="O135" s="61">
        <v>0</v>
      </c>
      <c r="P135" s="61">
        <v>0</v>
      </c>
      <c r="Q135" s="61">
        <v>0</v>
      </c>
      <c r="R135" s="61">
        <v>0</v>
      </c>
      <c r="S135" s="62">
        <f t="shared" si="28"/>
        <v>-7.5249999999999995</v>
      </c>
      <c r="T135" s="29"/>
      <c r="U135" s="51">
        <v>-7.5249999999999995</v>
      </c>
      <c r="V135" s="29"/>
      <c r="W135" s="29"/>
      <c r="X135" s="29"/>
      <c r="Y135" s="91"/>
      <c r="Z135" s="91"/>
      <c r="AA135" s="91"/>
      <c r="AB135" s="29"/>
      <c r="AC135" s="29"/>
      <c r="AD135" s="51">
        <f t="shared" si="29"/>
        <v>-7.5249999999999995</v>
      </c>
      <c r="AE135" s="51"/>
      <c r="AF135" s="33"/>
    </row>
    <row r="136" spans="1:32">
      <c r="A136" s="29">
        <v>122</v>
      </c>
      <c r="B136" s="95" t="s">
        <v>291</v>
      </c>
      <c r="C136" s="95" t="s">
        <v>850</v>
      </c>
      <c r="D136" s="95" t="s">
        <v>848</v>
      </c>
      <c r="E136" s="63" t="s">
        <v>306</v>
      </c>
      <c r="F136" s="65">
        <v>216.6</v>
      </c>
      <c r="G136" s="65">
        <v>0</v>
      </c>
      <c r="H136" s="65">
        <v>0</v>
      </c>
      <c r="I136" s="65">
        <v>0</v>
      </c>
      <c r="J136" s="65">
        <v>0</v>
      </c>
      <c r="K136" s="65">
        <v>0</v>
      </c>
      <c r="L136" s="65">
        <v>0</v>
      </c>
      <c r="M136" s="65">
        <v>0</v>
      </c>
      <c r="N136" s="65">
        <v>0</v>
      </c>
      <c r="O136" s="65">
        <v>0</v>
      </c>
      <c r="P136" s="65">
        <v>0</v>
      </c>
      <c r="Q136" s="65">
        <v>0</v>
      </c>
      <c r="R136" s="65">
        <v>1482.95</v>
      </c>
      <c r="S136" s="66">
        <f t="shared" si="28"/>
        <v>70.814583333333331</v>
      </c>
      <c r="T136" s="29"/>
      <c r="U136" s="51">
        <v>70.814583333333331</v>
      </c>
      <c r="V136" s="29"/>
      <c r="W136" s="29"/>
      <c r="X136" s="29"/>
      <c r="Y136" s="91"/>
      <c r="Z136" s="91"/>
      <c r="AA136" s="91"/>
      <c r="AB136" s="29"/>
      <c r="AC136" s="29"/>
      <c r="AD136" s="51">
        <f t="shared" si="29"/>
        <v>70.814583333333331</v>
      </c>
      <c r="AE136" s="51"/>
      <c r="AF136" s="33"/>
    </row>
    <row r="137" spans="1:32">
      <c r="A137" s="29">
        <v>123</v>
      </c>
      <c r="B137" s="29"/>
      <c r="C137" s="29"/>
      <c r="D137" s="29"/>
      <c r="E137" s="97" t="s">
        <v>153</v>
      </c>
      <c r="F137" s="68">
        <f t="shared" ref="F137:H137" si="30">SUM(F118:F136)</f>
        <v>-1271513.46</v>
      </c>
      <c r="G137" s="68">
        <f t="shared" si="30"/>
        <v>-1374797.6799999997</v>
      </c>
      <c r="H137" s="68">
        <f t="shared" si="30"/>
        <v>-1504166.05</v>
      </c>
      <c r="I137" s="68">
        <f t="shared" ref="I137:S137" si="31">SUM(I118:I136)</f>
        <v>-1499651.6300000001</v>
      </c>
      <c r="J137" s="68">
        <f t="shared" si="31"/>
        <v>-1450476.2600000002</v>
      </c>
      <c r="K137" s="68">
        <f t="shared" si="31"/>
        <v>-1466317.73</v>
      </c>
      <c r="L137" s="68">
        <f t="shared" si="31"/>
        <v>-1614041.8099999998</v>
      </c>
      <c r="M137" s="68">
        <f t="shared" si="31"/>
        <v>-1512175.3</v>
      </c>
      <c r="N137" s="68">
        <f t="shared" si="31"/>
        <v>-1436003.1400000001</v>
      </c>
      <c r="O137" s="68">
        <f t="shared" si="31"/>
        <v>-1311867.8500000001</v>
      </c>
      <c r="P137" s="68">
        <f t="shared" si="31"/>
        <v>-1065307.1099999999</v>
      </c>
      <c r="Q137" s="68">
        <f t="shared" si="31"/>
        <v>-957104.55</v>
      </c>
      <c r="R137" s="68">
        <f t="shared" si="31"/>
        <v>-964550.52</v>
      </c>
      <c r="S137" s="68">
        <f t="shared" si="31"/>
        <v>-1359161.7583333331</v>
      </c>
      <c r="T137" s="29"/>
      <c r="U137" s="29"/>
      <c r="V137" s="29"/>
      <c r="W137" s="29"/>
      <c r="X137" s="29"/>
      <c r="Y137" s="91"/>
      <c r="Z137" s="91"/>
      <c r="AA137" s="91"/>
      <c r="AB137" s="29"/>
      <c r="AC137" s="29"/>
      <c r="AD137" s="29"/>
      <c r="AE137" s="29"/>
      <c r="AF137" s="33"/>
    </row>
    <row r="138" spans="1:32">
      <c r="A138" s="29">
        <v>124</v>
      </c>
      <c r="B138" s="29"/>
      <c r="C138" s="29"/>
      <c r="D138" s="29"/>
      <c r="E138" s="97"/>
      <c r="F138" s="96"/>
      <c r="G138" s="96"/>
      <c r="H138" s="96"/>
      <c r="I138" s="96"/>
      <c r="J138" s="96"/>
      <c r="K138" s="96"/>
      <c r="L138" s="96"/>
      <c r="M138" s="96"/>
      <c r="N138" s="96"/>
      <c r="O138" s="96"/>
      <c r="P138" s="96"/>
      <c r="Q138" s="96"/>
      <c r="R138" s="96"/>
      <c r="S138" s="96"/>
      <c r="T138" s="29"/>
      <c r="U138" s="29"/>
      <c r="V138" s="29"/>
      <c r="W138" s="29"/>
      <c r="X138" s="29"/>
      <c r="Y138" s="91"/>
      <c r="Z138" s="91"/>
      <c r="AA138" s="91"/>
      <c r="AB138" s="29"/>
      <c r="AC138" s="29"/>
      <c r="AD138" s="29"/>
      <c r="AE138" s="29"/>
      <c r="AF138" s="33"/>
    </row>
    <row r="139" spans="1:32">
      <c r="A139" s="29">
        <v>125</v>
      </c>
      <c r="B139" s="29"/>
      <c r="C139" s="29"/>
      <c r="D139" s="29"/>
      <c r="E139" s="97" t="s">
        <v>154</v>
      </c>
      <c r="F139" s="64">
        <f t="shared" ref="F139:S139" si="32">+F116+F137</f>
        <v>18633143.780000001</v>
      </c>
      <c r="G139" s="64">
        <f t="shared" si="32"/>
        <v>24302139.099999998</v>
      </c>
      <c r="H139" s="64">
        <f t="shared" si="32"/>
        <v>28321413.289999995</v>
      </c>
      <c r="I139" s="64">
        <f t="shared" si="32"/>
        <v>25111345.280000001</v>
      </c>
      <c r="J139" s="64">
        <f t="shared" si="32"/>
        <v>18803990.189999998</v>
      </c>
      <c r="K139" s="64">
        <f t="shared" si="32"/>
        <v>11383821.25</v>
      </c>
      <c r="L139" s="64">
        <f t="shared" si="32"/>
        <v>8468202.2400000002</v>
      </c>
      <c r="M139" s="64">
        <f t="shared" si="32"/>
        <v>5623588.2599999998</v>
      </c>
      <c r="N139" s="64">
        <f t="shared" si="32"/>
        <v>4836072.7199999988</v>
      </c>
      <c r="O139" s="64">
        <f t="shared" si="32"/>
        <v>8633856.790000001</v>
      </c>
      <c r="P139" s="64">
        <f t="shared" si="32"/>
        <v>10288035.299999999</v>
      </c>
      <c r="Q139" s="64">
        <f t="shared" si="32"/>
        <v>13756224.609999999</v>
      </c>
      <c r="R139" s="64">
        <f t="shared" si="32"/>
        <v>24631655.239999998</v>
      </c>
      <c r="S139" s="64">
        <f t="shared" si="32"/>
        <v>15096757.378333334</v>
      </c>
      <c r="T139" s="29"/>
      <c r="U139" s="29"/>
      <c r="V139" s="29"/>
      <c r="W139" s="29"/>
      <c r="X139" s="29"/>
      <c r="Y139" s="91"/>
      <c r="Z139" s="91"/>
      <c r="AA139" s="91"/>
      <c r="AB139" s="29"/>
      <c r="AC139" s="29"/>
      <c r="AD139" s="29"/>
      <c r="AE139" s="29"/>
      <c r="AF139" s="33"/>
    </row>
    <row r="140" spans="1:32">
      <c r="A140" s="29">
        <v>126</v>
      </c>
      <c r="B140" s="29"/>
      <c r="C140" s="29"/>
      <c r="D140" s="29"/>
      <c r="E140" s="97"/>
      <c r="F140" s="61"/>
      <c r="G140" s="61"/>
      <c r="H140" s="61"/>
      <c r="I140" s="61"/>
      <c r="J140" s="61"/>
      <c r="K140" s="61"/>
      <c r="L140" s="61"/>
      <c r="M140" s="61"/>
      <c r="N140" s="61"/>
      <c r="O140" s="61"/>
      <c r="P140" s="61"/>
      <c r="Q140" s="61"/>
      <c r="R140" s="61"/>
      <c r="S140" s="62"/>
      <c r="T140" s="29"/>
      <c r="U140" s="29"/>
      <c r="V140" s="29"/>
      <c r="W140" s="29"/>
      <c r="X140" s="29"/>
      <c r="Y140" s="91"/>
      <c r="Z140" s="91"/>
      <c r="AA140" s="91"/>
      <c r="AB140" s="29"/>
      <c r="AC140" s="29"/>
      <c r="AD140" s="29"/>
      <c r="AE140" s="29"/>
      <c r="AF140" s="33"/>
    </row>
    <row r="141" spans="1:32">
      <c r="A141" s="29">
        <v>127</v>
      </c>
      <c r="B141" s="95" t="s">
        <v>776</v>
      </c>
      <c r="C141" s="95" t="s">
        <v>851</v>
      </c>
      <c r="D141" s="95" t="s">
        <v>852</v>
      </c>
      <c r="E141" s="63" t="s">
        <v>311</v>
      </c>
      <c r="F141" s="61">
        <v>838523.46</v>
      </c>
      <c r="G141" s="61">
        <v>805421.26</v>
      </c>
      <c r="H141" s="61">
        <v>801726.35</v>
      </c>
      <c r="I141" s="61">
        <v>777100.99</v>
      </c>
      <c r="J141" s="61">
        <v>712474.9</v>
      </c>
      <c r="K141" s="61">
        <v>846900.93</v>
      </c>
      <c r="L141" s="61">
        <v>695025.31</v>
      </c>
      <c r="M141" s="61">
        <v>642199.31999999995</v>
      </c>
      <c r="N141" s="61">
        <v>624274.87</v>
      </c>
      <c r="O141" s="61">
        <v>665739.86</v>
      </c>
      <c r="P141" s="61">
        <v>648753.81999999995</v>
      </c>
      <c r="Q141" s="61">
        <v>655174.48</v>
      </c>
      <c r="R141" s="61">
        <v>638331.68999999994</v>
      </c>
      <c r="S141" s="62">
        <f t="shared" ref="S141:S165" si="33">((F141+R141)+((G141+H141+I141+J141+K141+L141+M141+N141+O141+P141+Q141)*2))/24</f>
        <v>717768.30541666679</v>
      </c>
      <c r="T141" s="29"/>
      <c r="U141" s="51">
        <v>717768.30541666679</v>
      </c>
      <c r="V141" s="29"/>
      <c r="W141" s="29"/>
      <c r="X141" s="29"/>
      <c r="Y141" s="91"/>
      <c r="Z141" s="91"/>
      <c r="AA141" s="91"/>
      <c r="AB141" s="29"/>
      <c r="AC141" s="29"/>
      <c r="AD141" s="51">
        <f t="shared" ref="AD141:AD165" si="34">+S141</f>
        <v>717768.30541666679</v>
      </c>
      <c r="AE141" s="51"/>
      <c r="AF141" s="33"/>
    </row>
    <row r="142" spans="1:32">
      <c r="A142" s="29">
        <v>128</v>
      </c>
      <c r="B142" s="95" t="s">
        <v>853</v>
      </c>
      <c r="C142" s="95" t="s">
        <v>851</v>
      </c>
      <c r="D142" s="95" t="s">
        <v>852</v>
      </c>
      <c r="E142" s="63" t="s">
        <v>312</v>
      </c>
      <c r="F142" s="61">
        <v>348607.83</v>
      </c>
      <c r="G142" s="61">
        <v>336447</v>
      </c>
      <c r="H142" s="61">
        <v>336505.27</v>
      </c>
      <c r="I142" s="61">
        <v>335769.68</v>
      </c>
      <c r="J142" s="61">
        <v>336652.46</v>
      </c>
      <c r="K142" s="61">
        <v>375792.98</v>
      </c>
      <c r="L142" s="61">
        <v>403488.72</v>
      </c>
      <c r="M142" s="61">
        <v>413458.29</v>
      </c>
      <c r="N142" s="61">
        <v>427434.77</v>
      </c>
      <c r="O142" s="61">
        <v>433454.58</v>
      </c>
      <c r="P142" s="61">
        <v>452232.65</v>
      </c>
      <c r="Q142" s="61">
        <v>482719.8</v>
      </c>
      <c r="R142" s="61">
        <v>478974.99</v>
      </c>
      <c r="S142" s="62">
        <f t="shared" si="33"/>
        <v>395645.63416666671</v>
      </c>
      <c r="T142" s="29"/>
      <c r="U142" s="51">
        <v>395645.63416666671</v>
      </c>
      <c r="V142" s="29"/>
      <c r="W142" s="29"/>
      <c r="X142" s="29"/>
      <c r="Y142" s="91"/>
      <c r="Z142" s="91"/>
      <c r="AA142" s="91"/>
      <c r="AB142" s="29"/>
      <c r="AC142" s="29"/>
      <c r="AD142" s="51">
        <f t="shared" si="34"/>
        <v>395645.63416666671</v>
      </c>
      <c r="AE142" s="51"/>
      <c r="AF142" s="33"/>
    </row>
    <row r="143" spans="1:32">
      <c r="A143" s="29">
        <v>129</v>
      </c>
      <c r="B143" s="95" t="s">
        <v>854</v>
      </c>
      <c r="C143" s="95" t="s">
        <v>851</v>
      </c>
      <c r="D143" s="95" t="s">
        <v>852</v>
      </c>
      <c r="E143" s="63" t="s">
        <v>313</v>
      </c>
      <c r="F143" s="61">
        <v>536867.38</v>
      </c>
      <c r="G143" s="61">
        <v>527256.5</v>
      </c>
      <c r="H143" s="61">
        <v>545265.25</v>
      </c>
      <c r="I143" s="61">
        <v>545275.87</v>
      </c>
      <c r="J143" s="61">
        <v>551247.93999999994</v>
      </c>
      <c r="K143" s="61">
        <v>512147.93</v>
      </c>
      <c r="L143" s="61">
        <v>517329.76</v>
      </c>
      <c r="M143" s="61">
        <v>524638.59</v>
      </c>
      <c r="N143" s="61">
        <v>503245.38</v>
      </c>
      <c r="O143" s="61">
        <v>478674.61</v>
      </c>
      <c r="P143" s="61">
        <v>494928.15</v>
      </c>
      <c r="Q143" s="61">
        <v>498726.23</v>
      </c>
      <c r="R143" s="61">
        <v>453191.8</v>
      </c>
      <c r="S143" s="62">
        <f t="shared" si="33"/>
        <v>516147.15000000008</v>
      </c>
      <c r="T143" s="29"/>
      <c r="U143" s="51">
        <v>516147.15000000008</v>
      </c>
      <c r="V143" s="29"/>
      <c r="W143" s="29"/>
      <c r="X143" s="29"/>
      <c r="Y143" s="91"/>
      <c r="Z143" s="91"/>
      <c r="AA143" s="91"/>
      <c r="AB143" s="29"/>
      <c r="AC143" s="29"/>
      <c r="AD143" s="51">
        <f t="shared" si="34"/>
        <v>516147.15000000008</v>
      </c>
      <c r="AE143" s="51"/>
      <c r="AF143" s="33"/>
    </row>
    <row r="144" spans="1:32">
      <c r="A144" s="29">
        <v>130</v>
      </c>
      <c r="B144" s="95" t="s">
        <v>855</v>
      </c>
      <c r="C144" s="95" t="s">
        <v>851</v>
      </c>
      <c r="D144" s="95" t="s">
        <v>852</v>
      </c>
      <c r="E144" s="63" t="s">
        <v>314</v>
      </c>
      <c r="F144" s="61">
        <v>616072.66</v>
      </c>
      <c r="G144" s="61">
        <v>650977.96</v>
      </c>
      <c r="H144" s="61">
        <v>631269.37</v>
      </c>
      <c r="I144" s="61">
        <v>665210.46</v>
      </c>
      <c r="J144" s="61">
        <v>586713.12</v>
      </c>
      <c r="K144" s="61">
        <v>589598.51</v>
      </c>
      <c r="L144" s="61">
        <v>628230.67000000004</v>
      </c>
      <c r="M144" s="61">
        <v>671674.37</v>
      </c>
      <c r="N144" s="61">
        <v>685477.24</v>
      </c>
      <c r="O144" s="61">
        <v>701185.71</v>
      </c>
      <c r="P144" s="61">
        <v>691730.45</v>
      </c>
      <c r="Q144" s="61">
        <v>454247.99</v>
      </c>
      <c r="R144" s="61">
        <v>526407.12</v>
      </c>
      <c r="S144" s="62">
        <f t="shared" si="33"/>
        <v>627296.31166666665</v>
      </c>
      <c r="T144" s="29"/>
      <c r="U144" s="51">
        <v>627296.31166666665</v>
      </c>
      <c r="V144" s="29"/>
      <c r="W144" s="29"/>
      <c r="X144" s="29"/>
      <c r="Y144" s="91"/>
      <c r="Z144" s="91"/>
      <c r="AA144" s="91"/>
      <c r="AB144" s="29"/>
      <c r="AC144" s="29"/>
      <c r="AD144" s="51">
        <f t="shared" si="34"/>
        <v>627296.31166666665</v>
      </c>
      <c r="AE144" s="51"/>
      <c r="AF144" s="33"/>
    </row>
    <row r="145" spans="1:32">
      <c r="A145" s="29">
        <v>131</v>
      </c>
      <c r="B145" s="95" t="s">
        <v>856</v>
      </c>
      <c r="C145" s="95" t="s">
        <v>851</v>
      </c>
      <c r="D145" s="95" t="s">
        <v>852</v>
      </c>
      <c r="E145" s="63" t="s">
        <v>315</v>
      </c>
      <c r="F145" s="61">
        <v>512563.57</v>
      </c>
      <c r="G145" s="61">
        <v>512678.99</v>
      </c>
      <c r="H145" s="61">
        <v>511109.7</v>
      </c>
      <c r="I145" s="61">
        <v>514904.42</v>
      </c>
      <c r="J145" s="61">
        <v>536253.4</v>
      </c>
      <c r="K145" s="61">
        <v>553229.91</v>
      </c>
      <c r="L145" s="61">
        <v>548661.66</v>
      </c>
      <c r="M145" s="61">
        <v>544844.59</v>
      </c>
      <c r="N145" s="61">
        <v>542523.81000000006</v>
      </c>
      <c r="O145" s="61">
        <v>534143.46</v>
      </c>
      <c r="P145" s="61">
        <v>518279.1</v>
      </c>
      <c r="Q145" s="61">
        <v>423584.05</v>
      </c>
      <c r="R145" s="61">
        <v>438092.92</v>
      </c>
      <c r="S145" s="62">
        <f t="shared" si="33"/>
        <v>517961.77791666664</v>
      </c>
      <c r="T145" s="29"/>
      <c r="U145" s="51">
        <v>517961.77791666664</v>
      </c>
      <c r="V145" s="29"/>
      <c r="W145" s="29"/>
      <c r="X145" s="29"/>
      <c r="Y145" s="91"/>
      <c r="Z145" s="91"/>
      <c r="AA145" s="91"/>
      <c r="AB145" s="29"/>
      <c r="AC145" s="29"/>
      <c r="AD145" s="51">
        <f t="shared" si="34"/>
        <v>517961.77791666664</v>
      </c>
      <c r="AE145" s="51"/>
      <c r="AF145" s="33"/>
    </row>
    <row r="146" spans="1:32">
      <c r="A146" s="29">
        <v>132</v>
      </c>
      <c r="B146" s="95" t="s">
        <v>857</v>
      </c>
      <c r="C146" s="95" t="s">
        <v>851</v>
      </c>
      <c r="D146" s="95" t="s">
        <v>852</v>
      </c>
      <c r="E146" s="63" t="s">
        <v>316</v>
      </c>
      <c r="F146" s="61">
        <v>99132.08</v>
      </c>
      <c r="G146" s="61">
        <v>99132.08</v>
      </c>
      <c r="H146" s="61">
        <v>98249.21</v>
      </c>
      <c r="I146" s="61">
        <v>97432.960000000006</v>
      </c>
      <c r="J146" s="61">
        <v>93450.49</v>
      </c>
      <c r="K146" s="61">
        <v>98155.76</v>
      </c>
      <c r="L146" s="61">
        <v>97503.02</v>
      </c>
      <c r="M146" s="61">
        <v>99438.720000000001</v>
      </c>
      <c r="N146" s="61">
        <v>102700.31</v>
      </c>
      <c r="O146" s="61">
        <v>104144.28</v>
      </c>
      <c r="P146" s="61">
        <v>107709.11</v>
      </c>
      <c r="Q146" s="61">
        <v>113998.41</v>
      </c>
      <c r="R146" s="61">
        <v>111019.45</v>
      </c>
      <c r="S146" s="62">
        <f t="shared" si="33"/>
        <v>101415.84291666666</v>
      </c>
      <c r="T146" s="29"/>
      <c r="U146" s="51">
        <v>101415.84291666666</v>
      </c>
      <c r="V146" s="29"/>
      <c r="W146" s="29"/>
      <c r="X146" s="29"/>
      <c r="Y146" s="91"/>
      <c r="Z146" s="91"/>
      <c r="AA146" s="91"/>
      <c r="AB146" s="29"/>
      <c r="AC146" s="29"/>
      <c r="AD146" s="51">
        <f t="shared" si="34"/>
        <v>101415.84291666666</v>
      </c>
      <c r="AE146" s="51"/>
      <c r="AF146" s="33"/>
    </row>
    <row r="147" spans="1:32">
      <c r="A147" s="29">
        <v>133</v>
      </c>
      <c r="B147" s="95" t="s">
        <v>858</v>
      </c>
      <c r="C147" s="95" t="s">
        <v>851</v>
      </c>
      <c r="D147" s="95" t="s">
        <v>852</v>
      </c>
      <c r="E147" s="63" t="s">
        <v>317</v>
      </c>
      <c r="F147" s="61">
        <v>395535.87</v>
      </c>
      <c r="G147" s="61">
        <v>314496.84999999998</v>
      </c>
      <c r="H147" s="61">
        <v>321489.48</v>
      </c>
      <c r="I147" s="61">
        <v>278813.62</v>
      </c>
      <c r="J147" s="61">
        <v>307016.89</v>
      </c>
      <c r="K147" s="61">
        <v>330502.3</v>
      </c>
      <c r="L147" s="61">
        <v>300629.88</v>
      </c>
      <c r="M147" s="61">
        <v>306245.59000000003</v>
      </c>
      <c r="N147" s="61">
        <v>331577.42</v>
      </c>
      <c r="O147" s="61">
        <v>331933.86</v>
      </c>
      <c r="P147" s="61">
        <v>327104.11</v>
      </c>
      <c r="Q147" s="61">
        <v>1528644.53</v>
      </c>
      <c r="R147" s="61">
        <v>348906.74</v>
      </c>
      <c r="S147" s="62">
        <f t="shared" si="33"/>
        <v>420889.65291666659</v>
      </c>
      <c r="T147" s="29"/>
      <c r="U147" s="51">
        <v>420889.65291666659</v>
      </c>
      <c r="V147" s="29"/>
      <c r="W147" s="29"/>
      <c r="X147" s="29"/>
      <c r="Y147" s="91"/>
      <c r="Z147" s="91"/>
      <c r="AA147" s="91"/>
      <c r="AB147" s="29"/>
      <c r="AC147" s="29"/>
      <c r="AD147" s="51">
        <f t="shared" si="34"/>
        <v>420889.65291666659</v>
      </c>
      <c r="AE147" s="51"/>
      <c r="AF147" s="33"/>
    </row>
    <row r="148" spans="1:32">
      <c r="A148" s="29">
        <v>134</v>
      </c>
      <c r="B148" s="95" t="s">
        <v>859</v>
      </c>
      <c r="C148" s="95" t="s">
        <v>851</v>
      </c>
      <c r="D148" s="95" t="s">
        <v>852</v>
      </c>
      <c r="E148" s="63" t="s">
        <v>318</v>
      </c>
      <c r="F148" s="61">
        <v>315890.34999999998</v>
      </c>
      <c r="G148" s="61">
        <v>312504.11</v>
      </c>
      <c r="H148" s="61">
        <v>302783.69</v>
      </c>
      <c r="I148" s="61">
        <v>324260.46000000002</v>
      </c>
      <c r="J148" s="61">
        <v>337906.42</v>
      </c>
      <c r="K148" s="61">
        <v>362973.47</v>
      </c>
      <c r="L148" s="61">
        <v>438965.67</v>
      </c>
      <c r="M148" s="61">
        <v>438897.33</v>
      </c>
      <c r="N148" s="61">
        <v>449678.74</v>
      </c>
      <c r="O148" s="61">
        <v>837899.3</v>
      </c>
      <c r="P148" s="61">
        <v>847618.82</v>
      </c>
      <c r="Q148" s="61">
        <v>384476.24</v>
      </c>
      <c r="R148" s="61">
        <v>394538.7</v>
      </c>
      <c r="S148" s="62">
        <f t="shared" si="33"/>
        <v>449431.56458333338</v>
      </c>
      <c r="T148" s="29"/>
      <c r="U148" s="51">
        <v>449431.56458333338</v>
      </c>
      <c r="V148" s="29"/>
      <c r="W148" s="29"/>
      <c r="X148" s="29"/>
      <c r="Y148" s="91"/>
      <c r="Z148" s="91"/>
      <c r="AA148" s="91"/>
      <c r="AB148" s="29"/>
      <c r="AC148" s="29"/>
      <c r="AD148" s="51">
        <f t="shared" si="34"/>
        <v>449431.56458333338</v>
      </c>
      <c r="AE148" s="51"/>
      <c r="AF148" s="33"/>
    </row>
    <row r="149" spans="1:32">
      <c r="A149" s="29">
        <v>135</v>
      </c>
      <c r="B149" s="95" t="s">
        <v>860</v>
      </c>
      <c r="C149" s="95" t="s">
        <v>851</v>
      </c>
      <c r="D149" s="95" t="s">
        <v>852</v>
      </c>
      <c r="E149" s="63" t="s">
        <v>319</v>
      </c>
      <c r="F149" s="61">
        <v>163671.53</v>
      </c>
      <c r="G149" s="61">
        <v>161967.92000000001</v>
      </c>
      <c r="H149" s="61">
        <v>163388.82</v>
      </c>
      <c r="I149" s="61">
        <v>158930.01999999999</v>
      </c>
      <c r="J149" s="61">
        <v>145231.37</v>
      </c>
      <c r="K149" s="61">
        <v>154005.04999999999</v>
      </c>
      <c r="L149" s="61">
        <v>153495.46</v>
      </c>
      <c r="M149" s="61">
        <v>151676.87</v>
      </c>
      <c r="N149" s="61">
        <v>144968.81</v>
      </c>
      <c r="O149" s="61">
        <v>139975.65</v>
      </c>
      <c r="P149" s="61">
        <v>128294.37</v>
      </c>
      <c r="Q149" s="61">
        <v>131115.43</v>
      </c>
      <c r="R149" s="61">
        <v>131462.42000000001</v>
      </c>
      <c r="S149" s="62">
        <f t="shared" si="33"/>
        <v>148384.72874999998</v>
      </c>
      <c r="T149" s="29"/>
      <c r="U149" s="51">
        <v>148384.72874999998</v>
      </c>
      <c r="V149" s="29"/>
      <c r="W149" s="29"/>
      <c r="X149" s="29"/>
      <c r="Y149" s="91"/>
      <c r="Z149" s="91"/>
      <c r="AA149" s="91"/>
      <c r="AB149" s="29"/>
      <c r="AC149" s="29"/>
      <c r="AD149" s="51">
        <f t="shared" si="34"/>
        <v>148384.72874999998</v>
      </c>
      <c r="AE149" s="51"/>
      <c r="AF149" s="33"/>
    </row>
    <row r="150" spans="1:32">
      <c r="A150" s="29">
        <v>136</v>
      </c>
      <c r="B150" s="95" t="s">
        <v>861</v>
      </c>
      <c r="C150" s="95" t="s">
        <v>851</v>
      </c>
      <c r="D150" s="95" t="s">
        <v>852</v>
      </c>
      <c r="E150" s="63" t="s">
        <v>320</v>
      </c>
      <c r="F150" s="61">
        <v>521911.43</v>
      </c>
      <c r="G150" s="61">
        <v>524180.69</v>
      </c>
      <c r="H150" s="61">
        <v>523557.41</v>
      </c>
      <c r="I150" s="61">
        <v>534850.93000000005</v>
      </c>
      <c r="J150" s="61">
        <v>528537.36</v>
      </c>
      <c r="K150" s="61">
        <v>511688.03</v>
      </c>
      <c r="L150" s="61">
        <v>529581.61</v>
      </c>
      <c r="M150" s="61">
        <v>697407.54</v>
      </c>
      <c r="N150" s="61">
        <v>689569.23</v>
      </c>
      <c r="O150" s="61">
        <v>841350.51</v>
      </c>
      <c r="P150" s="61">
        <v>871688.31</v>
      </c>
      <c r="Q150" s="61">
        <v>908887.23</v>
      </c>
      <c r="R150" s="61">
        <v>890607.11</v>
      </c>
      <c r="S150" s="62">
        <f t="shared" si="33"/>
        <v>655629.84333333327</v>
      </c>
      <c r="T150" s="29"/>
      <c r="U150" s="51">
        <v>655629.84333333327</v>
      </c>
      <c r="V150" s="29"/>
      <c r="W150" s="29"/>
      <c r="X150" s="29"/>
      <c r="Y150" s="91"/>
      <c r="Z150" s="91"/>
      <c r="AA150" s="91"/>
      <c r="AB150" s="29"/>
      <c r="AC150" s="29"/>
      <c r="AD150" s="51">
        <f t="shared" si="34"/>
        <v>655629.84333333327</v>
      </c>
      <c r="AE150" s="51"/>
      <c r="AF150" s="33"/>
    </row>
    <row r="151" spans="1:32">
      <c r="A151" s="29">
        <v>137</v>
      </c>
      <c r="B151" s="95" t="s">
        <v>862</v>
      </c>
      <c r="C151" s="95" t="s">
        <v>851</v>
      </c>
      <c r="D151" s="95" t="s">
        <v>852</v>
      </c>
      <c r="E151" s="63" t="s">
        <v>321</v>
      </c>
      <c r="F151" s="61">
        <v>-5.7866558766939095E-13</v>
      </c>
      <c r="G151" s="61">
        <v>0</v>
      </c>
      <c r="H151" s="61">
        <v>0</v>
      </c>
      <c r="I151" s="61">
        <v>0</v>
      </c>
      <c r="J151" s="61">
        <v>0</v>
      </c>
      <c r="K151" s="61">
        <v>0</v>
      </c>
      <c r="L151" s="61">
        <v>6019.09</v>
      </c>
      <c r="M151" s="61">
        <v>336.75</v>
      </c>
      <c r="N151" s="61">
        <v>0</v>
      </c>
      <c r="O151" s="61">
        <v>0</v>
      </c>
      <c r="P151" s="61">
        <v>0</v>
      </c>
      <c r="Q151" s="61">
        <v>0</v>
      </c>
      <c r="R151" s="61">
        <v>0</v>
      </c>
      <c r="S151" s="62">
        <f t="shared" si="33"/>
        <v>529.65333333333331</v>
      </c>
      <c r="T151" s="29"/>
      <c r="U151" s="51">
        <v>529.65333333333331</v>
      </c>
      <c r="V151" s="29"/>
      <c r="W151" s="29"/>
      <c r="X151" s="29"/>
      <c r="Y151" s="91"/>
      <c r="Z151" s="91"/>
      <c r="AA151" s="91"/>
      <c r="AB151" s="29"/>
      <c r="AC151" s="29"/>
      <c r="AD151" s="51">
        <f t="shared" si="34"/>
        <v>529.65333333333331</v>
      </c>
      <c r="AE151" s="51"/>
      <c r="AF151" s="33"/>
    </row>
    <row r="152" spans="1:32">
      <c r="A152" s="29">
        <v>138</v>
      </c>
      <c r="B152" s="95" t="s">
        <v>863</v>
      </c>
      <c r="C152" s="95" t="s">
        <v>851</v>
      </c>
      <c r="D152" s="95" t="s">
        <v>852</v>
      </c>
      <c r="E152" s="63" t="s">
        <v>322</v>
      </c>
      <c r="F152" s="61">
        <v>309707.19</v>
      </c>
      <c r="G152" s="61">
        <v>303012.90000000002</v>
      </c>
      <c r="H152" s="61">
        <v>307390.95</v>
      </c>
      <c r="I152" s="61">
        <v>328757.59000000003</v>
      </c>
      <c r="J152" s="61">
        <v>364458.39</v>
      </c>
      <c r="K152" s="61">
        <v>362859.6</v>
      </c>
      <c r="L152" s="61">
        <v>365399.06</v>
      </c>
      <c r="M152" s="61">
        <v>368668.63</v>
      </c>
      <c r="N152" s="61">
        <v>366657.44</v>
      </c>
      <c r="O152" s="61">
        <v>397827.05</v>
      </c>
      <c r="P152" s="61">
        <v>489259.32</v>
      </c>
      <c r="Q152" s="61">
        <v>519041.65</v>
      </c>
      <c r="R152" s="61">
        <v>522765.91</v>
      </c>
      <c r="S152" s="62">
        <f t="shared" si="33"/>
        <v>382464.09416666668</v>
      </c>
      <c r="T152" s="29"/>
      <c r="U152" s="51">
        <v>382464.09416666668</v>
      </c>
      <c r="V152" s="29"/>
      <c r="W152" s="29"/>
      <c r="X152" s="29"/>
      <c r="Y152" s="91"/>
      <c r="Z152" s="91"/>
      <c r="AA152" s="91"/>
      <c r="AB152" s="29"/>
      <c r="AC152" s="29"/>
      <c r="AD152" s="51">
        <f t="shared" si="34"/>
        <v>382464.09416666668</v>
      </c>
      <c r="AE152" s="51"/>
      <c r="AF152" s="33"/>
    </row>
    <row r="153" spans="1:32">
      <c r="A153" s="29">
        <v>139</v>
      </c>
      <c r="B153" s="95" t="s">
        <v>864</v>
      </c>
      <c r="C153" s="95" t="s">
        <v>851</v>
      </c>
      <c r="D153" s="95" t="s">
        <v>852</v>
      </c>
      <c r="E153" s="63" t="s">
        <v>323</v>
      </c>
      <c r="F153" s="61">
        <v>247272.13</v>
      </c>
      <c r="G153" s="61">
        <v>246645.34</v>
      </c>
      <c r="H153" s="61">
        <v>241760.04</v>
      </c>
      <c r="I153" s="61">
        <v>241369.97</v>
      </c>
      <c r="J153" s="61">
        <v>237157.73</v>
      </c>
      <c r="K153" s="61">
        <v>251686.14</v>
      </c>
      <c r="L153" s="61">
        <v>251659.37</v>
      </c>
      <c r="M153" s="61">
        <v>257577.14</v>
      </c>
      <c r="N153" s="61">
        <v>265754.7</v>
      </c>
      <c r="O153" s="61">
        <v>266269.86</v>
      </c>
      <c r="P153" s="61">
        <v>263964.94</v>
      </c>
      <c r="Q153" s="61">
        <v>274677.15999999997</v>
      </c>
      <c r="R153" s="61">
        <v>261930.19</v>
      </c>
      <c r="S153" s="62">
        <f t="shared" si="33"/>
        <v>254426.96250000002</v>
      </c>
      <c r="T153" s="29"/>
      <c r="U153" s="51">
        <v>254426.96250000002</v>
      </c>
      <c r="V153" s="29"/>
      <c r="W153" s="29"/>
      <c r="X153" s="29"/>
      <c r="Y153" s="91"/>
      <c r="Z153" s="91"/>
      <c r="AA153" s="91"/>
      <c r="AB153" s="29"/>
      <c r="AC153" s="29"/>
      <c r="AD153" s="51">
        <f t="shared" si="34"/>
        <v>254426.96250000002</v>
      </c>
      <c r="AE153" s="51"/>
      <c r="AF153" s="33"/>
    </row>
    <row r="154" spans="1:32">
      <c r="A154" s="29">
        <v>140</v>
      </c>
      <c r="B154" s="95" t="s">
        <v>865</v>
      </c>
      <c r="C154" s="95" t="s">
        <v>851</v>
      </c>
      <c r="D154" s="95" t="s">
        <v>852</v>
      </c>
      <c r="E154" s="63" t="s">
        <v>324</v>
      </c>
      <c r="F154" s="61">
        <v>132183.98000000001</v>
      </c>
      <c r="G154" s="61">
        <v>141124.78</v>
      </c>
      <c r="H154" s="61">
        <v>143260.04999999999</v>
      </c>
      <c r="I154" s="61">
        <v>142249.39000000001</v>
      </c>
      <c r="J154" s="61">
        <v>153379.96</v>
      </c>
      <c r="K154" s="61">
        <v>151291.95000000001</v>
      </c>
      <c r="L154" s="61">
        <v>158988.44</v>
      </c>
      <c r="M154" s="61">
        <v>156819.71</v>
      </c>
      <c r="N154" s="61">
        <v>157129.54999999999</v>
      </c>
      <c r="O154" s="61">
        <v>157655.79999999999</v>
      </c>
      <c r="P154" s="61">
        <v>153171.54</v>
      </c>
      <c r="Q154" s="61">
        <v>156776.76</v>
      </c>
      <c r="R154" s="61">
        <v>166659.98000000001</v>
      </c>
      <c r="S154" s="62">
        <f t="shared" si="33"/>
        <v>151772.49249999999</v>
      </c>
      <c r="T154" s="29"/>
      <c r="U154" s="51">
        <v>151772.49249999999</v>
      </c>
      <c r="V154" s="29"/>
      <c r="W154" s="29"/>
      <c r="X154" s="29"/>
      <c r="Y154" s="91"/>
      <c r="Z154" s="91"/>
      <c r="AA154" s="91"/>
      <c r="AB154" s="29"/>
      <c r="AC154" s="29"/>
      <c r="AD154" s="51">
        <f t="shared" si="34"/>
        <v>151772.49249999999</v>
      </c>
      <c r="AE154" s="51"/>
      <c r="AF154" s="33"/>
    </row>
    <row r="155" spans="1:32">
      <c r="A155" s="29">
        <v>141</v>
      </c>
      <c r="B155" s="95" t="s">
        <v>866</v>
      </c>
      <c r="C155" s="95" t="s">
        <v>851</v>
      </c>
      <c r="D155" s="95" t="s">
        <v>852</v>
      </c>
      <c r="E155" s="63" t="s">
        <v>325</v>
      </c>
      <c r="F155" s="61">
        <v>58614.74</v>
      </c>
      <c r="G155" s="61">
        <v>58314.7</v>
      </c>
      <c r="H155" s="61">
        <v>63566.85</v>
      </c>
      <c r="I155" s="61">
        <v>63249.02</v>
      </c>
      <c r="J155" s="61">
        <v>64463.67</v>
      </c>
      <c r="K155" s="61">
        <v>62297.46</v>
      </c>
      <c r="L155" s="61">
        <v>61288.92</v>
      </c>
      <c r="M155" s="61">
        <v>60792.15</v>
      </c>
      <c r="N155" s="61">
        <v>62969.75</v>
      </c>
      <c r="O155" s="61">
        <v>77498.94</v>
      </c>
      <c r="P155" s="61">
        <v>69699.649999999994</v>
      </c>
      <c r="Q155" s="61">
        <v>70614.28</v>
      </c>
      <c r="R155" s="61">
        <v>70682.95</v>
      </c>
      <c r="S155" s="62">
        <f t="shared" si="33"/>
        <v>64950.352916666663</v>
      </c>
      <c r="T155" s="29"/>
      <c r="U155" s="51">
        <v>64950.352916666663</v>
      </c>
      <c r="V155" s="29"/>
      <c r="W155" s="29"/>
      <c r="X155" s="29"/>
      <c r="Y155" s="91"/>
      <c r="Z155" s="91"/>
      <c r="AA155" s="91"/>
      <c r="AB155" s="29"/>
      <c r="AC155" s="29"/>
      <c r="AD155" s="51">
        <f t="shared" si="34"/>
        <v>64950.352916666663</v>
      </c>
      <c r="AE155" s="51"/>
      <c r="AF155" s="33"/>
    </row>
    <row r="156" spans="1:32">
      <c r="A156" s="29">
        <v>142</v>
      </c>
      <c r="B156" s="95" t="s">
        <v>867</v>
      </c>
      <c r="C156" s="95" t="s">
        <v>851</v>
      </c>
      <c r="D156" s="95" t="s">
        <v>852</v>
      </c>
      <c r="E156" s="63" t="s">
        <v>326</v>
      </c>
      <c r="F156" s="61">
        <v>383543.8</v>
      </c>
      <c r="G156" s="61">
        <v>353386.37</v>
      </c>
      <c r="H156" s="61">
        <v>353570.78</v>
      </c>
      <c r="I156" s="61">
        <v>348611.31</v>
      </c>
      <c r="J156" s="61">
        <v>489073.73</v>
      </c>
      <c r="K156" s="61">
        <v>457285.72</v>
      </c>
      <c r="L156" s="61">
        <v>459866.65</v>
      </c>
      <c r="M156" s="61">
        <v>526915.37</v>
      </c>
      <c r="N156" s="61">
        <v>246239.18</v>
      </c>
      <c r="O156" s="61">
        <v>355500.67</v>
      </c>
      <c r="P156" s="61">
        <v>325920.84999999998</v>
      </c>
      <c r="Q156" s="61">
        <v>347026.07</v>
      </c>
      <c r="R156" s="61">
        <v>350107.58</v>
      </c>
      <c r="S156" s="62">
        <f t="shared" si="33"/>
        <v>385851.8658333334</v>
      </c>
      <c r="T156" s="29"/>
      <c r="U156" s="51">
        <v>385851.8658333334</v>
      </c>
      <c r="V156" s="29"/>
      <c r="W156" s="29"/>
      <c r="X156" s="29"/>
      <c r="Y156" s="91"/>
      <c r="Z156" s="91"/>
      <c r="AA156" s="91"/>
      <c r="AB156" s="29"/>
      <c r="AC156" s="29"/>
      <c r="AD156" s="51">
        <f t="shared" si="34"/>
        <v>385851.8658333334</v>
      </c>
      <c r="AE156" s="51"/>
      <c r="AF156" s="33"/>
    </row>
    <row r="157" spans="1:32">
      <c r="A157" s="29">
        <v>143</v>
      </c>
      <c r="B157" s="95" t="s">
        <v>868</v>
      </c>
      <c r="C157" s="95" t="s">
        <v>851</v>
      </c>
      <c r="D157" s="95" t="s">
        <v>852</v>
      </c>
      <c r="E157" s="63" t="s">
        <v>327</v>
      </c>
      <c r="F157" s="61">
        <v>0</v>
      </c>
      <c r="G157" s="61">
        <v>0</v>
      </c>
      <c r="H157" s="61">
        <v>0</v>
      </c>
      <c r="I157" s="61">
        <v>0</v>
      </c>
      <c r="J157" s="61">
        <v>0</v>
      </c>
      <c r="K157" s="61">
        <v>0</v>
      </c>
      <c r="L157" s="61">
        <v>0</v>
      </c>
      <c r="M157" s="61">
        <v>1539.68</v>
      </c>
      <c r="N157" s="61">
        <v>-10.389999999999899</v>
      </c>
      <c r="O157" s="61">
        <v>-10.389999999999899</v>
      </c>
      <c r="P157" s="61">
        <v>-10.389999999999899</v>
      </c>
      <c r="Q157" s="61">
        <v>-10.389999999999899</v>
      </c>
      <c r="R157" s="61">
        <v>1.2789769243681801E-13</v>
      </c>
      <c r="S157" s="62">
        <f t="shared" si="33"/>
        <v>124.84333333333338</v>
      </c>
      <c r="T157" s="29"/>
      <c r="U157" s="51">
        <v>124.84333333333338</v>
      </c>
      <c r="V157" s="29"/>
      <c r="W157" s="29"/>
      <c r="X157" s="29"/>
      <c r="Y157" s="91"/>
      <c r="Z157" s="91"/>
      <c r="AA157" s="91"/>
      <c r="AB157" s="29"/>
      <c r="AC157" s="29"/>
      <c r="AD157" s="51">
        <f t="shared" si="34"/>
        <v>124.84333333333338</v>
      </c>
      <c r="AE157" s="51"/>
      <c r="AF157" s="33"/>
    </row>
    <row r="158" spans="1:32">
      <c r="A158" s="29">
        <v>144</v>
      </c>
      <c r="B158" s="95" t="s">
        <v>776</v>
      </c>
      <c r="C158" s="95" t="s">
        <v>851</v>
      </c>
      <c r="D158" s="95" t="s">
        <v>869</v>
      </c>
      <c r="E158" s="63" t="s">
        <v>328</v>
      </c>
      <c r="F158" s="61">
        <v>402327.86</v>
      </c>
      <c r="G158" s="61">
        <v>294795.90999999997</v>
      </c>
      <c r="H158" s="61">
        <v>295543.87</v>
      </c>
      <c r="I158" s="61">
        <v>395041.4</v>
      </c>
      <c r="J158" s="61">
        <v>352369.06</v>
      </c>
      <c r="K158" s="61">
        <v>352369.06</v>
      </c>
      <c r="L158" s="61">
        <v>352369.06</v>
      </c>
      <c r="M158" s="61">
        <v>334817.51</v>
      </c>
      <c r="N158" s="61">
        <v>334817.15000000002</v>
      </c>
      <c r="O158" s="61">
        <v>334817.15000000002</v>
      </c>
      <c r="P158" s="61">
        <v>430034.59</v>
      </c>
      <c r="Q158" s="61">
        <v>457148.09</v>
      </c>
      <c r="R158" s="61">
        <v>463460.16</v>
      </c>
      <c r="S158" s="62">
        <f t="shared" si="33"/>
        <v>363918.0716666666</v>
      </c>
      <c r="T158" s="29"/>
      <c r="U158" s="51">
        <v>363918.0716666666</v>
      </c>
      <c r="V158" s="29"/>
      <c r="W158" s="29"/>
      <c r="X158" s="29"/>
      <c r="Y158" s="91"/>
      <c r="Z158" s="91"/>
      <c r="AA158" s="91"/>
      <c r="AB158" s="29"/>
      <c r="AC158" s="29"/>
      <c r="AD158" s="51">
        <f t="shared" si="34"/>
        <v>363918.0716666666</v>
      </c>
      <c r="AE158" s="51"/>
      <c r="AF158" s="33"/>
    </row>
    <row r="159" spans="1:32">
      <c r="A159" s="29">
        <v>145</v>
      </c>
      <c r="B159" s="95" t="s">
        <v>291</v>
      </c>
      <c r="C159" s="95" t="s">
        <v>851</v>
      </c>
      <c r="D159" s="95" t="s">
        <v>870</v>
      </c>
      <c r="E159" s="63" t="s">
        <v>597</v>
      </c>
      <c r="F159" s="61">
        <v>0</v>
      </c>
      <c r="G159" s="61">
        <v>0</v>
      </c>
      <c r="H159" s="61">
        <v>0</v>
      </c>
      <c r="I159" s="61">
        <v>0</v>
      </c>
      <c r="J159" s="61">
        <v>0</v>
      </c>
      <c r="K159" s="61">
        <v>0</v>
      </c>
      <c r="L159" s="61">
        <v>0</v>
      </c>
      <c r="M159" s="61">
        <v>0</v>
      </c>
      <c r="N159" s="61">
        <v>0</v>
      </c>
      <c r="O159" s="61">
        <v>0</v>
      </c>
      <c r="P159" s="61">
        <v>0</v>
      </c>
      <c r="Q159" s="61">
        <v>0</v>
      </c>
      <c r="R159" s="61">
        <v>0</v>
      </c>
      <c r="S159" s="62">
        <f t="shared" si="33"/>
        <v>0</v>
      </c>
      <c r="T159" s="29"/>
      <c r="U159" s="51">
        <v>0</v>
      </c>
      <c r="V159" s="29"/>
      <c r="W159" s="29"/>
      <c r="X159" s="29"/>
      <c r="Y159" s="91"/>
      <c r="Z159" s="91"/>
      <c r="AA159" s="91"/>
      <c r="AB159" s="29"/>
      <c r="AC159" s="29"/>
      <c r="AD159" s="51">
        <f t="shared" si="34"/>
        <v>0</v>
      </c>
      <c r="AE159" s="51"/>
      <c r="AF159" s="33"/>
    </row>
    <row r="160" spans="1:32">
      <c r="A160" s="29">
        <v>146</v>
      </c>
      <c r="B160" s="95" t="s">
        <v>776</v>
      </c>
      <c r="C160" s="95" t="s">
        <v>871</v>
      </c>
      <c r="D160" s="95" t="s">
        <v>872</v>
      </c>
      <c r="E160" s="63" t="s">
        <v>329</v>
      </c>
      <c r="F160" s="61">
        <v>0</v>
      </c>
      <c r="G160" s="61">
        <v>2185.2600000000002</v>
      </c>
      <c r="H160" s="61">
        <v>2808.18</v>
      </c>
      <c r="I160" s="61">
        <v>3415.14</v>
      </c>
      <c r="J160" s="61">
        <v>3828.57</v>
      </c>
      <c r="K160" s="61">
        <v>4751.9799999999996</v>
      </c>
      <c r="L160" s="61">
        <v>6423.76</v>
      </c>
      <c r="M160" s="61">
        <v>7151.81</v>
      </c>
      <c r="N160" s="61">
        <v>8000.46</v>
      </c>
      <c r="O160" s="61">
        <v>10438.31</v>
      </c>
      <c r="P160" s="61">
        <v>11328.55</v>
      </c>
      <c r="Q160" s="61">
        <v>12529.83</v>
      </c>
      <c r="R160" s="61">
        <v>0</v>
      </c>
      <c r="S160" s="62">
        <f t="shared" si="33"/>
        <v>6071.8208333333341</v>
      </c>
      <c r="T160" s="29"/>
      <c r="U160" s="51">
        <v>6071.8208333333341</v>
      </c>
      <c r="V160" s="29"/>
      <c r="W160" s="29"/>
      <c r="X160" s="29"/>
      <c r="Y160" s="91"/>
      <c r="Z160" s="91"/>
      <c r="AA160" s="91"/>
      <c r="AB160" s="29"/>
      <c r="AC160" s="29"/>
      <c r="AD160" s="51">
        <f t="shared" si="34"/>
        <v>6071.8208333333341</v>
      </c>
      <c r="AE160" s="51"/>
      <c r="AF160" s="33"/>
    </row>
    <row r="161" spans="1:32">
      <c r="A161" s="29">
        <v>147</v>
      </c>
      <c r="B161" s="95" t="s">
        <v>776</v>
      </c>
      <c r="C161" s="95" t="s">
        <v>871</v>
      </c>
      <c r="D161" s="95" t="s">
        <v>873</v>
      </c>
      <c r="E161" s="63" t="s">
        <v>598</v>
      </c>
      <c r="F161" s="61">
        <v>0</v>
      </c>
      <c r="G161" s="61">
        <v>0</v>
      </c>
      <c r="H161" s="61">
        <v>0</v>
      </c>
      <c r="I161" s="61">
        <v>0</v>
      </c>
      <c r="J161" s="61">
        <v>0</v>
      </c>
      <c r="K161" s="61">
        <v>0</v>
      </c>
      <c r="L161" s="61">
        <v>0</v>
      </c>
      <c r="M161" s="61">
        <v>0</v>
      </c>
      <c r="N161" s="61">
        <v>0</v>
      </c>
      <c r="O161" s="61">
        <v>0</v>
      </c>
      <c r="P161" s="61">
        <v>50307.78</v>
      </c>
      <c r="Q161" s="61">
        <v>0</v>
      </c>
      <c r="R161" s="61">
        <v>0</v>
      </c>
      <c r="S161" s="62">
        <f t="shared" si="33"/>
        <v>4192.3149999999996</v>
      </c>
      <c r="T161" s="29"/>
      <c r="U161" s="51">
        <v>4192.3149999999996</v>
      </c>
      <c r="V161" s="29"/>
      <c r="W161" s="29"/>
      <c r="X161" s="29"/>
      <c r="Y161" s="91"/>
      <c r="Z161" s="91"/>
      <c r="AA161" s="91"/>
      <c r="AB161" s="29"/>
      <c r="AC161" s="29"/>
      <c r="AD161" s="51">
        <f t="shared" si="34"/>
        <v>4192.3149999999996</v>
      </c>
      <c r="AE161" s="51"/>
      <c r="AF161" s="33"/>
    </row>
    <row r="162" spans="1:32">
      <c r="A162" s="29">
        <v>148</v>
      </c>
      <c r="B162" s="95" t="s">
        <v>776</v>
      </c>
      <c r="C162" s="95" t="s">
        <v>871</v>
      </c>
      <c r="D162" s="95" t="s">
        <v>874</v>
      </c>
      <c r="E162" s="63" t="s">
        <v>330</v>
      </c>
      <c r="F162" s="61">
        <v>0</v>
      </c>
      <c r="G162" s="61">
        <v>3088.08</v>
      </c>
      <c r="H162" s="61">
        <v>2072.1</v>
      </c>
      <c r="I162" s="61">
        <v>2072.1</v>
      </c>
      <c r="J162" s="61">
        <v>18436.29</v>
      </c>
      <c r="K162" s="61">
        <v>16842.63</v>
      </c>
      <c r="L162" s="61">
        <v>19413.77</v>
      </c>
      <c r="M162" s="61">
        <v>19150.05</v>
      </c>
      <c r="N162" s="61">
        <v>17195.63</v>
      </c>
      <c r="O162" s="61">
        <v>17195.09</v>
      </c>
      <c r="P162" s="61">
        <v>15961.46</v>
      </c>
      <c r="Q162" s="61">
        <v>46235.48</v>
      </c>
      <c r="R162" s="61">
        <v>-7.2759576141834308E-12</v>
      </c>
      <c r="S162" s="62">
        <f t="shared" si="33"/>
        <v>14805.223333333335</v>
      </c>
      <c r="T162" s="29"/>
      <c r="U162" s="51">
        <v>14805.223333333335</v>
      </c>
      <c r="V162" s="29"/>
      <c r="W162" s="29"/>
      <c r="X162" s="29"/>
      <c r="Y162" s="91"/>
      <c r="Z162" s="91"/>
      <c r="AA162" s="91"/>
      <c r="AB162" s="29"/>
      <c r="AC162" s="29"/>
      <c r="AD162" s="51">
        <f t="shared" si="34"/>
        <v>14805.223333333335</v>
      </c>
      <c r="AE162" s="51"/>
      <c r="AF162" s="33"/>
    </row>
    <row r="163" spans="1:32">
      <c r="A163" s="29">
        <v>149</v>
      </c>
      <c r="B163" s="95" t="s">
        <v>776</v>
      </c>
      <c r="C163" s="95" t="s">
        <v>875</v>
      </c>
      <c r="D163" s="95" t="s">
        <v>812</v>
      </c>
      <c r="E163" s="63" t="s">
        <v>155</v>
      </c>
      <c r="F163" s="61">
        <v>704148.41</v>
      </c>
      <c r="G163" s="61">
        <v>395860.73</v>
      </c>
      <c r="H163" s="61">
        <v>5.8207660913467401E-11</v>
      </c>
      <c r="I163" s="61">
        <v>145813.76999999999</v>
      </c>
      <c r="J163" s="61">
        <v>458684.34</v>
      </c>
      <c r="K163" s="61">
        <v>10691.940000000101</v>
      </c>
      <c r="L163" s="61">
        <v>27221.6700000001</v>
      </c>
      <c r="M163" s="61">
        <v>190856.03</v>
      </c>
      <c r="N163" s="61">
        <v>25634.440000000101</v>
      </c>
      <c r="O163" s="61">
        <v>143798.51</v>
      </c>
      <c r="P163" s="61">
        <v>5.8207660913467401E-11</v>
      </c>
      <c r="Q163" s="61">
        <v>315274.11</v>
      </c>
      <c r="R163" s="61">
        <v>5.8207660913467401E-11</v>
      </c>
      <c r="S163" s="62">
        <f t="shared" si="33"/>
        <v>172159.14541666672</v>
      </c>
      <c r="T163" s="29"/>
      <c r="U163" s="51">
        <v>172159.14541666672</v>
      </c>
      <c r="V163" s="29"/>
      <c r="W163" s="29"/>
      <c r="X163" s="29"/>
      <c r="Y163" s="91"/>
      <c r="Z163" s="91"/>
      <c r="AA163" s="91"/>
      <c r="AB163" s="29"/>
      <c r="AC163" s="29"/>
      <c r="AD163" s="51">
        <f t="shared" si="34"/>
        <v>172159.14541666672</v>
      </c>
      <c r="AE163" s="51"/>
      <c r="AF163" s="33"/>
    </row>
    <row r="164" spans="1:32">
      <c r="A164" s="29">
        <v>150</v>
      </c>
      <c r="B164" s="95" t="s">
        <v>776</v>
      </c>
      <c r="C164" s="95" t="s">
        <v>875</v>
      </c>
      <c r="D164" s="95" t="s">
        <v>813</v>
      </c>
      <c r="E164" s="63" t="s">
        <v>156</v>
      </c>
      <c r="F164" s="61">
        <v>85356.52</v>
      </c>
      <c r="G164" s="61">
        <v>22170.59</v>
      </c>
      <c r="H164" s="61">
        <v>51489.86</v>
      </c>
      <c r="I164" s="61">
        <v>75895.759999999995</v>
      </c>
      <c r="J164" s="61">
        <v>103857.31</v>
      </c>
      <c r="K164" s="61">
        <v>129841.49</v>
      </c>
      <c r="L164" s="61">
        <v>159442.51</v>
      </c>
      <c r="M164" s="61">
        <v>50467.16</v>
      </c>
      <c r="N164" s="61">
        <v>80254.63</v>
      </c>
      <c r="O164" s="61">
        <v>19507.61</v>
      </c>
      <c r="P164" s="61">
        <v>21038.23</v>
      </c>
      <c r="Q164" s="61">
        <v>56762.14</v>
      </c>
      <c r="R164" s="61">
        <v>82030.7</v>
      </c>
      <c r="S164" s="62">
        <f t="shared" si="33"/>
        <v>71201.741666666669</v>
      </c>
      <c r="T164" s="29"/>
      <c r="U164" s="51">
        <v>71201.741666666669</v>
      </c>
      <c r="V164" s="29"/>
      <c r="W164" s="29"/>
      <c r="X164" s="29"/>
      <c r="Y164" s="91"/>
      <c r="Z164" s="91"/>
      <c r="AA164" s="91"/>
      <c r="AB164" s="29"/>
      <c r="AC164" s="29"/>
      <c r="AD164" s="51">
        <f t="shared" si="34"/>
        <v>71201.741666666669</v>
      </c>
      <c r="AE164" s="51"/>
      <c r="AF164" s="33"/>
    </row>
    <row r="165" spans="1:32">
      <c r="A165" s="29">
        <v>151</v>
      </c>
      <c r="B165" s="95" t="s">
        <v>776</v>
      </c>
      <c r="C165" s="95" t="s">
        <v>876</v>
      </c>
      <c r="D165" s="95" t="s">
        <v>811</v>
      </c>
      <c r="E165" s="63" t="s">
        <v>157</v>
      </c>
      <c r="F165" s="61">
        <v>2008340.1</v>
      </c>
      <c r="G165" s="61">
        <v>2096782.82</v>
      </c>
      <c r="H165" s="61">
        <v>1513348.55</v>
      </c>
      <c r="I165" s="61">
        <v>1488942.65</v>
      </c>
      <c r="J165" s="61">
        <v>1460981.1</v>
      </c>
      <c r="K165" s="61">
        <v>1979705.04</v>
      </c>
      <c r="L165" s="61">
        <v>1950104.02</v>
      </c>
      <c r="M165" s="61">
        <v>2098741.21</v>
      </c>
      <c r="N165" s="61">
        <v>2068953.74</v>
      </c>
      <c r="O165" s="61">
        <v>2157102.63</v>
      </c>
      <c r="P165" s="61">
        <v>2250488.73</v>
      </c>
      <c r="Q165" s="61">
        <v>2214764.8199999998</v>
      </c>
      <c r="R165" s="61">
        <v>2189496.2599999998</v>
      </c>
      <c r="S165" s="62">
        <f t="shared" si="33"/>
        <v>1948236.1241666668</v>
      </c>
      <c r="T165" s="29"/>
      <c r="U165" s="51">
        <v>1948236.1241666668</v>
      </c>
      <c r="V165" s="29"/>
      <c r="W165" s="29"/>
      <c r="X165" s="29"/>
      <c r="Y165" s="91"/>
      <c r="Z165" s="91"/>
      <c r="AA165" s="91"/>
      <c r="AB165" s="29"/>
      <c r="AC165" s="29"/>
      <c r="AD165" s="51">
        <f t="shared" si="34"/>
        <v>1948236.1241666668</v>
      </c>
      <c r="AE165" s="51"/>
      <c r="AF165" s="33"/>
    </row>
    <row r="166" spans="1:32">
      <c r="A166" s="29">
        <v>152</v>
      </c>
      <c r="B166" s="29"/>
      <c r="C166" s="29"/>
      <c r="D166" s="29"/>
      <c r="E166" s="63" t="s">
        <v>158</v>
      </c>
      <c r="F166" s="64">
        <f t="shared" ref="F166:H166" si="35">SUM(F141:F165)</f>
        <v>8680270.8900000006</v>
      </c>
      <c r="G166" s="64">
        <f t="shared" si="35"/>
        <v>8162430.8400000017</v>
      </c>
      <c r="H166" s="64">
        <f t="shared" si="35"/>
        <v>7210155.7799999993</v>
      </c>
      <c r="I166" s="64">
        <f t="shared" ref="I166:S166" si="36">SUM(I141:I165)</f>
        <v>7467967.5099999979</v>
      </c>
      <c r="J166" s="64">
        <f t="shared" si="36"/>
        <v>7842174.5</v>
      </c>
      <c r="K166" s="64">
        <f t="shared" si="36"/>
        <v>8114617.8799999999</v>
      </c>
      <c r="L166" s="64">
        <f t="shared" si="36"/>
        <v>8131108.0799999982</v>
      </c>
      <c r="M166" s="64">
        <f t="shared" si="36"/>
        <v>8564314.4100000001</v>
      </c>
      <c r="N166" s="64">
        <f t="shared" si="36"/>
        <v>8135046.8600000013</v>
      </c>
      <c r="O166" s="64">
        <f t="shared" si="36"/>
        <v>9006103.0500000007</v>
      </c>
      <c r="P166" s="64">
        <f t="shared" si="36"/>
        <v>9169504.1400000025</v>
      </c>
      <c r="Q166" s="64">
        <f t="shared" si="36"/>
        <v>10052414.390000002</v>
      </c>
      <c r="R166" s="64">
        <f t="shared" si="36"/>
        <v>8518666.6700000018</v>
      </c>
      <c r="S166" s="64">
        <f t="shared" si="36"/>
        <v>8371275.5183333326</v>
      </c>
      <c r="T166" s="29"/>
      <c r="U166" s="29"/>
      <c r="V166" s="29"/>
      <c r="W166" s="29"/>
      <c r="X166" s="29"/>
      <c r="Y166" s="91"/>
      <c r="Z166" s="91"/>
      <c r="AA166" s="91"/>
      <c r="AB166" s="29"/>
      <c r="AC166" s="29"/>
      <c r="AD166" s="29"/>
      <c r="AE166" s="29"/>
      <c r="AF166" s="33"/>
    </row>
    <row r="167" spans="1:32">
      <c r="A167" s="29">
        <v>153</v>
      </c>
      <c r="B167" s="29"/>
      <c r="C167" s="29"/>
      <c r="D167" s="29"/>
      <c r="E167" s="97"/>
      <c r="F167" s="61"/>
      <c r="G167" s="61"/>
      <c r="H167" s="61"/>
      <c r="I167" s="61"/>
      <c r="J167" s="61"/>
      <c r="K167" s="61"/>
      <c r="L167" s="61"/>
      <c r="M167" s="61"/>
      <c r="N167" s="61"/>
      <c r="O167" s="61"/>
      <c r="P167" s="61"/>
      <c r="Q167" s="61"/>
      <c r="R167" s="61"/>
      <c r="S167" s="62"/>
      <c r="T167" s="29"/>
      <c r="U167" s="29"/>
      <c r="V167" s="29"/>
      <c r="W167" s="29"/>
      <c r="X167" s="29"/>
      <c r="Y167" s="91"/>
      <c r="Z167" s="91"/>
      <c r="AA167" s="91"/>
      <c r="AB167" s="29"/>
      <c r="AC167" s="29"/>
      <c r="AD167" s="29"/>
      <c r="AE167" s="29"/>
      <c r="AF167" s="33"/>
    </row>
    <row r="168" spans="1:32">
      <c r="A168" s="29">
        <v>154</v>
      </c>
      <c r="B168" s="95" t="s">
        <v>776</v>
      </c>
      <c r="C168" s="95" t="s">
        <v>877</v>
      </c>
      <c r="D168" s="95" t="s">
        <v>41</v>
      </c>
      <c r="E168" s="63" t="s">
        <v>878</v>
      </c>
      <c r="F168" s="61">
        <v>182791.93</v>
      </c>
      <c r="G168" s="61">
        <v>1370679.08</v>
      </c>
      <c r="H168" s="61">
        <v>1280030.31</v>
      </c>
      <c r="I168" s="61">
        <v>1177753.79</v>
      </c>
      <c r="J168" s="61">
        <v>1045178.8</v>
      </c>
      <c r="K168" s="61">
        <v>906622.26</v>
      </c>
      <c r="L168" s="61">
        <v>780947.3</v>
      </c>
      <c r="M168" s="61">
        <v>648533.06999999995</v>
      </c>
      <c r="N168" s="61">
        <v>493773.58</v>
      </c>
      <c r="O168" s="61">
        <v>376226.85</v>
      </c>
      <c r="P168" s="61">
        <v>248798.17</v>
      </c>
      <c r="Q168" s="61">
        <v>374425.71</v>
      </c>
      <c r="R168" s="61">
        <v>228672.22</v>
      </c>
      <c r="S168" s="62">
        <f t="shared" ref="S168:S184" si="37">((F168+R168)+((G168+H168+I168+J168+K168+L168+M168+N168+O168+P168+Q168)*2))/24</f>
        <v>742391.74958333327</v>
      </c>
      <c r="T168" s="29"/>
      <c r="U168" s="51">
        <v>742391.74958333327</v>
      </c>
      <c r="V168" s="29"/>
      <c r="W168" s="29"/>
      <c r="X168" s="29"/>
      <c r="Y168" s="91"/>
      <c r="Z168" s="91"/>
      <c r="AA168" s="91"/>
      <c r="AB168" s="29"/>
      <c r="AC168" s="29"/>
      <c r="AD168" s="51">
        <f t="shared" ref="AD168:AD184" si="38">+S168</f>
        <v>742391.74958333327</v>
      </c>
      <c r="AE168" s="51"/>
      <c r="AF168" s="33"/>
    </row>
    <row r="169" spans="1:32">
      <c r="A169" s="29">
        <v>155</v>
      </c>
      <c r="B169" s="95" t="s">
        <v>776</v>
      </c>
      <c r="C169" s="95" t="s">
        <v>879</v>
      </c>
      <c r="D169" s="95" t="s">
        <v>813</v>
      </c>
      <c r="E169" s="63" t="s">
        <v>880</v>
      </c>
      <c r="F169" s="61">
        <v>0</v>
      </c>
      <c r="G169" s="61">
        <v>0</v>
      </c>
      <c r="H169" s="61">
        <v>0</v>
      </c>
      <c r="I169" s="61">
        <v>0</v>
      </c>
      <c r="J169" s="61">
        <v>0</v>
      </c>
      <c r="K169" s="61">
        <v>0</v>
      </c>
      <c r="L169" s="61">
        <v>0</v>
      </c>
      <c r="M169" s="61">
        <v>0</v>
      </c>
      <c r="N169" s="61">
        <v>0</v>
      </c>
      <c r="O169" s="61">
        <v>0</v>
      </c>
      <c r="P169" s="61">
        <v>0</v>
      </c>
      <c r="Q169" s="61">
        <v>0</v>
      </c>
      <c r="R169" s="61">
        <v>0</v>
      </c>
      <c r="S169" s="62">
        <f t="shared" si="37"/>
        <v>0</v>
      </c>
      <c r="T169" s="29"/>
      <c r="U169" s="51">
        <v>0</v>
      </c>
      <c r="V169" s="29"/>
      <c r="W169" s="29"/>
      <c r="X169" s="29"/>
      <c r="Y169" s="91"/>
      <c r="Z169" s="91"/>
      <c r="AA169" s="91"/>
      <c r="AB169" s="29"/>
      <c r="AC169" s="29"/>
      <c r="AD169" s="51">
        <f t="shared" si="38"/>
        <v>0</v>
      </c>
      <c r="AE169" s="51"/>
      <c r="AF169" s="33"/>
    </row>
    <row r="170" spans="1:32">
      <c r="A170" s="29">
        <v>156</v>
      </c>
      <c r="B170" s="95" t="s">
        <v>776</v>
      </c>
      <c r="C170" s="95" t="s">
        <v>879</v>
      </c>
      <c r="D170" s="95" t="s">
        <v>881</v>
      </c>
      <c r="E170" s="63" t="s">
        <v>335</v>
      </c>
      <c r="F170" s="61">
        <v>211022.38</v>
      </c>
      <c r="G170" s="61">
        <v>0</v>
      </c>
      <c r="H170" s="61">
        <v>0</v>
      </c>
      <c r="I170" s="61">
        <v>0</v>
      </c>
      <c r="J170" s="61">
        <v>0</v>
      </c>
      <c r="K170" s="61">
        <v>0</v>
      </c>
      <c r="L170" s="61">
        <v>25855.14</v>
      </c>
      <c r="M170" s="61">
        <v>25855.14</v>
      </c>
      <c r="N170" s="61">
        <v>25375.96</v>
      </c>
      <c r="O170" s="61">
        <v>25375.96</v>
      </c>
      <c r="P170" s="61">
        <v>25375.96</v>
      </c>
      <c r="Q170" s="61">
        <v>25375.96</v>
      </c>
      <c r="R170" s="61">
        <v>748753.28</v>
      </c>
      <c r="S170" s="62">
        <f t="shared" si="37"/>
        <v>52758.495833333327</v>
      </c>
      <c r="T170" s="29"/>
      <c r="U170" s="51">
        <v>52758.495833333327</v>
      </c>
      <c r="V170" s="29"/>
      <c r="W170" s="29"/>
      <c r="X170" s="29"/>
      <c r="Y170" s="91"/>
      <c r="Z170" s="91"/>
      <c r="AA170" s="91"/>
      <c r="AB170" s="29"/>
      <c r="AC170" s="29"/>
      <c r="AD170" s="51">
        <f t="shared" si="38"/>
        <v>52758.495833333327</v>
      </c>
      <c r="AE170" s="51"/>
      <c r="AF170" s="33"/>
    </row>
    <row r="171" spans="1:32">
      <c r="A171" s="29">
        <v>157</v>
      </c>
      <c r="B171" s="95" t="s">
        <v>776</v>
      </c>
      <c r="C171" s="95" t="s">
        <v>879</v>
      </c>
      <c r="D171" s="95" t="s">
        <v>882</v>
      </c>
      <c r="E171" s="63" t="s">
        <v>336</v>
      </c>
      <c r="F171" s="61">
        <v>0</v>
      </c>
      <c r="G171" s="61">
        <v>0</v>
      </c>
      <c r="H171" s="61">
        <v>0</v>
      </c>
      <c r="I171" s="61">
        <v>0</v>
      </c>
      <c r="J171" s="61">
        <v>0</v>
      </c>
      <c r="K171" s="61">
        <v>0</v>
      </c>
      <c r="L171" s="61">
        <v>0</v>
      </c>
      <c r="M171" s="61">
        <v>0</v>
      </c>
      <c r="N171" s="61">
        <v>0</v>
      </c>
      <c r="O171" s="61">
        <v>0</v>
      </c>
      <c r="P171" s="61">
        <v>0</v>
      </c>
      <c r="Q171" s="61">
        <v>0</v>
      </c>
      <c r="R171" s="61">
        <v>0</v>
      </c>
      <c r="S171" s="62">
        <f t="shared" si="37"/>
        <v>0</v>
      </c>
      <c r="T171" s="29"/>
      <c r="U171" s="51">
        <v>0</v>
      </c>
      <c r="V171" s="29"/>
      <c r="W171" s="29"/>
      <c r="X171" s="29"/>
      <c r="Y171" s="91"/>
      <c r="Z171" s="91"/>
      <c r="AA171" s="91"/>
      <c r="AB171" s="29"/>
      <c r="AC171" s="29"/>
      <c r="AD171" s="51">
        <f t="shared" si="38"/>
        <v>0</v>
      </c>
      <c r="AE171" s="51"/>
      <c r="AF171" s="33"/>
    </row>
    <row r="172" spans="1:32">
      <c r="A172" s="29">
        <v>158</v>
      </c>
      <c r="B172" s="95" t="s">
        <v>776</v>
      </c>
      <c r="C172" s="95" t="s">
        <v>879</v>
      </c>
      <c r="D172" s="95" t="s">
        <v>883</v>
      </c>
      <c r="E172" s="70" t="s">
        <v>331</v>
      </c>
      <c r="F172" s="61">
        <v>0</v>
      </c>
      <c r="G172" s="61">
        <v>0</v>
      </c>
      <c r="H172" s="61">
        <v>0</v>
      </c>
      <c r="I172" s="61">
        <v>0</v>
      </c>
      <c r="J172" s="61">
        <v>0</v>
      </c>
      <c r="K172" s="61">
        <v>0</v>
      </c>
      <c r="L172" s="61">
        <v>0</v>
      </c>
      <c r="M172" s="61">
        <v>0</v>
      </c>
      <c r="N172" s="61">
        <v>0</v>
      </c>
      <c r="O172" s="61">
        <v>0</v>
      </c>
      <c r="P172" s="61">
        <v>0</v>
      </c>
      <c r="Q172" s="61">
        <v>0</v>
      </c>
      <c r="R172" s="61">
        <v>0</v>
      </c>
      <c r="S172" s="62">
        <f t="shared" si="37"/>
        <v>0</v>
      </c>
      <c r="T172" s="29"/>
      <c r="U172" s="51">
        <v>0</v>
      </c>
      <c r="V172" s="29"/>
      <c r="W172" s="29"/>
      <c r="X172" s="29"/>
      <c r="Y172" s="91"/>
      <c r="Z172" s="91"/>
      <c r="AA172" s="91"/>
      <c r="AB172" s="29"/>
      <c r="AC172" s="29"/>
      <c r="AD172" s="51">
        <f t="shared" si="38"/>
        <v>0</v>
      </c>
      <c r="AE172" s="51"/>
      <c r="AF172" s="33"/>
    </row>
    <row r="173" spans="1:32">
      <c r="A173" s="29">
        <v>159</v>
      </c>
      <c r="B173" s="95" t="s">
        <v>776</v>
      </c>
      <c r="C173" s="95" t="s">
        <v>879</v>
      </c>
      <c r="D173" s="95" t="s">
        <v>838</v>
      </c>
      <c r="E173" s="70" t="s">
        <v>333</v>
      </c>
      <c r="F173" s="61">
        <v>0</v>
      </c>
      <c r="G173" s="61">
        <v>0</v>
      </c>
      <c r="H173" s="61">
        <v>0</v>
      </c>
      <c r="I173" s="61">
        <v>0</v>
      </c>
      <c r="J173" s="61">
        <v>0</v>
      </c>
      <c r="K173" s="61">
        <v>0</v>
      </c>
      <c r="L173" s="61">
        <v>0</v>
      </c>
      <c r="M173" s="61">
        <v>0</v>
      </c>
      <c r="N173" s="61">
        <v>0</v>
      </c>
      <c r="O173" s="61">
        <v>0</v>
      </c>
      <c r="P173" s="61">
        <v>0</v>
      </c>
      <c r="Q173" s="61">
        <v>0</v>
      </c>
      <c r="R173" s="61">
        <v>0</v>
      </c>
      <c r="S173" s="62">
        <f t="shared" si="37"/>
        <v>0</v>
      </c>
      <c r="T173" s="29"/>
      <c r="U173" s="51">
        <v>0</v>
      </c>
      <c r="V173" s="29"/>
      <c r="W173" s="29"/>
      <c r="X173" s="29"/>
      <c r="Y173" s="91"/>
      <c r="Z173" s="91"/>
      <c r="AA173" s="91"/>
      <c r="AB173" s="29"/>
      <c r="AC173" s="29"/>
      <c r="AD173" s="51">
        <f t="shared" si="38"/>
        <v>0</v>
      </c>
      <c r="AE173" s="51"/>
      <c r="AF173" s="33"/>
    </row>
    <row r="174" spans="1:32">
      <c r="A174" s="29">
        <v>160</v>
      </c>
      <c r="B174" s="95" t="s">
        <v>776</v>
      </c>
      <c r="C174" s="95" t="s">
        <v>879</v>
      </c>
      <c r="D174" s="95" t="s">
        <v>884</v>
      </c>
      <c r="E174" s="70" t="s">
        <v>159</v>
      </c>
      <c r="F174" s="61">
        <v>2990098.25</v>
      </c>
      <c r="G174" s="61">
        <v>3210234.06</v>
      </c>
      <c r="H174" s="61">
        <v>975792.04</v>
      </c>
      <c r="I174" s="61">
        <v>51004.51</v>
      </c>
      <c r="J174" s="61">
        <v>199707.71</v>
      </c>
      <c r="K174" s="61">
        <v>2276613.31</v>
      </c>
      <c r="L174" s="61">
        <v>2844282.22</v>
      </c>
      <c r="M174" s="61">
        <v>4019671.66</v>
      </c>
      <c r="N174" s="61">
        <v>5645756</v>
      </c>
      <c r="O174" s="61">
        <v>8238362.7400000002</v>
      </c>
      <c r="P174" s="61">
        <v>9410033.1400000006</v>
      </c>
      <c r="Q174" s="61">
        <v>9196536.1600000001</v>
      </c>
      <c r="R174" s="61">
        <v>6635870.3499999996</v>
      </c>
      <c r="S174" s="62">
        <f t="shared" si="37"/>
        <v>4240081.4874999998</v>
      </c>
      <c r="T174" s="29"/>
      <c r="U174" s="51">
        <v>4240081.4874999998</v>
      </c>
      <c r="V174" s="29"/>
      <c r="W174" s="29"/>
      <c r="X174" s="29"/>
      <c r="Y174" s="91"/>
      <c r="Z174" s="91"/>
      <c r="AA174" s="91"/>
      <c r="AB174" s="29"/>
      <c r="AC174" s="29"/>
      <c r="AD174" s="51">
        <f t="shared" si="38"/>
        <v>4240081.4874999998</v>
      </c>
      <c r="AE174" s="51"/>
      <c r="AF174" s="33"/>
    </row>
    <row r="175" spans="1:32">
      <c r="A175" s="29">
        <v>161</v>
      </c>
      <c r="B175" s="95" t="s">
        <v>776</v>
      </c>
      <c r="C175" s="95" t="s">
        <v>879</v>
      </c>
      <c r="D175" s="95" t="s">
        <v>885</v>
      </c>
      <c r="E175" s="70" t="s">
        <v>334</v>
      </c>
      <c r="F175" s="61">
        <v>243628.33</v>
      </c>
      <c r="G175" s="61">
        <v>46628.33</v>
      </c>
      <c r="H175" s="61">
        <v>-1.45519152283669E-11</v>
      </c>
      <c r="I175" s="61">
        <v>-1.45519152283669E-11</v>
      </c>
      <c r="J175" s="61">
        <v>-1.45519152283669E-11</v>
      </c>
      <c r="K175" s="61">
        <v>-1.45519152283669E-11</v>
      </c>
      <c r="L175" s="61">
        <v>-1.45519152283669E-11</v>
      </c>
      <c r="M175" s="61">
        <v>-1.45519152283669E-11</v>
      </c>
      <c r="N175" s="61">
        <v>-1.45519152283669E-11</v>
      </c>
      <c r="O175" s="61">
        <v>-1.45519152283669E-11</v>
      </c>
      <c r="P175" s="61">
        <v>-1.45519152283669E-11</v>
      </c>
      <c r="Q175" s="61">
        <v>155000</v>
      </c>
      <c r="R175" s="61">
        <v>203827.8</v>
      </c>
      <c r="S175" s="62">
        <f t="shared" si="37"/>
        <v>35446.366249999992</v>
      </c>
      <c r="T175" s="29"/>
      <c r="U175" s="51">
        <v>35446.366249999992</v>
      </c>
      <c r="V175" s="29"/>
      <c r="W175" s="29"/>
      <c r="X175" s="29"/>
      <c r="Y175" s="91"/>
      <c r="Z175" s="91"/>
      <c r="AA175" s="91"/>
      <c r="AB175" s="29"/>
      <c r="AC175" s="29"/>
      <c r="AD175" s="51">
        <f t="shared" si="38"/>
        <v>35446.366249999992</v>
      </c>
      <c r="AE175" s="51"/>
      <c r="AF175" s="33"/>
    </row>
    <row r="176" spans="1:32">
      <c r="A176" s="29">
        <v>162</v>
      </c>
      <c r="B176" s="95" t="s">
        <v>776</v>
      </c>
      <c r="C176" s="95" t="s">
        <v>879</v>
      </c>
      <c r="D176" s="95" t="s">
        <v>886</v>
      </c>
      <c r="E176" s="70" t="s">
        <v>710</v>
      </c>
      <c r="F176" s="61">
        <v>0</v>
      </c>
      <c r="G176" s="61">
        <v>0</v>
      </c>
      <c r="H176" s="61">
        <v>0</v>
      </c>
      <c r="I176" s="61">
        <v>0</v>
      </c>
      <c r="J176" s="61">
        <v>0</v>
      </c>
      <c r="K176" s="61">
        <v>0</v>
      </c>
      <c r="L176" s="61">
        <v>0</v>
      </c>
      <c r="M176" s="61">
        <v>0</v>
      </c>
      <c r="N176" s="61">
        <v>0</v>
      </c>
      <c r="O176" s="61">
        <v>0</v>
      </c>
      <c r="P176" s="61">
        <v>0</v>
      </c>
      <c r="Q176" s="61">
        <v>0</v>
      </c>
      <c r="R176" s="61">
        <v>155000</v>
      </c>
      <c r="S176" s="62">
        <f t="shared" si="37"/>
        <v>6458.333333333333</v>
      </c>
      <c r="T176" s="29"/>
      <c r="U176" s="51">
        <v>6458.333333333333</v>
      </c>
      <c r="V176" s="29"/>
      <c r="W176" s="29"/>
      <c r="X176" s="29"/>
      <c r="Y176" s="91"/>
      <c r="Z176" s="91"/>
      <c r="AA176" s="91"/>
      <c r="AB176" s="29"/>
      <c r="AC176" s="29"/>
      <c r="AD176" s="51">
        <f t="shared" si="38"/>
        <v>6458.333333333333</v>
      </c>
      <c r="AE176" s="51"/>
      <c r="AF176" s="33"/>
    </row>
    <row r="177" spans="1:32">
      <c r="A177" s="29">
        <v>163</v>
      </c>
      <c r="B177" s="95" t="s">
        <v>776</v>
      </c>
      <c r="C177" s="95" t="s">
        <v>887</v>
      </c>
      <c r="D177" s="95" t="s">
        <v>811</v>
      </c>
      <c r="E177" s="63" t="s">
        <v>160</v>
      </c>
      <c r="F177" s="61">
        <v>0</v>
      </c>
      <c r="G177" s="61">
        <v>0</v>
      </c>
      <c r="H177" s="61">
        <v>0</v>
      </c>
      <c r="I177" s="61">
        <v>0</v>
      </c>
      <c r="J177" s="61">
        <v>0</v>
      </c>
      <c r="K177" s="61">
        <v>0</v>
      </c>
      <c r="L177" s="61">
        <v>0</v>
      </c>
      <c r="M177" s="61">
        <v>0</v>
      </c>
      <c r="N177" s="61">
        <v>0</v>
      </c>
      <c r="O177" s="61">
        <v>0</v>
      </c>
      <c r="P177" s="61">
        <v>0</v>
      </c>
      <c r="Q177" s="61">
        <v>0</v>
      </c>
      <c r="R177" s="61">
        <v>0</v>
      </c>
      <c r="S177" s="62">
        <f t="shared" si="37"/>
        <v>0</v>
      </c>
      <c r="T177" s="29"/>
      <c r="U177" s="51">
        <v>0</v>
      </c>
      <c r="V177" s="29"/>
      <c r="W177" s="29"/>
      <c r="X177" s="29"/>
      <c r="Y177" s="91"/>
      <c r="Z177" s="91"/>
      <c r="AA177" s="91"/>
      <c r="AB177" s="29"/>
      <c r="AC177" s="29"/>
      <c r="AD177" s="51">
        <f t="shared" si="38"/>
        <v>0</v>
      </c>
      <c r="AE177" s="51"/>
      <c r="AF177" s="33"/>
    </row>
    <row r="178" spans="1:32">
      <c r="A178" s="29">
        <v>164</v>
      </c>
      <c r="B178" s="95" t="s">
        <v>776</v>
      </c>
      <c r="C178" s="95" t="s">
        <v>888</v>
      </c>
      <c r="D178" s="95" t="s">
        <v>811</v>
      </c>
      <c r="E178" s="63" t="s">
        <v>161</v>
      </c>
      <c r="F178" s="61">
        <v>0</v>
      </c>
      <c r="G178" s="61">
        <v>0</v>
      </c>
      <c r="H178" s="61">
        <v>83109.149999999994</v>
      </c>
      <c r="I178" s="61">
        <v>81416</v>
      </c>
      <c r="J178" s="61">
        <v>334281</v>
      </c>
      <c r="K178" s="61">
        <v>316849.14</v>
      </c>
      <c r="L178" s="61">
        <v>443966.33</v>
      </c>
      <c r="M178" s="61">
        <v>355254.69</v>
      </c>
      <c r="N178" s="61">
        <v>1125303.3999999999</v>
      </c>
      <c r="O178" s="61">
        <v>2374909.7200000002</v>
      </c>
      <c r="P178" s="61">
        <v>1411473.64</v>
      </c>
      <c r="Q178" s="61">
        <v>553478.03</v>
      </c>
      <c r="R178" s="61">
        <v>673660.28</v>
      </c>
      <c r="S178" s="62">
        <f t="shared" si="37"/>
        <v>618072.60333333327</v>
      </c>
      <c r="T178" s="29"/>
      <c r="U178" s="51">
        <v>618072.60333333327</v>
      </c>
      <c r="V178" s="29"/>
      <c r="W178" s="29"/>
      <c r="X178" s="29"/>
      <c r="Y178" s="91"/>
      <c r="Z178" s="91"/>
      <c r="AA178" s="91"/>
      <c r="AB178" s="29"/>
      <c r="AC178" s="29"/>
      <c r="AD178" s="51">
        <f t="shared" si="38"/>
        <v>618072.60333333327</v>
      </c>
      <c r="AE178" s="51"/>
      <c r="AF178" s="33"/>
    </row>
    <row r="179" spans="1:32">
      <c r="A179" s="29">
        <v>165</v>
      </c>
      <c r="B179" s="95" t="s">
        <v>289</v>
      </c>
      <c r="C179" s="95" t="s">
        <v>879</v>
      </c>
      <c r="D179" s="95" t="s">
        <v>811</v>
      </c>
      <c r="E179" s="63" t="s">
        <v>337</v>
      </c>
      <c r="F179" s="61">
        <v>-1.00000000311411E-2</v>
      </c>
      <c r="G179" s="61">
        <v>-0.01</v>
      </c>
      <c r="H179" s="61">
        <v>-0.01</v>
      </c>
      <c r="I179" s="61">
        <v>205714.97</v>
      </c>
      <c r="J179" s="61">
        <v>182857.75</v>
      </c>
      <c r="K179" s="61">
        <v>160000.53</v>
      </c>
      <c r="L179" s="61">
        <v>137143.31</v>
      </c>
      <c r="M179" s="61">
        <v>114286.09</v>
      </c>
      <c r="N179" s="61">
        <v>91428.87</v>
      </c>
      <c r="O179" s="61">
        <v>68571.649999999994</v>
      </c>
      <c r="P179" s="61">
        <v>45714.43</v>
      </c>
      <c r="Q179" s="61">
        <v>22857.21</v>
      </c>
      <c r="R179" s="61">
        <v>-1.00000000093132E-2</v>
      </c>
      <c r="S179" s="62">
        <f t="shared" si="37"/>
        <v>85714.565000000002</v>
      </c>
      <c r="T179" s="29"/>
      <c r="U179" s="51">
        <v>85714.565000000002</v>
      </c>
      <c r="V179" s="29"/>
      <c r="W179" s="29"/>
      <c r="X179" s="29"/>
      <c r="Y179" s="91"/>
      <c r="Z179" s="91"/>
      <c r="AA179" s="91"/>
      <c r="AB179" s="29"/>
      <c r="AC179" s="29"/>
      <c r="AD179" s="51">
        <f t="shared" si="38"/>
        <v>85714.565000000002</v>
      </c>
      <c r="AE179" s="51"/>
      <c r="AF179" s="33"/>
    </row>
    <row r="180" spans="1:32">
      <c r="A180" s="29">
        <v>166</v>
      </c>
      <c r="B180" s="95" t="s">
        <v>289</v>
      </c>
      <c r="C180" s="95" t="s">
        <v>879</v>
      </c>
      <c r="D180" s="95" t="s">
        <v>812</v>
      </c>
      <c r="E180" s="63" t="s">
        <v>338</v>
      </c>
      <c r="F180" s="61">
        <v>32805.550000000003</v>
      </c>
      <c r="G180" s="61">
        <v>26244.44</v>
      </c>
      <c r="H180" s="61">
        <v>19683.330000000002</v>
      </c>
      <c r="I180" s="61">
        <v>13122.22</v>
      </c>
      <c r="J180" s="61">
        <v>6561.11</v>
      </c>
      <c r="K180" s="61">
        <v>1.8189894035458601E-12</v>
      </c>
      <c r="L180" s="61">
        <v>-6561.11</v>
      </c>
      <c r="M180" s="61">
        <v>-6561.11</v>
      </c>
      <c r="N180" s="61">
        <v>1.8189894035458601E-12</v>
      </c>
      <c r="O180" s="61">
        <v>92963</v>
      </c>
      <c r="P180" s="61">
        <v>59305.36</v>
      </c>
      <c r="Q180" s="61">
        <v>51892.19</v>
      </c>
      <c r="R180" s="61">
        <v>0</v>
      </c>
      <c r="S180" s="62">
        <f t="shared" si="37"/>
        <v>22754.350416666668</v>
      </c>
      <c r="T180" s="29"/>
      <c r="U180" s="51">
        <v>22754.350416666668</v>
      </c>
      <c r="V180" s="29"/>
      <c r="W180" s="29"/>
      <c r="X180" s="29"/>
      <c r="Y180" s="91"/>
      <c r="Z180" s="91"/>
      <c r="AA180" s="91"/>
      <c r="AB180" s="29"/>
      <c r="AC180" s="29"/>
      <c r="AD180" s="51">
        <f t="shared" si="38"/>
        <v>22754.350416666668</v>
      </c>
      <c r="AE180" s="51"/>
      <c r="AF180" s="33"/>
    </row>
    <row r="181" spans="1:32">
      <c r="A181" s="29">
        <v>167</v>
      </c>
      <c r="B181" s="95" t="s">
        <v>289</v>
      </c>
      <c r="C181" s="95" t="s">
        <v>879</v>
      </c>
      <c r="D181" s="95" t="s">
        <v>835</v>
      </c>
      <c r="E181" s="63" t="s">
        <v>339</v>
      </c>
      <c r="F181" s="61">
        <v>1101066</v>
      </c>
      <c r="G181" s="61">
        <v>917555</v>
      </c>
      <c r="H181" s="61">
        <v>734044</v>
      </c>
      <c r="I181" s="61">
        <v>550533</v>
      </c>
      <c r="J181" s="61">
        <v>367022</v>
      </c>
      <c r="K181" s="61">
        <v>183511</v>
      </c>
      <c r="L181" s="61">
        <v>0</v>
      </c>
      <c r="M181" s="61">
        <v>0</v>
      </c>
      <c r="N181" s="61">
        <v>0</v>
      </c>
      <c r="O181" s="61">
        <v>0</v>
      </c>
      <c r="P181" s="61">
        <v>0</v>
      </c>
      <c r="Q181" s="61">
        <v>1282855</v>
      </c>
      <c r="R181" s="61">
        <v>1099590</v>
      </c>
      <c r="S181" s="62">
        <f t="shared" si="37"/>
        <v>427987.33333333331</v>
      </c>
      <c r="T181" s="29"/>
      <c r="U181" s="51">
        <v>427987.33333333331</v>
      </c>
      <c r="V181" s="29"/>
      <c r="W181" s="29"/>
      <c r="X181" s="29"/>
      <c r="Y181" s="91"/>
      <c r="Z181" s="91"/>
      <c r="AA181" s="91"/>
      <c r="AB181" s="29"/>
      <c r="AC181" s="29"/>
      <c r="AD181" s="51">
        <f t="shared" si="38"/>
        <v>427987.33333333331</v>
      </c>
      <c r="AE181" s="51"/>
      <c r="AF181" s="33"/>
    </row>
    <row r="182" spans="1:32">
      <c r="A182" s="29">
        <v>168</v>
      </c>
      <c r="B182" s="95" t="s">
        <v>289</v>
      </c>
      <c r="C182" s="95" t="s">
        <v>879</v>
      </c>
      <c r="D182" s="95" t="s">
        <v>889</v>
      </c>
      <c r="E182" s="70" t="s">
        <v>332</v>
      </c>
      <c r="F182" s="61">
        <v>0</v>
      </c>
      <c r="G182" s="61">
        <v>0</v>
      </c>
      <c r="H182" s="61">
        <v>0</v>
      </c>
      <c r="I182" s="61">
        <v>0</v>
      </c>
      <c r="J182" s="61">
        <v>0</v>
      </c>
      <c r="K182" s="61">
        <v>0</v>
      </c>
      <c r="L182" s="61">
        <v>0</v>
      </c>
      <c r="M182" s="61">
        <v>0</v>
      </c>
      <c r="N182" s="61">
        <v>0</v>
      </c>
      <c r="O182" s="61">
        <v>0</v>
      </c>
      <c r="P182" s="61">
        <v>0</v>
      </c>
      <c r="Q182" s="61">
        <v>0</v>
      </c>
      <c r="R182" s="61">
        <v>0</v>
      </c>
      <c r="S182" s="62">
        <f t="shared" si="37"/>
        <v>0</v>
      </c>
      <c r="T182" s="29"/>
      <c r="U182" s="51">
        <v>0</v>
      </c>
      <c r="V182" s="29"/>
      <c r="W182" s="29"/>
      <c r="X182" s="29"/>
      <c r="Y182" s="91"/>
      <c r="Z182" s="91"/>
      <c r="AA182" s="91"/>
      <c r="AB182" s="29"/>
      <c r="AC182" s="29"/>
      <c r="AD182" s="51">
        <f t="shared" si="38"/>
        <v>0</v>
      </c>
      <c r="AE182" s="51"/>
      <c r="AF182" s="33"/>
    </row>
    <row r="183" spans="1:32">
      <c r="A183" s="29">
        <v>169</v>
      </c>
      <c r="B183" s="95" t="s">
        <v>289</v>
      </c>
      <c r="C183" s="95" t="s">
        <v>890</v>
      </c>
      <c r="D183" s="95" t="s">
        <v>891</v>
      </c>
      <c r="E183" s="63" t="s">
        <v>340</v>
      </c>
      <c r="F183" s="61">
        <v>140934.53</v>
      </c>
      <c r="G183" s="61">
        <v>106778.56</v>
      </c>
      <c r="H183" s="61">
        <v>40385.129999999997</v>
      </c>
      <c r="I183" s="61">
        <v>7.2759576141834308E-12</v>
      </c>
      <c r="J183" s="61">
        <v>7.2759576141834308E-12</v>
      </c>
      <c r="K183" s="61">
        <v>7.2759576141834308E-12</v>
      </c>
      <c r="L183" s="61">
        <v>7.2759576141834308E-12</v>
      </c>
      <c r="M183" s="61">
        <v>7.2759576141834308E-12</v>
      </c>
      <c r="N183" s="61">
        <v>7.2759576141834308E-12</v>
      </c>
      <c r="O183" s="61">
        <v>7.2759576141834308E-12</v>
      </c>
      <c r="P183" s="61">
        <v>7.2759576141834308E-12</v>
      </c>
      <c r="Q183" s="61">
        <v>7.2759576141834308E-12</v>
      </c>
      <c r="R183" s="61">
        <v>7.2759576141834308E-12</v>
      </c>
      <c r="S183" s="62">
        <f t="shared" si="37"/>
        <v>18135.912916666668</v>
      </c>
      <c r="T183" s="29"/>
      <c r="U183" s="51">
        <v>18135.912916666668</v>
      </c>
      <c r="V183" s="29"/>
      <c r="W183" s="29"/>
      <c r="X183" s="29"/>
      <c r="Y183" s="91"/>
      <c r="Z183" s="91"/>
      <c r="AA183" s="91"/>
      <c r="AB183" s="29"/>
      <c r="AC183" s="29"/>
      <c r="AD183" s="51">
        <f t="shared" si="38"/>
        <v>18135.912916666668</v>
      </c>
      <c r="AE183" s="51"/>
      <c r="AF183" s="33"/>
    </row>
    <row r="184" spans="1:32">
      <c r="A184" s="29">
        <v>170</v>
      </c>
      <c r="B184" s="95" t="s">
        <v>291</v>
      </c>
      <c r="C184" s="95" t="s">
        <v>890</v>
      </c>
      <c r="D184" s="95" t="s">
        <v>892</v>
      </c>
      <c r="E184" s="63" t="s">
        <v>340</v>
      </c>
      <c r="F184" s="61">
        <v>418063.31</v>
      </c>
      <c r="G184" s="61">
        <v>316744.23</v>
      </c>
      <c r="H184" s="61">
        <v>119797.04</v>
      </c>
      <c r="I184" s="61">
        <v>-1.45519152283669E-11</v>
      </c>
      <c r="J184" s="61">
        <v>-1.45519152283669E-11</v>
      </c>
      <c r="K184" s="61">
        <v>-1.45519152283669E-11</v>
      </c>
      <c r="L184" s="61">
        <v>-1.45519152283669E-11</v>
      </c>
      <c r="M184" s="61">
        <v>-1.45519152283669E-11</v>
      </c>
      <c r="N184" s="61">
        <v>-1.45519152283669E-11</v>
      </c>
      <c r="O184" s="61">
        <v>-1.45519152283669E-11</v>
      </c>
      <c r="P184" s="61">
        <v>-1.45519152283669E-11</v>
      </c>
      <c r="Q184" s="61">
        <v>-1.45519152283669E-11</v>
      </c>
      <c r="R184" s="61">
        <v>-1.45519152283669E-11</v>
      </c>
      <c r="S184" s="62">
        <f t="shared" si="37"/>
        <v>53797.743749999994</v>
      </c>
      <c r="T184" s="29"/>
      <c r="U184" s="51">
        <v>53797.743749999994</v>
      </c>
      <c r="V184" s="29"/>
      <c r="W184" s="29"/>
      <c r="X184" s="29"/>
      <c r="Y184" s="91"/>
      <c r="Z184" s="91"/>
      <c r="AA184" s="91"/>
      <c r="AB184" s="29"/>
      <c r="AC184" s="29"/>
      <c r="AD184" s="51">
        <f t="shared" si="38"/>
        <v>53797.743749999994</v>
      </c>
      <c r="AE184" s="51"/>
      <c r="AF184" s="33"/>
    </row>
    <row r="185" spans="1:32">
      <c r="A185" s="29">
        <v>171</v>
      </c>
      <c r="B185" s="29"/>
      <c r="C185" s="29"/>
      <c r="D185" s="29"/>
      <c r="E185" s="63" t="s">
        <v>162</v>
      </c>
      <c r="F185" s="64">
        <f t="shared" ref="F185:H185" si="39">SUM(F168:F184)</f>
        <v>5320410.2699999996</v>
      </c>
      <c r="G185" s="64">
        <f t="shared" si="39"/>
        <v>5994863.6900000013</v>
      </c>
      <c r="H185" s="64">
        <f t="shared" si="39"/>
        <v>3252840.99</v>
      </c>
      <c r="I185" s="64">
        <f t="shared" ref="I185:S185" si="40">SUM(I168:I184)</f>
        <v>2079544.49</v>
      </c>
      <c r="J185" s="64">
        <f t="shared" si="40"/>
        <v>2135608.37</v>
      </c>
      <c r="K185" s="64">
        <f t="shared" si="40"/>
        <v>3843596.24</v>
      </c>
      <c r="L185" s="64">
        <f t="shared" si="40"/>
        <v>4225633.1899999995</v>
      </c>
      <c r="M185" s="64">
        <f t="shared" si="40"/>
        <v>5157039.54</v>
      </c>
      <c r="N185" s="64">
        <f t="shared" si="40"/>
        <v>7381637.8099999996</v>
      </c>
      <c r="O185" s="64">
        <f t="shared" si="40"/>
        <v>11176409.920000002</v>
      </c>
      <c r="P185" s="64">
        <f t="shared" si="40"/>
        <v>11200700.700000001</v>
      </c>
      <c r="Q185" s="64">
        <f t="shared" si="40"/>
        <v>11662420.26</v>
      </c>
      <c r="R185" s="64">
        <f t="shared" si="40"/>
        <v>9745373.9199999999</v>
      </c>
      <c r="S185" s="64">
        <f t="shared" si="40"/>
        <v>6303598.9412500001</v>
      </c>
      <c r="T185" s="29"/>
      <c r="U185" s="29"/>
      <c r="V185" s="29"/>
      <c r="W185" s="29"/>
      <c r="X185" s="29"/>
      <c r="Y185" s="91"/>
      <c r="Z185" s="91"/>
      <c r="AA185" s="91"/>
      <c r="AB185" s="29"/>
      <c r="AC185" s="29"/>
      <c r="AD185" s="29"/>
      <c r="AE185" s="29"/>
      <c r="AF185" s="33"/>
    </row>
    <row r="186" spans="1:32">
      <c r="A186" s="29">
        <v>172</v>
      </c>
      <c r="B186" s="29"/>
      <c r="C186" s="29"/>
      <c r="D186" s="29"/>
      <c r="E186" s="97"/>
      <c r="F186" s="61"/>
      <c r="G186" s="61"/>
      <c r="H186" s="61"/>
      <c r="I186" s="61"/>
      <c r="J186" s="61"/>
      <c r="K186" s="61"/>
      <c r="L186" s="61"/>
      <c r="M186" s="61"/>
      <c r="N186" s="61"/>
      <c r="O186" s="61"/>
      <c r="P186" s="61"/>
      <c r="Q186" s="61"/>
      <c r="R186" s="61"/>
      <c r="S186" s="62"/>
      <c r="T186" s="29"/>
      <c r="U186" s="29"/>
      <c r="V186" s="29"/>
      <c r="W186" s="29"/>
      <c r="X186" s="29"/>
      <c r="Y186" s="91"/>
      <c r="Z186" s="91"/>
      <c r="AA186" s="91"/>
      <c r="AB186" s="29"/>
      <c r="AC186" s="29"/>
      <c r="AD186" s="29"/>
      <c r="AE186" s="29"/>
      <c r="AF186" s="33"/>
    </row>
    <row r="187" spans="1:32">
      <c r="A187" s="29">
        <v>173</v>
      </c>
      <c r="B187" s="95" t="s">
        <v>289</v>
      </c>
      <c r="C187" s="95" t="s">
        <v>893</v>
      </c>
      <c r="D187" s="95" t="s">
        <v>811</v>
      </c>
      <c r="E187" s="63" t="s">
        <v>341</v>
      </c>
      <c r="F187" s="61">
        <v>4079218.54</v>
      </c>
      <c r="G187" s="61">
        <v>3907535.72</v>
      </c>
      <c r="H187" s="61">
        <v>4224990.29</v>
      </c>
      <c r="I187" s="61">
        <v>2544711.04</v>
      </c>
      <c r="J187" s="61">
        <v>1103928.83</v>
      </c>
      <c r="K187" s="61">
        <v>782326.85</v>
      </c>
      <c r="L187" s="61">
        <v>112358.08</v>
      </c>
      <c r="M187" s="61">
        <v>367250.74</v>
      </c>
      <c r="N187" s="61">
        <v>390448.62</v>
      </c>
      <c r="O187" s="61">
        <v>700598.23</v>
      </c>
      <c r="P187" s="61">
        <v>1815603.89</v>
      </c>
      <c r="Q187" s="61">
        <v>3789448.22</v>
      </c>
      <c r="R187" s="61">
        <v>6059906.7199999997</v>
      </c>
      <c r="S187" s="62">
        <f t="shared" ref="S187:S196" si="41">((F187+R187)+((G187+H187+I187+J187+K187+L187+M187+N187+O187+P187+Q187)*2))/24</f>
        <v>2067396.9283333335</v>
      </c>
      <c r="T187" s="29"/>
      <c r="U187" s="51">
        <v>2067396.9283333335</v>
      </c>
      <c r="V187" s="29"/>
      <c r="W187" s="29"/>
      <c r="X187" s="29"/>
      <c r="Y187" s="91"/>
      <c r="Z187" s="91"/>
      <c r="AA187" s="91"/>
      <c r="AB187" s="29"/>
      <c r="AC187" s="29"/>
      <c r="AD187" s="51">
        <f t="shared" ref="AD187:AD196" si="42">+S187</f>
        <v>2067396.9283333335</v>
      </c>
      <c r="AE187" s="51"/>
      <c r="AF187" s="33"/>
    </row>
    <row r="188" spans="1:32">
      <c r="A188" s="29">
        <v>174</v>
      </c>
      <c r="B188" s="95" t="s">
        <v>289</v>
      </c>
      <c r="C188" s="95" t="s">
        <v>893</v>
      </c>
      <c r="D188" s="95" t="s">
        <v>812</v>
      </c>
      <c r="E188" s="63" t="s">
        <v>342</v>
      </c>
      <c r="F188" s="61">
        <v>2341346.5099999998</v>
      </c>
      <c r="G188" s="61">
        <v>2130978.17</v>
      </c>
      <c r="H188" s="61">
        <v>2312768.06</v>
      </c>
      <c r="I188" s="61">
        <v>1498319.09</v>
      </c>
      <c r="J188" s="61">
        <v>674081.84</v>
      </c>
      <c r="K188" s="61">
        <v>510928.3</v>
      </c>
      <c r="L188" s="61">
        <v>125849.67</v>
      </c>
      <c r="M188" s="61">
        <v>290260.67</v>
      </c>
      <c r="N188" s="61">
        <v>316985.28999999998</v>
      </c>
      <c r="O188" s="61">
        <v>549031.06000000006</v>
      </c>
      <c r="P188" s="61">
        <v>1142211.27</v>
      </c>
      <c r="Q188" s="61">
        <v>2223874.86</v>
      </c>
      <c r="R188" s="61">
        <v>3511809.48</v>
      </c>
      <c r="S188" s="62">
        <f t="shared" si="41"/>
        <v>1225155.5229166665</v>
      </c>
      <c r="T188" s="29"/>
      <c r="U188" s="51">
        <v>1225155.5229166665</v>
      </c>
      <c r="V188" s="29"/>
      <c r="W188" s="29"/>
      <c r="X188" s="29"/>
      <c r="Y188" s="91"/>
      <c r="Z188" s="91"/>
      <c r="AA188" s="91"/>
      <c r="AB188" s="29"/>
      <c r="AC188" s="29"/>
      <c r="AD188" s="51">
        <f t="shared" si="42"/>
        <v>1225155.5229166665</v>
      </c>
      <c r="AE188" s="51"/>
      <c r="AF188" s="33"/>
    </row>
    <row r="189" spans="1:32">
      <c r="A189" s="29">
        <v>175</v>
      </c>
      <c r="B189" s="95" t="s">
        <v>289</v>
      </c>
      <c r="C189" s="95" t="s">
        <v>893</v>
      </c>
      <c r="D189" s="95" t="s">
        <v>835</v>
      </c>
      <c r="E189" s="63" t="s">
        <v>343</v>
      </c>
      <c r="F189" s="61">
        <v>9017.9700000000103</v>
      </c>
      <c r="G189" s="61">
        <v>8632.33</v>
      </c>
      <c r="H189" s="61">
        <v>8389.57</v>
      </c>
      <c r="I189" s="61">
        <v>6987.1</v>
      </c>
      <c r="J189" s="61">
        <v>5213.4399999999996</v>
      </c>
      <c r="K189" s="61">
        <v>4072.95</v>
      </c>
      <c r="L189" s="61">
        <v>3196.02</v>
      </c>
      <c r="M189" s="61">
        <v>2420.14</v>
      </c>
      <c r="N189" s="61">
        <v>2355.34</v>
      </c>
      <c r="O189" s="61">
        <v>3222.9</v>
      </c>
      <c r="P189" s="61">
        <v>33082.01</v>
      </c>
      <c r="Q189" s="61">
        <v>7828.75</v>
      </c>
      <c r="R189" s="61">
        <v>11296.79</v>
      </c>
      <c r="S189" s="62">
        <f t="shared" si="41"/>
        <v>7963.1608333333343</v>
      </c>
      <c r="T189" s="29"/>
      <c r="U189" s="51">
        <v>7963.1608333333343</v>
      </c>
      <c r="V189" s="29"/>
      <c r="W189" s="29"/>
      <c r="X189" s="29"/>
      <c r="Y189" s="91"/>
      <c r="Z189" s="91"/>
      <c r="AA189" s="91"/>
      <c r="AB189" s="29"/>
      <c r="AC189" s="29"/>
      <c r="AD189" s="51">
        <f t="shared" si="42"/>
        <v>7963.1608333333343</v>
      </c>
      <c r="AE189" s="51"/>
      <c r="AF189" s="33"/>
    </row>
    <row r="190" spans="1:32">
      <c r="A190" s="29">
        <v>176</v>
      </c>
      <c r="B190" s="95" t="s">
        <v>289</v>
      </c>
      <c r="C190" s="95" t="s">
        <v>894</v>
      </c>
      <c r="D190" s="95" t="s">
        <v>835</v>
      </c>
      <c r="E190" s="63" t="s">
        <v>344</v>
      </c>
      <c r="F190" s="61">
        <v>258966.5</v>
      </c>
      <c r="G190" s="61">
        <v>264554.08</v>
      </c>
      <c r="H190" s="61">
        <v>252742.22</v>
      </c>
      <c r="I190" s="61">
        <v>269787.93</v>
      </c>
      <c r="J190" s="61">
        <v>256211.27</v>
      </c>
      <c r="K190" s="61">
        <v>238842.89</v>
      </c>
      <c r="L190" s="61">
        <v>234387.79</v>
      </c>
      <c r="M190" s="61">
        <v>239511.54</v>
      </c>
      <c r="N190" s="61">
        <v>239058.56</v>
      </c>
      <c r="O190" s="61">
        <v>249616.17</v>
      </c>
      <c r="P190" s="61">
        <v>268771.07</v>
      </c>
      <c r="Q190" s="61">
        <v>259105.31</v>
      </c>
      <c r="R190" s="61">
        <v>259668.65</v>
      </c>
      <c r="S190" s="62">
        <f t="shared" si="41"/>
        <v>252658.86708333335</v>
      </c>
      <c r="T190" s="29"/>
      <c r="U190" s="51">
        <v>252658.86708333335</v>
      </c>
      <c r="V190" s="29"/>
      <c r="W190" s="29"/>
      <c r="X190" s="29"/>
      <c r="Y190" s="91"/>
      <c r="Z190" s="91"/>
      <c r="AA190" s="91"/>
      <c r="AB190" s="29"/>
      <c r="AC190" s="29"/>
      <c r="AD190" s="51">
        <f t="shared" si="42"/>
        <v>252658.86708333335</v>
      </c>
      <c r="AE190" s="51"/>
      <c r="AF190" s="33"/>
    </row>
    <row r="191" spans="1:32">
      <c r="A191" s="29">
        <v>177</v>
      </c>
      <c r="B191" s="95" t="s">
        <v>289</v>
      </c>
      <c r="C191" s="95" t="s">
        <v>894</v>
      </c>
      <c r="D191" s="95" t="s">
        <v>813</v>
      </c>
      <c r="E191" s="63" t="s">
        <v>345</v>
      </c>
      <c r="F191" s="61">
        <v>112953.62</v>
      </c>
      <c r="G191" s="61">
        <v>110230.61</v>
      </c>
      <c r="H191" s="61">
        <v>114962.83</v>
      </c>
      <c r="I191" s="61">
        <v>123938.84</v>
      </c>
      <c r="J191" s="61">
        <v>117709.32</v>
      </c>
      <c r="K191" s="61">
        <v>118506.89</v>
      </c>
      <c r="L191" s="61">
        <v>121705.75</v>
      </c>
      <c r="M191" s="61">
        <v>128622.02</v>
      </c>
      <c r="N191" s="61">
        <v>128931.36</v>
      </c>
      <c r="O191" s="61">
        <v>128454.57</v>
      </c>
      <c r="P191" s="61">
        <v>119740.03</v>
      </c>
      <c r="Q191" s="61">
        <v>73082.820000000007</v>
      </c>
      <c r="R191" s="61">
        <v>80871.679999999993</v>
      </c>
      <c r="S191" s="62">
        <f t="shared" si="41"/>
        <v>115233.14083333332</v>
      </c>
      <c r="T191" s="29"/>
      <c r="U191" s="51">
        <v>115233.14083333332</v>
      </c>
      <c r="V191" s="29"/>
      <c r="W191" s="29"/>
      <c r="X191" s="29"/>
      <c r="Y191" s="91"/>
      <c r="Z191" s="91"/>
      <c r="AA191" s="91"/>
      <c r="AB191" s="29"/>
      <c r="AC191" s="29"/>
      <c r="AD191" s="51">
        <f t="shared" si="42"/>
        <v>115233.14083333332</v>
      </c>
      <c r="AE191" s="51"/>
      <c r="AF191" s="33"/>
    </row>
    <row r="192" spans="1:32">
      <c r="A192" s="29">
        <v>178</v>
      </c>
      <c r="B192" s="95" t="s">
        <v>291</v>
      </c>
      <c r="C192" s="95" t="s">
        <v>893</v>
      </c>
      <c r="D192" s="95" t="s">
        <v>811</v>
      </c>
      <c r="E192" s="63" t="s">
        <v>341</v>
      </c>
      <c r="F192" s="61">
        <v>12043489.82</v>
      </c>
      <c r="G192" s="61">
        <v>11538728.52</v>
      </c>
      <c r="H192" s="61">
        <v>12474275.67</v>
      </c>
      <c r="I192" s="61">
        <v>8089904.46</v>
      </c>
      <c r="J192" s="61">
        <v>3348157.44</v>
      </c>
      <c r="K192" s="61">
        <v>2138338.62</v>
      </c>
      <c r="L192" s="61">
        <v>309572.53999999998</v>
      </c>
      <c r="M192" s="61">
        <v>1133081.1599999999</v>
      </c>
      <c r="N192" s="61">
        <v>1203012.33</v>
      </c>
      <c r="O192" s="61">
        <v>2090369.33</v>
      </c>
      <c r="P192" s="61">
        <v>5493241.2999999998</v>
      </c>
      <c r="Q192" s="61">
        <v>12080986.98</v>
      </c>
      <c r="R192" s="61">
        <v>20379536.120000001</v>
      </c>
      <c r="S192" s="62">
        <f t="shared" si="41"/>
        <v>6342598.4433333315</v>
      </c>
      <c r="T192" s="29"/>
      <c r="U192" s="51">
        <v>6342598.4433333315</v>
      </c>
      <c r="V192" s="29"/>
      <c r="W192" s="29"/>
      <c r="X192" s="29"/>
      <c r="Y192" s="91"/>
      <c r="Z192" s="91"/>
      <c r="AA192" s="91"/>
      <c r="AB192" s="29"/>
      <c r="AC192" s="29"/>
      <c r="AD192" s="51">
        <f t="shared" si="42"/>
        <v>6342598.4433333315</v>
      </c>
      <c r="AE192" s="51"/>
      <c r="AF192" s="33"/>
    </row>
    <row r="193" spans="1:32">
      <c r="A193" s="29">
        <v>179</v>
      </c>
      <c r="B193" s="95" t="s">
        <v>291</v>
      </c>
      <c r="C193" s="95" t="s">
        <v>893</v>
      </c>
      <c r="D193" s="95" t="s">
        <v>812</v>
      </c>
      <c r="E193" s="63" t="s">
        <v>342</v>
      </c>
      <c r="F193" s="61">
        <v>7937370.2199999997</v>
      </c>
      <c r="G193" s="61">
        <v>7647688.1299999999</v>
      </c>
      <c r="H193" s="61">
        <v>8199937.5999999996</v>
      </c>
      <c r="I193" s="61">
        <v>5480595.7000000002</v>
      </c>
      <c r="J193" s="61">
        <v>2304513.4300000002</v>
      </c>
      <c r="K193" s="61">
        <v>1628870.37</v>
      </c>
      <c r="L193" s="61">
        <v>245612.06999999899</v>
      </c>
      <c r="M193" s="61">
        <v>1034278.12</v>
      </c>
      <c r="N193" s="61">
        <v>1170143.7</v>
      </c>
      <c r="O193" s="61">
        <v>1932367.55</v>
      </c>
      <c r="P193" s="61">
        <v>4180720.69</v>
      </c>
      <c r="Q193" s="61">
        <v>8109434.2699999996</v>
      </c>
      <c r="R193" s="61">
        <v>13682325.439999999</v>
      </c>
      <c r="S193" s="62">
        <f t="shared" si="41"/>
        <v>4395334.1216666661</v>
      </c>
      <c r="T193" s="29"/>
      <c r="U193" s="51">
        <v>4395334.1216666661</v>
      </c>
      <c r="V193" s="29"/>
      <c r="W193" s="29"/>
      <c r="X193" s="29"/>
      <c r="Y193" s="91"/>
      <c r="Z193" s="91"/>
      <c r="AA193" s="91"/>
      <c r="AB193" s="29"/>
      <c r="AC193" s="29"/>
      <c r="AD193" s="51">
        <f t="shared" si="42"/>
        <v>4395334.1216666661</v>
      </c>
      <c r="AE193" s="51"/>
      <c r="AF193" s="33"/>
    </row>
    <row r="194" spans="1:32">
      <c r="A194" s="29">
        <v>180</v>
      </c>
      <c r="B194" s="95" t="s">
        <v>291</v>
      </c>
      <c r="C194" s="95" t="s">
        <v>893</v>
      </c>
      <c r="D194" s="95" t="s">
        <v>835</v>
      </c>
      <c r="E194" s="63" t="s">
        <v>343</v>
      </c>
      <c r="F194" s="61">
        <v>291088.88</v>
      </c>
      <c r="G194" s="61">
        <v>242680.47</v>
      </c>
      <c r="H194" s="61">
        <v>232924.7</v>
      </c>
      <c r="I194" s="61">
        <v>205201.81</v>
      </c>
      <c r="J194" s="61">
        <v>151133.28</v>
      </c>
      <c r="K194" s="61">
        <v>118805.27</v>
      </c>
      <c r="L194" s="61">
        <v>75835.23</v>
      </c>
      <c r="M194" s="61">
        <v>65392.73</v>
      </c>
      <c r="N194" s="61">
        <v>75962.899999999994</v>
      </c>
      <c r="O194" s="61">
        <v>92631.59</v>
      </c>
      <c r="P194" s="61">
        <v>154322.94</v>
      </c>
      <c r="Q194" s="61">
        <v>250923.27</v>
      </c>
      <c r="R194" s="61">
        <v>321710.87</v>
      </c>
      <c r="S194" s="62">
        <f t="shared" si="41"/>
        <v>164351.17208333334</v>
      </c>
      <c r="T194" s="29"/>
      <c r="U194" s="51">
        <v>164351.17208333334</v>
      </c>
      <c r="V194" s="29"/>
      <c r="W194" s="29"/>
      <c r="X194" s="29"/>
      <c r="Y194" s="91"/>
      <c r="Z194" s="91"/>
      <c r="AA194" s="91"/>
      <c r="AB194" s="29"/>
      <c r="AC194" s="29"/>
      <c r="AD194" s="51">
        <f t="shared" si="42"/>
        <v>164351.17208333334</v>
      </c>
      <c r="AE194" s="51"/>
      <c r="AF194" s="33"/>
    </row>
    <row r="195" spans="1:32">
      <c r="A195" s="29">
        <v>181</v>
      </c>
      <c r="B195" s="95" t="s">
        <v>291</v>
      </c>
      <c r="C195" s="95" t="s">
        <v>894</v>
      </c>
      <c r="D195" s="100" t="s">
        <v>835</v>
      </c>
      <c r="E195" s="63" t="s">
        <v>344</v>
      </c>
      <c r="F195" s="61">
        <v>1517775.64</v>
      </c>
      <c r="G195" s="61">
        <v>1526435.8400000001</v>
      </c>
      <c r="H195" s="61">
        <v>1480142.59</v>
      </c>
      <c r="I195" s="61">
        <v>1522791.73</v>
      </c>
      <c r="J195" s="61">
        <v>1451791.46</v>
      </c>
      <c r="K195" s="61">
        <v>1399070.4</v>
      </c>
      <c r="L195" s="61">
        <v>1366973.98</v>
      </c>
      <c r="M195" s="61">
        <v>1323083.72</v>
      </c>
      <c r="N195" s="61">
        <v>1370892.15</v>
      </c>
      <c r="O195" s="61">
        <v>1460111.1</v>
      </c>
      <c r="P195" s="61">
        <v>1550104.2</v>
      </c>
      <c r="Q195" s="61">
        <v>1536973.07</v>
      </c>
      <c r="R195" s="61">
        <v>1560610.25</v>
      </c>
      <c r="S195" s="62">
        <f t="shared" si="41"/>
        <v>1460630.2654166666</v>
      </c>
      <c r="T195" s="29"/>
      <c r="U195" s="51">
        <v>1460630.2654166666</v>
      </c>
      <c r="V195" s="29"/>
      <c r="W195" s="29"/>
      <c r="X195" s="29"/>
      <c r="Y195" s="91"/>
      <c r="Z195" s="91"/>
      <c r="AA195" s="91"/>
      <c r="AB195" s="29"/>
      <c r="AC195" s="29"/>
      <c r="AD195" s="51">
        <f t="shared" si="42"/>
        <v>1460630.2654166666</v>
      </c>
      <c r="AE195" s="51"/>
      <c r="AF195" s="33"/>
    </row>
    <row r="196" spans="1:32">
      <c r="A196" s="29">
        <v>182</v>
      </c>
      <c r="B196" s="95" t="s">
        <v>291</v>
      </c>
      <c r="C196" s="95" t="s">
        <v>894</v>
      </c>
      <c r="D196" s="95" t="s">
        <v>813</v>
      </c>
      <c r="E196" s="63" t="s">
        <v>345</v>
      </c>
      <c r="F196" s="61">
        <v>775920.99</v>
      </c>
      <c r="G196" s="61">
        <v>701956.39</v>
      </c>
      <c r="H196" s="61">
        <v>704778.66</v>
      </c>
      <c r="I196" s="61">
        <v>869972.05</v>
      </c>
      <c r="J196" s="61">
        <v>772558.18</v>
      </c>
      <c r="K196" s="61">
        <v>681544.11</v>
      </c>
      <c r="L196" s="61">
        <v>831728.97</v>
      </c>
      <c r="M196" s="61">
        <v>955372.43</v>
      </c>
      <c r="N196" s="61">
        <v>969658.46</v>
      </c>
      <c r="O196" s="61">
        <v>956539.23</v>
      </c>
      <c r="P196" s="61">
        <v>794821.65</v>
      </c>
      <c r="Q196" s="61">
        <v>803003.87</v>
      </c>
      <c r="R196" s="61">
        <v>830892.35</v>
      </c>
      <c r="S196" s="62">
        <f t="shared" si="41"/>
        <v>820445.05583333329</v>
      </c>
      <c r="T196" s="29"/>
      <c r="U196" s="51">
        <v>820445.05583333329</v>
      </c>
      <c r="V196" s="29"/>
      <c r="W196" s="29"/>
      <c r="X196" s="29"/>
      <c r="Y196" s="91"/>
      <c r="Z196" s="91"/>
      <c r="AA196" s="91"/>
      <c r="AB196" s="29"/>
      <c r="AC196" s="29"/>
      <c r="AD196" s="51">
        <f t="shared" si="42"/>
        <v>820445.05583333329</v>
      </c>
      <c r="AE196" s="51"/>
      <c r="AF196" s="33"/>
    </row>
    <row r="197" spans="1:32">
      <c r="A197" s="29">
        <v>183</v>
      </c>
      <c r="B197" s="29"/>
      <c r="C197" s="29"/>
      <c r="D197" s="29"/>
      <c r="E197" s="63" t="s">
        <v>163</v>
      </c>
      <c r="F197" s="64">
        <f t="shared" ref="F197:H197" si="43">SUM(F187:F196)</f>
        <v>29367148.689999998</v>
      </c>
      <c r="G197" s="64">
        <f t="shared" si="43"/>
        <v>28079420.259999998</v>
      </c>
      <c r="H197" s="64">
        <f t="shared" si="43"/>
        <v>30005912.190000001</v>
      </c>
      <c r="I197" s="64">
        <f t="shared" ref="I197:R197" si="44">SUM(I187:I196)</f>
        <v>20612209.75</v>
      </c>
      <c r="J197" s="64">
        <f t="shared" si="44"/>
        <v>10185298.49</v>
      </c>
      <c r="K197" s="64">
        <f t="shared" si="44"/>
        <v>7621306.6499999994</v>
      </c>
      <c r="L197" s="64">
        <f t="shared" si="44"/>
        <v>3427220.0999999987</v>
      </c>
      <c r="M197" s="64">
        <f t="shared" si="44"/>
        <v>5539273.2699999996</v>
      </c>
      <c r="N197" s="64">
        <f t="shared" si="44"/>
        <v>5867448.71</v>
      </c>
      <c r="O197" s="64">
        <f t="shared" si="44"/>
        <v>8162941.7300000004</v>
      </c>
      <c r="P197" s="64">
        <f t="shared" si="44"/>
        <v>15552619.049999999</v>
      </c>
      <c r="Q197" s="64">
        <f t="shared" si="44"/>
        <v>29134661.420000002</v>
      </c>
      <c r="R197" s="64">
        <f t="shared" si="44"/>
        <v>46698628.349999994</v>
      </c>
      <c r="S197" s="64">
        <f>SUM(S187:S196)</f>
        <v>16851766.678333331</v>
      </c>
      <c r="T197" s="29"/>
      <c r="U197" s="29"/>
      <c r="V197" s="29"/>
      <c r="W197" s="29"/>
      <c r="X197" s="29"/>
      <c r="Y197" s="91"/>
      <c r="Z197" s="91"/>
      <c r="AA197" s="91"/>
      <c r="AB197" s="29"/>
      <c r="AC197" s="29"/>
      <c r="AD197" s="29"/>
      <c r="AE197" s="29"/>
      <c r="AF197" s="33"/>
    </row>
    <row r="198" spans="1:32">
      <c r="A198" s="29">
        <v>184</v>
      </c>
      <c r="B198" s="29"/>
      <c r="C198" s="29"/>
      <c r="D198" s="29"/>
      <c r="E198" s="97"/>
      <c r="F198" s="61"/>
      <c r="G198" s="61"/>
      <c r="H198" s="61"/>
      <c r="I198" s="61"/>
      <c r="J198" s="61"/>
      <c r="K198" s="61"/>
      <c r="L198" s="61"/>
      <c r="M198" s="61"/>
      <c r="N198" s="61"/>
      <c r="O198" s="61"/>
      <c r="P198" s="61"/>
      <c r="Q198" s="61"/>
      <c r="R198" s="61"/>
      <c r="S198" s="62"/>
      <c r="T198" s="29"/>
      <c r="U198" s="29"/>
      <c r="V198" s="29"/>
      <c r="W198" s="29"/>
      <c r="X198" s="29"/>
      <c r="Y198" s="91"/>
      <c r="Z198" s="91"/>
      <c r="AA198" s="91"/>
      <c r="AB198" s="29"/>
      <c r="AC198" s="29"/>
      <c r="AD198" s="29"/>
      <c r="AE198" s="29"/>
      <c r="AF198" s="33"/>
    </row>
    <row r="199" spans="1:32">
      <c r="A199" s="29">
        <v>185</v>
      </c>
      <c r="B199" s="95" t="s">
        <v>776</v>
      </c>
      <c r="C199" s="95" t="s">
        <v>895</v>
      </c>
      <c r="D199" s="95" t="s">
        <v>896</v>
      </c>
      <c r="E199" s="63" t="s">
        <v>346</v>
      </c>
      <c r="F199" s="61">
        <v>-59739.33</v>
      </c>
      <c r="G199" s="61">
        <v>-59739.33</v>
      </c>
      <c r="H199" s="61">
        <v>-57815.51</v>
      </c>
      <c r="I199" s="61">
        <v>-56853.599999999999</v>
      </c>
      <c r="J199" s="61">
        <v>-55891.7</v>
      </c>
      <c r="K199" s="61">
        <v>-54929.81</v>
      </c>
      <c r="L199" s="61">
        <v>-53967.92</v>
      </c>
      <c r="M199" s="61">
        <v>-53006.03</v>
      </c>
      <c r="N199" s="61">
        <v>-52044.1</v>
      </c>
      <c r="O199" s="61">
        <v>-51082.2</v>
      </c>
      <c r="P199" s="61">
        <v>-50120.28</v>
      </c>
      <c r="Q199" s="61">
        <v>-49158.400000000001</v>
      </c>
      <c r="R199" s="61">
        <v>-48196.49</v>
      </c>
      <c r="S199" s="62">
        <f t="shared" ref="S199:S215" si="45">((F199+R199)+((G199+H199+I199+J199+K199+L199+M199+N199+O199+P199+Q199)*2))/24</f>
        <v>-54048.065833333334</v>
      </c>
      <c r="T199" s="29"/>
      <c r="U199" s="29"/>
      <c r="V199" s="29"/>
      <c r="W199" s="29"/>
      <c r="X199" s="51">
        <v>-54048.065833333334</v>
      </c>
      <c r="Y199" s="91"/>
      <c r="Z199" s="91"/>
      <c r="AA199" s="91"/>
      <c r="AB199" s="51">
        <f t="shared" ref="AB199:AB202" si="46">+S199</f>
        <v>-54048.065833333334</v>
      </c>
      <c r="AC199" s="29"/>
      <c r="AD199" s="29"/>
      <c r="AE199" s="29"/>
      <c r="AF199" s="33"/>
    </row>
    <row r="200" spans="1:32">
      <c r="A200" s="29">
        <v>186</v>
      </c>
      <c r="B200" s="95" t="s">
        <v>776</v>
      </c>
      <c r="C200" s="95" t="s">
        <v>895</v>
      </c>
      <c r="D200" s="95" t="s">
        <v>897</v>
      </c>
      <c r="E200" s="63" t="s">
        <v>347</v>
      </c>
      <c r="F200" s="61">
        <v>-226163.76</v>
      </c>
      <c r="G200" s="61">
        <v>-226163.73</v>
      </c>
      <c r="H200" s="61">
        <v>-218831.22</v>
      </c>
      <c r="I200" s="61">
        <v>-215164.92</v>
      </c>
      <c r="J200" s="61">
        <v>-211498.7</v>
      </c>
      <c r="K200" s="61">
        <v>-207832.46</v>
      </c>
      <c r="L200" s="61">
        <v>-204166.25</v>
      </c>
      <c r="M200" s="61">
        <v>-200499.97</v>
      </c>
      <c r="N200" s="61">
        <v>-196833.72</v>
      </c>
      <c r="O200" s="61">
        <v>-193167.48</v>
      </c>
      <c r="P200" s="61">
        <v>-189501.25</v>
      </c>
      <c r="Q200" s="61">
        <v>-185835</v>
      </c>
      <c r="R200" s="61">
        <v>-182168.76</v>
      </c>
      <c r="S200" s="62">
        <f t="shared" si="45"/>
        <v>-204471.74666666667</v>
      </c>
      <c r="T200" s="29"/>
      <c r="U200" s="29"/>
      <c r="V200" s="29"/>
      <c r="W200" s="29"/>
      <c r="X200" s="51">
        <v>-204471.74666666667</v>
      </c>
      <c r="Y200" s="91"/>
      <c r="Z200" s="91"/>
      <c r="AA200" s="91"/>
      <c r="AB200" s="51">
        <f t="shared" si="46"/>
        <v>-204471.74666666667</v>
      </c>
      <c r="AC200" s="29"/>
      <c r="AD200" s="29"/>
      <c r="AE200" s="29"/>
      <c r="AF200" s="33"/>
    </row>
    <row r="201" spans="1:32">
      <c r="A201" s="29">
        <v>187</v>
      </c>
      <c r="B201" s="95" t="s">
        <v>776</v>
      </c>
      <c r="C201" s="95" t="s">
        <v>895</v>
      </c>
      <c r="D201" s="95" t="s">
        <v>898</v>
      </c>
      <c r="E201" s="63" t="s">
        <v>348</v>
      </c>
      <c r="F201" s="61">
        <v>0</v>
      </c>
      <c r="G201" s="61">
        <v>0</v>
      </c>
      <c r="H201" s="61">
        <v>0</v>
      </c>
      <c r="I201" s="61">
        <v>0</v>
      </c>
      <c r="J201" s="61">
        <v>0</v>
      </c>
      <c r="K201" s="61">
        <v>0</v>
      </c>
      <c r="L201" s="61">
        <v>0</v>
      </c>
      <c r="M201" s="61">
        <v>0</v>
      </c>
      <c r="N201" s="61">
        <v>0</v>
      </c>
      <c r="O201" s="61">
        <v>0</v>
      </c>
      <c r="P201" s="61">
        <v>0</v>
      </c>
      <c r="Q201" s="61">
        <v>0</v>
      </c>
      <c r="R201" s="61">
        <v>0</v>
      </c>
      <c r="S201" s="62">
        <f t="shared" si="45"/>
        <v>0</v>
      </c>
      <c r="T201" s="29"/>
      <c r="U201" s="29"/>
      <c r="V201" s="29"/>
      <c r="W201" s="29"/>
      <c r="X201" s="51">
        <v>0</v>
      </c>
      <c r="Y201" s="91">
        <f>+S201*$Z$7</f>
        <v>0</v>
      </c>
      <c r="Z201" s="91">
        <f>+S201*$Z$8</f>
        <v>0</v>
      </c>
      <c r="AA201" s="91"/>
      <c r="AB201" s="51"/>
      <c r="AC201" s="29"/>
      <c r="AD201" s="29"/>
      <c r="AE201" s="29"/>
      <c r="AF201" s="33"/>
    </row>
    <row r="202" spans="1:32">
      <c r="A202" s="29">
        <v>188</v>
      </c>
      <c r="B202" s="95" t="s">
        <v>776</v>
      </c>
      <c r="C202" s="95" t="s">
        <v>895</v>
      </c>
      <c r="D202" s="95" t="s">
        <v>899</v>
      </c>
      <c r="E202" s="63" t="s">
        <v>349</v>
      </c>
      <c r="F202" s="61">
        <v>953296.83</v>
      </c>
      <c r="G202" s="61">
        <v>948046.85</v>
      </c>
      <c r="H202" s="61">
        <v>942796.86</v>
      </c>
      <c r="I202" s="61">
        <v>939264.75</v>
      </c>
      <c r="J202" s="61">
        <v>935031.19</v>
      </c>
      <c r="K202" s="61">
        <v>931084.78</v>
      </c>
      <c r="L202" s="61">
        <v>927519.29</v>
      </c>
      <c r="M202" s="61">
        <v>922967.28</v>
      </c>
      <c r="N202" s="61">
        <v>921069.16</v>
      </c>
      <c r="O202" s="61">
        <v>920018.6</v>
      </c>
      <c r="P202" s="61">
        <v>917527.48</v>
      </c>
      <c r="Q202" s="61">
        <v>915275.55</v>
      </c>
      <c r="R202" s="61">
        <v>860073.83</v>
      </c>
      <c r="S202" s="62">
        <f t="shared" si="45"/>
        <v>927273.92666666675</v>
      </c>
      <c r="T202" s="29"/>
      <c r="U202" s="29"/>
      <c r="V202" s="29"/>
      <c r="W202" s="29"/>
      <c r="X202" s="51">
        <v>927273.92666666675</v>
      </c>
      <c r="Y202" s="91"/>
      <c r="Z202" s="91"/>
      <c r="AA202" s="91"/>
      <c r="AB202" s="51">
        <f t="shared" si="46"/>
        <v>927273.92666666675</v>
      </c>
      <c r="AC202" s="29"/>
      <c r="AD202" s="29"/>
      <c r="AE202" s="29"/>
      <c r="AF202" s="33"/>
    </row>
    <row r="203" spans="1:32">
      <c r="A203" s="29">
        <v>189</v>
      </c>
      <c r="B203" s="95" t="s">
        <v>776</v>
      </c>
      <c r="C203" s="95" t="s">
        <v>895</v>
      </c>
      <c r="D203" s="95" t="s">
        <v>900</v>
      </c>
      <c r="E203" s="63" t="s">
        <v>350</v>
      </c>
      <c r="F203" s="61">
        <v>6428812.5300000003</v>
      </c>
      <c r="G203" s="61">
        <v>6384654.3700000001</v>
      </c>
      <c r="H203" s="61">
        <v>6343157.7699999996</v>
      </c>
      <c r="I203" s="61">
        <v>6323038.3499999996</v>
      </c>
      <c r="J203" s="61">
        <v>6349481.5700000003</v>
      </c>
      <c r="K203" s="61">
        <v>6343108.21</v>
      </c>
      <c r="L203" s="61">
        <v>6359875.3499999996</v>
      </c>
      <c r="M203" s="61">
        <v>6338545.71</v>
      </c>
      <c r="N203" s="61">
        <v>6477156.4800000004</v>
      </c>
      <c r="O203" s="61">
        <v>6636995.6699999999</v>
      </c>
      <c r="P203" s="61">
        <v>6443954.1100000003</v>
      </c>
      <c r="Q203" s="61">
        <v>6298945.0300000003</v>
      </c>
      <c r="R203" s="61">
        <v>5532122.4699999997</v>
      </c>
      <c r="S203" s="62">
        <f t="shared" si="45"/>
        <v>6356615.0100000007</v>
      </c>
      <c r="T203" s="29"/>
      <c r="U203" s="51">
        <v>6356615.0100000007</v>
      </c>
      <c r="V203" s="29"/>
      <c r="W203" s="29"/>
      <c r="X203" s="29"/>
      <c r="Y203" s="91"/>
      <c r="Z203" s="91"/>
      <c r="AA203" s="91"/>
      <c r="AB203" s="29"/>
      <c r="AC203" s="29"/>
      <c r="AD203" s="51">
        <f t="shared" ref="AD203:AD204" si="47">+S203</f>
        <v>6356615.0100000007</v>
      </c>
      <c r="AE203" s="51"/>
      <c r="AF203" s="33"/>
    </row>
    <row r="204" spans="1:32">
      <c r="A204" s="29">
        <v>190</v>
      </c>
      <c r="B204" s="95" t="s">
        <v>776</v>
      </c>
      <c r="C204" s="95" t="s">
        <v>895</v>
      </c>
      <c r="D204" s="95" t="s">
        <v>901</v>
      </c>
      <c r="E204" s="63" t="s">
        <v>351</v>
      </c>
      <c r="F204" s="61">
        <v>1552823.13</v>
      </c>
      <c r="G204" s="61">
        <v>1548399.41</v>
      </c>
      <c r="H204" s="61">
        <v>1257947.25</v>
      </c>
      <c r="I204" s="61">
        <v>1244157.55</v>
      </c>
      <c r="J204" s="61">
        <v>1242967.08</v>
      </c>
      <c r="K204" s="61">
        <v>1282148.6499999999</v>
      </c>
      <c r="L204" s="61">
        <v>1372479.19</v>
      </c>
      <c r="M204" s="61">
        <v>1391376.03</v>
      </c>
      <c r="N204" s="61">
        <v>1429640.28</v>
      </c>
      <c r="O204" s="61">
        <v>1453828.52</v>
      </c>
      <c r="P204" s="61">
        <v>1451091.54</v>
      </c>
      <c r="Q204" s="61">
        <v>1517497.98</v>
      </c>
      <c r="R204" s="61">
        <v>1496594.56</v>
      </c>
      <c r="S204" s="62">
        <f t="shared" si="45"/>
        <v>1393020.1937499999</v>
      </c>
      <c r="T204" s="29"/>
      <c r="U204" s="51">
        <v>1393020.1937499999</v>
      </c>
      <c r="V204" s="29"/>
      <c r="W204" s="29"/>
      <c r="X204" s="29"/>
      <c r="Y204" s="91"/>
      <c r="Z204" s="91"/>
      <c r="AA204" s="91"/>
      <c r="AB204" s="29"/>
      <c r="AC204" s="29"/>
      <c r="AD204" s="51">
        <f t="shared" si="47"/>
        <v>1393020.1937499999</v>
      </c>
      <c r="AE204" s="51"/>
      <c r="AF204" s="33"/>
    </row>
    <row r="205" spans="1:32">
      <c r="A205" s="29">
        <v>191</v>
      </c>
      <c r="B205" s="95" t="s">
        <v>289</v>
      </c>
      <c r="C205" s="95" t="s">
        <v>895</v>
      </c>
      <c r="D205" s="95" t="s">
        <v>902</v>
      </c>
      <c r="E205" s="63" t="s">
        <v>352</v>
      </c>
      <c r="F205" s="61">
        <v>-5228.75</v>
      </c>
      <c r="G205" s="61">
        <v>-5228.75</v>
      </c>
      <c r="H205" s="61">
        <v>-5060.3599999999997</v>
      </c>
      <c r="I205" s="61">
        <v>-4976.17</v>
      </c>
      <c r="J205" s="61">
        <v>-4891.9799999999996</v>
      </c>
      <c r="K205" s="61">
        <v>-4807.79</v>
      </c>
      <c r="L205" s="61">
        <v>-4723.6000000000004</v>
      </c>
      <c r="M205" s="61">
        <v>-4639.41</v>
      </c>
      <c r="N205" s="61">
        <v>-4555.22</v>
      </c>
      <c r="O205" s="61">
        <v>-4471.0200000000004</v>
      </c>
      <c r="P205" s="61">
        <v>-4386.83</v>
      </c>
      <c r="Q205" s="61">
        <v>-4302.6400000000003</v>
      </c>
      <c r="R205" s="61">
        <v>-4218.45</v>
      </c>
      <c r="S205" s="62">
        <f t="shared" si="45"/>
        <v>-4730.6141666666672</v>
      </c>
      <c r="T205" s="29"/>
      <c r="U205" s="29"/>
      <c r="V205" s="29"/>
      <c r="W205" s="29"/>
      <c r="X205" s="51">
        <v>-4730.6141666666672</v>
      </c>
      <c r="Y205" s="91"/>
      <c r="Z205" s="91"/>
      <c r="AA205" s="91"/>
      <c r="AB205" s="51">
        <f t="shared" ref="AB205:AB206" si="48">+S205</f>
        <v>-4730.6141666666672</v>
      </c>
      <c r="AC205" s="29"/>
      <c r="AD205" s="29"/>
      <c r="AE205" s="29"/>
      <c r="AF205" s="33"/>
    </row>
    <row r="206" spans="1:32">
      <c r="A206" s="29">
        <v>192</v>
      </c>
      <c r="B206" s="95" t="s">
        <v>289</v>
      </c>
      <c r="C206" s="95" t="s">
        <v>895</v>
      </c>
      <c r="D206" s="95" t="s">
        <v>903</v>
      </c>
      <c r="E206" s="63" t="s">
        <v>353</v>
      </c>
      <c r="F206" s="61">
        <v>1430.13</v>
      </c>
      <c r="G206" s="61">
        <v>1430.15</v>
      </c>
      <c r="H206" s="61">
        <v>1334.77</v>
      </c>
      <c r="I206" s="61">
        <v>1287.1099999999999</v>
      </c>
      <c r="J206" s="61">
        <v>1239.45</v>
      </c>
      <c r="K206" s="61">
        <v>1191.79</v>
      </c>
      <c r="L206" s="61">
        <v>1144.1199999999999</v>
      </c>
      <c r="M206" s="61">
        <v>1096.45</v>
      </c>
      <c r="N206" s="61">
        <v>1048.77</v>
      </c>
      <c r="O206" s="61">
        <v>1001.15</v>
      </c>
      <c r="P206" s="61">
        <v>953.47</v>
      </c>
      <c r="Q206" s="61">
        <v>905.8</v>
      </c>
      <c r="R206" s="61">
        <v>858.1</v>
      </c>
      <c r="S206" s="62">
        <f t="shared" si="45"/>
        <v>1148.0954166666666</v>
      </c>
      <c r="T206" s="29"/>
      <c r="U206" s="29"/>
      <c r="V206" s="29"/>
      <c r="W206" s="29"/>
      <c r="X206" s="51">
        <v>1148.0954166666666</v>
      </c>
      <c r="Y206" s="91"/>
      <c r="Z206" s="91"/>
      <c r="AA206" s="91"/>
      <c r="AB206" s="51">
        <f t="shared" si="48"/>
        <v>1148.0954166666666</v>
      </c>
      <c r="AC206" s="29"/>
      <c r="AD206" s="29"/>
      <c r="AE206" s="29"/>
      <c r="AF206" s="33"/>
    </row>
    <row r="207" spans="1:32">
      <c r="A207" s="29">
        <v>193</v>
      </c>
      <c r="B207" s="95" t="s">
        <v>289</v>
      </c>
      <c r="C207" s="95" t="s">
        <v>895</v>
      </c>
      <c r="D207" s="95" t="s">
        <v>904</v>
      </c>
      <c r="E207" s="63" t="s">
        <v>354</v>
      </c>
      <c r="F207" s="61">
        <v>55249.65</v>
      </c>
      <c r="G207" s="61">
        <v>55273.72</v>
      </c>
      <c r="H207" s="61">
        <v>55293.8</v>
      </c>
      <c r="I207" s="61">
        <v>55432.72</v>
      </c>
      <c r="J207" s="61">
        <v>55432.72</v>
      </c>
      <c r="K207" s="61">
        <v>55520.94</v>
      </c>
      <c r="L207" s="61">
        <v>53081.49</v>
      </c>
      <c r="M207" s="61">
        <v>53081.49</v>
      </c>
      <c r="N207" s="61">
        <v>53081.49</v>
      </c>
      <c r="O207" s="61">
        <v>53081.49</v>
      </c>
      <c r="P207" s="61">
        <v>65643.38</v>
      </c>
      <c r="Q207" s="61">
        <v>65643.38</v>
      </c>
      <c r="R207" s="61">
        <v>65658.740000000005</v>
      </c>
      <c r="S207" s="62">
        <f t="shared" si="45"/>
        <v>56751.734583333331</v>
      </c>
      <c r="T207" s="29"/>
      <c r="U207" s="29"/>
      <c r="V207" s="29"/>
      <c r="W207" s="29"/>
      <c r="X207" s="51">
        <v>56751.734583333331</v>
      </c>
      <c r="Y207" s="91"/>
      <c r="Z207" s="51">
        <f>+X207</f>
        <v>56751.734583333331</v>
      </c>
      <c r="AA207" s="91"/>
      <c r="AB207" s="29"/>
      <c r="AC207" s="29"/>
      <c r="AD207" s="29"/>
      <c r="AE207" s="29"/>
      <c r="AF207" s="33"/>
    </row>
    <row r="208" spans="1:32">
      <c r="A208" s="29">
        <v>194</v>
      </c>
      <c r="B208" s="95" t="s">
        <v>289</v>
      </c>
      <c r="C208" s="95" t="s">
        <v>895</v>
      </c>
      <c r="D208" s="95" t="s">
        <v>905</v>
      </c>
      <c r="E208" s="63" t="s">
        <v>355</v>
      </c>
      <c r="F208" s="61">
        <v>-1430.13</v>
      </c>
      <c r="G208" s="61">
        <v>-1430.13</v>
      </c>
      <c r="H208" s="61">
        <v>-1334.79</v>
      </c>
      <c r="I208" s="61">
        <v>-1287.1199999999999</v>
      </c>
      <c r="J208" s="61">
        <v>-1239.45</v>
      </c>
      <c r="K208" s="61">
        <v>-1191.78</v>
      </c>
      <c r="L208" s="61">
        <v>-1144.0999999999999</v>
      </c>
      <c r="M208" s="61">
        <v>-1096.43</v>
      </c>
      <c r="N208" s="61">
        <v>-1048.76</v>
      </c>
      <c r="O208" s="61">
        <v>-1001.09</v>
      </c>
      <c r="P208" s="61">
        <v>-953.42</v>
      </c>
      <c r="Q208" s="61">
        <v>-905.75</v>
      </c>
      <c r="R208" s="61">
        <v>-858.07</v>
      </c>
      <c r="S208" s="62">
        <f t="shared" si="45"/>
        <v>-1148.0766666666666</v>
      </c>
      <c r="T208" s="29"/>
      <c r="U208" s="29"/>
      <c r="V208" s="29"/>
      <c r="W208" s="29"/>
      <c r="X208" s="51">
        <v>-1148.0766666666666</v>
      </c>
      <c r="Y208" s="91"/>
      <c r="Z208" s="51">
        <f>+X208</f>
        <v>-1148.0766666666666</v>
      </c>
      <c r="AA208" s="91"/>
      <c r="AB208" s="29"/>
      <c r="AC208" s="29"/>
      <c r="AD208" s="29"/>
      <c r="AE208" s="29"/>
      <c r="AF208" s="33"/>
    </row>
    <row r="209" spans="1:32">
      <c r="A209" s="29">
        <v>195</v>
      </c>
      <c r="B209" s="95" t="s">
        <v>289</v>
      </c>
      <c r="C209" s="95" t="s">
        <v>895</v>
      </c>
      <c r="D209" s="95" t="s">
        <v>906</v>
      </c>
      <c r="E209" s="63" t="s">
        <v>356</v>
      </c>
      <c r="F209" s="61">
        <v>83438.23</v>
      </c>
      <c r="G209" s="61">
        <v>82978.73</v>
      </c>
      <c r="H209" s="61">
        <v>82519.22</v>
      </c>
      <c r="I209" s="61">
        <v>82210.06</v>
      </c>
      <c r="J209" s="61">
        <v>81839.520000000004</v>
      </c>
      <c r="K209" s="61">
        <v>81494.11</v>
      </c>
      <c r="L209" s="61">
        <v>81182.02</v>
      </c>
      <c r="M209" s="61">
        <v>80783.61</v>
      </c>
      <c r="N209" s="61">
        <v>80617.47</v>
      </c>
      <c r="O209" s="61">
        <v>80525.53</v>
      </c>
      <c r="P209" s="61">
        <v>80307.490000000005</v>
      </c>
      <c r="Q209" s="61">
        <v>80110.39</v>
      </c>
      <c r="R209" s="61">
        <v>75278.8</v>
      </c>
      <c r="S209" s="62">
        <f t="shared" si="45"/>
        <v>81160.55541666667</v>
      </c>
      <c r="T209" s="29"/>
      <c r="U209" s="29"/>
      <c r="V209" s="29"/>
      <c r="W209" s="29"/>
      <c r="X209" s="51">
        <v>81160.55541666667</v>
      </c>
      <c r="Y209" s="91"/>
      <c r="Z209" s="91"/>
      <c r="AA209" s="91"/>
      <c r="AB209" s="51">
        <f t="shared" ref="AB209" si="49">+S209</f>
        <v>81160.55541666667</v>
      </c>
      <c r="AC209" s="29"/>
      <c r="AD209" s="29"/>
      <c r="AE209" s="29"/>
      <c r="AF209" s="33"/>
    </row>
    <row r="210" spans="1:32">
      <c r="A210" s="29">
        <v>196</v>
      </c>
      <c r="B210" s="95" t="s">
        <v>289</v>
      </c>
      <c r="C210" s="95" t="s">
        <v>895</v>
      </c>
      <c r="D210" s="95" t="s">
        <v>907</v>
      </c>
      <c r="E210" s="63" t="s">
        <v>357</v>
      </c>
      <c r="F210" s="61">
        <v>562688.04</v>
      </c>
      <c r="G210" s="61">
        <v>558823.04</v>
      </c>
      <c r="H210" s="61">
        <v>555191.01</v>
      </c>
      <c r="I210" s="61">
        <v>553430.04</v>
      </c>
      <c r="J210" s="61">
        <v>555744.5</v>
      </c>
      <c r="K210" s="61">
        <v>555186.66</v>
      </c>
      <c r="L210" s="61">
        <v>556654.22</v>
      </c>
      <c r="M210" s="61">
        <v>554787.31999999995</v>
      </c>
      <c r="N210" s="61">
        <v>566919.36</v>
      </c>
      <c r="O210" s="61">
        <v>580909.42000000004</v>
      </c>
      <c r="P210" s="61">
        <v>564013.26</v>
      </c>
      <c r="Q210" s="61">
        <v>551321.18000000005</v>
      </c>
      <c r="R210" s="61">
        <v>484204.32</v>
      </c>
      <c r="S210" s="62">
        <f t="shared" si="45"/>
        <v>556368.84916666651</v>
      </c>
      <c r="T210" s="29"/>
      <c r="U210" s="51">
        <v>556368.84916666651</v>
      </c>
      <c r="V210" s="29"/>
      <c r="W210" s="29"/>
      <c r="X210" s="29"/>
      <c r="Y210" s="91"/>
      <c r="Z210" s="91"/>
      <c r="AA210" s="91"/>
      <c r="AB210" s="29"/>
      <c r="AC210" s="29"/>
      <c r="AD210" s="51">
        <f t="shared" ref="AD210:AD211" si="50">+S210</f>
        <v>556368.84916666651</v>
      </c>
      <c r="AE210" s="51"/>
      <c r="AF210" s="33"/>
    </row>
    <row r="211" spans="1:32">
      <c r="A211" s="29">
        <v>197</v>
      </c>
      <c r="B211" s="95" t="s">
        <v>289</v>
      </c>
      <c r="C211" s="95" t="s">
        <v>895</v>
      </c>
      <c r="D211" s="95" t="s">
        <v>908</v>
      </c>
      <c r="E211" s="63" t="s">
        <v>358</v>
      </c>
      <c r="F211" s="61">
        <v>135912.37</v>
      </c>
      <c r="G211" s="61">
        <v>135525.17000000001</v>
      </c>
      <c r="H211" s="61">
        <v>110103.07</v>
      </c>
      <c r="I211" s="61">
        <v>108896.12</v>
      </c>
      <c r="J211" s="61">
        <v>108791.9</v>
      </c>
      <c r="K211" s="61">
        <v>112221.3</v>
      </c>
      <c r="L211" s="61">
        <v>120127.57</v>
      </c>
      <c r="M211" s="61">
        <v>121781.53</v>
      </c>
      <c r="N211" s="61">
        <v>125130.65</v>
      </c>
      <c r="O211" s="61">
        <v>127247.73</v>
      </c>
      <c r="P211" s="61">
        <v>127008.18</v>
      </c>
      <c r="Q211" s="61">
        <v>132820.48000000001</v>
      </c>
      <c r="R211" s="61">
        <v>130990.89</v>
      </c>
      <c r="S211" s="62">
        <f t="shared" si="45"/>
        <v>121925.44416666667</v>
      </c>
      <c r="T211" s="29"/>
      <c r="U211" s="51">
        <v>121925.44416666667</v>
      </c>
      <c r="V211" s="29"/>
      <c r="W211" s="29"/>
      <c r="X211" s="29"/>
      <c r="Y211" s="91"/>
      <c r="Z211" s="91"/>
      <c r="AA211" s="91"/>
      <c r="AB211" s="29"/>
      <c r="AC211" s="29"/>
      <c r="AD211" s="51">
        <f t="shared" si="50"/>
        <v>121925.44416666667</v>
      </c>
      <c r="AE211" s="51"/>
      <c r="AF211" s="33"/>
    </row>
    <row r="212" spans="1:32">
      <c r="A212" s="29">
        <v>198</v>
      </c>
      <c r="B212" s="95" t="s">
        <v>289</v>
      </c>
      <c r="C212" s="95" t="s">
        <v>895</v>
      </c>
      <c r="D212" s="95" t="s">
        <v>898</v>
      </c>
      <c r="E212" s="63" t="s">
        <v>348</v>
      </c>
      <c r="F212" s="61">
        <v>47222.39</v>
      </c>
      <c r="G212" s="61">
        <v>47222.39</v>
      </c>
      <c r="H212" s="61">
        <v>47451.75</v>
      </c>
      <c r="I212" s="61">
        <v>49038.94</v>
      </c>
      <c r="J212" s="61">
        <v>49038.94</v>
      </c>
      <c r="K212" s="61">
        <v>50046.96</v>
      </c>
      <c r="L212" s="61">
        <v>47562.44</v>
      </c>
      <c r="M212" s="61">
        <v>47562.44</v>
      </c>
      <c r="N212" s="61">
        <v>47562.44</v>
      </c>
      <c r="O212" s="61">
        <v>47562.44</v>
      </c>
      <c r="P212" s="61">
        <v>47562.44</v>
      </c>
      <c r="Q212" s="61">
        <v>47562.44</v>
      </c>
      <c r="R212" s="61">
        <v>48012.85</v>
      </c>
      <c r="S212" s="62">
        <f t="shared" si="45"/>
        <v>47982.60333333334</v>
      </c>
      <c r="T212" s="29"/>
      <c r="U212" s="29"/>
      <c r="V212" s="29"/>
      <c r="W212" s="29"/>
      <c r="X212" s="51">
        <v>47982.60333333334</v>
      </c>
      <c r="Y212" s="91"/>
      <c r="Z212" s="51">
        <f>+X212</f>
        <v>47982.60333333334</v>
      </c>
      <c r="AA212" s="91"/>
      <c r="AB212" s="29"/>
      <c r="AC212" s="29"/>
      <c r="AD212" s="29"/>
      <c r="AE212" s="29"/>
      <c r="AF212" s="33"/>
    </row>
    <row r="213" spans="1:32">
      <c r="A213" s="29">
        <v>199</v>
      </c>
      <c r="B213" s="95" t="s">
        <v>289</v>
      </c>
      <c r="C213" s="95" t="s">
        <v>895</v>
      </c>
      <c r="D213" s="95" t="s">
        <v>909</v>
      </c>
      <c r="E213" s="63" t="s">
        <v>359</v>
      </c>
      <c r="F213" s="61">
        <v>32720.48</v>
      </c>
      <c r="G213" s="61">
        <v>32720.48</v>
      </c>
      <c r="H213" s="61">
        <v>29993.78</v>
      </c>
      <c r="I213" s="61">
        <v>28630.42</v>
      </c>
      <c r="J213" s="61">
        <v>27267.07</v>
      </c>
      <c r="K213" s="61">
        <v>25903.72</v>
      </c>
      <c r="L213" s="61">
        <v>24540.36</v>
      </c>
      <c r="M213" s="61">
        <v>23177.01</v>
      </c>
      <c r="N213" s="61">
        <v>21813.66</v>
      </c>
      <c r="O213" s="61">
        <v>20450.3</v>
      </c>
      <c r="P213" s="61">
        <v>19086.95</v>
      </c>
      <c r="Q213" s="61">
        <v>17723.599999999999</v>
      </c>
      <c r="R213" s="61">
        <v>16360.24</v>
      </c>
      <c r="S213" s="62">
        <f t="shared" si="45"/>
        <v>24653.975833333334</v>
      </c>
      <c r="T213" s="29"/>
      <c r="U213" s="29"/>
      <c r="V213" s="29"/>
      <c r="W213" s="29"/>
      <c r="X213" s="51">
        <v>24653.975833333334</v>
      </c>
      <c r="Y213" s="91"/>
      <c r="Z213" s="51">
        <f>+X213</f>
        <v>24653.975833333334</v>
      </c>
      <c r="AA213" s="91"/>
      <c r="AB213" s="29"/>
      <c r="AC213" s="29"/>
      <c r="AD213" s="29"/>
      <c r="AE213" s="29"/>
      <c r="AF213" s="33"/>
    </row>
    <row r="214" spans="1:32">
      <c r="A214" s="29">
        <v>200</v>
      </c>
      <c r="B214" s="95" t="s">
        <v>291</v>
      </c>
      <c r="C214" s="95" t="s">
        <v>895</v>
      </c>
      <c r="D214" s="95" t="s">
        <v>898</v>
      </c>
      <c r="E214" s="63" t="s">
        <v>348</v>
      </c>
      <c r="F214" s="61">
        <v>584014.9</v>
      </c>
      <c r="G214" s="61">
        <v>584289.93999999994</v>
      </c>
      <c r="H214" s="61">
        <v>584289.93999999994</v>
      </c>
      <c r="I214" s="61">
        <v>584289.93999999994</v>
      </c>
      <c r="J214" s="61">
        <v>584289.93999999994</v>
      </c>
      <c r="K214" s="61">
        <v>584289.93999999994</v>
      </c>
      <c r="L214" s="61">
        <v>558903.35</v>
      </c>
      <c r="M214" s="61">
        <v>558903.35</v>
      </c>
      <c r="N214" s="61">
        <v>558903.35</v>
      </c>
      <c r="O214" s="61">
        <v>558903.35</v>
      </c>
      <c r="P214" s="61">
        <v>702425.21</v>
      </c>
      <c r="Q214" s="61">
        <v>702425.21</v>
      </c>
      <c r="R214" s="61">
        <v>702150.17</v>
      </c>
      <c r="S214" s="62">
        <f t="shared" si="45"/>
        <v>600416.33791666664</v>
      </c>
      <c r="T214" s="29"/>
      <c r="U214" s="29"/>
      <c r="V214" s="29"/>
      <c r="W214" s="29"/>
      <c r="X214" s="51">
        <v>600416.33791666664</v>
      </c>
      <c r="Y214" s="51">
        <f>+X214</f>
        <v>600416.33791666664</v>
      </c>
      <c r="Z214" s="91"/>
      <c r="AA214" s="91"/>
      <c r="AB214" s="29"/>
      <c r="AC214" s="29"/>
      <c r="AD214" s="29"/>
      <c r="AE214" s="29"/>
      <c r="AF214" s="33"/>
    </row>
    <row r="215" spans="1:32">
      <c r="A215" s="29">
        <v>201</v>
      </c>
      <c r="B215" s="95" t="s">
        <v>291</v>
      </c>
      <c r="C215" s="95" t="s">
        <v>895</v>
      </c>
      <c r="D215" s="95" t="s">
        <v>909</v>
      </c>
      <c r="E215" s="63" t="s">
        <v>359</v>
      </c>
      <c r="F215" s="61">
        <v>193443.36</v>
      </c>
      <c r="G215" s="61">
        <v>193443.36</v>
      </c>
      <c r="H215" s="61">
        <v>188837.56</v>
      </c>
      <c r="I215" s="61">
        <v>186534.67</v>
      </c>
      <c r="J215" s="61">
        <v>184231.77</v>
      </c>
      <c r="K215" s="61">
        <v>181928.87</v>
      </c>
      <c r="L215" s="61">
        <v>179625.98</v>
      </c>
      <c r="M215" s="61">
        <v>177323.08</v>
      </c>
      <c r="N215" s="61">
        <v>175020.18</v>
      </c>
      <c r="O215" s="61">
        <v>172717.29</v>
      </c>
      <c r="P215" s="61">
        <v>170414.39</v>
      </c>
      <c r="Q215" s="61">
        <v>168111.49</v>
      </c>
      <c r="R215" s="61">
        <v>165808.6</v>
      </c>
      <c r="S215" s="62">
        <f t="shared" si="45"/>
        <v>179817.88500000001</v>
      </c>
      <c r="T215" s="29"/>
      <c r="U215" s="29"/>
      <c r="V215" s="29"/>
      <c r="W215" s="29"/>
      <c r="X215" s="51">
        <v>179817.88500000001</v>
      </c>
      <c r="Y215" s="51">
        <f>+X215</f>
        <v>179817.88500000001</v>
      </c>
      <c r="Z215" s="91"/>
      <c r="AA215" s="91"/>
      <c r="AB215" s="29"/>
      <c r="AC215" s="29"/>
      <c r="AD215" s="29"/>
      <c r="AE215" s="29"/>
      <c r="AF215" s="33"/>
    </row>
    <row r="216" spans="1:32">
      <c r="A216" s="29">
        <v>202</v>
      </c>
      <c r="B216" s="29"/>
      <c r="C216" s="29"/>
      <c r="D216" s="29"/>
      <c r="E216" s="97"/>
      <c r="F216" s="61"/>
      <c r="G216" s="61"/>
      <c r="H216" s="61"/>
      <c r="I216" s="61"/>
      <c r="J216" s="61"/>
      <c r="K216" s="61"/>
      <c r="L216" s="61"/>
      <c r="M216" s="61"/>
      <c r="N216" s="61"/>
      <c r="O216" s="61"/>
      <c r="P216" s="61"/>
      <c r="Q216" s="61"/>
      <c r="R216" s="61"/>
      <c r="S216" s="62"/>
      <c r="T216" s="29"/>
      <c r="U216" s="29"/>
      <c r="V216" s="29"/>
      <c r="W216" s="29"/>
      <c r="X216" s="29"/>
      <c r="Y216" s="91"/>
      <c r="Z216" s="91"/>
      <c r="AA216" s="91"/>
      <c r="AB216" s="29"/>
      <c r="AC216" s="29"/>
      <c r="AD216" s="29"/>
      <c r="AE216" s="29"/>
      <c r="AF216" s="33"/>
    </row>
    <row r="217" spans="1:32">
      <c r="A217" s="29">
        <v>203</v>
      </c>
      <c r="B217" s="29" t="s">
        <v>289</v>
      </c>
      <c r="C217" s="95" t="s">
        <v>910</v>
      </c>
      <c r="D217" s="95" t="s">
        <v>812</v>
      </c>
      <c r="E217" s="63" t="s">
        <v>599</v>
      </c>
      <c r="F217" s="61">
        <v>0</v>
      </c>
      <c r="G217" s="61">
        <v>0</v>
      </c>
      <c r="H217" s="61">
        <v>0</v>
      </c>
      <c r="I217" s="61">
        <v>0</v>
      </c>
      <c r="J217" s="61">
        <v>0</v>
      </c>
      <c r="K217" s="61">
        <v>0</v>
      </c>
      <c r="L217" s="61">
        <v>0</v>
      </c>
      <c r="M217" s="61">
        <v>0</v>
      </c>
      <c r="N217" s="61">
        <v>0</v>
      </c>
      <c r="O217" s="61">
        <v>0</v>
      </c>
      <c r="P217" s="61">
        <v>0</v>
      </c>
      <c r="Q217" s="61">
        <v>0</v>
      </c>
      <c r="R217" s="61">
        <v>0</v>
      </c>
      <c r="S217" s="62">
        <f>((F217+R217)+((G217+H217+I217+J217+K217+L217+M217+N217+O217+P217+Q217)*2))/24</f>
        <v>0</v>
      </c>
      <c r="T217" s="29"/>
      <c r="U217" s="51"/>
      <c r="V217" s="29"/>
      <c r="W217" s="29"/>
      <c r="X217" s="51">
        <v>0</v>
      </c>
      <c r="Y217" s="91"/>
      <c r="Z217" s="91"/>
      <c r="AA217" s="91"/>
      <c r="AB217" s="51">
        <f t="shared" ref="AB217:AB227" si="51">+S217</f>
        <v>0</v>
      </c>
      <c r="AC217" s="29"/>
      <c r="AD217" s="29"/>
      <c r="AE217" s="29"/>
      <c r="AF217" s="33"/>
    </row>
    <row r="218" spans="1:32">
      <c r="A218" s="29">
        <v>204</v>
      </c>
      <c r="B218" s="29" t="s">
        <v>289</v>
      </c>
      <c r="C218" s="95" t="s">
        <v>910</v>
      </c>
      <c r="D218" s="95" t="s">
        <v>911</v>
      </c>
      <c r="E218" s="63" t="s">
        <v>711</v>
      </c>
      <c r="F218" s="61">
        <v>0</v>
      </c>
      <c r="G218" s="61">
        <v>0</v>
      </c>
      <c r="H218" s="61">
        <v>0</v>
      </c>
      <c r="I218" s="61">
        <v>0</v>
      </c>
      <c r="J218" s="61">
        <v>0</v>
      </c>
      <c r="K218" s="61">
        <v>0</v>
      </c>
      <c r="L218" s="61">
        <v>0</v>
      </c>
      <c r="M218" s="61">
        <v>0</v>
      </c>
      <c r="N218" s="61">
        <v>0</v>
      </c>
      <c r="O218" s="61">
        <v>0</v>
      </c>
      <c r="P218" s="61">
        <v>0</v>
      </c>
      <c r="Q218" s="61">
        <v>2423865.35</v>
      </c>
      <c r="R218" s="61">
        <v>4405817.34</v>
      </c>
      <c r="S218" s="62">
        <f t="shared" ref="S218:S226" si="52">((F218+R218)+((G218+H218+I218+J218+K218+L218+M218+N218+O218+P218+Q218)*2))/24</f>
        <v>385564.50166666665</v>
      </c>
      <c r="T218" s="29"/>
      <c r="U218" s="51"/>
      <c r="V218" s="29"/>
      <c r="W218" s="29"/>
      <c r="X218" s="51">
        <v>385564.50166666665</v>
      </c>
      <c r="Y218" s="91"/>
      <c r="Z218" s="91"/>
      <c r="AA218" s="91"/>
      <c r="AB218" s="51">
        <f t="shared" si="51"/>
        <v>385564.50166666665</v>
      </c>
      <c r="AC218" s="29"/>
      <c r="AD218" s="29"/>
      <c r="AE218" s="29"/>
      <c r="AF218" s="33"/>
    </row>
    <row r="219" spans="1:32">
      <c r="A219" s="29">
        <v>205</v>
      </c>
      <c r="B219" s="29" t="s">
        <v>289</v>
      </c>
      <c r="C219" s="95" t="s">
        <v>910</v>
      </c>
      <c r="D219" s="95" t="s">
        <v>912</v>
      </c>
      <c r="E219" s="63" t="s">
        <v>712</v>
      </c>
      <c r="F219" s="61">
        <v>0</v>
      </c>
      <c r="G219" s="61">
        <v>0</v>
      </c>
      <c r="H219" s="61">
        <v>0</v>
      </c>
      <c r="I219" s="61">
        <v>0</v>
      </c>
      <c r="J219" s="61">
        <v>0</v>
      </c>
      <c r="K219" s="61">
        <v>0</v>
      </c>
      <c r="L219" s="61">
        <v>0</v>
      </c>
      <c r="M219" s="61">
        <v>0</v>
      </c>
      <c r="N219" s="61">
        <v>0</v>
      </c>
      <c r="O219" s="61">
        <v>0</v>
      </c>
      <c r="P219" s="61">
        <v>0</v>
      </c>
      <c r="Q219" s="61">
        <v>1320380.33</v>
      </c>
      <c r="R219" s="61">
        <v>533902.14</v>
      </c>
      <c r="S219" s="62">
        <f t="shared" si="52"/>
        <v>132277.61666666667</v>
      </c>
      <c r="T219" s="29"/>
      <c r="U219" s="51"/>
      <c r="V219" s="29"/>
      <c r="W219" s="29"/>
      <c r="X219" s="51">
        <v>132277.61666666667</v>
      </c>
      <c r="Y219" s="91"/>
      <c r="Z219" s="91"/>
      <c r="AA219" s="91"/>
      <c r="AB219" s="51">
        <f t="shared" si="51"/>
        <v>132277.61666666667</v>
      </c>
      <c r="AC219" s="29"/>
      <c r="AD219" s="29"/>
      <c r="AE219" s="29"/>
      <c r="AF219" s="33"/>
    </row>
    <row r="220" spans="1:32">
      <c r="A220" s="29">
        <v>206</v>
      </c>
      <c r="B220" s="29" t="s">
        <v>289</v>
      </c>
      <c r="C220" s="95" t="s">
        <v>910</v>
      </c>
      <c r="D220" s="95" t="s">
        <v>913</v>
      </c>
      <c r="E220" s="63" t="s">
        <v>713</v>
      </c>
      <c r="F220" s="61">
        <v>0</v>
      </c>
      <c r="G220" s="61">
        <v>0</v>
      </c>
      <c r="H220" s="61">
        <v>0</v>
      </c>
      <c r="I220" s="61">
        <v>0</v>
      </c>
      <c r="J220" s="61">
        <v>0</v>
      </c>
      <c r="K220" s="61">
        <v>0</v>
      </c>
      <c r="L220" s="61">
        <v>0</v>
      </c>
      <c r="M220" s="61">
        <v>0</v>
      </c>
      <c r="N220" s="61">
        <v>0</v>
      </c>
      <c r="O220" s="61">
        <v>0</v>
      </c>
      <c r="P220" s="61">
        <v>0</v>
      </c>
      <c r="Q220" s="61">
        <v>3180446.25</v>
      </c>
      <c r="R220" s="61">
        <v>2797430.77</v>
      </c>
      <c r="S220" s="62">
        <f t="shared" si="52"/>
        <v>381596.80291666667</v>
      </c>
      <c r="T220" s="29"/>
      <c r="U220" s="51"/>
      <c r="V220" s="29"/>
      <c r="W220" s="29"/>
      <c r="X220" s="51">
        <v>381596.80291666667</v>
      </c>
      <c r="Y220" s="91"/>
      <c r="Z220" s="91"/>
      <c r="AA220" s="91"/>
      <c r="AB220" s="51">
        <f t="shared" si="51"/>
        <v>381596.80291666667</v>
      </c>
      <c r="AC220" s="29"/>
      <c r="AD220" s="29"/>
      <c r="AE220" s="29"/>
      <c r="AF220" s="33"/>
    </row>
    <row r="221" spans="1:32">
      <c r="A221" s="29">
        <v>207</v>
      </c>
      <c r="B221" s="29" t="s">
        <v>289</v>
      </c>
      <c r="C221" s="95" t="s">
        <v>910</v>
      </c>
      <c r="D221" s="95" t="s">
        <v>914</v>
      </c>
      <c r="E221" s="63" t="s">
        <v>714</v>
      </c>
      <c r="F221" s="61">
        <v>0</v>
      </c>
      <c r="G221" s="61">
        <v>0</v>
      </c>
      <c r="H221" s="61">
        <v>0</v>
      </c>
      <c r="I221" s="61">
        <v>0</v>
      </c>
      <c r="J221" s="61">
        <v>0</v>
      </c>
      <c r="K221" s="61">
        <v>0</v>
      </c>
      <c r="L221" s="61">
        <v>0</v>
      </c>
      <c r="M221" s="61">
        <v>0</v>
      </c>
      <c r="N221" s="61">
        <v>0</v>
      </c>
      <c r="O221" s="61">
        <v>0</v>
      </c>
      <c r="P221" s="61">
        <v>0</v>
      </c>
      <c r="Q221" s="61">
        <v>-246733.49</v>
      </c>
      <c r="R221" s="61">
        <v>-393539.74</v>
      </c>
      <c r="S221" s="62">
        <f t="shared" si="52"/>
        <v>-36958.613333333335</v>
      </c>
      <c r="T221" s="29"/>
      <c r="U221" s="51"/>
      <c r="V221" s="29"/>
      <c r="W221" s="29"/>
      <c r="X221" s="51">
        <v>-36958.613333333335</v>
      </c>
      <c r="Y221" s="91"/>
      <c r="Z221" s="91"/>
      <c r="AA221" s="91"/>
      <c r="AB221" s="51">
        <f t="shared" si="51"/>
        <v>-36958.613333333335</v>
      </c>
      <c r="AC221" s="29"/>
      <c r="AD221" s="29"/>
      <c r="AE221" s="29"/>
      <c r="AF221" s="33"/>
    </row>
    <row r="222" spans="1:32">
      <c r="A222" s="29">
        <v>208</v>
      </c>
      <c r="B222" s="29" t="s">
        <v>291</v>
      </c>
      <c r="C222" s="95" t="s">
        <v>910</v>
      </c>
      <c r="D222" s="95" t="s">
        <v>811</v>
      </c>
      <c r="E222" s="63" t="s">
        <v>599</v>
      </c>
      <c r="F222" s="61">
        <v>0</v>
      </c>
      <c r="G222" s="61">
        <v>0</v>
      </c>
      <c r="H222" s="61">
        <v>0</v>
      </c>
      <c r="I222" s="61">
        <v>0</v>
      </c>
      <c r="J222" s="61">
        <v>0</v>
      </c>
      <c r="K222" s="61">
        <v>0</v>
      </c>
      <c r="L222" s="61">
        <v>0</v>
      </c>
      <c r="M222" s="61">
        <v>0</v>
      </c>
      <c r="N222" s="61">
        <v>0</v>
      </c>
      <c r="O222" s="61">
        <v>0</v>
      </c>
      <c r="P222" s="61">
        <v>0</v>
      </c>
      <c r="Q222" s="61">
        <v>0</v>
      </c>
      <c r="R222" s="61">
        <v>0</v>
      </c>
      <c r="S222" s="62">
        <f t="shared" si="52"/>
        <v>0</v>
      </c>
      <c r="T222" s="29"/>
      <c r="U222" s="51"/>
      <c r="V222" s="29"/>
      <c r="W222" s="29"/>
      <c r="X222" s="51">
        <v>0</v>
      </c>
      <c r="Y222" s="91"/>
      <c r="Z222" s="91"/>
      <c r="AA222" s="91"/>
      <c r="AB222" s="51">
        <f t="shared" si="51"/>
        <v>0</v>
      </c>
      <c r="AC222" s="29"/>
      <c r="AD222" s="29"/>
      <c r="AE222" s="29"/>
      <c r="AF222" s="33"/>
    </row>
    <row r="223" spans="1:32">
      <c r="A223" s="29">
        <v>209</v>
      </c>
      <c r="B223" s="29" t="s">
        <v>291</v>
      </c>
      <c r="C223" s="95" t="s">
        <v>910</v>
      </c>
      <c r="D223" s="95" t="s">
        <v>915</v>
      </c>
      <c r="E223" s="63" t="s">
        <v>711</v>
      </c>
      <c r="F223" s="61">
        <v>0</v>
      </c>
      <c r="G223" s="61">
        <v>0</v>
      </c>
      <c r="H223" s="61">
        <v>0</v>
      </c>
      <c r="I223" s="61">
        <v>0</v>
      </c>
      <c r="J223" s="61">
        <v>0</v>
      </c>
      <c r="K223" s="61">
        <v>0</v>
      </c>
      <c r="L223" s="61">
        <v>0</v>
      </c>
      <c r="M223" s="61">
        <v>0</v>
      </c>
      <c r="N223" s="61">
        <v>0</v>
      </c>
      <c r="O223" s="61">
        <v>0</v>
      </c>
      <c r="P223" s="61">
        <v>0</v>
      </c>
      <c r="Q223" s="61">
        <v>9253649.5899999999</v>
      </c>
      <c r="R223" s="61">
        <v>17770298.5</v>
      </c>
      <c r="S223" s="62">
        <f t="shared" si="52"/>
        <v>1511566.57</v>
      </c>
      <c r="T223" s="29"/>
      <c r="U223" s="51"/>
      <c r="V223" s="29"/>
      <c r="W223" s="29"/>
      <c r="X223" s="51">
        <v>1511566.57</v>
      </c>
      <c r="Y223" s="91"/>
      <c r="Z223" s="91"/>
      <c r="AA223" s="91"/>
      <c r="AB223" s="51">
        <f t="shared" si="51"/>
        <v>1511566.57</v>
      </c>
      <c r="AC223" s="29"/>
      <c r="AD223" s="29"/>
      <c r="AE223" s="29"/>
      <c r="AF223" s="33"/>
    </row>
    <row r="224" spans="1:32">
      <c r="A224" s="29">
        <v>210</v>
      </c>
      <c r="B224" s="29" t="s">
        <v>291</v>
      </c>
      <c r="C224" s="95" t="s">
        <v>910</v>
      </c>
      <c r="D224" s="95" t="s">
        <v>916</v>
      </c>
      <c r="E224" s="63" t="s">
        <v>712</v>
      </c>
      <c r="F224" s="61">
        <v>0</v>
      </c>
      <c r="G224" s="61">
        <v>0</v>
      </c>
      <c r="H224" s="61">
        <v>0</v>
      </c>
      <c r="I224" s="61">
        <v>0</v>
      </c>
      <c r="J224" s="61">
        <v>0</v>
      </c>
      <c r="K224" s="61">
        <v>0</v>
      </c>
      <c r="L224" s="61">
        <v>0</v>
      </c>
      <c r="M224" s="61">
        <v>0</v>
      </c>
      <c r="N224" s="61">
        <v>0</v>
      </c>
      <c r="O224" s="61">
        <v>0</v>
      </c>
      <c r="P224" s="61">
        <v>0</v>
      </c>
      <c r="Q224" s="61">
        <v>4740157.1100000003</v>
      </c>
      <c r="R224" s="61">
        <v>1000222.84</v>
      </c>
      <c r="S224" s="62">
        <f t="shared" si="52"/>
        <v>436689.04416666669</v>
      </c>
      <c r="T224" s="29"/>
      <c r="U224" s="51"/>
      <c r="V224" s="29"/>
      <c r="W224" s="29"/>
      <c r="X224" s="51">
        <v>436689.04416666669</v>
      </c>
      <c r="Y224" s="91"/>
      <c r="Z224" s="91"/>
      <c r="AA224" s="91"/>
      <c r="AB224" s="51">
        <f t="shared" si="51"/>
        <v>436689.04416666669</v>
      </c>
      <c r="AC224" s="29"/>
      <c r="AD224" s="29"/>
      <c r="AE224" s="29"/>
      <c r="AF224" s="33"/>
    </row>
    <row r="225" spans="1:32">
      <c r="A225" s="29">
        <v>211</v>
      </c>
      <c r="B225" s="29" t="s">
        <v>291</v>
      </c>
      <c r="C225" s="95" t="s">
        <v>910</v>
      </c>
      <c r="D225" s="95" t="s">
        <v>917</v>
      </c>
      <c r="E225" s="63" t="s">
        <v>713</v>
      </c>
      <c r="F225" s="61">
        <v>0</v>
      </c>
      <c r="G225" s="61">
        <v>0</v>
      </c>
      <c r="H225" s="61">
        <v>0</v>
      </c>
      <c r="I225" s="61">
        <v>0</v>
      </c>
      <c r="J225" s="61">
        <v>0</v>
      </c>
      <c r="K225" s="61">
        <v>0</v>
      </c>
      <c r="L225" s="61">
        <v>0</v>
      </c>
      <c r="M225" s="61">
        <v>0</v>
      </c>
      <c r="N225" s="61">
        <v>0</v>
      </c>
      <c r="O225" s="61">
        <v>0</v>
      </c>
      <c r="P225" s="61">
        <v>0</v>
      </c>
      <c r="Q225" s="61">
        <v>30942896.640000001</v>
      </c>
      <c r="R225" s="61">
        <v>27073178.629999999</v>
      </c>
      <c r="S225" s="62">
        <f t="shared" si="52"/>
        <v>3706623.8295833333</v>
      </c>
      <c r="T225" s="29"/>
      <c r="U225" s="51"/>
      <c r="V225" s="29"/>
      <c r="W225" s="29"/>
      <c r="X225" s="51">
        <v>3706623.8295833333</v>
      </c>
      <c r="Y225" s="91"/>
      <c r="Z225" s="91"/>
      <c r="AA225" s="91"/>
      <c r="AB225" s="51">
        <f t="shared" si="51"/>
        <v>3706623.8295833333</v>
      </c>
      <c r="AC225" s="29"/>
      <c r="AD225" s="29"/>
      <c r="AE225" s="29"/>
      <c r="AF225" s="33"/>
    </row>
    <row r="226" spans="1:32">
      <c r="A226" s="29">
        <v>212</v>
      </c>
      <c r="B226" s="29" t="s">
        <v>291</v>
      </c>
      <c r="C226" s="95" t="s">
        <v>910</v>
      </c>
      <c r="D226" s="95" t="s">
        <v>918</v>
      </c>
      <c r="E226" s="63" t="s">
        <v>715</v>
      </c>
      <c r="F226" s="61">
        <v>0</v>
      </c>
      <c r="G226" s="61">
        <v>0</v>
      </c>
      <c r="H226" s="61">
        <v>0</v>
      </c>
      <c r="I226" s="61">
        <v>0</v>
      </c>
      <c r="J226" s="61">
        <v>0</v>
      </c>
      <c r="K226" s="61">
        <v>0</v>
      </c>
      <c r="L226" s="61">
        <v>0</v>
      </c>
      <c r="M226" s="61">
        <v>0</v>
      </c>
      <c r="N226" s="61">
        <v>0</v>
      </c>
      <c r="O226" s="61">
        <v>0</v>
      </c>
      <c r="P226" s="61">
        <v>0</v>
      </c>
      <c r="Q226" s="61">
        <v>10182174.5</v>
      </c>
      <c r="R226" s="61">
        <v>7988764.1399999997</v>
      </c>
      <c r="S226" s="62">
        <f t="shared" si="52"/>
        <v>1181379.7141666666</v>
      </c>
      <c r="T226" s="29"/>
      <c r="U226" s="51"/>
      <c r="V226" s="29"/>
      <c r="W226" s="29"/>
      <c r="X226" s="51">
        <v>1181379.7141666666</v>
      </c>
      <c r="Y226" s="91"/>
      <c r="Z226" s="91"/>
      <c r="AA226" s="91"/>
      <c r="AB226" s="51">
        <f t="shared" si="51"/>
        <v>1181379.7141666666</v>
      </c>
      <c r="AC226" s="29"/>
      <c r="AD226" s="29"/>
      <c r="AE226" s="29"/>
      <c r="AF226" s="33"/>
    </row>
    <row r="227" spans="1:32">
      <c r="A227" s="29">
        <v>213</v>
      </c>
      <c r="B227" s="29" t="s">
        <v>291</v>
      </c>
      <c r="C227" s="95" t="s">
        <v>910</v>
      </c>
      <c r="D227" s="95" t="s">
        <v>914</v>
      </c>
      <c r="E227" s="63" t="s">
        <v>714</v>
      </c>
      <c r="F227" s="61">
        <v>0</v>
      </c>
      <c r="G227" s="61">
        <v>0</v>
      </c>
      <c r="H227" s="61">
        <v>0</v>
      </c>
      <c r="I227" s="61">
        <v>0</v>
      </c>
      <c r="J227" s="61">
        <v>0</v>
      </c>
      <c r="K227" s="61">
        <v>0</v>
      </c>
      <c r="L227" s="61">
        <v>0</v>
      </c>
      <c r="M227" s="61">
        <v>0</v>
      </c>
      <c r="N227" s="61">
        <v>0</v>
      </c>
      <c r="O227" s="61">
        <v>0</v>
      </c>
      <c r="P227" s="61">
        <v>0</v>
      </c>
      <c r="Q227" s="61">
        <v>-3884356.03</v>
      </c>
      <c r="R227" s="61">
        <v>-6546029.8700000001</v>
      </c>
      <c r="S227" s="62">
        <f>((F227+R227)+((G227+H227+I227+J227+K227+L227+M227+N227+O227+P227+Q227)*2))/24</f>
        <v>-596447.58041666669</v>
      </c>
      <c r="T227" s="29"/>
      <c r="U227" s="51"/>
      <c r="V227" s="29"/>
      <c r="W227" s="29"/>
      <c r="X227" s="51">
        <v>-596447.58041666669</v>
      </c>
      <c r="Y227" s="91"/>
      <c r="Z227" s="91"/>
      <c r="AA227" s="91"/>
      <c r="AB227" s="51">
        <f t="shared" si="51"/>
        <v>-596447.58041666669</v>
      </c>
      <c r="AC227" s="29"/>
      <c r="AD227" s="29"/>
      <c r="AE227" s="29"/>
      <c r="AF227" s="33"/>
    </row>
    <row r="228" spans="1:32">
      <c r="A228" s="29">
        <v>214</v>
      </c>
      <c r="B228" s="29"/>
      <c r="C228" s="29"/>
      <c r="D228" s="29"/>
      <c r="E228" s="97"/>
      <c r="F228" s="61"/>
      <c r="G228" s="61"/>
      <c r="H228" s="61"/>
      <c r="I228" s="61"/>
      <c r="J228" s="61"/>
      <c r="K228" s="61"/>
      <c r="L228" s="61"/>
      <c r="M228" s="61"/>
      <c r="N228" s="61"/>
      <c r="O228" s="61"/>
      <c r="P228" s="61"/>
      <c r="Q228" s="61"/>
      <c r="R228" s="61"/>
      <c r="S228" s="62"/>
      <c r="T228" s="29"/>
      <c r="U228" s="29"/>
      <c r="V228" s="29"/>
      <c r="W228" s="29"/>
      <c r="X228" s="29"/>
      <c r="Y228" s="91"/>
      <c r="Z228" s="91"/>
      <c r="AA228" s="91"/>
      <c r="AB228" s="29"/>
      <c r="AC228" s="29"/>
      <c r="AD228" s="29"/>
      <c r="AE228" s="29"/>
      <c r="AF228" s="33"/>
    </row>
    <row r="229" spans="1:32">
      <c r="A229" s="29">
        <v>215</v>
      </c>
      <c r="B229" s="95" t="s">
        <v>776</v>
      </c>
      <c r="C229" s="100" t="s">
        <v>919</v>
      </c>
      <c r="D229" s="95" t="s">
        <v>43</v>
      </c>
      <c r="E229" s="63" t="s">
        <v>164</v>
      </c>
      <c r="F229" s="61">
        <v>45036.53</v>
      </c>
      <c r="G229" s="61">
        <v>44477.07</v>
      </c>
      <c r="H229" s="61">
        <v>43917.61</v>
      </c>
      <c r="I229" s="61">
        <v>43358.15</v>
      </c>
      <c r="J229" s="61">
        <v>42798.69</v>
      </c>
      <c r="K229" s="61">
        <v>42239.23</v>
      </c>
      <c r="L229" s="61">
        <v>41679.769999999997</v>
      </c>
      <c r="M229" s="61">
        <v>41120.31</v>
      </c>
      <c r="N229" s="61">
        <v>40560.85</v>
      </c>
      <c r="O229" s="61">
        <v>40001.39</v>
      </c>
      <c r="P229" s="61">
        <v>39441.93</v>
      </c>
      <c r="Q229" s="61">
        <v>38882.47</v>
      </c>
      <c r="R229" s="61">
        <v>38323.01</v>
      </c>
      <c r="S229" s="62">
        <f t="shared" ref="S229:S246" si="53">((F229+R229)+((G229+H229+I229+J229+K229+L229+M229+N229+O229+P229+Q229)*2))/24</f>
        <v>41679.769999999997</v>
      </c>
      <c r="T229" s="29"/>
      <c r="U229" s="51"/>
      <c r="V229" s="29"/>
      <c r="W229" s="51">
        <v>41679.769999999997</v>
      </c>
      <c r="X229" s="29"/>
      <c r="Y229" s="91"/>
      <c r="Z229" s="91"/>
      <c r="AA229" s="91"/>
      <c r="AB229" s="29"/>
      <c r="AC229" s="51">
        <f>+S229</f>
        <v>41679.769999999997</v>
      </c>
      <c r="AD229" s="29"/>
      <c r="AE229" s="29"/>
      <c r="AF229" s="33"/>
    </row>
    <row r="230" spans="1:32">
      <c r="A230" s="29">
        <v>216</v>
      </c>
      <c r="B230" s="95" t="s">
        <v>776</v>
      </c>
      <c r="C230" s="100" t="s">
        <v>919</v>
      </c>
      <c r="D230" s="95" t="s">
        <v>920</v>
      </c>
      <c r="E230" s="63" t="s">
        <v>165</v>
      </c>
      <c r="F230" s="61">
        <v>41119.42</v>
      </c>
      <c r="G230" s="61">
        <v>40699.82</v>
      </c>
      <c r="H230" s="61">
        <v>40280.22</v>
      </c>
      <c r="I230" s="61">
        <v>39860.620000000003</v>
      </c>
      <c r="J230" s="61">
        <v>39441.019999999997</v>
      </c>
      <c r="K230" s="61">
        <v>39021.42</v>
      </c>
      <c r="L230" s="61">
        <v>38601.82</v>
      </c>
      <c r="M230" s="61">
        <v>38182.22</v>
      </c>
      <c r="N230" s="61">
        <v>37762.620000000003</v>
      </c>
      <c r="O230" s="61">
        <v>37343.019999999997</v>
      </c>
      <c r="P230" s="61">
        <v>36923.42</v>
      </c>
      <c r="Q230" s="61">
        <v>36503.82</v>
      </c>
      <c r="R230" s="61">
        <v>36084.22</v>
      </c>
      <c r="S230" s="62">
        <f t="shared" si="53"/>
        <v>38601.82</v>
      </c>
      <c r="T230" s="29"/>
      <c r="U230" s="51"/>
      <c r="V230" s="29"/>
      <c r="W230" s="51">
        <v>38601.82</v>
      </c>
      <c r="X230" s="29"/>
      <c r="Y230" s="91"/>
      <c r="Z230" s="91"/>
      <c r="AA230" s="91"/>
      <c r="AB230" s="29"/>
      <c r="AC230" s="51">
        <f t="shared" ref="AC230:AC246" si="54">+S230</f>
        <v>38601.82</v>
      </c>
      <c r="AD230" s="29"/>
      <c r="AE230" s="29"/>
      <c r="AF230" s="33"/>
    </row>
    <row r="231" spans="1:32">
      <c r="A231" s="29">
        <v>217</v>
      </c>
      <c r="B231" s="95" t="s">
        <v>776</v>
      </c>
      <c r="C231" s="100" t="s">
        <v>919</v>
      </c>
      <c r="D231" s="95" t="s">
        <v>921</v>
      </c>
      <c r="E231" s="63" t="s">
        <v>166</v>
      </c>
      <c r="F231" s="61">
        <v>-3.4924596548080398E-10</v>
      </c>
      <c r="G231" s="61">
        <v>0</v>
      </c>
      <c r="H231" s="61">
        <v>0</v>
      </c>
      <c r="I231" s="61">
        <v>0</v>
      </c>
      <c r="J231" s="61">
        <v>0</v>
      </c>
      <c r="K231" s="61">
        <v>0</v>
      </c>
      <c r="L231" s="61">
        <v>0</v>
      </c>
      <c r="M231" s="61">
        <v>0</v>
      </c>
      <c r="N231" s="61">
        <v>0</v>
      </c>
      <c r="O231" s="61">
        <v>0</v>
      </c>
      <c r="P231" s="61">
        <v>0</v>
      </c>
      <c r="Q231" s="61">
        <v>0</v>
      </c>
      <c r="R231" s="61">
        <v>0</v>
      </c>
      <c r="S231" s="62">
        <f t="shared" si="53"/>
        <v>-1.4551915228366832E-11</v>
      </c>
      <c r="T231" s="29"/>
      <c r="U231" s="51"/>
      <c r="V231" s="29"/>
      <c r="W231" s="51">
        <v>-1.4551915228366832E-11</v>
      </c>
      <c r="X231" s="29"/>
      <c r="Y231" s="91"/>
      <c r="Z231" s="91"/>
      <c r="AA231" s="91"/>
      <c r="AB231" s="29"/>
      <c r="AC231" s="51">
        <f t="shared" si="54"/>
        <v>-1.4551915228366832E-11</v>
      </c>
      <c r="AD231" s="29"/>
      <c r="AE231" s="29"/>
      <c r="AF231" s="33"/>
    </row>
    <row r="232" spans="1:32">
      <c r="A232" s="29">
        <v>218</v>
      </c>
      <c r="B232" s="95" t="s">
        <v>776</v>
      </c>
      <c r="C232" s="100" t="s">
        <v>919</v>
      </c>
      <c r="D232" s="95" t="s">
        <v>883</v>
      </c>
      <c r="E232" s="63" t="s">
        <v>167</v>
      </c>
      <c r="F232" s="61">
        <v>1.8189894035458601E-12</v>
      </c>
      <c r="G232" s="61">
        <v>0</v>
      </c>
      <c r="H232" s="61">
        <v>0</v>
      </c>
      <c r="I232" s="61">
        <v>0</v>
      </c>
      <c r="J232" s="61">
        <v>0</v>
      </c>
      <c r="K232" s="61">
        <v>0</v>
      </c>
      <c r="L232" s="61">
        <v>0</v>
      </c>
      <c r="M232" s="61">
        <v>0</v>
      </c>
      <c r="N232" s="61">
        <v>0</v>
      </c>
      <c r="O232" s="61">
        <v>0</v>
      </c>
      <c r="P232" s="61">
        <v>0</v>
      </c>
      <c r="Q232" s="61">
        <v>0</v>
      </c>
      <c r="R232" s="61">
        <v>0</v>
      </c>
      <c r="S232" s="62">
        <f t="shared" si="53"/>
        <v>7.5791225147744167E-14</v>
      </c>
      <c r="T232" s="29"/>
      <c r="U232" s="51"/>
      <c r="V232" s="29"/>
      <c r="W232" s="51">
        <v>7.5791225147744167E-14</v>
      </c>
      <c r="X232" s="29"/>
      <c r="Y232" s="91"/>
      <c r="Z232" s="91"/>
      <c r="AA232" s="91"/>
      <c r="AB232" s="29"/>
      <c r="AC232" s="51">
        <f t="shared" si="54"/>
        <v>7.5791225147744167E-14</v>
      </c>
      <c r="AD232" s="29"/>
      <c r="AE232" s="29"/>
      <c r="AF232" s="33"/>
    </row>
    <row r="233" spans="1:32">
      <c r="A233" s="29">
        <v>219</v>
      </c>
      <c r="B233" s="95" t="s">
        <v>776</v>
      </c>
      <c r="C233" s="100" t="s">
        <v>919</v>
      </c>
      <c r="D233" s="95" t="s">
        <v>889</v>
      </c>
      <c r="E233" s="63" t="s">
        <v>168</v>
      </c>
      <c r="F233" s="61">
        <v>125665.08</v>
      </c>
      <c r="G233" s="61">
        <v>125017.58</v>
      </c>
      <c r="H233" s="61">
        <v>124370.08</v>
      </c>
      <c r="I233" s="61">
        <v>123722.58</v>
      </c>
      <c r="J233" s="61">
        <v>123075.08</v>
      </c>
      <c r="K233" s="61">
        <v>122427.58</v>
      </c>
      <c r="L233" s="61">
        <v>121780.08</v>
      </c>
      <c r="M233" s="61">
        <v>121132.58</v>
      </c>
      <c r="N233" s="61">
        <v>120485.08</v>
      </c>
      <c r="O233" s="61">
        <v>119837.58</v>
      </c>
      <c r="P233" s="61">
        <v>119190.08</v>
      </c>
      <c r="Q233" s="61">
        <v>118542.58</v>
      </c>
      <c r="R233" s="61">
        <v>117895.08</v>
      </c>
      <c r="S233" s="62">
        <f t="shared" si="53"/>
        <v>121780.08000000002</v>
      </c>
      <c r="T233" s="29"/>
      <c r="U233" s="51"/>
      <c r="V233" s="29"/>
      <c r="W233" s="51">
        <v>121780.08000000002</v>
      </c>
      <c r="X233" s="29"/>
      <c r="Y233" s="91"/>
      <c r="Z233" s="91"/>
      <c r="AA233" s="91"/>
      <c r="AB233" s="29"/>
      <c r="AC233" s="51">
        <f t="shared" si="54"/>
        <v>121780.08000000002</v>
      </c>
      <c r="AD233" s="29"/>
      <c r="AE233" s="29"/>
      <c r="AF233" s="33"/>
    </row>
    <row r="234" spans="1:32">
      <c r="A234" s="29">
        <v>220</v>
      </c>
      <c r="B234" s="95" t="s">
        <v>776</v>
      </c>
      <c r="C234" s="100" t="s">
        <v>919</v>
      </c>
      <c r="D234" s="95" t="s">
        <v>838</v>
      </c>
      <c r="E234" s="101" t="s">
        <v>169</v>
      </c>
      <c r="F234" s="61">
        <v>57676.51</v>
      </c>
      <c r="G234" s="61">
        <v>56627.839999999997</v>
      </c>
      <c r="H234" s="61">
        <v>55579.17</v>
      </c>
      <c r="I234" s="61">
        <v>54530.5</v>
      </c>
      <c r="J234" s="61">
        <v>53481.83</v>
      </c>
      <c r="K234" s="61">
        <v>52433.16</v>
      </c>
      <c r="L234" s="61">
        <v>51384.49</v>
      </c>
      <c r="M234" s="61">
        <v>50335.82</v>
      </c>
      <c r="N234" s="61">
        <v>49287.15</v>
      </c>
      <c r="O234" s="61">
        <v>48238.48</v>
      </c>
      <c r="P234" s="61">
        <v>47189.81</v>
      </c>
      <c r="Q234" s="61">
        <v>46141.14</v>
      </c>
      <c r="R234" s="61">
        <v>45092.47</v>
      </c>
      <c r="S234" s="62">
        <f t="shared" si="53"/>
        <v>51384.49</v>
      </c>
      <c r="T234" s="29"/>
      <c r="U234" s="51"/>
      <c r="V234" s="29"/>
      <c r="W234" s="51">
        <v>51384.49</v>
      </c>
      <c r="X234" s="29"/>
      <c r="Y234" s="91"/>
      <c r="Z234" s="91"/>
      <c r="AA234" s="91"/>
      <c r="AB234" s="29"/>
      <c r="AC234" s="51">
        <f t="shared" si="54"/>
        <v>51384.49</v>
      </c>
      <c r="AD234" s="29"/>
      <c r="AE234" s="29"/>
      <c r="AF234" s="33"/>
    </row>
    <row r="235" spans="1:32">
      <c r="A235" s="29">
        <v>221</v>
      </c>
      <c r="B235" s="95" t="s">
        <v>776</v>
      </c>
      <c r="C235" s="100" t="s">
        <v>919</v>
      </c>
      <c r="D235" s="95" t="s">
        <v>922</v>
      </c>
      <c r="E235" s="101" t="s">
        <v>170</v>
      </c>
      <c r="F235" s="61">
        <v>76343.1700000001</v>
      </c>
      <c r="G235" s="61">
        <v>75504.240000000005</v>
      </c>
      <c r="H235" s="61">
        <v>74665.31</v>
      </c>
      <c r="I235" s="61">
        <v>73826.38</v>
      </c>
      <c r="J235" s="61">
        <v>72987.45</v>
      </c>
      <c r="K235" s="61">
        <v>72148.52</v>
      </c>
      <c r="L235" s="61">
        <v>71309.59</v>
      </c>
      <c r="M235" s="61">
        <v>70470.66</v>
      </c>
      <c r="N235" s="61">
        <v>69631.730000000098</v>
      </c>
      <c r="O235" s="61">
        <v>68792.800000000105</v>
      </c>
      <c r="P235" s="61">
        <v>67953.870000000097</v>
      </c>
      <c r="Q235" s="61">
        <v>67114.940000000104</v>
      </c>
      <c r="R235" s="61">
        <v>66276.010000000097</v>
      </c>
      <c r="S235" s="62">
        <f t="shared" si="53"/>
        <v>71309.59000000004</v>
      </c>
      <c r="T235" s="29"/>
      <c r="U235" s="51"/>
      <c r="V235" s="29"/>
      <c r="W235" s="51">
        <v>71309.59000000004</v>
      </c>
      <c r="X235" s="29"/>
      <c r="Y235" s="91"/>
      <c r="Z235" s="91"/>
      <c r="AA235" s="91"/>
      <c r="AB235" s="29"/>
      <c r="AC235" s="51">
        <f t="shared" si="54"/>
        <v>71309.59000000004</v>
      </c>
      <c r="AD235" s="29"/>
      <c r="AE235" s="29"/>
      <c r="AF235" s="33"/>
    </row>
    <row r="236" spans="1:32">
      <c r="A236" s="29">
        <v>222</v>
      </c>
      <c r="B236" s="95" t="s">
        <v>776</v>
      </c>
      <c r="C236" s="100" t="s">
        <v>919</v>
      </c>
      <c r="D236" s="95" t="s">
        <v>884</v>
      </c>
      <c r="E236" s="101" t="s">
        <v>171</v>
      </c>
      <c r="F236" s="61">
        <v>270421.84000000003</v>
      </c>
      <c r="G236" s="61">
        <v>263826.19</v>
      </c>
      <c r="H236" s="61">
        <v>257230.54</v>
      </c>
      <c r="I236" s="61">
        <v>250634.89</v>
      </c>
      <c r="J236" s="61">
        <v>244039.24</v>
      </c>
      <c r="K236" s="61">
        <v>237443.59</v>
      </c>
      <c r="L236" s="61">
        <v>230847.94</v>
      </c>
      <c r="M236" s="61">
        <v>224252.29</v>
      </c>
      <c r="N236" s="61">
        <v>217656.64</v>
      </c>
      <c r="O236" s="61">
        <v>211060.99</v>
      </c>
      <c r="P236" s="61">
        <v>204465.34</v>
      </c>
      <c r="Q236" s="61">
        <v>197869.69</v>
      </c>
      <c r="R236" s="61">
        <v>191274.04</v>
      </c>
      <c r="S236" s="62">
        <f t="shared" si="53"/>
        <v>230847.93999999994</v>
      </c>
      <c r="T236" s="29"/>
      <c r="U236" s="51"/>
      <c r="V236" s="29"/>
      <c r="W236" s="51">
        <v>230847.93999999994</v>
      </c>
      <c r="X236" s="29"/>
      <c r="Y236" s="91"/>
      <c r="Z236" s="91"/>
      <c r="AA236" s="91"/>
      <c r="AB236" s="29"/>
      <c r="AC236" s="51">
        <f t="shared" si="54"/>
        <v>230847.93999999994</v>
      </c>
      <c r="AD236" s="29"/>
      <c r="AE236" s="29"/>
      <c r="AF236" s="33"/>
    </row>
    <row r="237" spans="1:32">
      <c r="A237" s="29">
        <v>223</v>
      </c>
      <c r="B237" s="95" t="s">
        <v>776</v>
      </c>
      <c r="C237" s="100" t="s">
        <v>919</v>
      </c>
      <c r="D237" s="95" t="s">
        <v>885</v>
      </c>
      <c r="E237" s="101" t="s">
        <v>600</v>
      </c>
      <c r="F237" s="61">
        <v>49617.08</v>
      </c>
      <c r="G237" s="61">
        <v>49443.59</v>
      </c>
      <c r="H237" s="61">
        <v>49270.1</v>
      </c>
      <c r="I237" s="61">
        <v>49096.61</v>
      </c>
      <c r="J237" s="61">
        <v>48923.12</v>
      </c>
      <c r="K237" s="61">
        <v>48749.63</v>
      </c>
      <c r="L237" s="61">
        <v>48576.14</v>
      </c>
      <c r="M237" s="61">
        <v>48402.65</v>
      </c>
      <c r="N237" s="61">
        <v>48229.16</v>
      </c>
      <c r="O237" s="61">
        <v>48055.67</v>
      </c>
      <c r="P237" s="61">
        <v>47882.18</v>
      </c>
      <c r="Q237" s="61">
        <v>47708.69</v>
      </c>
      <c r="R237" s="61">
        <v>47535.199999999997</v>
      </c>
      <c r="S237" s="62">
        <f t="shared" si="53"/>
        <v>48576.140000000007</v>
      </c>
      <c r="T237" s="29"/>
      <c r="U237" s="51"/>
      <c r="V237" s="29"/>
      <c r="W237" s="51">
        <v>48576.140000000007</v>
      </c>
      <c r="X237" s="29"/>
      <c r="Y237" s="91"/>
      <c r="Z237" s="91"/>
      <c r="AA237" s="91"/>
      <c r="AB237" s="29"/>
      <c r="AC237" s="51">
        <f t="shared" si="54"/>
        <v>48576.140000000007</v>
      </c>
      <c r="AD237" s="29"/>
      <c r="AE237" s="29"/>
      <c r="AF237" s="33"/>
    </row>
    <row r="238" spans="1:32">
      <c r="A238" s="29">
        <v>224</v>
      </c>
      <c r="B238" s="95" t="s">
        <v>776</v>
      </c>
      <c r="C238" s="100" t="s">
        <v>919</v>
      </c>
      <c r="D238" s="95" t="s">
        <v>886</v>
      </c>
      <c r="E238" s="101" t="s">
        <v>601</v>
      </c>
      <c r="F238" s="61">
        <v>51685.14</v>
      </c>
      <c r="G238" s="61">
        <v>51557.84</v>
      </c>
      <c r="H238" s="61">
        <v>51430.54</v>
      </c>
      <c r="I238" s="61">
        <v>51303.24</v>
      </c>
      <c r="J238" s="61">
        <v>51175.94</v>
      </c>
      <c r="K238" s="61">
        <v>51048.639999999999</v>
      </c>
      <c r="L238" s="61">
        <v>50921.34</v>
      </c>
      <c r="M238" s="61">
        <v>50794.04</v>
      </c>
      <c r="N238" s="61">
        <v>50666.74</v>
      </c>
      <c r="O238" s="61">
        <v>50539.44</v>
      </c>
      <c r="P238" s="61">
        <v>50412.14</v>
      </c>
      <c r="Q238" s="61">
        <v>50284.84</v>
      </c>
      <c r="R238" s="61">
        <v>50157.54</v>
      </c>
      <c r="S238" s="62">
        <f t="shared" si="53"/>
        <v>50921.34</v>
      </c>
      <c r="T238" s="29"/>
      <c r="U238" s="51"/>
      <c r="V238" s="29"/>
      <c r="W238" s="51">
        <v>50921.34</v>
      </c>
      <c r="X238" s="29"/>
      <c r="Y238" s="91"/>
      <c r="Z238" s="91"/>
      <c r="AA238" s="91"/>
      <c r="AB238" s="29"/>
      <c r="AC238" s="51">
        <f t="shared" si="54"/>
        <v>50921.34</v>
      </c>
      <c r="AD238" s="29"/>
      <c r="AE238" s="29"/>
      <c r="AF238" s="33"/>
    </row>
    <row r="239" spans="1:32">
      <c r="A239" s="29">
        <v>225</v>
      </c>
      <c r="B239" s="95" t="s">
        <v>776</v>
      </c>
      <c r="C239" s="100" t="s">
        <v>919</v>
      </c>
      <c r="D239" s="95" t="s">
        <v>923</v>
      </c>
      <c r="E239" s="101" t="s">
        <v>602</v>
      </c>
      <c r="F239" s="61">
        <v>49964.06</v>
      </c>
      <c r="G239" s="61">
        <v>49790.57</v>
      </c>
      <c r="H239" s="61">
        <v>49617.08</v>
      </c>
      <c r="I239" s="61">
        <v>49443.59</v>
      </c>
      <c r="J239" s="61">
        <v>49270.1</v>
      </c>
      <c r="K239" s="61">
        <v>49096.61</v>
      </c>
      <c r="L239" s="61">
        <v>48923.12</v>
      </c>
      <c r="M239" s="61">
        <v>48749.63</v>
      </c>
      <c r="N239" s="61">
        <v>48576.14</v>
      </c>
      <c r="O239" s="61">
        <v>48402.65</v>
      </c>
      <c r="P239" s="61">
        <v>48229.16</v>
      </c>
      <c r="Q239" s="61">
        <v>48055.67</v>
      </c>
      <c r="R239" s="61">
        <v>47882.18</v>
      </c>
      <c r="S239" s="62">
        <f t="shared" si="53"/>
        <v>48923.12</v>
      </c>
      <c r="T239" s="29"/>
      <c r="U239" s="51"/>
      <c r="V239" s="29"/>
      <c r="W239" s="51">
        <v>48923.12</v>
      </c>
      <c r="X239" s="29"/>
      <c r="Y239" s="91"/>
      <c r="Z239" s="91"/>
      <c r="AA239" s="91"/>
      <c r="AB239" s="29"/>
      <c r="AC239" s="51">
        <f t="shared" si="54"/>
        <v>48923.12</v>
      </c>
      <c r="AD239" s="29"/>
      <c r="AE239" s="29"/>
      <c r="AF239" s="33"/>
    </row>
    <row r="240" spans="1:32">
      <c r="A240" s="29">
        <v>226</v>
      </c>
      <c r="B240" s="95" t="s">
        <v>776</v>
      </c>
      <c r="C240" s="100" t="s">
        <v>919</v>
      </c>
      <c r="D240" s="95" t="s">
        <v>924</v>
      </c>
      <c r="E240" s="101" t="s">
        <v>603</v>
      </c>
      <c r="F240" s="61">
        <v>51939.74</v>
      </c>
      <c r="G240" s="61">
        <v>51812.44</v>
      </c>
      <c r="H240" s="61">
        <v>51685.14</v>
      </c>
      <c r="I240" s="61">
        <v>51557.84</v>
      </c>
      <c r="J240" s="61">
        <v>51430.54</v>
      </c>
      <c r="K240" s="61">
        <v>51303.24</v>
      </c>
      <c r="L240" s="61">
        <v>51175.94</v>
      </c>
      <c r="M240" s="61">
        <v>51048.639999999999</v>
      </c>
      <c r="N240" s="61">
        <v>50921.34</v>
      </c>
      <c r="O240" s="61">
        <v>50794.04</v>
      </c>
      <c r="P240" s="61">
        <v>50666.74</v>
      </c>
      <c r="Q240" s="61">
        <v>50539.44</v>
      </c>
      <c r="R240" s="61">
        <v>50412.14</v>
      </c>
      <c r="S240" s="62">
        <f t="shared" si="53"/>
        <v>51175.94</v>
      </c>
      <c r="T240" s="29"/>
      <c r="U240" s="51"/>
      <c r="V240" s="29"/>
      <c r="W240" s="51">
        <v>51175.94</v>
      </c>
      <c r="X240" s="29"/>
      <c r="Y240" s="91"/>
      <c r="Z240" s="91"/>
      <c r="AA240" s="91"/>
      <c r="AB240" s="29"/>
      <c r="AC240" s="51">
        <f t="shared" si="54"/>
        <v>51175.94</v>
      </c>
      <c r="AD240" s="29"/>
      <c r="AE240" s="29"/>
      <c r="AF240" s="33"/>
    </row>
    <row r="241" spans="1:32">
      <c r="A241" s="29">
        <v>227</v>
      </c>
      <c r="B241" s="95" t="s">
        <v>776</v>
      </c>
      <c r="C241" s="100" t="s">
        <v>919</v>
      </c>
      <c r="D241" s="95" t="s">
        <v>925</v>
      </c>
      <c r="E241" s="101" t="s">
        <v>604</v>
      </c>
      <c r="F241" s="61">
        <v>108120.06</v>
      </c>
      <c r="G241" s="61">
        <v>107049.57</v>
      </c>
      <c r="H241" s="61">
        <v>105979.08</v>
      </c>
      <c r="I241" s="61">
        <v>104908.59</v>
      </c>
      <c r="J241" s="61">
        <v>103838.1</v>
      </c>
      <c r="K241" s="61">
        <v>102767.61</v>
      </c>
      <c r="L241" s="61">
        <v>101697.12</v>
      </c>
      <c r="M241" s="61">
        <v>100626.63</v>
      </c>
      <c r="N241" s="61">
        <v>99556.14</v>
      </c>
      <c r="O241" s="61">
        <v>98485.65</v>
      </c>
      <c r="P241" s="61">
        <v>97415.159999999902</v>
      </c>
      <c r="Q241" s="61">
        <v>96344.669999999896</v>
      </c>
      <c r="R241" s="61">
        <v>95274.179999999906</v>
      </c>
      <c r="S241" s="62">
        <f t="shared" si="53"/>
        <v>101697.11999999998</v>
      </c>
      <c r="T241" s="29"/>
      <c r="U241" s="51"/>
      <c r="V241" s="29"/>
      <c r="W241" s="51">
        <v>101697.11999999998</v>
      </c>
      <c r="X241" s="29"/>
      <c r="Y241" s="91"/>
      <c r="Z241" s="91"/>
      <c r="AA241" s="91"/>
      <c r="AB241" s="29"/>
      <c r="AC241" s="51">
        <f t="shared" si="54"/>
        <v>101697.11999999998</v>
      </c>
      <c r="AD241" s="29"/>
      <c r="AE241" s="29"/>
      <c r="AF241" s="33"/>
    </row>
    <row r="242" spans="1:32">
      <c r="A242" s="29">
        <v>228</v>
      </c>
      <c r="B242" s="95" t="s">
        <v>776</v>
      </c>
      <c r="C242" s="100" t="s">
        <v>919</v>
      </c>
      <c r="D242" s="95" t="s">
        <v>926</v>
      </c>
      <c r="E242" s="101" t="s">
        <v>605</v>
      </c>
      <c r="F242" s="61">
        <v>91919.830000000104</v>
      </c>
      <c r="G242" s="61">
        <v>91348.9</v>
      </c>
      <c r="H242" s="61">
        <v>90777.97</v>
      </c>
      <c r="I242" s="61">
        <v>90207.039999999994</v>
      </c>
      <c r="J242" s="61">
        <v>89636.11</v>
      </c>
      <c r="K242" s="61">
        <v>89065.18</v>
      </c>
      <c r="L242" s="61">
        <v>88494.25</v>
      </c>
      <c r="M242" s="61">
        <v>87923.320000000094</v>
      </c>
      <c r="N242" s="61">
        <v>87352.390000000101</v>
      </c>
      <c r="O242" s="61">
        <v>86781.460000000094</v>
      </c>
      <c r="P242" s="61">
        <v>86210.530000000101</v>
      </c>
      <c r="Q242" s="61">
        <v>85639.600000000093</v>
      </c>
      <c r="R242" s="61">
        <v>85068.6700000001</v>
      </c>
      <c r="S242" s="62">
        <f t="shared" si="53"/>
        <v>88494.250000000044</v>
      </c>
      <c r="T242" s="29"/>
      <c r="U242" s="51"/>
      <c r="V242" s="29"/>
      <c r="W242" s="51">
        <v>88494.250000000044</v>
      </c>
      <c r="X242" s="29"/>
      <c r="Y242" s="91"/>
      <c r="Z242" s="91"/>
      <c r="AA242" s="91"/>
      <c r="AB242" s="29"/>
      <c r="AC242" s="51">
        <f t="shared" si="54"/>
        <v>88494.250000000044</v>
      </c>
      <c r="AD242" s="29"/>
      <c r="AE242" s="29"/>
      <c r="AF242" s="33"/>
    </row>
    <row r="243" spans="1:32">
      <c r="A243" s="29">
        <v>229</v>
      </c>
      <c r="B243" s="95" t="s">
        <v>776</v>
      </c>
      <c r="C243" s="100" t="s">
        <v>919</v>
      </c>
      <c r="D243" s="95" t="s">
        <v>927</v>
      </c>
      <c r="E243" s="101" t="s">
        <v>606</v>
      </c>
      <c r="F243" s="61">
        <v>146015.44</v>
      </c>
      <c r="G243" s="61">
        <v>145587.24</v>
      </c>
      <c r="H243" s="61">
        <v>145159.04000000001</v>
      </c>
      <c r="I243" s="61">
        <v>144730.84</v>
      </c>
      <c r="J243" s="61">
        <v>144302.64000000001</v>
      </c>
      <c r="K243" s="61">
        <v>143874.44</v>
      </c>
      <c r="L243" s="61">
        <v>143446.24</v>
      </c>
      <c r="M243" s="61">
        <v>143018.04</v>
      </c>
      <c r="N243" s="61">
        <v>142589.84</v>
      </c>
      <c r="O243" s="61">
        <v>142161.64000000001</v>
      </c>
      <c r="P243" s="61">
        <v>141733.44</v>
      </c>
      <c r="Q243" s="61">
        <v>141305.24</v>
      </c>
      <c r="R243" s="61">
        <v>140877.04</v>
      </c>
      <c r="S243" s="62">
        <f t="shared" si="53"/>
        <v>143446.24</v>
      </c>
      <c r="T243" s="29"/>
      <c r="U243" s="51"/>
      <c r="V243" s="29"/>
      <c r="W243" s="51">
        <v>143446.24</v>
      </c>
      <c r="X243" s="29"/>
      <c r="Y243" s="91"/>
      <c r="Z243" s="91"/>
      <c r="AA243" s="91"/>
      <c r="AB243" s="29"/>
      <c r="AC243" s="51">
        <f t="shared" si="54"/>
        <v>143446.24</v>
      </c>
      <c r="AD243" s="29"/>
      <c r="AE243" s="29"/>
      <c r="AF243" s="33"/>
    </row>
    <row r="244" spans="1:32">
      <c r="A244" s="29">
        <v>230</v>
      </c>
      <c r="B244" s="95" t="s">
        <v>776</v>
      </c>
      <c r="C244" s="100" t="s">
        <v>919</v>
      </c>
      <c r="D244" s="95" t="s">
        <v>928</v>
      </c>
      <c r="E244" s="101" t="s">
        <v>644</v>
      </c>
      <c r="F244" s="61">
        <v>127044.44</v>
      </c>
      <c r="G244" s="61">
        <v>126684.54</v>
      </c>
      <c r="H244" s="61">
        <v>126324.64</v>
      </c>
      <c r="I244" s="61">
        <v>125964.74</v>
      </c>
      <c r="J244" s="61">
        <v>125604.84</v>
      </c>
      <c r="K244" s="61">
        <v>125244.94</v>
      </c>
      <c r="L244" s="61">
        <v>124885.04</v>
      </c>
      <c r="M244" s="61">
        <v>124525.14</v>
      </c>
      <c r="N244" s="61">
        <v>124165.24</v>
      </c>
      <c r="O244" s="61">
        <v>123805.34</v>
      </c>
      <c r="P244" s="61">
        <v>123445.44</v>
      </c>
      <c r="Q244" s="61">
        <v>123085.54</v>
      </c>
      <c r="R244" s="61">
        <v>122725.64</v>
      </c>
      <c r="S244" s="62">
        <f t="shared" si="53"/>
        <v>124885.04</v>
      </c>
      <c r="T244" s="29"/>
      <c r="U244" s="51"/>
      <c r="V244" s="29"/>
      <c r="W244" s="51">
        <v>124885.04</v>
      </c>
      <c r="X244" s="29"/>
      <c r="Y244" s="91"/>
      <c r="Z244" s="91"/>
      <c r="AA244" s="91"/>
      <c r="AB244" s="29"/>
      <c r="AC244" s="51">
        <f t="shared" si="54"/>
        <v>124885.04</v>
      </c>
      <c r="AD244" s="29"/>
      <c r="AE244" s="29"/>
      <c r="AF244" s="33"/>
    </row>
    <row r="245" spans="1:32">
      <c r="A245" s="29">
        <v>231</v>
      </c>
      <c r="B245" s="95" t="s">
        <v>776</v>
      </c>
      <c r="C245" s="100" t="s">
        <v>919</v>
      </c>
      <c r="D245" s="95" t="s">
        <v>929</v>
      </c>
      <c r="E245" s="101" t="s">
        <v>645</v>
      </c>
      <c r="F245" s="61">
        <v>85116.18</v>
      </c>
      <c r="G245" s="61">
        <v>84936.23</v>
      </c>
      <c r="H245" s="61">
        <v>84756.28</v>
      </c>
      <c r="I245" s="61">
        <v>84576.33</v>
      </c>
      <c r="J245" s="61">
        <v>84396.38</v>
      </c>
      <c r="K245" s="61">
        <v>84216.43</v>
      </c>
      <c r="L245" s="61">
        <v>84036.479999999996</v>
      </c>
      <c r="M245" s="61">
        <v>83856.53</v>
      </c>
      <c r="N245" s="61">
        <v>83676.58</v>
      </c>
      <c r="O245" s="61">
        <v>83496.63</v>
      </c>
      <c r="P245" s="61">
        <v>83316.679999999993</v>
      </c>
      <c r="Q245" s="61">
        <v>83136.73</v>
      </c>
      <c r="R245" s="61">
        <v>82956.78</v>
      </c>
      <c r="S245" s="62">
        <f t="shared" si="53"/>
        <v>84036.479999999996</v>
      </c>
      <c r="T245" s="29"/>
      <c r="U245" s="51"/>
      <c r="V245" s="29"/>
      <c r="W245" s="51">
        <v>84036.479999999996</v>
      </c>
      <c r="X245" s="29"/>
      <c r="Y245" s="91"/>
      <c r="Z245" s="91"/>
      <c r="AA245" s="91"/>
      <c r="AB245" s="29"/>
      <c r="AC245" s="51">
        <f t="shared" si="54"/>
        <v>84036.479999999996</v>
      </c>
      <c r="AD245" s="29"/>
      <c r="AE245" s="29"/>
      <c r="AF245" s="33"/>
    </row>
    <row r="246" spans="1:32">
      <c r="A246" s="29">
        <v>232</v>
      </c>
      <c r="B246" s="95" t="s">
        <v>776</v>
      </c>
      <c r="C246" s="100" t="s">
        <v>919</v>
      </c>
      <c r="D246" s="95" t="s">
        <v>930</v>
      </c>
      <c r="E246" s="101" t="s">
        <v>646</v>
      </c>
      <c r="F246" s="65">
        <v>144583.67000000001</v>
      </c>
      <c r="G246" s="65">
        <v>144280.56</v>
      </c>
      <c r="H246" s="65">
        <v>143977.45000000001</v>
      </c>
      <c r="I246" s="65">
        <v>143674.34</v>
      </c>
      <c r="J246" s="65">
        <v>143371.23000000001</v>
      </c>
      <c r="K246" s="65">
        <v>143068.12</v>
      </c>
      <c r="L246" s="65">
        <v>144457.70000000001</v>
      </c>
      <c r="M246" s="65">
        <v>144151</v>
      </c>
      <c r="N246" s="65">
        <v>143844.29999999999</v>
      </c>
      <c r="O246" s="65">
        <v>143537.60000000001</v>
      </c>
      <c r="P246" s="65">
        <v>143230.9</v>
      </c>
      <c r="Q246" s="65">
        <v>142924.20000000001</v>
      </c>
      <c r="R246" s="65">
        <v>142617.5</v>
      </c>
      <c r="S246" s="66">
        <f t="shared" si="53"/>
        <v>143676.49875</v>
      </c>
      <c r="T246" s="29"/>
      <c r="U246" s="51"/>
      <c r="V246" s="29"/>
      <c r="W246" s="51">
        <v>143676.49875</v>
      </c>
      <c r="X246" s="29"/>
      <c r="Y246" s="91"/>
      <c r="Z246" s="91"/>
      <c r="AA246" s="91"/>
      <c r="AB246" s="29"/>
      <c r="AC246" s="51">
        <f t="shared" si="54"/>
        <v>143676.49875</v>
      </c>
      <c r="AD246" s="29"/>
      <c r="AE246" s="29"/>
      <c r="AF246" s="33"/>
    </row>
    <row r="247" spans="1:32">
      <c r="A247" s="29">
        <v>233</v>
      </c>
      <c r="B247" s="29"/>
      <c r="C247" s="29"/>
      <c r="D247" s="29"/>
      <c r="E247" s="71" t="s">
        <v>172</v>
      </c>
      <c r="F247" s="61">
        <f t="shared" ref="F247:H247" si="55">SUM(F229:F246)</f>
        <v>1522268.1899999997</v>
      </c>
      <c r="G247" s="61">
        <f t="shared" si="55"/>
        <v>1508644.2200000002</v>
      </c>
      <c r="H247" s="61">
        <f t="shared" si="55"/>
        <v>1495020.2499999998</v>
      </c>
      <c r="I247" s="61">
        <f t="shared" ref="I247:S247" si="56">SUM(I229:I246)</f>
        <v>1481396.28</v>
      </c>
      <c r="J247" s="61">
        <f t="shared" si="56"/>
        <v>1467772.31</v>
      </c>
      <c r="K247" s="61">
        <f t="shared" si="56"/>
        <v>1454148.3399999999</v>
      </c>
      <c r="L247" s="61">
        <f t="shared" si="56"/>
        <v>1442217.0599999998</v>
      </c>
      <c r="M247" s="61">
        <f t="shared" si="56"/>
        <v>1428589.5</v>
      </c>
      <c r="N247" s="61">
        <f t="shared" si="56"/>
        <v>1414961.9400000004</v>
      </c>
      <c r="O247" s="61">
        <f t="shared" si="56"/>
        <v>1401334.3800000004</v>
      </c>
      <c r="P247" s="61">
        <f t="shared" si="56"/>
        <v>1387706.82</v>
      </c>
      <c r="Q247" s="61">
        <f t="shared" si="56"/>
        <v>1374079.26</v>
      </c>
      <c r="R247" s="61">
        <f t="shared" si="56"/>
        <v>1360451.7000000002</v>
      </c>
      <c r="S247" s="61">
        <f t="shared" si="56"/>
        <v>1441435.8587499999</v>
      </c>
      <c r="T247" s="29"/>
      <c r="U247" s="29"/>
      <c r="V247" s="29"/>
      <c r="W247" s="29"/>
      <c r="X247" s="29"/>
      <c r="Y247" s="91"/>
      <c r="Z247" s="91"/>
      <c r="AA247" s="91"/>
      <c r="AB247" s="29"/>
      <c r="AC247" s="29"/>
      <c r="AD247" s="29"/>
      <c r="AE247" s="29"/>
      <c r="AF247" s="33"/>
    </row>
    <row r="248" spans="1:32">
      <c r="A248" s="29">
        <v>234</v>
      </c>
      <c r="B248" s="29"/>
      <c r="C248" s="29"/>
      <c r="D248" s="29"/>
      <c r="E248" s="102"/>
      <c r="F248" s="61"/>
      <c r="G248" s="61"/>
      <c r="H248" s="61"/>
      <c r="I248" s="61"/>
      <c r="J248" s="61"/>
      <c r="K248" s="61"/>
      <c r="L248" s="61"/>
      <c r="M248" s="61"/>
      <c r="N248" s="61"/>
      <c r="O248" s="61"/>
      <c r="P248" s="61"/>
      <c r="Q248" s="61"/>
      <c r="R248" s="61"/>
      <c r="S248" s="62"/>
      <c r="T248" s="29"/>
      <c r="U248" s="29"/>
      <c r="V248" s="29"/>
      <c r="W248" s="29"/>
      <c r="X248" s="29"/>
      <c r="Y248" s="91"/>
      <c r="Z248" s="91"/>
      <c r="AA248" s="91"/>
      <c r="AB248" s="29"/>
      <c r="AC248" s="29"/>
      <c r="AD248" s="29"/>
      <c r="AE248" s="29"/>
      <c r="AF248" s="33"/>
    </row>
    <row r="249" spans="1:32">
      <c r="A249" s="29">
        <v>235</v>
      </c>
      <c r="B249" s="95" t="s">
        <v>776</v>
      </c>
      <c r="C249" s="95" t="s">
        <v>931</v>
      </c>
      <c r="D249" s="95" t="s">
        <v>813</v>
      </c>
      <c r="E249" s="63" t="s">
        <v>173</v>
      </c>
      <c r="F249" s="61">
        <v>662359.18999999994</v>
      </c>
      <c r="G249" s="61">
        <v>658944.97</v>
      </c>
      <c r="H249" s="61">
        <v>655530.75</v>
      </c>
      <c r="I249" s="61">
        <v>652116.53</v>
      </c>
      <c r="J249" s="61">
        <v>648702.31000000006</v>
      </c>
      <c r="K249" s="61">
        <v>645288.09</v>
      </c>
      <c r="L249" s="61">
        <v>641873.87</v>
      </c>
      <c r="M249" s="61">
        <v>638459.65</v>
      </c>
      <c r="N249" s="61">
        <v>635045.43000000005</v>
      </c>
      <c r="O249" s="61">
        <v>631631.21</v>
      </c>
      <c r="P249" s="61">
        <v>628216.99</v>
      </c>
      <c r="Q249" s="61">
        <v>624802.77</v>
      </c>
      <c r="R249" s="61">
        <v>621388.55000000005</v>
      </c>
      <c r="S249" s="62">
        <f>((F249+R249)+((G249+H249+I249+J249+K249+L249+M249+N249+O249+P249+Q249)*2))/24</f>
        <v>641873.87</v>
      </c>
      <c r="T249" s="29"/>
      <c r="U249" s="51"/>
      <c r="V249" s="29"/>
      <c r="W249" s="51">
        <v>641873.87</v>
      </c>
      <c r="X249" s="29"/>
      <c r="Y249" s="91"/>
      <c r="Z249" s="91"/>
      <c r="AA249" s="91"/>
      <c r="AB249" s="29"/>
      <c r="AC249" s="51">
        <f t="shared" ref="AC249:AC250" si="57">+S249</f>
        <v>641873.87</v>
      </c>
      <c r="AD249" s="29"/>
      <c r="AE249" s="29"/>
      <c r="AF249" s="33"/>
    </row>
    <row r="250" spans="1:32">
      <c r="A250" s="29">
        <v>236</v>
      </c>
      <c r="B250" s="95" t="s">
        <v>776</v>
      </c>
      <c r="C250" s="95" t="s">
        <v>931</v>
      </c>
      <c r="D250" s="95" t="s">
        <v>837</v>
      </c>
      <c r="E250" s="63" t="s">
        <v>647</v>
      </c>
      <c r="F250" s="61">
        <v>752398.69</v>
      </c>
      <c r="G250" s="61">
        <v>750824.63</v>
      </c>
      <c r="H250" s="61">
        <v>749250.57</v>
      </c>
      <c r="I250" s="61">
        <v>747676.51</v>
      </c>
      <c r="J250" s="61">
        <v>746102.45</v>
      </c>
      <c r="K250" s="61">
        <v>744528.39</v>
      </c>
      <c r="L250" s="61">
        <v>742954.33</v>
      </c>
      <c r="M250" s="61">
        <v>741380.27</v>
      </c>
      <c r="N250" s="61">
        <v>739806.20999999903</v>
      </c>
      <c r="O250" s="61">
        <v>738232.14999999898</v>
      </c>
      <c r="P250" s="61">
        <v>736658.08999999904</v>
      </c>
      <c r="Q250" s="61">
        <v>735084.02999999898</v>
      </c>
      <c r="R250" s="61">
        <v>733509.96999999904</v>
      </c>
      <c r="S250" s="62">
        <f>((F250+R250)+((G250+H250+I250+J250+K250+L250+M250+N250+O250+P250+Q250)*2))/24</f>
        <v>742954.32999999961</v>
      </c>
      <c r="T250" s="29"/>
      <c r="U250" s="51"/>
      <c r="V250" s="29"/>
      <c r="W250" s="51">
        <v>742954.32999999961</v>
      </c>
      <c r="X250" s="29"/>
      <c r="Y250" s="91"/>
      <c r="Z250" s="91"/>
      <c r="AA250" s="91"/>
      <c r="AB250" s="29"/>
      <c r="AC250" s="51">
        <f t="shared" si="57"/>
        <v>742954.32999999961</v>
      </c>
      <c r="AD250" s="29"/>
      <c r="AE250" s="29"/>
      <c r="AF250" s="33"/>
    </row>
    <row r="251" spans="1:32">
      <c r="A251" s="29">
        <v>237</v>
      </c>
      <c r="B251" s="29"/>
      <c r="C251" s="29"/>
      <c r="D251" s="29"/>
      <c r="E251" s="63" t="s">
        <v>172</v>
      </c>
      <c r="F251" s="64">
        <f t="shared" ref="F251:H251" si="58">SUM(F249:F250)</f>
        <v>1414757.88</v>
      </c>
      <c r="G251" s="64">
        <f t="shared" si="58"/>
        <v>1409769.6</v>
      </c>
      <c r="H251" s="64">
        <f t="shared" si="58"/>
        <v>1404781.3199999998</v>
      </c>
      <c r="I251" s="64">
        <f t="shared" ref="I251:S251" si="59">SUM(I249:I250)</f>
        <v>1399793.04</v>
      </c>
      <c r="J251" s="64">
        <f t="shared" si="59"/>
        <v>1394804.76</v>
      </c>
      <c r="K251" s="64">
        <f t="shared" si="59"/>
        <v>1389816.48</v>
      </c>
      <c r="L251" s="64">
        <f t="shared" si="59"/>
        <v>1384828.2</v>
      </c>
      <c r="M251" s="64">
        <f t="shared" si="59"/>
        <v>1379839.92</v>
      </c>
      <c r="N251" s="64">
        <f t="shared" si="59"/>
        <v>1374851.6399999992</v>
      </c>
      <c r="O251" s="64">
        <f t="shared" si="59"/>
        <v>1369863.3599999989</v>
      </c>
      <c r="P251" s="64">
        <f t="shared" si="59"/>
        <v>1364875.0799999991</v>
      </c>
      <c r="Q251" s="64">
        <f t="shared" si="59"/>
        <v>1359886.7999999989</v>
      </c>
      <c r="R251" s="64">
        <f t="shared" si="59"/>
        <v>1354898.5199999991</v>
      </c>
      <c r="S251" s="64">
        <f t="shared" si="59"/>
        <v>1384828.1999999997</v>
      </c>
      <c r="T251" s="29"/>
      <c r="U251" s="29"/>
      <c r="V251" s="29"/>
      <c r="W251" s="29"/>
      <c r="X251" s="29"/>
      <c r="Y251" s="91"/>
      <c r="Z251" s="91"/>
      <c r="AA251" s="91"/>
      <c r="AB251" s="29"/>
      <c r="AC251" s="29"/>
      <c r="AD251" s="29"/>
      <c r="AE251" s="29"/>
      <c r="AF251" s="33"/>
    </row>
    <row r="252" spans="1:32">
      <c r="A252" s="29">
        <v>238</v>
      </c>
      <c r="B252" s="29"/>
      <c r="C252" s="29"/>
      <c r="D252" s="29"/>
      <c r="E252" s="97"/>
      <c r="F252" s="61"/>
      <c r="G252" s="61"/>
      <c r="H252" s="61"/>
      <c r="I252" s="61"/>
      <c r="J252" s="61"/>
      <c r="K252" s="61"/>
      <c r="L252" s="61"/>
      <c r="M252" s="61"/>
      <c r="N252" s="61"/>
      <c r="O252" s="61"/>
      <c r="P252" s="61"/>
      <c r="Q252" s="61"/>
      <c r="R252" s="61"/>
      <c r="S252" s="62"/>
      <c r="T252" s="29"/>
      <c r="U252" s="29"/>
      <c r="V252" s="29"/>
      <c r="W252" s="29"/>
      <c r="X252" s="29"/>
      <c r="Y252" s="91"/>
      <c r="Z252" s="91"/>
      <c r="AA252" s="91"/>
      <c r="AB252" s="29"/>
      <c r="AC252" s="29"/>
      <c r="AD252" s="29"/>
      <c r="AE252" s="29"/>
      <c r="AF252" s="33"/>
    </row>
    <row r="253" spans="1:32">
      <c r="A253" s="29">
        <v>239</v>
      </c>
      <c r="B253" s="95" t="s">
        <v>776</v>
      </c>
      <c r="C253" s="95" t="s">
        <v>888</v>
      </c>
      <c r="D253" s="95" t="s">
        <v>812</v>
      </c>
      <c r="E253" s="63" t="s">
        <v>174</v>
      </c>
      <c r="F253" s="61">
        <v>0</v>
      </c>
      <c r="G253" s="61">
        <v>0</v>
      </c>
      <c r="H253" s="61">
        <v>0</v>
      </c>
      <c r="I253" s="61">
        <v>0</v>
      </c>
      <c r="J253" s="61">
        <v>0</v>
      </c>
      <c r="K253" s="61">
        <v>0</v>
      </c>
      <c r="L253" s="61">
        <v>0</v>
      </c>
      <c r="M253" s="61">
        <v>0</v>
      </c>
      <c r="N253" s="61">
        <v>0</v>
      </c>
      <c r="O253" s="61">
        <v>0</v>
      </c>
      <c r="P253" s="61">
        <v>0</v>
      </c>
      <c r="Q253" s="61">
        <v>0</v>
      </c>
      <c r="R253" s="61">
        <v>0</v>
      </c>
      <c r="S253" s="62">
        <f t="shared" ref="S253:S316" si="60">((F253+R253)+((G253+H253+I253+J253+K253+L253+M253+N253+O253+P253+Q253)*2))/24</f>
        <v>0</v>
      </c>
      <c r="T253" s="29"/>
      <c r="U253" s="51">
        <v>0</v>
      </c>
      <c r="V253" s="29"/>
      <c r="W253" s="29"/>
      <c r="X253" s="29"/>
      <c r="Y253" s="91"/>
      <c r="Z253" s="91"/>
      <c r="AA253" s="91"/>
      <c r="AB253" s="29"/>
      <c r="AC253" s="29"/>
      <c r="AD253" s="51">
        <f t="shared" ref="AD253:AD268" si="61">+S253</f>
        <v>0</v>
      </c>
      <c r="AE253" s="51"/>
      <c r="AF253" s="33"/>
    </row>
    <row r="254" spans="1:32">
      <c r="A254" s="29">
        <v>240</v>
      </c>
      <c r="B254" s="95" t="s">
        <v>776</v>
      </c>
      <c r="C254" s="95" t="s">
        <v>932</v>
      </c>
      <c r="D254" s="95" t="s">
        <v>117</v>
      </c>
      <c r="E254" s="63" t="s">
        <v>175</v>
      </c>
      <c r="F254" s="61">
        <v>2.91038304567337E-11</v>
      </c>
      <c r="G254" s="61">
        <v>3003.46</v>
      </c>
      <c r="H254" s="61">
        <v>3003.46</v>
      </c>
      <c r="I254" s="61">
        <v>3003.46</v>
      </c>
      <c r="J254" s="61">
        <v>3003.46</v>
      </c>
      <c r="K254" s="61">
        <v>3003.46</v>
      </c>
      <c r="L254" s="61">
        <v>3003.46</v>
      </c>
      <c r="M254" s="61">
        <v>3003.46</v>
      </c>
      <c r="N254" s="61">
        <v>12278.46</v>
      </c>
      <c r="O254" s="61">
        <v>12278.46</v>
      </c>
      <c r="P254" s="61">
        <v>10616.76</v>
      </c>
      <c r="Q254" s="61">
        <v>30678.57</v>
      </c>
      <c r="R254" s="61">
        <v>52532.43</v>
      </c>
      <c r="S254" s="62">
        <f t="shared" si="60"/>
        <v>9428.557083333335</v>
      </c>
      <c r="T254" s="29"/>
      <c r="U254" s="51">
        <v>9428.557083333335</v>
      </c>
      <c r="V254" s="29"/>
      <c r="W254" s="29"/>
      <c r="X254" s="29"/>
      <c r="Y254" s="91"/>
      <c r="Z254" s="91"/>
      <c r="AA254" s="91"/>
      <c r="AB254" s="29"/>
      <c r="AC254" s="29"/>
      <c r="AD254" s="51">
        <f t="shared" si="61"/>
        <v>9428.557083333335</v>
      </c>
      <c r="AE254" s="51"/>
      <c r="AF254" s="33"/>
    </row>
    <row r="255" spans="1:32">
      <c r="A255" s="29">
        <v>241</v>
      </c>
      <c r="B255" s="95" t="s">
        <v>776</v>
      </c>
      <c r="C255" s="95" t="s">
        <v>933</v>
      </c>
      <c r="D255" s="95" t="s">
        <v>934</v>
      </c>
      <c r="E255" s="63" t="s">
        <v>652</v>
      </c>
      <c r="F255" s="61">
        <v>39212051</v>
      </c>
      <c r="G255" s="61">
        <v>39212051</v>
      </c>
      <c r="H255" s="61">
        <v>39212051</v>
      </c>
      <c r="I255" s="61">
        <v>39212051</v>
      </c>
      <c r="J255" s="61">
        <v>39212051</v>
      </c>
      <c r="K255" s="61">
        <v>39212051</v>
      </c>
      <c r="L255" s="61">
        <v>39212051</v>
      </c>
      <c r="M255" s="61">
        <v>39212051</v>
      </c>
      <c r="N255" s="61">
        <v>39212051</v>
      </c>
      <c r="O255" s="61">
        <v>39212051</v>
      </c>
      <c r="P255" s="61">
        <v>39212051</v>
      </c>
      <c r="Q255" s="61">
        <v>39212051</v>
      </c>
      <c r="R255" s="61">
        <v>36097251</v>
      </c>
      <c r="S255" s="62">
        <f t="shared" si="60"/>
        <v>39082267.666666664</v>
      </c>
      <c r="T255" s="29"/>
      <c r="U255" s="51">
        <v>39082267.666666664</v>
      </c>
      <c r="V255" s="29"/>
      <c r="W255" s="29"/>
      <c r="X255" s="29"/>
      <c r="Y255" s="91"/>
      <c r="Z255" s="91"/>
      <c r="AA255" s="91"/>
      <c r="AB255" s="29"/>
      <c r="AC255" s="29"/>
      <c r="AD255" s="51">
        <f t="shared" si="61"/>
        <v>39082267.666666664</v>
      </c>
      <c r="AE255" s="51"/>
      <c r="AF255" s="33"/>
    </row>
    <row r="256" spans="1:32">
      <c r="A256" s="29">
        <v>242</v>
      </c>
      <c r="B256" s="95" t="s">
        <v>776</v>
      </c>
      <c r="C256" s="95" t="s">
        <v>933</v>
      </c>
      <c r="D256" s="95" t="s">
        <v>935</v>
      </c>
      <c r="E256" s="63" t="s">
        <v>361</v>
      </c>
      <c r="F256" s="61">
        <v>1044516</v>
      </c>
      <c r="G256" s="61">
        <v>1044516</v>
      </c>
      <c r="H256" s="61">
        <v>1044516</v>
      </c>
      <c r="I256" s="61">
        <v>1044516</v>
      </c>
      <c r="J256" s="61">
        <v>1044516</v>
      </c>
      <c r="K256" s="61">
        <v>1044516</v>
      </c>
      <c r="L256" s="61">
        <v>1044516</v>
      </c>
      <c r="M256" s="61">
        <v>1044516</v>
      </c>
      <c r="N256" s="61">
        <v>1044516</v>
      </c>
      <c r="O256" s="61">
        <v>1044516</v>
      </c>
      <c r="P256" s="61">
        <v>1044516</v>
      </c>
      <c r="Q256" s="61">
        <v>1044516</v>
      </c>
      <c r="R256" s="61">
        <v>904061</v>
      </c>
      <c r="S256" s="62">
        <f t="shared" si="60"/>
        <v>1038663.7083333334</v>
      </c>
      <c r="T256" s="29"/>
      <c r="U256" s="51">
        <v>1038663.7083333334</v>
      </c>
      <c r="V256" s="29"/>
      <c r="W256" s="29"/>
      <c r="X256" s="29"/>
      <c r="Y256" s="91"/>
      <c r="Z256" s="91"/>
      <c r="AA256" s="91"/>
      <c r="AB256" s="29"/>
      <c r="AC256" s="29"/>
      <c r="AD256" s="51">
        <f t="shared" si="61"/>
        <v>1038663.7083333334</v>
      </c>
      <c r="AE256" s="51"/>
      <c r="AF256" s="33"/>
    </row>
    <row r="257" spans="1:32">
      <c r="A257" s="29">
        <v>243</v>
      </c>
      <c r="B257" s="95" t="s">
        <v>776</v>
      </c>
      <c r="C257" s="95" t="s">
        <v>933</v>
      </c>
      <c r="D257" s="95" t="s">
        <v>936</v>
      </c>
      <c r="E257" s="63" t="s">
        <v>607</v>
      </c>
      <c r="F257" s="61">
        <v>-253608</v>
      </c>
      <c r="G257" s="61">
        <v>-253608</v>
      </c>
      <c r="H257" s="61">
        <v>-253608</v>
      </c>
      <c r="I257" s="61">
        <v>-253608</v>
      </c>
      <c r="J257" s="61">
        <v>-253608</v>
      </c>
      <c r="K257" s="61">
        <v>-253608</v>
      </c>
      <c r="L257" s="61">
        <v>-253608</v>
      </c>
      <c r="M257" s="61">
        <v>-253608</v>
      </c>
      <c r="N257" s="61">
        <v>-253608</v>
      </c>
      <c r="O257" s="61">
        <v>-253608</v>
      </c>
      <c r="P257" s="61">
        <v>-253608</v>
      </c>
      <c r="Q257" s="61">
        <v>-253608</v>
      </c>
      <c r="R257" s="61">
        <v>-244045</v>
      </c>
      <c r="S257" s="62">
        <f t="shared" si="60"/>
        <v>-253209.54166666666</v>
      </c>
      <c r="T257" s="29"/>
      <c r="U257" s="51">
        <v>-253209.54166666666</v>
      </c>
      <c r="V257" s="29"/>
      <c r="W257" s="29"/>
      <c r="X257" s="29"/>
      <c r="Y257" s="91"/>
      <c r="Z257" s="91"/>
      <c r="AA257" s="91"/>
      <c r="AB257" s="29"/>
      <c r="AC257" s="29"/>
      <c r="AD257" s="51">
        <f t="shared" si="61"/>
        <v>-253209.54166666666</v>
      </c>
      <c r="AE257" s="51"/>
      <c r="AF257" s="33"/>
    </row>
    <row r="258" spans="1:32">
      <c r="A258" s="29">
        <v>244</v>
      </c>
      <c r="B258" s="95" t="s">
        <v>776</v>
      </c>
      <c r="C258" s="95" t="s">
        <v>933</v>
      </c>
      <c r="D258" s="95" t="s">
        <v>937</v>
      </c>
      <c r="E258" s="63" t="s">
        <v>608</v>
      </c>
      <c r="F258" s="61">
        <v>2115746</v>
      </c>
      <c r="G258" s="61">
        <v>2115746</v>
      </c>
      <c r="H258" s="61">
        <v>2115746</v>
      </c>
      <c r="I258" s="61">
        <v>2115746</v>
      </c>
      <c r="J258" s="61">
        <v>2115746</v>
      </c>
      <c r="K258" s="61">
        <v>2115746</v>
      </c>
      <c r="L258" s="61">
        <v>2115746</v>
      </c>
      <c r="M258" s="61">
        <v>2115746</v>
      </c>
      <c r="N258" s="61">
        <v>2115746</v>
      </c>
      <c r="O258" s="61">
        <v>2115746</v>
      </c>
      <c r="P258" s="61">
        <v>2115746</v>
      </c>
      <c r="Q258" s="61">
        <v>2115746</v>
      </c>
      <c r="R258" s="61">
        <v>758378</v>
      </c>
      <c r="S258" s="62">
        <f t="shared" si="60"/>
        <v>2059189</v>
      </c>
      <c r="T258" s="29"/>
      <c r="U258" s="51">
        <v>2059189</v>
      </c>
      <c r="V258" s="29"/>
      <c r="W258" s="29"/>
      <c r="X258" s="29"/>
      <c r="Y258" s="91"/>
      <c r="Z258" s="91"/>
      <c r="AA258" s="91"/>
      <c r="AB258" s="29"/>
      <c r="AC258" s="29"/>
      <c r="AD258" s="51">
        <f t="shared" si="61"/>
        <v>2059189</v>
      </c>
      <c r="AE258" s="51"/>
      <c r="AF258" s="33"/>
    </row>
    <row r="259" spans="1:32">
      <c r="A259" s="29">
        <v>245</v>
      </c>
      <c r="B259" s="95" t="s">
        <v>289</v>
      </c>
      <c r="C259" s="95" t="s">
        <v>933</v>
      </c>
      <c r="D259" s="95" t="s">
        <v>938</v>
      </c>
      <c r="E259" s="63" t="s">
        <v>360</v>
      </c>
      <c r="F259" s="61">
        <v>0</v>
      </c>
      <c r="G259" s="61">
        <v>0</v>
      </c>
      <c r="H259" s="61">
        <v>0</v>
      </c>
      <c r="I259" s="61">
        <v>0</v>
      </c>
      <c r="J259" s="61">
        <v>0</v>
      </c>
      <c r="K259" s="61">
        <v>0</v>
      </c>
      <c r="L259" s="61">
        <v>0</v>
      </c>
      <c r="M259" s="61">
        <v>0</v>
      </c>
      <c r="N259" s="61">
        <v>0</v>
      </c>
      <c r="O259" s="61">
        <v>0</v>
      </c>
      <c r="P259" s="61">
        <v>0</v>
      </c>
      <c r="Q259" s="61">
        <v>0</v>
      </c>
      <c r="R259" s="61">
        <v>0</v>
      </c>
      <c r="S259" s="62">
        <f t="shared" si="60"/>
        <v>0</v>
      </c>
      <c r="T259" s="29"/>
      <c r="U259" s="51">
        <v>0</v>
      </c>
      <c r="V259" s="29"/>
      <c r="W259" s="29"/>
      <c r="X259" s="29"/>
      <c r="Y259" s="91"/>
      <c r="Z259" s="91"/>
      <c r="AA259" s="91"/>
      <c r="AB259" s="29"/>
      <c r="AC259" s="29"/>
      <c r="AD259" s="51">
        <f t="shared" si="61"/>
        <v>0</v>
      </c>
      <c r="AE259" s="51"/>
      <c r="AF259" s="33"/>
    </row>
    <row r="260" spans="1:32">
      <c r="A260" s="29">
        <v>246</v>
      </c>
      <c r="B260" s="95" t="s">
        <v>289</v>
      </c>
      <c r="C260" s="95" t="s">
        <v>933</v>
      </c>
      <c r="D260" s="95" t="s">
        <v>939</v>
      </c>
      <c r="E260" s="63" t="s">
        <v>362</v>
      </c>
      <c r="F260" s="61">
        <v>0</v>
      </c>
      <c r="G260" s="61">
        <v>0</v>
      </c>
      <c r="H260" s="61">
        <v>0</v>
      </c>
      <c r="I260" s="61">
        <v>0</v>
      </c>
      <c r="J260" s="61">
        <v>0</v>
      </c>
      <c r="K260" s="61">
        <v>0</v>
      </c>
      <c r="L260" s="61">
        <v>0</v>
      </c>
      <c r="M260" s="61">
        <v>0</v>
      </c>
      <c r="N260" s="61">
        <v>0</v>
      </c>
      <c r="O260" s="61">
        <v>0</v>
      </c>
      <c r="P260" s="61">
        <v>0</v>
      </c>
      <c r="Q260" s="61">
        <v>0</v>
      </c>
      <c r="R260" s="61">
        <v>0</v>
      </c>
      <c r="S260" s="62">
        <f t="shared" si="60"/>
        <v>0</v>
      </c>
      <c r="T260" s="29"/>
      <c r="U260" s="51">
        <v>0</v>
      </c>
      <c r="V260" s="29"/>
      <c r="W260" s="29"/>
      <c r="X260" s="29"/>
      <c r="Y260" s="91"/>
      <c r="Z260" s="91"/>
      <c r="AA260" s="91"/>
      <c r="AB260" s="29"/>
      <c r="AC260" s="29"/>
      <c r="AD260" s="51">
        <f t="shared" si="61"/>
        <v>0</v>
      </c>
      <c r="AE260" s="51"/>
      <c r="AF260" s="33"/>
    </row>
    <row r="261" spans="1:32">
      <c r="A261" s="29">
        <v>247</v>
      </c>
      <c r="B261" s="95" t="s">
        <v>289</v>
      </c>
      <c r="C261" s="95" t="s">
        <v>933</v>
      </c>
      <c r="D261" s="95" t="s">
        <v>940</v>
      </c>
      <c r="E261" s="63" t="s">
        <v>651</v>
      </c>
      <c r="F261" s="61">
        <v>308383.19</v>
      </c>
      <c r="G261" s="61">
        <v>310287.31</v>
      </c>
      <c r="H261" s="61">
        <v>312017.78000000003</v>
      </c>
      <c r="I261" s="61">
        <v>313843.95</v>
      </c>
      <c r="J261" s="61">
        <v>315667.94</v>
      </c>
      <c r="K261" s="61">
        <v>317563.69</v>
      </c>
      <c r="L261" s="61">
        <v>319409.3</v>
      </c>
      <c r="M261" s="61">
        <v>321327.51</v>
      </c>
      <c r="N261" s="61">
        <v>323257.24</v>
      </c>
      <c r="O261" s="61">
        <v>325135.94</v>
      </c>
      <c r="P261" s="61">
        <v>327088.55</v>
      </c>
      <c r="Q261" s="61">
        <v>268698.59999999998</v>
      </c>
      <c r="R261" s="61">
        <v>234101.1</v>
      </c>
      <c r="S261" s="62">
        <f t="shared" si="60"/>
        <v>310461.66291666665</v>
      </c>
      <c r="T261" s="29"/>
      <c r="U261" s="51">
        <v>310461.66291666665</v>
      </c>
      <c r="V261" s="29"/>
      <c r="W261" s="29"/>
      <c r="X261" s="29"/>
      <c r="Y261" s="91"/>
      <c r="Z261" s="91"/>
      <c r="AA261" s="91"/>
      <c r="AB261" s="29"/>
      <c r="AC261" s="29"/>
      <c r="AD261" s="51">
        <f t="shared" si="61"/>
        <v>310461.66291666665</v>
      </c>
      <c r="AE261" s="51"/>
      <c r="AF261" s="33"/>
    </row>
    <row r="262" spans="1:32">
      <c r="A262" s="29">
        <v>248</v>
      </c>
      <c r="B262" s="95" t="s">
        <v>289</v>
      </c>
      <c r="C262" s="95" t="s">
        <v>933</v>
      </c>
      <c r="D262" s="95" t="s">
        <v>941</v>
      </c>
      <c r="E262" s="63" t="s">
        <v>716</v>
      </c>
      <c r="F262" s="61">
        <v>160988.04999999999</v>
      </c>
      <c r="G262" s="61">
        <v>140537.39000000001</v>
      </c>
      <c r="H262" s="61">
        <v>128227.95</v>
      </c>
      <c r="I262" s="61">
        <v>109917.12</v>
      </c>
      <c r="J262" s="61">
        <v>88971.48</v>
      </c>
      <c r="K262" s="61">
        <v>105435.17</v>
      </c>
      <c r="L262" s="61">
        <v>266602.48</v>
      </c>
      <c r="M262" s="61">
        <v>0</v>
      </c>
      <c r="N262" s="61">
        <v>0</v>
      </c>
      <c r="O262" s="61">
        <v>0</v>
      </c>
      <c r="P262" s="61">
        <v>0</v>
      </c>
      <c r="Q262" s="61">
        <v>0</v>
      </c>
      <c r="R262" s="61">
        <v>0</v>
      </c>
      <c r="S262" s="62">
        <f t="shared" si="60"/>
        <v>76682.134583333333</v>
      </c>
      <c r="T262" s="29"/>
      <c r="U262" s="51">
        <v>76682.134583333333</v>
      </c>
      <c r="V262" s="29"/>
      <c r="W262" s="29"/>
      <c r="X262" s="29"/>
      <c r="Y262" s="91"/>
      <c r="Z262" s="91"/>
      <c r="AA262" s="91"/>
      <c r="AB262" s="29"/>
      <c r="AC262" s="29"/>
      <c r="AD262" s="51">
        <f t="shared" si="61"/>
        <v>76682.134583333333</v>
      </c>
      <c r="AE262" s="51"/>
      <c r="AF262" s="33"/>
    </row>
    <row r="263" spans="1:32">
      <c r="A263" s="29">
        <v>249</v>
      </c>
      <c r="B263" s="95" t="s">
        <v>289</v>
      </c>
      <c r="C263" s="95" t="s">
        <v>933</v>
      </c>
      <c r="D263" s="95" t="s">
        <v>942</v>
      </c>
      <c r="E263" s="63" t="s">
        <v>717</v>
      </c>
      <c r="F263" s="61">
        <v>0</v>
      </c>
      <c r="G263" s="61">
        <v>0</v>
      </c>
      <c r="H263" s="61">
        <v>0</v>
      </c>
      <c r="I263" s="61">
        <v>0</v>
      </c>
      <c r="J263" s="61">
        <v>159100.89000000001</v>
      </c>
      <c r="K263" s="61">
        <v>236635.93</v>
      </c>
      <c r="L263" s="61">
        <v>343881.48</v>
      </c>
      <c r="M263" s="61">
        <v>392415.04</v>
      </c>
      <c r="N263" s="61">
        <v>473765.88</v>
      </c>
      <c r="O263" s="61">
        <v>548243.93999999994</v>
      </c>
      <c r="P263" s="61">
        <v>564888.32999999996</v>
      </c>
      <c r="Q263" s="61">
        <v>580553.86</v>
      </c>
      <c r="R263" s="61">
        <v>590345.43999999994</v>
      </c>
      <c r="S263" s="62">
        <f t="shared" si="60"/>
        <v>299554.83916666667</v>
      </c>
      <c r="T263" s="29"/>
      <c r="U263" s="51">
        <v>299554.83916666667</v>
      </c>
      <c r="V263" s="29"/>
      <c r="W263" s="29"/>
      <c r="X263" s="29"/>
      <c r="Y263" s="91"/>
      <c r="Z263" s="91"/>
      <c r="AA263" s="91"/>
      <c r="AB263" s="29"/>
      <c r="AC263" s="29"/>
      <c r="AD263" s="51">
        <f t="shared" si="61"/>
        <v>299554.83916666667</v>
      </c>
      <c r="AE263" s="51"/>
      <c r="AF263" s="33"/>
    </row>
    <row r="264" spans="1:32">
      <c r="A264" s="29">
        <v>250</v>
      </c>
      <c r="B264" s="95" t="s">
        <v>289</v>
      </c>
      <c r="C264" s="95" t="s">
        <v>933</v>
      </c>
      <c r="D264" s="95" t="s">
        <v>943</v>
      </c>
      <c r="E264" s="63" t="s">
        <v>718</v>
      </c>
      <c r="F264" s="61">
        <v>0</v>
      </c>
      <c r="G264" s="61">
        <v>0</v>
      </c>
      <c r="H264" s="61">
        <v>0</v>
      </c>
      <c r="I264" s="61">
        <v>0</v>
      </c>
      <c r="J264" s="61">
        <v>0</v>
      </c>
      <c r="K264" s="61">
        <v>0</v>
      </c>
      <c r="L264" s="61">
        <v>0</v>
      </c>
      <c r="M264" s="61">
        <v>299767.62</v>
      </c>
      <c r="N264" s="61">
        <v>284397.46000000002</v>
      </c>
      <c r="O264" s="61">
        <v>254172.96</v>
      </c>
      <c r="P264" s="61">
        <v>233602.84</v>
      </c>
      <c r="Q264" s="61">
        <v>234272.42</v>
      </c>
      <c r="R264" s="61">
        <v>242040.14</v>
      </c>
      <c r="S264" s="62">
        <f t="shared" si="60"/>
        <v>118936.11416666668</v>
      </c>
      <c r="T264" s="29"/>
      <c r="U264" s="51">
        <v>118936.11416666668</v>
      </c>
      <c r="V264" s="29"/>
      <c r="W264" s="29"/>
      <c r="X264" s="29"/>
      <c r="Y264" s="91"/>
      <c r="Z264" s="91"/>
      <c r="AA264" s="91"/>
      <c r="AB264" s="29"/>
      <c r="AC264" s="29"/>
      <c r="AD264" s="51">
        <f t="shared" si="61"/>
        <v>118936.11416666668</v>
      </c>
      <c r="AE264" s="51"/>
      <c r="AF264" s="33"/>
    </row>
    <row r="265" spans="1:32">
      <c r="A265" s="29">
        <v>251</v>
      </c>
      <c r="B265" s="95" t="s">
        <v>291</v>
      </c>
      <c r="C265" s="95" t="s">
        <v>933</v>
      </c>
      <c r="D265" s="95" t="s">
        <v>934</v>
      </c>
      <c r="E265" s="63" t="s">
        <v>652</v>
      </c>
      <c r="F265" s="61">
        <v>0</v>
      </c>
      <c r="G265" s="61">
        <v>0</v>
      </c>
      <c r="H265" s="61">
        <v>0</v>
      </c>
      <c r="I265" s="61">
        <v>0</v>
      </c>
      <c r="J265" s="61">
        <v>0</v>
      </c>
      <c r="K265" s="61">
        <v>0</v>
      </c>
      <c r="L265" s="61">
        <v>0</v>
      </c>
      <c r="M265" s="61">
        <v>0</v>
      </c>
      <c r="N265" s="61">
        <v>0</v>
      </c>
      <c r="O265" s="61">
        <v>0</v>
      </c>
      <c r="P265" s="61">
        <v>0</v>
      </c>
      <c r="Q265" s="61">
        <v>0</v>
      </c>
      <c r="R265" s="61">
        <v>0</v>
      </c>
      <c r="S265" s="62">
        <f t="shared" si="60"/>
        <v>0</v>
      </c>
      <c r="T265" s="29"/>
      <c r="U265" s="51">
        <v>0</v>
      </c>
      <c r="V265" s="29"/>
      <c r="W265" s="29"/>
      <c r="X265" s="29"/>
      <c r="Y265" s="91"/>
      <c r="Z265" s="91"/>
      <c r="AA265" s="91"/>
      <c r="AB265" s="29"/>
      <c r="AC265" s="29"/>
      <c r="AD265" s="51">
        <f t="shared" si="61"/>
        <v>0</v>
      </c>
      <c r="AE265" s="51"/>
      <c r="AF265" s="33"/>
    </row>
    <row r="266" spans="1:32">
      <c r="A266" s="29">
        <v>252</v>
      </c>
      <c r="B266" s="95" t="s">
        <v>291</v>
      </c>
      <c r="C266" s="95" t="s">
        <v>933</v>
      </c>
      <c r="D266" s="95" t="s">
        <v>935</v>
      </c>
      <c r="E266" s="63" t="s">
        <v>361</v>
      </c>
      <c r="F266" s="61">
        <v>0</v>
      </c>
      <c r="G266" s="61">
        <v>0</v>
      </c>
      <c r="H266" s="61">
        <v>0</v>
      </c>
      <c r="I266" s="61">
        <v>0</v>
      </c>
      <c r="J266" s="61">
        <v>0</v>
      </c>
      <c r="K266" s="61">
        <v>0</v>
      </c>
      <c r="L266" s="61">
        <v>0</v>
      </c>
      <c r="M266" s="61">
        <v>0</v>
      </c>
      <c r="N266" s="61">
        <v>0</v>
      </c>
      <c r="O266" s="61">
        <v>0</v>
      </c>
      <c r="P266" s="61">
        <v>0</v>
      </c>
      <c r="Q266" s="61">
        <v>0</v>
      </c>
      <c r="R266" s="61">
        <v>0</v>
      </c>
      <c r="S266" s="62">
        <f t="shared" si="60"/>
        <v>0</v>
      </c>
      <c r="T266" s="29"/>
      <c r="U266" s="51">
        <v>0</v>
      </c>
      <c r="V266" s="29"/>
      <c r="W266" s="29"/>
      <c r="X266" s="29"/>
      <c r="Y266" s="91"/>
      <c r="Z266" s="91"/>
      <c r="AA266" s="91"/>
      <c r="AB266" s="29"/>
      <c r="AC266" s="29"/>
      <c r="AD266" s="51">
        <f t="shared" si="61"/>
        <v>0</v>
      </c>
      <c r="AE266" s="51"/>
      <c r="AF266" s="33"/>
    </row>
    <row r="267" spans="1:32">
      <c r="A267" s="29">
        <v>253</v>
      </c>
      <c r="B267" s="95" t="s">
        <v>291</v>
      </c>
      <c r="C267" s="95" t="s">
        <v>933</v>
      </c>
      <c r="D267" s="95" t="s">
        <v>936</v>
      </c>
      <c r="E267" s="63" t="s">
        <v>607</v>
      </c>
      <c r="F267" s="61">
        <v>0</v>
      </c>
      <c r="G267" s="61">
        <v>0</v>
      </c>
      <c r="H267" s="61">
        <v>0</v>
      </c>
      <c r="I267" s="61">
        <v>0</v>
      </c>
      <c r="J267" s="61">
        <v>0</v>
      </c>
      <c r="K267" s="61">
        <v>0</v>
      </c>
      <c r="L267" s="61">
        <v>0</v>
      </c>
      <c r="M267" s="61">
        <v>0</v>
      </c>
      <c r="N267" s="61">
        <v>0</v>
      </c>
      <c r="O267" s="61">
        <v>0</v>
      </c>
      <c r="P267" s="61">
        <v>0</v>
      </c>
      <c r="Q267" s="61">
        <v>0</v>
      </c>
      <c r="R267" s="61">
        <v>0</v>
      </c>
      <c r="S267" s="62">
        <f t="shared" si="60"/>
        <v>0</v>
      </c>
      <c r="T267" s="29"/>
      <c r="U267" s="51">
        <v>0</v>
      </c>
      <c r="V267" s="29"/>
      <c r="W267" s="29"/>
      <c r="X267" s="29"/>
      <c r="Y267" s="91"/>
      <c r="Z267" s="91"/>
      <c r="AA267" s="91"/>
      <c r="AB267" s="29"/>
      <c r="AC267" s="29"/>
      <c r="AD267" s="51">
        <f t="shared" si="61"/>
        <v>0</v>
      </c>
      <c r="AE267" s="51"/>
      <c r="AF267" s="33"/>
    </row>
    <row r="268" spans="1:32">
      <c r="A268" s="29">
        <v>254</v>
      </c>
      <c r="B268" s="95" t="s">
        <v>291</v>
      </c>
      <c r="C268" s="95" t="s">
        <v>933</v>
      </c>
      <c r="D268" s="95" t="s">
        <v>937</v>
      </c>
      <c r="E268" s="63" t="s">
        <v>608</v>
      </c>
      <c r="F268" s="61">
        <v>0</v>
      </c>
      <c r="G268" s="61">
        <v>0</v>
      </c>
      <c r="H268" s="61">
        <v>0</v>
      </c>
      <c r="I268" s="61">
        <v>0</v>
      </c>
      <c r="J268" s="61">
        <v>0</v>
      </c>
      <c r="K268" s="61">
        <v>0</v>
      </c>
      <c r="L268" s="61">
        <v>0</v>
      </c>
      <c r="M268" s="61">
        <v>0</v>
      </c>
      <c r="N268" s="61">
        <v>0</v>
      </c>
      <c r="O268" s="61">
        <v>0</v>
      </c>
      <c r="P268" s="61">
        <v>0</v>
      </c>
      <c r="Q268" s="61">
        <v>0</v>
      </c>
      <c r="R268" s="61">
        <v>0</v>
      </c>
      <c r="S268" s="62">
        <f t="shared" si="60"/>
        <v>0</v>
      </c>
      <c r="T268" s="29"/>
      <c r="U268" s="51">
        <v>0</v>
      </c>
      <c r="V268" s="29"/>
      <c r="W268" s="29"/>
      <c r="X268" s="29"/>
      <c r="Y268" s="91"/>
      <c r="Z268" s="91"/>
      <c r="AA268" s="91"/>
      <c r="AB268" s="29"/>
      <c r="AC268" s="29"/>
      <c r="AD268" s="51">
        <f t="shared" si="61"/>
        <v>0</v>
      </c>
      <c r="AE268" s="51"/>
      <c r="AF268" s="33"/>
    </row>
    <row r="269" spans="1:32">
      <c r="A269" s="29">
        <v>255</v>
      </c>
      <c r="B269" s="95" t="s">
        <v>291</v>
      </c>
      <c r="C269" s="95" t="s">
        <v>933</v>
      </c>
      <c r="D269" s="95" t="s">
        <v>944</v>
      </c>
      <c r="E269" s="63" t="s">
        <v>363</v>
      </c>
      <c r="F269" s="61">
        <v>395851.5</v>
      </c>
      <c r="G269" s="61">
        <v>450693.42</v>
      </c>
      <c r="H269" s="61">
        <v>520590.93</v>
      </c>
      <c r="I269" s="61">
        <v>633631.4</v>
      </c>
      <c r="J269" s="61">
        <v>659123.98</v>
      </c>
      <c r="K269" s="61">
        <v>687814.09</v>
      </c>
      <c r="L269" s="61">
        <v>903041.84</v>
      </c>
      <c r="M269" s="61">
        <v>978262.48</v>
      </c>
      <c r="N269" s="61">
        <v>1040009.1</v>
      </c>
      <c r="O269" s="61">
        <v>1134395.21</v>
      </c>
      <c r="P269" s="61">
        <v>1316101.5</v>
      </c>
      <c r="Q269" s="61">
        <v>425286.39</v>
      </c>
      <c r="R269" s="61">
        <v>1190300.8</v>
      </c>
      <c r="S269" s="62">
        <f t="shared" si="60"/>
        <v>795168.87416666665</v>
      </c>
      <c r="T269" s="29"/>
      <c r="U269" s="29"/>
      <c r="V269" s="29"/>
      <c r="W269" s="29"/>
      <c r="X269" s="51">
        <v>795168.87416666665</v>
      </c>
      <c r="Y269" s="91"/>
      <c r="Z269" s="91"/>
      <c r="AA269" s="91"/>
      <c r="AB269" s="51">
        <f t="shared" ref="AB269:AB273" si="62">+S269</f>
        <v>795168.87416666665</v>
      </c>
      <c r="AC269" s="29"/>
      <c r="AD269" s="29"/>
      <c r="AE269" s="29"/>
      <c r="AF269" s="33"/>
    </row>
    <row r="270" spans="1:32">
      <c r="A270" s="29">
        <v>256</v>
      </c>
      <c r="B270" s="95" t="s">
        <v>291</v>
      </c>
      <c r="C270" s="95" t="s">
        <v>933</v>
      </c>
      <c r="D270" s="95" t="s">
        <v>945</v>
      </c>
      <c r="E270" s="63" t="s">
        <v>364</v>
      </c>
      <c r="F270" s="61">
        <v>199854.33</v>
      </c>
      <c r="G270" s="61">
        <v>265861.94</v>
      </c>
      <c r="H270" s="61">
        <v>266524.77</v>
      </c>
      <c r="I270" s="61">
        <v>354488.7</v>
      </c>
      <c r="J270" s="61">
        <v>422193.5</v>
      </c>
      <c r="K270" s="61">
        <v>504517.54</v>
      </c>
      <c r="L270" s="61">
        <v>619732.35</v>
      </c>
      <c r="M270" s="61">
        <v>692572.94</v>
      </c>
      <c r="N270" s="61">
        <v>720665.86</v>
      </c>
      <c r="O270" s="61">
        <v>742165.64</v>
      </c>
      <c r="P270" s="61">
        <v>857861.93</v>
      </c>
      <c r="Q270" s="61">
        <v>178787.06</v>
      </c>
      <c r="R270" s="61">
        <v>179280.56</v>
      </c>
      <c r="S270" s="62">
        <f t="shared" si="60"/>
        <v>484578.30624999991</v>
      </c>
      <c r="T270" s="29"/>
      <c r="U270" s="29"/>
      <c r="V270" s="29"/>
      <c r="W270" s="29"/>
      <c r="X270" s="51">
        <v>484578.30624999991</v>
      </c>
      <c r="Y270" s="91"/>
      <c r="Z270" s="91"/>
      <c r="AA270" s="91"/>
      <c r="AB270" s="51">
        <f t="shared" si="62"/>
        <v>484578.30624999991</v>
      </c>
      <c r="AC270" s="29"/>
      <c r="AD270" s="29"/>
      <c r="AE270" s="29"/>
      <c r="AF270" s="33"/>
    </row>
    <row r="271" spans="1:32">
      <c r="A271" s="29">
        <v>257</v>
      </c>
      <c r="B271" s="95" t="s">
        <v>291</v>
      </c>
      <c r="C271" s="95" t="s">
        <v>933</v>
      </c>
      <c r="D271" s="95" t="s">
        <v>946</v>
      </c>
      <c r="E271" s="63" t="s">
        <v>365</v>
      </c>
      <c r="F271" s="61">
        <v>672490.62</v>
      </c>
      <c r="G271" s="61">
        <v>803898.99</v>
      </c>
      <c r="H271" s="61">
        <v>1099233.55</v>
      </c>
      <c r="I271" s="61">
        <v>1369598.1</v>
      </c>
      <c r="J271" s="61">
        <v>1563737.85</v>
      </c>
      <c r="K271" s="61">
        <v>1728041.34</v>
      </c>
      <c r="L271" s="61">
        <v>1898818.44</v>
      </c>
      <c r="M271" s="61">
        <v>2120916.62</v>
      </c>
      <c r="N271" s="61">
        <v>2289546.89</v>
      </c>
      <c r="O271" s="61">
        <v>2415385.75</v>
      </c>
      <c r="P271" s="61">
        <v>2578191.61</v>
      </c>
      <c r="Q271" s="61">
        <v>568466.56999999995</v>
      </c>
      <c r="R271" s="61">
        <v>668783.30000000005</v>
      </c>
      <c r="S271" s="62">
        <f t="shared" si="60"/>
        <v>1592206.0558333334</v>
      </c>
      <c r="T271" s="29"/>
      <c r="U271" s="29"/>
      <c r="V271" s="29"/>
      <c r="W271" s="29"/>
      <c r="X271" s="51">
        <v>1592206.0558333334</v>
      </c>
      <c r="Y271" s="91"/>
      <c r="Z271" s="91"/>
      <c r="AA271" s="91"/>
      <c r="AB271" s="51">
        <f t="shared" si="62"/>
        <v>1592206.0558333334</v>
      </c>
      <c r="AC271" s="29"/>
      <c r="AD271" s="29"/>
      <c r="AE271" s="29"/>
      <c r="AF271" s="33"/>
    </row>
    <row r="272" spans="1:32">
      <c r="A272" s="29">
        <v>258</v>
      </c>
      <c r="B272" s="95" t="s">
        <v>291</v>
      </c>
      <c r="C272" s="95" t="s">
        <v>933</v>
      </c>
      <c r="D272" s="95" t="s">
        <v>947</v>
      </c>
      <c r="E272" s="63" t="s">
        <v>366</v>
      </c>
      <c r="F272" s="61">
        <v>758750.66</v>
      </c>
      <c r="G272" s="61">
        <v>1043133.82</v>
      </c>
      <c r="H272" s="61">
        <v>1320854.46</v>
      </c>
      <c r="I272" s="61">
        <v>1724210.09</v>
      </c>
      <c r="J272" s="61">
        <v>1934955.66</v>
      </c>
      <c r="K272" s="61">
        <v>2185467.8199999998</v>
      </c>
      <c r="L272" s="61">
        <v>2431927.34</v>
      </c>
      <c r="M272" s="61">
        <v>2610833.7599999998</v>
      </c>
      <c r="N272" s="61">
        <v>2782207.95</v>
      </c>
      <c r="O272" s="61">
        <v>3056480.39</v>
      </c>
      <c r="P272" s="61">
        <v>3265698.26</v>
      </c>
      <c r="Q272" s="61">
        <v>903894.21</v>
      </c>
      <c r="R272" s="61">
        <v>971481.87</v>
      </c>
      <c r="S272" s="62">
        <f t="shared" si="60"/>
        <v>2010398.3354166665</v>
      </c>
      <c r="T272" s="29"/>
      <c r="U272" s="29"/>
      <c r="V272" s="29"/>
      <c r="W272" s="29"/>
      <c r="X272" s="51">
        <v>2010398.3354166665</v>
      </c>
      <c r="Y272" s="91"/>
      <c r="Z272" s="91"/>
      <c r="AA272" s="91"/>
      <c r="AB272" s="51">
        <f t="shared" si="62"/>
        <v>2010398.3354166665</v>
      </c>
      <c r="AC272" s="29"/>
      <c r="AD272" s="29"/>
      <c r="AE272" s="29"/>
      <c r="AF272" s="33"/>
    </row>
    <row r="273" spans="1:32">
      <c r="A273" s="29">
        <v>259</v>
      </c>
      <c r="B273" s="95" t="s">
        <v>291</v>
      </c>
      <c r="C273" s="95" t="s">
        <v>933</v>
      </c>
      <c r="D273" s="95" t="s">
        <v>948</v>
      </c>
      <c r="E273" s="63" t="s">
        <v>367</v>
      </c>
      <c r="F273" s="61">
        <v>4952099.62</v>
      </c>
      <c r="G273" s="61">
        <v>4084621.47</v>
      </c>
      <c r="H273" s="61">
        <v>3199331.96</v>
      </c>
      <c r="I273" s="61">
        <v>2496580.29</v>
      </c>
      <c r="J273" s="61">
        <v>2087935.94</v>
      </c>
      <c r="K273" s="61">
        <v>1812787.61</v>
      </c>
      <c r="L273" s="61">
        <v>1637607.32</v>
      </c>
      <c r="M273" s="61">
        <v>1420557.43</v>
      </c>
      <c r="N273" s="61">
        <v>1256937.3999999999</v>
      </c>
      <c r="O273" s="61">
        <v>1033140.73</v>
      </c>
      <c r="P273" s="61">
        <v>583350.03</v>
      </c>
      <c r="Q273" s="61">
        <v>6291391.1900000004</v>
      </c>
      <c r="R273" s="61">
        <v>5054878.04</v>
      </c>
      <c r="S273" s="62">
        <f t="shared" si="60"/>
        <v>2575644.1833333336</v>
      </c>
      <c r="T273" s="29"/>
      <c r="U273" s="29"/>
      <c r="V273" s="29"/>
      <c r="W273" s="29"/>
      <c r="X273" s="51">
        <v>2575644.1833333336</v>
      </c>
      <c r="Y273" s="91"/>
      <c r="Z273" s="91"/>
      <c r="AA273" s="91"/>
      <c r="AB273" s="51">
        <f t="shared" si="62"/>
        <v>2575644.1833333336</v>
      </c>
      <c r="AC273" s="29"/>
      <c r="AD273" s="29"/>
      <c r="AE273" s="29"/>
      <c r="AF273" s="33"/>
    </row>
    <row r="274" spans="1:32">
      <c r="A274" s="29">
        <v>260</v>
      </c>
      <c r="B274" s="95" t="s">
        <v>776</v>
      </c>
      <c r="C274" s="95" t="s">
        <v>949</v>
      </c>
      <c r="D274" s="95" t="s">
        <v>950</v>
      </c>
      <c r="E274" s="63" t="s">
        <v>368</v>
      </c>
      <c r="F274" s="61">
        <v>0</v>
      </c>
      <c r="G274" s="61">
        <v>0</v>
      </c>
      <c r="H274" s="61">
        <v>0</v>
      </c>
      <c r="I274" s="61">
        <v>0</v>
      </c>
      <c r="J274" s="61">
        <v>0</v>
      </c>
      <c r="K274" s="61">
        <v>0</v>
      </c>
      <c r="L274" s="61">
        <v>0</v>
      </c>
      <c r="M274" s="61">
        <v>0</v>
      </c>
      <c r="N274" s="61">
        <v>0</v>
      </c>
      <c r="O274" s="61">
        <v>0</v>
      </c>
      <c r="P274" s="61">
        <v>0</v>
      </c>
      <c r="Q274" s="61">
        <v>0</v>
      </c>
      <c r="R274" s="61">
        <v>0</v>
      </c>
      <c r="S274" s="62">
        <f t="shared" si="60"/>
        <v>0</v>
      </c>
      <c r="T274" s="29"/>
      <c r="U274" s="51">
        <v>0</v>
      </c>
      <c r="V274" s="29"/>
      <c r="W274" s="29"/>
      <c r="X274" s="29"/>
      <c r="Y274" s="91"/>
      <c r="Z274" s="91"/>
      <c r="AA274" s="91"/>
      <c r="AB274" s="29"/>
      <c r="AC274" s="29"/>
      <c r="AD274" s="51">
        <f t="shared" ref="AD274:AD297" si="63">+S274</f>
        <v>0</v>
      </c>
      <c r="AE274" s="51"/>
      <c r="AF274" s="33"/>
    </row>
    <row r="275" spans="1:32">
      <c r="A275" s="29">
        <v>261</v>
      </c>
      <c r="B275" s="95" t="s">
        <v>776</v>
      </c>
      <c r="C275" s="95" t="s">
        <v>949</v>
      </c>
      <c r="D275" s="100" t="s">
        <v>951</v>
      </c>
      <c r="E275" s="63" t="s">
        <v>369</v>
      </c>
      <c r="F275" s="61">
        <v>0</v>
      </c>
      <c r="G275" s="61">
        <v>0</v>
      </c>
      <c r="H275" s="61">
        <v>0</v>
      </c>
      <c r="I275" s="61">
        <v>0</v>
      </c>
      <c r="J275" s="61">
        <v>0</v>
      </c>
      <c r="K275" s="61">
        <v>0</v>
      </c>
      <c r="L275" s="61">
        <v>0</v>
      </c>
      <c r="M275" s="61">
        <v>0</v>
      </c>
      <c r="N275" s="61">
        <v>0</v>
      </c>
      <c r="O275" s="61">
        <v>0</v>
      </c>
      <c r="P275" s="61">
        <v>0</v>
      </c>
      <c r="Q275" s="61">
        <v>0</v>
      </c>
      <c r="R275" s="61">
        <v>0</v>
      </c>
      <c r="S275" s="62">
        <f t="shared" si="60"/>
        <v>0</v>
      </c>
      <c r="T275" s="29"/>
      <c r="U275" s="51">
        <v>0</v>
      </c>
      <c r="V275" s="29"/>
      <c r="W275" s="29"/>
      <c r="X275" s="29"/>
      <c r="Y275" s="91"/>
      <c r="Z275" s="91"/>
      <c r="AA275" s="91"/>
      <c r="AB275" s="29"/>
      <c r="AC275" s="29"/>
      <c r="AD275" s="51">
        <f t="shared" si="63"/>
        <v>0</v>
      </c>
      <c r="AE275" s="51"/>
      <c r="AF275" s="33"/>
    </row>
    <row r="276" spans="1:32">
      <c r="A276" s="29">
        <v>262</v>
      </c>
      <c r="B276" s="95" t="s">
        <v>776</v>
      </c>
      <c r="C276" s="95" t="s">
        <v>949</v>
      </c>
      <c r="D276" s="95" t="s">
        <v>952</v>
      </c>
      <c r="E276" s="63" t="s">
        <v>370</v>
      </c>
      <c r="F276" s="61">
        <v>0</v>
      </c>
      <c r="G276" s="61">
        <v>0</v>
      </c>
      <c r="H276" s="61">
        <v>0</v>
      </c>
      <c r="I276" s="61">
        <v>0</v>
      </c>
      <c r="J276" s="61">
        <v>0</v>
      </c>
      <c r="K276" s="61">
        <v>0</v>
      </c>
      <c r="L276" s="61">
        <v>0</v>
      </c>
      <c r="M276" s="61">
        <v>0</v>
      </c>
      <c r="N276" s="61">
        <v>0</v>
      </c>
      <c r="O276" s="61">
        <v>0</v>
      </c>
      <c r="P276" s="61">
        <v>0</v>
      </c>
      <c r="Q276" s="61">
        <v>0</v>
      </c>
      <c r="R276" s="61">
        <v>0</v>
      </c>
      <c r="S276" s="62">
        <f t="shared" si="60"/>
        <v>0</v>
      </c>
      <c r="T276" s="29"/>
      <c r="U276" s="51">
        <v>0</v>
      </c>
      <c r="V276" s="29"/>
      <c r="W276" s="29"/>
      <c r="X276" s="29"/>
      <c r="Y276" s="91"/>
      <c r="Z276" s="91"/>
      <c r="AA276" s="91"/>
      <c r="AB276" s="29"/>
      <c r="AC276" s="29"/>
      <c r="AD276" s="51">
        <f t="shared" si="63"/>
        <v>0</v>
      </c>
      <c r="AE276" s="51"/>
      <c r="AF276" s="33"/>
    </row>
    <row r="277" spans="1:32">
      <c r="A277" s="29">
        <v>263</v>
      </c>
      <c r="B277" s="95" t="s">
        <v>776</v>
      </c>
      <c r="C277" s="95" t="s">
        <v>949</v>
      </c>
      <c r="D277" s="95" t="s">
        <v>953</v>
      </c>
      <c r="E277" s="63" t="s">
        <v>371</v>
      </c>
      <c r="F277" s="61">
        <v>0</v>
      </c>
      <c r="G277" s="61">
        <v>0</v>
      </c>
      <c r="H277" s="61">
        <v>0</v>
      </c>
      <c r="I277" s="61">
        <v>0</v>
      </c>
      <c r="J277" s="61">
        <v>0</v>
      </c>
      <c r="K277" s="61">
        <v>0</v>
      </c>
      <c r="L277" s="61">
        <v>0</v>
      </c>
      <c r="M277" s="61">
        <v>0</v>
      </c>
      <c r="N277" s="61">
        <v>0</v>
      </c>
      <c r="O277" s="61">
        <v>0</v>
      </c>
      <c r="P277" s="61">
        <v>0</v>
      </c>
      <c r="Q277" s="61">
        <v>0</v>
      </c>
      <c r="R277" s="61">
        <v>0</v>
      </c>
      <c r="S277" s="62">
        <f t="shared" si="60"/>
        <v>0</v>
      </c>
      <c r="T277" s="29"/>
      <c r="U277" s="51">
        <v>0</v>
      </c>
      <c r="V277" s="29"/>
      <c r="W277" s="29"/>
      <c r="X277" s="29"/>
      <c r="Y277" s="91"/>
      <c r="Z277" s="91"/>
      <c r="AA277" s="91"/>
      <c r="AB277" s="29"/>
      <c r="AC277" s="29"/>
      <c r="AD277" s="51">
        <f t="shared" si="63"/>
        <v>0</v>
      </c>
      <c r="AE277" s="51"/>
      <c r="AF277" s="33"/>
    </row>
    <row r="278" spans="1:32">
      <c r="A278" s="29">
        <v>264</v>
      </c>
      <c r="B278" s="95" t="s">
        <v>776</v>
      </c>
      <c r="C278" s="95" t="s">
        <v>949</v>
      </c>
      <c r="D278" s="95" t="s">
        <v>954</v>
      </c>
      <c r="E278" s="63" t="s">
        <v>372</v>
      </c>
      <c r="F278" s="61">
        <v>0</v>
      </c>
      <c r="G278" s="61">
        <v>0</v>
      </c>
      <c r="H278" s="61">
        <v>0</v>
      </c>
      <c r="I278" s="61">
        <v>0</v>
      </c>
      <c r="J278" s="61">
        <v>0</v>
      </c>
      <c r="K278" s="61">
        <v>0</v>
      </c>
      <c r="L278" s="61">
        <v>0</v>
      </c>
      <c r="M278" s="61">
        <v>0</v>
      </c>
      <c r="N278" s="61">
        <v>0</v>
      </c>
      <c r="O278" s="61">
        <v>0</v>
      </c>
      <c r="P278" s="61">
        <v>0</v>
      </c>
      <c r="Q278" s="61">
        <v>0</v>
      </c>
      <c r="R278" s="61">
        <v>0</v>
      </c>
      <c r="S278" s="62">
        <f t="shared" si="60"/>
        <v>0</v>
      </c>
      <c r="T278" s="29"/>
      <c r="U278" s="51">
        <v>0</v>
      </c>
      <c r="V278" s="29"/>
      <c r="W278" s="29"/>
      <c r="X278" s="29"/>
      <c r="Y278" s="91"/>
      <c r="Z278" s="91"/>
      <c r="AA278" s="91"/>
      <c r="AB278" s="29"/>
      <c r="AC278" s="29"/>
      <c r="AD278" s="51">
        <f t="shared" si="63"/>
        <v>0</v>
      </c>
      <c r="AE278" s="51"/>
      <c r="AF278" s="33"/>
    </row>
    <row r="279" spans="1:32">
      <c r="A279" s="29">
        <v>265</v>
      </c>
      <c r="B279" s="95" t="s">
        <v>776</v>
      </c>
      <c r="C279" s="95" t="s">
        <v>949</v>
      </c>
      <c r="D279" s="95" t="s">
        <v>955</v>
      </c>
      <c r="E279" s="63" t="s">
        <v>373</v>
      </c>
      <c r="F279" s="61">
        <v>0</v>
      </c>
      <c r="G279" s="61">
        <v>0</v>
      </c>
      <c r="H279" s="61">
        <v>0</v>
      </c>
      <c r="I279" s="61">
        <v>0</v>
      </c>
      <c r="J279" s="61">
        <v>0</v>
      </c>
      <c r="K279" s="61">
        <v>0</v>
      </c>
      <c r="L279" s="61">
        <v>0</v>
      </c>
      <c r="M279" s="61">
        <v>0</v>
      </c>
      <c r="N279" s="61">
        <v>0</v>
      </c>
      <c r="O279" s="61">
        <v>0</v>
      </c>
      <c r="P279" s="61">
        <v>0</v>
      </c>
      <c r="Q279" s="61">
        <v>0</v>
      </c>
      <c r="R279" s="61">
        <v>0</v>
      </c>
      <c r="S279" s="62">
        <f t="shared" si="60"/>
        <v>0</v>
      </c>
      <c r="T279" s="29"/>
      <c r="U279" s="51">
        <v>0</v>
      </c>
      <c r="V279" s="29"/>
      <c r="W279" s="29"/>
      <c r="X279" s="29"/>
      <c r="Y279" s="91"/>
      <c r="Z279" s="91"/>
      <c r="AA279" s="91"/>
      <c r="AB279" s="29"/>
      <c r="AC279" s="29"/>
      <c r="AD279" s="51">
        <f t="shared" si="63"/>
        <v>0</v>
      </c>
      <c r="AE279" s="51"/>
      <c r="AF279" s="33"/>
    </row>
    <row r="280" spans="1:32">
      <c r="A280" s="29">
        <v>266</v>
      </c>
      <c r="B280" s="95" t="s">
        <v>776</v>
      </c>
      <c r="C280" s="95" t="s">
        <v>949</v>
      </c>
      <c r="D280" s="95" t="s">
        <v>956</v>
      </c>
      <c r="E280" s="63" t="s">
        <v>374</v>
      </c>
      <c r="F280" s="61">
        <v>0</v>
      </c>
      <c r="G280" s="61">
        <v>0</v>
      </c>
      <c r="H280" s="61">
        <v>0</v>
      </c>
      <c r="I280" s="61">
        <v>0</v>
      </c>
      <c r="J280" s="61">
        <v>0</v>
      </c>
      <c r="K280" s="61">
        <v>0</v>
      </c>
      <c r="L280" s="61">
        <v>0</v>
      </c>
      <c r="M280" s="61">
        <v>0</v>
      </c>
      <c r="N280" s="61">
        <v>0</v>
      </c>
      <c r="O280" s="61">
        <v>0</v>
      </c>
      <c r="P280" s="61">
        <v>0</v>
      </c>
      <c r="Q280" s="61">
        <v>0</v>
      </c>
      <c r="R280" s="61">
        <v>0</v>
      </c>
      <c r="S280" s="62">
        <f t="shared" si="60"/>
        <v>0</v>
      </c>
      <c r="T280" s="29"/>
      <c r="U280" s="51">
        <v>0</v>
      </c>
      <c r="V280" s="29"/>
      <c r="W280" s="29"/>
      <c r="X280" s="29"/>
      <c r="Y280" s="91"/>
      <c r="Z280" s="91"/>
      <c r="AA280" s="91"/>
      <c r="AB280" s="29"/>
      <c r="AC280" s="29"/>
      <c r="AD280" s="51">
        <f t="shared" si="63"/>
        <v>0</v>
      </c>
      <c r="AE280" s="51"/>
      <c r="AF280" s="33"/>
    </row>
    <row r="281" spans="1:32">
      <c r="A281" s="29">
        <v>267</v>
      </c>
      <c r="B281" s="95" t="s">
        <v>776</v>
      </c>
      <c r="C281" s="95" t="s">
        <v>949</v>
      </c>
      <c r="D281" s="95" t="s">
        <v>808</v>
      </c>
      <c r="E281" s="63" t="s">
        <v>375</v>
      </c>
      <c r="F281" s="61">
        <v>0</v>
      </c>
      <c r="G281" s="61">
        <v>0</v>
      </c>
      <c r="H281" s="61">
        <v>0</v>
      </c>
      <c r="I281" s="61">
        <v>0</v>
      </c>
      <c r="J281" s="61">
        <v>0</v>
      </c>
      <c r="K281" s="61">
        <v>0</v>
      </c>
      <c r="L281" s="61">
        <v>0</v>
      </c>
      <c r="M281" s="61">
        <v>0</v>
      </c>
      <c r="N281" s="61">
        <v>0</v>
      </c>
      <c r="O281" s="61">
        <v>0</v>
      </c>
      <c r="P281" s="61">
        <v>0</v>
      </c>
      <c r="Q281" s="61">
        <v>0</v>
      </c>
      <c r="R281" s="61">
        <v>0</v>
      </c>
      <c r="S281" s="62">
        <f t="shared" si="60"/>
        <v>0</v>
      </c>
      <c r="T281" s="29"/>
      <c r="U281" s="51">
        <v>0</v>
      </c>
      <c r="V281" s="29"/>
      <c r="W281" s="29"/>
      <c r="X281" s="29"/>
      <c r="Y281" s="91"/>
      <c r="Z281" s="91"/>
      <c r="AA281" s="91"/>
      <c r="AB281" s="29"/>
      <c r="AC281" s="29"/>
      <c r="AD281" s="51">
        <f t="shared" si="63"/>
        <v>0</v>
      </c>
      <c r="AE281" s="51"/>
      <c r="AF281" s="33"/>
    </row>
    <row r="282" spans="1:32">
      <c r="A282" s="29">
        <v>268</v>
      </c>
      <c r="B282" s="95" t="s">
        <v>776</v>
      </c>
      <c r="C282" s="95" t="s">
        <v>949</v>
      </c>
      <c r="D282" s="100" t="s">
        <v>376</v>
      </c>
      <c r="E282" s="63" t="s">
        <v>377</v>
      </c>
      <c r="F282" s="61">
        <v>0</v>
      </c>
      <c r="G282" s="61">
        <v>0</v>
      </c>
      <c r="H282" s="61">
        <v>0</v>
      </c>
      <c r="I282" s="61">
        <v>0</v>
      </c>
      <c r="J282" s="61">
        <v>0</v>
      </c>
      <c r="K282" s="61">
        <v>0</v>
      </c>
      <c r="L282" s="61">
        <v>0</v>
      </c>
      <c r="M282" s="61">
        <v>0</v>
      </c>
      <c r="N282" s="61">
        <v>0</v>
      </c>
      <c r="O282" s="61">
        <v>0</v>
      </c>
      <c r="P282" s="61">
        <v>0</v>
      </c>
      <c r="Q282" s="61">
        <v>0</v>
      </c>
      <c r="R282" s="61">
        <v>0</v>
      </c>
      <c r="S282" s="62">
        <f t="shared" si="60"/>
        <v>0</v>
      </c>
      <c r="T282" s="29"/>
      <c r="U282" s="51">
        <v>0</v>
      </c>
      <c r="V282" s="29"/>
      <c r="W282" s="29"/>
      <c r="X282" s="29"/>
      <c r="Y282" s="91"/>
      <c r="Z282" s="91"/>
      <c r="AA282" s="91"/>
      <c r="AB282" s="29"/>
      <c r="AC282" s="29"/>
      <c r="AD282" s="51">
        <f t="shared" si="63"/>
        <v>0</v>
      </c>
      <c r="AE282" s="51"/>
      <c r="AF282" s="33"/>
    </row>
    <row r="283" spans="1:32">
      <c r="A283" s="29">
        <v>269</v>
      </c>
      <c r="B283" s="95" t="s">
        <v>776</v>
      </c>
      <c r="C283" s="95" t="s">
        <v>949</v>
      </c>
      <c r="D283" s="95" t="s">
        <v>957</v>
      </c>
      <c r="E283" s="63" t="s">
        <v>378</v>
      </c>
      <c r="F283" s="61">
        <v>0</v>
      </c>
      <c r="G283" s="61">
        <v>0</v>
      </c>
      <c r="H283" s="61">
        <v>0</v>
      </c>
      <c r="I283" s="61">
        <v>0</v>
      </c>
      <c r="J283" s="61">
        <v>0</v>
      </c>
      <c r="K283" s="61">
        <v>0</v>
      </c>
      <c r="L283" s="61">
        <v>0</v>
      </c>
      <c r="M283" s="61">
        <v>0</v>
      </c>
      <c r="N283" s="61">
        <v>0</v>
      </c>
      <c r="O283" s="61">
        <v>0</v>
      </c>
      <c r="P283" s="61">
        <v>0</v>
      </c>
      <c r="Q283" s="61">
        <v>0</v>
      </c>
      <c r="R283" s="61">
        <v>0</v>
      </c>
      <c r="S283" s="62">
        <f t="shared" si="60"/>
        <v>0</v>
      </c>
      <c r="T283" s="29"/>
      <c r="U283" s="51">
        <v>0</v>
      </c>
      <c r="V283" s="29"/>
      <c r="W283" s="29"/>
      <c r="X283" s="29"/>
      <c r="Y283" s="91"/>
      <c r="Z283" s="91"/>
      <c r="AA283" s="91"/>
      <c r="AB283" s="29"/>
      <c r="AC283" s="29"/>
      <c r="AD283" s="51">
        <f t="shared" si="63"/>
        <v>0</v>
      </c>
      <c r="AE283" s="51"/>
      <c r="AF283" s="33"/>
    </row>
    <row r="284" spans="1:32">
      <c r="A284" s="29">
        <v>270</v>
      </c>
      <c r="B284" s="95" t="s">
        <v>776</v>
      </c>
      <c r="C284" s="95" t="s">
        <v>949</v>
      </c>
      <c r="D284" s="95" t="s">
        <v>958</v>
      </c>
      <c r="E284" s="63" t="s">
        <v>379</v>
      </c>
      <c r="F284" s="61">
        <v>0</v>
      </c>
      <c r="G284" s="61">
        <v>0</v>
      </c>
      <c r="H284" s="61">
        <v>0</v>
      </c>
      <c r="I284" s="61">
        <v>0</v>
      </c>
      <c r="J284" s="61">
        <v>0</v>
      </c>
      <c r="K284" s="61">
        <v>0</v>
      </c>
      <c r="L284" s="61">
        <v>0</v>
      </c>
      <c r="M284" s="61">
        <v>0</v>
      </c>
      <c r="N284" s="61">
        <v>0</v>
      </c>
      <c r="O284" s="61">
        <v>0</v>
      </c>
      <c r="P284" s="61">
        <v>0</v>
      </c>
      <c r="Q284" s="61">
        <v>0</v>
      </c>
      <c r="R284" s="61">
        <v>0</v>
      </c>
      <c r="S284" s="62">
        <f t="shared" si="60"/>
        <v>0</v>
      </c>
      <c r="T284" s="29"/>
      <c r="U284" s="51">
        <v>0</v>
      </c>
      <c r="V284" s="29"/>
      <c r="W284" s="29"/>
      <c r="X284" s="29"/>
      <c r="Y284" s="91"/>
      <c r="Z284" s="91"/>
      <c r="AA284" s="91"/>
      <c r="AB284" s="29"/>
      <c r="AC284" s="29"/>
      <c r="AD284" s="51">
        <f t="shared" si="63"/>
        <v>0</v>
      </c>
      <c r="AE284" s="51"/>
      <c r="AF284" s="33"/>
    </row>
    <row r="285" spans="1:32">
      <c r="A285" s="29">
        <v>271</v>
      </c>
      <c r="B285" s="95" t="s">
        <v>776</v>
      </c>
      <c r="C285" s="95" t="s">
        <v>949</v>
      </c>
      <c r="D285" s="95" t="s">
        <v>959</v>
      </c>
      <c r="E285" s="63" t="s">
        <v>380</v>
      </c>
      <c r="F285" s="61">
        <v>0</v>
      </c>
      <c r="G285" s="61">
        <v>0</v>
      </c>
      <c r="H285" s="61">
        <v>0</v>
      </c>
      <c r="I285" s="61">
        <v>0</v>
      </c>
      <c r="J285" s="61">
        <v>0</v>
      </c>
      <c r="K285" s="61">
        <v>0</v>
      </c>
      <c r="L285" s="61">
        <v>0</v>
      </c>
      <c r="M285" s="61">
        <v>0</v>
      </c>
      <c r="N285" s="61">
        <v>0</v>
      </c>
      <c r="O285" s="61">
        <v>0</v>
      </c>
      <c r="P285" s="61">
        <v>0</v>
      </c>
      <c r="Q285" s="61">
        <v>0</v>
      </c>
      <c r="R285" s="61">
        <v>0</v>
      </c>
      <c r="S285" s="62">
        <f t="shared" si="60"/>
        <v>0</v>
      </c>
      <c r="T285" s="29"/>
      <c r="U285" s="51">
        <v>0</v>
      </c>
      <c r="V285" s="29"/>
      <c r="W285" s="29"/>
      <c r="X285" s="29"/>
      <c r="Y285" s="91"/>
      <c r="Z285" s="91"/>
      <c r="AA285" s="91"/>
      <c r="AB285" s="29"/>
      <c r="AC285" s="29"/>
      <c r="AD285" s="51">
        <f t="shared" si="63"/>
        <v>0</v>
      </c>
      <c r="AE285" s="51"/>
      <c r="AF285" s="33"/>
    </row>
    <row r="286" spans="1:32">
      <c r="A286" s="29">
        <v>272</v>
      </c>
      <c r="B286" s="95" t="s">
        <v>776</v>
      </c>
      <c r="C286" s="95" t="s">
        <v>949</v>
      </c>
      <c r="D286" s="95" t="s">
        <v>852</v>
      </c>
      <c r="E286" s="63" t="s">
        <v>381</v>
      </c>
      <c r="F286" s="61">
        <v>0</v>
      </c>
      <c r="G286" s="61">
        <v>0</v>
      </c>
      <c r="H286" s="61">
        <v>0</v>
      </c>
      <c r="I286" s="61">
        <v>0</v>
      </c>
      <c r="J286" s="61">
        <v>0</v>
      </c>
      <c r="K286" s="61">
        <v>0</v>
      </c>
      <c r="L286" s="61">
        <v>0</v>
      </c>
      <c r="M286" s="61">
        <v>0</v>
      </c>
      <c r="N286" s="61">
        <v>0</v>
      </c>
      <c r="O286" s="61">
        <v>0</v>
      </c>
      <c r="P286" s="61">
        <v>0</v>
      </c>
      <c r="Q286" s="61">
        <v>0</v>
      </c>
      <c r="R286" s="61">
        <v>0</v>
      </c>
      <c r="S286" s="62">
        <f t="shared" si="60"/>
        <v>0</v>
      </c>
      <c r="T286" s="29"/>
      <c r="U286" s="51">
        <v>0</v>
      </c>
      <c r="V286" s="29"/>
      <c r="W286" s="29"/>
      <c r="X286" s="29"/>
      <c r="Y286" s="91"/>
      <c r="Z286" s="91"/>
      <c r="AA286" s="91"/>
      <c r="AB286" s="29"/>
      <c r="AC286" s="29"/>
      <c r="AD286" s="51">
        <f t="shared" si="63"/>
        <v>0</v>
      </c>
      <c r="AE286" s="51"/>
      <c r="AF286" s="33"/>
    </row>
    <row r="287" spans="1:32">
      <c r="A287" s="29">
        <v>273</v>
      </c>
      <c r="B287" s="95" t="s">
        <v>776</v>
      </c>
      <c r="C287" s="95" t="s">
        <v>949</v>
      </c>
      <c r="D287" s="95" t="s">
        <v>870</v>
      </c>
      <c r="E287" s="63" t="s">
        <v>382</v>
      </c>
      <c r="F287" s="61">
        <v>0</v>
      </c>
      <c r="G287" s="61">
        <v>0</v>
      </c>
      <c r="H287" s="61">
        <v>0</v>
      </c>
      <c r="I287" s="61">
        <v>0</v>
      </c>
      <c r="J287" s="61">
        <v>0</v>
      </c>
      <c r="K287" s="61">
        <v>0</v>
      </c>
      <c r="L287" s="61">
        <v>0</v>
      </c>
      <c r="M287" s="61">
        <v>0</v>
      </c>
      <c r="N287" s="61">
        <v>0</v>
      </c>
      <c r="O287" s="61">
        <v>0</v>
      </c>
      <c r="P287" s="61">
        <v>0</v>
      </c>
      <c r="Q287" s="61">
        <v>0</v>
      </c>
      <c r="R287" s="61">
        <v>0</v>
      </c>
      <c r="S287" s="62">
        <f t="shared" si="60"/>
        <v>0</v>
      </c>
      <c r="T287" s="29"/>
      <c r="U287" s="51">
        <v>0</v>
      </c>
      <c r="V287" s="29"/>
      <c r="W287" s="29"/>
      <c r="X287" s="29"/>
      <c r="Y287" s="91"/>
      <c r="Z287" s="91"/>
      <c r="AA287" s="91"/>
      <c r="AB287" s="29"/>
      <c r="AC287" s="29"/>
      <c r="AD287" s="51">
        <f t="shared" si="63"/>
        <v>0</v>
      </c>
      <c r="AE287" s="51"/>
      <c r="AF287" s="33"/>
    </row>
    <row r="288" spans="1:32">
      <c r="A288" s="29">
        <v>274</v>
      </c>
      <c r="B288" s="95" t="s">
        <v>776</v>
      </c>
      <c r="C288" s="95" t="s">
        <v>949</v>
      </c>
      <c r="D288" s="95" t="s">
        <v>960</v>
      </c>
      <c r="E288" s="63" t="s">
        <v>383</v>
      </c>
      <c r="F288" s="61">
        <v>0</v>
      </c>
      <c r="G288" s="61">
        <v>0</v>
      </c>
      <c r="H288" s="61">
        <v>0</v>
      </c>
      <c r="I288" s="61">
        <v>0</v>
      </c>
      <c r="J288" s="61">
        <v>0</v>
      </c>
      <c r="K288" s="61">
        <v>0</v>
      </c>
      <c r="L288" s="61">
        <v>0</v>
      </c>
      <c r="M288" s="61">
        <v>0</v>
      </c>
      <c r="N288" s="61">
        <v>0</v>
      </c>
      <c r="O288" s="61">
        <v>0</v>
      </c>
      <c r="P288" s="61">
        <v>0</v>
      </c>
      <c r="Q288" s="61">
        <v>0</v>
      </c>
      <c r="R288" s="61">
        <v>0</v>
      </c>
      <c r="S288" s="62">
        <f t="shared" si="60"/>
        <v>0</v>
      </c>
      <c r="T288" s="29"/>
      <c r="U288" s="51">
        <v>0</v>
      </c>
      <c r="V288" s="29"/>
      <c r="W288" s="29"/>
      <c r="X288" s="29"/>
      <c r="Y288" s="91"/>
      <c r="Z288" s="91"/>
      <c r="AA288" s="91"/>
      <c r="AB288" s="29"/>
      <c r="AC288" s="29"/>
      <c r="AD288" s="51">
        <f t="shared" si="63"/>
        <v>0</v>
      </c>
      <c r="AE288" s="51"/>
      <c r="AF288" s="33"/>
    </row>
    <row r="289" spans="1:32">
      <c r="A289" s="29">
        <v>275</v>
      </c>
      <c r="B289" s="95" t="s">
        <v>776</v>
      </c>
      <c r="C289" s="95" t="s">
        <v>949</v>
      </c>
      <c r="D289" s="95" t="s">
        <v>961</v>
      </c>
      <c r="E289" s="63" t="s">
        <v>384</v>
      </c>
      <c r="F289" s="61">
        <v>0</v>
      </c>
      <c r="G289" s="61">
        <v>0</v>
      </c>
      <c r="H289" s="61">
        <v>0</v>
      </c>
      <c r="I289" s="61">
        <v>0</v>
      </c>
      <c r="J289" s="61">
        <v>0</v>
      </c>
      <c r="K289" s="61">
        <v>0</v>
      </c>
      <c r="L289" s="61">
        <v>0</v>
      </c>
      <c r="M289" s="61">
        <v>0</v>
      </c>
      <c r="N289" s="61">
        <v>0</v>
      </c>
      <c r="O289" s="61">
        <v>0</v>
      </c>
      <c r="P289" s="61">
        <v>0</v>
      </c>
      <c r="Q289" s="61">
        <v>0</v>
      </c>
      <c r="R289" s="61">
        <v>0</v>
      </c>
      <c r="S289" s="62">
        <f t="shared" si="60"/>
        <v>0</v>
      </c>
      <c r="T289" s="29"/>
      <c r="U289" s="51">
        <v>0</v>
      </c>
      <c r="V289" s="29"/>
      <c r="W289" s="29"/>
      <c r="X289" s="29"/>
      <c r="Y289" s="91"/>
      <c r="Z289" s="91"/>
      <c r="AA289" s="91"/>
      <c r="AB289" s="29"/>
      <c r="AC289" s="29"/>
      <c r="AD289" s="51">
        <f t="shared" si="63"/>
        <v>0</v>
      </c>
      <c r="AE289" s="51"/>
      <c r="AF289" s="33"/>
    </row>
    <row r="290" spans="1:32">
      <c r="A290" s="29">
        <v>276</v>
      </c>
      <c r="B290" s="95" t="s">
        <v>776</v>
      </c>
      <c r="C290" s="95" t="s">
        <v>949</v>
      </c>
      <c r="D290" s="100" t="s">
        <v>962</v>
      </c>
      <c r="E290" s="63" t="s">
        <v>385</v>
      </c>
      <c r="F290" s="61">
        <v>0</v>
      </c>
      <c r="G290" s="61">
        <v>0</v>
      </c>
      <c r="H290" s="61">
        <v>0</v>
      </c>
      <c r="I290" s="61">
        <v>0</v>
      </c>
      <c r="J290" s="61">
        <v>0</v>
      </c>
      <c r="K290" s="61">
        <v>0</v>
      </c>
      <c r="L290" s="61">
        <v>0</v>
      </c>
      <c r="M290" s="61">
        <v>0</v>
      </c>
      <c r="N290" s="61">
        <v>0</v>
      </c>
      <c r="O290" s="61">
        <v>0</v>
      </c>
      <c r="P290" s="61">
        <v>0</v>
      </c>
      <c r="Q290" s="61">
        <v>0</v>
      </c>
      <c r="R290" s="61">
        <v>0</v>
      </c>
      <c r="S290" s="62">
        <f t="shared" si="60"/>
        <v>0</v>
      </c>
      <c r="T290" s="29"/>
      <c r="U290" s="51">
        <v>0</v>
      </c>
      <c r="V290" s="29"/>
      <c r="W290" s="29"/>
      <c r="X290" s="29"/>
      <c r="Y290" s="91"/>
      <c r="Z290" s="91"/>
      <c r="AA290" s="91"/>
      <c r="AB290" s="29"/>
      <c r="AC290" s="29"/>
      <c r="AD290" s="51">
        <f t="shared" si="63"/>
        <v>0</v>
      </c>
      <c r="AE290" s="51"/>
      <c r="AF290" s="33"/>
    </row>
    <row r="291" spans="1:32">
      <c r="A291" s="29">
        <v>277</v>
      </c>
      <c r="B291" s="95" t="s">
        <v>776</v>
      </c>
      <c r="C291" s="95" t="s">
        <v>949</v>
      </c>
      <c r="D291" s="95" t="s">
        <v>963</v>
      </c>
      <c r="E291" s="63" t="s">
        <v>386</v>
      </c>
      <c r="F291" s="61">
        <v>0</v>
      </c>
      <c r="G291" s="61">
        <v>0</v>
      </c>
      <c r="H291" s="61">
        <v>0</v>
      </c>
      <c r="I291" s="61">
        <v>0</v>
      </c>
      <c r="J291" s="61">
        <v>0</v>
      </c>
      <c r="K291" s="61">
        <v>0</v>
      </c>
      <c r="L291" s="61">
        <v>0</v>
      </c>
      <c r="M291" s="61">
        <v>0</v>
      </c>
      <c r="N291" s="61">
        <v>0</v>
      </c>
      <c r="O291" s="61">
        <v>0</v>
      </c>
      <c r="P291" s="61">
        <v>0</v>
      </c>
      <c r="Q291" s="61">
        <v>0</v>
      </c>
      <c r="R291" s="61">
        <v>0</v>
      </c>
      <c r="S291" s="62">
        <f t="shared" si="60"/>
        <v>0</v>
      </c>
      <c r="T291" s="29"/>
      <c r="U291" s="51">
        <v>0</v>
      </c>
      <c r="V291" s="29"/>
      <c r="W291" s="29"/>
      <c r="X291" s="29"/>
      <c r="Y291" s="91"/>
      <c r="Z291" s="91"/>
      <c r="AA291" s="91"/>
      <c r="AB291" s="29"/>
      <c r="AC291" s="29"/>
      <c r="AD291" s="51">
        <f t="shared" si="63"/>
        <v>0</v>
      </c>
      <c r="AE291" s="51"/>
      <c r="AF291" s="33"/>
    </row>
    <row r="292" spans="1:32">
      <c r="A292" s="29">
        <v>278</v>
      </c>
      <c r="B292" s="95" t="s">
        <v>776</v>
      </c>
      <c r="C292" s="95" t="s">
        <v>949</v>
      </c>
      <c r="D292" s="95" t="s">
        <v>964</v>
      </c>
      <c r="E292" s="63" t="s">
        <v>965</v>
      </c>
      <c r="F292" s="61">
        <v>0</v>
      </c>
      <c r="G292" s="61">
        <v>0</v>
      </c>
      <c r="H292" s="61">
        <v>0</v>
      </c>
      <c r="I292" s="61">
        <v>0</v>
      </c>
      <c r="J292" s="61">
        <v>0</v>
      </c>
      <c r="K292" s="61">
        <v>0</v>
      </c>
      <c r="L292" s="61">
        <v>0</v>
      </c>
      <c r="M292" s="61">
        <v>0</v>
      </c>
      <c r="N292" s="61">
        <v>0</v>
      </c>
      <c r="O292" s="61">
        <v>0</v>
      </c>
      <c r="P292" s="61">
        <v>0</v>
      </c>
      <c r="Q292" s="61">
        <v>0</v>
      </c>
      <c r="R292" s="61">
        <v>0</v>
      </c>
      <c r="S292" s="62">
        <f t="shared" si="60"/>
        <v>0</v>
      </c>
      <c r="T292" s="29"/>
      <c r="U292" s="51">
        <v>0</v>
      </c>
      <c r="V292" s="29"/>
      <c r="W292" s="29"/>
      <c r="X292" s="29"/>
      <c r="Y292" s="91"/>
      <c r="Z292" s="91"/>
      <c r="AA292" s="91"/>
      <c r="AB292" s="29"/>
      <c r="AC292" s="29"/>
      <c r="AD292" s="51">
        <f t="shared" si="63"/>
        <v>0</v>
      </c>
      <c r="AE292" s="51"/>
      <c r="AF292" s="33"/>
    </row>
    <row r="293" spans="1:32">
      <c r="A293" s="29">
        <v>279</v>
      </c>
      <c r="B293" s="95" t="s">
        <v>776</v>
      </c>
      <c r="C293" s="95" t="s">
        <v>949</v>
      </c>
      <c r="D293" s="95" t="s">
        <v>231</v>
      </c>
      <c r="E293" s="63" t="s">
        <v>387</v>
      </c>
      <c r="F293" s="61">
        <v>0</v>
      </c>
      <c r="G293" s="61">
        <v>0</v>
      </c>
      <c r="H293" s="61">
        <v>0</v>
      </c>
      <c r="I293" s="61">
        <v>0</v>
      </c>
      <c r="J293" s="61">
        <v>0</v>
      </c>
      <c r="K293" s="61">
        <v>0</v>
      </c>
      <c r="L293" s="61">
        <v>0</v>
      </c>
      <c r="M293" s="61">
        <v>0</v>
      </c>
      <c r="N293" s="61">
        <v>0</v>
      </c>
      <c r="O293" s="61">
        <v>0</v>
      </c>
      <c r="P293" s="61">
        <v>0</v>
      </c>
      <c r="Q293" s="61">
        <v>0</v>
      </c>
      <c r="R293" s="61">
        <v>0</v>
      </c>
      <c r="S293" s="62">
        <f t="shared" si="60"/>
        <v>0</v>
      </c>
      <c r="T293" s="29"/>
      <c r="U293" s="51">
        <v>0</v>
      </c>
      <c r="V293" s="29"/>
      <c r="W293" s="29"/>
      <c r="X293" s="29"/>
      <c r="Y293" s="91"/>
      <c r="Z293" s="91"/>
      <c r="AA293" s="91"/>
      <c r="AB293" s="29"/>
      <c r="AC293" s="29"/>
      <c r="AD293" s="51">
        <f t="shared" si="63"/>
        <v>0</v>
      </c>
      <c r="AE293" s="51"/>
      <c r="AF293" s="33"/>
    </row>
    <row r="294" spans="1:32">
      <c r="A294" s="29">
        <v>280</v>
      </c>
      <c r="B294" s="95" t="s">
        <v>776</v>
      </c>
      <c r="C294" s="95" t="s">
        <v>949</v>
      </c>
      <c r="D294" s="95" t="s">
        <v>388</v>
      </c>
      <c r="E294" s="63" t="s">
        <v>389</v>
      </c>
      <c r="F294" s="61">
        <v>0</v>
      </c>
      <c r="G294" s="61">
        <v>0</v>
      </c>
      <c r="H294" s="61">
        <v>0</v>
      </c>
      <c r="I294" s="61">
        <v>0</v>
      </c>
      <c r="J294" s="61">
        <v>0</v>
      </c>
      <c r="K294" s="61">
        <v>0</v>
      </c>
      <c r="L294" s="61">
        <v>0</v>
      </c>
      <c r="M294" s="61">
        <v>0</v>
      </c>
      <c r="N294" s="61">
        <v>0</v>
      </c>
      <c r="O294" s="61">
        <v>0</v>
      </c>
      <c r="P294" s="61">
        <v>0</v>
      </c>
      <c r="Q294" s="61">
        <v>0</v>
      </c>
      <c r="R294" s="61">
        <v>0</v>
      </c>
      <c r="S294" s="62">
        <f t="shared" si="60"/>
        <v>0</v>
      </c>
      <c r="T294" s="29"/>
      <c r="U294" s="51">
        <v>0</v>
      </c>
      <c r="V294" s="29"/>
      <c r="W294" s="29"/>
      <c r="X294" s="29"/>
      <c r="Y294" s="91"/>
      <c r="Z294" s="91"/>
      <c r="AA294" s="91"/>
      <c r="AB294" s="29"/>
      <c r="AC294" s="29"/>
      <c r="AD294" s="51">
        <f t="shared" si="63"/>
        <v>0</v>
      </c>
      <c r="AE294" s="51"/>
      <c r="AF294" s="33"/>
    </row>
    <row r="295" spans="1:32">
      <c r="A295" s="29">
        <v>281</v>
      </c>
      <c r="B295" s="95" t="s">
        <v>776</v>
      </c>
      <c r="C295" s="95" t="s">
        <v>949</v>
      </c>
      <c r="D295" s="95" t="s">
        <v>230</v>
      </c>
      <c r="E295" s="63" t="s">
        <v>390</v>
      </c>
      <c r="F295" s="61">
        <v>0</v>
      </c>
      <c r="G295" s="61">
        <v>0</v>
      </c>
      <c r="H295" s="61">
        <v>0</v>
      </c>
      <c r="I295" s="61">
        <v>0</v>
      </c>
      <c r="J295" s="61">
        <v>0</v>
      </c>
      <c r="K295" s="61">
        <v>0</v>
      </c>
      <c r="L295" s="61">
        <v>0</v>
      </c>
      <c r="M295" s="61">
        <v>0</v>
      </c>
      <c r="N295" s="61">
        <v>0</v>
      </c>
      <c r="O295" s="61">
        <v>0</v>
      </c>
      <c r="P295" s="61">
        <v>0</v>
      </c>
      <c r="Q295" s="61">
        <v>0</v>
      </c>
      <c r="R295" s="61">
        <v>0</v>
      </c>
      <c r="S295" s="62">
        <f t="shared" si="60"/>
        <v>0</v>
      </c>
      <c r="T295" s="29"/>
      <c r="U295" s="51">
        <v>0</v>
      </c>
      <c r="V295" s="29"/>
      <c r="W295" s="29"/>
      <c r="X295" s="29"/>
      <c r="Y295" s="91"/>
      <c r="Z295" s="91"/>
      <c r="AA295" s="91"/>
      <c r="AB295" s="29"/>
      <c r="AC295" s="29"/>
      <c r="AD295" s="51">
        <f t="shared" si="63"/>
        <v>0</v>
      </c>
      <c r="AE295" s="51"/>
      <c r="AF295" s="33"/>
    </row>
    <row r="296" spans="1:32">
      <c r="A296" s="29">
        <v>282</v>
      </c>
      <c r="B296" s="95" t="s">
        <v>117</v>
      </c>
      <c r="C296" s="95" t="s">
        <v>719</v>
      </c>
      <c r="D296" s="29" t="s">
        <v>117</v>
      </c>
      <c r="E296" s="63" t="s">
        <v>176</v>
      </c>
      <c r="F296" s="61">
        <v>43665.620000000097</v>
      </c>
      <c r="G296" s="61">
        <v>-68812.460000000006</v>
      </c>
      <c r="H296" s="61">
        <v>12648.4</v>
      </c>
      <c r="I296" s="61">
        <v>-11373.25</v>
      </c>
      <c r="J296" s="61">
        <v>-4487.8899999999903</v>
      </c>
      <c r="K296" s="61">
        <v>-14720.62</v>
      </c>
      <c r="L296" s="61">
        <v>26612.84</v>
      </c>
      <c r="M296" s="61">
        <v>51535.5</v>
      </c>
      <c r="N296" s="61">
        <v>-104276.74</v>
      </c>
      <c r="O296" s="61">
        <v>22638.73</v>
      </c>
      <c r="P296" s="61">
        <v>19875.21</v>
      </c>
      <c r="Q296" s="61">
        <v>147030.17000000001</v>
      </c>
      <c r="R296" s="61">
        <v>92537.71</v>
      </c>
      <c r="S296" s="62">
        <f t="shared" si="60"/>
        <v>12064.296250000005</v>
      </c>
      <c r="T296" s="29"/>
      <c r="U296" s="51">
        <v>12064.296250000005</v>
      </c>
      <c r="V296" s="29"/>
      <c r="W296" s="29"/>
      <c r="X296" s="29"/>
      <c r="Y296" s="91"/>
      <c r="Z296" s="91"/>
      <c r="AA296" s="91"/>
      <c r="AB296" s="29"/>
      <c r="AC296" s="29"/>
      <c r="AD296" s="51">
        <f t="shared" si="63"/>
        <v>12064.296250000005</v>
      </c>
      <c r="AE296" s="51"/>
      <c r="AF296" s="33"/>
    </row>
    <row r="297" spans="1:32">
      <c r="A297" s="29">
        <v>283</v>
      </c>
      <c r="B297" s="95" t="s">
        <v>776</v>
      </c>
      <c r="C297" s="95" t="s">
        <v>890</v>
      </c>
      <c r="D297" s="95" t="s">
        <v>966</v>
      </c>
      <c r="E297" s="63" t="s">
        <v>391</v>
      </c>
      <c r="F297" s="61">
        <v>4381078.18</v>
      </c>
      <c r="G297" s="61">
        <v>4424757.5</v>
      </c>
      <c r="H297" s="61">
        <v>4468778.0199999996</v>
      </c>
      <c r="I297" s="61">
        <v>4512822.3600000003</v>
      </c>
      <c r="J297" s="61">
        <v>4555865.76</v>
      </c>
      <c r="K297" s="61">
        <v>4599572.16</v>
      </c>
      <c r="L297" s="61">
        <v>4632766.26</v>
      </c>
      <c r="M297" s="61">
        <v>4676228.08</v>
      </c>
      <c r="N297" s="61">
        <v>4719763.32</v>
      </c>
      <c r="O297" s="61">
        <v>4775998.7</v>
      </c>
      <c r="P297" s="61">
        <v>4819793.42</v>
      </c>
      <c r="Q297" s="61">
        <v>4863268.68</v>
      </c>
      <c r="R297" s="61">
        <v>6263368.1100000003</v>
      </c>
      <c r="S297" s="62">
        <f t="shared" si="60"/>
        <v>4697653.1170833334</v>
      </c>
      <c r="T297" s="29"/>
      <c r="U297" s="51">
        <v>4697653.1170833334</v>
      </c>
      <c r="V297" s="29"/>
      <c r="W297" s="29"/>
      <c r="X297" s="29"/>
      <c r="Y297" s="91"/>
      <c r="Z297" s="91"/>
      <c r="AA297" s="91"/>
      <c r="AB297" s="29"/>
      <c r="AC297" s="29"/>
      <c r="AD297" s="51">
        <f t="shared" si="63"/>
        <v>4697653.1170833334</v>
      </c>
      <c r="AE297" s="51"/>
      <c r="AF297" s="33"/>
    </row>
    <row r="298" spans="1:32">
      <c r="A298" s="29">
        <v>284</v>
      </c>
      <c r="B298" s="95" t="s">
        <v>289</v>
      </c>
      <c r="C298" s="95" t="s">
        <v>890</v>
      </c>
      <c r="D298" s="95" t="s">
        <v>967</v>
      </c>
      <c r="E298" s="63" t="s">
        <v>392</v>
      </c>
      <c r="F298" s="61">
        <v>39273.85</v>
      </c>
      <c r="G298" s="61">
        <v>30960.62</v>
      </c>
      <c r="H298" s="61">
        <v>23417.439999999999</v>
      </c>
      <c r="I298" s="61">
        <v>15846.86</v>
      </c>
      <c r="J298" s="61">
        <v>10490.57</v>
      </c>
      <c r="K298" s="61">
        <v>7607.94</v>
      </c>
      <c r="L298" s="61">
        <v>5367.96</v>
      </c>
      <c r="M298" s="61">
        <v>4141.46</v>
      </c>
      <c r="N298" s="61">
        <v>3096.12</v>
      </c>
      <c r="O298" s="61">
        <v>1856.47</v>
      </c>
      <c r="P298" s="61">
        <v>-319.69000000000102</v>
      </c>
      <c r="Q298" s="61">
        <v>49963.13</v>
      </c>
      <c r="R298" s="61">
        <v>43847.3</v>
      </c>
      <c r="S298" s="62">
        <f t="shared" si="60"/>
        <v>16165.787916666668</v>
      </c>
      <c r="T298" s="29"/>
      <c r="U298" s="51"/>
      <c r="V298" s="29"/>
      <c r="W298" s="29"/>
      <c r="X298" s="51">
        <v>16165.787916666668</v>
      </c>
      <c r="Y298" s="91"/>
      <c r="Z298" s="91"/>
      <c r="AA298" s="91"/>
      <c r="AB298" s="51">
        <f t="shared" ref="AB298:AB304" si="64">+S298</f>
        <v>16165.787916666668</v>
      </c>
      <c r="AC298" s="29"/>
      <c r="AD298" s="51"/>
      <c r="AE298" s="51"/>
      <c r="AF298" s="33"/>
    </row>
    <row r="299" spans="1:32">
      <c r="A299" s="29">
        <v>285</v>
      </c>
      <c r="B299" s="95" t="s">
        <v>289</v>
      </c>
      <c r="C299" s="95" t="s">
        <v>890</v>
      </c>
      <c r="D299" s="95" t="s">
        <v>968</v>
      </c>
      <c r="E299" s="63" t="s">
        <v>393</v>
      </c>
      <c r="F299" s="61">
        <v>11832.53</v>
      </c>
      <c r="G299" s="61">
        <v>51405.59</v>
      </c>
      <c r="H299" s="61">
        <v>51692.28</v>
      </c>
      <c r="I299" s="61">
        <v>51994.82</v>
      </c>
      <c r="J299" s="61">
        <v>52297</v>
      </c>
      <c r="K299" s="61">
        <v>52611.07</v>
      </c>
      <c r="L299" s="61">
        <v>52916.83</v>
      </c>
      <c r="M299" s="61">
        <v>53234.62</v>
      </c>
      <c r="N299" s="61">
        <v>53554.32</v>
      </c>
      <c r="O299" s="61">
        <v>53865.57</v>
      </c>
      <c r="P299" s="61">
        <v>54189.06</v>
      </c>
      <c r="Q299" s="61">
        <v>0</v>
      </c>
      <c r="R299" s="61">
        <v>0</v>
      </c>
      <c r="S299" s="62">
        <f t="shared" si="60"/>
        <v>44473.118750000001</v>
      </c>
      <c r="T299" s="29"/>
      <c r="U299" s="51"/>
      <c r="V299" s="29"/>
      <c r="W299" s="29"/>
      <c r="X299" s="51">
        <v>44473.118750000001</v>
      </c>
      <c r="Y299" s="91"/>
      <c r="Z299" s="91"/>
      <c r="AA299" s="91"/>
      <c r="AB299" s="51">
        <f t="shared" si="64"/>
        <v>44473.118750000001</v>
      </c>
      <c r="AC299" s="29"/>
      <c r="AD299" s="51"/>
      <c r="AE299" s="51"/>
      <c r="AF299" s="33"/>
    </row>
    <row r="300" spans="1:32">
      <c r="A300" s="29">
        <v>286</v>
      </c>
      <c r="B300" s="95" t="s">
        <v>289</v>
      </c>
      <c r="C300" s="95" t="s">
        <v>890</v>
      </c>
      <c r="D300" s="95" t="s">
        <v>969</v>
      </c>
      <c r="E300" s="63" t="s">
        <v>394</v>
      </c>
      <c r="F300" s="61">
        <v>24225.97</v>
      </c>
      <c r="G300" s="61">
        <v>21269.94</v>
      </c>
      <c r="H300" s="61">
        <v>18521.11</v>
      </c>
      <c r="I300" s="61">
        <v>15735.58</v>
      </c>
      <c r="J300" s="61">
        <v>13178.47</v>
      </c>
      <c r="K300" s="61">
        <v>10933.67</v>
      </c>
      <c r="L300" s="61">
        <v>8809.7099999999991</v>
      </c>
      <c r="M300" s="61">
        <v>6668.53</v>
      </c>
      <c r="N300" s="61">
        <v>4600.3900000000003</v>
      </c>
      <c r="O300" s="61">
        <v>2373.75</v>
      </c>
      <c r="P300" s="61">
        <v>-287.030000000001</v>
      </c>
      <c r="Q300" s="61">
        <v>37104.14</v>
      </c>
      <c r="R300" s="61">
        <v>33756.03</v>
      </c>
      <c r="S300" s="62">
        <f t="shared" si="60"/>
        <v>13991.605000000001</v>
      </c>
      <c r="T300" s="29"/>
      <c r="U300" s="51"/>
      <c r="V300" s="29"/>
      <c r="W300" s="29"/>
      <c r="X300" s="51">
        <v>13991.605000000001</v>
      </c>
      <c r="Y300" s="91"/>
      <c r="Z300" s="91"/>
      <c r="AA300" s="91"/>
      <c r="AB300" s="51">
        <f t="shared" si="64"/>
        <v>13991.605000000001</v>
      </c>
      <c r="AC300" s="29"/>
      <c r="AD300" s="51"/>
      <c r="AE300" s="51"/>
      <c r="AF300" s="33"/>
    </row>
    <row r="301" spans="1:32">
      <c r="A301" s="29">
        <v>287</v>
      </c>
      <c r="B301" s="95" t="s">
        <v>289</v>
      </c>
      <c r="C301" s="95" t="s">
        <v>890</v>
      </c>
      <c r="D301" s="95" t="s">
        <v>970</v>
      </c>
      <c r="E301" s="63" t="s">
        <v>393</v>
      </c>
      <c r="F301" s="61">
        <v>28922.78</v>
      </c>
      <c r="G301" s="61">
        <v>29101.360000000001</v>
      </c>
      <c r="H301" s="61">
        <v>29263.66</v>
      </c>
      <c r="I301" s="61">
        <v>29434.94</v>
      </c>
      <c r="J301" s="61">
        <v>39076.67</v>
      </c>
      <c r="K301" s="61">
        <v>39311.35</v>
      </c>
      <c r="L301" s="61">
        <v>39539.82</v>
      </c>
      <c r="M301" s="61">
        <v>39777.279999999999</v>
      </c>
      <c r="N301" s="61">
        <v>40016.160000000003</v>
      </c>
      <c r="O301" s="61">
        <v>40248.730000000003</v>
      </c>
      <c r="P301" s="61">
        <v>40490.44</v>
      </c>
      <c r="Q301" s="61">
        <v>3452.1499999999901</v>
      </c>
      <c r="R301" s="61">
        <v>3472.8799999999901</v>
      </c>
      <c r="S301" s="62">
        <f t="shared" si="60"/>
        <v>32159.199166666662</v>
      </c>
      <c r="T301" s="29"/>
      <c r="U301" s="29"/>
      <c r="V301" s="29"/>
      <c r="W301" s="29"/>
      <c r="X301" s="51">
        <v>32159.199166666662</v>
      </c>
      <c r="Y301" s="91"/>
      <c r="Z301" s="91"/>
      <c r="AA301" s="91"/>
      <c r="AB301" s="51">
        <f t="shared" si="64"/>
        <v>32159.199166666662</v>
      </c>
      <c r="AC301" s="29"/>
      <c r="AD301" s="51"/>
      <c r="AE301" s="51"/>
      <c r="AF301" s="33"/>
    </row>
    <row r="302" spans="1:32">
      <c r="A302" s="29">
        <v>288</v>
      </c>
      <c r="B302" s="95" t="s">
        <v>289</v>
      </c>
      <c r="C302" s="95" t="s">
        <v>890</v>
      </c>
      <c r="D302" s="95" t="s">
        <v>971</v>
      </c>
      <c r="E302" s="63" t="s">
        <v>397</v>
      </c>
      <c r="F302" s="61">
        <v>1087376.8799999999</v>
      </c>
      <c r="G302" s="61">
        <v>1094468.9099999999</v>
      </c>
      <c r="H302" s="61">
        <v>1103255.1100000001</v>
      </c>
      <c r="I302" s="61">
        <v>1111138.8999999999</v>
      </c>
      <c r="J302" s="61">
        <v>1119725.54</v>
      </c>
      <c r="K302" s="61">
        <v>1131231.5</v>
      </c>
      <c r="L302" s="61">
        <v>1141290.53</v>
      </c>
      <c r="M302" s="61">
        <v>1192442.45</v>
      </c>
      <c r="N302" s="61">
        <v>1217657.07</v>
      </c>
      <c r="O302" s="61">
        <v>1225635.52</v>
      </c>
      <c r="P302" s="61">
        <v>1236864.48</v>
      </c>
      <c r="Q302" s="61">
        <v>1245296.1399999999</v>
      </c>
      <c r="R302" s="61">
        <v>1270490.77</v>
      </c>
      <c r="S302" s="62">
        <f t="shared" si="60"/>
        <v>1166494.9979166666</v>
      </c>
      <c r="T302" s="29"/>
      <c r="U302" s="51"/>
      <c r="V302" s="29"/>
      <c r="W302" s="29"/>
      <c r="X302" s="51">
        <v>1166494.9979166666</v>
      </c>
      <c r="Y302" s="91"/>
      <c r="Z302" s="91"/>
      <c r="AA302" s="91"/>
      <c r="AB302" s="51">
        <f t="shared" si="64"/>
        <v>1166494.9979166666</v>
      </c>
      <c r="AC302" s="29"/>
      <c r="AD302" s="51"/>
      <c r="AE302" s="51"/>
      <c r="AF302" s="33"/>
    </row>
    <row r="303" spans="1:32">
      <c r="A303" s="29">
        <v>289</v>
      </c>
      <c r="B303" s="95" t="s">
        <v>289</v>
      </c>
      <c r="C303" s="95" t="s">
        <v>890</v>
      </c>
      <c r="D303" s="95" t="s">
        <v>972</v>
      </c>
      <c r="E303" s="63" t="s">
        <v>399</v>
      </c>
      <c r="F303" s="61">
        <v>193065.03</v>
      </c>
      <c r="G303" s="61">
        <v>188594.12</v>
      </c>
      <c r="H303" s="61">
        <v>184482.46</v>
      </c>
      <c r="I303" s="61">
        <v>180330.64</v>
      </c>
      <c r="J303" s="61">
        <v>177248.61</v>
      </c>
      <c r="K303" s="61">
        <v>175377.97</v>
      </c>
      <c r="L303" s="61">
        <v>173817.79</v>
      </c>
      <c r="M303" s="61">
        <v>172700.34</v>
      </c>
      <c r="N303" s="61">
        <v>171683.89</v>
      </c>
      <c r="O303" s="61">
        <v>170499.42</v>
      </c>
      <c r="P303" s="61">
        <v>168775.72</v>
      </c>
      <c r="Q303" s="61">
        <v>166104.87</v>
      </c>
      <c r="R303" s="61">
        <v>162328.49</v>
      </c>
      <c r="S303" s="62">
        <f t="shared" si="60"/>
        <v>175609.38249999998</v>
      </c>
      <c r="T303" s="29"/>
      <c r="U303" s="29"/>
      <c r="V303" s="29"/>
      <c r="W303" s="29"/>
      <c r="X303" s="51">
        <v>175609.38249999998</v>
      </c>
      <c r="Y303" s="91"/>
      <c r="Z303" s="91"/>
      <c r="AA303" s="91"/>
      <c r="AB303" s="51">
        <f t="shared" si="64"/>
        <v>175609.38249999998</v>
      </c>
      <c r="AC303" s="29"/>
      <c r="AD303" s="29"/>
      <c r="AE303" s="29"/>
      <c r="AF303" s="33"/>
    </row>
    <row r="304" spans="1:32">
      <c r="A304" s="29">
        <v>290</v>
      </c>
      <c r="B304" s="95" t="s">
        <v>289</v>
      </c>
      <c r="C304" s="95" t="s">
        <v>890</v>
      </c>
      <c r="D304" s="95" t="s">
        <v>973</v>
      </c>
      <c r="E304" s="63" t="s">
        <v>398</v>
      </c>
      <c r="F304" s="61">
        <v>243031.08</v>
      </c>
      <c r="G304" s="61">
        <v>226829.01</v>
      </c>
      <c r="H304" s="61">
        <v>210626.94</v>
      </c>
      <c r="I304" s="61">
        <v>194424.87</v>
      </c>
      <c r="J304" s="61">
        <v>178222.8</v>
      </c>
      <c r="K304" s="61">
        <v>162020.73000000001</v>
      </c>
      <c r="L304" s="61">
        <v>145818.66</v>
      </c>
      <c r="M304" s="61">
        <v>129616.59</v>
      </c>
      <c r="N304" s="61">
        <v>113414.52</v>
      </c>
      <c r="O304" s="61">
        <v>97212.449999999895</v>
      </c>
      <c r="P304" s="61">
        <v>81010.379999999903</v>
      </c>
      <c r="Q304" s="61">
        <v>64808.309999999903</v>
      </c>
      <c r="R304" s="61">
        <v>48606.239999999903</v>
      </c>
      <c r="S304" s="62">
        <f t="shared" si="60"/>
        <v>145818.65999999997</v>
      </c>
      <c r="T304" s="29"/>
      <c r="U304" s="29"/>
      <c r="V304" s="29"/>
      <c r="W304" s="29"/>
      <c r="X304" s="51">
        <v>145818.65999999997</v>
      </c>
      <c r="Y304" s="91"/>
      <c r="Z304" s="91"/>
      <c r="AA304" s="91"/>
      <c r="AB304" s="51">
        <f t="shared" si="64"/>
        <v>145818.65999999997</v>
      </c>
      <c r="AC304" s="29"/>
      <c r="AD304" s="29"/>
      <c r="AE304" s="29"/>
      <c r="AF304" s="33"/>
    </row>
    <row r="305" spans="1:32">
      <c r="A305" s="29">
        <v>291</v>
      </c>
      <c r="B305" s="95" t="s">
        <v>291</v>
      </c>
      <c r="C305" s="95" t="s">
        <v>890</v>
      </c>
      <c r="D305" s="95" t="s">
        <v>974</v>
      </c>
      <c r="E305" s="63" t="s">
        <v>395</v>
      </c>
      <c r="F305" s="61">
        <v>23161573.359999999</v>
      </c>
      <c r="G305" s="61">
        <v>23161537.359999999</v>
      </c>
      <c r="H305" s="61">
        <v>22718593.309999999</v>
      </c>
      <c r="I305" s="61">
        <v>22729822.809999999</v>
      </c>
      <c r="J305" s="61">
        <v>22744056.809999999</v>
      </c>
      <c r="K305" s="61">
        <v>22512845.699999999</v>
      </c>
      <c r="L305" s="61">
        <v>22878868.890000001</v>
      </c>
      <c r="M305" s="61">
        <v>22888949.890000001</v>
      </c>
      <c r="N305" s="61">
        <v>22885637.390000001</v>
      </c>
      <c r="O305" s="61">
        <v>22702000.600000001</v>
      </c>
      <c r="P305" s="61">
        <v>22705018.100000001</v>
      </c>
      <c r="Q305" s="61">
        <v>22265535.32</v>
      </c>
      <c r="R305" s="61">
        <v>22525919.199999999</v>
      </c>
      <c r="S305" s="62">
        <f t="shared" si="60"/>
        <v>22753051.038333327</v>
      </c>
      <c r="T305" s="29"/>
      <c r="U305" s="51">
        <v>22753051.038333327</v>
      </c>
      <c r="V305" s="29"/>
      <c r="W305" s="29"/>
      <c r="X305" s="29"/>
      <c r="Y305" s="91"/>
      <c r="Z305" s="91"/>
      <c r="AA305" s="91"/>
      <c r="AB305" s="29"/>
      <c r="AC305" s="29"/>
      <c r="AD305" s="51">
        <f t="shared" ref="AD305:AD315" si="65">+S305</f>
        <v>22753051.038333327</v>
      </c>
      <c r="AE305" s="51"/>
      <c r="AF305" s="33"/>
    </row>
    <row r="306" spans="1:32">
      <c r="A306" s="29">
        <v>292</v>
      </c>
      <c r="B306" s="95" t="s">
        <v>291</v>
      </c>
      <c r="C306" s="95" t="s">
        <v>890</v>
      </c>
      <c r="D306" s="95" t="s">
        <v>975</v>
      </c>
      <c r="E306" s="63" t="s">
        <v>396</v>
      </c>
      <c r="F306" s="61">
        <v>466500</v>
      </c>
      <c r="G306" s="61">
        <v>466500</v>
      </c>
      <c r="H306" s="61">
        <v>466500</v>
      </c>
      <c r="I306" s="61">
        <v>466500</v>
      </c>
      <c r="J306" s="61">
        <v>466500</v>
      </c>
      <c r="K306" s="61">
        <v>466500</v>
      </c>
      <c r="L306" s="61">
        <v>466500</v>
      </c>
      <c r="M306" s="61">
        <v>466500</v>
      </c>
      <c r="N306" s="61">
        <v>466500</v>
      </c>
      <c r="O306" s="61">
        <v>466500</v>
      </c>
      <c r="P306" s="61">
        <v>466500</v>
      </c>
      <c r="Q306" s="61">
        <v>466500</v>
      </c>
      <c r="R306" s="61">
        <v>466500</v>
      </c>
      <c r="S306" s="62">
        <f t="shared" si="60"/>
        <v>466500</v>
      </c>
      <c r="T306" s="29"/>
      <c r="U306" s="51">
        <v>466500</v>
      </c>
      <c r="V306" s="29"/>
      <c r="W306" s="29"/>
      <c r="X306" s="29"/>
      <c r="Y306" s="91"/>
      <c r="Z306" s="91"/>
      <c r="AA306" s="91"/>
      <c r="AB306" s="29"/>
      <c r="AC306" s="29"/>
      <c r="AD306" s="51">
        <f t="shared" si="65"/>
        <v>466500</v>
      </c>
      <c r="AE306" s="51"/>
      <c r="AF306" s="33"/>
    </row>
    <row r="307" spans="1:32">
      <c r="A307" s="29">
        <v>293</v>
      </c>
      <c r="B307" s="95" t="s">
        <v>291</v>
      </c>
      <c r="C307" s="95" t="s">
        <v>890</v>
      </c>
      <c r="D307" s="95" t="s">
        <v>976</v>
      </c>
      <c r="E307" s="63" t="s">
        <v>398</v>
      </c>
      <c r="F307" s="61">
        <v>7308127.2699999996</v>
      </c>
      <c r="G307" s="61">
        <v>7117611.3799999999</v>
      </c>
      <c r="H307" s="61">
        <v>7119243.2999999998</v>
      </c>
      <c r="I307" s="61">
        <v>7132573.1900000004</v>
      </c>
      <c r="J307" s="61">
        <v>7136700.2300000004</v>
      </c>
      <c r="K307" s="61">
        <v>7291895.2199999997</v>
      </c>
      <c r="L307" s="61">
        <v>7818956.8700000001</v>
      </c>
      <c r="M307" s="61">
        <v>5776673.0599999996</v>
      </c>
      <c r="N307" s="61">
        <v>6237130.46</v>
      </c>
      <c r="O307" s="61">
        <v>6691183.4299999997</v>
      </c>
      <c r="P307" s="61">
        <v>7069790.9000000004</v>
      </c>
      <c r="Q307" s="61">
        <v>7579328.1500000004</v>
      </c>
      <c r="R307" s="61">
        <v>7887089.9500000002</v>
      </c>
      <c r="S307" s="62">
        <f t="shared" si="60"/>
        <v>7047391.2333333343</v>
      </c>
      <c r="T307" s="29"/>
      <c r="U307" s="51">
        <v>7047391.2333333343</v>
      </c>
      <c r="V307" s="29"/>
      <c r="W307" s="29"/>
      <c r="X307" s="29"/>
      <c r="Y307" s="91"/>
      <c r="Z307" s="91"/>
      <c r="AA307" s="91"/>
      <c r="AB307" s="29"/>
      <c r="AC307" s="29"/>
      <c r="AD307" s="51">
        <f t="shared" si="65"/>
        <v>7047391.2333333343</v>
      </c>
      <c r="AE307" s="51"/>
      <c r="AF307" s="33"/>
    </row>
    <row r="308" spans="1:32">
      <c r="A308" s="29">
        <v>294</v>
      </c>
      <c r="B308" s="95" t="s">
        <v>291</v>
      </c>
      <c r="C308" s="95" t="s">
        <v>890</v>
      </c>
      <c r="D308" s="95" t="s">
        <v>977</v>
      </c>
      <c r="E308" s="63" t="s">
        <v>720</v>
      </c>
      <c r="F308" s="61">
        <v>9.3132257461547893E-10</v>
      </c>
      <c r="G308" s="61">
        <v>0</v>
      </c>
      <c r="H308" s="61">
        <v>0</v>
      </c>
      <c r="I308" s="61">
        <v>0</v>
      </c>
      <c r="J308" s="61">
        <v>0</v>
      </c>
      <c r="K308" s="61">
        <v>0</v>
      </c>
      <c r="L308" s="61">
        <v>0</v>
      </c>
      <c r="M308" s="61">
        <v>0</v>
      </c>
      <c r="N308" s="61">
        <v>0</v>
      </c>
      <c r="O308" s="61">
        <v>0</v>
      </c>
      <c r="P308" s="61">
        <v>0</v>
      </c>
      <c r="Q308" s="61">
        <v>0</v>
      </c>
      <c r="R308" s="61">
        <v>0</v>
      </c>
      <c r="S308" s="62">
        <f t="shared" si="60"/>
        <v>3.8805107275644955E-11</v>
      </c>
      <c r="T308" s="29"/>
      <c r="U308" s="51">
        <v>3.8805107275644955E-11</v>
      </c>
      <c r="V308" s="29"/>
      <c r="W308" s="29"/>
      <c r="X308" s="29"/>
      <c r="Y308" s="91"/>
      <c r="Z308" s="91"/>
      <c r="AA308" s="91"/>
      <c r="AB308" s="29"/>
      <c r="AC308" s="29"/>
      <c r="AD308" s="51">
        <f t="shared" si="65"/>
        <v>3.8805107275644955E-11</v>
      </c>
      <c r="AE308" s="51"/>
      <c r="AF308" s="33"/>
    </row>
    <row r="309" spans="1:32">
      <c r="A309" s="29">
        <v>295</v>
      </c>
      <c r="B309" s="95" t="s">
        <v>291</v>
      </c>
      <c r="C309" s="95" t="s">
        <v>890</v>
      </c>
      <c r="D309" s="95" t="s">
        <v>978</v>
      </c>
      <c r="E309" s="63" t="s">
        <v>609</v>
      </c>
      <c r="F309" s="61">
        <v>0</v>
      </c>
      <c r="G309" s="61">
        <v>0</v>
      </c>
      <c r="H309" s="61">
        <v>0</v>
      </c>
      <c r="I309" s="61">
        <v>0</v>
      </c>
      <c r="J309" s="61">
        <v>0</v>
      </c>
      <c r="K309" s="61">
        <v>0</v>
      </c>
      <c r="L309" s="61">
        <v>0</v>
      </c>
      <c r="M309" s="61">
        <v>0</v>
      </c>
      <c r="N309" s="61">
        <v>0</v>
      </c>
      <c r="O309" s="61">
        <v>0</v>
      </c>
      <c r="P309" s="61">
        <v>0</v>
      </c>
      <c r="Q309" s="61">
        <v>0</v>
      </c>
      <c r="R309" s="61">
        <v>0</v>
      </c>
      <c r="S309" s="62">
        <f t="shared" si="60"/>
        <v>0</v>
      </c>
      <c r="T309" s="29"/>
      <c r="U309" s="51">
        <v>0</v>
      </c>
      <c r="V309" s="29"/>
      <c r="W309" s="29"/>
      <c r="X309" s="29"/>
      <c r="Y309" s="91"/>
      <c r="Z309" s="91"/>
      <c r="AA309" s="91"/>
      <c r="AB309" s="29"/>
      <c r="AC309" s="29"/>
      <c r="AD309" s="51">
        <f t="shared" si="65"/>
        <v>0</v>
      </c>
      <c r="AE309" s="51"/>
      <c r="AF309" s="33"/>
    </row>
    <row r="310" spans="1:32">
      <c r="A310" s="29">
        <v>296</v>
      </c>
      <c r="B310" s="95" t="s">
        <v>291</v>
      </c>
      <c r="C310" s="95" t="s">
        <v>890</v>
      </c>
      <c r="D310" s="95" t="s">
        <v>979</v>
      </c>
      <c r="E310" s="63" t="s">
        <v>648</v>
      </c>
      <c r="F310" s="61">
        <v>4112454.8599999901</v>
      </c>
      <c r="G310" s="61">
        <v>4067263.05</v>
      </c>
      <c r="H310" s="61">
        <v>4022071.24</v>
      </c>
      <c r="I310" s="61">
        <v>3976879.43</v>
      </c>
      <c r="J310" s="61">
        <v>3931687.62</v>
      </c>
      <c r="K310" s="61">
        <v>3886495.81</v>
      </c>
      <c r="L310" s="61">
        <v>3841304</v>
      </c>
      <c r="M310" s="61">
        <v>3796112.19</v>
      </c>
      <c r="N310" s="61">
        <v>3750920.38</v>
      </c>
      <c r="O310" s="61">
        <v>3705728.57</v>
      </c>
      <c r="P310" s="61">
        <v>3660536.76</v>
      </c>
      <c r="Q310" s="61">
        <v>3615344.95</v>
      </c>
      <c r="R310" s="61">
        <v>3570153.14</v>
      </c>
      <c r="S310" s="62">
        <f t="shared" si="60"/>
        <v>3841303.9999999995</v>
      </c>
      <c r="T310" s="29"/>
      <c r="U310" s="51">
        <v>3841303.9999999995</v>
      </c>
      <c r="V310" s="29"/>
      <c r="W310" s="29"/>
      <c r="X310" s="29"/>
      <c r="Y310" s="91"/>
      <c r="Z310" s="91"/>
      <c r="AA310" s="91"/>
      <c r="AB310" s="29"/>
      <c r="AC310" s="29"/>
      <c r="AD310" s="51">
        <f t="shared" si="65"/>
        <v>3841303.9999999995</v>
      </c>
      <c r="AE310" s="51"/>
      <c r="AF310" s="33"/>
    </row>
    <row r="311" spans="1:32">
      <c r="A311" s="29">
        <v>297</v>
      </c>
      <c r="B311" s="95" t="s">
        <v>291</v>
      </c>
      <c r="C311" s="95" t="s">
        <v>890</v>
      </c>
      <c r="D311" s="95" t="s">
        <v>980</v>
      </c>
      <c r="E311" s="63" t="s">
        <v>649</v>
      </c>
      <c r="F311" s="61">
        <v>4979406.46</v>
      </c>
      <c r="G311" s="61">
        <v>4934139.13</v>
      </c>
      <c r="H311" s="61">
        <v>4888871.8</v>
      </c>
      <c r="I311" s="61">
        <v>4843604.47</v>
      </c>
      <c r="J311" s="61">
        <v>4798337.1399999997</v>
      </c>
      <c r="K311" s="61">
        <v>4753069.8099999996</v>
      </c>
      <c r="L311" s="61">
        <v>4707802.4800000004</v>
      </c>
      <c r="M311" s="61">
        <v>4662535.1500000004</v>
      </c>
      <c r="N311" s="61">
        <v>4617267.82</v>
      </c>
      <c r="O311" s="61">
        <v>4572000.49</v>
      </c>
      <c r="P311" s="61">
        <v>4526733.16</v>
      </c>
      <c r="Q311" s="61">
        <v>4481465.83</v>
      </c>
      <c r="R311" s="61">
        <v>4436198.5</v>
      </c>
      <c r="S311" s="62">
        <f t="shared" si="60"/>
        <v>4707802.4800000004</v>
      </c>
      <c r="T311" s="29"/>
      <c r="U311" s="51">
        <v>4707802.4800000004</v>
      </c>
      <c r="V311" s="29"/>
      <c r="W311" s="29"/>
      <c r="X311" s="29"/>
      <c r="Y311" s="91"/>
      <c r="Z311" s="91"/>
      <c r="AA311" s="91"/>
      <c r="AB311" s="29"/>
      <c r="AC311" s="29"/>
      <c r="AD311" s="51">
        <f t="shared" si="65"/>
        <v>4707802.4800000004</v>
      </c>
      <c r="AE311" s="51"/>
      <c r="AF311" s="33"/>
    </row>
    <row r="312" spans="1:32">
      <c r="A312" s="29">
        <v>298</v>
      </c>
      <c r="B312" s="95" t="s">
        <v>291</v>
      </c>
      <c r="C312" s="95" t="s">
        <v>890</v>
      </c>
      <c r="D312" s="95" t="s">
        <v>981</v>
      </c>
      <c r="E312" s="63" t="s">
        <v>650</v>
      </c>
      <c r="F312" s="61">
        <v>0</v>
      </c>
      <c r="G312" s="61">
        <v>0</v>
      </c>
      <c r="H312" s="61">
        <v>0</v>
      </c>
      <c r="I312" s="61">
        <v>0</v>
      </c>
      <c r="J312" s="61">
        <v>0</v>
      </c>
      <c r="K312" s="61">
        <v>0</v>
      </c>
      <c r="L312" s="61">
        <v>0</v>
      </c>
      <c r="M312" s="61">
        <v>2550531.96</v>
      </c>
      <c r="N312" s="61">
        <v>2529098.92</v>
      </c>
      <c r="O312" s="61">
        <v>2507665.88</v>
      </c>
      <c r="P312" s="61">
        <v>2486232.84</v>
      </c>
      <c r="Q312" s="61">
        <v>2464799.7999999998</v>
      </c>
      <c r="R312" s="61">
        <v>2443366.7599999998</v>
      </c>
      <c r="S312" s="62">
        <f t="shared" si="60"/>
        <v>1146667.7316666665</v>
      </c>
      <c r="T312" s="29"/>
      <c r="U312" s="51">
        <v>1146667.7316666665</v>
      </c>
      <c r="V312" s="29"/>
      <c r="W312" s="29"/>
      <c r="X312" s="29"/>
      <c r="Y312" s="91"/>
      <c r="Z312" s="91"/>
      <c r="AA312" s="91"/>
      <c r="AB312" s="29"/>
      <c r="AC312" s="29"/>
      <c r="AD312" s="51">
        <f t="shared" si="65"/>
        <v>1146667.7316666665</v>
      </c>
      <c r="AE312" s="51"/>
      <c r="AF312" s="33"/>
    </row>
    <row r="313" spans="1:32">
      <c r="A313" s="29">
        <v>299</v>
      </c>
      <c r="B313" s="95" t="s">
        <v>291</v>
      </c>
      <c r="C313" s="95" t="s">
        <v>890</v>
      </c>
      <c r="D313" s="95" t="s">
        <v>982</v>
      </c>
      <c r="E313" s="63" t="s">
        <v>721</v>
      </c>
      <c r="F313" s="61">
        <v>377288.6</v>
      </c>
      <c r="G313" s="61">
        <v>386892.03</v>
      </c>
      <c r="H313" s="61">
        <v>439009.55</v>
      </c>
      <c r="I313" s="61">
        <v>393227.64</v>
      </c>
      <c r="J313" s="61">
        <v>328290.26</v>
      </c>
      <c r="K313" s="61">
        <v>363586.69</v>
      </c>
      <c r="L313" s="61">
        <v>964084.09</v>
      </c>
      <c r="M313" s="61">
        <v>1.16415321826935E-10</v>
      </c>
      <c r="N313" s="61">
        <v>1.16415321826935E-10</v>
      </c>
      <c r="O313" s="61">
        <v>1.16415321826935E-10</v>
      </c>
      <c r="P313" s="61">
        <v>1.16415321826935E-10</v>
      </c>
      <c r="Q313" s="61">
        <v>1.16415321826935E-10</v>
      </c>
      <c r="R313" s="61">
        <v>1.16415321826935E-10</v>
      </c>
      <c r="S313" s="62">
        <f t="shared" si="60"/>
        <v>255311.21333333338</v>
      </c>
      <c r="T313" s="29"/>
      <c r="U313" s="51">
        <v>255311.21333333338</v>
      </c>
      <c r="V313" s="29"/>
      <c r="W313" s="29"/>
      <c r="X313" s="29"/>
      <c r="Y313" s="91"/>
      <c r="Z313" s="91"/>
      <c r="AA313" s="91"/>
      <c r="AB313" s="29"/>
      <c r="AC313" s="29"/>
      <c r="AD313" s="51">
        <f t="shared" si="65"/>
        <v>255311.21333333338</v>
      </c>
      <c r="AE313" s="51"/>
      <c r="AF313" s="33"/>
    </row>
    <row r="314" spans="1:32">
      <c r="A314" s="29">
        <v>300</v>
      </c>
      <c r="B314" s="95" t="s">
        <v>291</v>
      </c>
      <c r="C314" s="95" t="s">
        <v>890</v>
      </c>
      <c r="D314" s="95" t="s">
        <v>983</v>
      </c>
      <c r="E314" s="63" t="s">
        <v>722</v>
      </c>
      <c r="F314" s="61">
        <v>0</v>
      </c>
      <c r="G314" s="61">
        <v>0</v>
      </c>
      <c r="H314" s="61">
        <v>0</v>
      </c>
      <c r="I314" s="61">
        <v>0</v>
      </c>
      <c r="J314" s="61">
        <v>838048.53</v>
      </c>
      <c r="K314" s="61">
        <v>1250913.74</v>
      </c>
      <c r="L314" s="61">
        <v>1500084.78</v>
      </c>
      <c r="M314" s="61">
        <v>1822066.53</v>
      </c>
      <c r="N314" s="61">
        <v>2029329.62</v>
      </c>
      <c r="O314" s="61">
        <v>2130460.0699999998</v>
      </c>
      <c r="P314" s="61">
        <v>2317079.25</v>
      </c>
      <c r="Q314" s="61">
        <v>2429407.86</v>
      </c>
      <c r="R314" s="61">
        <v>2544531.71</v>
      </c>
      <c r="S314" s="62">
        <f t="shared" si="60"/>
        <v>1299138.0195833333</v>
      </c>
      <c r="T314" s="29"/>
      <c r="U314" s="51">
        <v>1299138.0195833333</v>
      </c>
      <c r="V314" s="29"/>
      <c r="W314" s="29"/>
      <c r="X314" s="29"/>
      <c r="Y314" s="91"/>
      <c r="Z314" s="91"/>
      <c r="AA314" s="91"/>
      <c r="AB314" s="29"/>
      <c r="AC314" s="29"/>
      <c r="AD314" s="51">
        <f t="shared" si="65"/>
        <v>1299138.0195833333</v>
      </c>
      <c r="AE314" s="51"/>
      <c r="AF314" s="33"/>
    </row>
    <row r="315" spans="1:32">
      <c r="A315" s="29">
        <v>301</v>
      </c>
      <c r="B315" s="95" t="s">
        <v>291</v>
      </c>
      <c r="C315" s="95" t="s">
        <v>890</v>
      </c>
      <c r="D315" s="95" t="s">
        <v>984</v>
      </c>
      <c r="E315" s="63" t="s">
        <v>723</v>
      </c>
      <c r="F315" s="61">
        <v>0</v>
      </c>
      <c r="G315" s="61">
        <v>0</v>
      </c>
      <c r="H315" s="61">
        <v>0</v>
      </c>
      <c r="I315" s="61">
        <v>0</v>
      </c>
      <c r="J315" s="61">
        <v>0</v>
      </c>
      <c r="K315" s="61">
        <v>0</v>
      </c>
      <c r="L315" s="61">
        <v>0</v>
      </c>
      <c r="M315" s="61">
        <v>918161.84</v>
      </c>
      <c r="N315" s="61">
        <v>971391.34</v>
      </c>
      <c r="O315" s="61">
        <v>921156.47</v>
      </c>
      <c r="P315" s="61">
        <v>890219.38</v>
      </c>
      <c r="Q315" s="61">
        <v>734810.23</v>
      </c>
      <c r="R315" s="61">
        <v>645477.65</v>
      </c>
      <c r="S315" s="62">
        <f t="shared" si="60"/>
        <v>396539.84041666664</v>
      </c>
      <c r="T315" s="29"/>
      <c r="U315" s="51">
        <v>396539.84041666664</v>
      </c>
      <c r="V315" s="29"/>
      <c r="W315" s="29"/>
      <c r="X315" s="29"/>
      <c r="Y315" s="91"/>
      <c r="Z315" s="91"/>
      <c r="AA315" s="91"/>
      <c r="AB315" s="29"/>
      <c r="AC315" s="29"/>
      <c r="AD315" s="51">
        <f t="shared" si="65"/>
        <v>396539.84041666664</v>
      </c>
      <c r="AE315" s="51"/>
      <c r="AF315" s="33"/>
    </row>
    <row r="316" spans="1:32">
      <c r="A316" s="29">
        <v>302</v>
      </c>
      <c r="B316" s="95" t="s">
        <v>289</v>
      </c>
      <c r="C316" s="95" t="s">
        <v>985</v>
      </c>
      <c r="D316" s="95" t="s">
        <v>986</v>
      </c>
      <c r="E316" s="63" t="s">
        <v>400</v>
      </c>
      <c r="F316" s="61">
        <v>1036900.09</v>
      </c>
      <c r="G316" s="61">
        <v>1403365.26</v>
      </c>
      <c r="H316" s="61">
        <v>1410186.77</v>
      </c>
      <c r="I316" s="61">
        <v>1413336.7</v>
      </c>
      <c r="J316" s="61">
        <v>1416391.83</v>
      </c>
      <c r="K316" s="61">
        <v>1419555.62</v>
      </c>
      <c r="L316" s="61">
        <v>1422624.19</v>
      </c>
      <c r="M316" s="61">
        <v>1425801.9</v>
      </c>
      <c r="N316" s="61">
        <v>1428986.71</v>
      </c>
      <c r="O316" s="61">
        <v>1432075.67</v>
      </c>
      <c r="P316" s="61">
        <v>1435274.5</v>
      </c>
      <c r="Q316" s="61">
        <v>0</v>
      </c>
      <c r="R316" s="61">
        <v>0</v>
      </c>
      <c r="S316" s="62">
        <f t="shared" si="60"/>
        <v>1227170.7662500001</v>
      </c>
      <c r="T316" s="29"/>
      <c r="U316" s="51"/>
      <c r="V316" s="29"/>
      <c r="W316" s="29"/>
      <c r="X316" s="51">
        <v>1227170.7662500001</v>
      </c>
      <c r="Y316" s="91"/>
      <c r="Z316" s="91"/>
      <c r="AA316" s="91"/>
      <c r="AB316" s="51">
        <f t="shared" ref="AB316:AB332" si="66">+S316</f>
        <v>1227170.7662500001</v>
      </c>
      <c r="AC316" s="29"/>
      <c r="AD316" s="51"/>
      <c r="AE316" s="51"/>
      <c r="AF316" s="33"/>
    </row>
    <row r="317" spans="1:32">
      <c r="A317" s="29">
        <v>303</v>
      </c>
      <c r="B317" s="95" t="s">
        <v>289</v>
      </c>
      <c r="C317" s="95" t="s">
        <v>985</v>
      </c>
      <c r="D317" s="95" t="s">
        <v>987</v>
      </c>
      <c r="E317" s="63" t="s">
        <v>401</v>
      </c>
      <c r="F317" s="61">
        <v>-1071014.79</v>
      </c>
      <c r="G317" s="61">
        <v>-1332322.1499999999</v>
      </c>
      <c r="H317" s="61">
        <v>-1335010.1599999999</v>
      </c>
      <c r="I317" s="61">
        <v>-1337992.17</v>
      </c>
      <c r="J317" s="61">
        <v>-1340884.43</v>
      </c>
      <c r="K317" s="61">
        <v>-1343879.56</v>
      </c>
      <c r="L317" s="61">
        <v>-1346784.55</v>
      </c>
      <c r="M317" s="61">
        <v>-1349792.86</v>
      </c>
      <c r="N317" s="61">
        <v>-1352807.89</v>
      </c>
      <c r="O317" s="61">
        <v>-1355732.18</v>
      </c>
      <c r="P317" s="61">
        <v>-1358760.48</v>
      </c>
      <c r="Q317" s="61">
        <v>0</v>
      </c>
      <c r="R317" s="61">
        <v>0</v>
      </c>
      <c r="S317" s="62">
        <f t="shared" ref="S317:S332" si="67">((F317+R317)+((G317+H317+I317+J317+K317+L317+M317+N317+O317+P317+Q317)*2))/24</f>
        <v>-1165789.4854166666</v>
      </c>
      <c r="T317" s="29"/>
      <c r="U317" s="51"/>
      <c r="V317" s="29"/>
      <c r="W317" s="29"/>
      <c r="X317" s="51">
        <v>-1165789.4854166666</v>
      </c>
      <c r="Y317" s="91"/>
      <c r="Z317" s="91"/>
      <c r="AA317" s="91"/>
      <c r="AB317" s="51">
        <f t="shared" si="66"/>
        <v>-1165789.4854166666</v>
      </c>
      <c r="AC317" s="29"/>
      <c r="AD317" s="51"/>
      <c r="AE317" s="51"/>
      <c r="AF317" s="33"/>
    </row>
    <row r="318" spans="1:32">
      <c r="A318" s="29">
        <v>304</v>
      </c>
      <c r="B318" s="95" t="s">
        <v>289</v>
      </c>
      <c r="C318" s="95" t="s">
        <v>985</v>
      </c>
      <c r="D318" s="95" t="s">
        <v>988</v>
      </c>
      <c r="E318" s="63" t="s">
        <v>724</v>
      </c>
      <c r="F318" s="61">
        <v>-434317.89</v>
      </c>
      <c r="G318" s="61">
        <v>-339095.07</v>
      </c>
      <c r="H318" s="61">
        <v>-252001.63</v>
      </c>
      <c r="I318" s="61">
        <v>-163280.99</v>
      </c>
      <c r="J318" s="61">
        <v>-100612.57</v>
      </c>
      <c r="K318" s="61">
        <v>-66170.31</v>
      </c>
      <c r="L318" s="61">
        <v>-38895.25</v>
      </c>
      <c r="M318" s="61">
        <v>-23178.31</v>
      </c>
      <c r="N318" s="61">
        <v>-9299.26</v>
      </c>
      <c r="O318" s="61">
        <v>6961.61</v>
      </c>
      <c r="P318" s="61">
        <v>33002.379999999997</v>
      </c>
      <c r="Q318" s="61">
        <v>-232079.74</v>
      </c>
      <c r="R318" s="61">
        <v>-187427.93</v>
      </c>
      <c r="S318" s="62">
        <f t="shared" si="67"/>
        <v>-124626.83750000002</v>
      </c>
      <c r="T318" s="29"/>
      <c r="U318" s="51"/>
      <c r="V318" s="29"/>
      <c r="W318" s="29"/>
      <c r="X318" s="51">
        <v>-124626.83750000002</v>
      </c>
      <c r="Y318" s="91"/>
      <c r="Z318" s="91"/>
      <c r="AA318" s="91"/>
      <c r="AB318" s="51">
        <f t="shared" si="66"/>
        <v>-124626.83750000002</v>
      </c>
      <c r="AC318" s="29"/>
      <c r="AD318" s="51"/>
      <c r="AE318" s="51"/>
      <c r="AF318" s="33"/>
    </row>
    <row r="319" spans="1:32">
      <c r="A319" s="29">
        <v>305</v>
      </c>
      <c r="B319" s="95" t="s">
        <v>289</v>
      </c>
      <c r="C319" s="95" t="s">
        <v>985</v>
      </c>
      <c r="D319" s="95" t="s">
        <v>973</v>
      </c>
      <c r="E319" s="63" t="s">
        <v>725</v>
      </c>
      <c r="F319" s="61">
        <v>0</v>
      </c>
      <c r="G319" s="61">
        <v>0</v>
      </c>
      <c r="H319" s="61">
        <v>-128458.11</v>
      </c>
      <c r="I319" s="61">
        <v>-163905.54</v>
      </c>
      <c r="J319" s="61">
        <v>-40024.67</v>
      </c>
      <c r="K319" s="61">
        <v>82469.47</v>
      </c>
      <c r="L319" s="61">
        <v>127000.66</v>
      </c>
      <c r="M319" s="61">
        <v>144376.21</v>
      </c>
      <c r="N319" s="61">
        <v>144775.91</v>
      </c>
      <c r="O319" s="61">
        <v>183705.25</v>
      </c>
      <c r="P319" s="61">
        <v>250524.79</v>
      </c>
      <c r="Q319" s="61">
        <v>589516.81999999995</v>
      </c>
      <c r="R319" s="61">
        <v>821806.84</v>
      </c>
      <c r="S319" s="62">
        <f t="shared" si="67"/>
        <v>133407.01749999999</v>
      </c>
      <c r="T319" s="29"/>
      <c r="U319" s="51"/>
      <c r="V319" s="29"/>
      <c r="W319" s="29"/>
      <c r="X319" s="51">
        <v>133407.01749999999</v>
      </c>
      <c r="Y319" s="91"/>
      <c r="Z319" s="91"/>
      <c r="AA319" s="91"/>
      <c r="AB319" s="51">
        <f t="shared" si="66"/>
        <v>133407.01749999999</v>
      </c>
      <c r="AC319" s="29"/>
      <c r="AD319" s="51"/>
      <c r="AE319" s="51"/>
      <c r="AF319" s="33"/>
    </row>
    <row r="320" spans="1:32">
      <c r="A320" s="29">
        <v>306</v>
      </c>
      <c r="B320" s="95" t="s">
        <v>289</v>
      </c>
      <c r="C320" s="95" t="s">
        <v>985</v>
      </c>
      <c r="D320" s="95" t="s">
        <v>978</v>
      </c>
      <c r="E320" s="63" t="s">
        <v>726</v>
      </c>
      <c r="F320" s="61">
        <v>0</v>
      </c>
      <c r="G320" s="61">
        <v>0</v>
      </c>
      <c r="H320" s="61">
        <v>-170475.56</v>
      </c>
      <c r="I320" s="61">
        <v>-51109.61</v>
      </c>
      <c r="J320" s="61">
        <v>14620.72</v>
      </c>
      <c r="K320" s="61">
        <v>-66295.11</v>
      </c>
      <c r="L320" s="61">
        <v>-25172.67</v>
      </c>
      <c r="M320" s="61">
        <v>-467354.04</v>
      </c>
      <c r="N320" s="61">
        <v>-424873.61</v>
      </c>
      <c r="O320" s="61">
        <v>-411044.29</v>
      </c>
      <c r="P320" s="61">
        <v>-413417.01</v>
      </c>
      <c r="Q320" s="61">
        <v>-354119.12</v>
      </c>
      <c r="R320" s="61">
        <v>-494696.84</v>
      </c>
      <c r="S320" s="62">
        <f t="shared" si="67"/>
        <v>-218049.05999999997</v>
      </c>
      <c r="T320" s="29"/>
      <c r="U320" s="51"/>
      <c r="V320" s="29"/>
      <c r="W320" s="29"/>
      <c r="X320" s="51">
        <v>-218049.05999999997</v>
      </c>
      <c r="Y320" s="91"/>
      <c r="Z320" s="91"/>
      <c r="AA320" s="91"/>
      <c r="AB320" s="51">
        <f t="shared" si="66"/>
        <v>-218049.05999999997</v>
      </c>
      <c r="AC320" s="29"/>
      <c r="AD320" s="51"/>
      <c r="AE320" s="51"/>
      <c r="AF320" s="33"/>
    </row>
    <row r="321" spans="1:32">
      <c r="A321" s="29">
        <v>307</v>
      </c>
      <c r="B321" s="95" t="s">
        <v>289</v>
      </c>
      <c r="C321" s="95" t="s">
        <v>985</v>
      </c>
      <c r="D321" s="95" t="s">
        <v>979</v>
      </c>
      <c r="E321" s="63" t="s">
        <v>727</v>
      </c>
      <c r="F321" s="61">
        <v>0</v>
      </c>
      <c r="G321" s="61">
        <v>0</v>
      </c>
      <c r="H321" s="61">
        <v>-54189.73</v>
      </c>
      <c r="I321" s="61">
        <v>-64016.75</v>
      </c>
      <c r="J321" s="61">
        <v>-25691.07</v>
      </c>
      <c r="K321" s="61">
        <v>7069.83</v>
      </c>
      <c r="L321" s="61">
        <v>19046.96</v>
      </c>
      <c r="M321" s="61">
        <v>25293.08</v>
      </c>
      <c r="N321" s="61">
        <v>25375.23</v>
      </c>
      <c r="O321" s="61">
        <v>52438.05</v>
      </c>
      <c r="P321" s="61">
        <v>74673.429999999993</v>
      </c>
      <c r="Q321" s="61">
        <v>222057.89</v>
      </c>
      <c r="R321" s="61">
        <v>305134.51</v>
      </c>
      <c r="S321" s="62">
        <f t="shared" si="67"/>
        <v>36218.681250000001</v>
      </c>
      <c r="T321" s="29"/>
      <c r="U321" s="51"/>
      <c r="V321" s="29"/>
      <c r="W321" s="29"/>
      <c r="X321" s="51">
        <v>36218.681250000001</v>
      </c>
      <c r="Y321" s="91"/>
      <c r="Z321" s="91"/>
      <c r="AA321" s="91"/>
      <c r="AB321" s="51">
        <f t="shared" si="66"/>
        <v>36218.681250000001</v>
      </c>
      <c r="AC321" s="29"/>
      <c r="AD321" s="51"/>
      <c r="AE321" s="51"/>
      <c r="AF321" s="33"/>
    </row>
    <row r="322" spans="1:32">
      <c r="A322" s="29">
        <v>308</v>
      </c>
      <c r="B322" s="95" t="s">
        <v>289</v>
      </c>
      <c r="C322" s="95" t="s">
        <v>985</v>
      </c>
      <c r="D322" s="95" t="s">
        <v>980</v>
      </c>
      <c r="E322" s="63" t="s">
        <v>728</v>
      </c>
      <c r="F322" s="61">
        <v>0</v>
      </c>
      <c r="G322" s="61">
        <v>0</v>
      </c>
      <c r="H322" s="61">
        <v>-69108.490000000005</v>
      </c>
      <c r="I322" s="61">
        <v>-104820.15</v>
      </c>
      <c r="J322" s="61">
        <v>-70281.14</v>
      </c>
      <c r="K322" s="61">
        <v>-102645.34</v>
      </c>
      <c r="L322" s="61">
        <v>-48650.82</v>
      </c>
      <c r="M322" s="61">
        <v>-252219.97</v>
      </c>
      <c r="N322" s="61">
        <v>-223530.13</v>
      </c>
      <c r="O322" s="61">
        <v>-242808.95999999999</v>
      </c>
      <c r="P322" s="61">
        <v>-236136.21</v>
      </c>
      <c r="Q322" s="61">
        <v>-71789.740000000005</v>
      </c>
      <c r="R322" s="61">
        <v>-172544.23</v>
      </c>
      <c r="S322" s="62">
        <f t="shared" si="67"/>
        <v>-125688.58875</v>
      </c>
      <c r="T322" s="29"/>
      <c r="U322" s="51"/>
      <c r="V322" s="29"/>
      <c r="W322" s="29"/>
      <c r="X322" s="51">
        <v>-125688.58875</v>
      </c>
      <c r="Y322" s="91"/>
      <c r="Z322" s="91"/>
      <c r="AA322" s="91"/>
      <c r="AB322" s="51">
        <f t="shared" si="66"/>
        <v>-125688.58875</v>
      </c>
      <c r="AC322" s="29"/>
      <c r="AD322" s="51"/>
      <c r="AE322" s="51"/>
      <c r="AF322" s="33"/>
    </row>
    <row r="323" spans="1:32">
      <c r="A323" s="29">
        <v>309</v>
      </c>
      <c r="B323" s="95" t="s">
        <v>289</v>
      </c>
      <c r="C323" s="95" t="s">
        <v>985</v>
      </c>
      <c r="D323" s="95" t="s">
        <v>610</v>
      </c>
      <c r="E323" s="63" t="s">
        <v>611</v>
      </c>
      <c r="F323" s="61">
        <v>59244.84</v>
      </c>
      <c r="G323" s="61">
        <v>55519.51</v>
      </c>
      <c r="H323" s="61">
        <v>58478.87</v>
      </c>
      <c r="I323" s="61">
        <v>35997.160000000003</v>
      </c>
      <c r="J323" s="61">
        <v>15417.4</v>
      </c>
      <c r="K323" s="61">
        <v>11225.51</v>
      </c>
      <c r="L323" s="61">
        <v>1647.65</v>
      </c>
      <c r="M323" s="61">
        <v>5743.68</v>
      </c>
      <c r="N323" s="61">
        <v>6247.17</v>
      </c>
      <c r="O323" s="61">
        <v>11188.11</v>
      </c>
      <c r="P323" s="61">
        <v>26567.45</v>
      </c>
      <c r="Q323" s="61">
        <v>17318.849999999999</v>
      </c>
      <c r="R323" s="61">
        <v>27572.63</v>
      </c>
      <c r="S323" s="62">
        <f t="shared" si="67"/>
        <v>24063.341250000001</v>
      </c>
      <c r="T323" s="29"/>
      <c r="U323" s="51"/>
      <c r="V323" s="29"/>
      <c r="W323" s="29"/>
      <c r="X323" s="51">
        <v>24063.341250000001</v>
      </c>
      <c r="Y323" s="91"/>
      <c r="Z323" s="91"/>
      <c r="AA323" s="91"/>
      <c r="AB323" s="51">
        <f t="shared" si="66"/>
        <v>24063.341250000001</v>
      </c>
      <c r="AC323" s="29"/>
      <c r="AD323" s="51"/>
      <c r="AE323" s="51"/>
      <c r="AF323" s="33"/>
    </row>
    <row r="324" spans="1:32">
      <c r="A324" s="29">
        <v>310</v>
      </c>
      <c r="B324" s="95" t="s">
        <v>291</v>
      </c>
      <c r="C324" s="95" t="s">
        <v>985</v>
      </c>
      <c r="D324" s="95" t="s">
        <v>989</v>
      </c>
      <c r="E324" s="63" t="s">
        <v>363</v>
      </c>
      <c r="F324" s="61">
        <v>0</v>
      </c>
      <c r="G324" s="61">
        <v>0</v>
      </c>
      <c r="H324" s="61">
        <v>0</v>
      </c>
      <c r="I324" s="61">
        <v>0</v>
      </c>
      <c r="J324" s="61">
        <v>0</v>
      </c>
      <c r="K324" s="61">
        <v>0</v>
      </c>
      <c r="L324" s="61">
        <v>0</v>
      </c>
      <c r="M324" s="61">
        <v>0</v>
      </c>
      <c r="N324" s="61">
        <v>0</v>
      </c>
      <c r="O324" s="61">
        <v>0</v>
      </c>
      <c r="P324" s="61">
        <v>0</v>
      </c>
      <c r="Q324" s="61">
        <v>0</v>
      </c>
      <c r="R324" s="61">
        <v>0</v>
      </c>
      <c r="S324" s="62">
        <f t="shared" si="67"/>
        <v>0</v>
      </c>
      <c r="T324" s="29"/>
      <c r="U324" s="51"/>
      <c r="V324" s="29"/>
      <c r="W324" s="29"/>
      <c r="X324" s="51">
        <v>0</v>
      </c>
      <c r="Y324" s="91"/>
      <c r="Z324" s="91"/>
      <c r="AA324" s="91"/>
      <c r="AB324" s="51">
        <f t="shared" si="66"/>
        <v>0</v>
      </c>
      <c r="AC324" s="29"/>
      <c r="AD324" s="51"/>
      <c r="AE324" s="51"/>
      <c r="AF324" s="33"/>
    </row>
    <row r="325" spans="1:32">
      <c r="A325" s="29">
        <v>311</v>
      </c>
      <c r="B325" s="95" t="s">
        <v>291</v>
      </c>
      <c r="C325" s="95" t="s">
        <v>985</v>
      </c>
      <c r="D325" s="95" t="s">
        <v>990</v>
      </c>
      <c r="E325" s="63" t="s">
        <v>364</v>
      </c>
      <c r="F325" s="61">
        <v>0</v>
      </c>
      <c r="G325" s="61">
        <v>0</v>
      </c>
      <c r="H325" s="61">
        <v>0</v>
      </c>
      <c r="I325" s="61">
        <v>0</v>
      </c>
      <c r="J325" s="61">
        <v>0</v>
      </c>
      <c r="K325" s="61">
        <v>0</v>
      </c>
      <c r="L325" s="61">
        <v>0</v>
      </c>
      <c r="M325" s="61">
        <v>0</v>
      </c>
      <c r="N325" s="61">
        <v>0</v>
      </c>
      <c r="O325" s="61">
        <v>0</v>
      </c>
      <c r="P325" s="61">
        <v>0</v>
      </c>
      <c r="Q325" s="61">
        <v>0</v>
      </c>
      <c r="R325" s="61">
        <v>0</v>
      </c>
      <c r="S325" s="62">
        <f t="shared" si="67"/>
        <v>0</v>
      </c>
      <c r="T325" s="29"/>
      <c r="U325" s="51"/>
      <c r="V325" s="29"/>
      <c r="W325" s="29"/>
      <c r="X325" s="51">
        <v>0</v>
      </c>
      <c r="Y325" s="91"/>
      <c r="Z325" s="91"/>
      <c r="AA325" s="91"/>
      <c r="AB325" s="51">
        <f t="shared" si="66"/>
        <v>0</v>
      </c>
      <c r="AC325" s="29"/>
      <c r="AD325" s="51"/>
      <c r="AE325" s="51"/>
      <c r="AF325" s="33"/>
    </row>
    <row r="326" spans="1:32">
      <c r="A326" s="29">
        <v>312</v>
      </c>
      <c r="B326" s="95" t="s">
        <v>291</v>
      </c>
      <c r="C326" s="95" t="s">
        <v>985</v>
      </c>
      <c r="D326" s="95" t="s">
        <v>968</v>
      </c>
      <c r="E326" s="63" t="s">
        <v>365</v>
      </c>
      <c r="F326" s="61">
        <v>0</v>
      </c>
      <c r="G326" s="61">
        <v>0</v>
      </c>
      <c r="H326" s="61">
        <v>0</v>
      </c>
      <c r="I326" s="61">
        <v>0</v>
      </c>
      <c r="J326" s="61">
        <v>0</v>
      </c>
      <c r="K326" s="61">
        <v>0</v>
      </c>
      <c r="L326" s="61">
        <v>0</v>
      </c>
      <c r="M326" s="61">
        <v>0</v>
      </c>
      <c r="N326" s="61">
        <v>0</v>
      </c>
      <c r="O326" s="61">
        <v>0</v>
      </c>
      <c r="P326" s="61">
        <v>0</v>
      </c>
      <c r="Q326" s="61">
        <v>0</v>
      </c>
      <c r="R326" s="61">
        <v>0</v>
      </c>
      <c r="S326" s="62">
        <f t="shared" si="67"/>
        <v>0</v>
      </c>
      <c r="T326" s="29"/>
      <c r="U326" s="51"/>
      <c r="V326" s="29"/>
      <c r="W326" s="29"/>
      <c r="X326" s="51">
        <v>0</v>
      </c>
      <c r="Y326" s="91"/>
      <c r="Z326" s="91"/>
      <c r="AA326" s="91"/>
      <c r="AB326" s="51">
        <f t="shared" si="66"/>
        <v>0</v>
      </c>
      <c r="AC326" s="29"/>
      <c r="AD326" s="51"/>
      <c r="AE326" s="51"/>
      <c r="AF326" s="33"/>
    </row>
    <row r="327" spans="1:32">
      <c r="A327" s="29">
        <v>313</v>
      </c>
      <c r="B327" s="95" t="s">
        <v>291</v>
      </c>
      <c r="C327" s="95" t="s">
        <v>985</v>
      </c>
      <c r="D327" s="95" t="s">
        <v>970</v>
      </c>
      <c r="E327" s="63" t="s">
        <v>366</v>
      </c>
      <c r="F327" s="61">
        <v>0</v>
      </c>
      <c r="G327" s="61">
        <v>0</v>
      </c>
      <c r="H327" s="61">
        <v>0</v>
      </c>
      <c r="I327" s="61">
        <v>0</v>
      </c>
      <c r="J327" s="61">
        <v>0</v>
      </c>
      <c r="K327" s="61">
        <v>0</v>
      </c>
      <c r="L327" s="61">
        <v>0</v>
      </c>
      <c r="M327" s="61">
        <v>0</v>
      </c>
      <c r="N327" s="61">
        <v>0</v>
      </c>
      <c r="O327" s="61">
        <v>0</v>
      </c>
      <c r="P327" s="61">
        <v>0</v>
      </c>
      <c r="Q327" s="61">
        <v>0</v>
      </c>
      <c r="R327" s="61">
        <v>0</v>
      </c>
      <c r="S327" s="62">
        <f t="shared" si="67"/>
        <v>0</v>
      </c>
      <c r="T327" s="29"/>
      <c r="U327" s="51"/>
      <c r="V327" s="29"/>
      <c r="W327" s="29"/>
      <c r="X327" s="51">
        <v>0</v>
      </c>
      <c r="Y327" s="91"/>
      <c r="Z327" s="91"/>
      <c r="AA327" s="91"/>
      <c r="AB327" s="51">
        <f t="shared" si="66"/>
        <v>0</v>
      </c>
      <c r="AC327" s="29"/>
      <c r="AD327" s="51"/>
      <c r="AE327" s="51"/>
      <c r="AF327" s="33"/>
    </row>
    <row r="328" spans="1:32">
      <c r="A328" s="29">
        <v>314</v>
      </c>
      <c r="B328" s="95" t="s">
        <v>291</v>
      </c>
      <c r="C328" s="95" t="s">
        <v>985</v>
      </c>
      <c r="D328" s="95" t="s">
        <v>991</v>
      </c>
      <c r="E328" s="63" t="s">
        <v>612</v>
      </c>
      <c r="F328" s="61">
        <v>3321217.35</v>
      </c>
      <c r="G328" s="61">
        <v>5441476.9100000001</v>
      </c>
      <c r="H328" s="61">
        <v>5027950.6900000004</v>
      </c>
      <c r="I328" s="61">
        <v>4879696.4400000004</v>
      </c>
      <c r="J328" s="61">
        <v>5855044.2199999997</v>
      </c>
      <c r="K328" s="61">
        <v>6128898.6299999999</v>
      </c>
      <c r="L328" s="61">
        <v>6635699.3099999996</v>
      </c>
      <c r="M328" s="61">
        <v>6299010.1699999999</v>
      </c>
      <c r="N328" s="61">
        <v>6580785.1399999997</v>
      </c>
      <c r="O328" s="61">
        <v>6658369.8200000003</v>
      </c>
      <c r="P328" s="61">
        <v>6979321.8099999996</v>
      </c>
      <c r="Q328" s="61">
        <v>4815657.75</v>
      </c>
      <c r="R328" s="61">
        <v>4165592.13</v>
      </c>
      <c r="S328" s="62">
        <f t="shared" si="67"/>
        <v>5753776.3025000012</v>
      </c>
      <c r="T328" s="29"/>
      <c r="U328" s="51"/>
      <c r="V328" s="29"/>
      <c r="W328" s="29"/>
      <c r="X328" s="51">
        <v>5753776.3025000012</v>
      </c>
      <c r="Y328" s="91"/>
      <c r="Z328" s="91"/>
      <c r="AA328" s="91"/>
      <c r="AB328" s="51">
        <f t="shared" si="66"/>
        <v>5753776.3025000012</v>
      </c>
      <c r="AC328" s="29"/>
      <c r="AD328" s="51"/>
      <c r="AE328" s="51"/>
      <c r="AF328" s="33"/>
    </row>
    <row r="329" spans="1:32">
      <c r="A329" s="29">
        <v>315</v>
      </c>
      <c r="B329" s="95" t="s">
        <v>291</v>
      </c>
      <c r="C329" s="95" t="s">
        <v>985</v>
      </c>
      <c r="D329" s="95" t="s">
        <v>992</v>
      </c>
      <c r="E329" s="63" t="s">
        <v>367</v>
      </c>
      <c r="F329" s="61">
        <v>0</v>
      </c>
      <c r="G329" s="61">
        <v>0</v>
      </c>
      <c r="H329" s="61">
        <v>0</v>
      </c>
      <c r="I329" s="61">
        <v>0</v>
      </c>
      <c r="J329" s="61">
        <v>0</v>
      </c>
      <c r="K329" s="61">
        <v>0</v>
      </c>
      <c r="L329" s="61">
        <v>0</v>
      </c>
      <c r="M329" s="61">
        <v>0</v>
      </c>
      <c r="N329" s="61">
        <v>0</v>
      </c>
      <c r="O329" s="61">
        <v>0</v>
      </c>
      <c r="P329" s="61">
        <v>0</v>
      </c>
      <c r="Q329" s="61">
        <v>0</v>
      </c>
      <c r="R329" s="61">
        <v>0</v>
      </c>
      <c r="S329" s="62">
        <f t="shared" si="67"/>
        <v>0</v>
      </c>
      <c r="T329" s="29"/>
      <c r="U329" s="51"/>
      <c r="V329" s="29"/>
      <c r="W329" s="29"/>
      <c r="X329" s="51">
        <v>0</v>
      </c>
      <c r="Y329" s="91"/>
      <c r="Z329" s="91"/>
      <c r="AA329" s="91"/>
      <c r="AB329" s="51">
        <f t="shared" si="66"/>
        <v>0</v>
      </c>
      <c r="AC329" s="29"/>
      <c r="AD329" s="51"/>
      <c r="AE329" s="51"/>
      <c r="AF329" s="33"/>
    </row>
    <row r="330" spans="1:32">
      <c r="A330" s="29">
        <v>316</v>
      </c>
      <c r="B330" s="95" t="s">
        <v>291</v>
      </c>
      <c r="C330" s="95" t="s">
        <v>985</v>
      </c>
      <c r="D330" s="95" t="s">
        <v>972</v>
      </c>
      <c r="E330" s="63" t="s">
        <v>729</v>
      </c>
      <c r="F330" s="61">
        <v>-3355826.44</v>
      </c>
      <c r="G330" s="61">
        <v>-2824423.96</v>
      </c>
      <c r="H330" s="61">
        <v>-2322555.34</v>
      </c>
      <c r="I330" s="61">
        <v>-1778630.37</v>
      </c>
      <c r="J330" s="61">
        <v>-1396147.72</v>
      </c>
      <c r="K330" s="61">
        <v>-1194997.3600000001</v>
      </c>
      <c r="L330" s="61">
        <v>-1028842.37</v>
      </c>
      <c r="M330" s="61">
        <v>-920725.93</v>
      </c>
      <c r="N330" s="61">
        <v>-819732.55</v>
      </c>
      <c r="O330" s="61">
        <v>-708611.64</v>
      </c>
      <c r="P330" s="61">
        <v>-534921.26</v>
      </c>
      <c r="Q330" s="61">
        <v>3066417.1</v>
      </c>
      <c r="R330" s="61">
        <v>2945252.42</v>
      </c>
      <c r="S330" s="62">
        <f t="shared" si="67"/>
        <v>-889038.20083333331</v>
      </c>
      <c r="T330" s="29"/>
      <c r="U330" s="51"/>
      <c r="V330" s="29"/>
      <c r="W330" s="29"/>
      <c r="X330" s="51">
        <v>-889038.20083333331</v>
      </c>
      <c r="Y330" s="91"/>
      <c r="Z330" s="91"/>
      <c r="AA330" s="91"/>
      <c r="AB330" s="51">
        <f t="shared" si="66"/>
        <v>-889038.20083333331</v>
      </c>
      <c r="AC330" s="29"/>
      <c r="AD330" s="51"/>
      <c r="AE330" s="51"/>
      <c r="AF330" s="33"/>
    </row>
    <row r="331" spans="1:32">
      <c r="A331" s="29">
        <v>317</v>
      </c>
      <c r="B331" s="95" t="s">
        <v>291</v>
      </c>
      <c r="C331" s="95" t="s">
        <v>985</v>
      </c>
      <c r="D331" s="95" t="s">
        <v>610</v>
      </c>
      <c r="E331" s="63" t="s">
        <v>611</v>
      </c>
      <c r="F331" s="61">
        <v>351178.5</v>
      </c>
      <c r="G331" s="61">
        <v>337370.09</v>
      </c>
      <c r="H331" s="61">
        <v>362878.47</v>
      </c>
      <c r="I331" s="61">
        <v>240028.95</v>
      </c>
      <c r="J331" s="61">
        <v>100503.72</v>
      </c>
      <c r="K331" s="61">
        <v>68795.820000000007</v>
      </c>
      <c r="L331" s="61">
        <v>10249.43</v>
      </c>
      <c r="M331" s="61">
        <v>41441.94</v>
      </c>
      <c r="N331" s="61">
        <v>46079.64</v>
      </c>
      <c r="O331" s="61">
        <v>77114.210000000006</v>
      </c>
      <c r="P331" s="61">
        <v>176710.35</v>
      </c>
      <c r="Q331" s="61">
        <v>-145226.28</v>
      </c>
      <c r="R331" s="61">
        <v>-244880.71</v>
      </c>
      <c r="S331" s="62">
        <f t="shared" si="67"/>
        <v>114091.26958333333</v>
      </c>
      <c r="T331" s="29"/>
      <c r="U331" s="51"/>
      <c r="V331" s="29"/>
      <c r="W331" s="29"/>
      <c r="X331" s="51">
        <v>114091.26958333333</v>
      </c>
      <c r="Y331" s="91"/>
      <c r="Z331" s="91"/>
      <c r="AA331" s="91"/>
      <c r="AB331" s="51">
        <f t="shared" si="66"/>
        <v>114091.26958333333</v>
      </c>
      <c r="AC331" s="29"/>
      <c r="AD331" s="51"/>
      <c r="AE331" s="51"/>
      <c r="AF331" s="33"/>
    </row>
    <row r="332" spans="1:32">
      <c r="A332" s="29">
        <v>318</v>
      </c>
      <c r="B332" s="95" t="s">
        <v>776</v>
      </c>
      <c r="C332" s="95" t="s">
        <v>993</v>
      </c>
      <c r="D332" s="95" t="s">
        <v>811</v>
      </c>
      <c r="E332" s="72" t="s">
        <v>730</v>
      </c>
      <c r="F332" s="61">
        <v>5343728</v>
      </c>
      <c r="G332" s="61">
        <v>5343728</v>
      </c>
      <c r="H332" s="61">
        <v>5343728</v>
      </c>
      <c r="I332" s="61">
        <v>5343728</v>
      </c>
      <c r="J332" s="61">
        <v>5343728</v>
      </c>
      <c r="K332" s="61">
        <v>5343728</v>
      </c>
      <c r="L332" s="61">
        <v>5343728</v>
      </c>
      <c r="M332" s="61">
        <v>5343728</v>
      </c>
      <c r="N332" s="61">
        <v>5343728</v>
      </c>
      <c r="O332" s="61">
        <v>5343728</v>
      </c>
      <c r="P332" s="61">
        <v>5343728</v>
      </c>
      <c r="Q332" s="61">
        <v>5343728</v>
      </c>
      <c r="R332" s="61">
        <v>5343728</v>
      </c>
      <c r="S332" s="62">
        <f t="shared" si="67"/>
        <v>5343728</v>
      </c>
      <c r="T332" s="29"/>
      <c r="U332" s="51"/>
      <c r="V332" s="29"/>
      <c r="W332" s="29"/>
      <c r="X332" s="51">
        <v>5343728</v>
      </c>
      <c r="Y332" s="91"/>
      <c r="Z332" s="91"/>
      <c r="AA332" s="91"/>
      <c r="AB332" s="51">
        <f t="shared" si="66"/>
        <v>5343728</v>
      </c>
      <c r="AC332" s="29"/>
      <c r="AD332" s="51"/>
      <c r="AE332" s="51"/>
      <c r="AF332" s="33"/>
    </row>
    <row r="333" spans="1:32">
      <c r="A333" s="29">
        <v>319</v>
      </c>
      <c r="B333" s="29"/>
      <c r="C333" s="29"/>
      <c r="D333" s="29"/>
      <c r="E333" s="63" t="s">
        <v>177</v>
      </c>
      <c r="F333" s="64">
        <f t="shared" ref="F333:H333" si="68">SUM(F253:F332)</f>
        <v>101276055.09999995</v>
      </c>
      <c r="G333" s="64">
        <f t="shared" si="68"/>
        <v>103438878.93000001</v>
      </c>
      <c r="H333" s="64">
        <f t="shared" si="68"/>
        <v>102596888.25999998</v>
      </c>
      <c r="I333" s="64">
        <f t="shared" ref="I333:S333" si="69">SUM(I253:I332)</f>
        <v>103015973.03999999</v>
      </c>
      <c r="J333" s="64">
        <f t="shared" si="69"/>
        <v>105510698.11</v>
      </c>
      <c r="K333" s="64">
        <f t="shared" si="69"/>
        <v>106676979.58999999</v>
      </c>
      <c r="L333" s="64">
        <f t="shared" si="69"/>
        <v>110018921.06000002</v>
      </c>
      <c r="M333" s="64">
        <f t="shared" si="69"/>
        <v>110438361.19999999</v>
      </c>
      <c r="N333" s="64">
        <f t="shared" si="69"/>
        <v>111754290.58000001</v>
      </c>
      <c r="O333" s="64">
        <f t="shared" si="69"/>
        <v>112774512.51999998</v>
      </c>
      <c r="P333" s="64">
        <f t="shared" si="69"/>
        <v>114175174.94000001</v>
      </c>
      <c r="Q333" s="64">
        <f t="shared" si="69"/>
        <v>115466435.13</v>
      </c>
      <c r="R333" s="64">
        <f t="shared" si="69"/>
        <v>111646569.94</v>
      </c>
      <c r="S333" s="64">
        <f t="shared" si="69"/>
        <v>108527368.82333331</v>
      </c>
      <c r="T333" s="29"/>
      <c r="U333" s="29"/>
      <c r="V333" s="29"/>
      <c r="W333" s="29"/>
      <c r="X333" s="29"/>
      <c r="Y333" s="91"/>
      <c r="Z333" s="91"/>
      <c r="AA333" s="91"/>
      <c r="AB333" s="51"/>
      <c r="AC333" s="29"/>
      <c r="AD333" s="29"/>
      <c r="AE333" s="29"/>
      <c r="AF333" s="33"/>
    </row>
    <row r="334" spans="1:32">
      <c r="A334" s="29">
        <v>320</v>
      </c>
      <c r="B334" s="29"/>
      <c r="C334" s="29"/>
      <c r="D334" s="29"/>
      <c r="E334" s="63"/>
      <c r="F334" s="61"/>
      <c r="G334" s="61"/>
      <c r="H334" s="61"/>
      <c r="I334" s="61"/>
      <c r="J334" s="61"/>
      <c r="K334" s="61"/>
      <c r="L334" s="61"/>
      <c r="M334" s="61"/>
      <c r="N334" s="61"/>
      <c r="O334" s="61"/>
      <c r="P334" s="61"/>
      <c r="Q334" s="61"/>
      <c r="R334" s="61"/>
      <c r="S334" s="62"/>
      <c r="T334" s="29"/>
      <c r="U334" s="29"/>
      <c r="V334" s="29"/>
      <c r="W334" s="29"/>
      <c r="X334" s="29"/>
      <c r="Y334" s="91"/>
      <c r="Z334" s="91"/>
      <c r="AA334" s="91"/>
      <c r="AB334" s="29"/>
      <c r="AC334" s="29"/>
      <c r="AD334" s="29"/>
      <c r="AE334" s="29"/>
      <c r="AF334" s="33"/>
    </row>
    <row r="335" spans="1:32">
      <c r="A335" s="29">
        <v>321</v>
      </c>
      <c r="B335" s="29" t="s">
        <v>117</v>
      </c>
      <c r="C335" s="29" t="s">
        <v>178</v>
      </c>
      <c r="D335" s="29" t="s">
        <v>117</v>
      </c>
      <c r="E335" s="63" t="s">
        <v>179</v>
      </c>
      <c r="F335" s="61">
        <v>167715766.99000001</v>
      </c>
      <c r="G335" s="61">
        <v>24530746.34</v>
      </c>
      <c r="H335" s="61">
        <v>49278313.229999997</v>
      </c>
      <c r="I335" s="61">
        <v>68620693.840000004</v>
      </c>
      <c r="J335" s="61">
        <v>80105727.409999996</v>
      </c>
      <c r="K335" s="61">
        <v>88023366.390000001</v>
      </c>
      <c r="L335" s="61">
        <v>93031494.670000002</v>
      </c>
      <c r="M335" s="61">
        <v>99049036.420000002</v>
      </c>
      <c r="N335" s="61">
        <v>103623040.59</v>
      </c>
      <c r="O335" s="61">
        <v>109910339.27</v>
      </c>
      <c r="P335" s="61">
        <v>122367060.23</v>
      </c>
      <c r="Q335" s="61">
        <v>145369145.97</v>
      </c>
      <c r="R335" s="61">
        <v>182672553.02000001</v>
      </c>
      <c r="S335" s="62">
        <f t="shared" ref="S335:S338" si="70">((F335+R335)+((G335+H335+I335+J335+K335+L335+M335+N335+O335+P335+Q335)*2))/24</f>
        <v>96591927.030416667</v>
      </c>
      <c r="T335" s="29"/>
      <c r="U335" s="29"/>
      <c r="V335" s="29"/>
      <c r="W335" s="51">
        <v>96591927.030416667</v>
      </c>
      <c r="X335" s="29"/>
      <c r="Y335" s="91"/>
      <c r="Z335" s="91"/>
      <c r="AA335" s="91"/>
      <c r="AB335" s="29"/>
      <c r="AC335" s="51">
        <f t="shared" ref="AC335:AC338" si="71">+S335</f>
        <v>96591927.030416667</v>
      </c>
      <c r="AD335" s="29"/>
      <c r="AE335" s="29"/>
      <c r="AF335" s="33"/>
    </row>
    <row r="336" spans="1:32">
      <c r="A336" s="29">
        <v>322</v>
      </c>
      <c r="B336" s="29" t="s">
        <v>117</v>
      </c>
      <c r="C336" s="29" t="s">
        <v>180</v>
      </c>
      <c r="D336" s="29" t="s">
        <v>117</v>
      </c>
      <c r="E336" s="63" t="s">
        <v>181</v>
      </c>
      <c r="F336" s="61">
        <v>58986390.289999999</v>
      </c>
      <c r="G336" s="61">
        <v>6191397.3799999999</v>
      </c>
      <c r="H336" s="61">
        <v>11571755.800000001</v>
      </c>
      <c r="I336" s="61">
        <v>17282193.649999999</v>
      </c>
      <c r="J336" s="61">
        <v>22472885.789999999</v>
      </c>
      <c r="K336" s="61">
        <v>26781147.260000002</v>
      </c>
      <c r="L336" s="61">
        <v>31024981.960000001</v>
      </c>
      <c r="M336" s="61">
        <v>35680619.450000003</v>
      </c>
      <c r="N336" s="61">
        <v>40302761.619999997</v>
      </c>
      <c r="O336" s="61">
        <v>44693246.380000003</v>
      </c>
      <c r="P336" s="61">
        <v>49577381.640000001</v>
      </c>
      <c r="Q336" s="61">
        <v>54603394.130000003</v>
      </c>
      <c r="R336" s="61">
        <v>60178361.829999998</v>
      </c>
      <c r="S336" s="62">
        <f t="shared" si="70"/>
        <v>33313678.426666666</v>
      </c>
      <c r="T336" s="29"/>
      <c r="U336" s="29"/>
      <c r="V336" s="29"/>
      <c r="W336" s="51">
        <v>33313678.426666666</v>
      </c>
      <c r="X336" s="29"/>
      <c r="Y336" s="91"/>
      <c r="Z336" s="91"/>
      <c r="AA336" s="91"/>
      <c r="AB336" s="29"/>
      <c r="AC336" s="51">
        <f t="shared" si="71"/>
        <v>33313678.426666666</v>
      </c>
      <c r="AD336" s="29"/>
      <c r="AE336" s="29"/>
      <c r="AF336" s="33"/>
    </row>
    <row r="337" spans="1:32">
      <c r="A337" s="29">
        <v>323</v>
      </c>
      <c r="B337" s="29" t="s">
        <v>117</v>
      </c>
      <c r="C337" s="29" t="s">
        <v>182</v>
      </c>
      <c r="D337" s="29" t="s">
        <v>183</v>
      </c>
      <c r="E337" s="63" t="s">
        <v>184</v>
      </c>
      <c r="F337" s="61">
        <v>0</v>
      </c>
      <c r="G337" s="61">
        <v>0</v>
      </c>
      <c r="H337" s="61">
        <v>0</v>
      </c>
      <c r="I337" s="61">
        <v>0</v>
      </c>
      <c r="J337" s="61">
        <v>0</v>
      </c>
      <c r="K337" s="61">
        <v>0</v>
      </c>
      <c r="L337" s="61">
        <v>0</v>
      </c>
      <c r="M337" s="61">
        <v>0</v>
      </c>
      <c r="N337" s="61">
        <v>0</v>
      </c>
      <c r="O337" s="61">
        <v>0</v>
      </c>
      <c r="P337" s="61">
        <v>0</v>
      </c>
      <c r="Q337" s="61">
        <v>0</v>
      </c>
      <c r="R337" s="61">
        <v>0</v>
      </c>
      <c r="S337" s="62">
        <f t="shared" si="70"/>
        <v>0</v>
      </c>
      <c r="T337" s="29"/>
      <c r="U337" s="29"/>
      <c r="V337" s="29"/>
      <c r="W337" s="51">
        <v>0</v>
      </c>
      <c r="X337" s="29"/>
      <c r="Y337" s="91"/>
      <c r="Z337" s="91"/>
      <c r="AA337" s="91"/>
      <c r="AB337" s="29"/>
      <c r="AC337" s="51">
        <f t="shared" si="71"/>
        <v>0</v>
      </c>
      <c r="AD337" s="29"/>
      <c r="AE337" s="29"/>
      <c r="AF337" s="33"/>
    </row>
    <row r="338" spans="1:32">
      <c r="A338" s="29">
        <v>324</v>
      </c>
      <c r="B338" s="29" t="s">
        <v>117</v>
      </c>
      <c r="C338" s="29" t="s">
        <v>185</v>
      </c>
      <c r="D338" s="29" t="s">
        <v>117</v>
      </c>
      <c r="E338" s="63" t="s">
        <v>186</v>
      </c>
      <c r="F338" s="61">
        <v>8775877.5800000001</v>
      </c>
      <c r="G338" s="61">
        <v>827046.16</v>
      </c>
      <c r="H338" s="61">
        <v>1468373.56</v>
      </c>
      <c r="I338" s="61">
        <v>2261486.13</v>
      </c>
      <c r="J338" s="61">
        <v>2977358.02</v>
      </c>
      <c r="K338" s="61">
        <v>3778638.98</v>
      </c>
      <c r="L338" s="61">
        <v>4552958.78</v>
      </c>
      <c r="M338" s="61">
        <v>5497623.6399999997</v>
      </c>
      <c r="N338" s="61">
        <v>6415217.8399999999</v>
      </c>
      <c r="O338" s="61">
        <v>7257461.8700000001</v>
      </c>
      <c r="P338" s="61">
        <v>7997446.3399999999</v>
      </c>
      <c r="Q338" s="61">
        <v>8839602.8900000006</v>
      </c>
      <c r="R338" s="61">
        <v>9778743.4199999999</v>
      </c>
      <c r="S338" s="62">
        <f t="shared" si="70"/>
        <v>5095877.0591666661</v>
      </c>
      <c r="T338" s="29"/>
      <c r="U338" s="29"/>
      <c r="V338" s="29"/>
      <c r="W338" s="51">
        <v>5095877.0591666661</v>
      </c>
      <c r="X338" s="29"/>
      <c r="Y338" s="91"/>
      <c r="Z338" s="91"/>
      <c r="AA338" s="91"/>
      <c r="AB338" s="29"/>
      <c r="AC338" s="51">
        <f t="shared" si="71"/>
        <v>5095877.0591666661</v>
      </c>
      <c r="AD338" s="29"/>
      <c r="AE338" s="29"/>
      <c r="AF338" s="33"/>
    </row>
    <row r="339" spans="1:32">
      <c r="A339" s="29">
        <v>325</v>
      </c>
      <c r="B339" s="29"/>
      <c r="C339" s="29"/>
      <c r="D339" s="29"/>
      <c r="E339" s="63" t="s">
        <v>187</v>
      </c>
      <c r="F339" s="64">
        <f t="shared" ref="F339:H339" si="72">SUM(F335:F338)</f>
        <v>235478034.86000001</v>
      </c>
      <c r="G339" s="64">
        <f t="shared" si="72"/>
        <v>31549189.879999999</v>
      </c>
      <c r="H339" s="64">
        <f t="shared" si="72"/>
        <v>62318442.590000004</v>
      </c>
      <c r="I339" s="64">
        <f t="shared" ref="I339:S339" si="73">SUM(I335:I338)</f>
        <v>88164373.620000005</v>
      </c>
      <c r="J339" s="64">
        <f t="shared" si="73"/>
        <v>105555971.21999998</v>
      </c>
      <c r="K339" s="64">
        <f t="shared" si="73"/>
        <v>118583152.63000001</v>
      </c>
      <c r="L339" s="64">
        <f t="shared" si="73"/>
        <v>128609435.41</v>
      </c>
      <c r="M339" s="64">
        <f t="shared" si="73"/>
        <v>140227279.50999999</v>
      </c>
      <c r="N339" s="64">
        <f t="shared" si="73"/>
        <v>150341020.05000001</v>
      </c>
      <c r="O339" s="64">
        <f t="shared" si="73"/>
        <v>161861047.52000001</v>
      </c>
      <c r="P339" s="64">
        <f t="shared" si="73"/>
        <v>179941888.21000001</v>
      </c>
      <c r="Q339" s="64">
        <f t="shared" si="73"/>
        <v>208812142.99000001</v>
      </c>
      <c r="R339" s="64">
        <f t="shared" si="73"/>
        <v>252629658.27000001</v>
      </c>
      <c r="S339" s="64">
        <f t="shared" si="73"/>
        <v>135001482.51624998</v>
      </c>
      <c r="T339" s="29"/>
      <c r="U339" s="29"/>
      <c r="V339" s="29"/>
      <c r="W339" s="29"/>
      <c r="X339" s="29"/>
      <c r="Y339" s="91"/>
      <c r="Z339" s="91"/>
      <c r="AA339" s="91"/>
      <c r="AB339" s="29"/>
      <c r="AC339" s="29"/>
      <c r="AD339" s="29"/>
      <c r="AE339" s="29"/>
      <c r="AF339" s="33"/>
    </row>
    <row r="340" spans="1:32">
      <c r="A340" s="29">
        <v>326</v>
      </c>
      <c r="B340" s="29"/>
      <c r="C340" s="29"/>
      <c r="D340" s="29"/>
      <c r="E340" s="63"/>
      <c r="F340" s="61"/>
      <c r="G340" s="61"/>
      <c r="H340" s="61"/>
      <c r="I340" s="61"/>
      <c r="J340" s="61"/>
      <c r="K340" s="61"/>
      <c r="L340" s="61"/>
      <c r="M340" s="61"/>
      <c r="N340" s="61"/>
      <c r="O340" s="61"/>
      <c r="P340" s="61"/>
      <c r="Q340" s="61"/>
      <c r="R340" s="61"/>
      <c r="S340" s="61"/>
      <c r="T340" s="29"/>
      <c r="U340" s="29"/>
      <c r="V340" s="29"/>
      <c r="W340" s="29"/>
      <c r="X340" s="29"/>
      <c r="Y340" s="91"/>
      <c r="Z340" s="91"/>
      <c r="AA340" s="91"/>
      <c r="AB340" s="29"/>
      <c r="AC340" s="29"/>
      <c r="AD340" s="29"/>
      <c r="AE340" s="29"/>
      <c r="AF340" s="33"/>
    </row>
    <row r="341" spans="1:32">
      <c r="A341" s="29">
        <v>327</v>
      </c>
      <c r="B341" s="95" t="s">
        <v>289</v>
      </c>
      <c r="C341" s="95" t="s">
        <v>994</v>
      </c>
      <c r="D341" s="29"/>
      <c r="E341" s="63" t="s">
        <v>188</v>
      </c>
      <c r="F341" s="61">
        <v>0</v>
      </c>
      <c r="G341" s="61">
        <v>0</v>
      </c>
      <c r="H341" s="61">
        <v>0</v>
      </c>
      <c r="I341" s="61">
        <v>0</v>
      </c>
      <c r="J341" s="61">
        <v>0</v>
      </c>
      <c r="K341" s="61">
        <v>0</v>
      </c>
      <c r="L341" s="61">
        <v>0</v>
      </c>
      <c r="M341" s="61">
        <v>0</v>
      </c>
      <c r="N341" s="61">
        <v>0</v>
      </c>
      <c r="O341" s="61">
        <v>0</v>
      </c>
      <c r="P341" s="61">
        <v>0</v>
      </c>
      <c r="Q341" s="61">
        <v>0</v>
      </c>
      <c r="R341" s="61">
        <v>0</v>
      </c>
      <c r="S341" s="62">
        <f t="shared" ref="S341:S342" si="74">((F341+R341)+((G341+H341+I341+J341+K341+L341+M341+N341+O341+P341+Q341)*2))/24</f>
        <v>0</v>
      </c>
      <c r="T341" s="29"/>
      <c r="U341" s="29"/>
      <c r="V341" s="29"/>
      <c r="W341" s="51">
        <v>0</v>
      </c>
      <c r="X341" s="29"/>
      <c r="Y341" s="91"/>
      <c r="Z341" s="91"/>
      <c r="AA341" s="91"/>
      <c r="AB341" s="29"/>
      <c r="AC341" s="51">
        <f t="shared" ref="AC341:AC342" si="75">+S341</f>
        <v>0</v>
      </c>
      <c r="AD341" s="29"/>
      <c r="AE341" s="29"/>
      <c r="AF341" s="33"/>
    </row>
    <row r="342" spans="1:32">
      <c r="A342" s="29">
        <v>328</v>
      </c>
      <c r="B342" s="95" t="s">
        <v>291</v>
      </c>
      <c r="C342" s="95" t="s">
        <v>994</v>
      </c>
      <c r="D342" s="29"/>
      <c r="E342" s="63" t="s">
        <v>188</v>
      </c>
      <c r="F342" s="61">
        <v>0</v>
      </c>
      <c r="G342" s="61">
        <v>0</v>
      </c>
      <c r="H342" s="61">
        <v>0</v>
      </c>
      <c r="I342" s="61">
        <v>0</v>
      </c>
      <c r="J342" s="61">
        <v>0</v>
      </c>
      <c r="K342" s="61">
        <v>0</v>
      </c>
      <c r="L342" s="61">
        <v>0</v>
      </c>
      <c r="M342" s="61">
        <v>0</v>
      </c>
      <c r="N342" s="61">
        <v>0</v>
      </c>
      <c r="O342" s="61">
        <v>0</v>
      </c>
      <c r="P342" s="61">
        <v>0</v>
      </c>
      <c r="Q342" s="61">
        <v>0</v>
      </c>
      <c r="R342" s="61">
        <v>0</v>
      </c>
      <c r="S342" s="62">
        <f t="shared" si="74"/>
        <v>0</v>
      </c>
      <c r="T342" s="29"/>
      <c r="U342" s="29"/>
      <c r="V342" s="29"/>
      <c r="W342" s="51">
        <v>0</v>
      </c>
      <c r="X342" s="29"/>
      <c r="Y342" s="91"/>
      <c r="Z342" s="91"/>
      <c r="AA342" s="91"/>
      <c r="AB342" s="29"/>
      <c r="AC342" s="51">
        <f t="shared" si="75"/>
        <v>0</v>
      </c>
      <c r="AD342" s="29"/>
      <c r="AE342" s="29"/>
      <c r="AF342" s="33"/>
    </row>
    <row r="343" spans="1:32">
      <c r="A343" s="29">
        <v>329</v>
      </c>
      <c r="B343" s="29"/>
      <c r="C343" s="29"/>
      <c r="D343" s="29"/>
      <c r="E343" s="97"/>
      <c r="F343" s="61"/>
      <c r="G343" s="61"/>
      <c r="H343" s="61"/>
      <c r="I343" s="61"/>
      <c r="J343" s="61"/>
      <c r="K343" s="61"/>
      <c r="L343" s="61"/>
      <c r="M343" s="61"/>
      <c r="N343" s="61"/>
      <c r="O343" s="61"/>
      <c r="P343" s="61"/>
      <c r="Q343" s="61"/>
      <c r="R343" s="61"/>
      <c r="S343" s="62"/>
      <c r="T343" s="29"/>
      <c r="U343" s="29"/>
      <c r="V343" s="29"/>
      <c r="W343" s="29"/>
      <c r="X343" s="29"/>
      <c r="Y343" s="91"/>
      <c r="Z343" s="91"/>
      <c r="AA343" s="91"/>
      <c r="AB343" s="29"/>
      <c r="AC343" s="29"/>
      <c r="AD343" s="29"/>
      <c r="AE343" s="29"/>
      <c r="AF343" s="33"/>
    </row>
    <row r="344" spans="1:32">
      <c r="A344" s="29">
        <v>330</v>
      </c>
      <c r="B344" s="95" t="s">
        <v>776</v>
      </c>
      <c r="C344" s="95" t="s">
        <v>995</v>
      </c>
      <c r="D344" s="95" t="s">
        <v>996</v>
      </c>
      <c r="E344" s="63" t="s">
        <v>613</v>
      </c>
      <c r="F344" s="61">
        <v>38803.06</v>
      </c>
      <c r="G344" s="61">
        <v>2666.72</v>
      </c>
      <c r="H344" s="61">
        <v>5333.44</v>
      </c>
      <c r="I344" s="61">
        <v>8000.16</v>
      </c>
      <c r="J344" s="61">
        <v>10666.88</v>
      </c>
      <c r="K344" s="61">
        <v>13333.6</v>
      </c>
      <c r="L344" s="61">
        <v>16000.32</v>
      </c>
      <c r="M344" s="61">
        <v>18667.04</v>
      </c>
      <c r="N344" s="61">
        <v>21333.759999999998</v>
      </c>
      <c r="O344" s="61">
        <v>24000.48</v>
      </c>
      <c r="P344" s="61">
        <v>26667.200000000001</v>
      </c>
      <c r="Q344" s="61">
        <v>29333.919999999998</v>
      </c>
      <c r="R344" s="61">
        <v>32008</v>
      </c>
      <c r="S344" s="62">
        <f t="shared" ref="S344:S359" si="76">((F344+R344)+((G344+H344+I344+J344+K344+L344+M344+N344+O344+P344+Q344)*2))/24</f>
        <v>17617.420833333334</v>
      </c>
      <c r="T344" s="29"/>
      <c r="U344" s="29"/>
      <c r="V344" s="29"/>
      <c r="W344" s="51">
        <v>17617.420833333334</v>
      </c>
      <c r="X344" s="29"/>
      <c r="Y344" s="91"/>
      <c r="Z344" s="91"/>
      <c r="AA344" s="91"/>
      <c r="AB344" s="29"/>
      <c r="AC344" s="51">
        <f t="shared" ref="AC344:AC359" si="77">+S344</f>
        <v>17617.420833333334</v>
      </c>
      <c r="AD344" s="29"/>
      <c r="AE344" s="29"/>
      <c r="AF344" s="33"/>
    </row>
    <row r="345" spans="1:32">
      <c r="A345" s="29">
        <v>331</v>
      </c>
      <c r="B345" s="95" t="s">
        <v>776</v>
      </c>
      <c r="C345" s="95" t="s">
        <v>995</v>
      </c>
      <c r="D345" s="95" t="s">
        <v>997</v>
      </c>
      <c r="E345" s="63" t="s">
        <v>731</v>
      </c>
      <c r="F345" s="61">
        <v>213365.45</v>
      </c>
      <c r="G345" s="61">
        <v>17301</v>
      </c>
      <c r="H345" s="61">
        <v>34602</v>
      </c>
      <c r="I345" s="61">
        <v>51903</v>
      </c>
      <c r="J345" s="61">
        <v>64874.3</v>
      </c>
      <c r="K345" s="61">
        <v>80906.3</v>
      </c>
      <c r="L345" s="61">
        <v>98270.3</v>
      </c>
      <c r="M345" s="61">
        <v>115634.3</v>
      </c>
      <c r="N345" s="61">
        <v>149389.29999999999</v>
      </c>
      <c r="O345" s="61">
        <v>168802.3</v>
      </c>
      <c r="P345" s="61">
        <v>188215.3</v>
      </c>
      <c r="Q345" s="61">
        <v>207628.3</v>
      </c>
      <c r="R345" s="61">
        <v>227041.3</v>
      </c>
      <c r="S345" s="62">
        <f t="shared" si="76"/>
        <v>116477.48125000001</v>
      </c>
      <c r="T345" s="29"/>
      <c r="U345" s="29"/>
      <c r="V345" s="29"/>
      <c r="W345" s="51">
        <v>116477.48125000001</v>
      </c>
      <c r="X345" s="29"/>
      <c r="Y345" s="91"/>
      <c r="Z345" s="91"/>
      <c r="AA345" s="91"/>
      <c r="AB345" s="29"/>
      <c r="AC345" s="51">
        <f t="shared" si="77"/>
        <v>116477.48125000001</v>
      </c>
      <c r="AD345" s="29"/>
      <c r="AE345" s="29"/>
      <c r="AF345" s="33"/>
    </row>
    <row r="346" spans="1:32">
      <c r="A346" s="29">
        <v>332</v>
      </c>
      <c r="B346" s="95" t="s">
        <v>776</v>
      </c>
      <c r="C346" s="95" t="s">
        <v>995</v>
      </c>
      <c r="D346" s="95" t="s">
        <v>998</v>
      </c>
      <c r="E346" s="63" t="s">
        <v>732</v>
      </c>
      <c r="F346" s="61">
        <v>2969.2</v>
      </c>
      <c r="G346" s="61">
        <v>24.58</v>
      </c>
      <c r="H346" s="61">
        <v>24.58</v>
      </c>
      <c r="I346" s="61">
        <v>24.58</v>
      </c>
      <c r="J346" s="61">
        <v>24.58</v>
      </c>
      <c r="K346" s="61">
        <v>868.72</v>
      </c>
      <c r="L346" s="61">
        <v>925.54</v>
      </c>
      <c r="M346" s="61">
        <v>1491.73</v>
      </c>
      <c r="N346" s="61">
        <v>1491.73</v>
      </c>
      <c r="O346" s="61">
        <v>1491.73</v>
      </c>
      <c r="P346" s="61">
        <v>1491.73</v>
      </c>
      <c r="Q346" s="61">
        <v>1491.73</v>
      </c>
      <c r="R346" s="61">
        <v>1677.63</v>
      </c>
      <c r="S346" s="62">
        <f t="shared" si="76"/>
        <v>972.88708333333341</v>
      </c>
      <c r="T346" s="29"/>
      <c r="U346" s="29"/>
      <c r="V346" s="29"/>
      <c r="W346" s="51">
        <v>972.88708333333341</v>
      </c>
      <c r="X346" s="29"/>
      <c r="Y346" s="91"/>
      <c r="Z346" s="91"/>
      <c r="AA346" s="91"/>
      <c r="AB346" s="29"/>
      <c r="AC346" s="51">
        <f t="shared" si="77"/>
        <v>972.88708333333341</v>
      </c>
      <c r="AD346" s="29"/>
      <c r="AE346" s="29"/>
      <c r="AF346" s="33"/>
    </row>
    <row r="347" spans="1:32">
      <c r="A347" s="29">
        <v>333</v>
      </c>
      <c r="B347" s="95" t="s">
        <v>289</v>
      </c>
      <c r="C347" s="95" t="s">
        <v>995</v>
      </c>
      <c r="D347" s="95" t="s">
        <v>999</v>
      </c>
      <c r="E347" s="63" t="s">
        <v>402</v>
      </c>
      <c r="F347" s="61">
        <v>234746.52</v>
      </c>
      <c r="G347" s="61">
        <v>20377.2</v>
      </c>
      <c r="H347" s="61">
        <v>40754.400000000001</v>
      </c>
      <c r="I347" s="61">
        <v>63611.61</v>
      </c>
      <c r="J347" s="61">
        <v>86468.83</v>
      </c>
      <c r="K347" s="61">
        <v>109326.05</v>
      </c>
      <c r="L347" s="61">
        <v>132183.26999999999</v>
      </c>
      <c r="M347" s="61">
        <v>155040.49</v>
      </c>
      <c r="N347" s="61">
        <v>177897.71</v>
      </c>
      <c r="O347" s="61">
        <v>200754.93</v>
      </c>
      <c r="P347" s="61">
        <v>223612.15</v>
      </c>
      <c r="Q347" s="61">
        <v>246469.37</v>
      </c>
      <c r="R347" s="61">
        <v>269326.59000000003</v>
      </c>
      <c r="S347" s="62">
        <f t="shared" si="76"/>
        <v>142377.71374999997</v>
      </c>
      <c r="T347" s="29"/>
      <c r="U347" s="29"/>
      <c r="V347" s="29"/>
      <c r="W347" s="51">
        <v>142377.71374999997</v>
      </c>
      <c r="X347" s="29"/>
      <c r="Y347" s="91"/>
      <c r="Z347" s="91"/>
      <c r="AA347" s="91"/>
      <c r="AB347" s="29"/>
      <c r="AC347" s="51">
        <f t="shared" si="77"/>
        <v>142377.71374999997</v>
      </c>
      <c r="AD347" s="29"/>
      <c r="AE347" s="29"/>
      <c r="AF347" s="33"/>
    </row>
    <row r="348" spans="1:32">
      <c r="A348" s="29">
        <v>334</v>
      </c>
      <c r="B348" s="95" t="s">
        <v>289</v>
      </c>
      <c r="C348" s="95" t="s">
        <v>995</v>
      </c>
      <c r="D348" s="100" t="s">
        <v>1000</v>
      </c>
      <c r="E348" s="63" t="s">
        <v>733</v>
      </c>
      <c r="F348" s="61">
        <v>75833.39</v>
      </c>
      <c r="G348" s="61">
        <v>6561.11</v>
      </c>
      <c r="H348" s="61">
        <v>13122.22</v>
      </c>
      <c r="I348" s="61">
        <v>19683.330000000002</v>
      </c>
      <c r="J348" s="61">
        <v>26244.44</v>
      </c>
      <c r="K348" s="61">
        <v>32805.550000000003</v>
      </c>
      <c r="L348" s="61">
        <v>39366.660000000003</v>
      </c>
      <c r="M348" s="61">
        <v>45927.77</v>
      </c>
      <c r="N348" s="61">
        <v>52488.88</v>
      </c>
      <c r="O348" s="61">
        <v>59049.99</v>
      </c>
      <c r="P348" s="61">
        <v>66463.19</v>
      </c>
      <c r="Q348" s="61">
        <v>73876.36</v>
      </c>
      <c r="R348" s="61">
        <v>125768.55</v>
      </c>
      <c r="S348" s="62">
        <f t="shared" si="76"/>
        <v>44699.205833333333</v>
      </c>
      <c r="T348" s="29"/>
      <c r="U348" s="29"/>
      <c r="V348" s="29"/>
      <c r="W348" s="51">
        <v>44699.205833333333</v>
      </c>
      <c r="X348" s="29"/>
      <c r="Y348" s="91"/>
      <c r="Z348" s="91"/>
      <c r="AA348" s="91"/>
      <c r="AB348" s="29"/>
      <c r="AC348" s="51">
        <f t="shared" si="77"/>
        <v>44699.205833333333</v>
      </c>
      <c r="AD348" s="29"/>
      <c r="AE348" s="29"/>
      <c r="AF348" s="33"/>
    </row>
    <row r="349" spans="1:32">
      <c r="A349" s="29">
        <v>335</v>
      </c>
      <c r="B349" s="95" t="s">
        <v>289</v>
      </c>
      <c r="C349" s="95" t="s">
        <v>995</v>
      </c>
      <c r="D349" s="100" t="s">
        <v>1001</v>
      </c>
      <c r="E349" s="63" t="s">
        <v>734</v>
      </c>
      <c r="F349" s="61">
        <v>1594344.8</v>
      </c>
      <c r="G349" s="61">
        <v>244371.46</v>
      </c>
      <c r="H349" s="61">
        <v>485273.38</v>
      </c>
      <c r="I349" s="61">
        <v>674582.6</v>
      </c>
      <c r="J349" s="61">
        <v>804179.71</v>
      </c>
      <c r="K349" s="61">
        <v>900178.93</v>
      </c>
      <c r="L349" s="61">
        <v>962916.83</v>
      </c>
      <c r="M349" s="61">
        <v>1029840.63</v>
      </c>
      <c r="N349" s="61">
        <v>1083174.05</v>
      </c>
      <c r="O349" s="61">
        <v>1151778.57</v>
      </c>
      <c r="P349" s="61">
        <v>1269305.3</v>
      </c>
      <c r="Q349" s="61">
        <v>1469407.4</v>
      </c>
      <c r="R349" s="61">
        <v>1768199.81</v>
      </c>
      <c r="S349" s="62">
        <f t="shared" si="76"/>
        <v>979690.09708333341</v>
      </c>
      <c r="T349" s="29"/>
      <c r="U349" s="29"/>
      <c r="V349" s="29"/>
      <c r="W349" s="51">
        <v>979690.09708333341</v>
      </c>
      <c r="X349" s="29"/>
      <c r="Y349" s="91"/>
      <c r="Z349" s="91"/>
      <c r="AA349" s="91"/>
      <c r="AB349" s="29"/>
      <c r="AC349" s="51">
        <f t="shared" si="77"/>
        <v>979690.09708333341</v>
      </c>
      <c r="AD349" s="29"/>
      <c r="AE349" s="29"/>
      <c r="AF349" s="33"/>
    </row>
    <row r="350" spans="1:32">
      <c r="A350" s="29">
        <v>336</v>
      </c>
      <c r="B350" s="95" t="s">
        <v>289</v>
      </c>
      <c r="C350" s="95" t="s">
        <v>995</v>
      </c>
      <c r="D350" s="95" t="s">
        <v>1002</v>
      </c>
      <c r="E350" s="63" t="s">
        <v>735</v>
      </c>
      <c r="F350" s="61">
        <v>1786897.79</v>
      </c>
      <c r="G350" s="61">
        <v>287732.71999999997</v>
      </c>
      <c r="H350" s="61">
        <v>558127.67000000004</v>
      </c>
      <c r="I350" s="61">
        <v>846782.93</v>
      </c>
      <c r="J350" s="61">
        <v>1059690.57</v>
      </c>
      <c r="K350" s="61">
        <v>1187736.8</v>
      </c>
      <c r="L350" s="61">
        <v>1290708.01</v>
      </c>
      <c r="M350" s="61">
        <v>1358856.64</v>
      </c>
      <c r="N350" s="61">
        <v>1419148.25</v>
      </c>
      <c r="O350" s="61">
        <v>1485480.06</v>
      </c>
      <c r="P350" s="61">
        <v>1578584.11</v>
      </c>
      <c r="Q350" s="61">
        <v>1739319.15</v>
      </c>
      <c r="R350" s="61">
        <v>1996744.56</v>
      </c>
      <c r="S350" s="62">
        <f t="shared" si="76"/>
        <v>1225332.3404166668</v>
      </c>
      <c r="T350" s="29"/>
      <c r="U350" s="29"/>
      <c r="V350" s="29"/>
      <c r="W350" s="51">
        <v>1225332.3404166668</v>
      </c>
      <c r="X350" s="29"/>
      <c r="Y350" s="91"/>
      <c r="Z350" s="91"/>
      <c r="AA350" s="91"/>
      <c r="AB350" s="29"/>
      <c r="AC350" s="51">
        <f t="shared" si="77"/>
        <v>1225332.3404166668</v>
      </c>
      <c r="AD350" s="29"/>
      <c r="AE350" s="29"/>
      <c r="AF350" s="33"/>
    </row>
    <row r="351" spans="1:32">
      <c r="A351" s="29">
        <v>337</v>
      </c>
      <c r="B351" s="95" t="s">
        <v>289</v>
      </c>
      <c r="C351" s="95" t="s">
        <v>995</v>
      </c>
      <c r="D351" s="95" t="s">
        <v>997</v>
      </c>
      <c r="E351" s="63" t="s">
        <v>731</v>
      </c>
      <c r="F351" s="61">
        <v>2035699.94</v>
      </c>
      <c r="G351" s="61">
        <v>183511</v>
      </c>
      <c r="H351" s="61">
        <v>367022</v>
      </c>
      <c r="I351" s="61">
        <v>550533</v>
      </c>
      <c r="J351" s="61">
        <v>734044</v>
      </c>
      <c r="K351" s="61">
        <v>917555</v>
      </c>
      <c r="L351" s="61">
        <v>1101066</v>
      </c>
      <c r="M351" s="61">
        <v>1277445</v>
      </c>
      <c r="N351" s="61">
        <v>1453824</v>
      </c>
      <c r="O351" s="61">
        <v>1630203</v>
      </c>
      <c r="P351" s="61">
        <v>1806582</v>
      </c>
      <c r="Q351" s="61">
        <v>1989847.56</v>
      </c>
      <c r="R351" s="61">
        <v>2173112.56</v>
      </c>
      <c r="S351" s="62">
        <f t="shared" si="76"/>
        <v>1176336.5675000001</v>
      </c>
      <c r="T351" s="29"/>
      <c r="U351" s="29"/>
      <c r="V351" s="29"/>
      <c r="W351" s="51">
        <v>1176336.5675000001</v>
      </c>
      <c r="X351" s="29"/>
      <c r="Y351" s="91"/>
      <c r="Z351" s="91"/>
      <c r="AA351" s="91"/>
      <c r="AB351" s="29"/>
      <c r="AC351" s="51">
        <f t="shared" si="77"/>
        <v>1176336.5675000001</v>
      </c>
      <c r="AD351" s="29"/>
      <c r="AE351" s="29"/>
      <c r="AF351" s="33"/>
    </row>
    <row r="352" spans="1:32">
      <c r="A352" s="29">
        <v>338</v>
      </c>
      <c r="B352" s="95" t="s">
        <v>289</v>
      </c>
      <c r="C352" s="95" t="s">
        <v>995</v>
      </c>
      <c r="D352" s="95" t="s">
        <v>998</v>
      </c>
      <c r="E352" s="63" t="s">
        <v>732</v>
      </c>
      <c r="F352" s="61">
        <v>30360.12</v>
      </c>
      <c r="G352" s="61">
        <v>226.95</v>
      </c>
      <c r="H352" s="61">
        <v>458.74</v>
      </c>
      <c r="I352" s="61">
        <v>768.06</v>
      </c>
      <c r="J352" s="61">
        <v>1220.44</v>
      </c>
      <c r="K352" s="61">
        <v>1857.93</v>
      </c>
      <c r="L352" s="61">
        <v>2304.7399999999998</v>
      </c>
      <c r="M352" s="61">
        <v>2802.38</v>
      </c>
      <c r="N352" s="61">
        <v>3183.04</v>
      </c>
      <c r="O352" s="61">
        <v>3635.54</v>
      </c>
      <c r="P352" s="61">
        <v>34863.56</v>
      </c>
      <c r="Q352" s="61">
        <v>34863.56</v>
      </c>
      <c r="R352" s="61">
        <v>36013.160000000003</v>
      </c>
      <c r="S352" s="62">
        <f t="shared" si="76"/>
        <v>9947.6316666666662</v>
      </c>
      <c r="T352" s="29"/>
      <c r="U352" s="29"/>
      <c r="V352" s="29"/>
      <c r="W352" s="51">
        <v>9947.6316666666662</v>
      </c>
      <c r="X352" s="29"/>
      <c r="Y352" s="91"/>
      <c r="Z352" s="91"/>
      <c r="AA352" s="91"/>
      <c r="AB352" s="29"/>
      <c r="AC352" s="51">
        <f t="shared" si="77"/>
        <v>9947.6316666666662</v>
      </c>
      <c r="AD352" s="29"/>
      <c r="AE352" s="29"/>
      <c r="AF352" s="33"/>
    </row>
    <row r="353" spans="1:32">
      <c r="A353" s="29">
        <v>339</v>
      </c>
      <c r="B353" s="95" t="s">
        <v>291</v>
      </c>
      <c r="C353" s="95" t="s">
        <v>995</v>
      </c>
      <c r="D353" s="95" t="s">
        <v>999</v>
      </c>
      <c r="E353" s="63" t="s">
        <v>402</v>
      </c>
      <c r="F353" s="61">
        <v>530154.43000000005</v>
      </c>
      <c r="G353" s="61">
        <v>73488.570000000007</v>
      </c>
      <c r="H353" s="61">
        <v>143026.96</v>
      </c>
      <c r="I353" s="61">
        <v>233092.09</v>
      </c>
      <c r="J353" s="61">
        <v>287483.71000000002</v>
      </c>
      <c r="K353" s="61">
        <v>319028.24</v>
      </c>
      <c r="L353" s="61">
        <v>345762.14</v>
      </c>
      <c r="M353" s="61">
        <v>365639.1</v>
      </c>
      <c r="N353" s="61">
        <v>384603.88</v>
      </c>
      <c r="O353" s="61">
        <v>404964.18</v>
      </c>
      <c r="P353" s="61">
        <v>433250.69</v>
      </c>
      <c r="Q353" s="61">
        <v>476942.35</v>
      </c>
      <c r="R353" s="61">
        <v>16122.54</v>
      </c>
      <c r="S353" s="62">
        <f t="shared" si="76"/>
        <v>311701.69958333333</v>
      </c>
      <c r="T353" s="29"/>
      <c r="U353" s="29"/>
      <c r="V353" s="29"/>
      <c r="W353" s="51">
        <v>311701.69958333333</v>
      </c>
      <c r="X353" s="29"/>
      <c r="Y353" s="91"/>
      <c r="Z353" s="91"/>
      <c r="AA353" s="91"/>
      <c r="AB353" s="29"/>
      <c r="AC353" s="51">
        <f t="shared" si="77"/>
        <v>311701.69958333333</v>
      </c>
      <c r="AD353" s="29"/>
      <c r="AE353" s="29"/>
      <c r="AF353" s="33"/>
    </row>
    <row r="354" spans="1:32">
      <c r="A354" s="29">
        <v>340</v>
      </c>
      <c r="B354" s="95" t="s">
        <v>291</v>
      </c>
      <c r="C354" s="95" t="s">
        <v>995</v>
      </c>
      <c r="D354" s="95" t="s">
        <v>849</v>
      </c>
      <c r="E354" s="63" t="s">
        <v>736</v>
      </c>
      <c r="F354" s="61">
        <v>11525551.67</v>
      </c>
      <c r="G354" s="61">
        <v>1698425.19</v>
      </c>
      <c r="H354" s="61">
        <v>3299857.9</v>
      </c>
      <c r="I354" s="61">
        <v>5009062.12</v>
      </c>
      <c r="J354" s="61">
        <v>6194366.0700000003</v>
      </c>
      <c r="K354" s="61">
        <v>6862379.2599999998</v>
      </c>
      <c r="L354" s="61">
        <v>7413410.2699999996</v>
      </c>
      <c r="M354" s="61">
        <v>7813606.6200000001</v>
      </c>
      <c r="N354" s="61">
        <v>8191046.7400000002</v>
      </c>
      <c r="O354" s="61">
        <v>8598008.9100000001</v>
      </c>
      <c r="P354" s="61">
        <v>9153069.5899999999</v>
      </c>
      <c r="Q354" s="61">
        <v>10085413.73</v>
      </c>
      <c r="R354" s="61">
        <v>11760057.48</v>
      </c>
      <c r="S354" s="62">
        <f t="shared" si="76"/>
        <v>7163454.2479166677</v>
      </c>
      <c r="T354" s="29"/>
      <c r="U354" s="29"/>
      <c r="V354" s="29"/>
      <c r="W354" s="51">
        <v>7163454.2479166677</v>
      </c>
      <c r="X354" s="29"/>
      <c r="Y354" s="91"/>
      <c r="Z354" s="91"/>
      <c r="AA354" s="91"/>
      <c r="AB354" s="29"/>
      <c r="AC354" s="51">
        <f t="shared" si="77"/>
        <v>7163454.2479166677</v>
      </c>
      <c r="AD354" s="29"/>
      <c r="AE354" s="29"/>
      <c r="AF354" s="33"/>
    </row>
    <row r="355" spans="1:32">
      <c r="A355" s="29">
        <v>341</v>
      </c>
      <c r="B355" s="95" t="s">
        <v>291</v>
      </c>
      <c r="C355" s="95" t="s">
        <v>995</v>
      </c>
      <c r="D355" s="95" t="s">
        <v>850</v>
      </c>
      <c r="E355" s="63" t="s">
        <v>737</v>
      </c>
      <c r="F355" s="61">
        <v>10053364.970000001</v>
      </c>
      <c r="G355" s="61">
        <v>1376503.3</v>
      </c>
      <c r="H355" s="61">
        <v>2767346.73</v>
      </c>
      <c r="I355" s="61">
        <v>3920324.47</v>
      </c>
      <c r="J355" s="61">
        <v>4650676.7</v>
      </c>
      <c r="K355" s="61">
        <v>5175348.38</v>
      </c>
      <c r="L355" s="61">
        <v>5565985.5300000003</v>
      </c>
      <c r="M355" s="61">
        <v>6010025.21</v>
      </c>
      <c r="N355" s="61">
        <v>6381707.7800000003</v>
      </c>
      <c r="O355" s="61">
        <v>6838488.1799999997</v>
      </c>
      <c r="P355" s="61">
        <v>7591783.5099999998</v>
      </c>
      <c r="Q355" s="61">
        <v>8839204.5099999998</v>
      </c>
      <c r="R355" s="61">
        <v>10801671.65</v>
      </c>
      <c r="S355" s="62">
        <f t="shared" si="76"/>
        <v>5795409.3841666663</v>
      </c>
      <c r="T355" s="29"/>
      <c r="U355" s="29"/>
      <c r="V355" s="29"/>
      <c r="W355" s="51">
        <v>5795409.3841666663</v>
      </c>
      <c r="X355" s="29"/>
      <c r="Y355" s="91"/>
      <c r="Z355" s="91"/>
      <c r="AA355" s="91"/>
      <c r="AB355" s="29"/>
      <c r="AC355" s="51">
        <f t="shared" si="77"/>
        <v>5795409.3841666663</v>
      </c>
      <c r="AD355" s="29"/>
      <c r="AE355" s="29"/>
      <c r="AF355" s="33"/>
    </row>
    <row r="356" spans="1:32">
      <c r="A356" s="29">
        <v>342</v>
      </c>
      <c r="B356" s="95" t="s">
        <v>291</v>
      </c>
      <c r="C356" s="95" t="s">
        <v>995</v>
      </c>
      <c r="D356" s="95" t="s">
        <v>1001</v>
      </c>
      <c r="E356" s="63" t="s">
        <v>734</v>
      </c>
      <c r="F356" s="61">
        <v>249975.58</v>
      </c>
      <c r="G356" s="61">
        <v>32256.01</v>
      </c>
      <c r="H356" s="61">
        <v>64399.19</v>
      </c>
      <c r="I356" s="61">
        <v>102892.65</v>
      </c>
      <c r="J356" s="61">
        <v>133880.54999999999</v>
      </c>
      <c r="K356" s="61">
        <v>151575.47</v>
      </c>
      <c r="L356" s="61">
        <v>165801.76</v>
      </c>
      <c r="M356" s="61">
        <v>175488.86</v>
      </c>
      <c r="N356" s="61">
        <v>183638.31</v>
      </c>
      <c r="O356" s="61">
        <v>191167.22</v>
      </c>
      <c r="P356" s="61">
        <v>201917.24</v>
      </c>
      <c r="Q356" s="61">
        <v>221877.44</v>
      </c>
      <c r="R356" s="61">
        <v>257321.55</v>
      </c>
      <c r="S356" s="62">
        <f t="shared" si="76"/>
        <v>156545.27208333332</v>
      </c>
      <c r="T356" s="29"/>
      <c r="U356" s="29"/>
      <c r="V356" s="29"/>
      <c r="W356" s="51">
        <v>156545.27208333332</v>
      </c>
      <c r="X356" s="29"/>
      <c r="Y356" s="91"/>
      <c r="Z356" s="91"/>
      <c r="AA356" s="91"/>
      <c r="AB356" s="29"/>
      <c r="AC356" s="51">
        <f t="shared" si="77"/>
        <v>156545.27208333332</v>
      </c>
      <c r="AD356" s="29"/>
      <c r="AE356" s="29"/>
      <c r="AF356" s="33"/>
    </row>
    <row r="357" spans="1:32">
      <c r="A357" s="29">
        <v>343</v>
      </c>
      <c r="B357" s="95" t="s">
        <v>291</v>
      </c>
      <c r="C357" s="95" t="s">
        <v>995</v>
      </c>
      <c r="D357" s="95" t="s">
        <v>997</v>
      </c>
      <c r="E357" s="63" t="s">
        <v>731</v>
      </c>
      <c r="F357" s="61">
        <v>2482229.29</v>
      </c>
      <c r="G357" s="61">
        <v>238949</v>
      </c>
      <c r="H357" s="61">
        <v>477898</v>
      </c>
      <c r="I357" s="61">
        <v>716847</v>
      </c>
      <c r="J357" s="61">
        <v>905012.41</v>
      </c>
      <c r="K357" s="61">
        <v>1121116.4099999999</v>
      </c>
      <c r="L357" s="61">
        <v>1355179.41</v>
      </c>
      <c r="M357" s="61">
        <v>1589242.41</v>
      </c>
      <c r="N357" s="61">
        <v>2044278.54</v>
      </c>
      <c r="O357" s="61">
        <v>2305959.54</v>
      </c>
      <c r="P357" s="61">
        <v>2567640.54</v>
      </c>
      <c r="Q357" s="61">
        <v>2829321.54</v>
      </c>
      <c r="R357" s="61">
        <v>3091002.54</v>
      </c>
      <c r="S357" s="62">
        <f t="shared" si="76"/>
        <v>1578171.7262499996</v>
      </c>
      <c r="T357" s="29"/>
      <c r="U357" s="29"/>
      <c r="V357" s="29"/>
      <c r="W357" s="51">
        <v>1578171.7262499996</v>
      </c>
      <c r="X357" s="29"/>
      <c r="Y357" s="91"/>
      <c r="Z357" s="91"/>
      <c r="AA357" s="91"/>
      <c r="AB357" s="29"/>
      <c r="AC357" s="51">
        <f t="shared" si="77"/>
        <v>1578171.7262499996</v>
      </c>
      <c r="AD357" s="29"/>
      <c r="AE357" s="29"/>
      <c r="AF357" s="33"/>
    </row>
    <row r="358" spans="1:32">
      <c r="A358" s="29">
        <v>344</v>
      </c>
      <c r="B358" s="95" t="s">
        <v>291</v>
      </c>
      <c r="C358" s="95" t="s">
        <v>995</v>
      </c>
      <c r="D358" s="95" t="s">
        <v>998</v>
      </c>
      <c r="E358" s="63" t="s">
        <v>732</v>
      </c>
      <c r="F358" s="61">
        <v>-50592.21</v>
      </c>
      <c r="G358" s="61">
        <v>481.15</v>
      </c>
      <c r="H358" s="61">
        <v>724.48</v>
      </c>
      <c r="I358" s="61">
        <v>5173.67</v>
      </c>
      <c r="J358" s="61">
        <v>6089.05</v>
      </c>
      <c r="K358" s="61">
        <v>6762.07</v>
      </c>
      <c r="L358" s="61">
        <v>8582.76</v>
      </c>
      <c r="M358" s="61">
        <v>19730.919999999998</v>
      </c>
      <c r="N358" s="61">
        <v>20183.68</v>
      </c>
      <c r="O358" s="61">
        <v>20634.22</v>
      </c>
      <c r="P358" s="61">
        <v>20261.45</v>
      </c>
      <c r="Q358" s="61">
        <v>5813.71</v>
      </c>
      <c r="R358" s="61">
        <v>33275.83</v>
      </c>
      <c r="S358" s="62">
        <f t="shared" si="76"/>
        <v>8814.9141666666674</v>
      </c>
      <c r="T358" s="29"/>
      <c r="U358" s="29"/>
      <c r="V358" s="29"/>
      <c r="W358" s="51">
        <v>8814.9141666666674</v>
      </c>
      <c r="X358" s="29"/>
      <c r="Y358" s="91"/>
      <c r="Z358" s="91"/>
      <c r="AA358" s="91"/>
      <c r="AB358" s="29"/>
      <c r="AC358" s="51">
        <f t="shared" si="77"/>
        <v>8814.9141666666674</v>
      </c>
      <c r="AD358" s="29"/>
      <c r="AE358" s="29"/>
      <c r="AF358" s="33"/>
    </row>
    <row r="359" spans="1:32">
      <c r="A359" s="29">
        <v>345</v>
      </c>
      <c r="B359" s="95" t="s">
        <v>117</v>
      </c>
      <c r="C359" s="95" t="s">
        <v>189</v>
      </c>
      <c r="D359" s="95" t="s">
        <v>117</v>
      </c>
      <c r="E359" s="63" t="s">
        <v>738</v>
      </c>
      <c r="F359" s="61">
        <v>2351148.16</v>
      </c>
      <c r="G359" s="61">
        <v>259115.38</v>
      </c>
      <c r="H359" s="61">
        <v>501515.19</v>
      </c>
      <c r="I359" s="61">
        <v>730296.37</v>
      </c>
      <c r="J359" s="61">
        <v>919792.36</v>
      </c>
      <c r="K359" s="61">
        <v>1128365.3</v>
      </c>
      <c r="L359" s="61">
        <v>1345308.26</v>
      </c>
      <c r="M359" s="61">
        <v>1553409.89</v>
      </c>
      <c r="N359" s="61">
        <v>1761179.06</v>
      </c>
      <c r="O359" s="61">
        <v>1964713.44</v>
      </c>
      <c r="P359" s="61">
        <v>2155892.12</v>
      </c>
      <c r="Q359" s="61">
        <v>2343909.37</v>
      </c>
      <c r="R359" s="61">
        <v>2523313.2799999998</v>
      </c>
      <c r="S359" s="62">
        <f t="shared" si="76"/>
        <v>1425060.6216666664</v>
      </c>
      <c r="T359" s="29"/>
      <c r="U359" s="29"/>
      <c r="V359" s="29"/>
      <c r="W359" s="51">
        <v>1425060.6216666664</v>
      </c>
      <c r="X359" s="29"/>
      <c r="Y359" s="91"/>
      <c r="Z359" s="91"/>
      <c r="AA359" s="91"/>
      <c r="AB359" s="29"/>
      <c r="AC359" s="51">
        <f t="shared" si="77"/>
        <v>1425060.6216666664</v>
      </c>
      <c r="AD359" s="29"/>
      <c r="AE359" s="29"/>
      <c r="AF359" s="33"/>
    </row>
    <row r="360" spans="1:32">
      <c r="A360" s="29">
        <v>346</v>
      </c>
      <c r="B360" s="95"/>
      <c r="C360" s="95"/>
      <c r="D360" s="95"/>
      <c r="E360" s="63" t="s">
        <v>190</v>
      </c>
      <c r="F360" s="64">
        <f t="shared" ref="F360:H360" si="78">SUM(F344:F359)</f>
        <v>33154852.16</v>
      </c>
      <c r="G360" s="64">
        <f t="shared" si="78"/>
        <v>4441991.34</v>
      </c>
      <c r="H360" s="64">
        <f t="shared" si="78"/>
        <v>8759486.8800000008</v>
      </c>
      <c r="I360" s="64">
        <f t="shared" ref="I360:S360" si="79">SUM(I344:I359)</f>
        <v>12933577.640000001</v>
      </c>
      <c r="J360" s="64">
        <f t="shared" si="79"/>
        <v>15884714.600000001</v>
      </c>
      <c r="K360" s="64">
        <f t="shared" si="79"/>
        <v>18009144.009999998</v>
      </c>
      <c r="L360" s="64">
        <f t="shared" si="79"/>
        <v>19843771.800000004</v>
      </c>
      <c r="M360" s="64">
        <f t="shared" si="79"/>
        <v>21532848.990000002</v>
      </c>
      <c r="N360" s="64">
        <f t="shared" si="79"/>
        <v>23328568.709999997</v>
      </c>
      <c r="O360" s="64">
        <f t="shared" si="79"/>
        <v>25049132.289999999</v>
      </c>
      <c r="P360" s="64">
        <f t="shared" si="79"/>
        <v>27319599.679999996</v>
      </c>
      <c r="Q360" s="64">
        <f t="shared" si="79"/>
        <v>30594720</v>
      </c>
      <c r="R360" s="64">
        <f t="shared" si="79"/>
        <v>35112657.029999994</v>
      </c>
      <c r="S360" s="64">
        <f t="shared" si="79"/>
        <v>20152609.211250003</v>
      </c>
      <c r="T360" s="29"/>
      <c r="U360" s="29"/>
      <c r="V360" s="29"/>
      <c r="W360" s="29"/>
      <c r="X360" s="29"/>
      <c r="Y360" s="91"/>
      <c r="Z360" s="91"/>
      <c r="AA360" s="91"/>
      <c r="AB360" s="29"/>
      <c r="AC360" s="29"/>
      <c r="AD360" s="29"/>
      <c r="AE360" s="29"/>
      <c r="AF360" s="33"/>
    </row>
    <row r="361" spans="1:32">
      <c r="A361" s="29">
        <v>347</v>
      </c>
      <c r="B361" s="29"/>
      <c r="C361" s="29"/>
      <c r="D361" s="29"/>
      <c r="E361" s="97"/>
      <c r="F361" s="61"/>
      <c r="G361" s="61"/>
      <c r="H361" s="61"/>
      <c r="I361" s="61"/>
      <c r="J361" s="61"/>
      <c r="K361" s="61"/>
      <c r="L361" s="61"/>
      <c r="M361" s="61"/>
      <c r="N361" s="61"/>
      <c r="O361" s="61"/>
      <c r="P361" s="61"/>
      <c r="Q361" s="61"/>
      <c r="R361" s="61"/>
      <c r="S361" s="62"/>
      <c r="T361" s="29"/>
      <c r="U361" s="29"/>
      <c r="V361" s="29"/>
      <c r="W361" s="29"/>
      <c r="X361" s="29"/>
      <c r="Y361" s="91"/>
      <c r="Z361" s="91"/>
      <c r="AA361" s="91"/>
      <c r="AB361" s="29"/>
      <c r="AC361" s="29"/>
      <c r="AD361" s="29"/>
      <c r="AE361" s="29"/>
      <c r="AF361" s="33"/>
    </row>
    <row r="362" spans="1:32">
      <c r="A362" s="29">
        <v>348</v>
      </c>
      <c r="B362" s="95" t="s">
        <v>776</v>
      </c>
      <c r="C362" s="95" t="s">
        <v>1003</v>
      </c>
      <c r="D362" s="29"/>
      <c r="E362" s="63" t="s">
        <v>1004</v>
      </c>
      <c r="F362" s="61">
        <v>31270347.91</v>
      </c>
      <c r="G362" s="61">
        <v>2792093.49</v>
      </c>
      <c r="H362" s="61">
        <v>5476803.3399999999</v>
      </c>
      <c r="I362" s="61">
        <v>8167805.6600000001</v>
      </c>
      <c r="J362" s="61">
        <v>10867432.48</v>
      </c>
      <c r="K362" s="61">
        <v>13571673.439999999</v>
      </c>
      <c r="L362" s="61">
        <v>16284224.689999999</v>
      </c>
      <c r="M362" s="61">
        <v>19003797.07</v>
      </c>
      <c r="N362" s="61">
        <v>21732878.890000001</v>
      </c>
      <c r="O362" s="61">
        <v>24471672.09</v>
      </c>
      <c r="P362" s="61">
        <v>27228679.859999999</v>
      </c>
      <c r="Q362" s="61">
        <v>29977758.539999999</v>
      </c>
      <c r="R362" s="61">
        <v>32730756.84</v>
      </c>
      <c r="S362" s="62">
        <f t="shared" ref="S362:S364" si="80">((F362+R362)+((G362+H362+I362+J362+K362+L362+M362+N362+O362+P362+Q362)*2))/24</f>
        <v>17631280.993749999</v>
      </c>
      <c r="T362" s="29"/>
      <c r="U362" s="29"/>
      <c r="V362" s="29"/>
      <c r="W362" s="51">
        <v>17631280.993749999</v>
      </c>
      <c r="X362" s="29"/>
      <c r="Y362" s="91"/>
      <c r="Z362" s="91"/>
      <c r="AA362" s="91"/>
      <c r="AB362" s="29"/>
      <c r="AC362" s="51">
        <f t="shared" ref="AC362:AC364" si="81">+S362</f>
        <v>17631280.993749999</v>
      </c>
      <c r="AD362" s="29"/>
      <c r="AE362" s="29"/>
      <c r="AF362" s="33"/>
    </row>
    <row r="363" spans="1:32">
      <c r="A363" s="29">
        <v>349</v>
      </c>
      <c r="B363" s="95" t="s">
        <v>776</v>
      </c>
      <c r="C363" s="95" t="s">
        <v>1005</v>
      </c>
      <c r="D363" s="29"/>
      <c r="E363" s="63" t="s">
        <v>1006</v>
      </c>
      <c r="F363" s="61">
        <v>3517419.93</v>
      </c>
      <c r="G363" s="61">
        <v>587972.24</v>
      </c>
      <c r="H363" s="61">
        <v>906432.54</v>
      </c>
      <c r="I363" s="61">
        <v>1225002.47</v>
      </c>
      <c r="J363" s="61">
        <v>1543761.12</v>
      </c>
      <c r="K363" s="61">
        <v>1922721.58</v>
      </c>
      <c r="L363" s="61">
        <v>2256625.5</v>
      </c>
      <c r="M363" s="61">
        <v>2599759.09</v>
      </c>
      <c r="N363" s="61">
        <v>2942765.64</v>
      </c>
      <c r="O363" s="61">
        <v>3287779.21</v>
      </c>
      <c r="P363" s="61">
        <v>3628152.54</v>
      </c>
      <c r="Q363" s="61">
        <v>3966739.24</v>
      </c>
      <c r="R363" s="61">
        <v>4306096.28</v>
      </c>
      <c r="S363" s="62">
        <f t="shared" si="80"/>
        <v>2398289.1062500002</v>
      </c>
      <c r="T363" s="29"/>
      <c r="U363" s="29"/>
      <c r="V363" s="29"/>
      <c r="W363" s="51">
        <v>2398289.1062500002</v>
      </c>
      <c r="X363" s="29"/>
      <c r="Y363" s="91"/>
      <c r="Z363" s="91"/>
      <c r="AA363" s="91"/>
      <c r="AB363" s="29"/>
      <c r="AC363" s="51">
        <f t="shared" si="81"/>
        <v>2398289.1062500002</v>
      </c>
      <c r="AD363" s="29"/>
      <c r="AE363" s="29"/>
      <c r="AF363" s="33"/>
    </row>
    <row r="364" spans="1:32">
      <c r="A364" s="29">
        <v>350</v>
      </c>
      <c r="B364" s="95" t="s">
        <v>776</v>
      </c>
      <c r="C364" s="100" t="s">
        <v>1007</v>
      </c>
      <c r="D364" s="29"/>
      <c r="E364" s="63" t="s">
        <v>1008</v>
      </c>
      <c r="F364" s="61">
        <v>0</v>
      </c>
      <c r="G364" s="61">
        <v>0</v>
      </c>
      <c r="H364" s="61">
        <v>0</v>
      </c>
      <c r="I364" s="61">
        <v>0</v>
      </c>
      <c r="J364" s="61">
        <v>0</v>
      </c>
      <c r="K364" s="61">
        <v>0</v>
      </c>
      <c r="L364" s="61">
        <v>0</v>
      </c>
      <c r="M364" s="61">
        <v>0</v>
      </c>
      <c r="N364" s="61">
        <v>0</v>
      </c>
      <c r="O364" s="61">
        <v>0</v>
      </c>
      <c r="P364" s="61">
        <v>0</v>
      </c>
      <c r="Q364" s="61">
        <v>0</v>
      </c>
      <c r="R364" s="61">
        <v>0</v>
      </c>
      <c r="S364" s="62">
        <f t="shared" si="80"/>
        <v>0</v>
      </c>
      <c r="T364" s="29"/>
      <c r="U364" s="29"/>
      <c r="V364" s="29"/>
      <c r="W364" s="51">
        <v>0</v>
      </c>
      <c r="X364" s="29"/>
      <c r="Y364" s="91"/>
      <c r="Z364" s="91"/>
      <c r="AA364" s="91"/>
      <c r="AB364" s="29"/>
      <c r="AC364" s="51">
        <f t="shared" si="81"/>
        <v>0</v>
      </c>
      <c r="AD364" s="29"/>
      <c r="AE364" s="29"/>
      <c r="AF364" s="33"/>
    </row>
    <row r="365" spans="1:32">
      <c r="A365" s="29">
        <v>351</v>
      </c>
      <c r="B365" s="29"/>
      <c r="C365" s="29"/>
      <c r="D365" s="29"/>
      <c r="E365" s="63" t="s">
        <v>191</v>
      </c>
      <c r="F365" s="64">
        <f t="shared" ref="F365:H365" si="82">SUM(F362:F364)</f>
        <v>34787767.840000004</v>
      </c>
      <c r="G365" s="64">
        <f t="shared" si="82"/>
        <v>3380065.7300000004</v>
      </c>
      <c r="H365" s="64">
        <f t="shared" si="82"/>
        <v>6383235.8799999999</v>
      </c>
      <c r="I365" s="64">
        <f t="shared" ref="I365:S365" si="83">SUM(I362:I364)</f>
        <v>9392808.1300000008</v>
      </c>
      <c r="J365" s="64">
        <f t="shared" si="83"/>
        <v>12411193.600000001</v>
      </c>
      <c r="K365" s="64">
        <f t="shared" si="83"/>
        <v>15494395.02</v>
      </c>
      <c r="L365" s="64">
        <f t="shared" si="83"/>
        <v>18540850.189999998</v>
      </c>
      <c r="M365" s="64">
        <f t="shared" si="83"/>
        <v>21603556.16</v>
      </c>
      <c r="N365" s="64">
        <f t="shared" si="83"/>
        <v>24675644.530000001</v>
      </c>
      <c r="O365" s="64">
        <f t="shared" si="83"/>
        <v>27759451.300000001</v>
      </c>
      <c r="P365" s="64">
        <f t="shared" si="83"/>
        <v>30856832.399999999</v>
      </c>
      <c r="Q365" s="64">
        <f t="shared" si="83"/>
        <v>33944497.780000001</v>
      </c>
      <c r="R365" s="64">
        <f t="shared" si="83"/>
        <v>37036853.119999997</v>
      </c>
      <c r="S365" s="64">
        <f t="shared" si="83"/>
        <v>20029570.099999998</v>
      </c>
      <c r="T365" s="29"/>
      <c r="U365" s="29"/>
      <c r="V365" s="29"/>
      <c r="W365" s="29"/>
      <c r="X365" s="29"/>
      <c r="Y365" s="91"/>
      <c r="Z365" s="91"/>
      <c r="AA365" s="91"/>
      <c r="AB365" s="29"/>
      <c r="AC365" s="29"/>
      <c r="AD365" s="29"/>
      <c r="AE365" s="29"/>
      <c r="AF365" s="33"/>
    </row>
    <row r="366" spans="1:32">
      <c r="A366" s="29">
        <v>352</v>
      </c>
      <c r="B366" s="29"/>
      <c r="C366" s="29"/>
      <c r="D366" s="29"/>
      <c r="E366" s="97"/>
      <c r="F366" s="61"/>
      <c r="G366" s="61"/>
      <c r="H366" s="61"/>
      <c r="I366" s="61"/>
      <c r="J366" s="61"/>
      <c r="K366" s="61"/>
      <c r="L366" s="61"/>
      <c r="M366" s="61"/>
      <c r="N366" s="61"/>
      <c r="O366" s="61"/>
      <c r="P366" s="61"/>
      <c r="Q366" s="61"/>
      <c r="R366" s="61"/>
      <c r="S366" s="62"/>
      <c r="T366" s="29"/>
      <c r="U366" s="29"/>
      <c r="V366" s="29"/>
      <c r="W366" s="29"/>
      <c r="X366" s="29"/>
      <c r="Y366" s="91"/>
      <c r="Z366" s="91"/>
      <c r="AA366" s="91"/>
      <c r="AB366" s="29"/>
      <c r="AC366" s="29"/>
      <c r="AD366" s="29"/>
      <c r="AE366" s="29"/>
      <c r="AF366" s="33"/>
    </row>
    <row r="367" spans="1:32">
      <c r="A367" s="29">
        <v>353</v>
      </c>
      <c r="B367" s="95" t="s">
        <v>776</v>
      </c>
      <c r="C367" s="95" t="s">
        <v>1009</v>
      </c>
      <c r="D367" s="29"/>
      <c r="E367" s="63" t="s">
        <v>192</v>
      </c>
      <c r="F367" s="61">
        <v>0</v>
      </c>
      <c r="G367" s="61">
        <v>0</v>
      </c>
      <c r="H367" s="61">
        <v>0</v>
      </c>
      <c r="I367" s="61">
        <v>0</v>
      </c>
      <c r="J367" s="61">
        <v>0</v>
      </c>
      <c r="K367" s="61">
        <v>0</v>
      </c>
      <c r="L367" s="61">
        <v>0</v>
      </c>
      <c r="M367" s="61">
        <v>0</v>
      </c>
      <c r="N367" s="61">
        <v>0</v>
      </c>
      <c r="O367" s="61">
        <v>0</v>
      </c>
      <c r="P367" s="61">
        <v>0</v>
      </c>
      <c r="Q367" s="61">
        <v>0</v>
      </c>
      <c r="R367" s="61">
        <v>0</v>
      </c>
      <c r="S367" s="62">
        <f t="shared" ref="S367:S382" si="84">((F367+R367)+((G367+H367+I367+J367+K367+L367+M367+N367+O367+P367+Q367)*2))/24</f>
        <v>0</v>
      </c>
      <c r="T367" s="29"/>
      <c r="U367" s="29"/>
      <c r="V367" s="29"/>
      <c r="W367" s="51">
        <v>0</v>
      </c>
      <c r="X367" s="29"/>
      <c r="Y367" s="91"/>
      <c r="Z367" s="91"/>
      <c r="AA367" s="91"/>
      <c r="AB367" s="29"/>
      <c r="AC367" s="51">
        <f t="shared" ref="AC367:AC382" si="85">+S367</f>
        <v>0</v>
      </c>
      <c r="AD367" s="29"/>
      <c r="AE367" s="29"/>
      <c r="AF367" s="33"/>
    </row>
    <row r="368" spans="1:32">
      <c r="A368" s="29">
        <v>354</v>
      </c>
      <c r="B368" s="95" t="s">
        <v>776</v>
      </c>
      <c r="C368" s="95" t="s">
        <v>1010</v>
      </c>
      <c r="D368" s="95" t="s">
        <v>19</v>
      </c>
      <c r="E368" s="72" t="s">
        <v>194</v>
      </c>
      <c r="F368" s="61">
        <v>1014898.94</v>
      </c>
      <c r="G368" s="61">
        <v>65182.81</v>
      </c>
      <c r="H368" s="61">
        <v>127151.21</v>
      </c>
      <c r="I368" s="61">
        <v>182998.52</v>
      </c>
      <c r="J368" s="61">
        <v>230974.4</v>
      </c>
      <c r="K368" s="61">
        <v>295983.31</v>
      </c>
      <c r="L368" s="61">
        <v>363396.32</v>
      </c>
      <c r="M368" s="61">
        <v>435446.14</v>
      </c>
      <c r="N368" s="61">
        <v>491009.36</v>
      </c>
      <c r="O368" s="61">
        <v>568583.30000000005</v>
      </c>
      <c r="P368" s="61">
        <v>692410.98</v>
      </c>
      <c r="Q368" s="61">
        <v>817912.7</v>
      </c>
      <c r="R368" s="61">
        <v>949140.7</v>
      </c>
      <c r="S368" s="62">
        <f t="shared" si="84"/>
        <v>437755.7391666667</v>
      </c>
      <c r="T368" s="29"/>
      <c r="U368" s="29"/>
      <c r="V368" s="29"/>
      <c r="W368" s="51">
        <v>437755.7391666667</v>
      </c>
      <c r="X368" s="29"/>
      <c r="Y368" s="91"/>
      <c r="Z368" s="91"/>
      <c r="AA368" s="91"/>
      <c r="AB368" s="29"/>
      <c r="AC368" s="51">
        <f t="shared" si="85"/>
        <v>437755.7391666667</v>
      </c>
      <c r="AD368" s="29"/>
      <c r="AE368" s="29"/>
      <c r="AF368" s="33"/>
    </row>
    <row r="369" spans="1:32">
      <c r="A369" s="29">
        <v>355</v>
      </c>
      <c r="B369" s="95" t="s">
        <v>776</v>
      </c>
      <c r="C369" s="95" t="s">
        <v>1010</v>
      </c>
      <c r="D369" s="95" t="s">
        <v>22</v>
      </c>
      <c r="E369" s="72" t="s">
        <v>614</v>
      </c>
      <c r="F369" s="61">
        <v>127083.32</v>
      </c>
      <c r="G369" s="61">
        <v>10763.89</v>
      </c>
      <c r="H369" s="61">
        <v>20486.11</v>
      </c>
      <c r="I369" s="61">
        <v>31250</v>
      </c>
      <c r="J369" s="61">
        <v>41666.67</v>
      </c>
      <c r="K369" s="61">
        <v>52430.559999999998</v>
      </c>
      <c r="L369" s="61">
        <v>62847.22</v>
      </c>
      <c r="M369" s="61">
        <v>73611.11</v>
      </c>
      <c r="N369" s="61">
        <v>84375</v>
      </c>
      <c r="O369" s="61">
        <v>94791.66</v>
      </c>
      <c r="P369" s="61">
        <v>105555.55</v>
      </c>
      <c r="Q369" s="61">
        <v>115972.22</v>
      </c>
      <c r="R369" s="61">
        <v>126736.1</v>
      </c>
      <c r="S369" s="62">
        <f t="shared" si="84"/>
        <v>68388.308333333334</v>
      </c>
      <c r="T369" s="29"/>
      <c r="U369" s="29"/>
      <c r="V369" s="29"/>
      <c r="W369" s="51">
        <v>68388.308333333334</v>
      </c>
      <c r="X369" s="29"/>
      <c r="Y369" s="91"/>
      <c r="Z369" s="91"/>
      <c r="AA369" s="91"/>
      <c r="AB369" s="29"/>
      <c r="AC369" s="51">
        <f t="shared" si="85"/>
        <v>68388.308333333334</v>
      </c>
      <c r="AD369" s="29"/>
      <c r="AE369" s="29"/>
      <c r="AF369" s="33"/>
    </row>
    <row r="370" spans="1:32">
      <c r="A370" s="29">
        <v>356</v>
      </c>
      <c r="B370" s="95" t="s">
        <v>776</v>
      </c>
      <c r="C370" s="95" t="s">
        <v>1010</v>
      </c>
      <c r="D370" s="29"/>
      <c r="E370" s="63" t="s">
        <v>193</v>
      </c>
      <c r="F370" s="61">
        <v>14810558.539999999</v>
      </c>
      <c r="G370" s="61">
        <v>1224058.3400000001</v>
      </c>
      <c r="H370" s="61">
        <v>2448116.66</v>
      </c>
      <c r="I370" s="61">
        <v>3672175</v>
      </c>
      <c r="J370" s="61">
        <v>4896233.34</v>
      </c>
      <c r="K370" s="61">
        <v>6120291.6600000001</v>
      </c>
      <c r="L370" s="61">
        <v>7344350</v>
      </c>
      <c r="M370" s="61">
        <v>8568408.3399999999</v>
      </c>
      <c r="N370" s="61">
        <v>9792466.6600000001</v>
      </c>
      <c r="O370" s="61">
        <v>11016525</v>
      </c>
      <c r="P370" s="61">
        <v>12240583.34</v>
      </c>
      <c r="Q370" s="61">
        <v>13464641.66</v>
      </c>
      <c r="R370" s="61">
        <v>14688700</v>
      </c>
      <c r="S370" s="62">
        <f t="shared" si="84"/>
        <v>7961456.605833333</v>
      </c>
      <c r="T370" s="29"/>
      <c r="U370" s="29"/>
      <c r="V370" s="29"/>
      <c r="W370" s="51">
        <v>7961456.605833333</v>
      </c>
      <c r="X370" s="29"/>
      <c r="Y370" s="91"/>
      <c r="Z370" s="91"/>
      <c r="AA370" s="91"/>
      <c r="AB370" s="29"/>
      <c r="AC370" s="51">
        <f t="shared" si="85"/>
        <v>7961456.605833333</v>
      </c>
      <c r="AD370" s="29"/>
      <c r="AE370" s="29"/>
      <c r="AF370" s="33"/>
    </row>
    <row r="371" spans="1:32">
      <c r="A371" s="29">
        <v>357</v>
      </c>
      <c r="B371" s="95" t="s">
        <v>776</v>
      </c>
      <c r="C371" s="95" t="s">
        <v>1011</v>
      </c>
      <c r="D371" s="29"/>
      <c r="E371" s="63" t="s">
        <v>195</v>
      </c>
      <c r="F371" s="61">
        <v>211496.36</v>
      </c>
      <c r="G371" s="61">
        <v>13623.97</v>
      </c>
      <c r="H371" s="61">
        <v>27247.94</v>
      </c>
      <c r="I371" s="61">
        <v>40871.910000000003</v>
      </c>
      <c r="J371" s="61">
        <v>54495.88</v>
      </c>
      <c r="K371" s="61">
        <v>68119.850000000006</v>
      </c>
      <c r="L371" s="61">
        <v>81776.13</v>
      </c>
      <c r="M371" s="61">
        <v>95403.69</v>
      </c>
      <c r="N371" s="61">
        <v>109031.25</v>
      </c>
      <c r="O371" s="61">
        <v>122658.81</v>
      </c>
      <c r="P371" s="61">
        <v>136286.37</v>
      </c>
      <c r="Q371" s="61">
        <v>149913.93</v>
      </c>
      <c r="R371" s="61">
        <v>163541.49</v>
      </c>
      <c r="S371" s="62">
        <f t="shared" si="84"/>
        <v>90579.054583333331</v>
      </c>
      <c r="T371" s="29"/>
      <c r="U371" s="29"/>
      <c r="V371" s="29"/>
      <c r="W371" s="51">
        <v>90579.054583333331</v>
      </c>
      <c r="X371" s="29"/>
      <c r="Y371" s="91"/>
      <c r="Z371" s="91"/>
      <c r="AA371" s="91"/>
      <c r="AB371" s="29"/>
      <c r="AC371" s="51">
        <f t="shared" si="85"/>
        <v>90579.054583333331</v>
      </c>
      <c r="AD371" s="29"/>
      <c r="AE371" s="29"/>
      <c r="AF371" s="33"/>
    </row>
    <row r="372" spans="1:32">
      <c r="A372" s="29">
        <v>358</v>
      </c>
      <c r="B372" s="95" t="s">
        <v>776</v>
      </c>
      <c r="C372" s="95" t="s">
        <v>1012</v>
      </c>
      <c r="D372" s="29"/>
      <c r="E372" s="63" t="s">
        <v>739</v>
      </c>
      <c r="F372" s="61">
        <v>44118.75</v>
      </c>
      <c r="G372" s="61">
        <v>4988.28</v>
      </c>
      <c r="H372" s="61">
        <v>9976.56</v>
      </c>
      <c r="I372" s="61">
        <v>14964.84</v>
      </c>
      <c r="J372" s="61">
        <v>19953.12</v>
      </c>
      <c r="K372" s="61">
        <v>24941.4</v>
      </c>
      <c r="L372" s="61">
        <v>29929.68</v>
      </c>
      <c r="M372" s="61">
        <v>34917.96</v>
      </c>
      <c r="N372" s="61">
        <v>39906.239999999998</v>
      </c>
      <c r="O372" s="61">
        <v>44894.52</v>
      </c>
      <c r="P372" s="61">
        <v>49882.8</v>
      </c>
      <c r="Q372" s="61">
        <v>54871.08</v>
      </c>
      <c r="R372" s="61">
        <v>59859.360000000001</v>
      </c>
      <c r="S372" s="62">
        <f t="shared" si="84"/>
        <v>31767.961249999997</v>
      </c>
      <c r="T372" s="29"/>
      <c r="U372" s="29"/>
      <c r="V372" s="29"/>
      <c r="W372" s="51">
        <v>31767.961249999997</v>
      </c>
      <c r="X372" s="29"/>
      <c r="Y372" s="91"/>
      <c r="Z372" s="91"/>
      <c r="AA372" s="91"/>
      <c r="AB372" s="29"/>
      <c r="AC372" s="51">
        <f t="shared" si="85"/>
        <v>31767.961249999997</v>
      </c>
      <c r="AD372" s="29"/>
      <c r="AE372" s="29"/>
      <c r="AF372" s="33"/>
    </row>
    <row r="373" spans="1:32">
      <c r="A373" s="29">
        <v>359</v>
      </c>
      <c r="B373" s="95" t="s">
        <v>776</v>
      </c>
      <c r="C373" s="95" t="s">
        <v>1013</v>
      </c>
      <c r="D373" s="95" t="s">
        <v>1014</v>
      </c>
      <c r="E373" s="63" t="s">
        <v>615</v>
      </c>
      <c r="F373" s="61">
        <v>3709</v>
      </c>
      <c r="G373" s="61">
        <v>0</v>
      </c>
      <c r="H373" s="61">
        <v>0</v>
      </c>
      <c r="I373" s="61">
        <v>833</v>
      </c>
      <c r="J373" s="61">
        <v>833</v>
      </c>
      <c r="K373" s="61">
        <v>833</v>
      </c>
      <c r="L373" s="61">
        <v>1672</v>
      </c>
      <c r="M373" s="61">
        <v>1672</v>
      </c>
      <c r="N373" s="61">
        <v>1672</v>
      </c>
      <c r="O373" s="61">
        <v>2521</v>
      </c>
      <c r="P373" s="61">
        <v>2521</v>
      </c>
      <c r="Q373" s="61">
        <v>-3197</v>
      </c>
      <c r="R373" s="61">
        <v>-2622</v>
      </c>
      <c r="S373" s="62">
        <f t="shared" si="84"/>
        <v>825.29166666666663</v>
      </c>
      <c r="T373" s="29"/>
      <c r="U373" s="29"/>
      <c r="V373" s="29"/>
      <c r="W373" s="51">
        <v>825.29166666666663</v>
      </c>
      <c r="X373" s="29"/>
      <c r="Y373" s="91"/>
      <c r="Z373" s="91"/>
      <c r="AA373" s="91"/>
      <c r="AB373" s="29"/>
      <c r="AC373" s="51">
        <f t="shared" si="85"/>
        <v>825.29166666666663</v>
      </c>
      <c r="AD373" s="29"/>
      <c r="AE373" s="29"/>
      <c r="AF373" s="33"/>
    </row>
    <row r="374" spans="1:32">
      <c r="A374" s="29">
        <v>360</v>
      </c>
      <c r="B374" s="95" t="s">
        <v>776</v>
      </c>
      <c r="C374" s="95" t="s">
        <v>1013</v>
      </c>
      <c r="D374" s="95" t="s">
        <v>1015</v>
      </c>
      <c r="E374" s="63" t="s">
        <v>616</v>
      </c>
      <c r="F374" s="61">
        <v>-0.01</v>
      </c>
      <c r="G374" s="61">
        <v>0</v>
      </c>
      <c r="H374" s="61">
        <v>0</v>
      </c>
      <c r="I374" s="61">
        <v>0</v>
      </c>
      <c r="J374" s="61">
        <v>0</v>
      </c>
      <c r="K374" s="61">
        <v>0</v>
      </c>
      <c r="L374" s="61">
        <v>0</v>
      </c>
      <c r="M374" s="61">
        <v>0</v>
      </c>
      <c r="N374" s="61">
        <v>0</v>
      </c>
      <c r="O374" s="61">
        <v>0</v>
      </c>
      <c r="P374" s="61">
        <v>0</v>
      </c>
      <c r="Q374" s="61">
        <v>0</v>
      </c>
      <c r="R374" s="61">
        <v>0</v>
      </c>
      <c r="S374" s="62">
        <f t="shared" si="84"/>
        <v>-4.1666666666666669E-4</v>
      </c>
      <c r="T374" s="29"/>
      <c r="U374" s="29"/>
      <c r="V374" s="29"/>
      <c r="W374" s="51">
        <v>-4.1666666666666669E-4</v>
      </c>
      <c r="X374" s="29"/>
      <c r="Y374" s="91"/>
      <c r="Z374" s="91"/>
      <c r="AA374" s="91"/>
      <c r="AB374" s="29"/>
      <c r="AC374" s="51">
        <f t="shared" si="85"/>
        <v>-4.1666666666666669E-4</v>
      </c>
      <c r="AD374" s="29"/>
      <c r="AE374" s="29"/>
      <c r="AF374" s="33"/>
    </row>
    <row r="375" spans="1:32">
      <c r="A375" s="29">
        <v>361</v>
      </c>
      <c r="B375" s="95" t="s">
        <v>776</v>
      </c>
      <c r="C375" s="95" t="s">
        <v>1013</v>
      </c>
      <c r="D375" s="95" t="s">
        <v>797</v>
      </c>
      <c r="E375" s="63" t="s">
        <v>740</v>
      </c>
      <c r="F375" s="61">
        <v>0</v>
      </c>
      <c r="G375" s="61">
        <v>0</v>
      </c>
      <c r="H375" s="61">
        <v>0</v>
      </c>
      <c r="I375" s="61">
        <v>0</v>
      </c>
      <c r="J375" s="61">
        <v>0</v>
      </c>
      <c r="K375" s="61">
        <v>0</v>
      </c>
      <c r="L375" s="61">
        <v>0</v>
      </c>
      <c r="M375" s="61">
        <v>0</v>
      </c>
      <c r="N375" s="61">
        <v>0</v>
      </c>
      <c r="O375" s="61">
        <v>0</v>
      </c>
      <c r="P375" s="61">
        <v>0</v>
      </c>
      <c r="Q375" s="61">
        <v>0</v>
      </c>
      <c r="R375" s="61">
        <v>0</v>
      </c>
      <c r="S375" s="62">
        <f t="shared" si="84"/>
        <v>0</v>
      </c>
      <c r="T375" s="29"/>
      <c r="U375" s="29"/>
      <c r="V375" s="29"/>
      <c r="W375" s="51">
        <v>0</v>
      </c>
      <c r="X375" s="29"/>
      <c r="Y375" s="91"/>
      <c r="Z375" s="91"/>
      <c r="AA375" s="91"/>
      <c r="AB375" s="29"/>
      <c r="AC375" s="51">
        <f t="shared" si="85"/>
        <v>0</v>
      </c>
      <c r="AD375" s="29"/>
      <c r="AE375" s="29"/>
      <c r="AF375" s="33"/>
    </row>
    <row r="376" spans="1:32">
      <c r="A376" s="29">
        <v>362</v>
      </c>
      <c r="B376" s="95" t="s">
        <v>776</v>
      </c>
      <c r="C376" s="95" t="s">
        <v>1013</v>
      </c>
      <c r="D376" s="95" t="s">
        <v>1016</v>
      </c>
      <c r="E376" s="63" t="s">
        <v>617</v>
      </c>
      <c r="F376" s="61">
        <v>36361.96</v>
      </c>
      <c r="G376" s="61">
        <v>0</v>
      </c>
      <c r="H376" s="61">
        <v>0</v>
      </c>
      <c r="I376" s="61">
        <v>7558.06</v>
      </c>
      <c r="J376" s="61">
        <v>7558.06</v>
      </c>
      <c r="K376" s="61">
        <v>7558.06</v>
      </c>
      <c r="L376" s="61">
        <v>16206.58</v>
      </c>
      <c r="M376" s="61">
        <v>16206.58</v>
      </c>
      <c r="N376" s="61">
        <v>16206.58</v>
      </c>
      <c r="O376" s="61">
        <v>24931.040000000001</v>
      </c>
      <c r="P376" s="61">
        <v>24931.040000000001</v>
      </c>
      <c r="Q376" s="61">
        <v>24931.040000000001</v>
      </c>
      <c r="R376" s="61">
        <v>33634.870000000003</v>
      </c>
      <c r="S376" s="62">
        <f t="shared" si="84"/>
        <v>15090.454583333334</v>
      </c>
      <c r="T376" s="29"/>
      <c r="U376" s="29"/>
      <c r="V376" s="29"/>
      <c r="W376" s="51">
        <v>15090.454583333334</v>
      </c>
      <c r="X376" s="29"/>
      <c r="Y376" s="91"/>
      <c r="Z376" s="91"/>
      <c r="AA376" s="91"/>
      <c r="AB376" s="29"/>
      <c r="AC376" s="51">
        <f t="shared" si="85"/>
        <v>15090.454583333334</v>
      </c>
      <c r="AD376" s="29"/>
      <c r="AE376" s="29"/>
      <c r="AF376" s="33"/>
    </row>
    <row r="377" spans="1:32">
      <c r="A377" s="29">
        <v>363</v>
      </c>
      <c r="B377" s="95" t="s">
        <v>289</v>
      </c>
      <c r="C377" s="95" t="s">
        <v>1013</v>
      </c>
      <c r="D377" s="95" t="s">
        <v>1017</v>
      </c>
      <c r="E377" s="63" t="s">
        <v>741</v>
      </c>
      <c r="F377" s="61">
        <v>1386.35</v>
      </c>
      <c r="G377" s="61">
        <v>1.35</v>
      </c>
      <c r="H377" s="61">
        <v>2.52</v>
      </c>
      <c r="I377" s="61">
        <v>3.67</v>
      </c>
      <c r="J377" s="61">
        <v>4.4400000000000004</v>
      </c>
      <c r="K377" s="61">
        <v>6.35</v>
      </c>
      <c r="L377" s="61">
        <v>8.9499999999999993</v>
      </c>
      <c r="M377" s="61">
        <v>14.47</v>
      </c>
      <c r="N377" s="61">
        <v>18.260000000000002</v>
      </c>
      <c r="O377" s="61">
        <v>21.68</v>
      </c>
      <c r="P377" s="61">
        <v>30.87</v>
      </c>
      <c r="Q377" s="61">
        <v>35.26</v>
      </c>
      <c r="R377" s="61">
        <v>69.08</v>
      </c>
      <c r="S377" s="62">
        <f t="shared" si="84"/>
        <v>72.961249999999993</v>
      </c>
      <c r="T377" s="29"/>
      <c r="U377" s="29"/>
      <c r="V377" s="29"/>
      <c r="W377" s="51">
        <v>72.961249999999993</v>
      </c>
      <c r="X377" s="29"/>
      <c r="Y377" s="91"/>
      <c r="Z377" s="91"/>
      <c r="AA377" s="91"/>
      <c r="AB377" s="29"/>
      <c r="AC377" s="51">
        <f t="shared" si="85"/>
        <v>72.961249999999993</v>
      </c>
      <c r="AD377" s="29"/>
      <c r="AE377" s="29"/>
      <c r="AF377" s="33"/>
    </row>
    <row r="378" spans="1:32">
      <c r="A378" s="29">
        <v>364</v>
      </c>
      <c r="B378" s="95" t="s">
        <v>289</v>
      </c>
      <c r="C378" s="95" t="s">
        <v>1013</v>
      </c>
      <c r="D378" s="95" t="s">
        <v>1018</v>
      </c>
      <c r="E378" s="63" t="s">
        <v>742</v>
      </c>
      <c r="F378" s="61">
        <v>0</v>
      </c>
      <c r="G378" s="61">
        <v>0</v>
      </c>
      <c r="H378" s="61">
        <v>0</v>
      </c>
      <c r="I378" s="61">
        <v>0</v>
      </c>
      <c r="J378" s="61">
        <v>0</v>
      </c>
      <c r="K378" s="61">
        <v>0</v>
      </c>
      <c r="L378" s="61">
        <v>0</v>
      </c>
      <c r="M378" s="61">
        <v>0</v>
      </c>
      <c r="N378" s="61">
        <v>0</v>
      </c>
      <c r="O378" s="61">
        <v>0</v>
      </c>
      <c r="P378" s="61">
        <v>0</v>
      </c>
      <c r="Q378" s="61">
        <v>0</v>
      </c>
      <c r="R378" s="61">
        <v>0</v>
      </c>
      <c r="S378" s="62">
        <f t="shared" si="84"/>
        <v>0</v>
      </c>
      <c r="T378" s="29"/>
      <c r="U378" s="29"/>
      <c r="V378" s="29"/>
      <c r="W378" s="51">
        <v>0</v>
      </c>
      <c r="X378" s="29"/>
      <c r="Y378" s="91"/>
      <c r="Z378" s="91"/>
      <c r="AA378" s="91"/>
      <c r="AB378" s="29"/>
      <c r="AC378" s="51">
        <f t="shared" si="85"/>
        <v>0</v>
      </c>
      <c r="AD378" s="29"/>
      <c r="AE378" s="29"/>
      <c r="AF378" s="33"/>
    </row>
    <row r="379" spans="1:32">
      <c r="A379" s="29">
        <v>365</v>
      </c>
      <c r="B379" s="95" t="s">
        <v>289</v>
      </c>
      <c r="C379" s="95" t="s">
        <v>1013</v>
      </c>
      <c r="D379" s="95" t="s">
        <v>1019</v>
      </c>
      <c r="E379" s="63" t="s">
        <v>743</v>
      </c>
      <c r="F379" s="61">
        <v>13347.42</v>
      </c>
      <c r="G379" s="61">
        <v>0</v>
      </c>
      <c r="H379" s="61">
        <v>0</v>
      </c>
      <c r="I379" s="61">
        <v>0</v>
      </c>
      <c r="J379" s="61">
        <v>0</v>
      </c>
      <c r="K379" s="61">
        <v>0</v>
      </c>
      <c r="L379" s="61">
        <v>0</v>
      </c>
      <c r="M379" s="61">
        <v>0</v>
      </c>
      <c r="N379" s="61">
        <v>0</v>
      </c>
      <c r="O379" s="61">
        <v>0</v>
      </c>
      <c r="P379" s="61">
        <v>0</v>
      </c>
      <c r="Q379" s="61">
        <v>0</v>
      </c>
      <c r="R379" s="61">
        <v>0</v>
      </c>
      <c r="S379" s="62">
        <f t="shared" si="84"/>
        <v>556.14250000000004</v>
      </c>
      <c r="T379" s="29"/>
      <c r="U379" s="29"/>
      <c r="V379" s="29"/>
      <c r="W379" s="51">
        <v>556.14250000000004</v>
      </c>
      <c r="X379" s="29"/>
      <c r="Y379" s="91"/>
      <c r="Z379" s="91"/>
      <c r="AA379" s="91"/>
      <c r="AB379" s="29"/>
      <c r="AC379" s="51">
        <f t="shared" si="85"/>
        <v>556.14250000000004</v>
      </c>
      <c r="AD379" s="29"/>
      <c r="AE379" s="29"/>
      <c r="AF379" s="33"/>
    </row>
    <row r="380" spans="1:32">
      <c r="A380" s="29">
        <v>366</v>
      </c>
      <c r="B380" s="95" t="s">
        <v>291</v>
      </c>
      <c r="C380" s="95" t="s">
        <v>1013</v>
      </c>
      <c r="D380" s="95" t="s">
        <v>1017</v>
      </c>
      <c r="E380" s="63" t="s">
        <v>741</v>
      </c>
      <c r="F380" s="61">
        <v>9422.17</v>
      </c>
      <c r="G380" s="61">
        <v>72.010000000000005</v>
      </c>
      <c r="H380" s="61">
        <v>79.47</v>
      </c>
      <c r="I380" s="61">
        <v>91.15</v>
      </c>
      <c r="J380" s="61">
        <v>99.08</v>
      </c>
      <c r="K380" s="61">
        <v>110.45</v>
      </c>
      <c r="L380" s="61">
        <v>125.96</v>
      </c>
      <c r="M380" s="61">
        <v>145.15</v>
      </c>
      <c r="N380" s="61">
        <v>176.23</v>
      </c>
      <c r="O380" s="61">
        <v>211.52</v>
      </c>
      <c r="P380" s="61">
        <v>243.45</v>
      </c>
      <c r="Q380" s="61">
        <v>249.84</v>
      </c>
      <c r="R380" s="61">
        <v>271.94</v>
      </c>
      <c r="S380" s="62">
        <f t="shared" si="84"/>
        <v>537.61374999999998</v>
      </c>
      <c r="T380" s="29"/>
      <c r="U380" s="29"/>
      <c r="V380" s="29"/>
      <c r="W380" s="51">
        <v>537.61374999999998</v>
      </c>
      <c r="X380" s="29"/>
      <c r="Y380" s="91"/>
      <c r="Z380" s="91"/>
      <c r="AA380" s="91"/>
      <c r="AB380" s="29"/>
      <c r="AC380" s="51">
        <f t="shared" si="85"/>
        <v>537.61374999999998</v>
      </c>
      <c r="AD380" s="29"/>
      <c r="AE380" s="29"/>
      <c r="AF380" s="33"/>
    </row>
    <row r="381" spans="1:32">
      <c r="A381" s="29">
        <v>367</v>
      </c>
      <c r="B381" s="95" t="s">
        <v>291</v>
      </c>
      <c r="C381" s="95" t="s">
        <v>1013</v>
      </c>
      <c r="D381" s="95" t="s">
        <v>1018</v>
      </c>
      <c r="E381" s="63" t="s">
        <v>742</v>
      </c>
      <c r="F381" s="61">
        <v>0</v>
      </c>
      <c r="G381" s="61">
        <v>0</v>
      </c>
      <c r="H381" s="61">
        <v>0</v>
      </c>
      <c r="I381" s="61">
        <v>0</v>
      </c>
      <c r="J381" s="61">
        <v>0</v>
      </c>
      <c r="K381" s="61">
        <v>0</v>
      </c>
      <c r="L381" s="61">
        <v>0</v>
      </c>
      <c r="M381" s="61">
        <v>0</v>
      </c>
      <c r="N381" s="61">
        <v>0</v>
      </c>
      <c r="O381" s="61">
        <v>0</v>
      </c>
      <c r="P381" s="61">
        <v>0</v>
      </c>
      <c r="Q381" s="61">
        <v>0</v>
      </c>
      <c r="R381" s="61">
        <v>0</v>
      </c>
      <c r="S381" s="62">
        <f t="shared" si="84"/>
        <v>0</v>
      </c>
      <c r="T381" s="29"/>
      <c r="U381" s="29"/>
      <c r="V381" s="29"/>
      <c r="W381" s="51">
        <v>0</v>
      </c>
      <c r="X381" s="29"/>
      <c r="Y381" s="91"/>
      <c r="Z381" s="91"/>
      <c r="AA381" s="91"/>
      <c r="AB381" s="29"/>
      <c r="AC381" s="51">
        <f t="shared" si="85"/>
        <v>0</v>
      </c>
      <c r="AD381" s="29"/>
      <c r="AE381" s="29"/>
      <c r="AF381" s="33"/>
    </row>
    <row r="382" spans="1:32">
      <c r="A382" s="29">
        <v>368</v>
      </c>
      <c r="B382" s="95" t="s">
        <v>291</v>
      </c>
      <c r="C382" s="95" t="s">
        <v>1013</v>
      </c>
      <c r="D382" s="95" t="s">
        <v>1019</v>
      </c>
      <c r="E382" s="63" t="s">
        <v>743</v>
      </c>
      <c r="F382" s="61">
        <v>0</v>
      </c>
      <c r="G382" s="61">
        <v>0</v>
      </c>
      <c r="H382" s="61">
        <v>0</v>
      </c>
      <c r="I382" s="61">
        <v>0</v>
      </c>
      <c r="J382" s="61">
        <v>0</v>
      </c>
      <c r="K382" s="61">
        <v>0</v>
      </c>
      <c r="L382" s="61">
        <v>0</v>
      </c>
      <c r="M382" s="61">
        <v>0</v>
      </c>
      <c r="N382" s="61">
        <v>0</v>
      </c>
      <c r="O382" s="61">
        <v>0</v>
      </c>
      <c r="P382" s="61">
        <v>0</v>
      </c>
      <c r="Q382" s="61">
        <v>0</v>
      </c>
      <c r="R382" s="61">
        <v>0</v>
      </c>
      <c r="S382" s="62">
        <f t="shared" si="84"/>
        <v>0</v>
      </c>
      <c r="T382" s="29"/>
      <c r="U382" s="29"/>
      <c r="V382" s="29"/>
      <c r="W382" s="51">
        <v>0</v>
      </c>
      <c r="X382" s="29"/>
      <c r="Y382" s="91"/>
      <c r="Z382" s="91"/>
      <c r="AA382" s="91"/>
      <c r="AB382" s="29"/>
      <c r="AC382" s="51">
        <f t="shared" si="85"/>
        <v>0</v>
      </c>
      <c r="AD382" s="29"/>
      <c r="AE382" s="29"/>
      <c r="AF382" s="33"/>
    </row>
    <row r="383" spans="1:32">
      <c r="A383" s="29">
        <v>369</v>
      </c>
      <c r="B383" s="29"/>
      <c r="C383" s="29"/>
      <c r="D383" s="29"/>
      <c r="E383" s="63" t="s">
        <v>196</v>
      </c>
      <c r="F383" s="64">
        <f t="shared" ref="F383" si="86">SUM(F367:F382)</f>
        <v>16272382.799999999</v>
      </c>
      <c r="G383" s="64">
        <f t="shared" ref="G383:S383" si="87">SUM(G367:G382)</f>
        <v>1318690.6500000001</v>
      </c>
      <c r="H383" s="64">
        <f t="shared" si="87"/>
        <v>2633060.4700000002</v>
      </c>
      <c r="I383" s="64">
        <f t="shared" si="87"/>
        <v>3950746.15</v>
      </c>
      <c r="J383" s="64">
        <f t="shared" si="87"/>
        <v>5251817.99</v>
      </c>
      <c r="K383" s="64">
        <f t="shared" si="87"/>
        <v>6570274.6399999997</v>
      </c>
      <c r="L383" s="64">
        <f t="shared" si="87"/>
        <v>7900312.8399999999</v>
      </c>
      <c r="M383" s="64">
        <f t="shared" si="87"/>
        <v>9225825.4400000013</v>
      </c>
      <c r="N383" s="64">
        <f t="shared" si="87"/>
        <v>10534861.58</v>
      </c>
      <c r="O383" s="64">
        <f t="shared" si="87"/>
        <v>11875138.529999999</v>
      </c>
      <c r="P383" s="64">
        <f t="shared" si="87"/>
        <v>13252445.399999997</v>
      </c>
      <c r="Q383" s="64">
        <f t="shared" si="87"/>
        <v>14625330.729999999</v>
      </c>
      <c r="R383" s="64">
        <f t="shared" si="87"/>
        <v>16019331.539999999</v>
      </c>
      <c r="S383" s="64">
        <f t="shared" si="87"/>
        <v>8607030.1324999984</v>
      </c>
      <c r="T383" s="29"/>
      <c r="U383" s="29"/>
      <c r="V383" s="29"/>
      <c r="W383" s="29"/>
      <c r="X383" s="29"/>
      <c r="Y383" s="91"/>
      <c r="Z383" s="91"/>
      <c r="AA383" s="91"/>
      <c r="AB383" s="29"/>
      <c r="AC383" s="29"/>
      <c r="AD383" s="29"/>
      <c r="AE383" s="29"/>
      <c r="AF383" s="33"/>
    </row>
    <row r="384" spans="1:32">
      <c r="A384" s="29">
        <v>370</v>
      </c>
      <c r="B384" s="29"/>
      <c r="C384" s="29"/>
      <c r="D384" s="29"/>
      <c r="E384" s="63"/>
      <c r="F384" s="61"/>
      <c r="G384" s="61"/>
      <c r="H384" s="61"/>
      <c r="I384" s="61"/>
      <c r="J384" s="61"/>
      <c r="K384" s="61"/>
      <c r="L384" s="61"/>
      <c r="M384" s="61"/>
      <c r="N384" s="61"/>
      <c r="O384" s="61"/>
      <c r="P384" s="61"/>
      <c r="Q384" s="61"/>
      <c r="R384" s="61"/>
      <c r="S384" s="62"/>
      <c r="T384" s="29"/>
      <c r="U384" s="29"/>
      <c r="V384" s="29"/>
      <c r="W384" s="29"/>
      <c r="X384" s="29"/>
      <c r="Y384" s="91"/>
      <c r="Z384" s="91"/>
      <c r="AA384" s="91"/>
      <c r="AB384" s="29"/>
      <c r="AC384" s="29"/>
      <c r="AD384" s="29"/>
      <c r="AE384" s="29"/>
      <c r="AF384" s="33"/>
    </row>
    <row r="385" spans="1:32">
      <c r="A385" s="29">
        <v>371</v>
      </c>
      <c r="B385" s="95" t="s">
        <v>776</v>
      </c>
      <c r="C385" s="95" t="s">
        <v>1020</v>
      </c>
      <c r="D385" s="95" t="s">
        <v>1021</v>
      </c>
      <c r="E385" s="63" t="s">
        <v>744</v>
      </c>
      <c r="F385" s="61">
        <v>0</v>
      </c>
      <c r="G385" s="61">
        <v>0</v>
      </c>
      <c r="H385" s="61">
        <v>0</v>
      </c>
      <c r="I385" s="61">
        <v>0</v>
      </c>
      <c r="J385" s="61">
        <v>0</v>
      </c>
      <c r="K385" s="61">
        <v>0</v>
      </c>
      <c r="L385" s="61">
        <v>0</v>
      </c>
      <c r="M385" s="61">
        <v>0</v>
      </c>
      <c r="N385" s="61">
        <v>0</v>
      </c>
      <c r="O385" s="61">
        <v>0</v>
      </c>
      <c r="P385" s="61">
        <v>0</v>
      </c>
      <c r="Q385" s="61">
        <v>0</v>
      </c>
      <c r="R385" s="61">
        <v>0</v>
      </c>
      <c r="S385" s="62">
        <f t="shared" ref="S385:S405" si="88">((F385+R385)+((G385+H385+I385+J385+K385+L385+M385+N385+O385+P385+Q385)*2))/24</f>
        <v>0</v>
      </c>
      <c r="T385" s="29"/>
      <c r="U385" s="29"/>
      <c r="V385" s="29"/>
      <c r="W385" s="51">
        <v>0</v>
      </c>
      <c r="X385" s="29"/>
      <c r="Y385" s="91"/>
      <c r="Z385" s="91"/>
      <c r="AA385" s="91"/>
      <c r="AB385" s="29"/>
      <c r="AC385" s="51">
        <f t="shared" ref="AC385:AC405" si="89">+S385</f>
        <v>0</v>
      </c>
      <c r="AD385" s="29"/>
      <c r="AE385" s="29"/>
      <c r="AF385" s="33"/>
    </row>
    <row r="386" spans="1:32">
      <c r="A386" s="29">
        <v>372</v>
      </c>
      <c r="B386" s="95" t="s">
        <v>776</v>
      </c>
      <c r="C386" s="95" t="s">
        <v>1022</v>
      </c>
      <c r="D386" s="95" t="s">
        <v>1021</v>
      </c>
      <c r="E386" s="63" t="s">
        <v>745</v>
      </c>
      <c r="F386" s="61">
        <v>0</v>
      </c>
      <c r="G386" s="61">
        <v>0</v>
      </c>
      <c r="H386" s="61">
        <v>0</v>
      </c>
      <c r="I386" s="61">
        <v>0</v>
      </c>
      <c r="J386" s="61">
        <v>0</v>
      </c>
      <c r="K386" s="61">
        <v>0</v>
      </c>
      <c r="L386" s="61">
        <v>0</v>
      </c>
      <c r="M386" s="61">
        <v>0</v>
      </c>
      <c r="N386" s="61">
        <v>0</v>
      </c>
      <c r="O386" s="61">
        <v>0</v>
      </c>
      <c r="P386" s="61">
        <v>0</v>
      </c>
      <c r="Q386" s="61">
        <v>0</v>
      </c>
      <c r="R386" s="61">
        <v>0</v>
      </c>
      <c r="S386" s="62">
        <f t="shared" si="88"/>
        <v>0</v>
      </c>
      <c r="T386" s="29"/>
      <c r="U386" s="29"/>
      <c r="V386" s="29"/>
      <c r="W386" s="51">
        <v>0</v>
      </c>
      <c r="X386" s="29"/>
      <c r="Y386" s="91"/>
      <c r="Z386" s="91"/>
      <c r="AA386" s="91"/>
      <c r="AB386" s="29"/>
      <c r="AC386" s="51">
        <f t="shared" si="89"/>
        <v>0</v>
      </c>
      <c r="AD386" s="29"/>
      <c r="AE386" s="29"/>
      <c r="AF386" s="33"/>
    </row>
    <row r="387" spans="1:32">
      <c r="A387" s="29">
        <v>373</v>
      </c>
      <c r="B387" s="95" t="s">
        <v>776</v>
      </c>
      <c r="C387" s="95" t="s">
        <v>1023</v>
      </c>
      <c r="D387" s="29"/>
      <c r="E387" s="63" t="s">
        <v>746</v>
      </c>
      <c r="F387" s="61">
        <v>-42018.96</v>
      </c>
      <c r="G387" s="61">
        <v>-3501.58</v>
      </c>
      <c r="H387" s="61">
        <v>-7003.16</v>
      </c>
      <c r="I387" s="61">
        <v>-10504.74</v>
      </c>
      <c r="J387" s="61">
        <v>-14006.32</v>
      </c>
      <c r="K387" s="61">
        <v>-17507.900000000001</v>
      </c>
      <c r="L387" s="61">
        <v>-21009.48</v>
      </c>
      <c r="M387" s="61">
        <v>-24511.06</v>
      </c>
      <c r="N387" s="61">
        <v>-28012.639999999999</v>
      </c>
      <c r="O387" s="61">
        <v>-31514.22</v>
      </c>
      <c r="P387" s="61">
        <v>-35015.800000000003</v>
      </c>
      <c r="Q387" s="61">
        <v>-38517.379999999997</v>
      </c>
      <c r="R387" s="61">
        <v>-42018.96</v>
      </c>
      <c r="S387" s="62">
        <f t="shared" si="88"/>
        <v>-22760.270000000004</v>
      </c>
      <c r="T387" s="29"/>
      <c r="U387" s="29"/>
      <c r="V387" s="29"/>
      <c r="W387" s="51">
        <v>-22760.270000000004</v>
      </c>
      <c r="X387" s="29"/>
      <c r="Y387" s="91"/>
      <c r="Z387" s="91"/>
      <c r="AA387" s="91"/>
      <c r="AB387" s="29"/>
      <c r="AC387" s="51">
        <f t="shared" si="89"/>
        <v>-22760.270000000004</v>
      </c>
      <c r="AD387" s="29"/>
      <c r="AE387" s="29"/>
      <c r="AF387" s="33"/>
    </row>
    <row r="388" spans="1:32">
      <c r="A388" s="29">
        <v>374</v>
      </c>
      <c r="B388" s="95" t="s">
        <v>289</v>
      </c>
      <c r="C388" s="95" t="s">
        <v>1024</v>
      </c>
      <c r="D388" s="95" t="s">
        <v>1021</v>
      </c>
      <c r="E388" s="63" t="s">
        <v>747</v>
      </c>
      <c r="F388" s="61">
        <v>485092.4</v>
      </c>
      <c r="G388" s="61">
        <v>394793.07</v>
      </c>
      <c r="H388" s="61">
        <v>742861.83</v>
      </c>
      <c r="I388" s="61">
        <v>927893.17</v>
      </c>
      <c r="J388" s="61">
        <v>916009.79</v>
      </c>
      <c r="K388" s="61">
        <v>761457.07</v>
      </c>
      <c r="L388" s="61">
        <v>444475.96</v>
      </c>
      <c r="M388" s="61">
        <v>64810.890000000101</v>
      </c>
      <c r="N388" s="61">
        <v>-343614.67</v>
      </c>
      <c r="O388" s="61">
        <v>-603739.74</v>
      </c>
      <c r="P388" s="61">
        <v>-777297.64</v>
      </c>
      <c r="Q388" s="61">
        <v>-495316.99</v>
      </c>
      <c r="R388" s="61">
        <v>-278955.03000000003</v>
      </c>
      <c r="S388" s="62">
        <f t="shared" si="88"/>
        <v>177950.11874999991</v>
      </c>
      <c r="T388" s="29"/>
      <c r="U388" s="29"/>
      <c r="V388" s="29"/>
      <c r="W388" s="51">
        <v>177950.11874999991</v>
      </c>
      <c r="X388" s="29"/>
      <c r="Y388" s="91"/>
      <c r="Z388" s="91"/>
      <c r="AA388" s="91"/>
      <c r="AB388" s="29"/>
      <c r="AC388" s="51">
        <f t="shared" si="89"/>
        <v>177950.11874999991</v>
      </c>
      <c r="AD388" s="29"/>
      <c r="AE388" s="29"/>
      <c r="AF388" s="33"/>
    </row>
    <row r="389" spans="1:32">
      <c r="A389" s="29">
        <v>375</v>
      </c>
      <c r="B389" s="95" t="s">
        <v>289</v>
      </c>
      <c r="C389" s="95" t="s">
        <v>1024</v>
      </c>
      <c r="D389" s="95" t="s">
        <v>1025</v>
      </c>
      <c r="E389" s="63" t="s">
        <v>748</v>
      </c>
      <c r="F389" s="61">
        <v>521437.46</v>
      </c>
      <c r="G389" s="61">
        <v>232018.92</v>
      </c>
      <c r="H389" s="61">
        <v>506353.24</v>
      </c>
      <c r="I389" s="61">
        <v>667295.85</v>
      </c>
      <c r="J389" s="61">
        <v>718242.84</v>
      </c>
      <c r="K389" s="61">
        <v>691916.71</v>
      </c>
      <c r="L389" s="61">
        <v>580250.72</v>
      </c>
      <c r="M389" s="61">
        <v>494854.61</v>
      </c>
      <c r="N389" s="61">
        <v>362878.09</v>
      </c>
      <c r="O389" s="61">
        <v>275127.76</v>
      </c>
      <c r="P389" s="61">
        <v>257659.34</v>
      </c>
      <c r="Q389" s="61">
        <v>413739.37</v>
      </c>
      <c r="R389" s="61">
        <v>497213.77</v>
      </c>
      <c r="S389" s="62">
        <f t="shared" si="88"/>
        <v>475805.25541666668</v>
      </c>
      <c r="T389" s="29"/>
      <c r="U389" s="29"/>
      <c r="V389" s="29"/>
      <c r="W389" s="51">
        <v>475805.25541666668</v>
      </c>
      <c r="X389" s="29"/>
      <c r="Y389" s="91"/>
      <c r="Z389" s="91"/>
      <c r="AA389" s="91"/>
      <c r="AB389" s="29"/>
      <c r="AC389" s="51">
        <f t="shared" si="89"/>
        <v>475805.25541666668</v>
      </c>
      <c r="AD389" s="29"/>
      <c r="AE389" s="29"/>
      <c r="AF389" s="33"/>
    </row>
    <row r="390" spans="1:32">
      <c r="A390" s="29">
        <v>376</v>
      </c>
      <c r="B390" s="95" t="s">
        <v>289</v>
      </c>
      <c r="C390" s="95" t="s">
        <v>1020</v>
      </c>
      <c r="D390" s="95" t="s">
        <v>1021</v>
      </c>
      <c r="E390" s="63" t="s">
        <v>744</v>
      </c>
      <c r="F390" s="61">
        <v>233562.31</v>
      </c>
      <c r="G390" s="61">
        <v>4826.43</v>
      </c>
      <c r="H390" s="61">
        <v>9140.2000000000007</v>
      </c>
      <c r="I390" s="61">
        <v>14351.92</v>
      </c>
      <c r="J390" s="61">
        <v>15286.96</v>
      </c>
      <c r="K390" s="61">
        <v>22577</v>
      </c>
      <c r="L390" s="61">
        <v>19442.669999999998</v>
      </c>
      <c r="M390" s="61">
        <v>25446.87</v>
      </c>
      <c r="N390" s="61">
        <v>30728.93</v>
      </c>
      <c r="O390" s="61">
        <v>48349.07</v>
      </c>
      <c r="P390" s="61">
        <v>56944.39</v>
      </c>
      <c r="Q390" s="61">
        <v>27067.68</v>
      </c>
      <c r="R390" s="61">
        <v>37968.82</v>
      </c>
      <c r="S390" s="62">
        <f t="shared" si="88"/>
        <v>34160.640416666669</v>
      </c>
      <c r="T390" s="29"/>
      <c r="U390" s="29"/>
      <c r="V390" s="29"/>
      <c r="W390" s="51">
        <v>34160.640416666669</v>
      </c>
      <c r="X390" s="29"/>
      <c r="Y390" s="91"/>
      <c r="Z390" s="91"/>
      <c r="AA390" s="91"/>
      <c r="AB390" s="29"/>
      <c r="AC390" s="51">
        <f t="shared" si="89"/>
        <v>34160.640416666669</v>
      </c>
      <c r="AD390" s="29"/>
      <c r="AE390" s="29"/>
      <c r="AF390" s="33"/>
    </row>
    <row r="391" spans="1:32">
      <c r="A391" s="29">
        <v>377</v>
      </c>
      <c r="B391" s="95" t="s">
        <v>289</v>
      </c>
      <c r="C391" s="95" t="s">
        <v>1020</v>
      </c>
      <c r="D391" s="95" t="s">
        <v>1025</v>
      </c>
      <c r="E391" s="63" t="s">
        <v>749</v>
      </c>
      <c r="F391" s="61">
        <v>137241.26</v>
      </c>
      <c r="G391" s="61">
        <v>4240.42</v>
      </c>
      <c r="H391" s="61">
        <v>8106.95</v>
      </c>
      <c r="I391" s="61">
        <v>11585.54</v>
      </c>
      <c r="J391" s="61">
        <v>13688.48</v>
      </c>
      <c r="K391" s="61">
        <v>17789.169999999998</v>
      </c>
      <c r="L391" s="61">
        <v>18308.060000000001</v>
      </c>
      <c r="M391" s="61">
        <v>23168.42</v>
      </c>
      <c r="N391" s="61">
        <v>26514.23</v>
      </c>
      <c r="O391" s="61">
        <v>33795.449999999997</v>
      </c>
      <c r="P391" s="61">
        <v>37692.089999999997</v>
      </c>
      <c r="Q391" s="61">
        <v>-60628.24</v>
      </c>
      <c r="R391" s="61">
        <v>-51724.21</v>
      </c>
      <c r="S391" s="62">
        <f t="shared" si="88"/>
        <v>14751.591249999998</v>
      </c>
      <c r="T391" s="29"/>
      <c r="U391" s="29"/>
      <c r="V391" s="29"/>
      <c r="W391" s="51">
        <v>14751.591249999998</v>
      </c>
      <c r="X391" s="29"/>
      <c r="Y391" s="91"/>
      <c r="Z391" s="91"/>
      <c r="AA391" s="91"/>
      <c r="AB391" s="29"/>
      <c r="AC391" s="51">
        <f t="shared" si="89"/>
        <v>14751.591249999998</v>
      </c>
      <c r="AD391" s="29"/>
      <c r="AE391" s="29"/>
      <c r="AF391" s="33"/>
    </row>
    <row r="392" spans="1:32">
      <c r="A392" s="29">
        <v>378</v>
      </c>
      <c r="B392" s="95" t="s">
        <v>289</v>
      </c>
      <c r="C392" s="95" t="s">
        <v>1026</v>
      </c>
      <c r="D392" s="95" t="s">
        <v>1021</v>
      </c>
      <c r="E392" s="63" t="s">
        <v>750</v>
      </c>
      <c r="F392" s="61">
        <v>2116757.21</v>
      </c>
      <c r="G392" s="61">
        <v>31521.4</v>
      </c>
      <c r="H392" s="61">
        <v>146314.23000000001</v>
      </c>
      <c r="I392" s="61">
        <v>180397.05</v>
      </c>
      <c r="J392" s="61">
        <v>285108.34000000003</v>
      </c>
      <c r="K392" s="61">
        <v>504305.21</v>
      </c>
      <c r="L392" s="61">
        <v>688360.76</v>
      </c>
      <c r="M392" s="61">
        <v>804495.35999999999</v>
      </c>
      <c r="N392" s="61">
        <v>1040064.33</v>
      </c>
      <c r="O392" s="61">
        <v>1291336.8700000001</v>
      </c>
      <c r="P392" s="61">
        <v>1561228.23</v>
      </c>
      <c r="Q392" s="61">
        <v>1939710.01</v>
      </c>
      <c r="R392" s="61">
        <v>2726311.1</v>
      </c>
      <c r="S392" s="62">
        <f t="shared" si="88"/>
        <v>907864.66208333336</v>
      </c>
      <c r="T392" s="29"/>
      <c r="U392" s="29"/>
      <c r="V392" s="29"/>
      <c r="W392" s="51">
        <v>907864.66208333336</v>
      </c>
      <c r="X392" s="29"/>
      <c r="Y392" s="91"/>
      <c r="Z392" s="91"/>
      <c r="AA392" s="91"/>
      <c r="AB392" s="29"/>
      <c r="AC392" s="51">
        <f t="shared" si="89"/>
        <v>907864.66208333336</v>
      </c>
      <c r="AD392" s="29"/>
      <c r="AE392" s="29"/>
      <c r="AF392" s="33"/>
    </row>
    <row r="393" spans="1:32">
      <c r="A393" s="29">
        <v>379</v>
      </c>
      <c r="B393" s="95" t="s">
        <v>289</v>
      </c>
      <c r="C393" s="95" t="s">
        <v>1026</v>
      </c>
      <c r="D393" s="95" t="s">
        <v>1025</v>
      </c>
      <c r="E393" s="63" t="s">
        <v>751</v>
      </c>
      <c r="F393" s="61">
        <v>1145102.26</v>
      </c>
      <c r="G393" s="61">
        <v>31316.3</v>
      </c>
      <c r="H393" s="61">
        <v>94314.89</v>
      </c>
      <c r="I393" s="61">
        <v>129893.69</v>
      </c>
      <c r="J393" s="61">
        <v>171544.69</v>
      </c>
      <c r="K393" s="61">
        <v>774648.74</v>
      </c>
      <c r="L393" s="61">
        <v>890067.34</v>
      </c>
      <c r="M393" s="61">
        <v>960943.5</v>
      </c>
      <c r="N393" s="61">
        <v>1080219.6399999999</v>
      </c>
      <c r="O393" s="61">
        <v>1207952.1499999999</v>
      </c>
      <c r="P393" s="61">
        <v>1315464.76</v>
      </c>
      <c r="Q393" s="61">
        <v>1456039.02</v>
      </c>
      <c r="R393" s="61">
        <v>1816502</v>
      </c>
      <c r="S393" s="62">
        <f t="shared" si="88"/>
        <v>799433.90416666644</v>
      </c>
      <c r="T393" s="29"/>
      <c r="U393" s="29"/>
      <c r="V393" s="29"/>
      <c r="W393" s="51">
        <v>799433.90416666644</v>
      </c>
      <c r="X393" s="29"/>
      <c r="Y393" s="91"/>
      <c r="Z393" s="91"/>
      <c r="AA393" s="91"/>
      <c r="AB393" s="29"/>
      <c r="AC393" s="51">
        <f t="shared" si="89"/>
        <v>799433.90416666644</v>
      </c>
      <c r="AD393" s="29"/>
      <c r="AE393" s="29"/>
      <c r="AF393" s="33"/>
    </row>
    <row r="394" spans="1:32">
      <c r="A394" s="29">
        <v>380</v>
      </c>
      <c r="B394" s="95" t="s">
        <v>289</v>
      </c>
      <c r="C394" s="95" t="s">
        <v>1022</v>
      </c>
      <c r="D394" s="95" t="s">
        <v>1021</v>
      </c>
      <c r="E394" s="63" t="s">
        <v>745</v>
      </c>
      <c r="F394" s="61">
        <v>295168.48</v>
      </c>
      <c r="G394" s="61">
        <v>1342.5</v>
      </c>
      <c r="H394" s="61">
        <v>2685</v>
      </c>
      <c r="I394" s="61">
        <v>3897.92</v>
      </c>
      <c r="J394" s="61">
        <v>5107.6000000000004</v>
      </c>
      <c r="K394" s="61">
        <v>6239.74</v>
      </c>
      <c r="L394" s="61">
        <v>7452.02</v>
      </c>
      <c r="M394" s="61">
        <v>8660.17</v>
      </c>
      <c r="N394" s="61">
        <v>9288.44</v>
      </c>
      <c r="O394" s="61">
        <v>9641.9</v>
      </c>
      <c r="P394" s="61">
        <v>10398.42</v>
      </c>
      <c r="Q394" s="61">
        <v>11068.79</v>
      </c>
      <c r="R394" s="61">
        <v>11871.93</v>
      </c>
      <c r="S394" s="62">
        <f t="shared" si="88"/>
        <v>19108.55875</v>
      </c>
      <c r="T394" s="29"/>
      <c r="U394" s="29"/>
      <c r="V394" s="29"/>
      <c r="W394" s="51">
        <v>19108.55875</v>
      </c>
      <c r="X394" s="29"/>
      <c r="Y394" s="91"/>
      <c r="Z394" s="91"/>
      <c r="AA394" s="91"/>
      <c r="AB394" s="29"/>
      <c r="AC394" s="51">
        <f t="shared" si="89"/>
        <v>19108.55875</v>
      </c>
      <c r="AD394" s="29"/>
      <c r="AE394" s="29"/>
      <c r="AF394" s="33"/>
    </row>
    <row r="395" spans="1:32">
      <c r="A395" s="29">
        <v>381</v>
      </c>
      <c r="B395" s="95" t="s">
        <v>289</v>
      </c>
      <c r="C395" s="95" t="s">
        <v>1022</v>
      </c>
      <c r="D395" s="95" t="s">
        <v>1025</v>
      </c>
      <c r="E395" s="63" t="s">
        <v>752</v>
      </c>
      <c r="F395" s="61">
        <v>100652.67</v>
      </c>
      <c r="G395" s="61">
        <v>459.5</v>
      </c>
      <c r="H395" s="61">
        <v>919.01</v>
      </c>
      <c r="I395" s="61">
        <v>1332.3</v>
      </c>
      <c r="J395" s="61">
        <v>1745.57</v>
      </c>
      <c r="K395" s="61">
        <v>2132.63</v>
      </c>
      <c r="L395" s="61">
        <v>2545.92</v>
      </c>
      <c r="M395" s="61">
        <v>2959.19</v>
      </c>
      <c r="N395" s="61">
        <v>3173.45</v>
      </c>
      <c r="O395" s="61">
        <v>3293.96</v>
      </c>
      <c r="P395" s="61">
        <v>3552.24</v>
      </c>
      <c r="Q395" s="61">
        <v>3781.17</v>
      </c>
      <c r="R395" s="61">
        <v>4054.52</v>
      </c>
      <c r="S395" s="62">
        <f t="shared" si="88"/>
        <v>6520.7112500000003</v>
      </c>
      <c r="T395" s="29"/>
      <c r="U395" s="29"/>
      <c r="V395" s="29"/>
      <c r="W395" s="51">
        <v>6520.7112500000003</v>
      </c>
      <c r="X395" s="29"/>
      <c r="Y395" s="91"/>
      <c r="Z395" s="91"/>
      <c r="AA395" s="91"/>
      <c r="AB395" s="29"/>
      <c r="AC395" s="51">
        <f t="shared" si="89"/>
        <v>6520.7112500000003</v>
      </c>
      <c r="AD395" s="29"/>
      <c r="AE395" s="29"/>
      <c r="AF395" s="33"/>
    </row>
    <row r="396" spans="1:32">
      <c r="A396" s="29">
        <v>382</v>
      </c>
      <c r="B396" s="95" t="s">
        <v>289</v>
      </c>
      <c r="C396" s="95" t="s">
        <v>1016</v>
      </c>
      <c r="D396" s="95" t="s">
        <v>1021</v>
      </c>
      <c r="E396" s="63" t="s">
        <v>753</v>
      </c>
      <c r="F396" s="61">
        <v>-2411249.15</v>
      </c>
      <c r="G396" s="61">
        <v>-107277.27</v>
      </c>
      <c r="H396" s="61">
        <v>-297769.09999999998</v>
      </c>
      <c r="I396" s="61">
        <v>-361713.6</v>
      </c>
      <c r="J396" s="61">
        <v>-427788.56</v>
      </c>
      <c r="K396" s="61">
        <v>-614576.86</v>
      </c>
      <c r="L396" s="61">
        <v>-680952.04</v>
      </c>
      <c r="M396" s="61">
        <v>-780202.09</v>
      </c>
      <c r="N396" s="61">
        <v>-876656.98</v>
      </c>
      <c r="O396" s="61">
        <v>-1044717.26</v>
      </c>
      <c r="P396" s="61">
        <v>-1155839.81</v>
      </c>
      <c r="Q396" s="61">
        <v>-1575666.2</v>
      </c>
      <c r="R396" s="61">
        <v>-2082941.77</v>
      </c>
      <c r="S396" s="62">
        <f t="shared" si="88"/>
        <v>-847521.26916666667</v>
      </c>
      <c r="T396" s="29"/>
      <c r="U396" s="29"/>
      <c r="V396" s="29"/>
      <c r="W396" s="51">
        <v>-847521.26916666667</v>
      </c>
      <c r="X396" s="29"/>
      <c r="Y396" s="91"/>
      <c r="Z396" s="91"/>
      <c r="AA396" s="91"/>
      <c r="AB396" s="29"/>
      <c r="AC396" s="51">
        <f t="shared" si="89"/>
        <v>-847521.26916666667</v>
      </c>
      <c r="AD396" s="29"/>
      <c r="AE396" s="29"/>
      <c r="AF396" s="33"/>
    </row>
    <row r="397" spans="1:32">
      <c r="A397" s="29">
        <v>383</v>
      </c>
      <c r="B397" s="95" t="s">
        <v>289</v>
      </c>
      <c r="C397" s="95" t="s">
        <v>1016</v>
      </c>
      <c r="D397" s="95" t="s">
        <v>1025</v>
      </c>
      <c r="E397" s="63" t="s">
        <v>754</v>
      </c>
      <c r="F397" s="61">
        <v>-1255819.98</v>
      </c>
      <c r="G397" s="61">
        <v>-109686.11</v>
      </c>
      <c r="H397" s="61">
        <v>-263038.57</v>
      </c>
      <c r="I397" s="61">
        <v>-356440.63</v>
      </c>
      <c r="J397" s="61">
        <v>-394042.44</v>
      </c>
      <c r="K397" s="61">
        <v>-973502.04</v>
      </c>
      <c r="L397" s="61">
        <v>-990646.75</v>
      </c>
      <c r="M397" s="61">
        <v>-1015215.15</v>
      </c>
      <c r="N397" s="61">
        <v>-1036211.08</v>
      </c>
      <c r="O397" s="61">
        <v>-1085698.95</v>
      </c>
      <c r="P397" s="61">
        <v>-1124609.3799999999</v>
      </c>
      <c r="Q397" s="61">
        <v>-1306101.97</v>
      </c>
      <c r="R397" s="61">
        <v>-1514431.48</v>
      </c>
      <c r="S397" s="62">
        <f t="shared" si="88"/>
        <v>-836693.2333333334</v>
      </c>
      <c r="T397" s="29"/>
      <c r="U397" s="29"/>
      <c r="V397" s="29"/>
      <c r="W397" s="51">
        <v>-836693.2333333334</v>
      </c>
      <c r="X397" s="29"/>
      <c r="Y397" s="91"/>
      <c r="Z397" s="91"/>
      <c r="AA397" s="91"/>
      <c r="AB397" s="29"/>
      <c r="AC397" s="51">
        <f t="shared" si="89"/>
        <v>-836693.2333333334</v>
      </c>
      <c r="AD397" s="29"/>
      <c r="AE397" s="29"/>
      <c r="AF397" s="33"/>
    </row>
    <row r="398" spans="1:32">
      <c r="A398" s="29">
        <v>384</v>
      </c>
      <c r="B398" s="95" t="s">
        <v>289</v>
      </c>
      <c r="C398" s="95" t="s">
        <v>1027</v>
      </c>
      <c r="D398" s="95" t="s">
        <v>1021</v>
      </c>
      <c r="E398" s="63" t="s">
        <v>755</v>
      </c>
      <c r="F398" s="61">
        <v>-170164.03</v>
      </c>
      <c r="G398" s="61">
        <v>-24.23</v>
      </c>
      <c r="H398" s="61">
        <v>-48.46</v>
      </c>
      <c r="I398" s="61">
        <v>-374.47</v>
      </c>
      <c r="J398" s="61">
        <v>-521.1</v>
      </c>
      <c r="K398" s="61">
        <v>-612.97</v>
      </c>
      <c r="L398" s="61">
        <v>-903.49</v>
      </c>
      <c r="M398" s="61">
        <v>-964.73</v>
      </c>
      <c r="N398" s="61">
        <v>-1103.8</v>
      </c>
      <c r="O398" s="61">
        <v>-1185.99</v>
      </c>
      <c r="P398" s="61">
        <v>-1306.45</v>
      </c>
      <c r="Q398" s="61">
        <v>-1403.04</v>
      </c>
      <c r="R398" s="61">
        <v>-1668</v>
      </c>
      <c r="S398" s="62">
        <f t="shared" si="88"/>
        <v>-7863.7287499999993</v>
      </c>
      <c r="T398" s="29"/>
      <c r="U398" s="29"/>
      <c r="V398" s="29"/>
      <c r="W398" s="51">
        <v>-7863.7287499999993</v>
      </c>
      <c r="X398" s="29"/>
      <c r="Y398" s="91"/>
      <c r="Z398" s="91"/>
      <c r="AA398" s="91"/>
      <c r="AB398" s="29"/>
      <c r="AC398" s="51">
        <f t="shared" si="89"/>
        <v>-7863.7287499999993</v>
      </c>
      <c r="AD398" s="29"/>
      <c r="AE398" s="29"/>
      <c r="AF398" s="33"/>
    </row>
    <row r="399" spans="1:32">
      <c r="A399" s="29">
        <v>385</v>
      </c>
      <c r="B399" s="95" t="s">
        <v>289</v>
      </c>
      <c r="C399" s="95" t="s">
        <v>1027</v>
      </c>
      <c r="D399" s="95" t="s">
        <v>1025</v>
      </c>
      <c r="E399" s="63" t="s">
        <v>756</v>
      </c>
      <c r="F399" s="61">
        <v>-56800.43</v>
      </c>
      <c r="G399" s="61">
        <v>0</v>
      </c>
      <c r="H399" s="61">
        <v>0</v>
      </c>
      <c r="I399" s="61">
        <v>-104.13</v>
      </c>
      <c r="J399" s="61">
        <v>-146.86000000000001</v>
      </c>
      <c r="K399" s="61">
        <v>-188.51</v>
      </c>
      <c r="L399" s="61">
        <v>-289.70999999999998</v>
      </c>
      <c r="M399" s="61">
        <v>-304.57</v>
      </c>
      <c r="N399" s="61">
        <v>-352.69</v>
      </c>
      <c r="O399" s="61">
        <v>-381.26</v>
      </c>
      <c r="P399" s="61">
        <v>-421.5</v>
      </c>
      <c r="Q399" s="61">
        <v>-453.33</v>
      </c>
      <c r="R399" s="61">
        <v>-547.69000000000005</v>
      </c>
      <c r="S399" s="62">
        <f t="shared" si="88"/>
        <v>-2609.7183333333337</v>
      </c>
      <c r="T399" s="29"/>
      <c r="U399" s="29"/>
      <c r="V399" s="29"/>
      <c r="W399" s="51">
        <v>-2609.7183333333337</v>
      </c>
      <c r="X399" s="29"/>
      <c r="Y399" s="91"/>
      <c r="Z399" s="91"/>
      <c r="AA399" s="91"/>
      <c r="AB399" s="29"/>
      <c r="AC399" s="51">
        <f t="shared" si="89"/>
        <v>-2609.7183333333337</v>
      </c>
      <c r="AD399" s="29"/>
      <c r="AE399" s="29"/>
      <c r="AF399" s="33"/>
    </row>
    <row r="400" spans="1:32">
      <c r="A400" s="29">
        <v>386</v>
      </c>
      <c r="B400" s="95" t="s">
        <v>291</v>
      </c>
      <c r="C400" s="95" t="s">
        <v>1024</v>
      </c>
      <c r="D400" s="95" t="s">
        <v>1021</v>
      </c>
      <c r="E400" s="63" t="s">
        <v>747</v>
      </c>
      <c r="F400" s="61">
        <v>5466343.1399999997</v>
      </c>
      <c r="G400" s="61">
        <v>2263756.02</v>
      </c>
      <c r="H400" s="61">
        <v>4475938.3899999997</v>
      </c>
      <c r="I400" s="61">
        <v>5841516.9100000001</v>
      </c>
      <c r="J400" s="61">
        <v>6150206.8200000003</v>
      </c>
      <c r="K400" s="61">
        <v>5718706.5999999996</v>
      </c>
      <c r="L400" s="61">
        <v>4475861.24</v>
      </c>
      <c r="M400" s="61">
        <v>3594588.19</v>
      </c>
      <c r="N400" s="61">
        <v>2209885.88</v>
      </c>
      <c r="O400" s="61">
        <v>1183425.31</v>
      </c>
      <c r="P400" s="61">
        <v>872131.19000000099</v>
      </c>
      <c r="Q400" s="61">
        <v>2466124.56</v>
      </c>
      <c r="R400" s="61">
        <v>2750317.86</v>
      </c>
      <c r="S400" s="62">
        <f t="shared" si="88"/>
        <v>3613372.6341666672</v>
      </c>
      <c r="T400" s="29"/>
      <c r="U400" s="29"/>
      <c r="V400" s="29"/>
      <c r="W400" s="51">
        <v>3613372.6341666672</v>
      </c>
      <c r="X400" s="29"/>
      <c r="Y400" s="91"/>
      <c r="Z400" s="91"/>
      <c r="AA400" s="91"/>
      <c r="AB400" s="29"/>
      <c r="AC400" s="51">
        <f t="shared" si="89"/>
        <v>3613372.6341666672</v>
      </c>
      <c r="AD400" s="29"/>
      <c r="AE400" s="29"/>
      <c r="AF400" s="33"/>
    </row>
    <row r="401" spans="1:32">
      <c r="A401" s="29">
        <v>387</v>
      </c>
      <c r="B401" s="95" t="s">
        <v>291</v>
      </c>
      <c r="C401" s="95" t="s">
        <v>1020</v>
      </c>
      <c r="D401" s="95" t="s">
        <v>1021</v>
      </c>
      <c r="E401" s="63" t="s">
        <v>744</v>
      </c>
      <c r="F401" s="61">
        <v>1216827.98</v>
      </c>
      <c r="G401" s="61">
        <v>43621.1</v>
      </c>
      <c r="H401" s="61">
        <v>83483.16</v>
      </c>
      <c r="I401" s="61">
        <v>118014.99</v>
      </c>
      <c r="J401" s="61">
        <v>141106.39000000001</v>
      </c>
      <c r="K401" s="61">
        <v>180667.48</v>
      </c>
      <c r="L401" s="61">
        <v>189730.23</v>
      </c>
      <c r="M401" s="61">
        <v>239256.61</v>
      </c>
      <c r="N401" s="61">
        <v>272201.03999999998</v>
      </c>
      <c r="O401" s="61">
        <v>337770.1</v>
      </c>
      <c r="P401" s="61">
        <v>373694.55</v>
      </c>
      <c r="Q401" s="61">
        <v>423376.33</v>
      </c>
      <c r="R401" s="61">
        <v>514205.31</v>
      </c>
      <c r="S401" s="62">
        <f t="shared" si="88"/>
        <v>272369.88541666669</v>
      </c>
      <c r="T401" s="29"/>
      <c r="U401" s="29"/>
      <c r="V401" s="29"/>
      <c r="W401" s="51">
        <v>272369.88541666669</v>
      </c>
      <c r="X401" s="29"/>
      <c r="Y401" s="91"/>
      <c r="Z401" s="91"/>
      <c r="AA401" s="91"/>
      <c r="AB401" s="29"/>
      <c r="AC401" s="51">
        <f t="shared" si="89"/>
        <v>272369.88541666669</v>
      </c>
      <c r="AD401" s="29"/>
      <c r="AE401" s="29"/>
      <c r="AF401" s="33"/>
    </row>
    <row r="402" spans="1:32">
      <c r="A402" s="29">
        <v>388</v>
      </c>
      <c r="B402" s="95" t="s">
        <v>291</v>
      </c>
      <c r="C402" s="95" t="s">
        <v>1026</v>
      </c>
      <c r="D402" s="95" t="s">
        <v>1021</v>
      </c>
      <c r="E402" s="63" t="s">
        <v>750</v>
      </c>
      <c r="F402" s="61">
        <v>9612418.3699999992</v>
      </c>
      <c r="G402" s="61">
        <v>127932.19</v>
      </c>
      <c r="H402" s="61">
        <v>511893.5</v>
      </c>
      <c r="I402" s="61">
        <v>664192.76</v>
      </c>
      <c r="J402" s="61">
        <v>804796.61</v>
      </c>
      <c r="K402" s="61">
        <v>1019845.04</v>
      </c>
      <c r="L402" s="61">
        <v>1902276.5</v>
      </c>
      <c r="M402" s="61">
        <v>2361782.08</v>
      </c>
      <c r="N402" s="61">
        <v>3264245.02</v>
      </c>
      <c r="O402" s="61">
        <v>4255379.34</v>
      </c>
      <c r="P402" s="61">
        <v>4987773.4400000004</v>
      </c>
      <c r="Q402" s="61">
        <v>6042152.2599999998</v>
      </c>
      <c r="R402" s="61">
        <v>9458815.9100000001</v>
      </c>
      <c r="S402" s="62">
        <f t="shared" si="88"/>
        <v>2956490.49</v>
      </c>
      <c r="T402" s="29"/>
      <c r="U402" s="29"/>
      <c r="V402" s="29"/>
      <c r="W402" s="51">
        <v>2956490.49</v>
      </c>
      <c r="X402" s="29"/>
      <c r="Y402" s="91"/>
      <c r="Z402" s="91"/>
      <c r="AA402" s="91"/>
      <c r="AB402" s="29"/>
      <c r="AC402" s="51">
        <f t="shared" si="89"/>
        <v>2956490.49</v>
      </c>
      <c r="AD402" s="29"/>
      <c r="AE402" s="29"/>
      <c r="AF402" s="33"/>
    </row>
    <row r="403" spans="1:32">
      <c r="A403" s="29">
        <v>389</v>
      </c>
      <c r="B403" s="95" t="s">
        <v>291</v>
      </c>
      <c r="C403" s="95" t="s">
        <v>1022</v>
      </c>
      <c r="D403" s="95" t="s">
        <v>1021</v>
      </c>
      <c r="E403" s="63" t="s">
        <v>745</v>
      </c>
      <c r="F403" s="61">
        <v>887871.47</v>
      </c>
      <c r="G403" s="61">
        <v>4003.97</v>
      </c>
      <c r="H403" s="61">
        <v>8007.95</v>
      </c>
      <c r="I403" s="61">
        <v>11625.47</v>
      </c>
      <c r="J403" s="61">
        <v>15233.33</v>
      </c>
      <c r="K403" s="61">
        <v>18613.490000000002</v>
      </c>
      <c r="L403" s="61">
        <v>22231.040000000001</v>
      </c>
      <c r="M403" s="61">
        <v>25834.58</v>
      </c>
      <c r="N403" s="61">
        <v>27709.32</v>
      </c>
      <c r="O403" s="61">
        <v>28764.06</v>
      </c>
      <c r="P403" s="61">
        <v>31021.11</v>
      </c>
      <c r="Q403" s="61">
        <v>33021.08</v>
      </c>
      <c r="R403" s="61">
        <v>35418.230000000003</v>
      </c>
      <c r="S403" s="62">
        <f t="shared" si="88"/>
        <v>57309.1875</v>
      </c>
      <c r="T403" s="29"/>
      <c r="U403" s="29"/>
      <c r="V403" s="29"/>
      <c r="W403" s="51">
        <v>57309.1875</v>
      </c>
      <c r="X403" s="29"/>
      <c r="Y403" s="91"/>
      <c r="Z403" s="91"/>
      <c r="AA403" s="91"/>
      <c r="AB403" s="29"/>
      <c r="AC403" s="51">
        <f t="shared" si="89"/>
        <v>57309.1875</v>
      </c>
      <c r="AD403" s="29"/>
      <c r="AE403" s="29"/>
      <c r="AF403" s="33"/>
    </row>
    <row r="404" spans="1:32">
      <c r="A404" s="29">
        <v>390</v>
      </c>
      <c r="B404" s="95" t="s">
        <v>291</v>
      </c>
      <c r="C404" s="95" t="s">
        <v>1016</v>
      </c>
      <c r="D404" s="95" t="s">
        <v>1021</v>
      </c>
      <c r="E404" s="63" t="s">
        <v>753</v>
      </c>
      <c r="F404" s="61">
        <v>-14016587.960000001</v>
      </c>
      <c r="G404" s="61">
        <v>-1194245</v>
      </c>
      <c r="H404" s="61">
        <v>-2979366.08</v>
      </c>
      <c r="I404" s="61">
        <v>-4108059.7</v>
      </c>
      <c r="J404" s="61">
        <v>-4586651.84</v>
      </c>
      <c r="K404" s="61">
        <v>-4779424.09</v>
      </c>
      <c r="L404" s="61">
        <v>-5009203.5999999996</v>
      </c>
      <c r="M404" s="61">
        <v>-5308984.3</v>
      </c>
      <c r="N404" s="61">
        <v>-5580157.2400000002</v>
      </c>
      <c r="O404" s="61">
        <v>-6113009.9100000001</v>
      </c>
      <c r="P404" s="61">
        <v>-6572845.5899999999</v>
      </c>
      <c r="Q404" s="61">
        <v>-8512815.0399999991</v>
      </c>
      <c r="R404" s="61">
        <v>-11013234.689999999</v>
      </c>
      <c r="S404" s="62">
        <f t="shared" si="88"/>
        <v>-5604972.8095833333</v>
      </c>
      <c r="T404" s="29"/>
      <c r="U404" s="29"/>
      <c r="V404" s="29"/>
      <c r="W404" s="51">
        <v>-5604972.8095833333</v>
      </c>
      <c r="X404" s="29"/>
      <c r="Y404" s="91"/>
      <c r="Z404" s="91"/>
      <c r="AA404" s="91"/>
      <c r="AB404" s="29"/>
      <c r="AC404" s="51">
        <f t="shared" si="89"/>
        <v>-5604972.8095833333</v>
      </c>
      <c r="AD404" s="29"/>
      <c r="AE404" s="29"/>
      <c r="AF404" s="33"/>
    </row>
    <row r="405" spans="1:32">
      <c r="A405" s="29">
        <v>391</v>
      </c>
      <c r="B405" s="95" t="s">
        <v>291</v>
      </c>
      <c r="C405" s="95" t="s">
        <v>1027</v>
      </c>
      <c r="D405" s="95" t="s">
        <v>1021</v>
      </c>
      <c r="E405" s="63" t="s">
        <v>755</v>
      </c>
      <c r="F405" s="61">
        <v>-511856.07</v>
      </c>
      <c r="G405" s="61">
        <v>-72.27</v>
      </c>
      <c r="H405" s="61">
        <v>-144.53</v>
      </c>
      <c r="I405" s="61">
        <v>-1116.8499999999999</v>
      </c>
      <c r="J405" s="61">
        <v>-1554.2</v>
      </c>
      <c r="K405" s="61">
        <v>-2028.22</v>
      </c>
      <c r="L405" s="61">
        <v>-3002.04</v>
      </c>
      <c r="M405" s="61">
        <v>-3200.48</v>
      </c>
      <c r="N405" s="61">
        <v>-3666.3</v>
      </c>
      <c r="O405" s="61">
        <v>-3941.75</v>
      </c>
      <c r="P405" s="61">
        <v>-4343.74</v>
      </c>
      <c r="Q405" s="61">
        <v>-4665.5600000000004</v>
      </c>
      <c r="R405" s="61">
        <v>-5555.92</v>
      </c>
      <c r="S405" s="62">
        <f t="shared" si="88"/>
        <v>-23870.161250000001</v>
      </c>
      <c r="T405" s="29"/>
      <c r="U405" s="29"/>
      <c r="V405" s="29"/>
      <c r="W405" s="51">
        <v>-23870.161250000001</v>
      </c>
      <c r="X405" s="29"/>
      <c r="Y405" s="91"/>
      <c r="Z405" s="91"/>
      <c r="AA405" s="91"/>
      <c r="AB405" s="29"/>
      <c r="AC405" s="51">
        <f t="shared" si="89"/>
        <v>-23870.161250000001</v>
      </c>
      <c r="AD405" s="29"/>
      <c r="AE405" s="29"/>
      <c r="AF405" s="33"/>
    </row>
    <row r="406" spans="1:32">
      <c r="A406" s="29">
        <v>392</v>
      </c>
      <c r="B406" s="29"/>
      <c r="C406" s="29"/>
      <c r="D406" s="29"/>
      <c r="E406" s="63" t="s">
        <v>197</v>
      </c>
      <c r="F406" s="64">
        <f t="shared" ref="F406:H406" si="90">SUM(F385:F405)</f>
        <v>3753978.4299999964</v>
      </c>
      <c r="G406" s="64">
        <f t="shared" si="90"/>
        <v>1725025.3600000003</v>
      </c>
      <c r="H406" s="64">
        <f t="shared" si="90"/>
        <v>3042648.4499999997</v>
      </c>
      <c r="I406" s="64">
        <f t="shared" ref="I406:S406" si="91">SUM(I385:I405)</f>
        <v>3733683.4499999997</v>
      </c>
      <c r="J406" s="64">
        <f t="shared" si="91"/>
        <v>3813366.1000000006</v>
      </c>
      <c r="K406" s="64">
        <f t="shared" si="91"/>
        <v>3331058.2900000005</v>
      </c>
      <c r="L406" s="64">
        <f t="shared" si="91"/>
        <v>2534995.3500000006</v>
      </c>
      <c r="M406" s="64">
        <f t="shared" si="91"/>
        <v>1473418.0900000003</v>
      </c>
      <c r="N406" s="64">
        <f t="shared" si="91"/>
        <v>457132.9700000005</v>
      </c>
      <c r="O406" s="64">
        <f t="shared" si="91"/>
        <v>-209353.11000000034</v>
      </c>
      <c r="P406" s="64">
        <f t="shared" si="91"/>
        <v>-164120.14999999735</v>
      </c>
      <c r="Q406" s="64">
        <f t="shared" si="91"/>
        <v>820512.52</v>
      </c>
      <c r="R406" s="64">
        <f t="shared" si="91"/>
        <v>2861601.6999999993</v>
      </c>
      <c r="S406" s="64">
        <f t="shared" si="91"/>
        <v>1988846.4487500014</v>
      </c>
      <c r="T406" s="29"/>
      <c r="U406" s="29"/>
      <c r="V406" s="29"/>
      <c r="W406" s="29"/>
      <c r="X406" s="29"/>
      <c r="Y406" s="91"/>
      <c r="Z406" s="91"/>
      <c r="AA406" s="91"/>
      <c r="AB406" s="29"/>
      <c r="AC406" s="29"/>
      <c r="AD406" s="29"/>
      <c r="AE406" s="29"/>
      <c r="AF406" s="33"/>
    </row>
    <row r="407" spans="1:32">
      <c r="A407" s="29">
        <v>393</v>
      </c>
      <c r="B407" s="29"/>
      <c r="C407" s="29"/>
      <c r="D407" s="29"/>
      <c r="E407" s="63"/>
      <c r="F407" s="61"/>
      <c r="G407" s="61"/>
      <c r="H407" s="61"/>
      <c r="I407" s="61"/>
      <c r="J407" s="61"/>
      <c r="K407" s="61"/>
      <c r="L407" s="61"/>
      <c r="M407" s="61"/>
      <c r="N407" s="61"/>
      <c r="O407" s="61"/>
      <c r="P407" s="61"/>
      <c r="Q407" s="61"/>
      <c r="R407" s="61"/>
      <c r="S407" s="62"/>
      <c r="T407" s="29"/>
      <c r="U407" s="29"/>
      <c r="V407" s="29"/>
      <c r="W407" s="29"/>
      <c r="X407" s="29"/>
      <c r="Y407" s="91"/>
      <c r="Z407" s="91"/>
      <c r="AA407" s="91"/>
      <c r="AB407" s="29"/>
      <c r="AC407" s="29"/>
      <c r="AD407" s="29"/>
      <c r="AE407" s="29"/>
      <c r="AF407" s="33"/>
    </row>
    <row r="408" spans="1:32">
      <c r="A408" s="29">
        <v>394</v>
      </c>
      <c r="B408" s="29"/>
      <c r="C408" s="29"/>
      <c r="D408" s="29"/>
      <c r="E408" s="63"/>
      <c r="F408" s="61"/>
      <c r="G408" s="61"/>
      <c r="H408" s="61"/>
      <c r="I408" s="61"/>
      <c r="J408" s="61"/>
      <c r="K408" s="61"/>
      <c r="L408" s="61"/>
      <c r="M408" s="61"/>
      <c r="N408" s="61"/>
      <c r="O408" s="61"/>
      <c r="P408" s="61"/>
      <c r="Q408" s="61"/>
      <c r="R408" s="61"/>
      <c r="S408" s="62"/>
      <c r="T408" s="29"/>
      <c r="U408" s="29"/>
      <c r="V408" s="29"/>
      <c r="W408" s="29"/>
      <c r="X408" s="29"/>
      <c r="Y408" s="91"/>
      <c r="Z408" s="91"/>
      <c r="AA408" s="91"/>
      <c r="AB408" s="29"/>
      <c r="AC408" s="29"/>
      <c r="AD408" s="29"/>
      <c r="AE408" s="29"/>
      <c r="AF408" s="33"/>
    </row>
    <row r="409" spans="1:32">
      <c r="A409" s="29">
        <v>395</v>
      </c>
      <c r="B409" s="95" t="s">
        <v>776</v>
      </c>
      <c r="C409" s="95" t="s">
        <v>1028</v>
      </c>
      <c r="D409" s="29"/>
      <c r="E409" s="63" t="s">
        <v>1029</v>
      </c>
      <c r="F409" s="61">
        <v>0</v>
      </c>
      <c r="G409" s="61">
        <v>0</v>
      </c>
      <c r="H409" s="61">
        <v>0</v>
      </c>
      <c r="I409" s="61">
        <v>0</v>
      </c>
      <c r="J409" s="61">
        <v>0</v>
      </c>
      <c r="K409" s="61">
        <v>0</v>
      </c>
      <c r="L409" s="61">
        <v>0</v>
      </c>
      <c r="M409" s="61">
        <v>0</v>
      </c>
      <c r="N409" s="61">
        <v>0</v>
      </c>
      <c r="O409" s="61">
        <v>0</v>
      </c>
      <c r="P409" s="61">
        <v>0</v>
      </c>
      <c r="Q409" s="61">
        <v>0</v>
      </c>
      <c r="R409" s="61">
        <v>0</v>
      </c>
      <c r="S409" s="62">
        <f t="shared" ref="S409:S418" si="92">((F409+R409)+((G409+H409+I409+J409+K409+L409+M409+N409+O409+P409+Q409)*2))/24</f>
        <v>0</v>
      </c>
      <c r="T409" s="29"/>
      <c r="U409" s="29"/>
      <c r="V409" s="29"/>
      <c r="W409" s="51">
        <v>0</v>
      </c>
      <c r="X409" s="29"/>
      <c r="Y409" s="91"/>
      <c r="Z409" s="91"/>
      <c r="AA409" s="91"/>
      <c r="AB409" s="29"/>
      <c r="AC409" s="51">
        <f t="shared" ref="AC409:AC418" si="93">+S409</f>
        <v>0</v>
      </c>
      <c r="AD409" s="29"/>
      <c r="AE409" s="29"/>
      <c r="AF409" s="33"/>
    </row>
    <row r="410" spans="1:32">
      <c r="A410" s="29">
        <v>396</v>
      </c>
      <c r="B410" s="95" t="s">
        <v>776</v>
      </c>
      <c r="C410" s="95" t="s">
        <v>1030</v>
      </c>
      <c r="D410" s="29"/>
      <c r="E410" s="63" t="s">
        <v>1031</v>
      </c>
      <c r="F410" s="61">
        <v>0</v>
      </c>
      <c r="G410" s="61">
        <v>0</v>
      </c>
      <c r="H410" s="61">
        <v>0</v>
      </c>
      <c r="I410" s="61">
        <v>0</v>
      </c>
      <c r="J410" s="61">
        <v>0</v>
      </c>
      <c r="K410" s="61">
        <v>0</v>
      </c>
      <c r="L410" s="61">
        <v>0</v>
      </c>
      <c r="M410" s="61">
        <v>0</v>
      </c>
      <c r="N410" s="61">
        <v>0</v>
      </c>
      <c r="O410" s="61">
        <v>0</v>
      </c>
      <c r="P410" s="61">
        <v>0</v>
      </c>
      <c r="Q410" s="61">
        <v>0</v>
      </c>
      <c r="R410" s="61">
        <v>0</v>
      </c>
      <c r="S410" s="62">
        <f t="shared" si="92"/>
        <v>0</v>
      </c>
      <c r="T410" s="29"/>
      <c r="U410" s="29"/>
      <c r="V410" s="29"/>
      <c r="W410" s="51">
        <v>0</v>
      </c>
      <c r="X410" s="29"/>
      <c r="Y410" s="91"/>
      <c r="Z410" s="91"/>
      <c r="AA410" s="91"/>
      <c r="AB410" s="29"/>
      <c r="AC410" s="51">
        <f t="shared" si="93"/>
        <v>0</v>
      </c>
      <c r="AD410" s="29"/>
      <c r="AE410" s="29"/>
      <c r="AF410" s="33"/>
    </row>
    <row r="411" spans="1:32">
      <c r="A411" s="29">
        <v>397</v>
      </c>
      <c r="B411" s="103" t="s">
        <v>117</v>
      </c>
      <c r="C411" s="103" t="s">
        <v>117</v>
      </c>
      <c r="D411" s="95" t="s">
        <v>1032</v>
      </c>
      <c r="E411" s="63" t="s">
        <v>1033</v>
      </c>
      <c r="F411" s="61">
        <v>135910.32</v>
      </c>
      <c r="G411" s="61">
        <v>10040</v>
      </c>
      <c r="H411" s="61">
        <v>27540</v>
      </c>
      <c r="I411" s="61">
        <v>51015.55</v>
      </c>
      <c r="J411" s="61">
        <v>59877.55</v>
      </c>
      <c r="K411" s="61">
        <v>61476.1</v>
      </c>
      <c r="L411" s="61">
        <v>80000.289999999994</v>
      </c>
      <c r="M411" s="61">
        <v>106812.58</v>
      </c>
      <c r="N411" s="61">
        <v>113186.13</v>
      </c>
      <c r="O411" s="61">
        <v>129635.88</v>
      </c>
      <c r="P411" s="61">
        <v>139158.01999999999</v>
      </c>
      <c r="Q411" s="61">
        <v>146568.01999999999</v>
      </c>
      <c r="R411" s="61">
        <v>164530.57</v>
      </c>
      <c r="S411" s="62">
        <f t="shared" si="92"/>
        <v>89627.547083333353</v>
      </c>
      <c r="T411" s="29"/>
      <c r="U411" s="29"/>
      <c r="V411" s="29"/>
      <c r="W411" s="51">
        <v>89627.547083333353</v>
      </c>
      <c r="X411" s="29"/>
      <c r="Y411" s="91"/>
      <c r="Z411" s="91"/>
      <c r="AA411" s="91"/>
      <c r="AB411" s="29"/>
      <c r="AC411" s="51">
        <f t="shared" si="93"/>
        <v>89627.547083333353</v>
      </c>
      <c r="AD411" s="29"/>
      <c r="AE411" s="29"/>
      <c r="AF411" s="33"/>
    </row>
    <row r="412" spans="1:32">
      <c r="A412" s="29">
        <v>398</v>
      </c>
      <c r="B412" s="104" t="s">
        <v>117</v>
      </c>
      <c r="C412" s="103" t="s">
        <v>117</v>
      </c>
      <c r="D412" s="95" t="s">
        <v>403</v>
      </c>
      <c r="E412" s="63" t="s">
        <v>1034</v>
      </c>
      <c r="F412" s="61">
        <v>-6436487.3399999999</v>
      </c>
      <c r="G412" s="61">
        <v>74303.89</v>
      </c>
      <c r="H412" s="61">
        <v>74457.75</v>
      </c>
      <c r="I412" s="61">
        <v>-510219.4</v>
      </c>
      <c r="J412" s="61">
        <v>-720103.01</v>
      </c>
      <c r="K412" s="61">
        <v>-778264.05</v>
      </c>
      <c r="L412" s="61">
        <v>-924970.03</v>
      </c>
      <c r="M412" s="61">
        <v>-1024035.43</v>
      </c>
      <c r="N412" s="61">
        <v>-1112667.55</v>
      </c>
      <c r="O412" s="61">
        <v>-960505.36</v>
      </c>
      <c r="P412" s="61">
        <v>-1209257.1200000001</v>
      </c>
      <c r="Q412" s="61">
        <v>-1099343.04</v>
      </c>
      <c r="R412" s="61">
        <v>-1196647.96</v>
      </c>
      <c r="S412" s="62">
        <f t="shared" si="92"/>
        <v>-1000597.5833333334</v>
      </c>
      <c r="T412" s="29"/>
      <c r="U412" s="29"/>
      <c r="V412" s="29"/>
      <c r="W412" s="51">
        <v>-1000597.5833333334</v>
      </c>
      <c r="X412" s="29"/>
      <c r="Y412" s="91"/>
      <c r="Z412" s="91"/>
      <c r="AA412" s="91"/>
      <c r="AB412" s="29"/>
      <c r="AC412" s="51">
        <f t="shared" si="93"/>
        <v>-1000597.5833333334</v>
      </c>
      <c r="AD412" s="29"/>
      <c r="AE412" s="29"/>
      <c r="AF412" s="33"/>
    </row>
    <row r="413" spans="1:32">
      <c r="A413" s="29">
        <v>399</v>
      </c>
      <c r="B413" s="103" t="s">
        <v>117</v>
      </c>
      <c r="C413" s="103" t="s">
        <v>117</v>
      </c>
      <c r="D413" s="95" t="s">
        <v>1035</v>
      </c>
      <c r="E413" s="63" t="s">
        <v>1036</v>
      </c>
      <c r="F413" s="61">
        <v>54.94</v>
      </c>
      <c r="G413" s="61">
        <v>0</v>
      </c>
      <c r="H413" s="61">
        <v>0</v>
      </c>
      <c r="I413" s="61">
        <v>0</v>
      </c>
      <c r="J413" s="61">
        <v>0</v>
      </c>
      <c r="K413" s="61">
        <v>0</v>
      </c>
      <c r="L413" s="61">
        <v>0</v>
      </c>
      <c r="M413" s="61">
        <v>0</v>
      </c>
      <c r="N413" s="61">
        <v>0</v>
      </c>
      <c r="O413" s="61">
        <v>0</v>
      </c>
      <c r="P413" s="61">
        <v>0</v>
      </c>
      <c r="Q413" s="61">
        <v>0</v>
      </c>
      <c r="R413" s="61">
        <v>464.6</v>
      </c>
      <c r="S413" s="62">
        <f t="shared" si="92"/>
        <v>21.647499999999997</v>
      </c>
      <c r="T413" s="29"/>
      <c r="U413" s="29"/>
      <c r="V413" s="29"/>
      <c r="W413" s="51">
        <v>21.647499999999997</v>
      </c>
      <c r="X413" s="29"/>
      <c r="Y413" s="91"/>
      <c r="Z413" s="91"/>
      <c r="AA413" s="91"/>
      <c r="AB413" s="29"/>
      <c r="AC413" s="51">
        <f t="shared" si="93"/>
        <v>21.647499999999997</v>
      </c>
      <c r="AD413" s="29"/>
      <c r="AE413" s="29"/>
      <c r="AF413" s="33"/>
    </row>
    <row r="414" spans="1:32">
      <c r="A414" s="29">
        <v>400</v>
      </c>
      <c r="B414" s="103" t="s">
        <v>117</v>
      </c>
      <c r="C414" s="103" t="s">
        <v>117</v>
      </c>
      <c r="D414" s="95" t="s">
        <v>1037</v>
      </c>
      <c r="E414" s="63" t="s">
        <v>1038</v>
      </c>
      <c r="F414" s="61">
        <v>270185.38</v>
      </c>
      <c r="G414" s="61">
        <v>18307.650000000001</v>
      </c>
      <c r="H414" s="61">
        <v>29044.32</v>
      </c>
      <c r="I414" s="61">
        <v>39904.32</v>
      </c>
      <c r="J414" s="61">
        <v>50617.52</v>
      </c>
      <c r="K414" s="61">
        <v>63311.41</v>
      </c>
      <c r="L414" s="61">
        <v>81231.41</v>
      </c>
      <c r="M414" s="61">
        <v>84946.59</v>
      </c>
      <c r="N414" s="61">
        <v>99366.59</v>
      </c>
      <c r="O414" s="61">
        <v>104991.59</v>
      </c>
      <c r="P414" s="61">
        <v>151201.59</v>
      </c>
      <c r="Q414" s="61">
        <v>162002.60999999999</v>
      </c>
      <c r="R414" s="61">
        <v>324389.31</v>
      </c>
      <c r="S414" s="62">
        <f t="shared" si="92"/>
        <v>98517.745416666658</v>
      </c>
      <c r="T414" s="29"/>
      <c r="U414" s="29"/>
      <c r="V414" s="29"/>
      <c r="W414" s="51">
        <v>98517.745416666658</v>
      </c>
      <c r="X414" s="29"/>
      <c r="Y414" s="91"/>
      <c r="Z414" s="91"/>
      <c r="AA414" s="91"/>
      <c r="AB414" s="29"/>
      <c r="AC414" s="51">
        <f t="shared" si="93"/>
        <v>98517.745416666658</v>
      </c>
      <c r="AD414" s="29"/>
      <c r="AE414" s="29"/>
      <c r="AF414" s="33"/>
    </row>
    <row r="415" spans="1:32">
      <c r="A415" s="29">
        <v>401</v>
      </c>
      <c r="B415" s="105" t="s">
        <v>117</v>
      </c>
      <c r="C415" s="105" t="s">
        <v>117</v>
      </c>
      <c r="D415" s="95" t="s">
        <v>1039</v>
      </c>
      <c r="E415" s="63" t="s">
        <v>1040</v>
      </c>
      <c r="F415" s="61">
        <v>0</v>
      </c>
      <c r="G415" s="61">
        <v>0</v>
      </c>
      <c r="H415" s="61">
        <v>0</v>
      </c>
      <c r="I415" s="61">
        <v>0</v>
      </c>
      <c r="J415" s="61">
        <v>0</v>
      </c>
      <c r="K415" s="61">
        <v>0</v>
      </c>
      <c r="L415" s="61">
        <v>0</v>
      </c>
      <c r="M415" s="61">
        <v>0</v>
      </c>
      <c r="N415" s="61">
        <v>0</v>
      </c>
      <c r="O415" s="61">
        <v>0</v>
      </c>
      <c r="P415" s="61">
        <v>0</v>
      </c>
      <c r="Q415" s="61">
        <v>0</v>
      </c>
      <c r="R415" s="61">
        <v>0</v>
      </c>
      <c r="S415" s="62">
        <f t="shared" si="92"/>
        <v>0</v>
      </c>
      <c r="T415" s="29"/>
      <c r="U415" s="29"/>
      <c r="V415" s="29"/>
      <c r="W415" s="51">
        <v>0</v>
      </c>
      <c r="X415" s="29"/>
      <c r="Y415" s="91"/>
      <c r="Z415" s="91"/>
      <c r="AA415" s="91"/>
      <c r="AB415" s="29"/>
      <c r="AC415" s="51">
        <f t="shared" si="93"/>
        <v>0</v>
      </c>
      <c r="AD415" s="29"/>
      <c r="AE415" s="29"/>
      <c r="AF415" s="33"/>
    </row>
    <row r="416" spans="1:32">
      <c r="A416" s="29">
        <v>402</v>
      </c>
      <c r="B416" s="105" t="s">
        <v>117</v>
      </c>
      <c r="C416" s="105" t="s">
        <v>117</v>
      </c>
      <c r="D416" s="95" t="s">
        <v>1041</v>
      </c>
      <c r="E416" s="63" t="s">
        <v>1042</v>
      </c>
      <c r="F416" s="61">
        <v>0</v>
      </c>
      <c r="G416" s="61">
        <v>0</v>
      </c>
      <c r="H416" s="61">
        <v>0</v>
      </c>
      <c r="I416" s="61">
        <v>0</v>
      </c>
      <c r="J416" s="61">
        <v>0</v>
      </c>
      <c r="K416" s="61">
        <v>0</v>
      </c>
      <c r="L416" s="61">
        <v>0</v>
      </c>
      <c r="M416" s="61">
        <v>0</v>
      </c>
      <c r="N416" s="61">
        <v>0</v>
      </c>
      <c r="O416" s="61">
        <v>0</v>
      </c>
      <c r="P416" s="61">
        <v>0</v>
      </c>
      <c r="Q416" s="61">
        <v>0</v>
      </c>
      <c r="R416" s="61">
        <v>0</v>
      </c>
      <c r="S416" s="62">
        <f t="shared" si="92"/>
        <v>0</v>
      </c>
      <c r="T416" s="29"/>
      <c r="U416" s="29"/>
      <c r="V416" s="29"/>
      <c r="W416" s="51">
        <v>0</v>
      </c>
      <c r="X416" s="29"/>
      <c r="Y416" s="91"/>
      <c r="Z416" s="91"/>
      <c r="AA416" s="91"/>
      <c r="AB416" s="29"/>
      <c r="AC416" s="51">
        <f t="shared" si="93"/>
        <v>0</v>
      </c>
      <c r="AD416" s="29"/>
      <c r="AE416" s="29"/>
      <c r="AF416" s="33"/>
    </row>
    <row r="417" spans="1:32">
      <c r="A417" s="29">
        <v>403</v>
      </c>
      <c r="B417" s="95" t="s">
        <v>117</v>
      </c>
      <c r="C417" s="95" t="s">
        <v>1043</v>
      </c>
      <c r="D417" s="95" t="s">
        <v>1041</v>
      </c>
      <c r="E417" s="73" t="s">
        <v>1044</v>
      </c>
      <c r="F417" s="61">
        <v>0</v>
      </c>
      <c r="G417" s="61">
        <v>0</v>
      </c>
      <c r="H417" s="61">
        <v>0</v>
      </c>
      <c r="I417" s="61">
        <v>0</v>
      </c>
      <c r="J417" s="61">
        <v>0</v>
      </c>
      <c r="K417" s="61">
        <v>0</v>
      </c>
      <c r="L417" s="61">
        <v>0</v>
      </c>
      <c r="M417" s="61">
        <v>0</v>
      </c>
      <c r="N417" s="61">
        <v>0</v>
      </c>
      <c r="O417" s="61">
        <v>0</v>
      </c>
      <c r="P417" s="61">
        <v>0</v>
      </c>
      <c r="Q417" s="61">
        <v>0</v>
      </c>
      <c r="R417" s="61">
        <v>0</v>
      </c>
      <c r="S417" s="62">
        <f t="shared" si="92"/>
        <v>0</v>
      </c>
      <c r="T417" s="29"/>
      <c r="U417" s="29"/>
      <c r="V417" s="29"/>
      <c r="W417" s="51">
        <v>0</v>
      </c>
      <c r="X417" s="29"/>
      <c r="Y417" s="91"/>
      <c r="Z417" s="91"/>
      <c r="AA417" s="91"/>
      <c r="AB417" s="29"/>
      <c r="AC417" s="51">
        <f t="shared" si="93"/>
        <v>0</v>
      </c>
      <c r="AD417" s="29"/>
      <c r="AE417" s="29"/>
      <c r="AF417" s="33"/>
    </row>
    <row r="418" spans="1:32">
      <c r="A418" s="29">
        <v>404</v>
      </c>
      <c r="B418" s="95" t="s">
        <v>291</v>
      </c>
      <c r="C418" s="95" t="s">
        <v>1045</v>
      </c>
      <c r="D418" s="95" t="s">
        <v>997</v>
      </c>
      <c r="E418" s="63" t="s">
        <v>1046</v>
      </c>
      <c r="F418" s="61">
        <v>1116.98</v>
      </c>
      <c r="G418" s="61">
        <v>0</v>
      </c>
      <c r="H418" s="61">
        <v>0</v>
      </c>
      <c r="I418" s="61">
        <v>0</v>
      </c>
      <c r="J418" s="61">
        <v>459.24</v>
      </c>
      <c r="K418" s="61">
        <v>459.24</v>
      </c>
      <c r="L418" s="61">
        <v>459.24</v>
      </c>
      <c r="M418" s="61">
        <v>459.24</v>
      </c>
      <c r="N418" s="61">
        <v>459.24</v>
      </c>
      <c r="O418" s="61">
        <v>918.47</v>
      </c>
      <c r="P418" s="61">
        <v>918.47</v>
      </c>
      <c r="Q418" s="61">
        <v>918.47</v>
      </c>
      <c r="R418" s="61">
        <v>918.47</v>
      </c>
      <c r="S418" s="62">
        <f t="shared" si="92"/>
        <v>505.77791666666673</v>
      </c>
      <c r="T418" s="29"/>
      <c r="U418" s="29"/>
      <c r="V418" s="29"/>
      <c r="W418" s="51">
        <v>505.77791666666673</v>
      </c>
      <c r="X418" s="29"/>
      <c r="Y418" s="91"/>
      <c r="Z418" s="91"/>
      <c r="AA418" s="91"/>
      <c r="AB418" s="29"/>
      <c r="AC418" s="51">
        <f t="shared" si="93"/>
        <v>505.77791666666673</v>
      </c>
      <c r="AD418" s="29"/>
      <c r="AE418" s="29"/>
      <c r="AF418" s="33"/>
    </row>
    <row r="419" spans="1:32">
      <c r="A419" s="29">
        <v>405</v>
      </c>
      <c r="B419" s="29"/>
      <c r="C419" s="29"/>
      <c r="D419" s="29"/>
      <c r="E419" s="63" t="s">
        <v>198</v>
      </c>
      <c r="F419" s="64">
        <f t="shared" ref="F419:H419" si="94">SUM(F409:F418)</f>
        <v>-6029219.7199999988</v>
      </c>
      <c r="G419" s="64">
        <f t="shared" si="94"/>
        <v>102651.54000000001</v>
      </c>
      <c r="H419" s="64">
        <f t="shared" si="94"/>
        <v>131042.07</v>
      </c>
      <c r="I419" s="64">
        <f t="shared" ref="I419:S419" si="95">SUM(I409:I418)</f>
        <v>-419299.53</v>
      </c>
      <c r="J419" s="64">
        <f t="shared" si="95"/>
        <v>-609148.69999999995</v>
      </c>
      <c r="K419" s="64">
        <f t="shared" si="95"/>
        <v>-653017.30000000005</v>
      </c>
      <c r="L419" s="64">
        <f t="shared" si="95"/>
        <v>-763279.09</v>
      </c>
      <c r="M419" s="64">
        <f t="shared" si="95"/>
        <v>-831817.02000000014</v>
      </c>
      <c r="N419" s="64">
        <f t="shared" si="95"/>
        <v>-899655.59000000008</v>
      </c>
      <c r="O419" s="64">
        <f t="shared" si="95"/>
        <v>-724959.42</v>
      </c>
      <c r="P419" s="64">
        <f t="shared" si="95"/>
        <v>-917979.04000000015</v>
      </c>
      <c r="Q419" s="64">
        <f t="shared" si="95"/>
        <v>-789853.94000000006</v>
      </c>
      <c r="R419" s="64">
        <f t="shared" si="95"/>
        <v>-706345.01</v>
      </c>
      <c r="S419" s="64">
        <f t="shared" si="95"/>
        <v>-811924.86541666673</v>
      </c>
      <c r="T419" s="29"/>
      <c r="U419" s="29"/>
      <c r="V419" s="29"/>
      <c r="W419" s="29"/>
      <c r="X419" s="29"/>
      <c r="Y419" s="91"/>
      <c r="Z419" s="91"/>
      <c r="AA419" s="91"/>
      <c r="AB419" s="29"/>
      <c r="AC419" s="29"/>
      <c r="AD419" s="29"/>
      <c r="AE419" s="29"/>
      <c r="AF419" s="33"/>
    </row>
    <row r="420" spans="1:32">
      <c r="A420" s="29">
        <v>406</v>
      </c>
      <c r="B420" s="29"/>
      <c r="C420" s="29"/>
      <c r="D420" s="29"/>
      <c r="E420" s="63"/>
      <c r="F420" s="61"/>
      <c r="G420" s="61"/>
      <c r="H420" s="61"/>
      <c r="I420" s="61"/>
      <c r="J420" s="61"/>
      <c r="K420" s="61"/>
      <c r="L420" s="61"/>
      <c r="M420" s="61"/>
      <c r="N420" s="61"/>
      <c r="O420" s="61"/>
      <c r="P420" s="61"/>
      <c r="Q420" s="61"/>
      <c r="R420" s="61"/>
      <c r="S420" s="62"/>
      <c r="T420" s="29"/>
      <c r="U420" s="29"/>
      <c r="V420" s="29"/>
      <c r="W420" s="29"/>
      <c r="X420" s="29"/>
      <c r="Y420" s="91"/>
      <c r="Z420" s="91"/>
      <c r="AA420" s="91"/>
      <c r="AB420" s="29"/>
      <c r="AC420" s="29"/>
      <c r="AD420" s="29"/>
      <c r="AE420" s="29"/>
      <c r="AF420" s="33"/>
    </row>
    <row r="421" spans="1:32">
      <c r="A421" s="29">
        <v>407</v>
      </c>
      <c r="B421" s="95" t="s">
        <v>776</v>
      </c>
      <c r="C421" s="95" t="s">
        <v>1047</v>
      </c>
      <c r="D421" s="95" t="s">
        <v>19</v>
      </c>
      <c r="E421" s="63" t="s">
        <v>199</v>
      </c>
      <c r="F421" s="61">
        <v>12095000</v>
      </c>
      <c r="G421" s="61">
        <v>0</v>
      </c>
      <c r="H421" s="61">
        <v>3590000</v>
      </c>
      <c r="I421" s="61">
        <v>3590000</v>
      </c>
      <c r="J421" s="61">
        <v>3590000</v>
      </c>
      <c r="K421" s="61">
        <v>7180000</v>
      </c>
      <c r="L421" s="61">
        <v>7180000</v>
      </c>
      <c r="M421" s="61">
        <v>7180000</v>
      </c>
      <c r="N421" s="61">
        <v>10770000</v>
      </c>
      <c r="O421" s="61">
        <v>10770000</v>
      </c>
      <c r="P421" s="61">
        <v>10770000</v>
      </c>
      <c r="Q421" s="61">
        <v>14360000</v>
      </c>
      <c r="R421" s="61">
        <v>14360000</v>
      </c>
      <c r="S421" s="62">
        <f>((F421+R421)+((G421+H421+I421+J421+K421+L421+M421+N421+O421+P421+Q421)*2))/24</f>
        <v>7683958.333333333</v>
      </c>
      <c r="T421" s="29"/>
      <c r="U421" s="29"/>
      <c r="V421" s="29"/>
      <c r="W421" s="51">
        <v>7683958.333333333</v>
      </c>
      <c r="X421" s="29"/>
      <c r="Y421" s="91"/>
      <c r="Z421" s="91"/>
      <c r="AA421" s="91"/>
      <c r="AB421" s="29"/>
      <c r="AC421" s="51">
        <f t="shared" ref="AC421" si="96">+S421</f>
        <v>7683958.333333333</v>
      </c>
      <c r="AD421" s="29"/>
      <c r="AE421" s="29"/>
      <c r="AF421" s="33"/>
    </row>
    <row r="422" spans="1:32">
      <c r="A422" s="29">
        <v>408</v>
      </c>
      <c r="B422" s="29"/>
      <c r="C422" s="29"/>
      <c r="D422" s="29"/>
      <c r="E422" s="63" t="s">
        <v>200</v>
      </c>
      <c r="F422" s="64">
        <f t="shared" ref="F422:S422" si="97">+F421</f>
        <v>12095000</v>
      </c>
      <c r="G422" s="64">
        <f t="shared" si="97"/>
        <v>0</v>
      </c>
      <c r="H422" s="64">
        <f t="shared" si="97"/>
        <v>3590000</v>
      </c>
      <c r="I422" s="64">
        <f t="shared" si="97"/>
        <v>3590000</v>
      </c>
      <c r="J422" s="64">
        <f t="shared" si="97"/>
        <v>3590000</v>
      </c>
      <c r="K422" s="64">
        <f t="shared" si="97"/>
        <v>7180000</v>
      </c>
      <c r="L422" s="64">
        <f t="shared" si="97"/>
        <v>7180000</v>
      </c>
      <c r="M422" s="64">
        <f t="shared" si="97"/>
        <v>7180000</v>
      </c>
      <c r="N422" s="64">
        <f t="shared" si="97"/>
        <v>10770000</v>
      </c>
      <c r="O422" s="64">
        <f t="shared" si="97"/>
        <v>10770000</v>
      </c>
      <c r="P422" s="64">
        <f t="shared" si="97"/>
        <v>10770000</v>
      </c>
      <c r="Q422" s="64">
        <f t="shared" si="97"/>
        <v>14360000</v>
      </c>
      <c r="R422" s="64">
        <f t="shared" si="97"/>
        <v>14360000</v>
      </c>
      <c r="S422" s="64">
        <f t="shared" si="97"/>
        <v>7683958.333333333</v>
      </c>
      <c r="T422" s="29"/>
      <c r="U422" s="29"/>
      <c r="V422" s="29"/>
      <c r="W422" s="29"/>
      <c r="X422" s="29"/>
      <c r="Y422" s="91"/>
      <c r="Z422" s="91"/>
      <c r="AA422" s="91"/>
      <c r="AB422" s="29"/>
      <c r="AC422" s="29"/>
      <c r="AD422" s="29"/>
      <c r="AE422" s="29"/>
      <c r="AF422" s="33"/>
    </row>
    <row r="423" spans="1:32">
      <c r="A423" s="29">
        <v>409</v>
      </c>
      <c r="B423" s="29"/>
      <c r="C423" s="29"/>
      <c r="D423" s="29"/>
      <c r="E423" s="63"/>
      <c r="F423" s="96"/>
      <c r="G423" s="96"/>
      <c r="H423" s="96"/>
      <c r="I423" s="96"/>
      <c r="J423" s="96"/>
      <c r="K423" s="96"/>
      <c r="L423" s="96"/>
      <c r="M423" s="96"/>
      <c r="N423" s="96"/>
      <c r="O423" s="96"/>
      <c r="P423" s="96"/>
      <c r="Q423" s="96"/>
      <c r="R423" s="96"/>
      <c r="S423" s="62"/>
      <c r="T423" s="29"/>
      <c r="U423" s="29"/>
      <c r="V423" s="29"/>
      <c r="W423" s="29"/>
      <c r="X423" s="29"/>
      <c r="Y423" s="91"/>
      <c r="Z423" s="91"/>
      <c r="AA423" s="91"/>
      <c r="AB423" s="29"/>
      <c r="AC423" s="29"/>
      <c r="AD423" s="29"/>
      <c r="AE423" s="29"/>
      <c r="AF423" s="33"/>
    </row>
    <row r="424" spans="1:32" ht="13.5" thickBot="1">
      <c r="A424" s="29">
        <v>410</v>
      </c>
      <c r="B424" s="52"/>
      <c r="C424" s="52"/>
      <c r="D424" s="52"/>
      <c r="E424" s="74" t="s">
        <v>201</v>
      </c>
      <c r="F424" s="75">
        <f t="shared" ref="F424:S424" si="98">+F422+F419+F406+F383+F365+F360+F342+F341+F339+F333+F251+F247+SUM(F217:F227)+SUM(F199:F215)+F197+F185+F166+F139+F79+F62+F53+F50+F75</f>
        <v>1255579420.0199995</v>
      </c>
      <c r="G424" s="75">
        <f t="shared" si="98"/>
        <v>973205124.52999949</v>
      </c>
      <c r="H424" s="75">
        <f t="shared" si="98"/>
        <v>1020025267.0499997</v>
      </c>
      <c r="I424" s="75">
        <f t="shared" si="98"/>
        <v>1045163956.0999999</v>
      </c>
      <c r="J424" s="75">
        <f t="shared" si="98"/>
        <v>1057001858.4599999</v>
      </c>
      <c r="K424" s="75">
        <f t="shared" si="98"/>
        <v>1074129954.8099999</v>
      </c>
      <c r="L424" s="75">
        <f t="shared" si="98"/>
        <v>1089863025.5</v>
      </c>
      <c r="M424" s="75">
        <f t="shared" si="98"/>
        <v>1105960550.9100001</v>
      </c>
      <c r="N424" s="75">
        <f t="shared" si="98"/>
        <v>1132507051.2699997</v>
      </c>
      <c r="O424" s="75">
        <f t="shared" si="98"/>
        <v>1165320066.1400003</v>
      </c>
      <c r="P424" s="75">
        <f t="shared" si="98"/>
        <v>1205093928.9299998</v>
      </c>
      <c r="Q424" s="75">
        <f t="shared" si="98"/>
        <v>1329195173.05</v>
      </c>
      <c r="R424" s="75">
        <f t="shared" si="98"/>
        <v>1409289872.6500001</v>
      </c>
      <c r="S424" s="75">
        <f t="shared" si="98"/>
        <v>1127491716.9237499</v>
      </c>
      <c r="T424" s="52"/>
      <c r="U424" s="52"/>
      <c r="V424" s="52"/>
      <c r="W424" s="52"/>
      <c r="X424" s="52"/>
      <c r="Y424" s="88"/>
      <c r="Z424" s="88"/>
      <c r="AA424" s="88"/>
      <c r="AB424" s="52"/>
      <c r="AC424" s="52"/>
      <c r="AD424" s="52"/>
      <c r="AE424" s="52"/>
      <c r="AF424" s="33"/>
    </row>
    <row r="425" spans="1:32" ht="13.5" thickTop="1">
      <c r="A425" s="29">
        <v>411</v>
      </c>
      <c r="B425" s="29"/>
      <c r="C425" s="29"/>
      <c r="D425" s="29"/>
      <c r="E425" s="63"/>
      <c r="F425" s="61"/>
      <c r="G425" s="61"/>
      <c r="H425" s="61"/>
      <c r="I425" s="61"/>
      <c r="J425" s="61"/>
      <c r="K425" s="61"/>
      <c r="L425" s="61"/>
      <c r="M425" s="61"/>
      <c r="N425" s="61"/>
      <c r="O425" s="61"/>
      <c r="P425" s="61"/>
      <c r="Q425" s="61"/>
      <c r="R425" s="61"/>
      <c r="S425" s="62"/>
      <c r="T425" s="29"/>
      <c r="U425" s="29"/>
      <c r="V425" s="29"/>
      <c r="W425" s="29"/>
      <c r="X425" s="29"/>
      <c r="Y425" s="91"/>
      <c r="Z425" s="91"/>
      <c r="AA425" s="91"/>
      <c r="AB425" s="29"/>
      <c r="AC425" s="29"/>
      <c r="AD425" s="29"/>
      <c r="AE425" s="29"/>
      <c r="AF425" s="33"/>
    </row>
    <row r="426" spans="1:32">
      <c r="A426" s="29">
        <v>412</v>
      </c>
      <c r="B426" s="29"/>
      <c r="C426" s="29"/>
      <c r="D426" s="29"/>
      <c r="E426" s="63"/>
      <c r="F426" s="61"/>
      <c r="G426" s="61"/>
      <c r="H426" s="61"/>
      <c r="I426" s="61"/>
      <c r="J426" s="61"/>
      <c r="K426" s="61"/>
      <c r="L426" s="61"/>
      <c r="M426" s="61"/>
      <c r="N426" s="61"/>
      <c r="O426" s="61"/>
      <c r="P426" s="61"/>
      <c r="Q426" s="61"/>
      <c r="R426" s="61"/>
      <c r="S426" s="62"/>
      <c r="T426" s="29"/>
      <c r="U426" s="29"/>
      <c r="V426" s="29"/>
      <c r="W426" s="29"/>
      <c r="X426" s="29"/>
      <c r="Y426" s="91"/>
      <c r="Z426" s="91"/>
      <c r="AA426" s="91"/>
      <c r="AB426" s="29"/>
      <c r="AC426" s="29"/>
      <c r="AD426" s="29"/>
      <c r="AE426" s="29"/>
      <c r="AF426" s="33"/>
    </row>
    <row r="427" spans="1:32">
      <c r="A427" s="29">
        <v>413</v>
      </c>
      <c r="B427" s="95" t="s">
        <v>776</v>
      </c>
      <c r="C427" s="95" t="s">
        <v>1048</v>
      </c>
      <c r="D427" s="95" t="s">
        <v>1049</v>
      </c>
      <c r="E427" s="97" t="s">
        <v>202</v>
      </c>
      <c r="F427" s="61">
        <v>-1000</v>
      </c>
      <c r="G427" s="61">
        <v>-1000</v>
      </c>
      <c r="H427" s="61">
        <v>-1000</v>
      </c>
      <c r="I427" s="61">
        <v>-1000</v>
      </c>
      <c r="J427" s="61">
        <v>-1000</v>
      </c>
      <c r="K427" s="61">
        <v>-1000</v>
      </c>
      <c r="L427" s="61">
        <v>-1000</v>
      </c>
      <c r="M427" s="61">
        <v>-1000</v>
      </c>
      <c r="N427" s="61">
        <v>-1000</v>
      </c>
      <c r="O427" s="61">
        <v>-1000</v>
      </c>
      <c r="P427" s="61">
        <v>-1000</v>
      </c>
      <c r="Q427" s="61">
        <v>-1000</v>
      </c>
      <c r="R427" s="61">
        <v>-1000</v>
      </c>
      <c r="S427" s="62">
        <f t="shared" ref="S427:S433" si="99">((F427+R427)+((G427+H427+I427+J427+K427+L427+M427+N427+O427+P427+Q427)*2))/24</f>
        <v>-1000</v>
      </c>
      <c r="T427" s="29"/>
      <c r="U427" s="29"/>
      <c r="V427" s="51"/>
      <c r="W427" s="51">
        <v>-1000</v>
      </c>
      <c r="X427" s="51"/>
      <c r="Y427" s="91"/>
      <c r="Z427" s="91"/>
      <c r="AA427" s="91"/>
      <c r="AB427" s="29"/>
      <c r="AC427" s="51">
        <f t="shared" ref="AC427:AC433" si="100">+S427</f>
        <v>-1000</v>
      </c>
      <c r="AD427" s="29"/>
      <c r="AE427" s="29"/>
      <c r="AF427" s="33"/>
    </row>
    <row r="428" spans="1:32">
      <c r="A428" s="29">
        <v>414</v>
      </c>
      <c r="B428" s="95" t="s">
        <v>776</v>
      </c>
      <c r="C428" s="95" t="s">
        <v>1050</v>
      </c>
      <c r="D428" s="95" t="s">
        <v>19</v>
      </c>
      <c r="E428" s="97" t="s">
        <v>203</v>
      </c>
      <c r="F428" s="61">
        <v>-40331709.530000001</v>
      </c>
      <c r="G428" s="61">
        <v>-52820556.490000002</v>
      </c>
      <c r="H428" s="61">
        <v>-52820556.490000002</v>
      </c>
      <c r="I428" s="61">
        <v>-52820556.490000002</v>
      </c>
      <c r="J428" s="61">
        <v>-52820556.490000002</v>
      </c>
      <c r="K428" s="61">
        <v>-52820556.490000002</v>
      </c>
      <c r="L428" s="61">
        <v>-52820556.490000002</v>
      </c>
      <c r="M428" s="61">
        <v>-52820556.490000002</v>
      </c>
      <c r="N428" s="61">
        <v>-52820556.490000002</v>
      </c>
      <c r="O428" s="61">
        <v>-52820556.490000002</v>
      </c>
      <c r="P428" s="61">
        <v>-52820556.490000002</v>
      </c>
      <c r="Q428" s="61">
        <v>-52820556.490000002</v>
      </c>
      <c r="R428" s="61">
        <v>-52820556.490000002</v>
      </c>
      <c r="S428" s="62">
        <f t="shared" si="99"/>
        <v>-52300187.866666667</v>
      </c>
      <c r="T428" s="29"/>
      <c r="U428" s="29"/>
      <c r="V428" s="29"/>
      <c r="W428" s="51">
        <v>-52300187.866666667</v>
      </c>
      <c r="X428" s="51"/>
      <c r="Y428" s="91"/>
      <c r="Z428" s="91"/>
      <c r="AA428" s="91"/>
      <c r="AB428" s="29"/>
      <c r="AC428" s="51">
        <f t="shared" si="100"/>
        <v>-52300187.866666667</v>
      </c>
      <c r="AD428" s="29"/>
      <c r="AE428" s="29"/>
      <c r="AF428" s="33"/>
    </row>
    <row r="429" spans="1:32">
      <c r="A429" s="29">
        <v>415</v>
      </c>
      <c r="B429" s="95" t="s">
        <v>776</v>
      </c>
      <c r="C429" s="95" t="s">
        <v>1050</v>
      </c>
      <c r="D429" s="95" t="s">
        <v>24</v>
      </c>
      <c r="E429" s="97" t="s">
        <v>204</v>
      </c>
      <c r="F429" s="61">
        <v>50221</v>
      </c>
      <c r="G429" s="61">
        <v>3197</v>
      </c>
      <c r="H429" s="61">
        <v>6394</v>
      </c>
      <c r="I429" s="61">
        <v>9591</v>
      </c>
      <c r="J429" s="61">
        <v>12788</v>
      </c>
      <c r="K429" s="61">
        <v>15985</v>
      </c>
      <c r="L429" s="61">
        <v>21968</v>
      </c>
      <c r="M429" s="61">
        <v>27951</v>
      </c>
      <c r="N429" s="61">
        <v>33934</v>
      </c>
      <c r="O429" s="61">
        <v>39917</v>
      </c>
      <c r="P429" s="61">
        <v>45900</v>
      </c>
      <c r="Q429" s="61">
        <v>51883</v>
      </c>
      <c r="R429" s="61">
        <v>53337</v>
      </c>
      <c r="S429" s="62">
        <f t="shared" si="99"/>
        <v>26773.916666666668</v>
      </c>
      <c r="T429" s="29"/>
      <c r="U429" s="29"/>
      <c r="V429" s="51"/>
      <c r="W429" s="51">
        <v>26773.916666666668</v>
      </c>
      <c r="X429" s="51"/>
      <c r="Y429" s="91"/>
      <c r="Z429" s="91"/>
      <c r="AA429" s="91"/>
      <c r="AB429" s="29"/>
      <c r="AC429" s="51">
        <f t="shared" si="100"/>
        <v>26773.916666666668</v>
      </c>
      <c r="AD429" s="29"/>
      <c r="AE429" s="29"/>
      <c r="AF429" s="33"/>
    </row>
    <row r="430" spans="1:32">
      <c r="A430" s="29">
        <v>416</v>
      </c>
      <c r="B430" s="95" t="s">
        <v>776</v>
      </c>
      <c r="C430" s="95" t="s">
        <v>1051</v>
      </c>
      <c r="D430" s="95" t="s">
        <v>19</v>
      </c>
      <c r="E430" s="97" t="s">
        <v>205</v>
      </c>
      <c r="F430" s="61">
        <v>-286117553.20999998</v>
      </c>
      <c r="G430" s="61">
        <v>-286117553.20999998</v>
      </c>
      <c r="H430" s="61">
        <v>-286117553.20999998</v>
      </c>
      <c r="I430" s="61">
        <v>-286117553.20999998</v>
      </c>
      <c r="J430" s="61">
        <v>-286117553.20999998</v>
      </c>
      <c r="K430" s="61">
        <v>-286117553.20999998</v>
      </c>
      <c r="L430" s="61">
        <v>-296117553.20999998</v>
      </c>
      <c r="M430" s="61">
        <v>-296117553.20999998</v>
      </c>
      <c r="N430" s="61">
        <v>-301117553.20999998</v>
      </c>
      <c r="O430" s="61">
        <v>-301117553.20999998</v>
      </c>
      <c r="P430" s="61">
        <v>-301117553.20999998</v>
      </c>
      <c r="Q430" s="61">
        <v>-301117553.20999998</v>
      </c>
      <c r="R430" s="61">
        <v>-313117553.20999998</v>
      </c>
      <c r="S430" s="62">
        <f t="shared" si="99"/>
        <v>-293909219.87666667</v>
      </c>
      <c r="T430" s="29"/>
      <c r="U430" s="29"/>
      <c r="V430" s="51"/>
      <c r="W430" s="51">
        <v>-293909219.87666667</v>
      </c>
      <c r="X430" s="51"/>
      <c r="Y430" s="91"/>
      <c r="Z430" s="91"/>
      <c r="AA430" s="91"/>
      <c r="AB430" s="29"/>
      <c r="AC430" s="51">
        <f t="shared" si="100"/>
        <v>-293909219.87666667</v>
      </c>
      <c r="AD430" s="29"/>
      <c r="AE430" s="29"/>
      <c r="AF430" s="33"/>
    </row>
    <row r="431" spans="1:32">
      <c r="A431" s="29">
        <v>417</v>
      </c>
      <c r="B431" s="95" t="s">
        <v>776</v>
      </c>
      <c r="C431" s="95" t="s">
        <v>1052</v>
      </c>
      <c r="D431" s="95"/>
      <c r="E431" s="97" t="s">
        <v>206</v>
      </c>
      <c r="F431" s="61">
        <v>0</v>
      </c>
      <c r="G431" s="61">
        <v>0</v>
      </c>
      <c r="H431" s="61">
        <v>0</v>
      </c>
      <c r="I431" s="61">
        <v>0</v>
      </c>
      <c r="J431" s="61">
        <v>0</v>
      </c>
      <c r="K431" s="61">
        <v>0</v>
      </c>
      <c r="L431" s="61">
        <v>0</v>
      </c>
      <c r="M431" s="61">
        <v>0</v>
      </c>
      <c r="N431" s="61">
        <v>0</v>
      </c>
      <c r="O431" s="61">
        <v>0</v>
      </c>
      <c r="P431" s="61">
        <v>0</v>
      </c>
      <c r="Q431" s="61">
        <v>0</v>
      </c>
      <c r="R431" s="61">
        <v>0</v>
      </c>
      <c r="S431" s="62">
        <f t="shared" si="99"/>
        <v>0</v>
      </c>
      <c r="T431" s="29"/>
      <c r="U431" s="29"/>
      <c r="V431" s="51"/>
      <c r="W431" s="51">
        <v>0</v>
      </c>
      <c r="X431" s="51"/>
      <c r="Y431" s="91"/>
      <c r="Z431" s="91"/>
      <c r="AA431" s="91"/>
      <c r="AB431" s="29"/>
      <c r="AC431" s="51">
        <f t="shared" si="100"/>
        <v>0</v>
      </c>
      <c r="AD431" s="29"/>
      <c r="AE431" s="29"/>
      <c r="AF431" s="33"/>
    </row>
    <row r="432" spans="1:32">
      <c r="A432" s="29">
        <v>418</v>
      </c>
      <c r="B432" s="95" t="s">
        <v>776</v>
      </c>
      <c r="C432" s="95" t="s">
        <v>1053</v>
      </c>
      <c r="D432" s="95" t="s">
        <v>22</v>
      </c>
      <c r="E432" s="97" t="s">
        <v>404</v>
      </c>
      <c r="F432" s="61">
        <v>1827414.09</v>
      </c>
      <c r="G432" s="61">
        <v>1827414.07</v>
      </c>
      <c r="H432" s="61">
        <v>1827414.07</v>
      </c>
      <c r="I432" s="61">
        <v>1827414.07</v>
      </c>
      <c r="J432" s="61">
        <v>1827414.07</v>
      </c>
      <c r="K432" s="61">
        <v>1827414.07</v>
      </c>
      <c r="L432" s="61">
        <v>1827414.07</v>
      </c>
      <c r="M432" s="61">
        <v>1827414.07</v>
      </c>
      <c r="N432" s="61">
        <v>1827414.07</v>
      </c>
      <c r="O432" s="61">
        <v>1827414.07</v>
      </c>
      <c r="P432" s="61">
        <v>1827414.07</v>
      </c>
      <c r="Q432" s="61">
        <v>1827414.07</v>
      </c>
      <c r="R432" s="61">
        <v>1455394.05</v>
      </c>
      <c r="S432" s="62">
        <f t="shared" si="99"/>
        <v>1811913.2366666666</v>
      </c>
      <c r="T432" s="29"/>
      <c r="U432" s="29"/>
      <c r="V432" s="51"/>
      <c r="W432" s="51">
        <v>1811913.2366666666</v>
      </c>
      <c r="X432" s="51"/>
      <c r="Y432" s="91"/>
      <c r="Z432" s="91"/>
      <c r="AA432" s="91"/>
      <c r="AB432" s="29"/>
      <c r="AC432" s="51">
        <f t="shared" si="100"/>
        <v>1811913.2366666666</v>
      </c>
      <c r="AD432" s="29"/>
      <c r="AE432" s="29"/>
      <c r="AF432" s="33"/>
    </row>
    <row r="433" spans="1:32">
      <c r="A433" s="29">
        <v>419</v>
      </c>
      <c r="B433" s="95" t="s">
        <v>776</v>
      </c>
      <c r="C433" s="95" t="s">
        <v>1053</v>
      </c>
      <c r="D433" s="95" t="s">
        <v>26</v>
      </c>
      <c r="E433" s="97" t="s">
        <v>405</v>
      </c>
      <c r="F433" s="61">
        <v>630608.81999999995</v>
      </c>
      <c r="G433" s="61">
        <v>630608.81000000006</v>
      </c>
      <c r="H433" s="61">
        <v>630608.81000000006</v>
      </c>
      <c r="I433" s="61">
        <v>630608.81000000006</v>
      </c>
      <c r="J433" s="61">
        <v>630608.81000000006</v>
      </c>
      <c r="K433" s="61">
        <v>630608.81000000006</v>
      </c>
      <c r="L433" s="61">
        <v>630608.81000000006</v>
      </c>
      <c r="M433" s="61">
        <v>630608.81000000006</v>
      </c>
      <c r="N433" s="61">
        <v>630608.81000000006</v>
      </c>
      <c r="O433" s="61">
        <v>630608.81000000006</v>
      </c>
      <c r="P433" s="61">
        <v>630608.81000000006</v>
      </c>
      <c r="Q433" s="61">
        <v>630608.81000000006</v>
      </c>
      <c r="R433" s="61">
        <v>430638.16</v>
      </c>
      <c r="S433" s="62">
        <f t="shared" si="99"/>
        <v>622276.70000000019</v>
      </c>
      <c r="T433" s="29"/>
      <c r="U433" s="29"/>
      <c r="V433" s="51"/>
      <c r="W433" s="51">
        <v>622276.70000000019</v>
      </c>
      <c r="X433" s="51"/>
      <c r="Y433" s="91"/>
      <c r="Z433" s="91"/>
      <c r="AA433" s="91"/>
      <c r="AB433" s="29"/>
      <c r="AC433" s="51">
        <f t="shared" si="100"/>
        <v>622276.70000000019</v>
      </c>
      <c r="AD433" s="29"/>
      <c r="AE433" s="29"/>
      <c r="AF433" s="33"/>
    </row>
    <row r="434" spans="1:32">
      <c r="A434" s="29">
        <v>420</v>
      </c>
      <c r="B434" s="29"/>
      <c r="C434" s="29"/>
      <c r="D434" s="29"/>
      <c r="E434" s="97" t="s">
        <v>207</v>
      </c>
      <c r="F434" s="64">
        <f t="shared" ref="F434:H434" si="101">SUM(F427:F433)</f>
        <v>-323942018.83000004</v>
      </c>
      <c r="G434" s="64">
        <f t="shared" si="101"/>
        <v>-336477889.81999999</v>
      </c>
      <c r="H434" s="64">
        <f t="shared" si="101"/>
        <v>-336474692.81999999</v>
      </c>
      <c r="I434" s="64">
        <f t="shared" ref="I434:S434" si="102">SUM(I427:I433)</f>
        <v>-336471495.81999999</v>
      </c>
      <c r="J434" s="64">
        <f t="shared" si="102"/>
        <v>-336468298.81999999</v>
      </c>
      <c r="K434" s="64">
        <f t="shared" si="102"/>
        <v>-336465101.81999999</v>
      </c>
      <c r="L434" s="64">
        <f t="shared" si="102"/>
        <v>-346459118.81999999</v>
      </c>
      <c r="M434" s="64">
        <f t="shared" si="102"/>
        <v>-346453135.81999999</v>
      </c>
      <c r="N434" s="64">
        <f t="shared" si="102"/>
        <v>-351447152.81999999</v>
      </c>
      <c r="O434" s="64">
        <f t="shared" si="102"/>
        <v>-351441169.81999999</v>
      </c>
      <c r="P434" s="64">
        <f t="shared" si="102"/>
        <v>-351435186.81999999</v>
      </c>
      <c r="Q434" s="64">
        <f t="shared" si="102"/>
        <v>-351429203.81999999</v>
      </c>
      <c r="R434" s="64">
        <f t="shared" si="102"/>
        <v>-363999740.48999995</v>
      </c>
      <c r="S434" s="64">
        <f t="shared" si="102"/>
        <v>-343749443.88999999</v>
      </c>
      <c r="T434" s="29"/>
      <c r="U434" s="29"/>
      <c r="V434" s="29"/>
      <c r="W434" s="29"/>
      <c r="X434" s="29"/>
      <c r="Y434" s="91"/>
      <c r="Z434" s="91"/>
      <c r="AA434" s="91"/>
      <c r="AB434" s="29"/>
      <c r="AC434" s="29"/>
      <c r="AD434" s="29"/>
      <c r="AE434" s="29"/>
      <c r="AF434" s="33"/>
    </row>
    <row r="435" spans="1:32">
      <c r="A435" s="29">
        <v>421</v>
      </c>
      <c r="B435" s="29"/>
      <c r="C435" s="29"/>
      <c r="D435" s="29"/>
      <c r="E435" s="97"/>
      <c r="F435" s="68"/>
      <c r="G435" s="68"/>
      <c r="H435" s="68"/>
      <c r="I435" s="68"/>
      <c r="J435" s="68"/>
      <c r="K435" s="68"/>
      <c r="L435" s="68"/>
      <c r="M435" s="68"/>
      <c r="N435" s="68"/>
      <c r="O435" s="68"/>
      <c r="P435" s="68"/>
      <c r="Q435" s="68"/>
      <c r="R435" s="68"/>
      <c r="S435" s="62"/>
      <c r="T435" s="29"/>
      <c r="U435" s="29"/>
      <c r="V435" s="29"/>
      <c r="W435" s="29"/>
      <c r="X435" s="29"/>
      <c r="Y435" s="91"/>
      <c r="Z435" s="91"/>
      <c r="AA435" s="91"/>
      <c r="AB435" s="29"/>
      <c r="AC435" s="29"/>
      <c r="AD435" s="29"/>
      <c r="AE435" s="29"/>
      <c r="AF435" s="33"/>
    </row>
    <row r="436" spans="1:32">
      <c r="A436" s="29">
        <v>422</v>
      </c>
      <c r="B436" s="95" t="s">
        <v>776</v>
      </c>
      <c r="C436" s="95" t="s">
        <v>1054</v>
      </c>
      <c r="D436" s="95" t="s">
        <v>43</v>
      </c>
      <c r="E436" s="106" t="s">
        <v>208</v>
      </c>
      <c r="F436" s="61">
        <v>-20000000</v>
      </c>
      <c r="G436" s="61">
        <v>-20000000</v>
      </c>
      <c r="H436" s="61">
        <v>-20000000</v>
      </c>
      <c r="I436" s="61">
        <v>-20000000</v>
      </c>
      <c r="J436" s="61">
        <v>-20000000</v>
      </c>
      <c r="K436" s="61">
        <v>-20000000</v>
      </c>
      <c r="L436" s="61">
        <v>-20000000</v>
      </c>
      <c r="M436" s="61">
        <v>-20000000</v>
      </c>
      <c r="N436" s="61">
        <v>-20000000</v>
      </c>
      <c r="O436" s="61">
        <v>-20000000</v>
      </c>
      <c r="P436" s="61">
        <v>-20000000</v>
      </c>
      <c r="Q436" s="61">
        <v>-20000000</v>
      </c>
      <c r="R436" s="61">
        <v>-20000000</v>
      </c>
      <c r="S436" s="62">
        <f t="shared" ref="S436:S454" si="103">((F436+R436)+((G436+H436+I436+J436+K436+L436+M436+N436+O436+P436+Q436)*2))/24</f>
        <v>-20000000</v>
      </c>
      <c r="T436" s="29"/>
      <c r="U436" s="29"/>
      <c r="V436" s="51"/>
      <c r="W436" s="51">
        <v>-20000000</v>
      </c>
      <c r="X436" s="51"/>
      <c r="Y436" s="91"/>
      <c r="Z436" s="91"/>
      <c r="AA436" s="91"/>
      <c r="AB436" s="29"/>
      <c r="AC436" s="51">
        <f t="shared" ref="AC436:AC454" si="104">+S436</f>
        <v>-20000000</v>
      </c>
      <c r="AD436" s="29"/>
      <c r="AE436" s="29"/>
      <c r="AF436" s="33"/>
    </row>
    <row r="437" spans="1:32">
      <c r="A437" s="29">
        <v>423</v>
      </c>
      <c r="B437" s="95" t="s">
        <v>776</v>
      </c>
      <c r="C437" s="95" t="s">
        <v>1054</v>
      </c>
      <c r="D437" s="95" t="s">
        <v>920</v>
      </c>
      <c r="E437" s="106" t="s">
        <v>209</v>
      </c>
      <c r="F437" s="61">
        <v>-15000000</v>
      </c>
      <c r="G437" s="61">
        <v>-15000000</v>
      </c>
      <c r="H437" s="61">
        <v>-15000000</v>
      </c>
      <c r="I437" s="61">
        <v>-15000000</v>
      </c>
      <c r="J437" s="61">
        <v>-15000000</v>
      </c>
      <c r="K437" s="61">
        <v>-15000000</v>
      </c>
      <c r="L437" s="61">
        <v>-15000000</v>
      </c>
      <c r="M437" s="61">
        <v>-15000000</v>
      </c>
      <c r="N437" s="61">
        <v>-15000000</v>
      </c>
      <c r="O437" s="61">
        <v>-15000000</v>
      </c>
      <c r="P437" s="61">
        <v>-15000000</v>
      </c>
      <c r="Q437" s="61">
        <v>-15000000</v>
      </c>
      <c r="R437" s="61">
        <v>-15000000</v>
      </c>
      <c r="S437" s="62">
        <f t="shared" si="103"/>
        <v>-15000000</v>
      </c>
      <c r="T437" s="29"/>
      <c r="U437" s="29"/>
      <c r="V437" s="51"/>
      <c r="W437" s="51">
        <v>-15000000</v>
      </c>
      <c r="X437" s="51"/>
      <c r="Y437" s="91"/>
      <c r="Z437" s="91"/>
      <c r="AA437" s="91"/>
      <c r="AB437" s="29"/>
      <c r="AC437" s="51">
        <f t="shared" si="104"/>
        <v>-15000000</v>
      </c>
      <c r="AD437" s="29"/>
      <c r="AE437" s="29"/>
      <c r="AF437" s="33"/>
    </row>
    <row r="438" spans="1:32">
      <c r="A438" s="29">
        <v>424</v>
      </c>
      <c r="B438" s="95" t="s">
        <v>776</v>
      </c>
      <c r="C438" s="95" t="s">
        <v>1054</v>
      </c>
      <c r="D438" s="95" t="s">
        <v>921</v>
      </c>
      <c r="E438" s="106" t="s">
        <v>210</v>
      </c>
      <c r="F438" s="61">
        <v>0</v>
      </c>
      <c r="G438" s="61">
        <v>0</v>
      </c>
      <c r="H438" s="61">
        <v>0</v>
      </c>
      <c r="I438" s="61">
        <v>0</v>
      </c>
      <c r="J438" s="61">
        <v>0</v>
      </c>
      <c r="K438" s="61">
        <v>0</v>
      </c>
      <c r="L438" s="61">
        <v>0</v>
      </c>
      <c r="M438" s="61">
        <v>0</v>
      </c>
      <c r="N438" s="61">
        <v>0</v>
      </c>
      <c r="O438" s="61">
        <v>0</v>
      </c>
      <c r="P438" s="61">
        <v>0</v>
      </c>
      <c r="Q438" s="61">
        <v>0</v>
      </c>
      <c r="R438" s="61">
        <v>0</v>
      </c>
      <c r="S438" s="62">
        <f t="shared" si="103"/>
        <v>0</v>
      </c>
      <c r="T438" s="29"/>
      <c r="U438" s="29"/>
      <c r="V438" s="51"/>
      <c r="W438" s="51">
        <v>0</v>
      </c>
      <c r="X438" s="51"/>
      <c r="Y438" s="91"/>
      <c r="Z438" s="91"/>
      <c r="AA438" s="91"/>
      <c r="AB438" s="29"/>
      <c r="AC438" s="51">
        <f t="shared" si="104"/>
        <v>0</v>
      </c>
      <c r="AD438" s="29"/>
      <c r="AE438" s="29"/>
      <c r="AF438" s="33"/>
    </row>
    <row r="439" spans="1:32">
      <c r="A439" s="29">
        <v>425</v>
      </c>
      <c r="B439" s="95" t="s">
        <v>776</v>
      </c>
      <c r="C439" s="95" t="s">
        <v>1054</v>
      </c>
      <c r="D439" s="95" t="s">
        <v>883</v>
      </c>
      <c r="E439" s="106" t="s">
        <v>211</v>
      </c>
      <c r="F439" s="61">
        <v>0</v>
      </c>
      <c r="G439" s="61">
        <v>0</v>
      </c>
      <c r="H439" s="61">
        <v>0</v>
      </c>
      <c r="I439" s="61">
        <v>0</v>
      </c>
      <c r="J439" s="61">
        <v>0</v>
      </c>
      <c r="K439" s="61">
        <v>0</v>
      </c>
      <c r="L439" s="61">
        <v>0</v>
      </c>
      <c r="M439" s="61">
        <v>0</v>
      </c>
      <c r="N439" s="61">
        <v>0</v>
      </c>
      <c r="O439" s="61">
        <v>0</v>
      </c>
      <c r="P439" s="61">
        <v>0</v>
      </c>
      <c r="Q439" s="61">
        <v>0</v>
      </c>
      <c r="R439" s="61">
        <v>0</v>
      </c>
      <c r="S439" s="62">
        <f t="shared" si="103"/>
        <v>0</v>
      </c>
      <c r="T439" s="29"/>
      <c r="U439" s="29"/>
      <c r="V439" s="51"/>
      <c r="W439" s="51">
        <v>0</v>
      </c>
      <c r="X439" s="51"/>
      <c r="Y439" s="91"/>
      <c r="Z439" s="91"/>
      <c r="AA439" s="91"/>
      <c r="AB439" s="29"/>
      <c r="AC439" s="51">
        <f t="shared" si="104"/>
        <v>0</v>
      </c>
      <c r="AD439" s="29"/>
      <c r="AE439" s="29"/>
      <c r="AF439" s="33"/>
    </row>
    <row r="440" spans="1:32">
      <c r="A440" s="29">
        <v>426</v>
      </c>
      <c r="B440" s="95" t="s">
        <v>776</v>
      </c>
      <c r="C440" s="95" t="s">
        <v>1054</v>
      </c>
      <c r="D440" s="95" t="s">
        <v>889</v>
      </c>
      <c r="E440" s="106" t="s">
        <v>212</v>
      </c>
      <c r="F440" s="61">
        <v>-40000000</v>
      </c>
      <c r="G440" s="61">
        <v>-40000000</v>
      </c>
      <c r="H440" s="61">
        <v>-40000000</v>
      </c>
      <c r="I440" s="61">
        <v>-40000000</v>
      </c>
      <c r="J440" s="61">
        <v>-40000000</v>
      </c>
      <c r="K440" s="61">
        <v>-40000000</v>
      </c>
      <c r="L440" s="61">
        <v>-40000000</v>
      </c>
      <c r="M440" s="61">
        <v>-40000000</v>
      </c>
      <c r="N440" s="61">
        <v>-40000000</v>
      </c>
      <c r="O440" s="61">
        <v>-40000000</v>
      </c>
      <c r="P440" s="61">
        <v>-40000000</v>
      </c>
      <c r="Q440" s="61">
        <v>-40000000</v>
      </c>
      <c r="R440" s="61">
        <v>-40000000</v>
      </c>
      <c r="S440" s="62">
        <f t="shared" si="103"/>
        <v>-40000000</v>
      </c>
      <c r="T440" s="29"/>
      <c r="U440" s="29"/>
      <c r="V440" s="51"/>
      <c r="W440" s="51">
        <v>-40000000</v>
      </c>
      <c r="X440" s="51"/>
      <c r="Y440" s="91"/>
      <c r="Z440" s="91"/>
      <c r="AA440" s="91"/>
      <c r="AB440" s="29"/>
      <c r="AC440" s="51">
        <f t="shared" si="104"/>
        <v>-40000000</v>
      </c>
      <c r="AD440" s="29"/>
      <c r="AE440" s="29"/>
      <c r="AF440" s="33"/>
    </row>
    <row r="441" spans="1:32">
      <c r="A441" s="29">
        <v>427</v>
      </c>
      <c r="B441" s="95" t="s">
        <v>776</v>
      </c>
      <c r="C441" s="95" t="s">
        <v>1054</v>
      </c>
      <c r="D441" s="95" t="s">
        <v>838</v>
      </c>
      <c r="E441" s="107" t="s">
        <v>213</v>
      </c>
      <c r="F441" s="61">
        <v>-25000000</v>
      </c>
      <c r="G441" s="61">
        <v>-25000000</v>
      </c>
      <c r="H441" s="61">
        <v>-25000000</v>
      </c>
      <c r="I441" s="61">
        <v>-25000000</v>
      </c>
      <c r="J441" s="61">
        <v>-25000000</v>
      </c>
      <c r="K441" s="61">
        <v>-25000000</v>
      </c>
      <c r="L441" s="61">
        <v>-25000000</v>
      </c>
      <c r="M441" s="61">
        <v>-25000000</v>
      </c>
      <c r="N441" s="61">
        <v>-25000000</v>
      </c>
      <c r="O441" s="61">
        <v>-25000000</v>
      </c>
      <c r="P441" s="61">
        <v>-25000000</v>
      </c>
      <c r="Q441" s="61">
        <v>-25000000</v>
      </c>
      <c r="R441" s="61">
        <v>-25000000</v>
      </c>
      <c r="S441" s="62">
        <f t="shared" si="103"/>
        <v>-25000000</v>
      </c>
      <c r="T441" s="29"/>
      <c r="U441" s="29"/>
      <c r="V441" s="51"/>
      <c r="W441" s="51">
        <v>-25000000</v>
      </c>
      <c r="X441" s="51"/>
      <c r="Y441" s="91"/>
      <c r="Z441" s="91"/>
      <c r="AA441" s="91"/>
      <c r="AB441" s="29"/>
      <c r="AC441" s="51">
        <f t="shared" si="104"/>
        <v>-25000000</v>
      </c>
      <c r="AD441" s="29"/>
      <c r="AE441" s="29"/>
      <c r="AF441" s="33"/>
    </row>
    <row r="442" spans="1:32">
      <c r="A442" s="29">
        <v>428</v>
      </c>
      <c r="B442" s="95" t="s">
        <v>776</v>
      </c>
      <c r="C442" s="95" t="s">
        <v>1054</v>
      </c>
      <c r="D442" s="95" t="s">
        <v>922</v>
      </c>
      <c r="E442" s="107" t="s">
        <v>214</v>
      </c>
      <c r="F442" s="61">
        <v>-25000000</v>
      </c>
      <c r="G442" s="61">
        <v>-25000000</v>
      </c>
      <c r="H442" s="61">
        <v>-25000000</v>
      </c>
      <c r="I442" s="61">
        <v>-25000000</v>
      </c>
      <c r="J442" s="61">
        <v>-25000000</v>
      </c>
      <c r="K442" s="61">
        <v>-25000000</v>
      </c>
      <c r="L442" s="61">
        <v>-25000000</v>
      </c>
      <c r="M442" s="61">
        <v>-25000000</v>
      </c>
      <c r="N442" s="61">
        <v>-25000000</v>
      </c>
      <c r="O442" s="61">
        <v>-25000000</v>
      </c>
      <c r="P442" s="61">
        <v>-25000000</v>
      </c>
      <c r="Q442" s="61">
        <v>-25000000</v>
      </c>
      <c r="R442" s="61">
        <v>-25000000</v>
      </c>
      <c r="S442" s="62">
        <f t="shared" si="103"/>
        <v>-25000000</v>
      </c>
      <c r="T442" s="29"/>
      <c r="U442" s="29"/>
      <c r="V442" s="51"/>
      <c r="W442" s="51">
        <v>-25000000</v>
      </c>
      <c r="X442" s="51"/>
      <c r="Y442" s="91"/>
      <c r="Z442" s="91"/>
      <c r="AA442" s="91"/>
      <c r="AB442" s="29"/>
      <c r="AC442" s="51">
        <f t="shared" si="104"/>
        <v>-25000000</v>
      </c>
      <c r="AD442" s="29"/>
      <c r="AE442" s="29"/>
      <c r="AF442" s="33"/>
    </row>
    <row r="443" spans="1:32">
      <c r="A443" s="29">
        <v>429</v>
      </c>
      <c r="B443" s="95" t="s">
        <v>776</v>
      </c>
      <c r="C443" s="95" t="s">
        <v>1054</v>
      </c>
      <c r="D443" s="95" t="s">
        <v>885</v>
      </c>
      <c r="E443" s="107" t="s">
        <v>406</v>
      </c>
      <c r="F443" s="61">
        <v>-12500000</v>
      </c>
      <c r="G443" s="61">
        <v>-12500000</v>
      </c>
      <c r="H443" s="61">
        <v>-12500000</v>
      </c>
      <c r="I443" s="61">
        <v>-12500000</v>
      </c>
      <c r="J443" s="61">
        <v>-12500000</v>
      </c>
      <c r="K443" s="61">
        <v>-12500000</v>
      </c>
      <c r="L443" s="61">
        <v>-12500000</v>
      </c>
      <c r="M443" s="61">
        <v>-12500000</v>
      </c>
      <c r="N443" s="61">
        <v>-12500000</v>
      </c>
      <c r="O443" s="61">
        <v>-12500000</v>
      </c>
      <c r="P443" s="61">
        <v>-12500000</v>
      </c>
      <c r="Q443" s="61">
        <v>-12500000</v>
      </c>
      <c r="R443" s="61">
        <v>-12500000</v>
      </c>
      <c r="S443" s="62">
        <f t="shared" si="103"/>
        <v>-12500000</v>
      </c>
      <c r="T443" s="29"/>
      <c r="U443" s="29"/>
      <c r="V443" s="51"/>
      <c r="W443" s="51">
        <v>-12500000</v>
      </c>
      <c r="X443" s="51"/>
      <c r="Y443" s="91"/>
      <c r="Z443" s="91"/>
      <c r="AA443" s="91"/>
      <c r="AB443" s="29"/>
      <c r="AC443" s="51">
        <f t="shared" si="104"/>
        <v>-12500000</v>
      </c>
      <c r="AD443" s="29"/>
      <c r="AE443" s="29"/>
      <c r="AF443" s="33"/>
    </row>
    <row r="444" spans="1:32">
      <c r="A444" s="29">
        <v>430</v>
      </c>
      <c r="B444" s="95" t="s">
        <v>776</v>
      </c>
      <c r="C444" s="95" t="s">
        <v>1054</v>
      </c>
      <c r="D444" s="95" t="s">
        <v>886</v>
      </c>
      <c r="E444" s="107" t="s">
        <v>407</v>
      </c>
      <c r="F444" s="61">
        <v>-12500000</v>
      </c>
      <c r="G444" s="61">
        <v>-12500000</v>
      </c>
      <c r="H444" s="61">
        <v>-12500000</v>
      </c>
      <c r="I444" s="61">
        <v>-12500000</v>
      </c>
      <c r="J444" s="61">
        <v>-12500000</v>
      </c>
      <c r="K444" s="61">
        <v>-12500000</v>
      </c>
      <c r="L444" s="61">
        <v>-12500000</v>
      </c>
      <c r="M444" s="61">
        <v>-12500000</v>
      </c>
      <c r="N444" s="61">
        <v>-12500000</v>
      </c>
      <c r="O444" s="61">
        <v>-12500000</v>
      </c>
      <c r="P444" s="61">
        <v>-12500000</v>
      </c>
      <c r="Q444" s="61">
        <v>-12500000</v>
      </c>
      <c r="R444" s="61">
        <v>-12500000</v>
      </c>
      <c r="S444" s="62">
        <f t="shared" si="103"/>
        <v>-12500000</v>
      </c>
      <c r="T444" s="29"/>
      <c r="U444" s="29"/>
      <c r="V444" s="51"/>
      <c r="W444" s="51">
        <v>-12500000</v>
      </c>
      <c r="X444" s="51"/>
      <c r="Y444" s="91"/>
      <c r="Z444" s="91"/>
      <c r="AA444" s="91"/>
      <c r="AB444" s="29"/>
      <c r="AC444" s="51">
        <f t="shared" si="104"/>
        <v>-12500000</v>
      </c>
      <c r="AD444" s="29"/>
      <c r="AE444" s="29"/>
      <c r="AF444" s="33"/>
    </row>
    <row r="445" spans="1:32">
      <c r="A445" s="29">
        <v>431</v>
      </c>
      <c r="B445" s="95" t="s">
        <v>776</v>
      </c>
      <c r="C445" s="95" t="s">
        <v>1054</v>
      </c>
      <c r="D445" s="95" t="s">
        <v>923</v>
      </c>
      <c r="E445" s="107" t="s">
        <v>408</v>
      </c>
      <c r="F445" s="61">
        <v>-12500000</v>
      </c>
      <c r="G445" s="61">
        <v>-12500000</v>
      </c>
      <c r="H445" s="61">
        <v>-12500000</v>
      </c>
      <c r="I445" s="61">
        <v>-12500000</v>
      </c>
      <c r="J445" s="61">
        <v>-12500000</v>
      </c>
      <c r="K445" s="61">
        <v>-12500000</v>
      </c>
      <c r="L445" s="61">
        <v>-12500000</v>
      </c>
      <c r="M445" s="61">
        <v>-12500000</v>
      </c>
      <c r="N445" s="61">
        <v>-12500000</v>
      </c>
      <c r="O445" s="61">
        <v>-12500000</v>
      </c>
      <c r="P445" s="61">
        <v>-12500000</v>
      </c>
      <c r="Q445" s="61">
        <v>-12500000</v>
      </c>
      <c r="R445" s="61">
        <v>-12500000</v>
      </c>
      <c r="S445" s="62">
        <f t="shared" si="103"/>
        <v>-12500000</v>
      </c>
      <c r="T445" s="29"/>
      <c r="U445" s="29"/>
      <c r="V445" s="51"/>
      <c r="W445" s="51">
        <v>-12500000</v>
      </c>
      <c r="X445" s="51"/>
      <c r="Y445" s="91"/>
      <c r="Z445" s="91"/>
      <c r="AA445" s="91"/>
      <c r="AB445" s="29"/>
      <c r="AC445" s="51">
        <f t="shared" si="104"/>
        <v>-12500000</v>
      </c>
      <c r="AD445" s="29"/>
      <c r="AE445" s="29"/>
      <c r="AF445" s="33"/>
    </row>
    <row r="446" spans="1:32">
      <c r="A446" s="29">
        <v>432</v>
      </c>
      <c r="B446" s="95" t="s">
        <v>776</v>
      </c>
      <c r="C446" s="95" t="s">
        <v>1054</v>
      </c>
      <c r="D446" s="95" t="s">
        <v>924</v>
      </c>
      <c r="E446" s="107" t="s">
        <v>409</v>
      </c>
      <c r="F446" s="61">
        <v>-12500000</v>
      </c>
      <c r="G446" s="61">
        <v>-12500000</v>
      </c>
      <c r="H446" s="61">
        <v>-12500000</v>
      </c>
      <c r="I446" s="61">
        <v>-12500000</v>
      </c>
      <c r="J446" s="61">
        <v>-12500000</v>
      </c>
      <c r="K446" s="61">
        <v>-12500000</v>
      </c>
      <c r="L446" s="61">
        <v>-12500000</v>
      </c>
      <c r="M446" s="61">
        <v>-12500000</v>
      </c>
      <c r="N446" s="61">
        <v>-12500000</v>
      </c>
      <c r="O446" s="61">
        <v>-12500000</v>
      </c>
      <c r="P446" s="61">
        <v>-12500000</v>
      </c>
      <c r="Q446" s="61">
        <v>-12500000</v>
      </c>
      <c r="R446" s="61">
        <v>-12500000</v>
      </c>
      <c r="S446" s="62">
        <f t="shared" si="103"/>
        <v>-12500000</v>
      </c>
      <c r="T446" s="29"/>
      <c r="U446" s="29"/>
      <c r="V446" s="51"/>
      <c r="W446" s="51">
        <v>-12500000</v>
      </c>
      <c r="X446" s="51"/>
      <c r="Y446" s="91"/>
      <c r="Z446" s="91"/>
      <c r="AA446" s="91"/>
      <c r="AB446" s="29"/>
      <c r="AC446" s="51">
        <f t="shared" si="104"/>
        <v>-12500000</v>
      </c>
      <c r="AD446" s="29"/>
      <c r="AE446" s="29"/>
      <c r="AF446" s="33"/>
    </row>
    <row r="447" spans="1:32">
      <c r="A447" s="29">
        <v>433</v>
      </c>
      <c r="B447" s="95" t="s">
        <v>776</v>
      </c>
      <c r="C447" s="95" t="s">
        <v>1054</v>
      </c>
      <c r="D447" s="95" t="s">
        <v>925</v>
      </c>
      <c r="E447" s="107" t="s">
        <v>618</v>
      </c>
      <c r="F447" s="61">
        <v>-25000000</v>
      </c>
      <c r="G447" s="61">
        <v>-25000000</v>
      </c>
      <c r="H447" s="61">
        <v>-25000000</v>
      </c>
      <c r="I447" s="61">
        <v>-25000000</v>
      </c>
      <c r="J447" s="61">
        <v>-25000000</v>
      </c>
      <c r="K447" s="61">
        <v>-25000000</v>
      </c>
      <c r="L447" s="61">
        <v>-25000000</v>
      </c>
      <c r="M447" s="61">
        <v>-25000000</v>
      </c>
      <c r="N447" s="61">
        <v>-25000000</v>
      </c>
      <c r="O447" s="61">
        <v>-25000000</v>
      </c>
      <c r="P447" s="61">
        <v>-25000000</v>
      </c>
      <c r="Q447" s="61">
        <v>-25000000</v>
      </c>
      <c r="R447" s="61">
        <v>-25000000</v>
      </c>
      <c r="S447" s="62">
        <f t="shared" si="103"/>
        <v>-25000000</v>
      </c>
      <c r="T447" s="29"/>
      <c r="U447" s="29"/>
      <c r="V447" s="51"/>
      <c r="W447" s="51">
        <v>-25000000</v>
      </c>
      <c r="X447" s="51"/>
      <c r="Y447" s="91"/>
      <c r="Z447" s="91"/>
      <c r="AA447" s="91"/>
      <c r="AB447" s="29"/>
      <c r="AC447" s="51">
        <f t="shared" si="104"/>
        <v>-25000000</v>
      </c>
      <c r="AD447" s="29"/>
      <c r="AE447" s="29"/>
      <c r="AF447" s="33"/>
    </row>
    <row r="448" spans="1:32">
      <c r="A448" s="29">
        <v>434</v>
      </c>
      <c r="B448" s="95" t="s">
        <v>776</v>
      </c>
      <c r="C448" s="95" t="s">
        <v>1054</v>
      </c>
      <c r="D448" s="95" t="s">
        <v>926</v>
      </c>
      <c r="E448" s="107" t="s">
        <v>619</v>
      </c>
      <c r="F448" s="61">
        <v>-20000000</v>
      </c>
      <c r="G448" s="61">
        <v>-20000000</v>
      </c>
      <c r="H448" s="61">
        <v>-20000000</v>
      </c>
      <c r="I448" s="61">
        <v>-20000000</v>
      </c>
      <c r="J448" s="61">
        <v>-20000000</v>
      </c>
      <c r="K448" s="61">
        <v>-20000000</v>
      </c>
      <c r="L448" s="61">
        <v>-20000000</v>
      </c>
      <c r="M448" s="61">
        <v>-20000000</v>
      </c>
      <c r="N448" s="61">
        <v>-20000000</v>
      </c>
      <c r="O448" s="61">
        <v>-20000000</v>
      </c>
      <c r="P448" s="61">
        <v>-20000000</v>
      </c>
      <c r="Q448" s="61">
        <v>-20000000</v>
      </c>
      <c r="R448" s="61">
        <v>-20000000</v>
      </c>
      <c r="S448" s="62">
        <f t="shared" si="103"/>
        <v>-20000000</v>
      </c>
      <c r="T448" s="29"/>
      <c r="U448" s="29"/>
      <c r="V448" s="51"/>
      <c r="W448" s="51">
        <v>-20000000</v>
      </c>
      <c r="X448" s="51"/>
      <c r="Y448" s="91"/>
      <c r="Z448" s="91"/>
      <c r="AA448" s="91"/>
      <c r="AB448" s="29"/>
      <c r="AC448" s="51">
        <f t="shared" si="104"/>
        <v>-20000000</v>
      </c>
      <c r="AD448" s="29"/>
      <c r="AE448" s="29"/>
      <c r="AF448" s="33"/>
    </row>
    <row r="449" spans="1:32">
      <c r="A449" s="29">
        <v>435</v>
      </c>
      <c r="B449" s="95" t="s">
        <v>776</v>
      </c>
      <c r="C449" s="95" t="s">
        <v>1054</v>
      </c>
      <c r="D449" s="95" t="s">
        <v>927</v>
      </c>
      <c r="E449" s="107" t="s">
        <v>620</v>
      </c>
      <c r="F449" s="61">
        <v>-30000000</v>
      </c>
      <c r="G449" s="61">
        <v>-30000000</v>
      </c>
      <c r="H449" s="61">
        <v>-30000000</v>
      </c>
      <c r="I449" s="61">
        <v>-30000000</v>
      </c>
      <c r="J449" s="61">
        <v>-30000000</v>
      </c>
      <c r="K449" s="61">
        <v>-30000000</v>
      </c>
      <c r="L449" s="61">
        <v>-30000000</v>
      </c>
      <c r="M449" s="61">
        <v>-30000000</v>
      </c>
      <c r="N449" s="61">
        <v>-30000000</v>
      </c>
      <c r="O449" s="61">
        <v>-30000000</v>
      </c>
      <c r="P449" s="61">
        <v>-30000000</v>
      </c>
      <c r="Q449" s="61">
        <v>-30000000</v>
      </c>
      <c r="R449" s="61">
        <v>-30000000</v>
      </c>
      <c r="S449" s="62">
        <f t="shared" si="103"/>
        <v>-30000000</v>
      </c>
      <c r="T449" s="29"/>
      <c r="U449" s="29"/>
      <c r="V449" s="51"/>
      <c r="W449" s="51">
        <v>-30000000</v>
      </c>
      <c r="X449" s="51"/>
      <c r="Y449" s="91"/>
      <c r="Z449" s="91"/>
      <c r="AA449" s="91"/>
      <c r="AB449" s="29"/>
      <c r="AC449" s="51">
        <f t="shared" si="104"/>
        <v>-30000000</v>
      </c>
      <c r="AD449" s="29"/>
      <c r="AE449" s="29"/>
      <c r="AF449" s="33"/>
    </row>
    <row r="450" spans="1:32">
      <c r="A450" s="29">
        <v>436</v>
      </c>
      <c r="B450" s="95" t="s">
        <v>776</v>
      </c>
      <c r="C450" s="95" t="s">
        <v>1054</v>
      </c>
      <c r="D450" s="95" t="s">
        <v>928</v>
      </c>
      <c r="E450" s="107" t="s">
        <v>653</v>
      </c>
      <c r="F450" s="61">
        <v>-30000000</v>
      </c>
      <c r="G450" s="61">
        <v>-30000000</v>
      </c>
      <c r="H450" s="61">
        <v>-30000000</v>
      </c>
      <c r="I450" s="61">
        <v>-30000000</v>
      </c>
      <c r="J450" s="61">
        <v>-30000000</v>
      </c>
      <c r="K450" s="61">
        <v>-30000000</v>
      </c>
      <c r="L450" s="61">
        <v>-30000000</v>
      </c>
      <c r="M450" s="61">
        <v>-30000000</v>
      </c>
      <c r="N450" s="61">
        <v>-30000000</v>
      </c>
      <c r="O450" s="61">
        <v>-30000000</v>
      </c>
      <c r="P450" s="61">
        <v>-30000000</v>
      </c>
      <c r="Q450" s="61">
        <v>-30000000</v>
      </c>
      <c r="R450" s="61">
        <v>-30000000</v>
      </c>
      <c r="S450" s="62">
        <f t="shared" si="103"/>
        <v>-30000000</v>
      </c>
      <c r="T450" s="29"/>
      <c r="U450" s="29"/>
      <c r="V450" s="51"/>
      <c r="W450" s="51">
        <v>-30000000</v>
      </c>
      <c r="X450" s="51"/>
      <c r="Y450" s="91"/>
      <c r="Z450" s="91"/>
      <c r="AA450" s="91"/>
      <c r="AB450" s="29"/>
      <c r="AC450" s="51">
        <f t="shared" si="104"/>
        <v>-30000000</v>
      </c>
      <c r="AD450" s="29"/>
      <c r="AE450" s="29"/>
      <c r="AF450" s="33"/>
    </row>
    <row r="451" spans="1:32">
      <c r="A451" s="29">
        <v>437</v>
      </c>
      <c r="B451" s="95" t="s">
        <v>776</v>
      </c>
      <c r="C451" s="95" t="s">
        <v>1054</v>
      </c>
      <c r="D451" s="95" t="s">
        <v>929</v>
      </c>
      <c r="E451" s="107" t="s">
        <v>654</v>
      </c>
      <c r="F451" s="61">
        <v>-20000000</v>
      </c>
      <c r="G451" s="61">
        <v>-20000000</v>
      </c>
      <c r="H451" s="61">
        <v>-20000000</v>
      </c>
      <c r="I451" s="61">
        <v>-20000000</v>
      </c>
      <c r="J451" s="61">
        <v>-20000000</v>
      </c>
      <c r="K451" s="61">
        <v>-20000000</v>
      </c>
      <c r="L451" s="61">
        <v>-20000000</v>
      </c>
      <c r="M451" s="61">
        <v>-20000000</v>
      </c>
      <c r="N451" s="61">
        <v>-20000000</v>
      </c>
      <c r="O451" s="61">
        <v>-20000000</v>
      </c>
      <c r="P451" s="61">
        <v>-20000000</v>
      </c>
      <c r="Q451" s="61">
        <v>-20000000</v>
      </c>
      <c r="R451" s="61">
        <v>-20000000</v>
      </c>
      <c r="S451" s="62">
        <f t="shared" si="103"/>
        <v>-20000000</v>
      </c>
      <c r="T451" s="29"/>
      <c r="U451" s="29"/>
      <c r="V451" s="51"/>
      <c r="W451" s="51">
        <v>-20000000</v>
      </c>
      <c r="X451" s="51"/>
      <c r="Y451" s="91"/>
      <c r="Z451" s="91"/>
      <c r="AA451" s="91"/>
      <c r="AB451" s="29"/>
      <c r="AC451" s="51">
        <f t="shared" si="104"/>
        <v>-20000000</v>
      </c>
      <c r="AD451" s="29"/>
      <c r="AE451" s="29"/>
      <c r="AF451" s="33"/>
    </row>
    <row r="452" spans="1:32">
      <c r="A452" s="29">
        <v>438</v>
      </c>
      <c r="B452" s="95" t="s">
        <v>776</v>
      </c>
      <c r="C452" s="95" t="s">
        <v>1054</v>
      </c>
      <c r="D452" s="95" t="s">
        <v>930</v>
      </c>
      <c r="E452" s="107" t="s">
        <v>655</v>
      </c>
      <c r="F452" s="61">
        <v>-25000000</v>
      </c>
      <c r="G452" s="61">
        <v>-25000000</v>
      </c>
      <c r="H452" s="61">
        <v>-25000000</v>
      </c>
      <c r="I452" s="61">
        <v>-25000000</v>
      </c>
      <c r="J452" s="61">
        <v>-25000000</v>
      </c>
      <c r="K452" s="61">
        <v>-25000000</v>
      </c>
      <c r="L452" s="61">
        <v>-25000000</v>
      </c>
      <c r="M452" s="61">
        <v>-25000000</v>
      </c>
      <c r="N452" s="61">
        <v>-25000000</v>
      </c>
      <c r="O452" s="61">
        <v>-25000000</v>
      </c>
      <c r="P452" s="61">
        <v>-25000000</v>
      </c>
      <c r="Q452" s="61">
        <v>-25000000</v>
      </c>
      <c r="R452" s="61">
        <v>-25000000</v>
      </c>
      <c r="S452" s="62">
        <f t="shared" si="103"/>
        <v>-25000000</v>
      </c>
      <c r="T452" s="29"/>
      <c r="U452" s="29"/>
      <c r="V452" s="51"/>
      <c r="W452" s="51">
        <v>-25000000</v>
      </c>
      <c r="X452" s="51"/>
      <c r="Y452" s="91"/>
      <c r="Z452" s="91"/>
      <c r="AA452" s="91"/>
      <c r="AB452" s="29"/>
      <c r="AC452" s="51">
        <f t="shared" si="104"/>
        <v>-25000000</v>
      </c>
      <c r="AD452" s="29"/>
      <c r="AE452" s="29"/>
      <c r="AF452" s="33"/>
    </row>
    <row r="453" spans="1:32">
      <c r="A453" s="29">
        <v>439</v>
      </c>
      <c r="B453" s="95" t="s">
        <v>776</v>
      </c>
      <c r="C453" s="95" t="s">
        <v>1055</v>
      </c>
      <c r="D453" s="95" t="s">
        <v>883</v>
      </c>
      <c r="E453" s="106" t="s">
        <v>621</v>
      </c>
      <c r="F453" s="61">
        <v>0</v>
      </c>
      <c r="G453" s="61">
        <v>0</v>
      </c>
      <c r="H453" s="61">
        <v>0</v>
      </c>
      <c r="I453" s="61">
        <v>0</v>
      </c>
      <c r="J453" s="61">
        <v>0</v>
      </c>
      <c r="K453" s="61">
        <v>0</v>
      </c>
      <c r="L453" s="61">
        <v>0</v>
      </c>
      <c r="M453" s="61">
        <v>0</v>
      </c>
      <c r="N453" s="61">
        <v>0</v>
      </c>
      <c r="O453" s="61">
        <v>0</v>
      </c>
      <c r="P453" s="61">
        <v>0</v>
      </c>
      <c r="Q453" s="61">
        <v>0</v>
      </c>
      <c r="R453" s="61">
        <v>0</v>
      </c>
      <c r="S453" s="62">
        <f t="shared" si="103"/>
        <v>0</v>
      </c>
      <c r="T453" s="29"/>
      <c r="U453" s="29"/>
      <c r="V453" s="51"/>
      <c r="W453" s="51">
        <v>0</v>
      </c>
      <c r="X453" s="51"/>
      <c r="Y453" s="91"/>
      <c r="Z453" s="91"/>
      <c r="AA453" s="91"/>
      <c r="AB453" s="29"/>
      <c r="AC453" s="51">
        <f t="shared" si="104"/>
        <v>0</v>
      </c>
      <c r="AD453" s="29"/>
      <c r="AE453" s="29"/>
      <c r="AF453" s="33"/>
    </row>
    <row r="454" spans="1:32">
      <c r="A454" s="29">
        <v>440</v>
      </c>
      <c r="B454" s="95" t="s">
        <v>776</v>
      </c>
      <c r="C454" s="95" t="s">
        <v>1056</v>
      </c>
      <c r="D454" s="95" t="s">
        <v>811</v>
      </c>
      <c r="E454" s="108" t="s">
        <v>215</v>
      </c>
      <c r="F454" s="61">
        <v>-54000000</v>
      </c>
      <c r="G454" s="61">
        <v>-50500000</v>
      </c>
      <c r="H454" s="61">
        <v>-48000000</v>
      </c>
      <c r="I454" s="61">
        <v>-30350000</v>
      </c>
      <c r="J454" s="61">
        <v>-30100000</v>
      </c>
      <c r="K454" s="61">
        <v>-25300000</v>
      </c>
      <c r="L454" s="61">
        <v>-25500000</v>
      </c>
      <c r="M454" s="61">
        <v>-29200000</v>
      </c>
      <c r="N454" s="61">
        <v>-34500000</v>
      </c>
      <c r="O454" s="61">
        <v>-49600000</v>
      </c>
      <c r="P454" s="61">
        <v>-64200000</v>
      </c>
      <c r="Q454" s="61">
        <v>-76900000</v>
      </c>
      <c r="R454" s="61">
        <v>-70950000</v>
      </c>
      <c r="S454" s="62">
        <f t="shared" si="103"/>
        <v>-43885416.666666664</v>
      </c>
      <c r="T454" s="29"/>
      <c r="U454" s="29"/>
      <c r="V454" s="51"/>
      <c r="W454" s="51">
        <v>-43885416.666666664</v>
      </c>
      <c r="X454" s="51"/>
      <c r="Y454" s="91"/>
      <c r="Z454" s="91"/>
      <c r="AA454" s="91"/>
      <c r="AB454" s="29"/>
      <c r="AC454" s="51">
        <f t="shared" si="104"/>
        <v>-43885416.666666664</v>
      </c>
      <c r="AD454" s="29"/>
      <c r="AE454" s="29"/>
      <c r="AF454" s="33"/>
    </row>
    <row r="455" spans="1:32">
      <c r="A455" s="29">
        <v>441</v>
      </c>
      <c r="B455" s="29"/>
      <c r="C455" s="29"/>
      <c r="D455" s="29"/>
      <c r="E455" s="97" t="s">
        <v>216</v>
      </c>
      <c r="F455" s="64">
        <f t="shared" ref="F455:H455" si="105">SUM(F436:F454)</f>
        <v>-379000000</v>
      </c>
      <c r="G455" s="64">
        <f t="shared" si="105"/>
        <v>-375500000</v>
      </c>
      <c r="H455" s="64">
        <f t="shared" si="105"/>
        <v>-373000000</v>
      </c>
      <c r="I455" s="64">
        <f t="shared" ref="I455:S455" si="106">SUM(I436:I454)</f>
        <v>-355350000</v>
      </c>
      <c r="J455" s="64">
        <f t="shared" si="106"/>
        <v>-355100000</v>
      </c>
      <c r="K455" s="64">
        <f t="shared" si="106"/>
        <v>-350300000</v>
      </c>
      <c r="L455" s="64">
        <f t="shared" si="106"/>
        <v>-350500000</v>
      </c>
      <c r="M455" s="64">
        <f t="shared" si="106"/>
        <v>-354200000</v>
      </c>
      <c r="N455" s="64">
        <f t="shared" si="106"/>
        <v>-359500000</v>
      </c>
      <c r="O455" s="64">
        <f t="shared" si="106"/>
        <v>-374600000</v>
      </c>
      <c r="P455" s="64">
        <f t="shared" si="106"/>
        <v>-389200000</v>
      </c>
      <c r="Q455" s="64">
        <f t="shared" si="106"/>
        <v>-401900000</v>
      </c>
      <c r="R455" s="64">
        <f t="shared" si="106"/>
        <v>-395950000</v>
      </c>
      <c r="S455" s="64">
        <f t="shared" si="106"/>
        <v>-368885416.66666669</v>
      </c>
      <c r="T455" s="29"/>
      <c r="U455" s="29"/>
      <c r="V455" s="29"/>
      <c r="W455" s="29"/>
      <c r="X455" s="29"/>
      <c r="Y455" s="91"/>
      <c r="Z455" s="91"/>
      <c r="AA455" s="91"/>
      <c r="AB455" s="29"/>
      <c r="AC455" s="29"/>
      <c r="AD455" s="29"/>
      <c r="AE455" s="29"/>
      <c r="AF455" s="33"/>
    </row>
    <row r="456" spans="1:32">
      <c r="A456" s="29">
        <v>442</v>
      </c>
      <c r="B456" s="29"/>
      <c r="C456" s="29"/>
      <c r="D456" s="29"/>
      <c r="E456" s="97"/>
      <c r="F456" s="61"/>
      <c r="G456" s="61"/>
      <c r="H456" s="61"/>
      <c r="I456" s="61"/>
      <c r="J456" s="61"/>
      <c r="K456" s="61"/>
      <c r="L456" s="61"/>
      <c r="M456" s="61"/>
      <c r="N456" s="61"/>
      <c r="O456" s="61"/>
      <c r="P456" s="61"/>
      <c r="Q456" s="61"/>
      <c r="R456" s="61"/>
      <c r="S456" s="62"/>
      <c r="T456" s="29"/>
      <c r="U456" s="29"/>
      <c r="V456" s="29"/>
      <c r="W456" s="29"/>
      <c r="X456" s="29"/>
      <c r="Y456" s="91"/>
      <c r="Z456" s="91"/>
      <c r="AA456" s="91"/>
      <c r="AB456" s="29"/>
      <c r="AC456" s="29"/>
      <c r="AD456" s="29"/>
      <c r="AE456" s="29"/>
      <c r="AF456" s="33"/>
    </row>
    <row r="457" spans="1:32">
      <c r="A457" s="29">
        <v>443</v>
      </c>
      <c r="B457" s="95" t="s">
        <v>776</v>
      </c>
      <c r="C457" s="95" t="s">
        <v>1057</v>
      </c>
      <c r="D457" s="29" t="s">
        <v>117</v>
      </c>
      <c r="E457" s="97" t="s">
        <v>217</v>
      </c>
      <c r="F457" s="61">
        <v>0</v>
      </c>
      <c r="G457" s="61">
        <v>0</v>
      </c>
      <c r="H457" s="61">
        <v>0</v>
      </c>
      <c r="I457" s="61">
        <v>0</v>
      </c>
      <c r="J457" s="61">
        <v>0</v>
      </c>
      <c r="K457" s="61">
        <v>0</v>
      </c>
      <c r="L457" s="61">
        <v>0</v>
      </c>
      <c r="M457" s="61">
        <v>0</v>
      </c>
      <c r="N457" s="61">
        <v>0</v>
      </c>
      <c r="O457" s="61">
        <v>0</v>
      </c>
      <c r="P457" s="61">
        <v>0</v>
      </c>
      <c r="Q457" s="61">
        <v>0</v>
      </c>
      <c r="R457" s="61">
        <v>0</v>
      </c>
      <c r="S457" s="62">
        <f t="shared" ref="S457:S458" si="107">((F457+R457)+((G457+H457+I457+J457+K457+L457+M457+N457+O457+P457+Q457)*2))/24</f>
        <v>0</v>
      </c>
      <c r="T457" s="29"/>
      <c r="U457" s="29"/>
      <c r="V457" s="51"/>
      <c r="W457" s="51">
        <v>0</v>
      </c>
      <c r="X457" s="51"/>
      <c r="Y457" s="91"/>
      <c r="Z457" s="91"/>
      <c r="AA457" s="91"/>
      <c r="AB457" s="29"/>
      <c r="AC457" s="51">
        <f t="shared" ref="AC457:AC458" si="108">+S457</f>
        <v>0</v>
      </c>
      <c r="AD457" s="29"/>
      <c r="AE457" s="29"/>
      <c r="AF457" s="33"/>
    </row>
    <row r="458" spans="1:32">
      <c r="A458" s="29">
        <v>444</v>
      </c>
      <c r="B458" s="95" t="s">
        <v>776</v>
      </c>
      <c r="C458" s="95" t="s">
        <v>1058</v>
      </c>
      <c r="D458" s="95" t="s">
        <v>1059</v>
      </c>
      <c r="E458" s="108" t="s">
        <v>218</v>
      </c>
      <c r="F458" s="61">
        <v>0</v>
      </c>
      <c r="G458" s="61">
        <v>0</v>
      </c>
      <c r="H458" s="61">
        <v>0</v>
      </c>
      <c r="I458" s="61">
        <v>0</v>
      </c>
      <c r="J458" s="61">
        <v>0</v>
      </c>
      <c r="K458" s="61">
        <v>0</v>
      </c>
      <c r="L458" s="61">
        <v>0</v>
      </c>
      <c r="M458" s="61">
        <v>0</v>
      </c>
      <c r="N458" s="61">
        <v>0</v>
      </c>
      <c r="O458" s="61">
        <v>0</v>
      </c>
      <c r="P458" s="61">
        <v>0</v>
      </c>
      <c r="Q458" s="61">
        <v>0</v>
      </c>
      <c r="R458" s="61">
        <v>0</v>
      </c>
      <c r="S458" s="62">
        <f t="shared" si="107"/>
        <v>0</v>
      </c>
      <c r="T458" s="29"/>
      <c r="U458" s="29"/>
      <c r="V458" s="51"/>
      <c r="W458" s="51">
        <v>0</v>
      </c>
      <c r="X458" s="51"/>
      <c r="Y458" s="91"/>
      <c r="Z458" s="91"/>
      <c r="AA458" s="91"/>
      <c r="AB458" s="29"/>
      <c r="AC458" s="51">
        <f t="shared" si="108"/>
        <v>0</v>
      </c>
      <c r="AD458" s="29"/>
      <c r="AE458" s="29"/>
      <c r="AF458" s="33"/>
    </row>
    <row r="459" spans="1:32">
      <c r="A459" s="29">
        <v>445</v>
      </c>
      <c r="B459" s="29"/>
      <c r="C459" s="29"/>
      <c r="D459" s="29"/>
      <c r="E459" s="97"/>
      <c r="F459" s="61"/>
      <c r="G459" s="61"/>
      <c r="H459" s="61"/>
      <c r="I459" s="61"/>
      <c r="J459" s="61"/>
      <c r="K459" s="61"/>
      <c r="L459" s="61"/>
      <c r="M459" s="61"/>
      <c r="N459" s="61"/>
      <c r="O459" s="61"/>
      <c r="P459" s="61"/>
      <c r="Q459" s="61"/>
      <c r="R459" s="61"/>
      <c r="S459" s="62"/>
      <c r="T459" s="29"/>
      <c r="U459" s="29"/>
      <c r="V459" s="29"/>
      <c r="W459" s="29"/>
      <c r="X459" s="29"/>
      <c r="Y459" s="91"/>
      <c r="Z459" s="91"/>
      <c r="AA459" s="91"/>
      <c r="AB459" s="29"/>
      <c r="AC459" s="29"/>
      <c r="AD459" s="29"/>
      <c r="AE459" s="29"/>
      <c r="AF459" s="33"/>
    </row>
    <row r="460" spans="1:32">
      <c r="A460" s="29">
        <v>446</v>
      </c>
      <c r="B460" s="95" t="s">
        <v>776</v>
      </c>
      <c r="C460" s="95" t="s">
        <v>1060</v>
      </c>
      <c r="D460" s="95" t="s">
        <v>19</v>
      </c>
      <c r="E460" s="97" t="s">
        <v>410</v>
      </c>
      <c r="F460" s="61">
        <v>-2255512.64</v>
      </c>
      <c r="G460" s="61">
        <v>-1300900.8400000001</v>
      </c>
      <c r="H460" s="61">
        <v>-1433511.53</v>
      </c>
      <c r="I460" s="61">
        <v>-1976059.79</v>
      </c>
      <c r="J460" s="61">
        <v>-2011464.3</v>
      </c>
      <c r="K460" s="61">
        <v>-1482564.09</v>
      </c>
      <c r="L460" s="61">
        <v>-2070401.1</v>
      </c>
      <c r="M460" s="61">
        <v>-1687719.16</v>
      </c>
      <c r="N460" s="61">
        <v>-2580793.7000000002</v>
      </c>
      <c r="O460" s="61">
        <v>-1421895.64</v>
      </c>
      <c r="P460" s="61">
        <v>-2697619.64</v>
      </c>
      <c r="Q460" s="61">
        <v>-1568608.85</v>
      </c>
      <c r="R460" s="61">
        <v>-969472.13</v>
      </c>
      <c r="S460" s="62">
        <f t="shared" ref="S460:S475" si="109">((F460+R460)+((G460+H460+I460+J460+K460+L460+M460+N460+O460+P460+Q460)*2))/24</f>
        <v>-1820335.9187500004</v>
      </c>
      <c r="T460" s="29"/>
      <c r="U460" s="29"/>
      <c r="V460" s="51">
        <v>-1820335.9187500004</v>
      </c>
      <c r="W460" s="51"/>
      <c r="X460" s="51"/>
      <c r="Y460" s="91"/>
      <c r="Z460" s="91"/>
      <c r="AA460" s="91"/>
      <c r="AB460" s="29"/>
      <c r="AC460" s="29"/>
      <c r="AD460" s="51">
        <f t="shared" ref="AD460:AD476" si="110">+S460</f>
        <v>-1820335.9187500004</v>
      </c>
      <c r="AE460" s="51"/>
      <c r="AF460" s="33"/>
    </row>
    <row r="461" spans="1:32">
      <c r="A461" s="29">
        <v>447</v>
      </c>
      <c r="B461" s="95" t="s">
        <v>776</v>
      </c>
      <c r="C461" s="95" t="s">
        <v>1061</v>
      </c>
      <c r="D461" s="95" t="s">
        <v>845</v>
      </c>
      <c r="E461" s="109" t="s">
        <v>411</v>
      </c>
      <c r="F461" s="61">
        <v>-425566.02</v>
      </c>
      <c r="G461" s="61">
        <v>-170807.14</v>
      </c>
      <c r="H461" s="61">
        <v>-168313.85</v>
      </c>
      <c r="I461" s="61">
        <v>-178190.42</v>
      </c>
      <c r="J461" s="61">
        <v>-142751.28</v>
      </c>
      <c r="K461" s="61">
        <v>-265934.61</v>
      </c>
      <c r="L461" s="61">
        <v>-354952.95</v>
      </c>
      <c r="M461" s="61">
        <v>-154496.44</v>
      </c>
      <c r="N461" s="61">
        <v>-201992.41</v>
      </c>
      <c r="O461" s="61">
        <v>-108759.08</v>
      </c>
      <c r="P461" s="61">
        <v>-289441.21000000002</v>
      </c>
      <c r="Q461" s="61">
        <v>-299312.86</v>
      </c>
      <c r="R461" s="61">
        <v>-195703.61</v>
      </c>
      <c r="S461" s="62">
        <f t="shared" si="109"/>
        <v>-220465.58875</v>
      </c>
      <c r="T461" s="29"/>
      <c r="U461" s="29"/>
      <c r="V461" s="51">
        <v>-220465.58875</v>
      </c>
      <c r="W461" s="51"/>
      <c r="X461" s="51"/>
      <c r="Y461" s="91"/>
      <c r="Z461" s="91"/>
      <c r="AA461" s="91"/>
      <c r="AB461" s="29"/>
      <c r="AC461" s="29"/>
      <c r="AD461" s="51">
        <f t="shared" si="110"/>
        <v>-220465.58875</v>
      </c>
      <c r="AE461" s="51"/>
      <c r="AF461" s="33"/>
    </row>
    <row r="462" spans="1:32">
      <c r="A462" s="29">
        <v>448</v>
      </c>
      <c r="B462" s="95" t="s">
        <v>776</v>
      </c>
      <c r="C462" s="95" t="s">
        <v>1061</v>
      </c>
      <c r="D462" s="95" t="s">
        <v>1062</v>
      </c>
      <c r="E462" s="109" t="s">
        <v>757</v>
      </c>
      <c r="F462" s="61">
        <v>0</v>
      </c>
      <c r="G462" s="61">
        <v>0</v>
      </c>
      <c r="H462" s="61">
        <v>0</v>
      </c>
      <c r="I462" s="61">
        <v>0</v>
      </c>
      <c r="J462" s="61">
        <v>0</v>
      </c>
      <c r="K462" s="61">
        <v>0</v>
      </c>
      <c r="L462" s="61">
        <v>0</v>
      </c>
      <c r="M462" s="61">
        <v>0</v>
      </c>
      <c r="N462" s="61">
        <v>0</v>
      </c>
      <c r="O462" s="61">
        <v>0</v>
      </c>
      <c r="P462" s="61">
        <v>0</v>
      </c>
      <c r="Q462" s="61">
        <v>0</v>
      </c>
      <c r="R462" s="61">
        <v>0</v>
      </c>
      <c r="S462" s="62">
        <f t="shared" si="109"/>
        <v>0</v>
      </c>
      <c r="T462" s="29"/>
      <c r="U462" s="29"/>
      <c r="V462" s="51">
        <v>0</v>
      </c>
      <c r="W462" s="51"/>
      <c r="X462" s="51"/>
      <c r="Y462" s="91"/>
      <c r="Z462" s="91"/>
      <c r="AA462" s="91"/>
      <c r="AB462" s="29"/>
      <c r="AC462" s="29"/>
      <c r="AD462" s="51">
        <f t="shared" si="110"/>
        <v>0</v>
      </c>
      <c r="AE462" s="51"/>
      <c r="AF462" s="33"/>
    </row>
    <row r="463" spans="1:32">
      <c r="A463" s="29">
        <v>449</v>
      </c>
      <c r="B463" s="95" t="s">
        <v>776</v>
      </c>
      <c r="C463" s="95" t="s">
        <v>1061</v>
      </c>
      <c r="D463" s="95" t="s">
        <v>1063</v>
      </c>
      <c r="E463" s="97" t="s">
        <v>656</v>
      </c>
      <c r="F463" s="61">
        <v>-581594</v>
      </c>
      <c r="G463" s="61">
        <v>-609929.67000000004</v>
      </c>
      <c r="H463" s="61">
        <v>-851037.39</v>
      </c>
      <c r="I463" s="61">
        <v>-827923.68</v>
      </c>
      <c r="J463" s="61">
        <v>-872031.96</v>
      </c>
      <c r="K463" s="61">
        <v>-963888.04</v>
      </c>
      <c r="L463" s="61">
        <v>-1111479.69</v>
      </c>
      <c r="M463" s="61">
        <v>-846259.58</v>
      </c>
      <c r="N463" s="61">
        <v>-628342.04</v>
      </c>
      <c r="O463" s="61">
        <v>-860920.75</v>
      </c>
      <c r="P463" s="61">
        <v>-939477.16</v>
      </c>
      <c r="Q463" s="61">
        <v>-822612.05</v>
      </c>
      <c r="R463" s="61">
        <v>-559814.25</v>
      </c>
      <c r="S463" s="62">
        <f t="shared" si="109"/>
        <v>-825383.84458333335</v>
      </c>
      <c r="T463" s="29"/>
      <c r="U463" s="29"/>
      <c r="V463" s="51">
        <v>-825383.84458333335</v>
      </c>
      <c r="W463" s="51"/>
      <c r="X463" s="51"/>
      <c r="Y463" s="91"/>
      <c r="Z463" s="91"/>
      <c r="AA463" s="91"/>
      <c r="AB463" s="29"/>
      <c r="AC463" s="29"/>
      <c r="AD463" s="51">
        <f t="shared" si="110"/>
        <v>-825383.84458333335</v>
      </c>
      <c r="AE463" s="51"/>
      <c r="AF463" s="33"/>
    </row>
    <row r="464" spans="1:32">
      <c r="A464" s="29">
        <v>450</v>
      </c>
      <c r="B464" s="95" t="s">
        <v>776</v>
      </c>
      <c r="C464" s="95" t="s">
        <v>1061</v>
      </c>
      <c r="D464" s="95" t="s">
        <v>1064</v>
      </c>
      <c r="E464" s="108" t="s">
        <v>413</v>
      </c>
      <c r="F464" s="61">
        <v>-4735591.24</v>
      </c>
      <c r="G464" s="61">
        <v>-3581286.11</v>
      </c>
      <c r="H464" s="61">
        <v>-3693484.63</v>
      </c>
      <c r="I464" s="61">
        <v>-3394692.66</v>
      </c>
      <c r="J464" s="61">
        <v>-2947797.49</v>
      </c>
      <c r="K464" s="61">
        <v>-3390369.91</v>
      </c>
      <c r="L464" s="61">
        <v>-4187213.57</v>
      </c>
      <c r="M464" s="61">
        <v>-3458060.64</v>
      </c>
      <c r="N464" s="61">
        <v>-4675503.72</v>
      </c>
      <c r="O464" s="61">
        <v>-4744542</v>
      </c>
      <c r="P464" s="61">
        <v>-4887899.32</v>
      </c>
      <c r="Q464" s="61">
        <v>-3385622.65</v>
      </c>
      <c r="R464" s="61">
        <v>-5422224.7699999996</v>
      </c>
      <c r="S464" s="62">
        <f t="shared" si="109"/>
        <v>-3952115.0587500003</v>
      </c>
      <c r="T464" s="29"/>
      <c r="U464" s="29"/>
      <c r="V464" s="51">
        <v>-3952115.0587500003</v>
      </c>
      <c r="W464" s="51"/>
      <c r="X464" s="51"/>
      <c r="Y464" s="91"/>
      <c r="Z464" s="91"/>
      <c r="AA464" s="91"/>
      <c r="AB464" s="29"/>
      <c r="AC464" s="29"/>
      <c r="AD464" s="51">
        <f t="shared" si="110"/>
        <v>-3952115.0587500003</v>
      </c>
      <c r="AE464" s="51"/>
      <c r="AF464" s="33"/>
    </row>
    <row r="465" spans="1:32">
      <c r="A465" s="29">
        <v>451</v>
      </c>
      <c r="B465" s="95" t="s">
        <v>776</v>
      </c>
      <c r="C465" s="95" t="s">
        <v>1061</v>
      </c>
      <c r="D465" s="95" t="s">
        <v>1065</v>
      </c>
      <c r="E465" s="97" t="s">
        <v>219</v>
      </c>
      <c r="F465" s="61">
        <v>-21867233.859999999</v>
      </c>
      <c r="G465" s="61">
        <v>-20306459</v>
      </c>
      <c r="H465" s="61">
        <v>-14313058.52</v>
      </c>
      <c r="I465" s="61">
        <v>-15447819.17</v>
      </c>
      <c r="J465" s="61">
        <v>-11306824.619999999</v>
      </c>
      <c r="K465" s="61">
        <v>-11128641.75</v>
      </c>
      <c r="L465" s="61">
        <v>-7754183.4100000001</v>
      </c>
      <c r="M465" s="61">
        <v>-9485311.1400000006</v>
      </c>
      <c r="N465" s="61">
        <v>-9261031.0700000003</v>
      </c>
      <c r="O465" s="61">
        <v>-12556646.800000001</v>
      </c>
      <c r="P465" s="61">
        <v>-15647916.060000001</v>
      </c>
      <c r="Q465" s="61">
        <v>-22509658.370000001</v>
      </c>
      <c r="R465" s="61">
        <v>-31071171.84</v>
      </c>
      <c r="S465" s="62">
        <f t="shared" si="109"/>
        <v>-14682229.396666666</v>
      </c>
      <c r="T465" s="29"/>
      <c r="U465" s="29"/>
      <c r="V465" s="51">
        <v>-14682229.396666666</v>
      </c>
      <c r="W465" s="51"/>
      <c r="X465" s="51"/>
      <c r="Y465" s="91"/>
      <c r="Z465" s="91"/>
      <c r="AA465" s="91"/>
      <c r="AB465" s="29"/>
      <c r="AC465" s="29"/>
      <c r="AD465" s="51">
        <f t="shared" si="110"/>
        <v>-14682229.396666666</v>
      </c>
      <c r="AE465" s="51"/>
      <c r="AF465" s="33"/>
    </row>
    <row r="466" spans="1:32">
      <c r="A466" s="29">
        <v>452</v>
      </c>
      <c r="B466" s="95" t="s">
        <v>776</v>
      </c>
      <c r="C466" s="95" t="s">
        <v>1061</v>
      </c>
      <c r="D466" s="95" t="s">
        <v>135</v>
      </c>
      <c r="E466" s="108" t="s">
        <v>412</v>
      </c>
      <c r="F466" s="61">
        <v>-232744.38</v>
      </c>
      <c r="G466" s="61">
        <v>0</v>
      </c>
      <c r="H466" s="61">
        <v>-20921.509999999998</v>
      </c>
      <c r="I466" s="61">
        <v>-42271.05</v>
      </c>
      <c r="J466" s="61">
        <v>-67476.84</v>
      </c>
      <c r="K466" s="61">
        <v>-89737.93</v>
      </c>
      <c r="L466" s="61">
        <v>-111750.8</v>
      </c>
      <c r="M466" s="61">
        <v>-134281.25</v>
      </c>
      <c r="N466" s="61">
        <v>-156166.74</v>
      </c>
      <c r="O466" s="61">
        <v>-178430.4</v>
      </c>
      <c r="P466" s="61">
        <v>-200154.4</v>
      </c>
      <c r="Q466" s="61">
        <v>-222438.47</v>
      </c>
      <c r="R466" s="61">
        <v>-246266.18</v>
      </c>
      <c r="S466" s="62">
        <f t="shared" si="109"/>
        <v>-121927.88916666668</v>
      </c>
      <c r="T466" s="29"/>
      <c r="U466" s="29"/>
      <c r="V466" s="51">
        <v>-121927.88916666668</v>
      </c>
      <c r="W466" s="51"/>
      <c r="X466" s="51"/>
      <c r="Y466" s="91"/>
      <c r="Z466" s="91"/>
      <c r="AA466" s="91"/>
      <c r="AB466" s="29"/>
      <c r="AC466" s="29"/>
      <c r="AD466" s="51">
        <f t="shared" si="110"/>
        <v>-121927.88916666668</v>
      </c>
      <c r="AE466" s="51"/>
      <c r="AF466" s="33"/>
    </row>
    <row r="467" spans="1:32">
      <c r="A467" s="29">
        <v>453</v>
      </c>
      <c r="B467" s="95" t="s">
        <v>776</v>
      </c>
      <c r="C467" s="95" t="s">
        <v>1061</v>
      </c>
      <c r="D467" s="95" t="s">
        <v>1066</v>
      </c>
      <c r="E467" s="97" t="s">
        <v>758</v>
      </c>
      <c r="F467" s="61">
        <v>0</v>
      </c>
      <c r="G467" s="61">
        <v>0</v>
      </c>
      <c r="H467" s="61">
        <v>0</v>
      </c>
      <c r="I467" s="61">
        <v>0</v>
      </c>
      <c r="J467" s="61">
        <v>0</v>
      </c>
      <c r="K467" s="61">
        <v>0</v>
      </c>
      <c r="L467" s="61">
        <v>0</v>
      </c>
      <c r="M467" s="61">
        <v>0</v>
      </c>
      <c r="N467" s="61">
        <v>0</v>
      </c>
      <c r="O467" s="61">
        <v>0</v>
      </c>
      <c r="P467" s="61">
        <v>0</v>
      </c>
      <c r="Q467" s="61">
        <v>0</v>
      </c>
      <c r="R467" s="61">
        <v>-101.2</v>
      </c>
      <c r="S467" s="62">
        <f t="shared" si="109"/>
        <v>-4.2166666666666668</v>
      </c>
      <c r="T467" s="29"/>
      <c r="U467" s="29"/>
      <c r="V467" s="51">
        <v>-4.2166666666666668</v>
      </c>
      <c r="W467" s="51"/>
      <c r="X467" s="51"/>
      <c r="Y467" s="91"/>
      <c r="Z467" s="91"/>
      <c r="AA467" s="91"/>
      <c r="AB467" s="29"/>
      <c r="AC467" s="29"/>
      <c r="AD467" s="51">
        <f t="shared" si="110"/>
        <v>-4.2166666666666668</v>
      </c>
      <c r="AE467" s="51"/>
      <c r="AF467" s="33"/>
    </row>
    <row r="468" spans="1:32">
      <c r="A468" s="29">
        <v>454</v>
      </c>
      <c r="B468" s="95" t="s">
        <v>776</v>
      </c>
      <c r="C468" s="95" t="s">
        <v>1061</v>
      </c>
      <c r="D468" s="95" t="s">
        <v>1067</v>
      </c>
      <c r="E468" s="97" t="s">
        <v>415</v>
      </c>
      <c r="F468" s="61">
        <v>0</v>
      </c>
      <c r="G468" s="61">
        <v>115</v>
      </c>
      <c r="H468" s="61">
        <v>115</v>
      </c>
      <c r="I468" s="61">
        <v>1002.07</v>
      </c>
      <c r="J468" s="61">
        <v>1004.14</v>
      </c>
      <c r="K468" s="61">
        <v>1008.28</v>
      </c>
      <c r="L468" s="61">
        <v>40.000000000000099</v>
      </c>
      <c r="M468" s="61">
        <v>1.13686837721616E-13</v>
      </c>
      <c r="N468" s="61">
        <v>2.07000000000011</v>
      </c>
      <c r="O468" s="61">
        <v>4.1400000000001098</v>
      </c>
      <c r="P468" s="61">
        <v>4.1400000000001098</v>
      </c>
      <c r="Q468" s="61">
        <v>1482</v>
      </c>
      <c r="R468" s="61">
        <v>0</v>
      </c>
      <c r="S468" s="62">
        <f t="shared" si="109"/>
        <v>398.07</v>
      </c>
      <c r="T468" s="29"/>
      <c r="U468" s="29"/>
      <c r="V468" s="51">
        <v>398.07</v>
      </c>
      <c r="W468" s="51"/>
      <c r="X468" s="51"/>
      <c r="Y468" s="91"/>
      <c r="Z468" s="91"/>
      <c r="AA468" s="91"/>
      <c r="AB468" s="29"/>
      <c r="AC468" s="29"/>
      <c r="AD468" s="51">
        <f t="shared" si="110"/>
        <v>398.07</v>
      </c>
      <c r="AE468" s="51"/>
      <c r="AF468" s="33"/>
    </row>
    <row r="469" spans="1:32">
      <c r="A469" s="29">
        <v>455</v>
      </c>
      <c r="B469" s="95" t="s">
        <v>776</v>
      </c>
      <c r="C469" s="95" t="s">
        <v>1061</v>
      </c>
      <c r="D469" s="95" t="s">
        <v>1068</v>
      </c>
      <c r="E469" s="97" t="s">
        <v>416</v>
      </c>
      <c r="F469" s="61">
        <v>-108799.5</v>
      </c>
      <c r="G469" s="61">
        <v>-139098.99</v>
      </c>
      <c r="H469" s="61">
        <v>-136718.72</v>
      </c>
      <c r="I469" s="61">
        <v>-140876.9</v>
      </c>
      <c r="J469" s="61">
        <v>-777.67999999999302</v>
      </c>
      <c r="K469" s="61">
        <v>-777.67999999999302</v>
      </c>
      <c r="L469" s="61">
        <v>-777.67999999999302</v>
      </c>
      <c r="M469" s="61">
        <v>-135862.07</v>
      </c>
      <c r="N469" s="61">
        <v>-131690.16</v>
      </c>
      <c r="O469" s="61">
        <v>-777.68000000000802</v>
      </c>
      <c r="P469" s="61">
        <v>-777.68000000000802</v>
      </c>
      <c r="Q469" s="61">
        <v>-777.68000000000802</v>
      </c>
      <c r="R469" s="61">
        <v>-114031.72</v>
      </c>
      <c r="S469" s="62">
        <f t="shared" si="109"/>
        <v>-66694.044166666674</v>
      </c>
      <c r="T469" s="29"/>
      <c r="U469" s="29"/>
      <c r="V469" s="51">
        <v>-66694.044166666674</v>
      </c>
      <c r="W469" s="51"/>
      <c r="X469" s="51"/>
      <c r="Y469" s="91"/>
      <c r="Z469" s="91"/>
      <c r="AA469" s="91"/>
      <c r="AB469" s="29"/>
      <c r="AC469" s="29"/>
      <c r="AD469" s="51">
        <f t="shared" si="110"/>
        <v>-66694.044166666674</v>
      </c>
      <c r="AE469" s="51"/>
      <c r="AF469" s="33"/>
    </row>
    <row r="470" spans="1:32">
      <c r="A470" s="29">
        <v>456</v>
      </c>
      <c r="B470" s="95" t="s">
        <v>776</v>
      </c>
      <c r="C470" s="95" t="s">
        <v>1061</v>
      </c>
      <c r="D470" s="95" t="s">
        <v>1069</v>
      </c>
      <c r="E470" s="97" t="s">
        <v>417</v>
      </c>
      <c r="F470" s="61">
        <v>-19655.93</v>
      </c>
      <c r="G470" s="61">
        <v>-17289.07</v>
      </c>
      <c r="H470" s="61">
        <v>-15753.24</v>
      </c>
      <c r="I470" s="61">
        <v>-14332.11</v>
      </c>
      <c r="J470" s="61">
        <v>-12706.4</v>
      </c>
      <c r="K470" s="61">
        <v>-11248.88</v>
      </c>
      <c r="L470" s="61">
        <v>-7463.73</v>
      </c>
      <c r="M470" s="61">
        <v>-11482.9</v>
      </c>
      <c r="N470" s="61">
        <v>-12406.81</v>
      </c>
      <c r="O470" s="61">
        <v>-13985.69</v>
      </c>
      <c r="P470" s="61">
        <v>-15941.82</v>
      </c>
      <c r="Q470" s="61">
        <v>-17347.96</v>
      </c>
      <c r="R470" s="61">
        <v>-17680.11</v>
      </c>
      <c r="S470" s="62">
        <f t="shared" si="109"/>
        <v>-14052.219166666664</v>
      </c>
      <c r="T470" s="29"/>
      <c r="U470" s="29"/>
      <c r="V470" s="51">
        <v>-14052.219166666664</v>
      </c>
      <c r="W470" s="51"/>
      <c r="X470" s="51"/>
      <c r="Y470" s="91"/>
      <c r="Z470" s="91"/>
      <c r="AA470" s="91"/>
      <c r="AB470" s="29"/>
      <c r="AC470" s="29"/>
      <c r="AD470" s="51">
        <f t="shared" si="110"/>
        <v>-14052.219166666664</v>
      </c>
      <c r="AE470" s="51"/>
      <c r="AF470" s="33"/>
    </row>
    <row r="471" spans="1:32">
      <c r="A471" s="29">
        <v>457</v>
      </c>
      <c r="B471" s="95" t="s">
        <v>776</v>
      </c>
      <c r="C471" s="95" t="s">
        <v>1061</v>
      </c>
      <c r="D471" s="95" t="s">
        <v>1070</v>
      </c>
      <c r="E471" s="97" t="s">
        <v>622</v>
      </c>
      <c r="F471" s="61">
        <v>-220.5</v>
      </c>
      <c r="G471" s="61">
        <v>-358.96</v>
      </c>
      <c r="H471" s="61">
        <v>-358.96</v>
      </c>
      <c r="I471" s="61">
        <v>-5.6843418860808002E-14</v>
      </c>
      <c r="J471" s="61">
        <v>-5.6843418860808002E-14</v>
      </c>
      <c r="K471" s="61">
        <v>-5.6843418860808002E-14</v>
      </c>
      <c r="L471" s="61">
        <v>-5.6843418860808002E-14</v>
      </c>
      <c r="M471" s="61">
        <v>-220.5</v>
      </c>
      <c r="N471" s="61">
        <v>-220.5</v>
      </c>
      <c r="O471" s="61">
        <v>-5.6843418860808002E-14</v>
      </c>
      <c r="P471" s="61">
        <v>-5.6843418860808002E-14</v>
      </c>
      <c r="Q471" s="61">
        <v>-5.6843418860808002E-14</v>
      </c>
      <c r="R471" s="61">
        <v>-641.12</v>
      </c>
      <c r="S471" s="62">
        <f t="shared" si="109"/>
        <v>-132.47749999999999</v>
      </c>
      <c r="T471" s="29"/>
      <c r="U471" s="29"/>
      <c r="V471" s="51">
        <v>-132.47749999999999</v>
      </c>
      <c r="W471" s="51"/>
      <c r="X471" s="51"/>
      <c r="Y471" s="91"/>
      <c r="Z471" s="91"/>
      <c r="AA471" s="91"/>
      <c r="AB471" s="29"/>
      <c r="AC471" s="29"/>
      <c r="AD471" s="51">
        <f t="shared" si="110"/>
        <v>-132.47749999999999</v>
      </c>
      <c r="AE471" s="51"/>
      <c r="AF471" s="33"/>
    </row>
    <row r="472" spans="1:32">
      <c r="A472" s="29">
        <v>458</v>
      </c>
      <c r="B472" s="95" t="s">
        <v>776</v>
      </c>
      <c r="C472" s="95" t="s">
        <v>1061</v>
      </c>
      <c r="D472" s="95" t="s">
        <v>1071</v>
      </c>
      <c r="E472" s="97" t="s">
        <v>418</v>
      </c>
      <c r="F472" s="61">
        <v>0</v>
      </c>
      <c r="G472" s="61">
        <v>0</v>
      </c>
      <c r="H472" s="61">
        <v>-127963.25</v>
      </c>
      <c r="I472" s="61">
        <v>0</v>
      </c>
      <c r="J472" s="61">
        <v>0</v>
      </c>
      <c r="K472" s="61">
        <v>0</v>
      </c>
      <c r="L472" s="61">
        <v>0</v>
      </c>
      <c r="M472" s="61">
        <v>0</v>
      </c>
      <c r="N472" s="61">
        <v>0</v>
      </c>
      <c r="O472" s="61">
        <v>0</v>
      </c>
      <c r="P472" s="61">
        <v>0</v>
      </c>
      <c r="Q472" s="61">
        <v>0</v>
      </c>
      <c r="R472" s="61">
        <v>0</v>
      </c>
      <c r="S472" s="62">
        <f t="shared" si="109"/>
        <v>-10663.604166666666</v>
      </c>
      <c r="T472" s="29"/>
      <c r="U472" s="29"/>
      <c r="V472" s="51">
        <v>-10663.604166666666</v>
      </c>
      <c r="W472" s="51"/>
      <c r="X472" s="51"/>
      <c r="Y472" s="91"/>
      <c r="Z472" s="91"/>
      <c r="AA472" s="91"/>
      <c r="AB472" s="29"/>
      <c r="AC472" s="29"/>
      <c r="AD472" s="51">
        <f t="shared" si="110"/>
        <v>-10663.604166666666</v>
      </c>
      <c r="AE472" s="51"/>
      <c r="AF472" s="33"/>
    </row>
    <row r="473" spans="1:32">
      <c r="A473" s="29">
        <v>459</v>
      </c>
      <c r="B473" s="95" t="s">
        <v>776</v>
      </c>
      <c r="C473" s="95" t="s">
        <v>1061</v>
      </c>
      <c r="D473" s="95" t="s">
        <v>1072</v>
      </c>
      <c r="E473" s="97" t="s">
        <v>419</v>
      </c>
      <c r="F473" s="61">
        <v>-19731.93</v>
      </c>
      <c r="G473" s="61">
        <v>-20099.07</v>
      </c>
      <c r="H473" s="61">
        <v>-19213.41</v>
      </c>
      <c r="I473" s="61">
        <v>-19719.669999999998</v>
      </c>
      <c r="J473" s="61">
        <v>0</v>
      </c>
      <c r="K473" s="61">
        <v>0</v>
      </c>
      <c r="L473" s="61">
        <v>0</v>
      </c>
      <c r="M473" s="61">
        <v>-19376.599999999999</v>
      </c>
      <c r="N473" s="61">
        <v>-20328.59</v>
      </c>
      <c r="O473" s="61">
        <v>0</v>
      </c>
      <c r="P473" s="61">
        <v>0</v>
      </c>
      <c r="Q473" s="61">
        <v>0</v>
      </c>
      <c r="R473" s="61">
        <v>-20213.11</v>
      </c>
      <c r="S473" s="62">
        <f t="shared" si="109"/>
        <v>-9892.4883333333328</v>
      </c>
      <c r="T473" s="29"/>
      <c r="U473" s="29"/>
      <c r="V473" s="51">
        <v>-9892.4883333333328</v>
      </c>
      <c r="W473" s="51"/>
      <c r="X473" s="51"/>
      <c r="Y473" s="91"/>
      <c r="Z473" s="91"/>
      <c r="AA473" s="91"/>
      <c r="AB473" s="29"/>
      <c r="AC473" s="29"/>
      <c r="AD473" s="51">
        <f t="shared" si="110"/>
        <v>-9892.4883333333328</v>
      </c>
      <c r="AE473" s="51"/>
      <c r="AF473" s="33"/>
    </row>
    <row r="474" spans="1:32">
      <c r="A474" s="29">
        <v>460</v>
      </c>
      <c r="B474" s="95" t="s">
        <v>776</v>
      </c>
      <c r="C474" s="95" t="s">
        <v>1061</v>
      </c>
      <c r="D474" s="95" t="s">
        <v>1073</v>
      </c>
      <c r="E474" s="97" t="s">
        <v>414</v>
      </c>
      <c r="F474" s="61">
        <v>-4563.1000000000004</v>
      </c>
      <c r="G474" s="61">
        <v>-133.68</v>
      </c>
      <c r="H474" s="61">
        <v>-272.61</v>
      </c>
      <c r="I474" s="61">
        <v>-1744.34</v>
      </c>
      <c r="J474" s="61">
        <v>-2083.48</v>
      </c>
      <c r="K474" s="61">
        <v>-65.2000000000005</v>
      </c>
      <c r="L474" s="61">
        <v>-1795.25</v>
      </c>
      <c r="M474" s="61">
        <v>-4.5474735088646402E-13</v>
      </c>
      <c r="N474" s="61">
        <v>-2301.35</v>
      </c>
      <c r="O474" s="61">
        <v>-2015.79</v>
      </c>
      <c r="P474" s="61">
        <v>-388.54</v>
      </c>
      <c r="Q474" s="61">
        <v>-11176.37</v>
      </c>
      <c r="R474" s="61">
        <v>-7.9100000000016699</v>
      </c>
      <c r="S474" s="62">
        <f t="shared" si="109"/>
        <v>-2021.8429166666667</v>
      </c>
      <c r="T474" s="29"/>
      <c r="U474" s="29"/>
      <c r="V474" s="51">
        <v>-2021.8429166666667</v>
      </c>
      <c r="W474" s="51"/>
      <c r="X474" s="51"/>
      <c r="Y474" s="91"/>
      <c r="Z474" s="91"/>
      <c r="AA474" s="91"/>
      <c r="AB474" s="29"/>
      <c r="AC474" s="29"/>
      <c r="AD474" s="51">
        <f t="shared" si="110"/>
        <v>-2021.8429166666667</v>
      </c>
      <c r="AE474" s="51"/>
      <c r="AF474" s="33"/>
    </row>
    <row r="475" spans="1:32">
      <c r="A475" s="29">
        <v>461</v>
      </c>
      <c r="B475" s="95" t="s">
        <v>776</v>
      </c>
      <c r="C475" s="95" t="s">
        <v>1074</v>
      </c>
      <c r="D475" s="95" t="s">
        <v>19</v>
      </c>
      <c r="E475" s="97" t="s">
        <v>657</v>
      </c>
      <c r="F475" s="61">
        <v>-2087546.22</v>
      </c>
      <c r="G475" s="61">
        <v>-1091638.1200000001</v>
      </c>
      <c r="H475" s="61">
        <v>-653014.02</v>
      </c>
      <c r="I475" s="61">
        <v>-816844.98</v>
      </c>
      <c r="J475" s="61">
        <v>-1560321.86</v>
      </c>
      <c r="K475" s="61">
        <v>-1193790.1499999999</v>
      </c>
      <c r="L475" s="61">
        <v>-822294.59</v>
      </c>
      <c r="M475" s="61">
        <v>-2266457.8199999998</v>
      </c>
      <c r="N475" s="61">
        <v>-3169202.55</v>
      </c>
      <c r="O475" s="61">
        <v>-4873934.12</v>
      </c>
      <c r="P475" s="61">
        <v>-3716705.79</v>
      </c>
      <c r="Q475" s="61">
        <v>-3296334.46</v>
      </c>
      <c r="R475" s="61">
        <v>-5128579.91</v>
      </c>
      <c r="S475" s="62">
        <f t="shared" si="109"/>
        <v>-2255716.7937500002</v>
      </c>
      <c r="T475" s="29"/>
      <c r="U475" s="29"/>
      <c r="V475" s="51">
        <v>-2255716.7937500002</v>
      </c>
      <c r="W475" s="51"/>
      <c r="X475" s="51"/>
      <c r="Y475" s="91"/>
      <c r="Z475" s="91"/>
      <c r="AA475" s="91"/>
      <c r="AB475" s="29"/>
      <c r="AC475" s="29"/>
      <c r="AD475" s="51">
        <f t="shared" si="110"/>
        <v>-2255716.7937500002</v>
      </c>
      <c r="AE475" s="51"/>
      <c r="AF475" s="33"/>
    </row>
    <row r="476" spans="1:32">
      <c r="A476" s="29">
        <v>462</v>
      </c>
      <c r="B476" s="29"/>
      <c r="C476" s="29"/>
      <c r="D476" s="29"/>
      <c r="E476" s="97"/>
      <c r="F476" s="61"/>
      <c r="G476" s="61"/>
      <c r="H476" s="61"/>
      <c r="I476" s="61"/>
      <c r="J476" s="61"/>
      <c r="K476" s="61"/>
      <c r="L476" s="61"/>
      <c r="M476" s="61"/>
      <c r="N476" s="61"/>
      <c r="O476" s="61"/>
      <c r="P476" s="61"/>
      <c r="Q476" s="61"/>
      <c r="R476" s="61"/>
      <c r="S476" s="62"/>
      <c r="T476" s="29"/>
      <c r="U476" s="29"/>
      <c r="V476" s="29"/>
      <c r="W476" s="29"/>
      <c r="X476" s="29"/>
      <c r="Y476" s="91"/>
      <c r="Z476" s="91"/>
      <c r="AA476" s="91"/>
      <c r="AB476" s="29"/>
      <c r="AC476" s="29"/>
      <c r="AD476" s="51">
        <f t="shared" si="110"/>
        <v>0</v>
      </c>
      <c r="AE476" s="51"/>
      <c r="AF476" s="33"/>
    </row>
    <row r="477" spans="1:32">
      <c r="A477" s="29">
        <v>463</v>
      </c>
      <c r="B477" s="95" t="s">
        <v>776</v>
      </c>
      <c r="C477" s="95" t="s">
        <v>1075</v>
      </c>
      <c r="D477" s="95" t="s">
        <v>138</v>
      </c>
      <c r="E477" s="110" t="s">
        <v>420</v>
      </c>
      <c r="F477" s="61">
        <v>-1569700.6</v>
      </c>
      <c r="G477" s="61">
        <v>-3025617.36</v>
      </c>
      <c r="H477" s="61">
        <v>-1260396.45</v>
      </c>
      <c r="I477" s="61">
        <v>-1674889.06</v>
      </c>
      <c r="J477" s="61">
        <v>-1091644.6399999999</v>
      </c>
      <c r="K477" s="61">
        <v>-2175100.9900000002</v>
      </c>
      <c r="L477" s="61">
        <v>-1281238.8</v>
      </c>
      <c r="M477" s="61">
        <v>-2728860.16</v>
      </c>
      <c r="N477" s="61">
        <v>-1393472.05</v>
      </c>
      <c r="O477" s="61">
        <v>-1073319.77</v>
      </c>
      <c r="P477" s="61">
        <v>-1212207.8500000001</v>
      </c>
      <c r="Q477" s="61">
        <v>-1321546.5</v>
      </c>
      <c r="R477" s="61">
        <v>-2000628.95</v>
      </c>
      <c r="S477" s="62">
        <f t="shared" ref="S477:S486" si="111">((F477+R477)+((G477+H477+I477+J477+K477+L477+M477+N477+O477+P477+Q477)*2))/24</f>
        <v>-1668621.5337500002</v>
      </c>
      <c r="T477" s="29"/>
      <c r="U477" s="29"/>
      <c r="V477" s="51"/>
      <c r="W477" s="51"/>
      <c r="X477" s="51">
        <v>-1668621.5337500002</v>
      </c>
      <c r="Y477" s="91"/>
      <c r="Z477" s="91"/>
      <c r="AA477" s="91"/>
      <c r="AB477" s="51">
        <f t="shared" ref="AB477:AB486" si="112">+S477</f>
        <v>-1668621.5337500002</v>
      </c>
      <c r="AC477" s="29"/>
      <c r="AD477" s="51"/>
      <c r="AE477" s="51"/>
      <c r="AF477" s="33"/>
    </row>
    <row r="478" spans="1:32">
      <c r="A478" s="29">
        <v>464</v>
      </c>
      <c r="B478" s="95" t="s">
        <v>776</v>
      </c>
      <c r="C478" s="95" t="s">
        <v>1075</v>
      </c>
      <c r="D478" s="95" t="s">
        <v>421</v>
      </c>
      <c r="E478" s="110" t="s">
        <v>422</v>
      </c>
      <c r="F478" s="61">
        <v>-844192.45</v>
      </c>
      <c r="G478" s="61">
        <v>-1620149.36</v>
      </c>
      <c r="H478" s="61">
        <v>-1427044.33</v>
      </c>
      <c r="I478" s="61">
        <v>-771791.28</v>
      </c>
      <c r="J478" s="61">
        <v>-824537.14</v>
      </c>
      <c r="K478" s="61">
        <v>-565115.81999999995</v>
      </c>
      <c r="L478" s="61">
        <v>-816685.13</v>
      </c>
      <c r="M478" s="61">
        <v>-1513741.8</v>
      </c>
      <c r="N478" s="61">
        <v>-1241028.8799999999</v>
      </c>
      <c r="O478" s="61">
        <v>-1455875.4</v>
      </c>
      <c r="P478" s="61">
        <v>-577734.65</v>
      </c>
      <c r="Q478" s="61">
        <v>-256280.46</v>
      </c>
      <c r="R478" s="61">
        <v>-661180.9</v>
      </c>
      <c r="S478" s="62">
        <f t="shared" si="111"/>
        <v>-985222.57708333351</v>
      </c>
      <c r="T478" s="29"/>
      <c r="U478" s="29"/>
      <c r="V478" s="51"/>
      <c r="W478" s="51"/>
      <c r="X478" s="51">
        <v>-985222.57708333351</v>
      </c>
      <c r="Y478" s="91"/>
      <c r="Z478" s="91"/>
      <c r="AA478" s="91"/>
      <c r="AB478" s="51">
        <f t="shared" si="112"/>
        <v>-985222.57708333351</v>
      </c>
      <c r="AC478" s="29"/>
      <c r="AD478" s="51"/>
      <c r="AE478" s="51"/>
      <c r="AF478" s="33"/>
    </row>
    <row r="479" spans="1:32">
      <c r="A479" s="29">
        <v>465</v>
      </c>
      <c r="B479" s="95" t="s">
        <v>776</v>
      </c>
      <c r="C479" s="95" t="s">
        <v>1075</v>
      </c>
      <c r="D479" s="95" t="s">
        <v>658</v>
      </c>
      <c r="E479" s="97" t="s">
        <v>659</v>
      </c>
      <c r="F479" s="61">
        <v>0</v>
      </c>
      <c r="G479" s="61">
        <v>0</v>
      </c>
      <c r="H479" s="61">
        <v>0</v>
      </c>
      <c r="I479" s="61">
        <v>0</v>
      </c>
      <c r="J479" s="61">
        <v>0</v>
      </c>
      <c r="K479" s="61">
        <v>0</v>
      </c>
      <c r="L479" s="61">
        <v>0</v>
      </c>
      <c r="M479" s="61">
        <v>0</v>
      </c>
      <c r="N479" s="61">
        <v>0</v>
      </c>
      <c r="O479" s="61">
        <v>0</v>
      </c>
      <c r="P479" s="61">
        <v>0</v>
      </c>
      <c r="Q479" s="61">
        <v>0</v>
      </c>
      <c r="R479" s="61">
        <v>0</v>
      </c>
      <c r="S479" s="62">
        <f t="shared" si="111"/>
        <v>0</v>
      </c>
      <c r="T479" s="29"/>
      <c r="U479" s="29"/>
      <c r="V479" s="51"/>
      <c r="W479" s="51"/>
      <c r="X479" s="51">
        <v>0</v>
      </c>
      <c r="Y479" s="91"/>
      <c r="Z479" s="91"/>
      <c r="AA479" s="91"/>
      <c r="AB479" s="51">
        <f t="shared" si="112"/>
        <v>0</v>
      </c>
      <c r="AC479" s="29"/>
      <c r="AD479" s="51"/>
      <c r="AE479" s="51"/>
      <c r="AF479" s="33"/>
    </row>
    <row r="480" spans="1:32">
      <c r="A480" s="29">
        <v>466</v>
      </c>
      <c r="B480" s="95" t="s">
        <v>776</v>
      </c>
      <c r="C480" s="95" t="s">
        <v>1075</v>
      </c>
      <c r="D480" s="95" t="s">
        <v>423</v>
      </c>
      <c r="E480" s="97" t="s">
        <v>424</v>
      </c>
      <c r="F480" s="61">
        <v>-222638.92</v>
      </c>
      <c r="G480" s="61">
        <v>-1338398.3</v>
      </c>
      <c r="H480" s="61">
        <v>-1392508.13</v>
      </c>
      <c r="I480" s="61">
        <v>-21278.5699999998</v>
      </c>
      <c r="J480" s="61">
        <v>1.67347025126219E-10</v>
      </c>
      <c r="K480" s="61">
        <v>-10567.059999999799</v>
      </c>
      <c r="L480" s="61">
        <v>-17363.1799999998</v>
      </c>
      <c r="M480" s="61">
        <v>-694.29999999983204</v>
      </c>
      <c r="N480" s="61">
        <v>-694.29999999983204</v>
      </c>
      <c r="O480" s="61">
        <v>-13351.9099999998</v>
      </c>
      <c r="P480" s="61">
        <v>-6282.4899999998297</v>
      </c>
      <c r="Q480" s="61">
        <v>-272434.02</v>
      </c>
      <c r="R480" s="61">
        <v>-2256.8099999998199</v>
      </c>
      <c r="S480" s="62">
        <f t="shared" si="111"/>
        <v>-265501.67708333314</v>
      </c>
      <c r="T480" s="29"/>
      <c r="U480" s="29"/>
      <c r="V480" s="51"/>
      <c r="W480" s="51"/>
      <c r="X480" s="51">
        <v>-265501.67708333314</v>
      </c>
      <c r="Y480" s="91"/>
      <c r="Z480" s="91"/>
      <c r="AA480" s="91"/>
      <c r="AB480" s="51">
        <f t="shared" si="112"/>
        <v>-265501.67708333314</v>
      </c>
      <c r="AC480" s="29"/>
      <c r="AD480" s="51"/>
      <c r="AE480" s="51"/>
      <c r="AF480" s="33"/>
    </row>
    <row r="481" spans="1:32">
      <c r="A481" s="29">
        <v>467</v>
      </c>
      <c r="B481" s="95" t="s">
        <v>776</v>
      </c>
      <c r="C481" s="95" t="s">
        <v>1075</v>
      </c>
      <c r="D481" s="95" t="s">
        <v>139</v>
      </c>
      <c r="E481" s="97" t="s">
        <v>220</v>
      </c>
      <c r="F481" s="61">
        <v>0</v>
      </c>
      <c r="G481" s="61">
        <v>-671</v>
      </c>
      <c r="H481" s="61">
        <v>-1342</v>
      </c>
      <c r="I481" s="61">
        <v>-671</v>
      </c>
      <c r="J481" s="61">
        <v>0</v>
      </c>
      <c r="K481" s="61">
        <v>0</v>
      </c>
      <c r="L481" s="61">
        <v>0</v>
      </c>
      <c r="M481" s="61">
        <v>-364</v>
      </c>
      <c r="N481" s="61">
        <v>-364</v>
      </c>
      <c r="O481" s="61">
        <v>0</v>
      </c>
      <c r="P481" s="61">
        <v>0</v>
      </c>
      <c r="Q481" s="61">
        <v>0</v>
      </c>
      <c r="R481" s="61">
        <v>0</v>
      </c>
      <c r="S481" s="62">
        <f t="shared" si="111"/>
        <v>-284.33333333333331</v>
      </c>
      <c r="T481" s="29"/>
      <c r="U481" s="29"/>
      <c r="V481" s="51"/>
      <c r="W481" s="51"/>
      <c r="X481" s="51">
        <v>-284.33333333333331</v>
      </c>
      <c r="Y481" s="91"/>
      <c r="Z481" s="91"/>
      <c r="AA481" s="91"/>
      <c r="AB481" s="51">
        <f t="shared" si="112"/>
        <v>-284.33333333333331</v>
      </c>
      <c r="AC481" s="29"/>
      <c r="AD481" s="51"/>
      <c r="AE481" s="51"/>
      <c r="AF481" s="33"/>
    </row>
    <row r="482" spans="1:32">
      <c r="A482" s="29">
        <v>468</v>
      </c>
      <c r="B482" s="95" t="s">
        <v>776</v>
      </c>
      <c r="C482" s="95" t="s">
        <v>1075</v>
      </c>
      <c r="D482" s="95" t="s">
        <v>142</v>
      </c>
      <c r="E482" s="97" t="s">
        <v>223</v>
      </c>
      <c r="F482" s="61">
        <v>0</v>
      </c>
      <c r="G482" s="61">
        <v>0</v>
      </c>
      <c r="H482" s="61">
        <v>0</v>
      </c>
      <c r="I482" s="61">
        <v>0</v>
      </c>
      <c r="J482" s="61">
        <v>0</v>
      </c>
      <c r="K482" s="61">
        <v>0</v>
      </c>
      <c r="L482" s="61">
        <v>0</v>
      </c>
      <c r="M482" s="61">
        <v>0</v>
      </c>
      <c r="N482" s="61">
        <v>0</v>
      </c>
      <c r="O482" s="61">
        <v>0</v>
      </c>
      <c r="P482" s="61">
        <v>0</v>
      </c>
      <c r="Q482" s="61">
        <v>0</v>
      </c>
      <c r="R482" s="61">
        <v>0</v>
      </c>
      <c r="S482" s="62">
        <f t="shared" si="111"/>
        <v>0</v>
      </c>
      <c r="T482" s="29"/>
      <c r="U482" s="29"/>
      <c r="V482" s="51"/>
      <c r="W482" s="51"/>
      <c r="X482" s="51">
        <v>0</v>
      </c>
      <c r="Y482" s="91"/>
      <c r="Z482" s="91"/>
      <c r="AA482" s="91"/>
      <c r="AB482" s="51">
        <f t="shared" si="112"/>
        <v>0</v>
      </c>
      <c r="AC482" s="29"/>
      <c r="AD482" s="51"/>
      <c r="AE482" s="51"/>
      <c r="AF482" s="33"/>
    </row>
    <row r="483" spans="1:32">
      <c r="A483" s="29">
        <v>469</v>
      </c>
      <c r="B483" s="95" t="s">
        <v>776</v>
      </c>
      <c r="C483" s="95" t="s">
        <v>1075</v>
      </c>
      <c r="D483" s="95" t="s">
        <v>144</v>
      </c>
      <c r="E483" s="97" t="s">
        <v>425</v>
      </c>
      <c r="F483" s="61">
        <v>-104245.61</v>
      </c>
      <c r="G483" s="61">
        <v>-202556.09</v>
      </c>
      <c r="H483" s="61">
        <v>-132612.17000000001</v>
      </c>
      <c r="I483" s="61">
        <v>-34301.69</v>
      </c>
      <c r="J483" s="61">
        <v>-46859.27</v>
      </c>
      <c r="K483" s="61">
        <v>-122052.65</v>
      </c>
      <c r="L483" s="61">
        <v>-42011.87</v>
      </c>
      <c r="M483" s="61">
        <v>-48795.19</v>
      </c>
      <c r="N483" s="61">
        <v>-124439.01</v>
      </c>
      <c r="O483" s="61">
        <v>-140087.14000000001</v>
      </c>
      <c r="P483" s="61">
        <v>-64443.32</v>
      </c>
      <c r="Q483" s="61">
        <v>-36405.9</v>
      </c>
      <c r="R483" s="61">
        <v>-32973.480000000003</v>
      </c>
      <c r="S483" s="62">
        <f t="shared" si="111"/>
        <v>-88597.820416666669</v>
      </c>
      <c r="T483" s="29"/>
      <c r="U483" s="29"/>
      <c r="V483" s="51"/>
      <c r="W483" s="51"/>
      <c r="X483" s="51">
        <v>-88597.820416666669</v>
      </c>
      <c r="Y483" s="91"/>
      <c r="Z483" s="91"/>
      <c r="AA483" s="91"/>
      <c r="AB483" s="51">
        <f t="shared" si="112"/>
        <v>-88597.820416666669</v>
      </c>
      <c r="AC483" s="29"/>
      <c r="AD483" s="51"/>
      <c r="AE483" s="51"/>
      <c r="AF483" s="33"/>
    </row>
    <row r="484" spans="1:32">
      <c r="A484" s="29">
        <v>470</v>
      </c>
      <c r="B484" s="95" t="s">
        <v>776</v>
      </c>
      <c r="C484" s="95" t="s">
        <v>1075</v>
      </c>
      <c r="D484" s="95" t="s">
        <v>146</v>
      </c>
      <c r="E484" s="97" t="s">
        <v>623</v>
      </c>
      <c r="F484" s="61">
        <v>0</v>
      </c>
      <c r="G484" s="61">
        <v>0</v>
      </c>
      <c r="H484" s="61">
        <v>0</v>
      </c>
      <c r="I484" s="61">
        <v>0</v>
      </c>
      <c r="J484" s="61">
        <v>0</v>
      </c>
      <c r="K484" s="61">
        <v>0</v>
      </c>
      <c r="L484" s="61">
        <v>0</v>
      </c>
      <c r="M484" s="61">
        <v>0</v>
      </c>
      <c r="N484" s="61">
        <v>0</v>
      </c>
      <c r="O484" s="61">
        <v>0</v>
      </c>
      <c r="P484" s="61">
        <v>0</v>
      </c>
      <c r="Q484" s="61">
        <v>-518.39</v>
      </c>
      <c r="R484" s="61">
        <v>0</v>
      </c>
      <c r="S484" s="62">
        <f t="shared" si="111"/>
        <v>-43.199166666666663</v>
      </c>
      <c r="T484" s="29"/>
      <c r="U484" s="29"/>
      <c r="V484" s="51"/>
      <c r="W484" s="51"/>
      <c r="X484" s="51">
        <v>-43.199166666666663</v>
      </c>
      <c r="Y484" s="91"/>
      <c r="Z484" s="91"/>
      <c r="AA484" s="91"/>
      <c r="AB484" s="51">
        <f t="shared" si="112"/>
        <v>-43.199166666666663</v>
      </c>
      <c r="AC484" s="29"/>
      <c r="AD484" s="51"/>
      <c r="AE484" s="51"/>
      <c r="AF484" s="33"/>
    </row>
    <row r="485" spans="1:32">
      <c r="A485" s="29">
        <v>471</v>
      </c>
      <c r="B485" s="95" t="s">
        <v>776</v>
      </c>
      <c r="C485" s="95" t="s">
        <v>1075</v>
      </c>
      <c r="D485" s="95" t="s">
        <v>148</v>
      </c>
      <c r="E485" s="110" t="s">
        <v>221</v>
      </c>
      <c r="F485" s="61">
        <v>-263.51999999999902</v>
      </c>
      <c r="G485" s="61">
        <v>-4121.7</v>
      </c>
      <c r="H485" s="61">
        <v>-5044.42</v>
      </c>
      <c r="I485" s="61">
        <v>-3796.8</v>
      </c>
      <c r="J485" s="61">
        <v>1211.44</v>
      </c>
      <c r="K485" s="61">
        <v>-417.45000000000101</v>
      </c>
      <c r="L485" s="61">
        <v>-7152.74</v>
      </c>
      <c r="M485" s="61">
        <v>1456.48</v>
      </c>
      <c r="N485" s="61">
        <v>-10136.299999999999</v>
      </c>
      <c r="O485" s="61">
        <v>-5650.09</v>
      </c>
      <c r="P485" s="61">
        <v>-6515.55</v>
      </c>
      <c r="Q485" s="61">
        <v>-3440.18</v>
      </c>
      <c r="R485" s="61">
        <v>-3.18323145620525E-12</v>
      </c>
      <c r="S485" s="62">
        <f t="shared" si="111"/>
        <v>-3644.9225000000006</v>
      </c>
      <c r="T485" s="29"/>
      <c r="U485" s="29"/>
      <c r="V485" s="51"/>
      <c r="W485" s="51"/>
      <c r="X485" s="51">
        <v>-3644.9225000000006</v>
      </c>
      <c r="Y485" s="91"/>
      <c r="Z485" s="91"/>
      <c r="AA485" s="91"/>
      <c r="AB485" s="51">
        <f t="shared" si="112"/>
        <v>-3644.9225000000006</v>
      </c>
      <c r="AC485" s="29"/>
      <c r="AD485" s="51"/>
      <c r="AE485" s="51"/>
      <c r="AF485" s="33"/>
    </row>
    <row r="486" spans="1:32">
      <c r="A486" s="29">
        <v>472</v>
      </c>
      <c r="B486" s="95" t="s">
        <v>776</v>
      </c>
      <c r="C486" s="95" t="s">
        <v>1075</v>
      </c>
      <c r="D486" s="95" t="s">
        <v>140</v>
      </c>
      <c r="E486" s="110" t="s">
        <v>222</v>
      </c>
      <c r="F486" s="61">
        <v>-11.95</v>
      </c>
      <c r="G486" s="61">
        <v>-11.95</v>
      </c>
      <c r="H486" s="61">
        <v>-18.059999999999999</v>
      </c>
      <c r="I486" s="61">
        <v>-18.059999999999999</v>
      </c>
      <c r="J486" s="61">
        <v>-18.059999999999999</v>
      </c>
      <c r="K486" s="61">
        <v>-18.059999999999999</v>
      </c>
      <c r="L486" s="61">
        <v>-18.059999999999999</v>
      </c>
      <c r="M486" s="61">
        <v>-18.059999999999999</v>
      </c>
      <c r="N486" s="61">
        <v>-18.059999999999999</v>
      </c>
      <c r="O486" s="61">
        <v>-18.059999999999999</v>
      </c>
      <c r="P486" s="61">
        <v>-18.059999999999999</v>
      </c>
      <c r="Q486" s="61">
        <v>-18.059999999999999</v>
      </c>
      <c r="R486" s="61">
        <v>-18.059999999999999</v>
      </c>
      <c r="S486" s="62">
        <f t="shared" si="111"/>
        <v>-17.296250000000001</v>
      </c>
      <c r="T486" s="29"/>
      <c r="U486" s="29"/>
      <c r="V486" s="51"/>
      <c r="W486" s="51"/>
      <c r="X486" s="51">
        <v>-17.296250000000001</v>
      </c>
      <c r="Y486" s="91"/>
      <c r="Z486" s="91"/>
      <c r="AA486" s="91"/>
      <c r="AB486" s="51">
        <f t="shared" si="112"/>
        <v>-17.296250000000001</v>
      </c>
      <c r="AC486" s="29"/>
      <c r="AD486" s="51"/>
      <c r="AE486" s="51"/>
      <c r="AF486" s="33"/>
    </row>
    <row r="487" spans="1:32">
      <c r="A487" s="29">
        <v>473</v>
      </c>
      <c r="B487" s="29"/>
      <c r="C487" s="29"/>
      <c r="D487" s="29"/>
      <c r="E487" s="97" t="s">
        <v>224</v>
      </c>
      <c r="F487" s="64">
        <f t="shared" ref="F487:H487" si="113">SUM(F477:F486)</f>
        <v>-2741053.05</v>
      </c>
      <c r="G487" s="64">
        <f t="shared" si="113"/>
        <v>-6191525.7599999998</v>
      </c>
      <c r="H487" s="64">
        <f t="shared" si="113"/>
        <v>-4218965.5599999996</v>
      </c>
      <c r="I487" s="64">
        <f t="shared" ref="I487:S487" si="114">SUM(I477:I486)</f>
        <v>-2506746.4599999995</v>
      </c>
      <c r="J487" s="64">
        <f t="shared" si="114"/>
        <v>-1961847.6699999997</v>
      </c>
      <c r="K487" s="64">
        <f t="shared" si="114"/>
        <v>-2873272.03</v>
      </c>
      <c r="L487" s="64">
        <f t="shared" si="114"/>
        <v>-2164469.7800000003</v>
      </c>
      <c r="M487" s="64">
        <f t="shared" si="114"/>
        <v>-4291017.0299999993</v>
      </c>
      <c r="N487" s="64">
        <f t="shared" si="114"/>
        <v>-2770152.5999999992</v>
      </c>
      <c r="O487" s="64">
        <f t="shared" si="114"/>
        <v>-2688302.3699999996</v>
      </c>
      <c r="P487" s="64">
        <f t="shared" si="114"/>
        <v>-1867201.92</v>
      </c>
      <c r="Q487" s="64">
        <f t="shared" si="114"/>
        <v>-1890643.5099999998</v>
      </c>
      <c r="R487" s="64">
        <f t="shared" si="114"/>
        <v>-2697058.1999999997</v>
      </c>
      <c r="S487" s="64">
        <f t="shared" si="114"/>
        <v>-3011933.3595833336</v>
      </c>
      <c r="T487" s="29"/>
      <c r="U487" s="29"/>
      <c r="V487" s="29"/>
      <c r="W487" s="29"/>
      <c r="X487" s="29"/>
      <c r="Y487" s="91"/>
      <c r="Z487" s="91"/>
      <c r="AA487" s="91"/>
      <c r="AB487" s="29"/>
      <c r="AC487" s="29"/>
      <c r="AD487" s="29"/>
      <c r="AE487" s="29"/>
      <c r="AF487" s="33"/>
    </row>
    <row r="488" spans="1:32">
      <c r="A488" s="29">
        <v>474</v>
      </c>
      <c r="B488" s="29"/>
      <c r="C488" s="29"/>
      <c r="D488" s="29"/>
      <c r="E488" s="97"/>
      <c r="F488" s="61"/>
      <c r="G488" s="61"/>
      <c r="H488" s="61"/>
      <c r="I488" s="61"/>
      <c r="J488" s="61"/>
      <c r="K488" s="61"/>
      <c r="L488" s="61"/>
      <c r="M488" s="61"/>
      <c r="N488" s="61"/>
      <c r="O488" s="61"/>
      <c r="P488" s="61"/>
      <c r="Q488" s="61"/>
      <c r="R488" s="61"/>
      <c r="S488" s="62"/>
      <c r="T488" s="29"/>
      <c r="U488" s="29"/>
      <c r="V488" s="29"/>
      <c r="W488" s="29"/>
      <c r="X488" s="29"/>
      <c r="Y488" s="91"/>
      <c r="Z488" s="91"/>
      <c r="AA488" s="91"/>
      <c r="AB488" s="29"/>
      <c r="AC488" s="29"/>
      <c r="AD488" s="29"/>
      <c r="AE488" s="29"/>
      <c r="AF488" s="33"/>
    </row>
    <row r="489" spans="1:32">
      <c r="A489" s="29">
        <v>475</v>
      </c>
      <c r="B489" s="95" t="s">
        <v>776</v>
      </c>
      <c r="C489" s="95" t="s">
        <v>1076</v>
      </c>
      <c r="D489" s="95" t="s">
        <v>19</v>
      </c>
      <c r="E489" s="97" t="s">
        <v>429</v>
      </c>
      <c r="F489" s="61">
        <v>-139722.44</v>
      </c>
      <c r="G489" s="61">
        <v>-114348.67</v>
      </c>
      <c r="H489" s="61">
        <v>-396024.71</v>
      </c>
      <c r="I489" s="61">
        <v>257.20000000001198</v>
      </c>
      <c r="J489" s="61">
        <v>257.20000000001198</v>
      </c>
      <c r="K489" s="61">
        <v>257.20000000001198</v>
      </c>
      <c r="L489" s="61">
        <v>257.20000000001198</v>
      </c>
      <c r="M489" s="61">
        <v>-105535.73</v>
      </c>
      <c r="N489" s="61">
        <v>257.20000000001198</v>
      </c>
      <c r="O489" s="61">
        <v>257.20000000001198</v>
      </c>
      <c r="P489" s="61">
        <v>257.20000000001198</v>
      </c>
      <c r="Q489" s="61">
        <v>257.20000000001198</v>
      </c>
      <c r="R489" s="61">
        <v>-171182.5</v>
      </c>
      <c r="S489" s="62">
        <f t="shared" ref="S489:S494" si="115">((F489+R489)+((G489+H489+I489+J489+K489+L489+M489+N489+O489+P489+Q489)*2))/24</f>
        <v>-64108.664999999972</v>
      </c>
      <c r="T489" s="29"/>
      <c r="U489" s="29"/>
      <c r="V489" s="51">
        <v>-64108.664999999972</v>
      </c>
      <c r="W489" s="51"/>
      <c r="X489" s="51"/>
      <c r="Y489" s="91"/>
      <c r="Z489" s="91"/>
      <c r="AA489" s="91"/>
      <c r="AB489" s="29"/>
      <c r="AC489" s="29"/>
      <c r="AD489" s="51">
        <f t="shared" ref="AD489:AD494" si="116">+S489</f>
        <v>-64108.664999999972</v>
      </c>
      <c r="AE489" s="51"/>
      <c r="AF489" s="33"/>
    </row>
    <row r="490" spans="1:32">
      <c r="A490" s="29">
        <v>476</v>
      </c>
      <c r="B490" s="95" t="s">
        <v>776</v>
      </c>
      <c r="C490" s="95" t="s">
        <v>1076</v>
      </c>
      <c r="D490" s="95" t="s">
        <v>22</v>
      </c>
      <c r="E490" s="97" t="s">
        <v>430</v>
      </c>
      <c r="F490" s="61">
        <v>-66722.81</v>
      </c>
      <c r="G490" s="61">
        <v>-69497.05</v>
      </c>
      <c r="H490" s="61">
        <v>-148373.95000000001</v>
      </c>
      <c r="I490" s="61">
        <v>0</v>
      </c>
      <c r="J490" s="61">
        <v>0</v>
      </c>
      <c r="K490" s="61">
        <v>0</v>
      </c>
      <c r="L490" s="61">
        <v>0</v>
      </c>
      <c r="M490" s="61">
        <v>-71307.23</v>
      </c>
      <c r="N490" s="61">
        <v>0</v>
      </c>
      <c r="O490" s="61">
        <v>0</v>
      </c>
      <c r="P490" s="61">
        <v>0</v>
      </c>
      <c r="Q490" s="61">
        <v>0</v>
      </c>
      <c r="R490" s="61">
        <v>-68296.55</v>
      </c>
      <c r="S490" s="62">
        <f t="shared" si="115"/>
        <v>-29723.992499999997</v>
      </c>
      <c r="T490" s="29"/>
      <c r="U490" s="29"/>
      <c r="V490" s="51">
        <v>-29723.992499999997</v>
      </c>
      <c r="W490" s="51"/>
      <c r="X490" s="51"/>
      <c r="Y490" s="91"/>
      <c r="Z490" s="91"/>
      <c r="AA490" s="91"/>
      <c r="AB490" s="29"/>
      <c r="AC490" s="29"/>
      <c r="AD490" s="51">
        <f t="shared" si="116"/>
        <v>-29723.992499999997</v>
      </c>
      <c r="AE490" s="51"/>
      <c r="AF490" s="33"/>
    </row>
    <row r="491" spans="1:32">
      <c r="A491" s="29">
        <v>477</v>
      </c>
      <c r="B491" s="95" t="s">
        <v>776</v>
      </c>
      <c r="C491" s="95" t="s">
        <v>1076</v>
      </c>
      <c r="D491" s="95" t="s">
        <v>24</v>
      </c>
      <c r="E491" s="97" t="s">
        <v>660</v>
      </c>
      <c r="F491" s="61">
        <v>-17986.45</v>
      </c>
      <c r="G491" s="61">
        <v>-16253.36</v>
      </c>
      <c r="H491" s="61">
        <v>-34700.26</v>
      </c>
      <c r="I491" s="61">
        <v>0</v>
      </c>
      <c r="J491" s="61">
        <v>0</v>
      </c>
      <c r="K491" s="61">
        <v>0</v>
      </c>
      <c r="L491" s="61">
        <v>0</v>
      </c>
      <c r="M491" s="61">
        <v>-16920.599999999999</v>
      </c>
      <c r="N491" s="61">
        <v>0</v>
      </c>
      <c r="O491" s="61">
        <v>0</v>
      </c>
      <c r="P491" s="61">
        <v>0</v>
      </c>
      <c r="Q491" s="61">
        <v>0</v>
      </c>
      <c r="R491" s="61">
        <v>-17300.2</v>
      </c>
      <c r="S491" s="62">
        <f t="shared" si="115"/>
        <v>-7126.4620833333329</v>
      </c>
      <c r="T491" s="29"/>
      <c r="U491" s="29"/>
      <c r="V491" s="51">
        <v>-7126.4620833333329</v>
      </c>
      <c r="W491" s="51"/>
      <c r="X491" s="51"/>
      <c r="Y491" s="91"/>
      <c r="Z491" s="91"/>
      <c r="AA491" s="91"/>
      <c r="AB491" s="29"/>
      <c r="AC491" s="29"/>
      <c r="AD491" s="51">
        <f t="shared" si="116"/>
        <v>-7126.4620833333329</v>
      </c>
      <c r="AE491" s="51"/>
      <c r="AF491" s="33"/>
    </row>
    <row r="492" spans="1:32">
      <c r="A492" s="29">
        <v>478</v>
      </c>
      <c r="B492" s="95" t="s">
        <v>776</v>
      </c>
      <c r="C492" s="95" t="s">
        <v>1077</v>
      </c>
      <c r="D492" s="29" t="s">
        <v>231</v>
      </c>
      <c r="E492" s="97" t="s">
        <v>426</v>
      </c>
      <c r="F492" s="61">
        <v>-14968.48</v>
      </c>
      <c r="G492" s="61">
        <v>-12853.91</v>
      </c>
      <c r="H492" s="61">
        <v>-22392.1</v>
      </c>
      <c r="I492" s="61">
        <v>0</v>
      </c>
      <c r="J492" s="61">
        <v>0</v>
      </c>
      <c r="K492" s="61">
        <v>0</v>
      </c>
      <c r="L492" s="61">
        <v>0</v>
      </c>
      <c r="M492" s="61">
        <v>-14541.35</v>
      </c>
      <c r="N492" s="61">
        <v>0</v>
      </c>
      <c r="O492" s="61">
        <v>0</v>
      </c>
      <c r="P492" s="61">
        <v>0</v>
      </c>
      <c r="Q492" s="61">
        <v>0</v>
      </c>
      <c r="R492" s="61">
        <v>-15235.03</v>
      </c>
      <c r="S492" s="62">
        <f t="shared" si="115"/>
        <v>-5407.4262499999995</v>
      </c>
      <c r="T492" s="29"/>
      <c r="U492" s="29"/>
      <c r="V492" s="51">
        <v>-5407.4262499999995</v>
      </c>
      <c r="W492" s="51"/>
      <c r="X492" s="51"/>
      <c r="Y492" s="91"/>
      <c r="Z492" s="91"/>
      <c r="AA492" s="91"/>
      <c r="AB492" s="29"/>
      <c r="AC492" s="29"/>
      <c r="AD492" s="51">
        <f t="shared" si="116"/>
        <v>-5407.4262499999995</v>
      </c>
      <c r="AE492" s="51"/>
      <c r="AF492" s="33"/>
    </row>
    <row r="493" spans="1:32">
      <c r="A493" s="29">
        <v>479</v>
      </c>
      <c r="B493" s="95" t="s">
        <v>776</v>
      </c>
      <c r="C493" s="95" t="s">
        <v>1077</v>
      </c>
      <c r="D493" s="29" t="s">
        <v>759</v>
      </c>
      <c r="E493" s="97" t="s">
        <v>426</v>
      </c>
      <c r="F493" s="61">
        <v>0</v>
      </c>
      <c r="G493" s="61">
        <v>0</v>
      </c>
      <c r="H493" s="61">
        <v>0</v>
      </c>
      <c r="I493" s="61">
        <v>0</v>
      </c>
      <c r="J493" s="61">
        <v>0</v>
      </c>
      <c r="K493" s="61">
        <v>0</v>
      </c>
      <c r="L493" s="61">
        <v>-198</v>
      </c>
      <c r="M493" s="61">
        <v>-582</v>
      </c>
      <c r="N493" s="61">
        <v>-499</v>
      </c>
      <c r="O493" s="61">
        <v>-606</v>
      </c>
      <c r="P493" s="61">
        <v>-606</v>
      </c>
      <c r="Q493" s="61">
        <v>-606</v>
      </c>
      <c r="R493" s="61">
        <v>-973</v>
      </c>
      <c r="S493" s="62">
        <f t="shared" si="115"/>
        <v>-298.625</v>
      </c>
      <c r="T493" s="29"/>
      <c r="U493" s="29"/>
      <c r="V493" s="51">
        <v>-298.625</v>
      </c>
      <c r="W493" s="51"/>
      <c r="X493" s="51"/>
      <c r="Y493" s="91"/>
      <c r="Z493" s="91"/>
      <c r="AA493" s="91"/>
      <c r="AB493" s="29"/>
      <c r="AC493" s="29"/>
      <c r="AD493" s="51">
        <f t="shared" si="116"/>
        <v>-298.625</v>
      </c>
      <c r="AE493" s="51"/>
      <c r="AF493" s="33"/>
    </row>
    <row r="494" spans="1:32">
      <c r="A494" s="29">
        <v>480</v>
      </c>
      <c r="B494" s="95" t="s">
        <v>776</v>
      </c>
      <c r="C494" s="95" t="s">
        <v>1077</v>
      </c>
      <c r="D494" s="95" t="s">
        <v>427</v>
      </c>
      <c r="E494" s="97" t="s">
        <v>428</v>
      </c>
      <c r="F494" s="61">
        <v>-1472.97</v>
      </c>
      <c r="G494" s="61">
        <v>-401.68</v>
      </c>
      <c r="H494" s="61">
        <v>-900.24</v>
      </c>
      <c r="I494" s="61">
        <v>-1306.21</v>
      </c>
      <c r="J494" s="61">
        <v>-391.53</v>
      </c>
      <c r="K494" s="61">
        <v>-804.08</v>
      </c>
      <c r="L494" s="61">
        <v>-1221.23</v>
      </c>
      <c r="M494" s="61">
        <v>-617.5</v>
      </c>
      <c r="N494" s="61">
        <v>-1047.48</v>
      </c>
      <c r="O494" s="61">
        <v>-1469.63</v>
      </c>
      <c r="P494" s="61">
        <v>-427.08</v>
      </c>
      <c r="Q494" s="61">
        <v>-857.45</v>
      </c>
      <c r="R494" s="61">
        <v>-1521.94</v>
      </c>
      <c r="S494" s="62">
        <f t="shared" si="115"/>
        <v>-911.79708333333338</v>
      </c>
      <c r="T494" s="29"/>
      <c r="U494" s="29"/>
      <c r="V494" s="51">
        <v>-911.79708333333338</v>
      </c>
      <c r="W494" s="51"/>
      <c r="X494" s="51"/>
      <c r="Y494" s="91"/>
      <c r="Z494" s="91"/>
      <c r="AA494" s="91"/>
      <c r="AB494" s="29"/>
      <c r="AC494" s="29"/>
      <c r="AD494" s="51">
        <f t="shared" si="116"/>
        <v>-911.79708333333338</v>
      </c>
      <c r="AE494" s="51"/>
      <c r="AF494" s="33"/>
    </row>
    <row r="495" spans="1:32">
      <c r="A495" s="29">
        <v>481</v>
      </c>
      <c r="B495" s="29"/>
      <c r="C495" s="29"/>
      <c r="D495" s="29"/>
      <c r="E495" s="97" t="s">
        <v>225</v>
      </c>
      <c r="F495" s="64">
        <f t="shared" ref="F495:H495" si="117">SUM(F489:F494)</f>
        <v>-240873.15000000002</v>
      </c>
      <c r="G495" s="64">
        <f t="shared" si="117"/>
        <v>-213354.67</v>
      </c>
      <c r="H495" s="64">
        <f t="shared" si="117"/>
        <v>-602391.26</v>
      </c>
      <c r="I495" s="64">
        <f t="shared" ref="I495:S495" si="118">SUM(I489:I494)</f>
        <v>-1049.0099999999879</v>
      </c>
      <c r="J495" s="64">
        <f t="shared" si="118"/>
        <v>-134.32999999998799</v>
      </c>
      <c r="K495" s="64">
        <f t="shared" si="118"/>
        <v>-546.87999999998806</v>
      </c>
      <c r="L495" s="64">
        <f t="shared" si="118"/>
        <v>-1162.0299999999879</v>
      </c>
      <c r="M495" s="64">
        <f t="shared" si="118"/>
        <v>-209504.41</v>
      </c>
      <c r="N495" s="64">
        <f t="shared" si="118"/>
        <v>-1289.2799999999879</v>
      </c>
      <c r="O495" s="64">
        <f t="shared" si="118"/>
        <v>-1818.429999999988</v>
      </c>
      <c r="P495" s="64">
        <f t="shared" si="118"/>
        <v>-775.87999999998806</v>
      </c>
      <c r="Q495" s="64">
        <f t="shared" si="118"/>
        <v>-1206.2499999999882</v>
      </c>
      <c r="R495" s="64">
        <f t="shared" si="118"/>
        <v>-274509.22000000003</v>
      </c>
      <c r="S495" s="64">
        <f t="shared" si="118"/>
        <v>-107576.96791666665</v>
      </c>
      <c r="T495" s="29"/>
      <c r="U495" s="29"/>
      <c r="V495" s="29"/>
      <c r="W495" s="29"/>
      <c r="X495" s="29"/>
      <c r="Y495" s="91"/>
      <c r="Z495" s="91"/>
      <c r="AA495" s="91"/>
      <c r="AB495" s="29"/>
      <c r="AC495" s="29"/>
      <c r="AD495" s="29"/>
      <c r="AE495" s="29"/>
      <c r="AF495" s="33"/>
    </row>
    <row r="496" spans="1:32">
      <c r="A496" s="29">
        <v>482</v>
      </c>
      <c r="B496" s="29"/>
      <c r="C496" s="29"/>
      <c r="D496" s="29"/>
      <c r="E496" s="97"/>
      <c r="F496" s="61"/>
      <c r="G496" s="61"/>
      <c r="H496" s="61"/>
      <c r="I496" s="61"/>
      <c r="J496" s="61"/>
      <c r="K496" s="61"/>
      <c r="L496" s="61"/>
      <c r="M496" s="61"/>
      <c r="N496" s="61"/>
      <c r="O496" s="61"/>
      <c r="P496" s="61"/>
      <c r="Q496" s="61"/>
      <c r="R496" s="61"/>
      <c r="S496" s="62"/>
      <c r="T496" s="29"/>
      <c r="U496" s="29"/>
      <c r="V496" s="29"/>
      <c r="W496" s="29"/>
      <c r="X496" s="29"/>
      <c r="Y496" s="91"/>
      <c r="Z496" s="91"/>
      <c r="AA496" s="91"/>
      <c r="AB496" s="29"/>
      <c r="AC496" s="29"/>
      <c r="AD496" s="29"/>
      <c r="AE496" s="29"/>
      <c r="AF496" s="33"/>
    </row>
    <row r="497" spans="1:32">
      <c r="A497" s="29">
        <v>483</v>
      </c>
      <c r="B497" s="29"/>
      <c r="C497" s="29"/>
      <c r="D497" s="29"/>
      <c r="E497" s="97" t="s">
        <v>226</v>
      </c>
      <c r="F497" s="64">
        <f t="shared" ref="F497:H497" si="119">F457+F458+SUM(F460:F475)+F487+F495</f>
        <v>-35320685.519999996</v>
      </c>
      <c r="G497" s="64">
        <f t="shared" si="119"/>
        <v>-33642766.079999998</v>
      </c>
      <c r="H497" s="64">
        <f t="shared" si="119"/>
        <v>-26254863.460000001</v>
      </c>
      <c r="I497" s="64">
        <f t="shared" ref="I497:M497" si="120">I457+I458+SUM(I460:I475)+I487+I495</f>
        <v>-25367268.170000002</v>
      </c>
      <c r="J497" s="64">
        <f t="shared" si="120"/>
        <v>-20885213.769999992</v>
      </c>
      <c r="K497" s="64">
        <f t="shared" si="120"/>
        <v>-21399828.869999994</v>
      </c>
      <c r="L497" s="64">
        <f t="shared" si="120"/>
        <v>-18587904.580000002</v>
      </c>
      <c r="M497" s="64">
        <f t="shared" si="120"/>
        <v>-22700049.540000003</v>
      </c>
      <c r="N497" s="64">
        <f t="shared" ref="N497:S497" si="121">N457+N458+SUM(N460:N475)+N487+N495</f>
        <v>-23611419.449999999</v>
      </c>
      <c r="O497" s="64">
        <f t="shared" si="121"/>
        <v>-27452024.609999999</v>
      </c>
      <c r="P497" s="64">
        <f t="shared" si="121"/>
        <v>-30264295.279999997</v>
      </c>
      <c r="Q497" s="64">
        <f t="shared" si="121"/>
        <v>-34024257.480000004</v>
      </c>
      <c r="R497" s="64">
        <f t="shared" si="121"/>
        <v>-46717475.280000001</v>
      </c>
      <c r="S497" s="64">
        <f t="shared" si="121"/>
        <v>-27100747.640833333</v>
      </c>
      <c r="T497" s="29"/>
      <c r="U497" s="29"/>
      <c r="V497" s="29"/>
      <c r="W497" s="29"/>
      <c r="X497" s="29"/>
      <c r="Y497" s="91"/>
      <c r="Z497" s="91"/>
      <c r="AA497" s="91"/>
      <c r="AB497" s="29"/>
      <c r="AC497" s="29"/>
      <c r="AD497" s="29"/>
      <c r="AE497" s="29"/>
      <c r="AF497" s="33"/>
    </row>
    <row r="498" spans="1:32">
      <c r="A498" s="29">
        <v>484</v>
      </c>
      <c r="B498" s="29"/>
      <c r="C498" s="29"/>
      <c r="D498" s="29"/>
      <c r="E498" s="97"/>
      <c r="F498" s="61"/>
      <c r="G498" s="61"/>
      <c r="H498" s="61"/>
      <c r="I498" s="61"/>
      <c r="J498" s="61"/>
      <c r="K498" s="61"/>
      <c r="L498" s="61"/>
      <c r="M498" s="61"/>
      <c r="N498" s="61"/>
      <c r="O498" s="61"/>
      <c r="P498" s="61"/>
      <c r="Q498" s="61"/>
      <c r="R498" s="61"/>
      <c r="S498" s="62"/>
      <c r="T498" s="29"/>
      <c r="U498" s="29"/>
      <c r="V498" s="29"/>
      <c r="W498" s="29"/>
      <c r="X498" s="29"/>
      <c r="Y498" s="91"/>
      <c r="Z498" s="91"/>
      <c r="AA498" s="91"/>
      <c r="AB498" s="29"/>
      <c r="AC498" s="29"/>
      <c r="AD498" s="29"/>
      <c r="AE498" s="29"/>
      <c r="AF498" s="33"/>
    </row>
    <row r="499" spans="1:32">
      <c r="A499" s="29">
        <v>485</v>
      </c>
      <c r="B499" s="95" t="s">
        <v>776</v>
      </c>
      <c r="C499" s="95" t="s">
        <v>1078</v>
      </c>
      <c r="D499" s="95" t="s">
        <v>811</v>
      </c>
      <c r="E499" s="97" t="s">
        <v>624</v>
      </c>
      <c r="F499" s="61">
        <v>-36500</v>
      </c>
      <c r="G499" s="61">
        <v>-29000</v>
      </c>
      <c r="H499" s="61">
        <v>-29000</v>
      </c>
      <c r="I499" s="61">
        <v>-500</v>
      </c>
      <c r="J499" s="61">
        <v>-21800</v>
      </c>
      <c r="K499" s="61">
        <v>-600</v>
      </c>
      <c r="L499" s="61">
        <v>-85000</v>
      </c>
      <c r="M499" s="61">
        <v>-7650</v>
      </c>
      <c r="N499" s="61">
        <v>-8700</v>
      </c>
      <c r="O499" s="61">
        <v>-1600</v>
      </c>
      <c r="P499" s="61">
        <v>-1900</v>
      </c>
      <c r="Q499" s="61">
        <v>0</v>
      </c>
      <c r="R499" s="61">
        <v>-21250</v>
      </c>
      <c r="S499" s="62">
        <f t="shared" ref="S499:S562" si="122">((F499+R499)+((G499+H499+I499+J499+K499+L499+M499+N499+O499+P499+Q499)*2))/24</f>
        <v>-17885.416666666668</v>
      </c>
      <c r="T499" s="29"/>
      <c r="U499" s="29"/>
      <c r="V499" s="51">
        <v>-17885.416666666668</v>
      </c>
      <c r="W499" s="51"/>
      <c r="X499" s="51"/>
      <c r="Y499" s="91"/>
      <c r="Z499" s="91"/>
      <c r="AA499" s="91"/>
      <c r="AB499" s="29"/>
      <c r="AC499" s="29"/>
      <c r="AD499" s="51">
        <f t="shared" ref="AD499:AD562" si="123">+S499</f>
        <v>-17885.416666666668</v>
      </c>
      <c r="AE499" s="51"/>
      <c r="AF499" s="33"/>
    </row>
    <row r="500" spans="1:32">
      <c r="A500" s="29">
        <v>486</v>
      </c>
      <c r="B500" s="95" t="s">
        <v>776</v>
      </c>
      <c r="C500" s="95" t="s">
        <v>1079</v>
      </c>
      <c r="D500" s="95" t="s">
        <v>835</v>
      </c>
      <c r="E500" s="97" t="s">
        <v>232</v>
      </c>
      <c r="F500" s="61">
        <v>-24135</v>
      </c>
      <c r="G500" s="61">
        <v>-24135</v>
      </c>
      <c r="H500" s="61">
        <v>-24135</v>
      </c>
      <c r="I500" s="61">
        <v>-24135</v>
      </c>
      <c r="J500" s="61">
        <v>-24135</v>
      </c>
      <c r="K500" s="61">
        <v>-24135</v>
      </c>
      <c r="L500" s="61">
        <v>-24135</v>
      </c>
      <c r="M500" s="61">
        <v>-24135</v>
      </c>
      <c r="N500" s="61">
        <v>-24135</v>
      </c>
      <c r="O500" s="61">
        <v>-24135</v>
      </c>
      <c r="P500" s="61">
        <v>0</v>
      </c>
      <c r="Q500" s="61">
        <v>0</v>
      </c>
      <c r="R500" s="61">
        <v>0</v>
      </c>
      <c r="S500" s="62">
        <f t="shared" si="122"/>
        <v>-19106.875</v>
      </c>
      <c r="T500" s="29"/>
      <c r="U500" s="29"/>
      <c r="V500" s="51">
        <v>-19106.875</v>
      </c>
      <c r="W500" s="51"/>
      <c r="X500" s="51"/>
      <c r="Y500" s="91"/>
      <c r="Z500" s="91"/>
      <c r="AA500" s="91"/>
      <c r="AB500" s="29"/>
      <c r="AC500" s="29"/>
      <c r="AD500" s="51">
        <f t="shared" si="123"/>
        <v>-19106.875</v>
      </c>
      <c r="AE500" s="51"/>
      <c r="AF500" s="33"/>
    </row>
    <row r="501" spans="1:32">
      <c r="A501" s="29">
        <v>487</v>
      </c>
      <c r="B501" s="95" t="s">
        <v>776</v>
      </c>
      <c r="C501" s="95" t="s">
        <v>1080</v>
      </c>
      <c r="D501" s="95" t="s">
        <v>41</v>
      </c>
      <c r="E501" s="97" t="s">
        <v>431</v>
      </c>
      <c r="F501" s="61">
        <v>30646.74</v>
      </c>
      <c r="G501" s="61">
        <v>-2676349.88</v>
      </c>
      <c r="H501" s="61">
        <v>-5280776.84</v>
      </c>
      <c r="I501" s="61">
        <v>-6869880.25</v>
      </c>
      <c r="J501" s="61">
        <v>-4656713.22</v>
      </c>
      <c r="K501" s="61">
        <v>-4117511.41</v>
      </c>
      <c r="L501" s="61">
        <v>-486363.36000000098</v>
      </c>
      <c r="M501" s="61">
        <v>-8.1490725278854401E-10</v>
      </c>
      <c r="N501" s="61">
        <v>-8.1490725278854401E-10</v>
      </c>
      <c r="O501" s="61">
        <v>-8.1490725278854401E-10</v>
      </c>
      <c r="P501" s="61">
        <v>-8.1490725278854401E-10</v>
      </c>
      <c r="Q501" s="61">
        <v>-8.1490725278854401E-10</v>
      </c>
      <c r="R501" s="61">
        <v>-8.1490725278854401E-10</v>
      </c>
      <c r="S501" s="62">
        <f t="shared" si="122"/>
        <v>-2006022.6324999996</v>
      </c>
      <c r="T501" s="29"/>
      <c r="U501" s="29"/>
      <c r="V501" s="51">
        <v>-2006022.6324999996</v>
      </c>
      <c r="W501" s="51"/>
      <c r="X501" s="51"/>
      <c r="Y501" s="91"/>
      <c r="Z501" s="91"/>
      <c r="AA501" s="91"/>
      <c r="AB501" s="29"/>
      <c r="AC501" s="29"/>
      <c r="AD501" s="51">
        <f t="shared" si="123"/>
        <v>-2006022.6324999996</v>
      </c>
      <c r="AE501" s="51"/>
      <c r="AF501" s="33"/>
    </row>
    <row r="502" spans="1:32">
      <c r="A502" s="29">
        <v>488</v>
      </c>
      <c r="B502" s="95" t="s">
        <v>776</v>
      </c>
      <c r="C502" s="95" t="s">
        <v>1080</v>
      </c>
      <c r="D502" s="95" t="s">
        <v>1081</v>
      </c>
      <c r="E502" s="97" t="s">
        <v>661</v>
      </c>
      <c r="F502" s="61">
        <v>-88263</v>
      </c>
      <c r="G502" s="61">
        <v>-88263</v>
      </c>
      <c r="H502" s="61">
        <v>-88263</v>
      </c>
      <c r="I502" s="61">
        <v>-90346</v>
      </c>
      <c r="J502" s="61">
        <v>109654</v>
      </c>
      <c r="K502" s="61">
        <v>-90346</v>
      </c>
      <c r="L502" s="61">
        <v>-92435</v>
      </c>
      <c r="M502" s="61">
        <v>0</v>
      </c>
      <c r="N502" s="61">
        <v>0</v>
      </c>
      <c r="O502" s="61">
        <v>0</v>
      </c>
      <c r="P502" s="61">
        <v>0</v>
      </c>
      <c r="Q502" s="61">
        <v>0</v>
      </c>
      <c r="R502" s="61">
        <v>0</v>
      </c>
      <c r="S502" s="62">
        <f t="shared" si="122"/>
        <v>-32010.875</v>
      </c>
      <c r="T502" s="29"/>
      <c r="U502" s="29"/>
      <c r="V502" s="51">
        <v>-32010.875</v>
      </c>
      <c r="W502" s="51"/>
      <c r="X502" s="51"/>
      <c r="Y502" s="91"/>
      <c r="Z502" s="91"/>
      <c r="AA502" s="91"/>
      <c r="AB502" s="29"/>
      <c r="AC502" s="29"/>
      <c r="AD502" s="51">
        <f t="shared" si="123"/>
        <v>-32010.875</v>
      </c>
      <c r="AE502" s="51"/>
      <c r="AF502" s="33"/>
    </row>
    <row r="503" spans="1:32">
      <c r="A503" s="29">
        <v>489</v>
      </c>
      <c r="B503" s="95" t="s">
        <v>776</v>
      </c>
      <c r="C503" s="95" t="s">
        <v>1082</v>
      </c>
      <c r="D503" s="95" t="s">
        <v>39</v>
      </c>
      <c r="E503" s="97" t="s">
        <v>432</v>
      </c>
      <c r="F503" s="61">
        <v>-1.2732925824821E-11</v>
      </c>
      <c r="G503" s="61">
        <v>-187822.74</v>
      </c>
      <c r="H503" s="61">
        <v>-316198.45</v>
      </c>
      <c r="I503" s="61">
        <v>-110213.83</v>
      </c>
      <c r="J503" s="61">
        <v>-120579.5</v>
      </c>
      <c r="K503" s="61">
        <v>-129383.53</v>
      </c>
      <c r="L503" s="61">
        <v>-138156.66</v>
      </c>
      <c r="M503" s="61">
        <v>-158683.82999999999</v>
      </c>
      <c r="N503" s="61">
        <v>-98210.2</v>
      </c>
      <c r="O503" s="61">
        <v>-95139.9</v>
      </c>
      <c r="P503" s="61">
        <v>-102046.61</v>
      </c>
      <c r="Q503" s="61">
        <v>-116050.86</v>
      </c>
      <c r="R503" s="61">
        <v>-135244.07999999999</v>
      </c>
      <c r="S503" s="62">
        <f t="shared" si="122"/>
        <v>-136675.67916666667</v>
      </c>
      <c r="T503" s="29"/>
      <c r="U503" s="29"/>
      <c r="V503" s="51">
        <v>-136675.67916666667</v>
      </c>
      <c r="W503" s="51"/>
      <c r="X503" s="51"/>
      <c r="Y503" s="91"/>
      <c r="Z503" s="91"/>
      <c r="AA503" s="91"/>
      <c r="AB503" s="29"/>
      <c r="AC503" s="29"/>
      <c r="AD503" s="51">
        <f t="shared" si="123"/>
        <v>-136675.67916666667</v>
      </c>
      <c r="AE503" s="51"/>
      <c r="AF503" s="33"/>
    </row>
    <row r="504" spans="1:32">
      <c r="A504" s="29">
        <v>490</v>
      </c>
      <c r="B504" s="95" t="s">
        <v>776</v>
      </c>
      <c r="C504" s="95" t="s">
        <v>1082</v>
      </c>
      <c r="D504" s="95" t="s">
        <v>1065</v>
      </c>
      <c r="E504" s="97" t="s">
        <v>433</v>
      </c>
      <c r="F504" s="61">
        <v>-116367.72</v>
      </c>
      <c r="G504" s="61">
        <v>-128413.14</v>
      </c>
      <c r="H504" s="61">
        <v>-27567.73</v>
      </c>
      <c r="I504" s="61">
        <v>-40638.5</v>
      </c>
      <c r="J504" s="61">
        <v>-38953.410000000003</v>
      </c>
      <c r="K504" s="61">
        <v>-43764.55</v>
      </c>
      <c r="L504" s="61">
        <v>-50816.13</v>
      </c>
      <c r="M504" s="61">
        <v>-57551.78</v>
      </c>
      <c r="N504" s="61">
        <v>-64219.79</v>
      </c>
      <c r="O504" s="61">
        <v>-70821.929999999993</v>
      </c>
      <c r="P504" s="61">
        <v>-77152.009999999995</v>
      </c>
      <c r="Q504" s="61">
        <v>-83814.350000000006</v>
      </c>
      <c r="R504" s="61">
        <v>-69571.48</v>
      </c>
      <c r="S504" s="62">
        <f t="shared" si="122"/>
        <v>-64723.57666666666</v>
      </c>
      <c r="T504" s="29"/>
      <c r="U504" s="29"/>
      <c r="V504" s="51">
        <v>-64723.57666666666</v>
      </c>
      <c r="W504" s="51"/>
      <c r="X504" s="51"/>
      <c r="Y504" s="91"/>
      <c r="Z504" s="91"/>
      <c r="AA504" s="91"/>
      <c r="AB504" s="29"/>
      <c r="AC504" s="29"/>
      <c r="AD504" s="51">
        <f t="shared" si="123"/>
        <v>-64723.57666666666</v>
      </c>
      <c r="AE504" s="51"/>
      <c r="AF504" s="33"/>
    </row>
    <row r="505" spans="1:32">
      <c r="A505" s="29">
        <v>491</v>
      </c>
      <c r="B505" s="95" t="s">
        <v>776</v>
      </c>
      <c r="C505" s="95" t="s">
        <v>1082</v>
      </c>
      <c r="D505" s="95" t="s">
        <v>1083</v>
      </c>
      <c r="E505" s="97" t="s">
        <v>662</v>
      </c>
      <c r="F505" s="61">
        <v>-720542.66</v>
      </c>
      <c r="G505" s="61">
        <v>-662939.05000000005</v>
      </c>
      <c r="H505" s="61">
        <v>-662939.05000000005</v>
      </c>
      <c r="I505" s="61">
        <v>-662250.56000000006</v>
      </c>
      <c r="J505" s="61">
        <v>-662250.56000000006</v>
      </c>
      <c r="K505" s="61">
        <v>-662250.56000000006</v>
      </c>
      <c r="L505" s="61">
        <v>-662250.56000000006</v>
      </c>
      <c r="M505" s="61">
        <v>-662250.56000000006</v>
      </c>
      <c r="N505" s="61">
        <v>-662250.56000000006</v>
      </c>
      <c r="O505" s="61">
        <v>-449648.78</v>
      </c>
      <c r="P505" s="61">
        <v>-449648.78</v>
      </c>
      <c r="Q505" s="61">
        <v>-449648.78</v>
      </c>
      <c r="R505" s="61">
        <v>-431047.36</v>
      </c>
      <c r="S505" s="62">
        <f t="shared" si="122"/>
        <v>-602010.23416666675</v>
      </c>
      <c r="T505" s="29"/>
      <c r="U505" s="29"/>
      <c r="V505" s="51">
        <v>-602010.23416666675</v>
      </c>
      <c r="W505" s="51"/>
      <c r="X505" s="51"/>
      <c r="Y505" s="91"/>
      <c r="Z505" s="91"/>
      <c r="AA505" s="91"/>
      <c r="AB505" s="29"/>
      <c r="AC505" s="29"/>
      <c r="AD505" s="51">
        <f t="shared" si="123"/>
        <v>-602010.23416666675</v>
      </c>
      <c r="AE505" s="51"/>
      <c r="AF505" s="33"/>
    </row>
    <row r="506" spans="1:32">
      <c r="A506" s="29">
        <v>492</v>
      </c>
      <c r="B506" s="95" t="s">
        <v>776</v>
      </c>
      <c r="C506" s="95" t="s">
        <v>1082</v>
      </c>
      <c r="D506" s="95" t="s">
        <v>1084</v>
      </c>
      <c r="E506" s="97" t="s">
        <v>664</v>
      </c>
      <c r="F506" s="61">
        <v>-32452.03</v>
      </c>
      <c r="G506" s="61">
        <v>17356.52</v>
      </c>
      <c r="H506" s="61">
        <v>49667.12</v>
      </c>
      <c r="I506" s="61">
        <v>0</v>
      </c>
      <c r="J506" s="61">
        <v>-8381.9500000000007</v>
      </c>
      <c r="K506" s="61">
        <v>-10782.76</v>
      </c>
      <c r="L506" s="61">
        <v>-12878.3</v>
      </c>
      <c r="M506" s="61">
        <v>-17771.830000000002</v>
      </c>
      <c r="N506" s="61">
        <v>-3657.86</v>
      </c>
      <c r="O506" s="61">
        <v>-22800.39</v>
      </c>
      <c r="P506" s="61">
        <v>-24572.34</v>
      </c>
      <c r="Q506" s="61">
        <v>-28366.05</v>
      </c>
      <c r="R506" s="61">
        <v>-33797.68</v>
      </c>
      <c r="S506" s="62">
        <f t="shared" si="122"/>
        <v>-7942.7245833333327</v>
      </c>
      <c r="T506" s="29"/>
      <c r="U506" s="29"/>
      <c r="V506" s="51">
        <v>-7942.7245833333327</v>
      </c>
      <c r="W506" s="51"/>
      <c r="X506" s="51"/>
      <c r="Y506" s="91"/>
      <c r="Z506" s="91"/>
      <c r="AA506" s="91"/>
      <c r="AB506" s="29"/>
      <c r="AC506" s="29"/>
      <c r="AD506" s="51">
        <f t="shared" si="123"/>
        <v>-7942.7245833333327</v>
      </c>
      <c r="AE506" s="51"/>
      <c r="AF506" s="33"/>
    </row>
    <row r="507" spans="1:32">
      <c r="A507" s="29">
        <v>493</v>
      </c>
      <c r="B507" s="95" t="s">
        <v>776</v>
      </c>
      <c r="C507" s="95" t="s">
        <v>1082</v>
      </c>
      <c r="D507" s="95" t="s">
        <v>41</v>
      </c>
      <c r="E507" s="97" t="s">
        <v>434</v>
      </c>
      <c r="F507" s="61">
        <v>-277.43000000000097</v>
      </c>
      <c r="G507" s="61">
        <v>-13669.29</v>
      </c>
      <c r="H507" s="61">
        <v>-14356.37</v>
      </c>
      <c r="I507" s="61">
        <v>-14303.28</v>
      </c>
      <c r="J507" s="61">
        <v>-120.700000000001</v>
      </c>
      <c r="K507" s="61">
        <v>-154.80000000000101</v>
      </c>
      <c r="L507" s="61">
        <v>-209.35000000000099</v>
      </c>
      <c r="M507" s="61">
        <v>-296.68000000000097</v>
      </c>
      <c r="N507" s="61">
        <v>-567.17000000000098</v>
      </c>
      <c r="O507" s="61">
        <v>-661.96000000000095</v>
      </c>
      <c r="P507" s="61">
        <v>-116.770000000001</v>
      </c>
      <c r="Q507" s="61">
        <v>-295.86000000000098</v>
      </c>
      <c r="R507" s="61">
        <v>-320.74000000000098</v>
      </c>
      <c r="S507" s="62">
        <f t="shared" si="122"/>
        <v>-3754.2762500000008</v>
      </c>
      <c r="T507" s="29"/>
      <c r="U507" s="29"/>
      <c r="V507" s="51">
        <v>-3754.2762500000008</v>
      </c>
      <c r="W507" s="51"/>
      <c r="X507" s="51"/>
      <c r="Y507" s="91"/>
      <c r="Z507" s="91"/>
      <c r="AA507" s="91"/>
      <c r="AB507" s="29"/>
      <c r="AC507" s="29"/>
      <c r="AD507" s="51">
        <f t="shared" si="123"/>
        <v>-3754.2762500000008</v>
      </c>
      <c r="AE507" s="51"/>
      <c r="AF507" s="33"/>
    </row>
    <row r="508" spans="1:32">
      <c r="A508" s="29">
        <v>494</v>
      </c>
      <c r="B508" s="95" t="s">
        <v>776</v>
      </c>
      <c r="C508" s="95" t="s">
        <v>1082</v>
      </c>
      <c r="D508" s="95" t="s">
        <v>1085</v>
      </c>
      <c r="E508" s="97" t="s">
        <v>665</v>
      </c>
      <c r="F508" s="61">
        <v>-87733.82</v>
      </c>
      <c r="G508" s="61">
        <v>-150264.24</v>
      </c>
      <c r="H508" s="61">
        <v>-128434.33</v>
      </c>
      <c r="I508" s="61">
        <v>-186370.86</v>
      </c>
      <c r="J508" s="61">
        <v>-244451.57</v>
      </c>
      <c r="K508" s="61">
        <v>-193601.69</v>
      </c>
      <c r="L508" s="61">
        <v>-111269.74</v>
      </c>
      <c r="M508" s="61">
        <v>-121316.19</v>
      </c>
      <c r="N508" s="61">
        <v>-59717.43</v>
      </c>
      <c r="O508" s="61">
        <v>-86429.81</v>
      </c>
      <c r="P508" s="61">
        <v>-110499.54</v>
      </c>
      <c r="Q508" s="61">
        <v>-30864.45</v>
      </c>
      <c r="R508" s="61">
        <v>-112872.26</v>
      </c>
      <c r="S508" s="62">
        <f t="shared" si="122"/>
        <v>-126960.24083333333</v>
      </c>
      <c r="T508" s="29"/>
      <c r="U508" s="29"/>
      <c r="V508" s="51">
        <v>-126960.24083333333</v>
      </c>
      <c r="W508" s="51"/>
      <c r="X508" s="51"/>
      <c r="Y508" s="91"/>
      <c r="Z508" s="91"/>
      <c r="AA508" s="91"/>
      <c r="AB508" s="29"/>
      <c r="AC508" s="29"/>
      <c r="AD508" s="51">
        <f t="shared" si="123"/>
        <v>-126960.24083333333</v>
      </c>
      <c r="AE508" s="51"/>
      <c r="AF508" s="33"/>
    </row>
    <row r="509" spans="1:32">
      <c r="A509" s="29">
        <v>495</v>
      </c>
      <c r="B509" s="95" t="s">
        <v>776</v>
      </c>
      <c r="C509" s="95" t="s">
        <v>1082</v>
      </c>
      <c r="D509" s="95" t="s">
        <v>759</v>
      </c>
      <c r="E509" s="97" t="s">
        <v>760</v>
      </c>
      <c r="F509" s="61">
        <v>0</v>
      </c>
      <c r="G509" s="61">
        <v>0</v>
      </c>
      <c r="H509" s="61">
        <v>0</v>
      </c>
      <c r="I509" s="61">
        <v>0</v>
      </c>
      <c r="J509" s="61">
        <v>0</v>
      </c>
      <c r="K509" s="61">
        <v>0</v>
      </c>
      <c r="L509" s="61">
        <v>0</v>
      </c>
      <c r="M509" s="61">
        <v>0</v>
      </c>
      <c r="N509" s="61">
        <v>-56.83</v>
      </c>
      <c r="O509" s="61">
        <v>-113.65</v>
      </c>
      <c r="P509" s="61">
        <v>-167.91</v>
      </c>
      <c r="Q509" s="61">
        <v>-147.22999999999999</v>
      </c>
      <c r="R509" s="61">
        <v>-243.62</v>
      </c>
      <c r="S509" s="62">
        <f t="shared" si="122"/>
        <v>-50.619166666666672</v>
      </c>
      <c r="T509" s="29"/>
      <c r="U509" s="29"/>
      <c r="V509" s="51">
        <v>-50.619166666666672</v>
      </c>
      <c r="W509" s="51"/>
      <c r="X509" s="51"/>
      <c r="Y509" s="91"/>
      <c r="Z509" s="91"/>
      <c r="AA509" s="91"/>
      <c r="AB509" s="29"/>
      <c r="AC509" s="29"/>
      <c r="AD509" s="51">
        <f t="shared" si="123"/>
        <v>-50.619166666666672</v>
      </c>
      <c r="AE509" s="51"/>
      <c r="AF509" s="33"/>
    </row>
    <row r="510" spans="1:32">
      <c r="A510" s="29">
        <v>496</v>
      </c>
      <c r="B510" s="95" t="s">
        <v>776</v>
      </c>
      <c r="C510" s="95" t="s">
        <v>1082</v>
      </c>
      <c r="D510" s="95" t="s">
        <v>231</v>
      </c>
      <c r="E510" s="97" t="s">
        <v>435</v>
      </c>
      <c r="F510" s="61">
        <v>-761.080000000003</v>
      </c>
      <c r="G510" s="61">
        <v>-9136.56</v>
      </c>
      <c r="H510" s="61">
        <v>-16275.08</v>
      </c>
      <c r="I510" s="61">
        <v>-23299.74</v>
      </c>
      <c r="J510" s="61">
        <v>-10160.86</v>
      </c>
      <c r="K510" s="61">
        <v>-15660.59</v>
      </c>
      <c r="L510" s="61">
        <v>-18922.93</v>
      </c>
      <c r="M510" s="61">
        <v>-4776.18</v>
      </c>
      <c r="N510" s="61">
        <v>-5520.48</v>
      </c>
      <c r="O510" s="61">
        <v>-5695.4</v>
      </c>
      <c r="P510" s="61">
        <v>-375.06</v>
      </c>
      <c r="Q510" s="61">
        <v>-663.78</v>
      </c>
      <c r="R510" s="61">
        <v>-931.57</v>
      </c>
      <c r="S510" s="62">
        <f t="shared" si="122"/>
        <v>-9277.7487499999988</v>
      </c>
      <c r="T510" s="29"/>
      <c r="U510" s="29"/>
      <c r="V510" s="51">
        <v>-9277.7487499999988</v>
      </c>
      <c r="W510" s="51"/>
      <c r="X510" s="51"/>
      <c r="Y510" s="91"/>
      <c r="Z510" s="91"/>
      <c r="AA510" s="91"/>
      <c r="AB510" s="29"/>
      <c r="AC510" s="29"/>
      <c r="AD510" s="51">
        <f t="shared" si="123"/>
        <v>-9277.7487499999988</v>
      </c>
      <c r="AE510" s="51"/>
      <c r="AF510" s="33"/>
    </row>
    <row r="511" spans="1:32">
      <c r="A511" s="29">
        <v>497</v>
      </c>
      <c r="B511" s="95" t="s">
        <v>776</v>
      </c>
      <c r="C511" s="95" t="s">
        <v>1082</v>
      </c>
      <c r="D511" s="95" t="s">
        <v>388</v>
      </c>
      <c r="E511" s="97" t="s">
        <v>436</v>
      </c>
      <c r="F511" s="61">
        <v>0</v>
      </c>
      <c r="G511" s="61">
        <v>0</v>
      </c>
      <c r="H511" s="61">
        <v>0</v>
      </c>
      <c r="I511" s="61">
        <v>0</v>
      </c>
      <c r="J511" s="61">
        <v>0</v>
      </c>
      <c r="K511" s="61">
        <v>0</v>
      </c>
      <c r="L511" s="61">
        <v>0</v>
      </c>
      <c r="M511" s="61">
        <v>0</v>
      </c>
      <c r="N511" s="61">
        <v>0</v>
      </c>
      <c r="O511" s="61">
        <v>0</v>
      </c>
      <c r="P511" s="61">
        <v>0</v>
      </c>
      <c r="Q511" s="61">
        <v>0</v>
      </c>
      <c r="R511" s="61">
        <v>0</v>
      </c>
      <c r="S511" s="62">
        <f t="shared" si="122"/>
        <v>0</v>
      </c>
      <c r="T511" s="29"/>
      <c r="U511" s="29"/>
      <c r="V511" s="51">
        <v>0</v>
      </c>
      <c r="W511" s="51"/>
      <c r="X511" s="51"/>
      <c r="Y511" s="91"/>
      <c r="Z511" s="91"/>
      <c r="AA511" s="91"/>
      <c r="AB511" s="29"/>
      <c r="AC511" s="29"/>
      <c r="AD511" s="51">
        <f t="shared" si="123"/>
        <v>0</v>
      </c>
      <c r="AE511" s="51"/>
      <c r="AF511" s="33"/>
    </row>
    <row r="512" spans="1:32">
      <c r="A512" s="29">
        <v>498</v>
      </c>
      <c r="B512" s="95" t="s">
        <v>776</v>
      </c>
      <c r="C512" s="95" t="s">
        <v>1082</v>
      </c>
      <c r="D512" s="95" t="s">
        <v>437</v>
      </c>
      <c r="E512" s="97" t="s">
        <v>438</v>
      </c>
      <c r="F512" s="61">
        <v>-798.49</v>
      </c>
      <c r="G512" s="61">
        <v>-258.48</v>
      </c>
      <c r="H512" s="61">
        <v>-489.74</v>
      </c>
      <c r="I512" s="61">
        <v>-745.72</v>
      </c>
      <c r="J512" s="61">
        <v>-331.61</v>
      </c>
      <c r="K512" s="61">
        <v>-584.01</v>
      </c>
      <c r="L512" s="61">
        <v>-819.92</v>
      </c>
      <c r="M512" s="61">
        <v>-397.25</v>
      </c>
      <c r="N512" s="61">
        <v>-641.74</v>
      </c>
      <c r="O512" s="61">
        <v>-863.39</v>
      </c>
      <c r="P512" s="61">
        <v>-317.58999999999997</v>
      </c>
      <c r="Q512" s="61">
        <v>-542.54</v>
      </c>
      <c r="R512" s="61">
        <v>-831.74</v>
      </c>
      <c r="S512" s="62">
        <f t="shared" si="122"/>
        <v>-567.25875000000008</v>
      </c>
      <c r="T512" s="29"/>
      <c r="U512" s="29"/>
      <c r="V512" s="51">
        <v>-567.25875000000008</v>
      </c>
      <c r="W512" s="51"/>
      <c r="X512" s="51"/>
      <c r="Y512" s="91"/>
      <c r="Z512" s="91"/>
      <c r="AA512" s="91"/>
      <c r="AB512" s="29"/>
      <c r="AC512" s="29"/>
      <c r="AD512" s="51">
        <f t="shared" si="123"/>
        <v>-567.25875000000008</v>
      </c>
      <c r="AE512" s="51"/>
      <c r="AF512" s="33"/>
    </row>
    <row r="513" spans="1:32">
      <c r="A513" s="29">
        <v>499</v>
      </c>
      <c r="B513" s="95" t="s">
        <v>776</v>
      </c>
      <c r="C513" s="95" t="s">
        <v>1082</v>
      </c>
      <c r="D513" s="95" t="s">
        <v>230</v>
      </c>
      <c r="E513" s="97" t="s">
        <v>439</v>
      </c>
      <c r="F513" s="61">
        <v>-2325.4299999999998</v>
      </c>
      <c r="G513" s="61">
        <v>-25233.87</v>
      </c>
      <c r="H513" s="61">
        <v>-47211.44</v>
      </c>
      <c r="I513" s="61">
        <v>-63962.38</v>
      </c>
      <c r="J513" s="61">
        <v>-20624.27</v>
      </c>
      <c r="K513" s="61">
        <v>-28561.81</v>
      </c>
      <c r="L513" s="61">
        <v>-35327.32</v>
      </c>
      <c r="M513" s="61">
        <v>-10837.15</v>
      </c>
      <c r="N513" s="61">
        <v>-13410.84</v>
      </c>
      <c r="O513" s="61">
        <v>-15089.14</v>
      </c>
      <c r="P513" s="61">
        <v>-1539.6900000000101</v>
      </c>
      <c r="Q513" s="61">
        <v>-2492.1400000000099</v>
      </c>
      <c r="R513" s="61">
        <v>-3263.48000000001</v>
      </c>
      <c r="S513" s="62">
        <f t="shared" si="122"/>
        <v>-22257.042083333334</v>
      </c>
      <c r="T513" s="29"/>
      <c r="U513" s="29"/>
      <c r="V513" s="51">
        <v>-22257.042083333334</v>
      </c>
      <c r="W513" s="51"/>
      <c r="X513" s="51"/>
      <c r="Y513" s="91"/>
      <c r="Z513" s="91"/>
      <c r="AA513" s="91"/>
      <c r="AB513" s="29"/>
      <c r="AC513" s="29"/>
      <c r="AD513" s="51">
        <f t="shared" si="123"/>
        <v>-22257.042083333334</v>
      </c>
      <c r="AE513" s="51"/>
      <c r="AF513" s="33"/>
    </row>
    <row r="514" spans="1:32">
      <c r="A514" s="29">
        <v>500</v>
      </c>
      <c r="B514" s="95" t="s">
        <v>776</v>
      </c>
      <c r="C514" s="95" t="s">
        <v>1082</v>
      </c>
      <c r="D514" s="95" t="s">
        <v>440</v>
      </c>
      <c r="E514" s="97" t="s">
        <v>441</v>
      </c>
      <c r="F514" s="61">
        <v>-44.969999999979301</v>
      </c>
      <c r="G514" s="61">
        <v>-44.97</v>
      </c>
      <c r="H514" s="61">
        <v>0</v>
      </c>
      <c r="I514" s="61">
        <v>0</v>
      </c>
      <c r="J514" s="61">
        <v>0</v>
      </c>
      <c r="K514" s="61">
        <v>0</v>
      </c>
      <c r="L514" s="61">
        <v>0</v>
      </c>
      <c r="M514" s="61">
        <v>0</v>
      </c>
      <c r="N514" s="61">
        <v>0</v>
      </c>
      <c r="O514" s="61">
        <v>0</v>
      </c>
      <c r="P514" s="61">
        <v>0</v>
      </c>
      <c r="Q514" s="61">
        <v>0</v>
      </c>
      <c r="R514" s="61">
        <v>0</v>
      </c>
      <c r="S514" s="62">
        <f t="shared" si="122"/>
        <v>-5.6212499999991374</v>
      </c>
      <c r="T514" s="29"/>
      <c r="U514" s="29"/>
      <c r="V514" s="51">
        <v>-5.6212499999991374</v>
      </c>
      <c r="W514" s="51"/>
      <c r="X514" s="51"/>
      <c r="Y514" s="91"/>
      <c r="Z514" s="91"/>
      <c r="AA514" s="91"/>
      <c r="AB514" s="29"/>
      <c r="AC514" s="29"/>
      <c r="AD514" s="51">
        <f t="shared" si="123"/>
        <v>-5.6212499999991374</v>
      </c>
      <c r="AE514" s="51"/>
      <c r="AF514" s="33"/>
    </row>
    <row r="515" spans="1:32">
      <c r="A515" s="29">
        <v>501</v>
      </c>
      <c r="B515" s="95" t="s">
        <v>776</v>
      </c>
      <c r="C515" s="95" t="s">
        <v>1082</v>
      </c>
      <c r="D515" s="95" t="s">
        <v>625</v>
      </c>
      <c r="E515" s="97" t="s">
        <v>441</v>
      </c>
      <c r="F515" s="61">
        <v>-25374.95</v>
      </c>
      <c r="G515" s="61">
        <v>-33561.58</v>
      </c>
      <c r="H515" s="61">
        <v>-21697.23</v>
      </c>
      <c r="I515" s="61">
        <v>-29740.2</v>
      </c>
      <c r="J515" s="61">
        <v>-37301.089999999997</v>
      </c>
      <c r="K515" s="61">
        <v>-17217.169999999998</v>
      </c>
      <c r="L515" s="61">
        <v>-25233.88</v>
      </c>
      <c r="M515" s="61">
        <v>-35607.629999999997</v>
      </c>
      <c r="N515" s="61">
        <v>-20321.93</v>
      </c>
      <c r="O515" s="61">
        <v>-28011.4</v>
      </c>
      <c r="P515" s="61">
        <v>-35384.080000000002</v>
      </c>
      <c r="Q515" s="61">
        <v>-16755.41</v>
      </c>
      <c r="R515" s="61">
        <v>-26325.52</v>
      </c>
      <c r="S515" s="62">
        <f t="shared" si="122"/>
        <v>-27223.486249999998</v>
      </c>
      <c r="T515" s="29"/>
      <c r="U515" s="29"/>
      <c r="V515" s="51">
        <v>-27223.486249999998</v>
      </c>
      <c r="W515" s="51"/>
      <c r="X515" s="51"/>
      <c r="Y515" s="91"/>
      <c r="Z515" s="91"/>
      <c r="AA515" s="91"/>
      <c r="AB515" s="29"/>
      <c r="AC515" s="29"/>
      <c r="AD515" s="51">
        <f t="shared" si="123"/>
        <v>-27223.486249999998</v>
      </c>
      <c r="AE515" s="51"/>
      <c r="AF515" s="33"/>
    </row>
    <row r="516" spans="1:32">
      <c r="A516" s="29">
        <v>502</v>
      </c>
      <c r="B516" s="95" t="s">
        <v>776</v>
      </c>
      <c r="C516" s="95" t="s">
        <v>1082</v>
      </c>
      <c r="D516" s="95" t="s">
        <v>761</v>
      </c>
      <c r="E516" s="97" t="s">
        <v>762</v>
      </c>
      <c r="F516" s="61">
        <v>0</v>
      </c>
      <c r="G516" s="61">
        <v>0</v>
      </c>
      <c r="H516" s="61">
        <v>0</v>
      </c>
      <c r="I516" s="61">
        <v>0</v>
      </c>
      <c r="J516" s="61">
        <v>0</v>
      </c>
      <c r="K516" s="61">
        <v>0</v>
      </c>
      <c r="L516" s="61">
        <v>0</v>
      </c>
      <c r="M516" s="61">
        <v>0</v>
      </c>
      <c r="N516" s="61">
        <v>0</v>
      </c>
      <c r="O516" s="61">
        <v>0</v>
      </c>
      <c r="P516" s="61">
        <v>0</v>
      </c>
      <c r="Q516" s="61">
        <v>0</v>
      </c>
      <c r="R516" s="61">
        <v>0</v>
      </c>
      <c r="S516" s="62">
        <f t="shared" si="122"/>
        <v>0</v>
      </c>
      <c r="T516" s="29"/>
      <c r="U516" s="29"/>
      <c r="V516" s="51">
        <v>0</v>
      </c>
      <c r="W516" s="51"/>
      <c r="X516" s="51"/>
      <c r="Y516" s="91"/>
      <c r="Z516" s="91"/>
      <c r="AA516" s="91"/>
      <c r="AB516" s="29"/>
      <c r="AC516" s="29"/>
      <c r="AD516" s="51">
        <f t="shared" si="123"/>
        <v>0</v>
      </c>
      <c r="AE516" s="51"/>
      <c r="AF516" s="33"/>
    </row>
    <row r="517" spans="1:32">
      <c r="A517" s="29">
        <v>503</v>
      </c>
      <c r="B517" s="95" t="s">
        <v>776</v>
      </c>
      <c r="C517" s="95" t="s">
        <v>1086</v>
      </c>
      <c r="D517" s="29"/>
      <c r="E517" s="97" t="s">
        <v>442</v>
      </c>
      <c r="F517" s="61">
        <v>-9745.14</v>
      </c>
      <c r="G517" s="61">
        <v>-5072.93</v>
      </c>
      <c r="H517" s="61">
        <v>-416.37999999999897</v>
      </c>
      <c r="I517" s="61">
        <v>-776.18999999999903</v>
      </c>
      <c r="J517" s="61">
        <v>-1908.52</v>
      </c>
      <c r="K517" s="61">
        <v>-994.00999999999897</v>
      </c>
      <c r="L517" s="61">
        <v>-4324.51</v>
      </c>
      <c r="M517" s="61">
        <v>-11903.47</v>
      </c>
      <c r="N517" s="61">
        <v>-1743.57</v>
      </c>
      <c r="O517" s="61">
        <v>-1375.19</v>
      </c>
      <c r="P517" s="61">
        <v>-837.51</v>
      </c>
      <c r="Q517" s="61">
        <v>9506.32</v>
      </c>
      <c r="R517" s="61">
        <v>-36660.769999999997</v>
      </c>
      <c r="S517" s="62">
        <f t="shared" si="122"/>
        <v>-3587.4095833333326</v>
      </c>
      <c r="T517" s="29"/>
      <c r="U517" s="29"/>
      <c r="V517" s="51">
        <v>-3587.4095833333326</v>
      </c>
      <c r="W517" s="51"/>
      <c r="X517" s="51"/>
      <c r="Y517" s="91"/>
      <c r="Z517" s="91"/>
      <c r="AA517" s="91"/>
      <c r="AB517" s="29"/>
      <c r="AC517" s="29"/>
      <c r="AD517" s="51">
        <f t="shared" si="123"/>
        <v>-3587.4095833333326</v>
      </c>
      <c r="AE517" s="51"/>
      <c r="AF517" s="33"/>
    </row>
    <row r="518" spans="1:32">
      <c r="A518" s="29">
        <v>504</v>
      </c>
      <c r="B518" s="95" t="s">
        <v>776</v>
      </c>
      <c r="C518" s="95" t="s">
        <v>1086</v>
      </c>
      <c r="D518" s="95" t="s">
        <v>19</v>
      </c>
      <c r="E518" s="97" t="s">
        <v>443</v>
      </c>
      <c r="F518" s="61">
        <v>0</v>
      </c>
      <c r="G518" s="61">
        <v>0</v>
      </c>
      <c r="H518" s="61">
        <v>0</v>
      </c>
      <c r="I518" s="61">
        <v>0</v>
      </c>
      <c r="J518" s="61">
        <v>0</v>
      </c>
      <c r="K518" s="61">
        <v>0</v>
      </c>
      <c r="L518" s="61">
        <v>0</v>
      </c>
      <c r="M518" s="61">
        <v>0</v>
      </c>
      <c r="N518" s="61">
        <v>0</v>
      </c>
      <c r="O518" s="61">
        <v>0</v>
      </c>
      <c r="P518" s="61">
        <v>0</v>
      </c>
      <c r="Q518" s="61">
        <v>0</v>
      </c>
      <c r="R518" s="61">
        <v>0</v>
      </c>
      <c r="S518" s="62">
        <f t="shared" si="122"/>
        <v>0</v>
      </c>
      <c r="T518" s="29"/>
      <c r="U518" s="29"/>
      <c r="V518" s="51">
        <v>0</v>
      </c>
      <c r="W518" s="51"/>
      <c r="X518" s="51"/>
      <c r="Y518" s="91"/>
      <c r="Z518" s="91"/>
      <c r="AA518" s="91"/>
      <c r="AB518" s="29"/>
      <c r="AC518" s="29"/>
      <c r="AD518" s="51">
        <f t="shared" si="123"/>
        <v>0</v>
      </c>
      <c r="AE518" s="51"/>
      <c r="AF518" s="33"/>
    </row>
    <row r="519" spans="1:32">
      <c r="A519" s="29">
        <v>505</v>
      </c>
      <c r="B519" s="95" t="s">
        <v>776</v>
      </c>
      <c r="C519" s="95" t="s">
        <v>1087</v>
      </c>
      <c r="D519" s="95" t="s">
        <v>117</v>
      </c>
      <c r="E519" s="97" t="s">
        <v>629</v>
      </c>
      <c r="F519" s="61">
        <v>0</v>
      </c>
      <c r="G519" s="61">
        <v>0</v>
      </c>
      <c r="H519" s="61">
        <v>0</v>
      </c>
      <c r="I519" s="61">
        <v>0</v>
      </c>
      <c r="J519" s="61">
        <v>0</v>
      </c>
      <c r="K519" s="61">
        <v>0</v>
      </c>
      <c r="L519" s="61">
        <v>0</v>
      </c>
      <c r="M519" s="61">
        <v>0</v>
      </c>
      <c r="N519" s="61">
        <v>0</v>
      </c>
      <c r="O519" s="61">
        <v>0</v>
      </c>
      <c r="P519" s="61">
        <v>0</v>
      </c>
      <c r="Q519" s="61">
        <v>0</v>
      </c>
      <c r="R519" s="61">
        <v>0</v>
      </c>
      <c r="S519" s="62">
        <f t="shared" si="122"/>
        <v>0</v>
      </c>
      <c r="T519" s="29"/>
      <c r="U519" s="29"/>
      <c r="V519" s="51">
        <v>0</v>
      </c>
      <c r="W519" s="51"/>
      <c r="X519" s="51"/>
      <c r="Y519" s="91"/>
      <c r="Z519" s="91"/>
      <c r="AA519" s="91"/>
      <c r="AB519" s="29"/>
      <c r="AC519" s="29"/>
      <c r="AD519" s="51">
        <f t="shared" si="123"/>
        <v>0</v>
      </c>
      <c r="AE519" s="51"/>
      <c r="AF519" s="33"/>
    </row>
    <row r="520" spans="1:32">
      <c r="A520" s="29">
        <v>506</v>
      </c>
      <c r="B520" s="95" t="s">
        <v>776</v>
      </c>
      <c r="C520" s="95" t="s">
        <v>1088</v>
      </c>
      <c r="D520" s="95" t="s">
        <v>846</v>
      </c>
      <c r="E520" s="97" t="s">
        <v>462</v>
      </c>
      <c r="F520" s="61">
        <v>3.6379788070917101E-12</v>
      </c>
      <c r="G520" s="61">
        <v>-10763.89</v>
      </c>
      <c r="H520" s="61">
        <v>-20486.11</v>
      </c>
      <c r="I520" s="61">
        <v>0</v>
      </c>
      <c r="J520" s="61">
        <v>-10416.67</v>
      </c>
      <c r="K520" s="61">
        <v>-21180.560000000001</v>
      </c>
      <c r="L520" s="61">
        <v>3.6379788070917101E-12</v>
      </c>
      <c r="M520" s="61">
        <v>-10763.89</v>
      </c>
      <c r="N520" s="61">
        <v>-21527.78</v>
      </c>
      <c r="O520" s="61">
        <v>3.6379788070917101E-12</v>
      </c>
      <c r="P520" s="61">
        <v>-10763.89</v>
      </c>
      <c r="Q520" s="61">
        <v>-21180.560000000001</v>
      </c>
      <c r="R520" s="61">
        <v>3.6379788070917101E-12</v>
      </c>
      <c r="S520" s="62">
        <f t="shared" si="122"/>
        <v>-10590.279166666665</v>
      </c>
      <c r="T520" s="29"/>
      <c r="U520" s="29"/>
      <c r="V520" s="51">
        <v>-10590.279166666665</v>
      </c>
      <c r="W520" s="51"/>
      <c r="X520" s="51"/>
      <c r="Y520" s="91"/>
      <c r="Z520" s="91"/>
      <c r="AA520" s="91"/>
      <c r="AB520" s="29"/>
      <c r="AC520" s="29"/>
      <c r="AD520" s="51">
        <f t="shared" si="123"/>
        <v>-10590.279166666665</v>
      </c>
      <c r="AE520" s="51"/>
      <c r="AF520" s="33"/>
    </row>
    <row r="521" spans="1:32">
      <c r="A521" s="29">
        <v>507</v>
      </c>
      <c r="B521" s="95" t="s">
        <v>776</v>
      </c>
      <c r="C521" s="95" t="s">
        <v>1088</v>
      </c>
      <c r="D521" s="95" t="s">
        <v>1065</v>
      </c>
      <c r="E521" s="97" t="s">
        <v>463</v>
      </c>
      <c r="F521" s="61">
        <v>-30509.360000000001</v>
      </c>
      <c r="G521" s="61">
        <v>-63688.72</v>
      </c>
      <c r="H521" s="61">
        <v>-108303.49</v>
      </c>
      <c r="I521" s="61">
        <v>-12379.75</v>
      </c>
      <c r="J521" s="61">
        <v>-42895.54</v>
      </c>
      <c r="K521" s="61">
        <v>-107904.45</v>
      </c>
      <c r="L521" s="61">
        <v>-2270.53999999998</v>
      </c>
      <c r="M521" s="61">
        <v>-74320.36</v>
      </c>
      <c r="N521" s="61">
        <v>-116990.25</v>
      </c>
      <c r="O521" s="61">
        <v>-3480.4499999999798</v>
      </c>
      <c r="P521" s="61">
        <v>-115718.64</v>
      </c>
      <c r="Q521" s="61">
        <v>-220243.42</v>
      </c>
      <c r="R521" s="61">
        <v>-13694.57</v>
      </c>
      <c r="S521" s="62">
        <f t="shared" si="122"/>
        <v>-74191.464583333334</v>
      </c>
      <c r="T521" s="29"/>
      <c r="U521" s="29"/>
      <c r="V521" s="51">
        <v>-74191.464583333334</v>
      </c>
      <c r="W521" s="51"/>
      <c r="X521" s="51"/>
      <c r="Y521" s="91"/>
      <c r="Z521" s="91"/>
      <c r="AA521" s="91"/>
      <c r="AB521" s="29"/>
      <c r="AC521" s="29"/>
      <c r="AD521" s="51">
        <f t="shared" si="123"/>
        <v>-74191.464583333334</v>
      </c>
      <c r="AE521" s="51"/>
      <c r="AF521" s="33"/>
    </row>
    <row r="522" spans="1:32">
      <c r="A522" s="29">
        <v>508</v>
      </c>
      <c r="B522" s="95" t="s">
        <v>776</v>
      </c>
      <c r="C522" s="95" t="s">
        <v>1088</v>
      </c>
      <c r="D522" s="95" t="s">
        <v>43</v>
      </c>
      <c r="E522" s="97" t="s">
        <v>451</v>
      </c>
      <c r="F522" s="61">
        <v>-374000</v>
      </c>
      <c r="G522" s="61">
        <v>-498666.67</v>
      </c>
      <c r="H522" s="61">
        <v>-623333.34</v>
      </c>
      <c r="I522" s="61">
        <v>-748000</v>
      </c>
      <c r="J522" s="61">
        <v>-124666.67</v>
      </c>
      <c r="K522" s="61">
        <v>-249333.34</v>
      </c>
      <c r="L522" s="61">
        <v>-374000</v>
      </c>
      <c r="M522" s="61">
        <v>-498666.67</v>
      </c>
      <c r="N522" s="61">
        <v>-623333.34</v>
      </c>
      <c r="O522" s="61">
        <v>-748000</v>
      </c>
      <c r="P522" s="61">
        <v>-124666.67</v>
      </c>
      <c r="Q522" s="61">
        <v>-249333.34</v>
      </c>
      <c r="R522" s="61">
        <v>-374000</v>
      </c>
      <c r="S522" s="62">
        <f t="shared" si="122"/>
        <v>-436333.33666666661</v>
      </c>
      <c r="T522" s="29"/>
      <c r="U522" s="29"/>
      <c r="V522" s="51">
        <v>-436333.33666666661</v>
      </c>
      <c r="W522" s="51"/>
      <c r="X522" s="51"/>
      <c r="Y522" s="91"/>
      <c r="Z522" s="91"/>
      <c r="AA522" s="91"/>
      <c r="AB522" s="29"/>
      <c r="AC522" s="29"/>
      <c r="AD522" s="51">
        <f t="shared" si="123"/>
        <v>-436333.33666666661</v>
      </c>
      <c r="AE522" s="51"/>
      <c r="AF522" s="33"/>
    </row>
    <row r="523" spans="1:32">
      <c r="A523" s="29">
        <v>509</v>
      </c>
      <c r="B523" s="95" t="s">
        <v>776</v>
      </c>
      <c r="C523" s="95" t="s">
        <v>1088</v>
      </c>
      <c r="D523" s="95" t="s">
        <v>920</v>
      </c>
      <c r="E523" s="97" t="s">
        <v>452</v>
      </c>
      <c r="F523" s="61">
        <v>-266175</v>
      </c>
      <c r="G523" s="61">
        <v>-354900</v>
      </c>
      <c r="H523" s="61">
        <v>-443625</v>
      </c>
      <c r="I523" s="61">
        <v>-532350</v>
      </c>
      <c r="J523" s="61">
        <v>-88725</v>
      </c>
      <c r="K523" s="61">
        <v>-177450</v>
      </c>
      <c r="L523" s="61">
        <v>-266175</v>
      </c>
      <c r="M523" s="61">
        <v>-354900</v>
      </c>
      <c r="N523" s="61">
        <v>-443625</v>
      </c>
      <c r="O523" s="61">
        <v>-532350</v>
      </c>
      <c r="P523" s="61">
        <v>-88725</v>
      </c>
      <c r="Q523" s="61">
        <v>-177450</v>
      </c>
      <c r="R523" s="61">
        <v>-266175</v>
      </c>
      <c r="S523" s="62">
        <f t="shared" si="122"/>
        <v>-310537.5</v>
      </c>
      <c r="T523" s="29"/>
      <c r="U523" s="29"/>
      <c r="V523" s="51">
        <v>-310537.5</v>
      </c>
      <c r="W523" s="51"/>
      <c r="X523" s="51"/>
      <c r="Y523" s="91"/>
      <c r="Z523" s="91"/>
      <c r="AA523" s="91"/>
      <c r="AB523" s="29"/>
      <c r="AC523" s="29"/>
      <c r="AD523" s="51">
        <f t="shared" si="123"/>
        <v>-310537.5</v>
      </c>
      <c r="AE523" s="51"/>
      <c r="AF523" s="33"/>
    </row>
    <row r="524" spans="1:32">
      <c r="A524" s="29">
        <v>510</v>
      </c>
      <c r="B524" s="95" t="s">
        <v>776</v>
      </c>
      <c r="C524" s="95" t="s">
        <v>1088</v>
      </c>
      <c r="D524" s="95" t="s">
        <v>921</v>
      </c>
      <c r="E524" s="97" t="s">
        <v>453</v>
      </c>
      <c r="F524" s="61">
        <v>0</v>
      </c>
      <c r="G524" s="61">
        <v>0</v>
      </c>
      <c r="H524" s="61">
        <v>0</v>
      </c>
      <c r="I524" s="61">
        <v>0</v>
      </c>
      <c r="J524" s="61">
        <v>0</v>
      </c>
      <c r="K524" s="61">
        <v>0</v>
      </c>
      <c r="L524" s="61">
        <v>0</v>
      </c>
      <c r="M524" s="61">
        <v>0</v>
      </c>
      <c r="N524" s="61">
        <v>0</v>
      </c>
      <c r="O524" s="61">
        <v>0</v>
      </c>
      <c r="P524" s="61">
        <v>0</v>
      </c>
      <c r="Q524" s="61">
        <v>0</v>
      </c>
      <c r="R524" s="61">
        <v>0</v>
      </c>
      <c r="S524" s="62">
        <f t="shared" si="122"/>
        <v>0</v>
      </c>
      <c r="T524" s="29"/>
      <c r="U524" s="29"/>
      <c r="V524" s="51">
        <v>0</v>
      </c>
      <c r="W524" s="51"/>
      <c r="X524" s="51"/>
      <c r="Y524" s="91"/>
      <c r="Z524" s="91"/>
      <c r="AA524" s="91"/>
      <c r="AB524" s="29"/>
      <c r="AC524" s="29"/>
      <c r="AD524" s="51">
        <f t="shared" si="123"/>
        <v>0</v>
      </c>
      <c r="AE524" s="51"/>
      <c r="AF524" s="33"/>
    </row>
    <row r="525" spans="1:32">
      <c r="A525" s="29">
        <v>511</v>
      </c>
      <c r="B525" s="95" t="s">
        <v>776</v>
      </c>
      <c r="C525" s="95" t="s">
        <v>1088</v>
      </c>
      <c r="D525" s="95" t="s">
        <v>883</v>
      </c>
      <c r="E525" s="97" t="s">
        <v>454</v>
      </c>
      <c r="F525" s="61">
        <v>0</v>
      </c>
      <c r="G525" s="61">
        <v>0</v>
      </c>
      <c r="H525" s="61">
        <v>0</v>
      </c>
      <c r="I525" s="61">
        <v>0</v>
      </c>
      <c r="J525" s="61">
        <v>0</v>
      </c>
      <c r="K525" s="61">
        <v>0</v>
      </c>
      <c r="L525" s="61">
        <v>0</v>
      </c>
      <c r="M525" s="61">
        <v>0</v>
      </c>
      <c r="N525" s="61">
        <v>0</v>
      </c>
      <c r="O525" s="61">
        <v>0</v>
      </c>
      <c r="P525" s="61">
        <v>0</v>
      </c>
      <c r="Q525" s="61">
        <v>0</v>
      </c>
      <c r="R525" s="61">
        <v>0</v>
      </c>
      <c r="S525" s="62">
        <f t="shared" si="122"/>
        <v>0</v>
      </c>
      <c r="T525" s="29"/>
      <c r="U525" s="29"/>
      <c r="V525" s="51">
        <v>0</v>
      </c>
      <c r="W525" s="51"/>
      <c r="X525" s="51"/>
      <c r="Y525" s="91"/>
      <c r="Z525" s="91"/>
      <c r="AA525" s="91"/>
      <c r="AB525" s="29"/>
      <c r="AC525" s="29"/>
      <c r="AD525" s="51">
        <f t="shared" si="123"/>
        <v>0</v>
      </c>
      <c r="AE525" s="51"/>
      <c r="AF525" s="33"/>
    </row>
    <row r="526" spans="1:32">
      <c r="A526" s="29">
        <v>512</v>
      </c>
      <c r="B526" s="95" t="s">
        <v>776</v>
      </c>
      <c r="C526" s="95" t="s">
        <v>1088</v>
      </c>
      <c r="D526" s="95" t="s">
        <v>889</v>
      </c>
      <c r="E526" s="97" t="s">
        <v>455</v>
      </c>
      <c r="F526" s="61">
        <v>-772000</v>
      </c>
      <c r="G526" s="61">
        <v>-965000</v>
      </c>
      <c r="H526" s="61">
        <v>-1158000</v>
      </c>
      <c r="I526" s="61">
        <v>-193000</v>
      </c>
      <c r="J526" s="61">
        <v>-386000</v>
      </c>
      <c r="K526" s="61">
        <v>-579000</v>
      </c>
      <c r="L526" s="61">
        <v>-772000</v>
      </c>
      <c r="M526" s="61">
        <v>-965000</v>
      </c>
      <c r="N526" s="61">
        <v>-1158000</v>
      </c>
      <c r="O526" s="61">
        <v>-193000</v>
      </c>
      <c r="P526" s="61">
        <v>-386000</v>
      </c>
      <c r="Q526" s="61">
        <v>-579000</v>
      </c>
      <c r="R526" s="61">
        <v>-772000</v>
      </c>
      <c r="S526" s="62">
        <f t="shared" si="122"/>
        <v>-675500</v>
      </c>
      <c r="T526" s="29"/>
      <c r="U526" s="29"/>
      <c r="V526" s="51">
        <v>-675500</v>
      </c>
      <c r="W526" s="51"/>
      <c r="X526" s="51"/>
      <c r="Y526" s="91"/>
      <c r="Z526" s="91"/>
      <c r="AA526" s="91"/>
      <c r="AB526" s="29"/>
      <c r="AC526" s="29"/>
      <c r="AD526" s="51">
        <f t="shared" si="123"/>
        <v>-675500</v>
      </c>
      <c r="AE526" s="51"/>
      <c r="AF526" s="33"/>
    </row>
    <row r="527" spans="1:32">
      <c r="A527" s="29">
        <v>513</v>
      </c>
      <c r="B527" s="95" t="s">
        <v>776</v>
      </c>
      <c r="C527" s="95" t="s">
        <v>1088</v>
      </c>
      <c r="D527" s="95" t="s">
        <v>838</v>
      </c>
      <c r="E527" s="97" t="s">
        <v>456</v>
      </c>
      <c r="F527" s="61">
        <v>-342500</v>
      </c>
      <c r="G527" s="61">
        <v>-428125</v>
      </c>
      <c r="H527" s="61">
        <v>0</v>
      </c>
      <c r="I527" s="61">
        <v>-85625</v>
      </c>
      <c r="J527" s="61">
        <v>-171250</v>
      </c>
      <c r="K527" s="61">
        <v>-256875</v>
      </c>
      <c r="L527" s="61">
        <v>-342500</v>
      </c>
      <c r="M527" s="61">
        <v>-428125</v>
      </c>
      <c r="N527" s="61">
        <v>0</v>
      </c>
      <c r="O527" s="61">
        <v>-85625</v>
      </c>
      <c r="P527" s="61">
        <v>-171250</v>
      </c>
      <c r="Q527" s="61">
        <v>-256875</v>
      </c>
      <c r="R527" s="61">
        <v>-342500</v>
      </c>
      <c r="S527" s="62">
        <f t="shared" si="122"/>
        <v>-214062.5</v>
      </c>
      <c r="T527" s="29"/>
      <c r="U527" s="29"/>
      <c r="V527" s="51">
        <v>-214062.5</v>
      </c>
      <c r="W527" s="51"/>
      <c r="X527" s="51"/>
      <c r="Y527" s="91"/>
      <c r="Z527" s="91"/>
      <c r="AA527" s="91"/>
      <c r="AB527" s="29"/>
      <c r="AC527" s="29"/>
      <c r="AD527" s="51">
        <f t="shared" si="123"/>
        <v>-214062.5</v>
      </c>
      <c r="AE527" s="51"/>
      <c r="AF527" s="33"/>
    </row>
    <row r="528" spans="1:32">
      <c r="A528" s="29">
        <v>514</v>
      </c>
      <c r="B528" s="95" t="s">
        <v>776</v>
      </c>
      <c r="C528" s="95" t="s">
        <v>1088</v>
      </c>
      <c r="D528" s="95" t="s">
        <v>922</v>
      </c>
      <c r="E528" s="97" t="s">
        <v>457</v>
      </c>
      <c r="F528" s="61">
        <v>-363333.33</v>
      </c>
      <c r="G528" s="61">
        <v>-454166.66</v>
      </c>
      <c r="H528" s="61">
        <v>-5.8207660913467401E-11</v>
      </c>
      <c r="I528" s="61">
        <v>-90833.330000000104</v>
      </c>
      <c r="J528" s="61">
        <v>-181666.66</v>
      </c>
      <c r="K528" s="61">
        <v>-272500</v>
      </c>
      <c r="L528" s="61">
        <v>-363333.33</v>
      </c>
      <c r="M528" s="61">
        <v>-454166.66</v>
      </c>
      <c r="N528" s="61">
        <v>-1.16415321826935E-10</v>
      </c>
      <c r="O528" s="61">
        <v>-90833.330000000104</v>
      </c>
      <c r="P528" s="61">
        <v>-181666.66</v>
      </c>
      <c r="Q528" s="61">
        <v>-272500</v>
      </c>
      <c r="R528" s="61">
        <v>-363333.33</v>
      </c>
      <c r="S528" s="62">
        <f t="shared" si="122"/>
        <v>-227083.33</v>
      </c>
      <c r="T528" s="29"/>
      <c r="U528" s="29"/>
      <c r="V528" s="51">
        <v>-227083.33</v>
      </c>
      <c r="W528" s="51"/>
      <c r="X528" s="51"/>
      <c r="Y528" s="91"/>
      <c r="Z528" s="91"/>
      <c r="AA528" s="91"/>
      <c r="AB528" s="29"/>
      <c r="AC528" s="29"/>
      <c r="AD528" s="51">
        <f t="shared" si="123"/>
        <v>-227083.33</v>
      </c>
      <c r="AE528" s="51"/>
      <c r="AF528" s="33"/>
    </row>
    <row r="529" spans="1:32">
      <c r="A529" s="29">
        <v>515</v>
      </c>
      <c r="B529" s="95" t="s">
        <v>776</v>
      </c>
      <c r="C529" s="95" t="s">
        <v>1088</v>
      </c>
      <c r="D529" s="95" t="s">
        <v>885</v>
      </c>
      <c r="E529" s="97" t="s">
        <v>458</v>
      </c>
      <c r="F529" s="61">
        <v>-42604.17</v>
      </c>
      <c r="G529" s="61">
        <v>170416.66</v>
      </c>
      <c r="H529" s="61">
        <v>127812.5</v>
      </c>
      <c r="I529" s="61">
        <v>85208.33</v>
      </c>
      <c r="J529" s="61">
        <v>42604.160000000003</v>
      </c>
      <c r="K529" s="61">
        <v>255625</v>
      </c>
      <c r="L529" s="61">
        <v>213020.83</v>
      </c>
      <c r="M529" s="61">
        <v>426041.66</v>
      </c>
      <c r="N529" s="61">
        <v>383437.5</v>
      </c>
      <c r="O529" s="61">
        <v>340833.33</v>
      </c>
      <c r="P529" s="61">
        <v>42604.159999999902</v>
      </c>
      <c r="Q529" s="61">
        <v>255625</v>
      </c>
      <c r="R529" s="61">
        <v>-42604.1700000001</v>
      </c>
      <c r="S529" s="62">
        <f t="shared" si="122"/>
        <v>191718.74666666667</v>
      </c>
      <c r="T529" s="29"/>
      <c r="U529" s="29"/>
      <c r="V529" s="51">
        <v>191718.74666666667</v>
      </c>
      <c r="W529" s="51"/>
      <c r="X529" s="51"/>
      <c r="Y529" s="91"/>
      <c r="Z529" s="91"/>
      <c r="AA529" s="91"/>
      <c r="AB529" s="29"/>
      <c r="AC529" s="29"/>
      <c r="AD529" s="51">
        <f t="shared" si="123"/>
        <v>191718.74666666667</v>
      </c>
      <c r="AE529" s="51"/>
      <c r="AF529" s="33"/>
    </row>
    <row r="530" spans="1:32">
      <c r="A530" s="29">
        <v>516</v>
      </c>
      <c r="B530" s="95" t="s">
        <v>776</v>
      </c>
      <c r="C530" s="95" t="s">
        <v>1088</v>
      </c>
      <c r="D530" s="95" t="s">
        <v>886</v>
      </c>
      <c r="E530" s="97" t="s">
        <v>459</v>
      </c>
      <c r="F530" s="61">
        <v>-44166.67</v>
      </c>
      <c r="G530" s="61">
        <v>176666.66</v>
      </c>
      <c r="H530" s="61">
        <v>132500</v>
      </c>
      <c r="I530" s="61">
        <v>88333.33</v>
      </c>
      <c r="J530" s="61">
        <v>44166.66</v>
      </c>
      <c r="K530" s="61">
        <v>265000</v>
      </c>
      <c r="L530" s="61">
        <v>220833.33</v>
      </c>
      <c r="M530" s="61">
        <v>441666.66</v>
      </c>
      <c r="N530" s="61">
        <v>397500</v>
      </c>
      <c r="O530" s="61">
        <v>353333.33</v>
      </c>
      <c r="P530" s="61">
        <v>44166.66</v>
      </c>
      <c r="Q530" s="61">
        <v>265000</v>
      </c>
      <c r="R530" s="61">
        <v>-44166.67</v>
      </c>
      <c r="S530" s="62">
        <f t="shared" si="122"/>
        <v>198749.99666666667</v>
      </c>
      <c r="T530" s="29"/>
      <c r="U530" s="29"/>
      <c r="V530" s="51">
        <v>198749.99666666667</v>
      </c>
      <c r="W530" s="51"/>
      <c r="X530" s="51"/>
      <c r="Y530" s="91"/>
      <c r="Z530" s="91"/>
      <c r="AA530" s="91"/>
      <c r="AB530" s="29"/>
      <c r="AC530" s="29"/>
      <c r="AD530" s="51">
        <f t="shared" si="123"/>
        <v>198749.99666666667</v>
      </c>
      <c r="AE530" s="51"/>
      <c r="AF530" s="33"/>
    </row>
    <row r="531" spans="1:32">
      <c r="A531" s="29">
        <v>517</v>
      </c>
      <c r="B531" s="95" t="s">
        <v>776</v>
      </c>
      <c r="C531" s="95" t="s">
        <v>1088</v>
      </c>
      <c r="D531" s="95" t="s">
        <v>923</v>
      </c>
      <c r="E531" s="97" t="s">
        <v>460</v>
      </c>
      <c r="F531" s="61">
        <v>-213020.84</v>
      </c>
      <c r="G531" s="61">
        <v>-255625</v>
      </c>
      <c r="H531" s="61">
        <v>-298229.17</v>
      </c>
      <c r="I531" s="61">
        <v>-340833.34</v>
      </c>
      <c r="J531" s="61">
        <v>-383437.5</v>
      </c>
      <c r="K531" s="61">
        <v>-426041.67</v>
      </c>
      <c r="L531" s="61">
        <v>-468645.84</v>
      </c>
      <c r="M531" s="61">
        <v>-511250</v>
      </c>
      <c r="N531" s="61">
        <v>-553854.17000000004</v>
      </c>
      <c r="O531" s="61">
        <v>-596458.34</v>
      </c>
      <c r="P531" s="61">
        <v>-383437.5</v>
      </c>
      <c r="Q531" s="61">
        <v>-426041.67</v>
      </c>
      <c r="R531" s="61">
        <v>-213020.84</v>
      </c>
      <c r="S531" s="62">
        <f t="shared" si="122"/>
        <v>-404739.58666666661</v>
      </c>
      <c r="T531" s="29"/>
      <c r="U531" s="29"/>
      <c r="V531" s="51">
        <v>-404739.58666666661</v>
      </c>
      <c r="W531" s="51"/>
      <c r="X531" s="51"/>
      <c r="Y531" s="91"/>
      <c r="Z531" s="91"/>
      <c r="AA531" s="91"/>
      <c r="AB531" s="29"/>
      <c r="AC531" s="29"/>
      <c r="AD531" s="51">
        <f t="shared" si="123"/>
        <v>-404739.58666666661</v>
      </c>
      <c r="AE531" s="51"/>
      <c r="AF531" s="33"/>
    </row>
    <row r="532" spans="1:32">
      <c r="A532" s="29">
        <v>518</v>
      </c>
      <c r="B532" s="95" t="s">
        <v>776</v>
      </c>
      <c r="C532" s="95" t="s">
        <v>1088</v>
      </c>
      <c r="D532" s="95" t="s">
        <v>924</v>
      </c>
      <c r="E532" s="97" t="s">
        <v>461</v>
      </c>
      <c r="F532" s="61">
        <v>-220833.34</v>
      </c>
      <c r="G532" s="61">
        <v>-265000</v>
      </c>
      <c r="H532" s="61">
        <v>-309166.67</v>
      </c>
      <c r="I532" s="61">
        <v>-353333.34</v>
      </c>
      <c r="J532" s="61">
        <v>-397500</v>
      </c>
      <c r="K532" s="61">
        <v>-441666.67</v>
      </c>
      <c r="L532" s="61">
        <v>-485833.34</v>
      </c>
      <c r="M532" s="61">
        <v>-530000</v>
      </c>
      <c r="N532" s="61">
        <v>-574166.67000000004</v>
      </c>
      <c r="O532" s="61">
        <v>-618333.34</v>
      </c>
      <c r="P532" s="61">
        <v>-397500</v>
      </c>
      <c r="Q532" s="61">
        <v>-441666.67</v>
      </c>
      <c r="R532" s="61">
        <v>-220833.34</v>
      </c>
      <c r="S532" s="62">
        <f t="shared" si="122"/>
        <v>-419583.33666666661</v>
      </c>
      <c r="T532" s="29"/>
      <c r="U532" s="29"/>
      <c r="V532" s="51">
        <v>-419583.33666666661</v>
      </c>
      <c r="W532" s="51"/>
      <c r="X532" s="51"/>
      <c r="Y532" s="91"/>
      <c r="Z532" s="91"/>
      <c r="AA532" s="91"/>
      <c r="AB532" s="29"/>
      <c r="AC532" s="29"/>
      <c r="AD532" s="51">
        <f t="shared" si="123"/>
        <v>-419583.33666666661</v>
      </c>
      <c r="AE532" s="51"/>
      <c r="AF532" s="33"/>
    </row>
    <row r="533" spans="1:32">
      <c r="A533" s="29">
        <v>519</v>
      </c>
      <c r="B533" s="95" t="s">
        <v>776</v>
      </c>
      <c r="C533" s="95" t="s">
        <v>1088</v>
      </c>
      <c r="D533" s="95" t="s">
        <v>925</v>
      </c>
      <c r="E533" s="97" t="s">
        <v>626</v>
      </c>
      <c r="F533" s="61">
        <v>-75416.67</v>
      </c>
      <c r="G533" s="61">
        <v>-150833.34</v>
      </c>
      <c r="H533" s="61">
        <v>-226250</v>
      </c>
      <c r="I533" s="61">
        <v>-301666.67</v>
      </c>
      <c r="J533" s="61">
        <v>-377083.34</v>
      </c>
      <c r="K533" s="61">
        <v>-452500</v>
      </c>
      <c r="L533" s="61">
        <v>-75416.67</v>
      </c>
      <c r="M533" s="61">
        <v>-150833.34</v>
      </c>
      <c r="N533" s="61">
        <v>-226250</v>
      </c>
      <c r="O533" s="61">
        <v>-301666.67</v>
      </c>
      <c r="P533" s="61">
        <v>-377083.34</v>
      </c>
      <c r="Q533" s="61">
        <v>-452500</v>
      </c>
      <c r="R533" s="61">
        <v>-75416.67</v>
      </c>
      <c r="S533" s="62">
        <f t="shared" si="122"/>
        <v>-263958.33666666667</v>
      </c>
      <c r="T533" s="29"/>
      <c r="U533" s="29"/>
      <c r="V533" s="51">
        <v>-263958.33666666667</v>
      </c>
      <c r="W533" s="51"/>
      <c r="X533" s="51"/>
      <c r="Y533" s="91"/>
      <c r="Z533" s="91"/>
      <c r="AA533" s="91"/>
      <c r="AB533" s="29"/>
      <c r="AC533" s="29"/>
      <c r="AD533" s="51">
        <f t="shared" si="123"/>
        <v>-263958.33666666667</v>
      </c>
      <c r="AE533" s="51"/>
      <c r="AF533" s="33"/>
    </row>
    <row r="534" spans="1:32">
      <c r="A534" s="29">
        <v>520</v>
      </c>
      <c r="B534" s="95" t="s">
        <v>776</v>
      </c>
      <c r="C534" s="95" t="s">
        <v>1088</v>
      </c>
      <c r="D534" s="95" t="s">
        <v>926</v>
      </c>
      <c r="E534" s="97" t="s">
        <v>627</v>
      </c>
      <c r="F534" s="61">
        <v>-63666.67</v>
      </c>
      <c r="G534" s="61">
        <v>-127333.34</v>
      </c>
      <c r="H534" s="61">
        <v>-191000</v>
      </c>
      <c r="I534" s="61">
        <v>-254666.67</v>
      </c>
      <c r="J534" s="61">
        <v>-318333.34000000003</v>
      </c>
      <c r="K534" s="61">
        <v>-382000</v>
      </c>
      <c r="L534" s="61">
        <v>-63666.67</v>
      </c>
      <c r="M534" s="61">
        <v>-127333.34</v>
      </c>
      <c r="N534" s="61">
        <v>-191000</v>
      </c>
      <c r="O534" s="61">
        <v>-254666.67</v>
      </c>
      <c r="P534" s="61">
        <v>-318333.34000000003</v>
      </c>
      <c r="Q534" s="61">
        <v>-382000</v>
      </c>
      <c r="R534" s="61">
        <v>-63666.67</v>
      </c>
      <c r="S534" s="62">
        <f t="shared" si="122"/>
        <v>-222833.33666666667</v>
      </c>
      <c r="T534" s="29"/>
      <c r="U534" s="29"/>
      <c r="V534" s="51">
        <v>-222833.33666666667</v>
      </c>
      <c r="W534" s="51"/>
      <c r="X534" s="51"/>
      <c r="Y534" s="91"/>
      <c r="Z534" s="91"/>
      <c r="AA534" s="91"/>
      <c r="AB534" s="29"/>
      <c r="AC534" s="29"/>
      <c r="AD534" s="51">
        <f t="shared" si="123"/>
        <v>-222833.33666666667</v>
      </c>
      <c r="AE534" s="51"/>
      <c r="AF534" s="33"/>
    </row>
    <row r="535" spans="1:32">
      <c r="A535" s="29">
        <v>521</v>
      </c>
      <c r="B535" s="95" t="s">
        <v>776</v>
      </c>
      <c r="C535" s="95" t="s">
        <v>1088</v>
      </c>
      <c r="D535" s="95" t="s">
        <v>927</v>
      </c>
      <c r="E535" s="97" t="s">
        <v>628</v>
      </c>
      <c r="F535" s="61">
        <v>-106500</v>
      </c>
      <c r="G535" s="61">
        <v>-213000</v>
      </c>
      <c r="H535" s="61">
        <v>-319500</v>
      </c>
      <c r="I535" s="61">
        <v>-426000</v>
      </c>
      <c r="J535" s="61">
        <v>-532500</v>
      </c>
      <c r="K535" s="61">
        <v>-639000</v>
      </c>
      <c r="L535" s="61">
        <v>-106500</v>
      </c>
      <c r="M535" s="61">
        <v>-213000</v>
      </c>
      <c r="N535" s="61">
        <v>-319500</v>
      </c>
      <c r="O535" s="61">
        <v>-426000</v>
      </c>
      <c r="P535" s="61">
        <v>-532500</v>
      </c>
      <c r="Q535" s="61">
        <v>-639000</v>
      </c>
      <c r="R535" s="61">
        <v>-106500</v>
      </c>
      <c r="S535" s="62">
        <f t="shared" si="122"/>
        <v>-372750</v>
      </c>
      <c r="T535" s="29"/>
      <c r="U535" s="29"/>
      <c r="V535" s="51">
        <v>-372750</v>
      </c>
      <c r="W535" s="51"/>
      <c r="X535" s="51"/>
      <c r="Y535" s="91"/>
      <c r="Z535" s="91"/>
      <c r="AA535" s="91"/>
      <c r="AB535" s="29"/>
      <c r="AC535" s="29"/>
      <c r="AD535" s="51">
        <f t="shared" si="123"/>
        <v>-372750</v>
      </c>
      <c r="AE535" s="51"/>
      <c r="AF535" s="33"/>
    </row>
    <row r="536" spans="1:32">
      <c r="A536" s="29">
        <v>522</v>
      </c>
      <c r="B536" s="95" t="s">
        <v>776</v>
      </c>
      <c r="C536" s="95" t="s">
        <v>1088</v>
      </c>
      <c r="D536" s="95" t="s">
        <v>928</v>
      </c>
      <c r="E536" s="97" t="s">
        <v>666</v>
      </c>
      <c r="F536" s="61">
        <v>-89500</v>
      </c>
      <c r="G536" s="61">
        <v>-179000</v>
      </c>
      <c r="H536" s="61">
        <v>-268500</v>
      </c>
      <c r="I536" s="61">
        <v>-358000</v>
      </c>
      <c r="J536" s="61">
        <v>-447500</v>
      </c>
      <c r="K536" s="61">
        <v>-537000</v>
      </c>
      <c r="L536" s="61">
        <v>-89500</v>
      </c>
      <c r="M536" s="61">
        <v>-179000</v>
      </c>
      <c r="N536" s="61">
        <v>-268500</v>
      </c>
      <c r="O536" s="61">
        <v>-358000</v>
      </c>
      <c r="P536" s="61">
        <v>-447500</v>
      </c>
      <c r="Q536" s="61">
        <v>-537000</v>
      </c>
      <c r="R536" s="61">
        <v>-89500</v>
      </c>
      <c r="S536" s="62">
        <f t="shared" si="122"/>
        <v>-313250</v>
      </c>
      <c r="T536" s="29"/>
      <c r="U536" s="29"/>
      <c r="V536" s="51">
        <v>-313250</v>
      </c>
      <c r="W536" s="51"/>
      <c r="X536" s="51"/>
      <c r="Y536" s="91"/>
      <c r="Z536" s="91"/>
      <c r="AA536" s="91"/>
      <c r="AB536" s="29"/>
      <c r="AC536" s="29"/>
      <c r="AD536" s="51">
        <f t="shared" si="123"/>
        <v>-313250</v>
      </c>
      <c r="AE536" s="51"/>
      <c r="AF536" s="33"/>
    </row>
    <row r="537" spans="1:32">
      <c r="A537" s="29">
        <v>523</v>
      </c>
      <c r="B537" s="95" t="s">
        <v>776</v>
      </c>
      <c r="C537" s="95" t="s">
        <v>1088</v>
      </c>
      <c r="D537" s="95" t="s">
        <v>929</v>
      </c>
      <c r="E537" s="97" t="s">
        <v>667</v>
      </c>
      <c r="F537" s="61">
        <v>-63000</v>
      </c>
      <c r="G537" s="61">
        <v>-126000</v>
      </c>
      <c r="H537" s="61">
        <v>-189000</v>
      </c>
      <c r="I537" s="61">
        <v>-252000</v>
      </c>
      <c r="J537" s="61">
        <v>-315000</v>
      </c>
      <c r="K537" s="61">
        <v>-378000</v>
      </c>
      <c r="L537" s="61">
        <v>-63000</v>
      </c>
      <c r="M537" s="61">
        <v>-126000</v>
      </c>
      <c r="N537" s="61">
        <v>-189000</v>
      </c>
      <c r="O537" s="61">
        <v>-252000</v>
      </c>
      <c r="P537" s="61">
        <v>-315000</v>
      </c>
      <c r="Q537" s="61">
        <v>-378000</v>
      </c>
      <c r="R537" s="61">
        <v>-63000</v>
      </c>
      <c r="S537" s="62">
        <f t="shared" si="122"/>
        <v>-220500</v>
      </c>
      <c r="T537" s="29"/>
      <c r="U537" s="29"/>
      <c r="V537" s="51">
        <v>-220500</v>
      </c>
      <c r="W537" s="51"/>
      <c r="X537" s="51"/>
      <c r="Y537" s="91"/>
      <c r="Z537" s="91"/>
      <c r="AA537" s="91"/>
      <c r="AB537" s="29"/>
      <c r="AC537" s="29"/>
      <c r="AD537" s="51">
        <f t="shared" si="123"/>
        <v>-220500</v>
      </c>
      <c r="AE537" s="51"/>
      <c r="AF537" s="33"/>
    </row>
    <row r="538" spans="1:32">
      <c r="A538" s="29">
        <v>524</v>
      </c>
      <c r="B538" s="95" t="s">
        <v>776</v>
      </c>
      <c r="C538" s="95" t="s">
        <v>1088</v>
      </c>
      <c r="D538" s="95" t="s">
        <v>930</v>
      </c>
      <c r="E538" s="97" t="s">
        <v>668</v>
      </c>
      <c r="F538" s="61">
        <v>-139166.66</v>
      </c>
      <c r="G538" s="61">
        <v>-208750</v>
      </c>
      <c r="H538" s="61">
        <v>-278333.33</v>
      </c>
      <c r="I538" s="61">
        <v>-347916.66</v>
      </c>
      <c r="J538" s="61">
        <v>-5.8207660913467401E-11</v>
      </c>
      <c r="K538" s="61">
        <v>-69583.330000000104</v>
      </c>
      <c r="L538" s="61">
        <v>-139166.66</v>
      </c>
      <c r="M538" s="61">
        <v>-208750</v>
      </c>
      <c r="N538" s="61">
        <v>-278333.33</v>
      </c>
      <c r="O538" s="61">
        <v>-347916.66</v>
      </c>
      <c r="P538" s="61">
        <v>-417500</v>
      </c>
      <c r="Q538" s="61">
        <v>-69583.330000000104</v>
      </c>
      <c r="R538" s="61">
        <v>-139166.66</v>
      </c>
      <c r="S538" s="62">
        <f t="shared" si="122"/>
        <v>-208749.99666666667</v>
      </c>
      <c r="T538" s="29"/>
      <c r="U538" s="29"/>
      <c r="V538" s="51">
        <v>-208749.99666666667</v>
      </c>
      <c r="W538" s="51"/>
      <c r="X538" s="51"/>
      <c r="Y538" s="91"/>
      <c r="Z538" s="91"/>
      <c r="AA538" s="91"/>
      <c r="AB538" s="29"/>
      <c r="AC538" s="29"/>
      <c r="AD538" s="51">
        <f t="shared" si="123"/>
        <v>-208749.99666666667</v>
      </c>
      <c r="AE538" s="51"/>
      <c r="AF538" s="33"/>
    </row>
    <row r="539" spans="1:32">
      <c r="A539" s="29">
        <v>525</v>
      </c>
      <c r="B539" s="95" t="s">
        <v>776</v>
      </c>
      <c r="C539" s="95" t="s">
        <v>1089</v>
      </c>
      <c r="D539" s="95" t="s">
        <v>834</v>
      </c>
      <c r="E539" s="97" t="s">
        <v>227</v>
      </c>
      <c r="F539" s="61">
        <v>-3590000</v>
      </c>
      <c r="G539" s="61">
        <v>0</v>
      </c>
      <c r="H539" s="61">
        <v>-3590000</v>
      </c>
      <c r="I539" s="61">
        <v>-3590000</v>
      </c>
      <c r="J539" s="61">
        <v>0</v>
      </c>
      <c r="K539" s="61">
        <v>-3590000</v>
      </c>
      <c r="L539" s="61">
        <v>-3590000</v>
      </c>
      <c r="M539" s="61">
        <v>0</v>
      </c>
      <c r="N539" s="61">
        <v>-3590000</v>
      </c>
      <c r="O539" s="61">
        <v>-3590000</v>
      </c>
      <c r="P539" s="61">
        <v>0</v>
      </c>
      <c r="Q539" s="61">
        <v>-3590000</v>
      </c>
      <c r="R539" s="61">
        <v>-3590000</v>
      </c>
      <c r="S539" s="62">
        <f t="shared" si="122"/>
        <v>-2393333.3333333335</v>
      </c>
      <c r="T539" s="29"/>
      <c r="U539" s="29"/>
      <c r="V539" s="51"/>
      <c r="W539" s="51">
        <v>-2393333.3333333335</v>
      </c>
      <c r="X539" s="51"/>
      <c r="Y539" s="91"/>
      <c r="Z539" s="91"/>
      <c r="AA539" s="91"/>
      <c r="AB539" s="29"/>
      <c r="AC539" s="51">
        <f t="shared" ref="AC539" si="124">+S539</f>
        <v>-2393333.3333333335</v>
      </c>
      <c r="AD539" s="51"/>
      <c r="AE539" s="51"/>
      <c r="AF539" s="33"/>
    </row>
    <row r="540" spans="1:32">
      <c r="A540" s="29">
        <v>526</v>
      </c>
      <c r="B540" s="95" t="s">
        <v>776</v>
      </c>
      <c r="C540" s="95" t="s">
        <v>1090</v>
      </c>
      <c r="D540" s="95" t="s">
        <v>1091</v>
      </c>
      <c r="E540" s="111" t="s">
        <v>466</v>
      </c>
      <c r="F540" s="61">
        <v>-66090</v>
      </c>
      <c r="G540" s="61">
        <v>-66090</v>
      </c>
      <c r="H540" s="61">
        <v>-66090</v>
      </c>
      <c r="I540" s="61">
        <v>0</v>
      </c>
      <c r="J540" s="61">
        <v>0</v>
      </c>
      <c r="K540" s="61">
        <v>0</v>
      </c>
      <c r="L540" s="61">
        <v>-113050</v>
      </c>
      <c r="M540" s="61">
        <v>-113050</v>
      </c>
      <c r="N540" s="61">
        <v>-94962</v>
      </c>
      <c r="O540" s="61">
        <v>0</v>
      </c>
      <c r="P540" s="61">
        <v>0</v>
      </c>
      <c r="Q540" s="61">
        <v>-102020</v>
      </c>
      <c r="R540" s="61">
        <v>-294060</v>
      </c>
      <c r="S540" s="62">
        <f t="shared" si="122"/>
        <v>-61278.083333333336</v>
      </c>
      <c r="T540" s="29"/>
      <c r="U540" s="51"/>
      <c r="V540" s="51">
        <v>-61278.083333333336</v>
      </c>
      <c r="W540" s="51"/>
      <c r="X540" s="51"/>
      <c r="Y540" s="91"/>
      <c r="Z540" s="91"/>
      <c r="AA540" s="91"/>
      <c r="AB540" s="29"/>
      <c r="AC540" s="29"/>
      <c r="AD540" s="51">
        <f t="shared" si="123"/>
        <v>-61278.083333333336</v>
      </c>
      <c r="AE540" s="51"/>
      <c r="AF540" s="33"/>
    </row>
    <row r="541" spans="1:32">
      <c r="A541" s="29">
        <v>527</v>
      </c>
      <c r="B541" s="95" t="s">
        <v>776</v>
      </c>
      <c r="C541" s="95" t="s">
        <v>1090</v>
      </c>
      <c r="D541" s="95" t="s">
        <v>1092</v>
      </c>
      <c r="E541" s="97" t="s">
        <v>467</v>
      </c>
      <c r="F541" s="61">
        <v>-61761.87</v>
      </c>
      <c r="G541" s="61">
        <v>-21943.09</v>
      </c>
      <c r="H541" s="61">
        <v>-43886.18</v>
      </c>
      <c r="I541" s="61">
        <v>-67079.14</v>
      </c>
      <c r="J541" s="61">
        <v>-21318.16</v>
      </c>
      <c r="K541" s="61">
        <v>-44511.12</v>
      </c>
      <c r="L541" s="61">
        <v>-67704.08</v>
      </c>
      <c r="M541" s="61">
        <v>-21943.09</v>
      </c>
      <c r="N541" s="61">
        <v>-45136.05</v>
      </c>
      <c r="O541" s="61">
        <v>-68329.009999999995</v>
      </c>
      <c r="P541" s="61">
        <v>-22568.03</v>
      </c>
      <c r="Q541" s="61">
        <v>-45760.99</v>
      </c>
      <c r="R541" s="61">
        <v>-7.2759576141834308E-12</v>
      </c>
      <c r="S541" s="62">
        <f t="shared" si="122"/>
        <v>-41754.989583333336</v>
      </c>
      <c r="T541" s="29"/>
      <c r="U541" s="29"/>
      <c r="V541" s="51">
        <v>-41754.989583333336</v>
      </c>
      <c r="W541" s="51"/>
      <c r="X541" s="51"/>
      <c r="Y541" s="91"/>
      <c r="Z541" s="91"/>
      <c r="AA541" s="91"/>
      <c r="AB541" s="29"/>
      <c r="AC541" s="29"/>
      <c r="AD541" s="51">
        <f t="shared" si="123"/>
        <v>-41754.989583333336</v>
      </c>
      <c r="AE541" s="51"/>
      <c r="AF541" s="33"/>
    </row>
    <row r="542" spans="1:32">
      <c r="A542" s="29">
        <v>528</v>
      </c>
      <c r="B542" s="95" t="s">
        <v>776</v>
      </c>
      <c r="C542" s="95" t="s">
        <v>1090</v>
      </c>
      <c r="D542" s="95" t="s">
        <v>1093</v>
      </c>
      <c r="E542" s="97" t="s">
        <v>468</v>
      </c>
      <c r="F542" s="61">
        <v>-570707</v>
      </c>
      <c r="G542" s="61">
        <v>-570707</v>
      </c>
      <c r="H542" s="61">
        <v>-570707</v>
      </c>
      <c r="I542" s="61">
        <v>-570707</v>
      </c>
      <c r="J542" s="61">
        <v>-570707</v>
      </c>
      <c r="K542" s="61">
        <v>-570707</v>
      </c>
      <c r="L542" s="61">
        <v>-570707</v>
      </c>
      <c r="M542" s="61">
        <v>-570707</v>
      </c>
      <c r="N542" s="61">
        <v>-570707</v>
      </c>
      <c r="O542" s="61">
        <v>-570707</v>
      </c>
      <c r="P542" s="61">
        <v>-570707</v>
      </c>
      <c r="Q542" s="61">
        <v>-570707</v>
      </c>
      <c r="R542" s="61">
        <v>-420848</v>
      </c>
      <c r="S542" s="62">
        <f t="shared" si="122"/>
        <v>-564462.875</v>
      </c>
      <c r="T542" s="29"/>
      <c r="U542" s="29"/>
      <c r="V542" s="51">
        <v>-564462.875</v>
      </c>
      <c r="W542" s="51"/>
      <c r="X542" s="51"/>
      <c r="Y542" s="91"/>
      <c r="Z542" s="91"/>
      <c r="AA542" s="91"/>
      <c r="AB542" s="29"/>
      <c r="AC542" s="29"/>
      <c r="AD542" s="51">
        <f t="shared" si="123"/>
        <v>-564462.875</v>
      </c>
      <c r="AE542" s="51"/>
      <c r="AF542" s="33"/>
    </row>
    <row r="543" spans="1:32">
      <c r="A543" s="29">
        <v>529</v>
      </c>
      <c r="B543" s="95" t="s">
        <v>776</v>
      </c>
      <c r="C543" s="95" t="s">
        <v>1094</v>
      </c>
      <c r="D543" s="95" t="s">
        <v>19</v>
      </c>
      <c r="E543" s="97" t="s">
        <v>464</v>
      </c>
      <c r="F543" s="61">
        <v>-1026586.12</v>
      </c>
      <c r="G543" s="61">
        <v>-1162725.33</v>
      </c>
      <c r="H543" s="61">
        <v>-1139089.24</v>
      </c>
      <c r="I543" s="61">
        <v>-1507548.46</v>
      </c>
      <c r="J543" s="61">
        <v>-1763851.32</v>
      </c>
      <c r="K543" s="61">
        <v>-1934689.15</v>
      </c>
      <c r="L543" s="61">
        <v>-2089262.6</v>
      </c>
      <c r="M543" s="61">
        <v>-1216303.5</v>
      </c>
      <c r="N543" s="61">
        <v>-1420637.14</v>
      </c>
      <c r="O543" s="61">
        <v>-1643497.37</v>
      </c>
      <c r="P543" s="61">
        <v>-1770617.58</v>
      </c>
      <c r="Q543" s="61">
        <v>-2039981.2</v>
      </c>
      <c r="R543" s="61">
        <v>-1199384.68</v>
      </c>
      <c r="S543" s="62">
        <f t="shared" si="122"/>
        <v>-1566765.6908333332</v>
      </c>
      <c r="T543" s="29"/>
      <c r="U543" s="29"/>
      <c r="V543" s="51">
        <v>-1566765.6908333332</v>
      </c>
      <c r="W543" s="51"/>
      <c r="X543" s="51"/>
      <c r="Y543" s="91"/>
      <c r="Z543" s="91"/>
      <c r="AA543" s="91"/>
      <c r="AB543" s="29"/>
      <c r="AC543" s="29"/>
      <c r="AD543" s="51">
        <f t="shared" si="123"/>
        <v>-1566765.6908333332</v>
      </c>
      <c r="AE543" s="51"/>
      <c r="AF543" s="33"/>
    </row>
    <row r="544" spans="1:32">
      <c r="A544" s="29">
        <v>530</v>
      </c>
      <c r="B544" s="95" t="s">
        <v>776</v>
      </c>
      <c r="C544" s="95" t="s">
        <v>1094</v>
      </c>
      <c r="D544" s="95" t="s">
        <v>24</v>
      </c>
      <c r="E544" s="97" t="s">
        <v>465</v>
      </c>
      <c r="F544" s="61">
        <v>-1521146.44</v>
      </c>
      <c r="G544" s="61">
        <v>-1594988.02</v>
      </c>
      <c r="H544" s="61">
        <v>-293182.7</v>
      </c>
      <c r="I544" s="61">
        <v>-386566.98</v>
      </c>
      <c r="J544" s="61">
        <v>-472225</v>
      </c>
      <c r="K544" s="61">
        <v>-554923.80000000005</v>
      </c>
      <c r="L544" s="61">
        <v>-647095</v>
      </c>
      <c r="M544" s="61">
        <v>-735137.39</v>
      </c>
      <c r="N544" s="61">
        <v>-822295.23</v>
      </c>
      <c r="O544" s="61">
        <v>-891999.12</v>
      </c>
      <c r="P544" s="61">
        <v>-960138.82</v>
      </c>
      <c r="Q544" s="61">
        <v>-1055539.1499999999</v>
      </c>
      <c r="R544" s="61">
        <v>-955403.61</v>
      </c>
      <c r="S544" s="62">
        <f t="shared" si="122"/>
        <v>-804363.85291666666</v>
      </c>
      <c r="T544" s="29"/>
      <c r="U544" s="29"/>
      <c r="V544" s="51">
        <v>-804363.85291666666</v>
      </c>
      <c r="W544" s="51"/>
      <c r="X544" s="51"/>
      <c r="Y544" s="91"/>
      <c r="Z544" s="91"/>
      <c r="AA544" s="91"/>
      <c r="AB544" s="29"/>
      <c r="AC544" s="29"/>
      <c r="AD544" s="51">
        <f t="shared" si="123"/>
        <v>-804363.85291666666</v>
      </c>
      <c r="AE544" s="51"/>
      <c r="AF544" s="33"/>
    </row>
    <row r="545" spans="1:32">
      <c r="A545" s="29">
        <v>531</v>
      </c>
      <c r="B545" s="95" t="s">
        <v>776</v>
      </c>
      <c r="C545" s="95" t="s">
        <v>1095</v>
      </c>
      <c r="D545" s="95" t="s">
        <v>19</v>
      </c>
      <c r="E545" s="97" t="s">
        <v>229</v>
      </c>
      <c r="F545" s="61">
        <v>-2449529.34</v>
      </c>
      <c r="G545" s="61">
        <v>-2434538.69</v>
      </c>
      <c r="H545" s="61">
        <v>-2456879.7400000002</v>
      </c>
      <c r="I545" s="61">
        <v>-2481640.12</v>
      </c>
      <c r="J545" s="61">
        <v>-2486159.4</v>
      </c>
      <c r="K545" s="61">
        <v>-2500756.27</v>
      </c>
      <c r="L545" s="61">
        <v>-2431744.7999999998</v>
      </c>
      <c r="M545" s="61">
        <v>-2453281.7599999998</v>
      </c>
      <c r="N545" s="61">
        <v>-2457622.6</v>
      </c>
      <c r="O545" s="61">
        <v>-2476305.1</v>
      </c>
      <c r="P545" s="61">
        <v>-2525819.73</v>
      </c>
      <c r="Q545" s="61">
        <v>-2572525.89</v>
      </c>
      <c r="R545" s="61">
        <v>-2486292.2200000002</v>
      </c>
      <c r="S545" s="62">
        <f t="shared" si="122"/>
        <v>-2478765.4066666672</v>
      </c>
      <c r="T545" s="29"/>
      <c r="U545" s="29"/>
      <c r="V545" s="51">
        <v>-2478765.4066666672</v>
      </c>
      <c r="W545" s="51"/>
      <c r="X545" s="51"/>
      <c r="Y545" s="91"/>
      <c r="Z545" s="91"/>
      <c r="AA545" s="91"/>
      <c r="AB545" s="29"/>
      <c r="AC545" s="29"/>
      <c r="AD545" s="51">
        <f t="shared" si="123"/>
        <v>-2478765.4066666672</v>
      </c>
      <c r="AE545" s="51"/>
      <c r="AF545" s="33"/>
    </row>
    <row r="546" spans="1:32">
      <c r="A546" s="29">
        <v>532</v>
      </c>
      <c r="B546" s="95" t="s">
        <v>776</v>
      </c>
      <c r="C546" s="95" t="s">
        <v>1096</v>
      </c>
      <c r="D546" s="95" t="s">
        <v>19</v>
      </c>
      <c r="E546" s="97" t="s">
        <v>155</v>
      </c>
      <c r="F546" s="61">
        <v>-213748.65</v>
      </c>
      <c r="G546" s="61">
        <v>-21604.11</v>
      </c>
      <c r="H546" s="61">
        <v>-366890.1</v>
      </c>
      <c r="I546" s="61">
        <v>-126997.28</v>
      </c>
      <c r="J546" s="61">
        <v>-37025.379999999997</v>
      </c>
      <c r="K546" s="61">
        <v>-85808.35</v>
      </c>
      <c r="L546" s="61">
        <v>-547873.30000000005</v>
      </c>
      <c r="M546" s="61">
        <v>-210331.64</v>
      </c>
      <c r="N546" s="61">
        <v>-310179.94</v>
      </c>
      <c r="O546" s="61">
        <v>-304141.13</v>
      </c>
      <c r="P546" s="61">
        <v>-751437.83</v>
      </c>
      <c r="Q546" s="61">
        <v>-275785.34000000003</v>
      </c>
      <c r="R546" s="61">
        <v>-776998.12</v>
      </c>
      <c r="S546" s="62">
        <f t="shared" si="122"/>
        <v>-294453.98208333337</v>
      </c>
      <c r="T546" s="29"/>
      <c r="U546" s="29"/>
      <c r="V546" s="51">
        <v>-294453.98208333337</v>
      </c>
      <c r="W546" s="51"/>
      <c r="X546" s="51"/>
      <c r="Y546" s="91"/>
      <c r="Z546" s="91"/>
      <c r="AA546" s="91"/>
      <c r="AB546" s="29"/>
      <c r="AC546" s="29"/>
      <c r="AD546" s="51">
        <f t="shared" si="123"/>
        <v>-294453.98208333337</v>
      </c>
      <c r="AE546" s="51"/>
      <c r="AF546" s="33"/>
    </row>
    <row r="547" spans="1:32">
      <c r="A547" s="29">
        <v>533</v>
      </c>
      <c r="B547" s="95" t="s">
        <v>776</v>
      </c>
      <c r="C547" s="95" t="s">
        <v>1097</v>
      </c>
      <c r="D547" s="95" t="s">
        <v>1098</v>
      </c>
      <c r="E547" s="97" t="s">
        <v>474</v>
      </c>
      <c r="F547" s="61">
        <v>-67919.5</v>
      </c>
      <c r="G547" s="61">
        <v>-58340.26</v>
      </c>
      <c r="H547" s="61">
        <v>-57636.88</v>
      </c>
      <c r="I547" s="61">
        <v>-67712.36</v>
      </c>
      <c r="J547" s="61">
        <v>-46798.82</v>
      </c>
      <c r="K547" s="61">
        <v>-51464.25</v>
      </c>
      <c r="L547" s="61">
        <v>-52947.18</v>
      </c>
      <c r="M547" s="61">
        <v>-59473.14</v>
      </c>
      <c r="N547" s="61">
        <v>-64421.56</v>
      </c>
      <c r="O547" s="61">
        <v>-39484.959999999999</v>
      </c>
      <c r="P547" s="61">
        <v>-42335.77</v>
      </c>
      <c r="Q547" s="61">
        <v>-47009.18</v>
      </c>
      <c r="R547" s="61">
        <v>-76742.28</v>
      </c>
      <c r="S547" s="62">
        <f t="shared" si="122"/>
        <v>-54996.270833333343</v>
      </c>
      <c r="T547" s="29"/>
      <c r="U547" s="29"/>
      <c r="V547" s="51">
        <v>-54996.270833333343</v>
      </c>
      <c r="W547" s="51"/>
      <c r="X547" s="51"/>
      <c r="Y547" s="91"/>
      <c r="Z547" s="91"/>
      <c r="AA547" s="91"/>
      <c r="AB547" s="29"/>
      <c r="AC547" s="29"/>
      <c r="AD547" s="51">
        <f t="shared" si="123"/>
        <v>-54996.270833333343</v>
      </c>
      <c r="AE547" s="51"/>
      <c r="AF547" s="33"/>
    </row>
    <row r="548" spans="1:32">
      <c r="A548" s="29">
        <v>534</v>
      </c>
      <c r="B548" s="95" t="s">
        <v>776</v>
      </c>
      <c r="C548" s="95" t="s">
        <v>1097</v>
      </c>
      <c r="D548" s="95" t="s">
        <v>1066</v>
      </c>
      <c r="E548" s="97" t="s">
        <v>1099</v>
      </c>
      <c r="F548" s="61">
        <v>0</v>
      </c>
      <c r="G548" s="61">
        <v>0</v>
      </c>
      <c r="H548" s="61">
        <v>0</v>
      </c>
      <c r="I548" s="61">
        <v>0</v>
      </c>
      <c r="J548" s="61">
        <v>0</v>
      </c>
      <c r="K548" s="61">
        <v>0</v>
      </c>
      <c r="L548" s="61">
        <v>0</v>
      </c>
      <c r="M548" s="61">
        <v>0</v>
      </c>
      <c r="N548" s="61">
        <v>0</v>
      </c>
      <c r="O548" s="61">
        <v>0</v>
      </c>
      <c r="P548" s="61">
        <v>0</v>
      </c>
      <c r="Q548" s="61">
        <v>0</v>
      </c>
      <c r="R548" s="61">
        <v>0</v>
      </c>
      <c r="S548" s="62">
        <f t="shared" si="122"/>
        <v>0</v>
      </c>
      <c r="T548" s="29"/>
      <c r="U548" s="29"/>
      <c r="V548" s="51">
        <v>0</v>
      </c>
      <c r="W548" s="51"/>
      <c r="X548" s="51"/>
      <c r="Y548" s="91"/>
      <c r="Z548" s="91"/>
      <c r="AA548" s="91"/>
      <c r="AB548" s="29"/>
      <c r="AC548" s="29"/>
      <c r="AD548" s="51">
        <f t="shared" si="123"/>
        <v>0</v>
      </c>
      <c r="AE548" s="51"/>
      <c r="AF548" s="33"/>
    </row>
    <row r="549" spans="1:32">
      <c r="A549" s="29">
        <v>535</v>
      </c>
      <c r="B549" s="95" t="s">
        <v>776</v>
      </c>
      <c r="C549" s="95" t="s">
        <v>1097</v>
      </c>
      <c r="D549" s="95" t="s">
        <v>1100</v>
      </c>
      <c r="E549" s="97" t="s">
        <v>475</v>
      </c>
      <c r="F549" s="61">
        <v>-1228898.25</v>
      </c>
      <c r="G549" s="61">
        <v>-1381120.42</v>
      </c>
      <c r="H549" s="61">
        <v>-359188.71</v>
      </c>
      <c r="I549" s="61">
        <v>-527793</v>
      </c>
      <c r="J549" s="61">
        <v>-688821.78</v>
      </c>
      <c r="K549" s="61">
        <v>-842143.78</v>
      </c>
      <c r="L549" s="61">
        <v>-1006051.27</v>
      </c>
      <c r="M549" s="61">
        <v>-1171418.58</v>
      </c>
      <c r="N549" s="61">
        <v>-619197.32999999996</v>
      </c>
      <c r="O549" s="61">
        <v>-779553.9</v>
      </c>
      <c r="P549" s="61">
        <v>-932669.24</v>
      </c>
      <c r="Q549" s="61">
        <v>-1096150.96</v>
      </c>
      <c r="R549" s="61">
        <v>-1267073.07</v>
      </c>
      <c r="S549" s="62">
        <f t="shared" si="122"/>
        <v>-887674.55250000022</v>
      </c>
      <c r="T549" s="29"/>
      <c r="U549" s="29"/>
      <c r="V549" s="51">
        <v>-887674.55250000022</v>
      </c>
      <c r="W549" s="51"/>
      <c r="X549" s="51"/>
      <c r="Y549" s="91"/>
      <c r="Z549" s="91"/>
      <c r="AA549" s="91"/>
      <c r="AB549" s="29"/>
      <c r="AC549" s="29"/>
      <c r="AD549" s="51">
        <f t="shared" si="123"/>
        <v>-887674.55250000022</v>
      </c>
      <c r="AE549" s="51"/>
      <c r="AF549" s="33"/>
    </row>
    <row r="550" spans="1:32">
      <c r="A550" s="29">
        <v>536</v>
      </c>
      <c r="B550" s="95" t="s">
        <v>776</v>
      </c>
      <c r="C550" s="95" t="s">
        <v>1097</v>
      </c>
      <c r="D550" s="95" t="s">
        <v>1101</v>
      </c>
      <c r="E550" s="97" t="s">
        <v>476</v>
      </c>
      <c r="F550" s="61">
        <v>0</v>
      </c>
      <c r="G550" s="61">
        <v>0</v>
      </c>
      <c r="H550" s="61">
        <v>0</v>
      </c>
      <c r="I550" s="61">
        <v>0</v>
      </c>
      <c r="J550" s="61">
        <v>0</v>
      </c>
      <c r="K550" s="61">
        <v>0</v>
      </c>
      <c r="L550" s="61">
        <v>0</v>
      </c>
      <c r="M550" s="61">
        <v>0</v>
      </c>
      <c r="N550" s="61">
        <v>0</v>
      </c>
      <c r="O550" s="61">
        <v>0</v>
      </c>
      <c r="P550" s="61">
        <v>0</v>
      </c>
      <c r="Q550" s="61">
        <v>0</v>
      </c>
      <c r="R550" s="61">
        <v>0</v>
      </c>
      <c r="S550" s="62">
        <f t="shared" si="122"/>
        <v>0</v>
      </c>
      <c r="T550" s="29"/>
      <c r="U550" s="29"/>
      <c r="V550" s="51">
        <v>0</v>
      </c>
      <c r="W550" s="51"/>
      <c r="X550" s="51"/>
      <c r="Y550" s="91"/>
      <c r="Z550" s="91"/>
      <c r="AA550" s="91"/>
      <c r="AB550" s="29"/>
      <c r="AC550" s="29"/>
      <c r="AD550" s="51">
        <f t="shared" si="123"/>
        <v>0</v>
      </c>
      <c r="AE550" s="51"/>
      <c r="AF550" s="33"/>
    </row>
    <row r="551" spans="1:32">
      <c r="A551" s="29">
        <v>537</v>
      </c>
      <c r="B551" s="95" t="s">
        <v>776</v>
      </c>
      <c r="C551" s="95" t="s">
        <v>1097</v>
      </c>
      <c r="D551" s="95" t="s">
        <v>1102</v>
      </c>
      <c r="E551" s="97" t="s">
        <v>469</v>
      </c>
      <c r="F551" s="61">
        <v>-36542.800000000003</v>
      </c>
      <c r="G551" s="61">
        <v>-54029.67</v>
      </c>
      <c r="H551" s="61">
        <v>-58086.79</v>
      </c>
      <c r="I551" s="61">
        <v>-68033.91</v>
      </c>
      <c r="J551" s="61">
        <v>-73699.960000000006</v>
      </c>
      <c r="K551" s="61">
        <v>-76709.490000000005</v>
      </c>
      <c r="L551" s="61">
        <v>-81420.3</v>
      </c>
      <c r="M551" s="61">
        <v>-86850.73</v>
      </c>
      <c r="N551" s="61">
        <v>-92485.8</v>
      </c>
      <c r="O551" s="61">
        <v>-96274.29</v>
      </c>
      <c r="P551" s="61">
        <v>-74866.55</v>
      </c>
      <c r="Q551" s="61">
        <v>-72107.75</v>
      </c>
      <c r="R551" s="61">
        <v>-82015.3</v>
      </c>
      <c r="S551" s="62">
        <f t="shared" si="122"/>
        <v>-74487.024166666684</v>
      </c>
      <c r="T551" s="29"/>
      <c r="U551" s="29"/>
      <c r="V551" s="51">
        <v>-74487.024166666684</v>
      </c>
      <c r="W551" s="51"/>
      <c r="X551" s="51"/>
      <c r="Y551" s="91"/>
      <c r="Z551" s="91"/>
      <c r="AA551" s="91"/>
      <c r="AB551" s="29"/>
      <c r="AC551" s="29"/>
      <c r="AD551" s="51">
        <f t="shared" si="123"/>
        <v>-74487.024166666684</v>
      </c>
      <c r="AE551" s="51"/>
      <c r="AF551" s="33"/>
    </row>
    <row r="552" spans="1:32">
      <c r="A552" s="29">
        <v>538</v>
      </c>
      <c r="B552" s="95" t="s">
        <v>776</v>
      </c>
      <c r="C552" s="95" t="s">
        <v>1103</v>
      </c>
      <c r="D552" s="95" t="s">
        <v>19</v>
      </c>
      <c r="E552" s="97" t="s">
        <v>161</v>
      </c>
      <c r="F552" s="61">
        <v>-558997.84</v>
      </c>
      <c r="G552" s="61">
        <v>-423522.79</v>
      </c>
      <c r="H552" s="61">
        <v>-160182.17000000001</v>
      </c>
      <c r="I552" s="61">
        <v>2.91038304567337E-11</v>
      </c>
      <c r="J552" s="61">
        <v>2.91038304567337E-11</v>
      </c>
      <c r="K552" s="61">
        <v>2.91038304567337E-11</v>
      </c>
      <c r="L552" s="61">
        <v>2.91038304567337E-11</v>
      </c>
      <c r="M552" s="61">
        <v>2.91038304567337E-11</v>
      </c>
      <c r="N552" s="61">
        <v>2.91038304567337E-11</v>
      </c>
      <c r="O552" s="61">
        <v>2.91038304567337E-11</v>
      </c>
      <c r="P552" s="61">
        <v>2.91038304567337E-11</v>
      </c>
      <c r="Q552" s="61">
        <v>2.91038304567337E-11</v>
      </c>
      <c r="R552" s="61">
        <v>2.91038304567337E-11</v>
      </c>
      <c r="S552" s="62">
        <f t="shared" si="122"/>
        <v>-71933.656666666662</v>
      </c>
      <c r="T552" s="29"/>
      <c r="U552" s="29"/>
      <c r="V552" s="51">
        <v>-71933.656666666662</v>
      </c>
      <c r="W552" s="51"/>
      <c r="X552" s="51"/>
      <c r="Y552" s="91"/>
      <c r="Z552" s="91"/>
      <c r="AA552" s="91"/>
      <c r="AB552" s="29"/>
      <c r="AC552" s="29"/>
      <c r="AD552" s="51">
        <f t="shared" si="123"/>
        <v>-71933.656666666662</v>
      </c>
      <c r="AE552" s="51"/>
      <c r="AF552" s="33"/>
    </row>
    <row r="553" spans="1:32">
      <c r="A553" s="29">
        <v>539</v>
      </c>
      <c r="B553" s="95" t="s">
        <v>776</v>
      </c>
      <c r="C553" s="95" t="s">
        <v>1104</v>
      </c>
      <c r="D553" s="95" t="s">
        <v>1105</v>
      </c>
      <c r="E553" s="97" t="s">
        <v>763</v>
      </c>
      <c r="F553" s="61">
        <v>0</v>
      </c>
      <c r="G553" s="61">
        <v>0</v>
      </c>
      <c r="H553" s="61">
        <v>0</v>
      </c>
      <c r="I553" s="61">
        <v>0</v>
      </c>
      <c r="J553" s="61">
        <v>0</v>
      </c>
      <c r="K553" s="61">
        <v>0</v>
      </c>
      <c r="L553" s="61">
        <v>0</v>
      </c>
      <c r="M553" s="61">
        <v>0</v>
      </c>
      <c r="N553" s="61">
        <v>-456492.6</v>
      </c>
      <c r="O553" s="61">
        <v>-456492.6</v>
      </c>
      <c r="P553" s="61">
        <v>-456492.6</v>
      </c>
      <c r="Q553" s="61">
        <v>-456492.6</v>
      </c>
      <c r="R553" s="61">
        <v>-456492.6</v>
      </c>
      <c r="S553" s="62">
        <f t="shared" si="122"/>
        <v>-171184.72500000001</v>
      </c>
      <c r="T553" s="29"/>
      <c r="U553" s="29"/>
      <c r="V553" s="51">
        <v>-171184.72500000001</v>
      </c>
      <c r="W553" s="51"/>
      <c r="X553" s="51"/>
      <c r="Y553" s="91"/>
      <c r="Z553" s="91"/>
      <c r="AA553" s="91"/>
      <c r="AB553" s="29"/>
      <c r="AC553" s="29"/>
      <c r="AD553" s="51">
        <f t="shared" si="123"/>
        <v>-171184.72500000001</v>
      </c>
      <c r="AE553" s="51"/>
      <c r="AF553" s="33"/>
    </row>
    <row r="554" spans="1:32">
      <c r="A554" s="29">
        <v>540</v>
      </c>
      <c r="B554" s="95" t="s">
        <v>289</v>
      </c>
      <c r="C554" s="95" t="s">
        <v>1106</v>
      </c>
      <c r="D554" s="29" t="s">
        <v>117</v>
      </c>
      <c r="E554" s="97" t="s">
        <v>477</v>
      </c>
      <c r="F554" s="61">
        <v>0</v>
      </c>
      <c r="G554" s="61">
        <v>0</v>
      </c>
      <c r="H554" s="61">
        <v>0</v>
      </c>
      <c r="I554" s="61">
        <v>0</v>
      </c>
      <c r="J554" s="61">
        <v>0</v>
      </c>
      <c r="K554" s="61">
        <v>0</v>
      </c>
      <c r="L554" s="61">
        <v>0</v>
      </c>
      <c r="M554" s="61">
        <v>0</v>
      </c>
      <c r="N554" s="61">
        <v>0</v>
      </c>
      <c r="O554" s="61">
        <v>0</v>
      </c>
      <c r="P554" s="61">
        <v>0</v>
      </c>
      <c r="Q554" s="61">
        <v>0</v>
      </c>
      <c r="R554" s="61">
        <v>0</v>
      </c>
      <c r="S554" s="62">
        <f t="shared" si="122"/>
        <v>0</v>
      </c>
      <c r="T554" s="29"/>
      <c r="U554" s="29"/>
      <c r="V554" s="51">
        <v>0</v>
      </c>
      <c r="W554" s="51"/>
      <c r="X554" s="51"/>
      <c r="Y554" s="91"/>
      <c r="Z554" s="91"/>
      <c r="AA554" s="91"/>
      <c r="AB554" s="29"/>
      <c r="AC554" s="29"/>
      <c r="AD554" s="51">
        <f t="shared" si="123"/>
        <v>0</v>
      </c>
      <c r="AE554" s="51"/>
      <c r="AF554" s="33"/>
    </row>
    <row r="555" spans="1:32">
      <c r="A555" s="29">
        <v>541</v>
      </c>
      <c r="B555" s="95" t="s">
        <v>289</v>
      </c>
      <c r="C555" s="95" t="s">
        <v>1107</v>
      </c>
      <c r="D555" s="95" t="s">
        <v>1049</v>
      </c>
      <c r="E555" s="97" t="s">
        <v>228</v>
      </c>
      <c r="F555" s="61">
        <v>-67384.36</v>
      </c>
      <c r="G555" s="61">
        <v>-58554.19</v>
      </c>
      <c r="H555" s="61">
        <v>-58078</v>
      </c>
      <c r="I555" s="61">
        <v>-65674.009999999995</v>
      </c>
      <c r="J555" s="61">
        <v>-67834.64</v>
      </c>
      <c r="K555" s="61">
        <v>-66819.78</v>
      </c>
      <c r="L555" s="61">
        <v>-73617</v>
      </c>
      <c r="M555" s="61">
        <v>-71406</v>
      </c>
      <c r="N555" s="61">
        <v>-69542.17</v>
      </c>
      <c r="O555" s="61">
        <v>-70022</v>
      </c>
      <c r="P555" s="61">
        <v>-76767.600000000006</v>
      </c>
      <c r="Q555" s="61">
        <v>-76992</v>
      </c>
      <c r="R555" s="61">
        <v>-80383.63</v>
      </c>
      <c r="S555" s="62">
        <f t="shared" si="122"/>
        <v>-69099.282083333339</v>
      </c>
      <c r="T555" s="29"/>
      <c r="U555" s="29"/>
      <c r="V555" s="51"/>
      <c r="W555" s="51"/>
      <c r="X555" s="51">
        <v>-69099.282083333339</v>
      </c>
      <c r="Y555" s="91"/>
      <c r="Z555" s="91"/>
      <c r="AA555" s="91"/>
      <c r="AB555" s="51">
        <f t="shared" ref="AB555" si="125">+S555</f>
        <v>-69099.282083333339</v>
      </c>
      <c r="AC555" s="29"/>
      <c r="AD555" s="51"/>
      <c r="AE555" s="51"/>
      <c r="AF555" s="33"/>
    </row>
    <row r="556" spans="1:32">
      <c r="A556" s="29">
        <v>542</v>
      </c>
      <c r="B556" s="95" t="s">
        <v>289</v>
      </c>
      <c r="C556" s="95" t="s">
        <v>1080</v>
      </c>
      <c r="D556" s="95" t="s">
        <v>922</v>
      </c>
      <c r="E556" s="97" t="s">
        <v>669</v>
      </c>
      <c r="F556" s="61">
        <v>-185595.73</v>
      </c>
      <c r="G556" s="61">
        <v>-421855.07</v>
      </c>
      <c r="H556" s="61">
        <v>-850055.92</v>
      </c>
      <c r="I556" s="61">
        <v>-1014477.12</v>
      </c>
      <c r="J556" s="61">
        <v>-154527.04999999999</v>
      </c>
      <c r="K556" s="61">
        <v>67698.390000000101</v>
      </c>
      <c r="L556" s="61">
        <v>378845.49</v>
      </c>
      <c r="M556" s="61">
        <v>5.8207660913467401E-11</v>
      </c>
      <c r="N556" s="61">
        <v>5.8207660913467401E-11</v>
      </c>
      <c r="O556" s="61">
        <v>5.8207660913467401E-11</v>
      </c>
      <c r="P556" s="61">
        <v>5.8207660913467401E-11</v>
      </c>
      <c r="Q556" s="61">
        <v>5.8207660913467401E-11</v>
      </c>
      <c r="R556" s="61">
        <v>5.8207660913467401E-11</v>
      </c>
      <c r="S556" s="62">
        <f t="shared" si="122"/>
        <v>-173930.76208333331</v>
      </c>
      <c r="T556" s="29"/>
      <c r="U556" s="29"/>
      <c r="V556" s="51">
        <v>-173930.76208333331</v>
      </c>
      <c r="W556" s="51"/>
      <c r="X556" s="51"/>
      <c r="Y556" s="91"/>
      <c r="Z556" s="91"/>
      <c r="AA556" s="91"/>
      <c r="AB556" s="29"/>
      <c r="AC556" s="29"/>
      <c r="AD556" s="51">
        <f t="shared" si="123"/>
        <v>-173930.76208333331</v>
      </c>
      <c r="AE556" s="51"/>
      <c r="AF556" s="33"/>
    </row>
    <row r="557" spans="1:32">
      <c r="A557" s="29">
        <v>543</v>
      </c>
      <c r="B557" s="95" t="s">
        <v>289</v>
      </c>
      <c r="C557" s="95" t="s">
        <v>1108</v>
      </c>
      <c r="D557" s="95" t="s">
        <v>39</v>
      </c>
      <c r="E557" s="97" t="s">
        <v>444</v>
      </c>
      <c r="F557" s="61">
        <v>0</v>
      </c>
      <c r="G557" s="61">
        <v>0</v>
      </c>
      <c r="H557" s="61">
        <v>0</v>
      </c>
      <c r="I557" s="61">
        <v>0</v>
      </c>
      <c r="J557" s="61">
        <v>0</v>
      </c>
      <c r="K557" s="61">
        <v>0</v>
      </c>
      <c r="L557" s="61">
        <v>0</v>
      </c>
      <c r="M557" s="61">
        <v>-176379</v>
      </c>
      <c r="N557" s="61">
        <v>-352758</v>
      </c>
      <c r="O557" s="61">
        <v>-529137</v>
      </c>
      <c r="P557" s="61">
        <v>-705516</v>
      </c>
      <c r="Q557" s="61">
        <v>0</v>
      </c>
      <c r="R557" s="61">
        <v>0</v>
      </c>
      <c r="S557" s="62">
        <f t="shared" si="122"/>
        <v>-146982.5</v>
      </c>
      <c r="T557" s="29"/>
      <c r="U557" s="29"/>
      <c r="V557" s="51">
        <v>-146982.5</v>
      </c>
      <c r="W557" s="51"/>
      <c r="X557" s="51"/>
      <c r="Y557" s="91"/>
      <c r="Z557" s="91"/>
      <c r="AA557" s="91"/>
      <c r="AB557" s="29"/>
      <c r="AC557" s="29"/>
      <c r="AD557" s="51">
        <f t="shared" si="123"/>
        <v>-146982.5</v>
      </c>
      <c r="AE557" s="51"/>
      <c r="AF557" s="33"/>
    </row>
    <row r="558" spans="1:32">
      <c r="A558" s="29">
        <v>544</v>
      </c>
      <c r="B558" s="95" t="s">
        <v>289</v>
      </c>
      <c r="C558" s="95" t="s">
        <v>1108</v>
      </c>
      <c r="D558" s="95" t="s">
        <v>838</v>
      </c>
      <c r="E558" s="97" t="s">
        <v>445</v>
      </c>
      <c r="F558" s="61">
        <v>-924639.48</v>
      </c>
      <c r="G558" s="61">
        <v>-673595.55</v>
      </c>
      <c r="H558" s="61">
        <v>-996757.05</v>
      </c>
      <c r="I558" s="61">
        <v>-1297382.07</v>
      </c>
      <c r="J558" s="61">
        <v>-450196.03</v>
      </c>
      <c r="K558" s="61">
        <v>-532245.62</v>
      </c>
      <c r="L558" s="61">
        <v>-615722.87</v>
      </c>
      <c r="M558" s="61">
        <v>-164222.47</v>
      </c>
      <c r="N558" s="61">
        <v>-234258.82</v>
      </c>
      <c r="O558" s="61">
        <v>-327845.89</v>
      </c>
      <c r="P558" s="61">
        <v>-263947.75</v>
      </c>
      <c r="Q558" s="61">
        <v>-563044.71</v>
      </c>
      <c r="R558" s="61">
        <v>-1012992.58</v>
      </c>
      <c r="S558" s="62">
        <f t="shared" si="122"/>
        <v>-590669.57166666666</v>
      </c>
      <c r="T558" s="29"/>
      <c r="U558" s="29"/>
      <c r="V558" s="51">
        <v>-590669.57166666666</v>
      </c>
      <c r="W558" s="51"/>
      <c r="X558" s="51"/>
      <c r="Y558" s="91"/>
      <c r="Z558" s="91"/>
      <c r="AA558" s="91"/>
      <c r="AB558" s="29"/>
      <c r="AC558" s="29"/>
      <c r="AD558" s="51">
        <f t="shared" si="123"/>
        <v>-590669.57166666666</v>
      </c>
      <c r="AE558" s="51"/>
      <c r="AF558" s="33"/>
    </row>
    <row r="559" spans="1:32">
      <c r="A559" s="29">
        <v>545</v>
      </c>
      <c r="B559" s="95" t="s">
        <v>289</v>
      </c>
      <c r="C559" s="95" t="s">
        <v>1108</v>
      </c>
      <c r="D559" s="95" t="s">
        <v>928</v>
      </c>
      <c r="E559" s="97" t="s">
        <v>449</v>
      </c>
      <c r="F559" s="61">
        <v>0</v>
      </c>
      <c r="G559" s="61">
        <v>-20377.2</v>
      </c>
      <c r="H559" s="61">
        <v>-40754.400000000001</v>
      </c>
      <c r="I559" s="61">
        <v>0</v>
      </c>
      <c r="J559" s="61">
        <v>0</v>
      </c>
      <c r="K559" s="61">
        <v>0</v>
      </c>
      <c r="L559" s="61">
        <v>0</v>
      </c>
      <c r="M559" s="61">
        <v>0</v>
      </c>
      <c r="N559" s="61">
        <v>0</v>
      </c>
      <c r="O559" s="61">
        <v>0</v>
      </c>
      <c r="P559" s="61">
        <v>0</v>
      </c>
      <c r="Q559" s="61">
        <v>0</v>
      </c>
      <c r="R559" s="61">
        <v>0</v>
      </c>
      <c r="S559" s="62">
        <f t="shared" si="122"/>
        <v>-5094.3</v>
      </c>
      <c r="T559" s="29"/>
      <c r="U559" s="29"/>
      <c r="V559" s="51">
        <v>-5094.3</v>
      </c>
      <c r="W559" s="51"/>
      <c r="X559" s="51"/>
      <c r="Y559" s="91"/>
      <c r="Z559" s="91"/>
      <c r="AA559" s="91"/>
      <c r="AB559" s="29"/>
      <c r="AC559" s="29"/>
      <c r="AD559" s="51">
        <f t="shared" si="123"/>
        <v>-5094.3</v>
      </c>
      <c r="AE559" s="51"/>
      <c r="AF559" s="33"/>
    </row>
    <row r="560" spans="1:32">
      <c r="A560" s="29">
        <v>546</v>
      </c>
      <c r="B560" s="95" t="s">
        <v>289</v>
      </c>
      <c r="C560" s="95" t="s">
        <v>1108</v>
      </c>
      <c r="D560" s="95" t="s">
        <v>1109</v>
      </c>
      <c r="E560" s="97" t="s">
        <v>630</v>
      </c>
      <c r="F560" s="61">
        <v>0</v>
      </c>
      <c r="G560" s="61">
        <v>0</v>
      </c>
      <c r="H560" s="61">
        <v>0</v>
      </c>
      <c r="I560" s="61">
        <v>0</v>
      </c>
      <c r="J560" s="61">
        <v>0</v>
      </c>
      <c r="K560" s="61">
        <v>0</v>
      </c>
      <c r="L560" s="61">
        <v>0</v>
      </c>
      <c r="M560" s="61">
        <v>-6561.11</v>
      </c>
      <c r="N560" s="61">
        <v>-19683.330000000002</v>
      </c>
      <c r="O560" s="61">
        <v>-26244.44</v>
      </c>
      <c r="P560" s="61">
        <v>0</v>
      </c>
      <c r="Q560" s="61">
        <v>0</v>
      </c>
      <c r="R560" s="61">
        <v>0</v>
      </c>
      <c r="S560" s="62">
        <f t="shared" si="122"/>
        <v>-4374.0733333333337</v>
      </c>
      <c r="T560" s="29"/>
      <c r="U560" s="29"/>
      <c r="V560" s="51">
        <v>-4374.0733333333337</v>
      </c>
      <c r="W560" s="51"/>
      <c r="X560" s="51"/>
      <c r="Y560" s="91"/>
      <c r="Z560" s="91"/>
      <c r="AA560" s="91"/>
      <c r="AB560" s="29"/>
      <c r="AC560" s="29"/>
      <c r="AD560" s="51">
        <f t="shared" si="123"/>
        <v>-4374.0733333333337</v>
      </c>
      <c r="AE560" s="51"/>
      <c r="AF560" s="33"/>
    </row>
    <row r="561" spans="1:32">
      <c r="A561" s="29">
        <v>547</v>
      </c>
      <c r="B561" s="95" t="s">
        <v>289</v>
      </c>
      <c r="C561" s="95" t="s">
        <v>1108</v>
      </c>
      <c r="D561" s="95" t="s">
        <v>1110</v>
      </c>
      <c r="E561" s="97" t="s">
        <v>670</v>
      </c>
      <c r="F561" s="61">
        <v>-150000</v>
      </c>
      <c r="G561" s="61">
        <v>-150000</v>
      </c>
      <c r="H561" s="61">
        <v>0</v>
      </c>
      <c r="I561" s="61">
        <v>0</v>
      </c>
      <c r="J561" s="61">
        <v>0</v>
      </c>
      <c r="K561" s="61">
        <v>0</v>
      </c>
      <c r="L561" s="61">
        <v>0</v>
      </c>
      <c r="M561" s="61">
        <v>0</v>
      </c>
      <c r="N561" s="61">
        <v>0</v>
      </c>
      <c r="O561" s="61">
        <v>0</v>
      </c>
      <c r="P561" s="61">
        <v>0</v>
      </c>
      <c r="Q561" s="61">
        <v>0</v>
      </c>
      <c r="R561" s="61">
        <v>0</v>
      </c>
      <c r="S561" s="62">
        <f t="shared" si="122"/>
        <v>-18750</v>
      </c>
      <c r="T561" s="29"/>
      <c r="U561" s="29"/>
      <c r="V561" s="51">
        <v>-18750</v>
      </c>
      <c r="W561" s="51"/>
      <c r="X561" s="51"/>
      <c r="Y561" s="91"/>
      <c r="Z561" s="91"/>
      <c r="AA561" s="91"/>
      <c r="AB561" s="29"/>
      <c r="AC561" s="29"/>
      <c r="AD561" s="51">
        <f t="shared" si="123"/>
        <v>-18750</v>
      </c>
      <c r="AE561" s="51"/>
      <c r="AF561" s="33"/>
    </row>
    <row r="562" spans="1:32">
      <c r="A562" s="29">
        <v>548</v>
      </c>
      <c r="B562" s="95" t="s">
        <v>289</v>
      </c>
      <c r="C562" s="95" t="s">
        <v>1097</v>
      </c>
      <c r="D562" s="95" t="s">
        <v>834</v>
      </c>
      <c r="E562" s="97" t="s">
        <v>470</v>
      </c>
      <c r="F562" s="61">
        <v>-506755.45</v>
      </c>
      <c r="G562" s="61">
        <v>-459198.34</v>
      </c>
      <c r="H562" s="61">
        <v>-485566.8</v>
      </c>
      <c r="I562" s="61">
        <v>-331260.26</v>
      </c>
      <c r="J562" s="61">
        <v>-216461.68</v>
      </c>
      <c r="K562" s="61">
        <v>-178538.83</v>
      </c>
      <c r="L562" s="61">
        <v>-109364.39</v>
      </c>
      <c r="M562" s="61">
        <v>-135483.95000000001</v>
      </c>
      <c r="N562" s="61">
        <v>-104857.13</v>
      </c>
      <c r="O562" s="61">
        <v>-145755.01</v>
      </c>
      <c r="P562" s="61">
        <v>-263419.77</v>
      </c>
      <c r="Q562" s="61">
        <v>-452127.67</v>
      </c>
      <c r="R562" s="61">
        <v>-652565.61</v>
      </c>
      <c r="S562" s="62">
        <f t="shared" si="122"/>
        <v>-288474.52999999997</v>
      </c>
      <c r="T562" s="29"/>
      <c r="U562" s="29"/>
      <c r="V562" s="51">
        <v>-288474.52999999997</v>
      </c>
      <c r="W562" s="51"/>
      <c r="X562" s="51"/>
      <c r="Y562" s="91"/>
      <c r="Z562" s="91"/>
      <c r="AA562" s="91"/>
      <c r="AB562" s="29"/>
      <c r="AC562" s="29"/>
      <c r="AD562" s="51">
        <f t="shared" si="123"/>
        <v>-288474.52999999997</v>
      </c>
      <c r="AE562" s="51"/>
      <c r="AF562" s="33"/>
    </row>
    <row r="563" spans="1:32">
      <c r="A563" s="29">
        <v>549</v>
      </c>
      <c r="B563" s="95" t="s">
        <v>289</v>
      </c>
      <c r="C563" s="95" t="s">
        <v>1097</v>
      </c>
      <c r="D563" s="95" t="s">
        <v>811</v>
      </c>
      <c r="E563" s="97" t="s">
        <v>471</v>
      </c>
      <c r="F563" s="61">
        <v>-965203.02</v>
      </c>
      <c r="G563" s="61">
        <v>-957422.89</v>
      </c>
      <c r="H563" s="61">
        <v>-949196.01</v>
      </c>
      <c r="I563" s="61">
        <v>-943583.52</v>
      </c>
      <c r="J563" s="61">
        <v>-939915.97</v>
      </c>
      <c r="K563" s="61">
        <v>-936891.09</v>
      </c>
      <c r="L563" s="61">
        <v>-935038.15</v>
      </c>
      <c r="M563" s="61">
        <v>-932742.66</v>
      </c>
      <c r="N563" s="61">
        <v>-930966.08</v>
      </c>
      <c r="O563" s="61">
        <v>-928496.57</v>
      </c>
      <c r="P563" s="61">
        <v>-924033.49</v>
      </c>
      <c r="Q563" s="61">
        <v>-916373.16</v>
      </c>
      <c r="R563" s="61">
        <v>-905316.84</v>
      </c>
      <c r="S563" s="62">
        <f t="shared" ref="S563:S592" si="126">((F563+R563)+((G563+H563+I563+J563+K563+L563+M563+N563+O563+P563+Q563)*2))/24</f>
        <v>-935826.62666666659</v>
      </c>
      <c r="T563" s="29"/>
      <c r="U563" s="29"/>
      <c r="V563" s="51">
        <v>-935826.62666666659</v>
      </c>
      <c r="W563" s="51"/>
      <c r="X563" s="51"/>
      <c r="Y563" s="91"/>
      <c r="Z563" s="91"/>
      <c r="AA563" s="91"/>
      <c r="AB563" s="29"/>
      <c r="AC563" s="29"/>
      <c r="AD563" s="51">
        <f t="shared" ref="AD563:AD565" si="127">+S563</f>
        <v>-935826.62666666659</v>
      </c>
      <c r="AE563" s="51"/>
      <c r="AF563" s="33"/>
    </row>
    <row r="564" spans="1:32">
      <c r="A564" s="29">
        <v>550</v>
      </c>
      <c r="B564" s="95" t="s">
        <v>289</v>
      </c>
      <c r="C564" s="95" t="s">
        <v>1097</v>
      </c>
      <c r="D564" s="95" t="s">
        <v>812</v>
      </c>
      <c r="E564" s="97" t="s">
        <v>472</v>
      </c>
      <c r="F564" s="61">
        <v>19876.919999999998</v>
      </c>
      <c r="G564" s="61">
        <v>5206.47</v>
      </c>
      <c r="H564" s="61">
        <v>19393.41</v>
      </c>
      <c r="I564" s="61">
        <v>35801.53</v>
      </c>
      <c r="J564" s="61">
        <v>41596.22</v>
      </c>
      <c r="K564" s="61">
        <v>43519.76</v>
      </c>
      <c r="L564" s="61">
        <v>44863.07</v>
      </c>
      <c r="M564" s="61">
        <v>44789.97</v>
      </c>
      <c r="N564" s="61">
        <v>47228.800000000003</v>
      </c>
      <c r="O564" s="61">
        <v>45953.48</v>
      </c>
      <c r="P564" s="61">
        <v>42786.79</v>
      </c>
      <c r="Q564" s="61">
        <v>34904.89</v>
      </c>
      <c r="R564" s="61">
        <v>24611.47</v>
      </c>
      <c r="S564" s="62">
        <f t="shared" si="126"/>
        <v>35690.715416666666</v>
      </c>
      <c r="T564" s="29"/>
      <c r="U564" s="29"/>
      <c r="V564" s="51">
        <v>35690.715416666666</v>
      </c>
      <c r="W564" s="51"/>
      <c r="X564" s="51"/>
      <c r="Y564" s="91"/>
      <c r="Z564" s="91"/>
      <c r="AA564" s="91"/>
      <c r="AB564" s="29"/>
      <c r="AC564" s="29"/>
      <c r="AD564" s="51">
        <f t="shared" si="127"/>
        <v>35690.715416666666</v>
      </c>
      <c r="AE564" s="51"/>
      <c r="AF564" s="33"/>
    </row>
    <row r="565" spans="1:32">
      <c r="A565" s="29">
        <v>551</v>
      </c>
      <c r="B565" s="95" t="s">
        <v>289</v>
      </c>
      <c r="C565" s="95" t="s">
        <v>1097</v>
      </c>
      <c r="D565" s="95" t="s">
        <v>835</v>
      </c>
      <c r="E565" s="97" t="s">
        <v>473</v>
      </c>
      <c r="F565" s="61">
        <v>495465.93</v>
      </c>
      <c r="G565" s="61">
        <v>495465.93</v>
      </c>
      <c r="H565" s="61">
        <v>495465.93</v>
      </c>
      <c r="I565" s="61">
        <v>495465.93</v>
      </c>
      <c r="J565" s="61">
        <v>495465.93</v>
      </c>
      <c r="K565" s="61">
        <v>495465.93</v>
      </c>
      <c r="L565" s="61">
        <v>495465.93</v>
      </c>
      <c r="M565" s="61">
        <v>495465.93</v>
      </c>
      <c r="N565" s="61">
        <v>495465.93</v>
      </c>
      <c r="O565" s="61">
        <v>495465.93</v>
      </c>
      <c r="P565" s="61">
        <v>495465.93</v>
      </c>
      <c r="Q565" s="61">
        <v>495465.93</v>
      </c>
      <c r="R565" s="61">
        <v>495465.93</v>
      </c>
      <c r="S565" s="62">
        <f t="shared" si="126"/>
        <v>495465.92999999993</v>
      </c>
      <c r="T565" s="29"/>
      <c r="U565" s="29"/>
      <c r="V565" s="51">
        <v>495465.92999999993</v>
      </c>
      <c r="W565" s="51"/>
      <c r="X565" s="51"/>
      <c r="Y565" s="91"/>
      <c r="Z565" s="91"/>
      <c r="AA565" s="91"/>
      <c r="AB565" s="29"/>
      <c r="AC565" s="29"/>
      <c r="AD565" s="51">
        <f t="shared" si="127"/>
        <v>495465.92999999993</v>
      </c>
      <c r="AE565" s="51"/>
      <c r="AF565" s="33"/>
    </row>
    <row r="566" spans="1:32">
      <c r="A566" s="29">
        <v>552</v>
      </c>
      <c r="B566" s="95" t="s">
        <v>289</v>
      </c>
      <c r="C566" s="95" t="s">
        <v>1111</v>
      </c>
      <c r="D566" s="95" t="s">
        <v>811</v>
      </c>
      <c r="E566" s="97" t="s">
        <v>482</v>
      </c>
      <c r="F566" s="61">
        <v>0</v>
      </c>
      <c r="G566" s="61">
        <v>0</v>
      </c>
      <c r="H566" s="61">
        <v>0</v>
      </c>
      <c r="I566" s="61">
        <v>0</v>
      </c>
      <c r="J566" s="61">
        <v>0</v>
      </c>
      <c r="K566" s="61">
        <v>0</v>
      </c>
      <c r="L566" s="61">
        <v>0</v>
      </c>
      <c r="M566" s="61">
        <v>0</v>
      </c>
      <c r="N566" s="61">
        <v>0</v>
      </c>
      <c r="O566" s="61">
        <v>0</v>
      </c>
      <c r="P566" s="61">
        <v>0</v>
      </c>
      <c r="Q566" s="61">
        <v>0</v>
      </c>
      <c r="R566" s="61">
        <v>0</v>
      </c>
      <c r="S566" s="62">
        <f t="shared" si="126"/>
        <v>0</v>
      </c>
      <c r="T566" s="29"/>
      <c r="U566" s="29"/>
      <c r="V566" s="29"/>
      <c r="W566" s="51"/>
      <c r="X566" s="51">
        <v>0</v>
      </c>
      <c r="Y566" s="91"/>
      <c r="Z566" s="91"/>
      <c r="AA566" s="91"/>
      <c r="AB566" s="51">
        <f t="shared" ref="AB566:AB571" si="128">+S566</f>
        <v>0</v>
      </c>
      <c r="AC566" s="29"/>
      <c r="AD566" s="29"/>
      <c r="AE566" s="29"/>
      <c r="AF566" s="33"/>
    </row>
    <row r="567" spans="1:32">
      <c r="A567" s="29">
        <v>553</v>
      </c>
      <c r="B567" s="95" t="s">
        <v>289</v>
      </c>
      <c r="C567" s="95" t="s">
        <v>1111</v>
      </c>
      <c r="D567" s="95" t="s">
        <v>911</v>
      </c>
      <c r="E567" s="97" t="s">
        <v>478</v>
      </c>
      <c r="F567" s="61">
        <v>893069.05</v>
      </c>
      <c r="G567" s="61">
        <v>1546238.96</v>
      </c>
      <c r="H567" s="61">
        <v>2010879.77</v>
      </c>
      <c r="I567" s="61">
        <v>2307085.7000000002</v>
      </c>
      <c r="J567" s="61">
        <v>2456402.4500000002</v>
      </c>
      <c r="K567" s="61">
        <v>2683035.6800000002</v>
      </c>
      <c r="L567" s="61">
        <v>2843931.28</v>
      </c>
      <c r="M567" s="61">
        <v>2841551.83</v>
      </c>
      <c r="N567" s="61">
        <v>3146803.44</v>
      </c>
      <c r="O567" s="61">
        <v>3482423</v>
      </c>
      <c r="P567" s="61">
        <v>4419478.66</v>
      </c>
      <c r="Q567" s="61">
        <v>0</v>
      </c>
      <c r="R567" s="61">
        <v>0</v>
      </c>
      <c r="S567" s="62">
        <f t="shared" si="126"/>
        <v>2348697.1079166667</v>
      </c>
      <c r="T567" s="29"/>
      <c r="U567" s="29"/>
      <c r="V567" s="29"/>
      <c r="W567" s="51"/>
      <c r="X567" s="51">
        <v>2348697.1079166667</v>
      </c>
      <c r="Y567" s="91"/>
      <c r="Z567" s="91"/>
      <c r="AA567" s="91"/>
      <c r="AB567" s="51">
        <f t="shared" si="128"/>
        <v>2348697.1079166667</v>
      </c>
      <c r="AC567" s="29"/>
      <c r="AD567" s="51"/>
      <c r="AE567" s="51"/>
      <c r="AF567" s="33"/>
    </row>
    <row r="568" spans="1:32">
      <c r="A568" s="29">
        <v>554</v>
      </c>
      <c r="B568" s="95" t="s">
        <v>289</v>
      </c>
      <c r="C568" s="95" t="s">
        <v>1111</v>
      </c>
      <c r="D568" s="95" t="s">
        <v>912</v>
      </c>
      <c r="E568" s="97" t="s">
        <v>479</v>
      </c>
      <c r="F568" s="61">
        <v>471950.01</v>
      </c>
      <c r="G568" s="61">
        <v>-24036.44</v>
      </c>
      <c r="H568" s="61">
        <v>-572476.01</v>
      </c>
      <c r="I568" s="61">
        <v>-557306.72</v>
      </c>
      <c r="J568" s="61">
        <v>-170108.25</v>
      </c>
      <c r="K568" s="61">
        <v>74885.789999999994</v>
      </c>
      <c r="L568" s="61">
        <v>564934</v>
      </c>
      <c r="M568" s="61">
        <v>1027945.52</v>
      </c>
      <c r="N568" s="61">
        <v>1591291.89</v>
      </c>
      <c r="O568" s="61">
        <v>1994704.59</v>
      </c>
      <c r="P568" s="61">
        <v>2016697.95</v>
      </c>
      <c r="Q568" s="61">
        <v>2.3283064365386999E-10</v>
      </c>
      <c r="R568" s="61">
        <v>2.3283064365386999E-10</v>
      </c>
      <c r="S568" s="62">
        <f t="shared" si="126"/>
        <v>515208.94375000003</v>
      </c>
      <c r="T568" s="29"/>
      <c r="U568" s="29"/>
      <c r="V568" s="29"/>
      <c r="W568" s="51"/>
      <c r="X568" s="51">
        <v>515208.94375000003</v>
      </c>
      <c r="Y568" s="91"/>
      <c r="Z568" s="91"/>
      <c r="AA568" s="91"/>
      <c r="AB568" s="51">
        <f t="shared" si="128"/>
        <v>515208.94375000003</v>
      </c>
      <c r="AC568" s="29"/>
      <c r="AD568" s="29"/>
      <c r="AE568" s="29"/>
      <c r="AF568" s="33"/>
    </row>
    <row r="569" spans="1:32">
      <c r="A569" s="29">
        <v>555</v>
      </c>
      <c r="B569" s="95" t="s">
        <v>289</v>
      </c>
      <c r="C569" s="95" t="s">
        <v>1111</v>
      </c>
      <c r="D569" s="95" t="s">
        <v>913</v>
      </c>
      <c r="E569" s="97" t="s">
        <v>480</v>
      </c>
      <c r="F569" s="61">
        <v>1993693.98</v>
      </c>
      <c r="G569" s="61">
        <v>1577487.05</v>
      </c>
      <c r="H569" s="61">
        <v>1195670.3700000001</v>
      </c>
      <c r="I569" s="61">
        <v>808205.89</v>
      </c>
      <c r="J569" s="61">
        <v>532080.74</v>
      </c>
      <c r="K569" s="61">
        <v>376804.55</v>
      </c>
      <c r="L569" s="61">
        <v>252053.79</v>
      </c>
      <c r="M569" s="61">
        <v>178945.98</v>
      </c>
      <c r="N569" s="61">
        <v>112719.83</v>
      </c>
      <c r="O569" s="61">
        <v>33851.4200000001</v>
      </c>
      <c r="P569" s="61">
        <v>-89581.039999999906</v>
      </c>
      <c r="Q569" s="61">
        <v>8.7311491370201098E-11</v>
      </c>
      <c r="R569" s="61">
        <v>8.7311491370201098E-11</v>
      </c>
      <c r="S569" s="62">
        <f t="shared" si="126"/>
        <v>497923.79750000004</v>
      </c>
      <c r="T569" s="29"/>
      <c r="U569" s="29"/>
      <c r="V569" s="29"/>
      <c r="W569" s="51"/>
      <c r="X569" s="51">
        <v>497923.79750000004</v>
      </c>
      <c r="Y569" s="91"/>
      <c r="Z569" s="91"/>
      <c r="AA569" s="91"/>
      <c r="AB569" s="51">
        <f t="shared" si="128"/>
        <v>497923.79750000004</v>
      </c>
      <c r="AC569" s="29"/>
      <c r="AD569" s="29"/>
      <c r="AE569" s="29"/>
      <c r="AF569" s="33"/>
    </row>
    <row r="570" spans="1:32">
      <c r="A570" s="29">
        <v>556</v>
      </c>
      <c r="B570" s="95" t="s">
        <v>289</v>
      </c>
      <c r="C570" s="95" t="s">
        <v>1111</v>
      </c>
      <c r="D570" s="95" t="s">
        <v>1112</v>
      </c>
      <c r="E570" s="97" t="s">
        <v>671</v>
      </c>
      <c r="F570" s="61">
        <v>-188000.76</v>
      </c>
      <c r="G570" s="61">
        <v>-202374.3</v>
      </c>
      <c r="H570" s="61">
        <v>-220055.45</v>
      </c>
      <c r="I570" s="61">
        <v>-254030.19</v>
      </c>
      <c r="J570" s="61">
        <v>-271749.28999999998</v>
      </c>
      <c r="K570" s="61">
        <v>-299375.63</v>
      </c>
      <c r="L570" s="61">
        <v>-313321.17</v>
      </c>
      <c r="M570" s="61">
        <v>-355501.07</v>
      </c>
      <c r="N570" s="61">
        <v>-362477.68</v>
      </c>
      <c r="O570" s="61">
        <v>-399749.65</v>
      </c>
      <c r="P570" s="61">
        <v>-416277.45</v>
      </c>
      <c r="Q570" s="61">
        <v>-464665.5</v>
      </c>
      <c r="R570" s="61">
        <v>-459052.63</v>
      </c>
      <c r="S570" s="62">
        <f t="shared" si="126"/>
        <v>-323592.00624999998</v>
      </c>
      <c r="T570" s="29"/>
      <c r="U570" s="29"/>
      <c r="V570" s="29"/>
      <c r="W570" s="51"/>
      <c r="X570" s="51">
        <v>-323592.00624999998</v>
      </c>
      <c r="Y570" s="91"/>
      <c r="Z570" s="91"/>
      <c r="AA570" s="91"/>
      <c r="AB570" s="51">
        <f t="shared" si="128"/>
        <v>-323592.00624999998</v>
      </c>
      <c r="AC570" s="29"/>
      <c r="AD570" s="29"/>
      <c r="AE570" s="29"/>
      <c r="AF570" s="33"/>
    </row>
    <row r="571" spans="1:32">
      <c r="A571" s="29">
        <v>557</v>
      </c>
      <c r="B571" s="95" t="s">
        <v>289</v>
      </c>
      <c r="C571" s="95" t="s">
        <v>1111</v>
      </c>
      <c r="D571" s="95" t="s">
        <v>914</v>
      </c>
      <c r="E571" s="97" t="s">
        <v>481</v>
      </c>
      <c r="F571" s="61">
        <v>-260938.27</v>
      </c>
      <c r="G571" s="61">
        <v>-245015.06</v>
      </c>
      <c r="H571" s="61">
        <v>-257925.24</v>
      </c>
      <c r="I571" s="61">
        <v>-158458.29</v>
      </c>
      <c r="J571" s="61">
        <v>-67944.52</v>
      </c>
      <c r="K571" s="61">
        <v>-49352.26</v>
      </c>
      <c r="L571" s="61">
        <v>-7230.1199999999799</v>
      </c>
      <c r="M571" s="61">
        <v>-25069.05</v>
      </c>
      <c r="N571" s="61">
        <v>-27216.84</v>
      </c>
      <c r="O571" s="61">
        <v>-48750.31</v>
      </c>
      <c r="P571" s="61">
        <v>-116603.44</v>
      </c>
      <c r="Q571" s="61">
        <v>1.45519152283669E-11</v>
      </c>
      <c r="R571" s="61">
        <v>1.45519152283669E-11</v>
      </c>
      <c r="S571" s="62">
        <f t="shared" si="126"/>
        <v>-94502.855416666658</v>
      </c>
      <c r="T571" s="29"/>
      <c r="U571" s="29"/>
      <c r="V571" s="29"/>
      <c r="W571" s="51"/>
      <c r="X571" s="51">
        <v>-94502.855416666658</v>
      </c>
      <c r="Y571" s="91"/>
      <c r="Z571" s="91"/>
      <c r="AA571" s="91"/>
      <c r="AB571" s="51">
        <f t="shared" si="128"/>
        <v>-94502.855416666658</v>
      </c>
      <c r="AC571" s="29"/>
      <c r="AD571" s="29"/>
      <c r="AE571" s="29"/>
      <c r="AF571" s="33"/>
    </row>
    <row r="572" spans="1:32">
      <c r="A572" s="29">
        <v>558</v>
      </c>
      <c r="B572" s="95" t="s">
        <v>289</v>
      </c>
      <c r="C572" s="95" t="s">
        <v>1111</v>
      </c>
      <c r="D572" s="95" t="s">
        <v>1113</v>
      </c>
      <c r="E572" s="97" t="s">
        <v>233</v>
      </c>
      <c r="F572" s="61">
        <v>1.45519152283669E-11</v>
      </c>
      <c r="G572" s="61">
        <v>0</v>
      </c>
      <c r="H572" s="61">
        <v>-20953.48</v>
      </c>
      <c r="I572" s="61">
        <v>-20526.599999999999</v>
      </c>
      <c r="J572" s="61">
        <v>-84278.93</v>
      </c>
      <c r="K572" s="61">
        <v>-79884.009999999995</v>
      </c>
      <c r="L572" s="61">
        <v>-111932.79</v>
      </c>
      <c r="M572" s="61">
        <v>-89566.81</v>
      </c>
      <c r="N572" s="61">
        <v>-283711.49</v>
      </c>
      <c r="O572" s="61">
        <v>-598762.23999999999</v>
      </c>
      <c r="P572" s="61">
        <v>-355860.73</v>
      </c>
      <c r="Q572" s="61">
        <v>-148071.98000000001</v>
      </c>
      <c r="R572" s="61">
        <v>-180224.33</v>
      </c>
      <c r="S572" s="62">
        <f t="shared" si="126"/>
        <v>-156971.76875000002</v>
      </c>
      <c r="T572" s="29"/>
      <c r="U572" s="29"/>
      <c r="V572" s="51">
        <v>-156971.76875000002</v>
      </c>
      <c r="W572" s="51"/>
      <c r="X572" s="51"/>
      <c r="Y572" s="91"/>
      <c r="Z572" s="91"/>
      <c r="AA572" s="91"/>
      <c r="AB572" s="29"/>
      <c r="AC572" s="29"/>
      <c r="AD572" s="51">
        <f t="shared" ref="AD572:AD573" si="129">+S572</f>
        <v>-156971.76875000002</v>
      </c>
      <c r="AE572" s="51"/>
      <c r="AF572" s="33"/>
    </row>
    <row r="573" spans="1:32">
      <c r="A573" s="29">
        <v>559</v>
      </c>
      <c r="B573" s="95" t="s">
        <v>291</v>
      </c>
      <c r="C573" s="95" t="s">
        <v>1106</v>
      </c>
      <c r="D573" s="29" t="s">
        <v>117</v>
      </c>
      <c r="E573" s="97" t="s">
        <v>477</v>
      </c>
      <c r="F573" s="61">
        <v>0</v>
      </c>
      <c r="G573" s="61">
        <v>0</v>
      </c>
      <c r="H573" s="61">
        <v>0</v>
      </c>
      <c r="I573" s="61">
        <v>0</v>
      </c>
      <c r="J573" s="61">
        <v>0</v>
      </c>
      <c r="K573" s="61">
        <v>0</v>
      </c>
      <c r="L573" s="61">
        <v>0</v>
      </c>
      <c r="M573" s="61">
        <v>0</v>
      </c>
      <c r="N573" s="61">
        <v>0</v>
      </c>
      <c r="O573" s="61">
        <v>0</v>
      </c>
      <c r="P573" s="61">
        <v>0</v>
      </c>
      <c r="Q573" s="61">
        <v>0</v>
      </c>
      <c r="R573" s="61">
        <v>0</v>
      </c>
      <c r="S573" s="62">
        <f t="shared" si="126"/>
        <v>0</v>
      </c>
      <c r="T573" s="29"/>
      <c r="U573" s="29"/>
      <c r="V573" s="51">
        <v>0</v>
      </c>
      <c r="W573" s="51"/>
      <c r="X573" s="51"/>
      <c r="Y573" s="91"/>
      <c r="Z573" s="91"/>
      <c r="AA573" s="91"/>
      <c r="AB573" s="29"/>
      <c r="AC573" s="29"/>
      <c r="AD573" s="51">
        <f t="shared" si="129"/>
        <v>0</v>
      </c>
      <c r="AE573" s="51"/>
      <c r="AF573" s="33"/>
    </row>
    <row r="574" spans="1:32">
      <c r="A574" s="29">
        <v>560</v>
      </c>
      <c r="B574" s="95" t="s">
        <v>291</v>
      </c>
      <c r="C574" s="95" t="s">
        <v>1107</v>
      </c>
      <c r="D574" s="95" t="s">
        <v>1049</v>
      </c>
      <c r="E574" s="97" t="s">
        <v>228</v>
      </c>
      <c r="F574" s="61">
        <v>-372244.01</v>
      </c>
      <c r="G574" s="61">
        <v>-323801.59999999998</v>
      </c>
      <c r="H574" s="61">
        <v>-295902.81</v>
      </c>
      <c r="I574" s="61">
        <v>-260500.63</v>
      </c>
      <c r="J574" s="61">
        <v>-239213.06</v>
      </c>
      <c r="K574" s="61">
        <v>-216211.48</v>
      </c>
      <c r="L574" s="61">
        <v>-189365.87</v>
      </c>
      <c r="M574" s="61">
        <v>-160284.48000000001</v>
      </c>
      <c r="N574" s="61">
        <v>-126890.48</v>
      </c>
      <c r="O574" s="61">
        <v>-85470.48</v>
      </c>
      <c r="P574" s="61">
        <v>-51980.480000000003</v>
      </c>
      <c r="Q574" s="61">
        <v>-46287.48</v>
      </c>
      <c r="R574" s="61">
        <v>-48216.480000000003</v>
      </c>
      <c r="S574" s="62">
        <f t="shared" si="126"/>
        <v>-183844.92458333331</v>
      </c>
      <c r="T574" s="29"/>
      <c r="U574" s="29"/>
      <c r="V574" s="51"/>
      <c r="W574" s="51"/>
      <c r="X574" s="51">
        <v>-183844.92458333331</v>
      </c>
      <c r="Y574" s="91"/>
      <c r="Z574" s="91"/>
      <c r="AA574" s="91"/>
      <c r="AB574" s="51">
        <f t="shared" ref="AB574" si="130">+S574</f>
        <v>-183844.92458333331</v>
      </c>
      <c r="AC574" s="29"/>
      <c r="AD574" s="51"/>
      <c r="AE574" s="51"/>
      <c r="AF574" s="33"/>
    </row>
    <row r="575" spans="1:32">
      <c r="A575" s="29">
        <v>561</v>
      </c>
      <c r="B575" s="95" t="s">
        <v>291</v>
      </c>
      <c r="C575" s="95" t="s">
        <v>1086</v>
      </c>
      <c r="D575" s="95" t="s">
        <v>19</v>
      </c>
      <c r="E575" s="97" t="s">
        <v>443</v>
      </c>
      <c r="F575" s="61">
        <v>-119.75</v>
      </c>
      <c r="G575" s="61">
        <v>-45.49</v>
      </c>
      <c r="H575" s="61">
        <v>7.1054273576010003E-15</v>
      </c>
      <c r="I575" s="61">
        <v>-35.76</v>
      </c>
      <c r="J575" s="61">
        <v>7.1054273576010003E-15</v>
      </c>
      <c r="K575" s="61">
        <v>7.1054273576010003E-15</v>
      </c>
      <c r="L575" s="61">
        <v>-5.7699999999999898</v>
      </c>
      <c r="M575" s="61">
        <v>-683.4</v>
      </c>
      <c r="N575" s="61">
        <v>-85.579999999999899</v>
      </c>
      <c r="O575" s="61">
        <v>-32.209999999999901</v>
      </c>
      <c r="P575" s="61">
        <v>-29.219999999999899</v>
      </c>
      <c r="Q575" s="61">
        <v>-50.129999999999903</v>
      </c>
      <c r="R575" s="61">
        <v>-13.4299999999999</v>
      </c>
      <c r="S575" s="62">
        <f t="shared" si="126"/>
        <v>-86.179166666666632</v>
      </c>
      <c r="T575" s="29"/>
      <c r="U575" s="29"/>
      <c r="V575" s="51">
        <v>-86.179166666666632</v>
      </c>
      <c r="W575" s="51"/>
      <c r="X575" s="51"/>
      <c r="Y575" s="91"/>
      <c r="Z575" s="91"/>
      <c r="AA575" s="91"/>
      <c r="AB575" s="29"/>
      <c r="AC575" s="29"/>
      <c r="AD575" s="51">
        <f t="shared" ref="AD575:AD583" si="131">+S575</f>
        <v>-86.179166666666632</v>
      </c>
      <c r="AE575" s="51"/>
      <c r="AF575" s="33"/>
    </row>
    <row r="576" spans="1:32">
      <c r="A576" s="29">
        <v>562</v>
      </c>
      <c r="B576" s="95" t="s">
        <v>291</v>
      </c>
      <c r="C576" s="95" t="s">
        <v>1108</v>
      </c>
      <c r="D576" s="95" t="s">
        <v>39</v>
      </c>
      <c r="E576" s="97" t="s">
        <v>444</v>
      </c>
      <c r="F576" s="61">
        <v>-2928567</v>
      </c>
      <c r="G576" s="61">
        <v>-3184817</v>
      </c>
      <c r="H576" s="61">
        <v>-3441067</v>
      </c>
      <c r="I576" s="61">
        <v>-3697317</v>
      </c>
      <c r="J576" s="61">
        <v>-2460648.58</v>
      </c>
      <c r="K576" s="61">
        <v>-2692784.58</v>
      </c>
      <c r="L576" s="61">
        <v>-2944211.58</v>
      </c>
      <c r="M576" s="61">
        <v>-3195638.58</v>
      </c>
      <c r="N576" s="61">
        <v>-3684429.71</v>
      </c>
      <c r="O576" s="61">
        <v>-2529847</v>
      </c>
      <c r="P576" s="61">
        <v>-2810941</v>
      </c>
      <c r="Q576" s="61">
        <v>-3092035</v>
      </c>
      <c r="R576" s="61">
        <v>-3373129</v>
      </c>
      <c r="S576" s="62">
        <f t="shared" si="126"/>
        <v>-3073715.4191666669</v>
      </c>
      <c r="T576" s="29"/>
      <c r="U576" s="29"/>
      <c r="V576" s="51">
        <v>-3073715.4191666669</v>
      </c>
      <c r="W576" s="51"/>
      <c r="X576" s="51"/>
      <c r="Y576" s="91"/>
      <c r="Z576" s="91"/>
      <c r="AA576" s="91"/>
      <c r="AB576" s="29"/>
      <c r="AC576" s="29"/>
      <c r="AD576" s="51">
        <f t="shared" si="131"/>
        <v>-3073715.4191666669</v>
      </c>
      <c r="AE576" s="51"/>
      <c r="AF576" s="33"/>
    </row>
    <row r="577" spans="1:32">
      <c r="A577" s="29">
        <v>563</v>
      </c>
      <c r="B577" s="95" t="s">
        <v>291</v>
      </c>
      <c r="C577" s="95" t="s">
        <v>1108</v>
      </c>
      <c r="D577" s="95" t="s">
        <v>838</v>
      </c>
      <c r="E577" s="97" t="s">
        <v>445</v>
      </c>
      <c r="F577" s="61">
        <v>-33117.449999999997</v>
      </c>
      <c r="G577" s="61">
        <v>-31582.26</v>
      </c>
      <c r="H577" s="61">
        <v>-31522.44</v>
      </c>
      <c r="I577" s="61">
        <v>-37727.86</v>
      </c>
      <c r="J577" s="61">
        <v>-30406.09</v>
      </c>
      <c r="K577" s="61">
        <v>-17374.939999999999</v>
      </c>
      <c r="L577" s="61">
        <v>-31299.71</v>
      </c>
      <c r="M577" s="61">
        <v>-40750.9</v>
      </c>
      <c r="N577" s="61">
        <v>-48672.52</v>
      </c>
      <c r="O577" s="61">
        <v>-55953.35</v>
      </c>
      <c r="P577" s="61">
        <v>-66448.289999999994</v>
      </c>
      <c r="Q577" s="61">
        <v>-86023.37</v>
      </c>
      <c r="R577" s="61">
        <v>-120793.96</v>
      </c>
      <c r="S577" s="62">
        <f t="shared" si="126"/>
        <v>-46226.452916666662</v>
      </c>
      <c r="T577" s="29"/>
      <c r="U577" s="29"/>
      <c r="V577" s="51">
        <v>-46226.452916666662</v>
      </c>
      <c r="W577" s="51"/>
      <c r="X577" s="51"/>
      <c r="Y577" s="91"/>
      <c r="Z577" s="91"/>
      <c r="AA577" s="91"/>
      <c r="AB577" s="29"/>
      <c r="AC577" s="29"/>
      <c r="AD577" s="51">
        <f t="shared" si="131"/>
        <v>-46226.452916666662</v>
      </c>
      <c r="AE577" s="51"/>
      <c r="AF577" s="33"/>
    </row>
    <row r="578" spans="1:32">
      <c r="A578" s="29">
        <v>564</v>
      </c>
      <c r="B578" s="95" t="s">
        <v>291</v>
      </c>
      <c r="C578" s="95" t="s">
        <v>1108</v>
      </c>
      <c r="D578" s="95" t="s">
        <v>922</v>
      </c>
      <c r="E578" s="97" t="s">
        <v>446</v>
      </c>
      <c r="F578" s="61">
        <v>-1888309.22</v>
      </c>
      <c r="G578" s="61">
        <v>-1733116.81</v>
      </c>
      <c r="H578" s="61">
        <v>-1896412.51</v>
      </c>
      <c r="I578" s="61">
        <v>-2249616.64</v>
      </c>
      <c r="J578" s="61">
        <v>-1245853.53</v>
      </c>
      <c r="K578" s="61">
        <v>-932231.91</v>
      </c>
      <c r="L578" s="61">
        <v>-917060.82</v>
      </c>
      <c r="M578" s="61">
        <v>-431377.14</v>
      </c>
      <c r="N578" s="61">
        <v>-469614.28</v>
      </c>
      <c r="O578" s="61">
        <v>-555544.82999999996</v>
      </c>
      <c r="P578" s="61">
        <v>-567752.85</v>
      </c>
      <c r="Q578" s="61">
        <v>-1021829.22</v>
      </c>
      <c r="R578" s="61">
        <v>-1893641.14</v>
      </c>
      <c r="S578" s="62">
        <f t="shared" si="126"/>
        <v>-1159282.1433333333</v>
      </c>
      <c r="T578" s="29"/>
      <c r="U578" s="29"/>
      <c r="V578" s="51">
        <v>-1159282.1433333333</v>
      </c>
      <c r="W578" s="51"/>
      <c r="X578" s="51"/>
      <c r="Y578" s="91"/>
      <c r="Z578" s="91"/>
      <c r="AA578" s="91"/>
      <c r="AB578" s="29"/>
      <c r="AC578" s="29"/>
      <c r="AD578" s="51">
        <f t="shared" si="131"/>
        <v>-1159282.1433333333</v>
      </c>
      <c r="AE578" s="51"/>
      <c r="AF578" s="33"/>
    </row>
    <row r="579" spans="1:32">
      <c r="A579" s="29">
        <v>565</v>
      </c>
      <c r="B579" s="95" t="s">
        <v>291</v>
      </c>
      <c r="C579" s="95" t="s">
        <v>1108</v>
      </c>
      <c r="D579" s="95" t="s">
        <v>884</v>
      </c>
      <c r="E579" s="97" t="s">
        <v>447</v>
      </c>
      <c r="F579" s="61">
        <v>-13181.04</v>
      </c>
      <c r="G579" s="61">
        <v>-11049.49</v>
      </c>
      <c r="H579" s="61">
        <v>-10655.24</v>
      </c>
      <c r="I579" s="61">
        <v>-11762.62</v>
      </c>
      <c r="J579" s="61">
        <v>-6628.42</v>
      </c>
      <c r="K579" s="61">
        <v>-3528.7</v>
      </c>
      <c r="L579" s="61">
        <v>-2987.82</v>
      </c>
      <c r="M579" s="61">
        <v>-2609.92</v>
      </c>
      <c r="N579" s="61">
        <v>-2757.56</v>
      </c>
      <c r="O579" s="61">
        <v>-3399.23</v>
      </c>
      <c r="P579" s="61">
        <v>-5207.68</v>
      </c>
      <c r="Q579" s="61">
        <v>-7567.17</v>
      </c>
      <c r="R579" s="61">
        <v>-12356.07</v>
      </c>
      <c r="S579" s="62">
        <f t="shared" si="126"/>
        <v>-6743.5337499999996</v>
      </c>
      <c r="T579" s="29"/>
      <c r="U579" s="29"/>
      <c r="V579" s="51">
        <v>-6743.5337499999996</v>
      </c>
      <c r="W579" s="51"/>
      <c r="X579" s="51"/>
      <c r="Y579" s="91"/>
      <c r="Z579" s="91"/>
      <c r="AA579" s="91"/>
      <c r="AB579" s="29"/>
      <c r="AC579" s="29"/>
      <c r="AD579" s="51">
        <f t="shared" si="131"/>
        <v>-6743.5337499999996</v>
      </c>
      <c r="AE579" s="51"/>
      <c r="AF579" s="33"/>
    </row>
    <row r="580" spans="1:32">
      <c r="A580" s="29">
        <v>566</v>
      </c>
      <c r="B580" s="95" t="s">
        <v>291</v>
      </c>
      <c r="C580" s="95" t="s">
        <v>1108</v>
      </c>
      <c r="D580" s="95" t="s">
        <v>885</v>
      </c>
      <c r="E580" s="97" t="s">
        <v>448</v>
      </c>
      <c r="F580" s="61">
        <v>-1285.3599999999999</v>
      </c>
      <c r="G580" s="61">
        <v>-673.75</v>
      </c>
      <c r="H580" s="61">
        <v>-1294.49</v>
      </c>
      <c r="I580" s="61">
        <v>-2060.09</v>
      </c>
      <c r="J580" s="61">
        <v>-581.80999999999995</v>
      </c>
      <c r="K580" s="61">
        <v>-901.79</v>
      </c>
      <c r="L580" s="61">
        <v>-1203.31</v>
      </c>
      <c r="M580" s="61">
        <v>-235.91</v>
      </c>
      <c r="N580" s="61">
        <v>-463.74</v>
      </c>
      <c r="O580" s="61">
        <v>-711.82</v>
      </c>
      <c r="P580" s="61">
        <v>-255.08</v>
      </c>
      <c r="Q580" s="61">
        <v>-640.20000000000005</v>
      </c>
      <c r="R580" s="61">
        <v>-1313.72</v>
      </c>
      <c r="S580" s="62">
        <f t="shared" si="126"/>
        <v>-860.12749999999994</v>
      </c>
      <c r="T580" s="29"/>
      <c r="U580" s="29"/>
      <c r="V580" s="51">
        <v>-860.12749999999994</v>
      </c>
      <c r="W580" s="51"/>
      <c r="X580" s="51"/>
      <c r="Y580" s="91"/>
      <c r="Z580" s="91"/>
      <c r="AA580" s="91"/>
      <c r="AB580" s="29"/>
      <c r="AC580" s="29"/>
      <c r="AD580" s="51">
        <f t="shared" si="131"/>
        <v>-860.12749999999994</v>
      </c>
      <c r="AE580" s="51"/>
      <c r="AF580" s="33"/>
    </row>
    <row r="581" spans="1:32">
      <c r="A581" s="29">
        <v>567</v>
      </c>
      <c r="B581" s="95" t="s">
        <v>291</v>
      </c>
      <c r="C581" s="95" t="s">
        <v>1108</v>
      </c>
      <c r="D581" s="95" t="s">
        <v>928</v>
      </c>
      <c r="E581" s="97" t="s">
        <v>449</v>
      </c>
      <c r="F581" s="61">
        <v>-514851.97</v>
      </c>
      <c r="G581" s="61">
        <v>-588340.54</v>
      </c>
      <c r="H581" s="61">
        <v>-657878.93000000005</v>
      </c>
      <c r="I581" s="61">
        <v>-216969.55</v>
      </c>
      <c r="J581" s="61">
        <v>-271361.17</v>
      </c>
      <c r="K581" s="61">
        <v>-302905.7</v>
      </c>
      <c r="L581" s="61">
        <v>-329639.59999999998</v>
      </c>
      <c r="M581" s="61">
        <v>-349516.56</v>
      </c>
      <c r="N581" s="61">
        <v>-368481.34</v>
      </c>
      <c r="O581" s="61">
        <v>-388841.64</v>
      </c>
      <c r="P581" s="61">
        <v>-417128.15</v>
      </c>
      <c r="Q581" s="61">
        <v>-460819.81</v>
      </c>
      <c r="R581" s="61">
        <v>-5.8207660913467401E-11</v>
      </c>
      <c r="S581" s="62">
        <f t="shared" si="126"/>
        <v>-384109.08125000005</v>
      </c>
      <c r="T581" s="29"/>
      <c r="U581" s="29"/>
      <c r="V581" s="51">
        <v>-384109.08125000005</v>
      </c>
      <c r="W581" s="51"/>
      <c r="X581" s="51"/>
      <c r="Y581" s="91"/>
      <c r="Z581" s="91"/>
      <c r="AA581" s="91"/>
      <c r="AB581" s="29"/>
      <c r="AC581" s="29"/>
      <c r="AD581" s="51">
        <f t="shared" si="131"/>
        <v>-384109.08125000005</v>
      </c>
      <c r="AE581" s="51"/>
      <c r="AF581" s="33"/>
    </row>
    <row r="582" spans="1:32">
      <c r="A582" s="29">
        <v>568</v>
      </c>
      <c r="B582" s="95" t="s">
        <v>291</v>
      </c>
      <c r="C582" s="95" t="s">
        <v>1108</v>
      </c>
      <c r="D582" s="95" t="s">
        <v>929</v>
      </c>
      <c r="E582" s="97" t="s">
        <v>450</v>
      </c>
      <c r="F582" s="61">
        <v>-2202829.41</v>
      </c>
      <c r="G582" s="61">
        <v>-2246185.64</v>
      </c>
      <c r="H582" s="61">
        <v>-2225473.4700000002</v>
      </c>
      <c r="I582" s="61">
        <v>-2042990.75</v>
      </c>
      <c r="J582" s="61">
        <v>-1353859.07</v>
      </c>
      <c r="K582" s="61">
        <v>-834130.39</v>
      </c>
      <c r="L582" s="61">
        <v>-620757.88</v>
      </c>
      <c r="M582" s="61">
        <v>-553369.56999999995</v>
      </c>
      <c r="N582" s="61">
        <v>-545833.04</v>
      </c>
      <c r="O582" s="61">
        <v>-641468.25</v>
      </c>
      <c r="P582" s="61">
        <v>-1005233.05</v>
      </c>
      <c r="Q582" s="61">
        <v>-1716636.57</v>
      </c>
      <c r="R582" s="61">
        <v>-2840344.99</v>
      </c>
      <c r="S582" s="62">
        <f t="shared" si="126"/>
        <v>-1358960.406666667</v>
      </c>
      <c r="T582" s="29"/>
      <c r="U582" s="29"/>
      <c r="V582" s="51">
        <v>-1358960.406666667</v>
      </c>
      <c r="W582" s="51"/>
      <c r="X582" s="51"/>
      <c r="Y582" s="91"/>
      <c r="Z582" s="91"/>
      <c r="AA582" s="91"/>
      <c r="AB582" s="29"/>
      <c r="AC582" s="29"/>
      <c r="AD582" s="51">
        <f t="shared" si="131"/>
        <v>-1358960.406666667</v>
      </c>
      <c r="AE582" s="51"/>
      <c r="AF582" s="33"/>
    </row>
    <row r="583" spans="1:32">
      <c r="A583" s="29">
        <v>569</v>
      </c>
      <c r="B583" s="95" t="s">
        <v>291</v>
      </c>
      <c r="C583" s="95" t="s">
        <v>1097</v>
      </c>
      <c r="D583" s="95" t="s">
        <v>812</v>
      </c>
      <c r="E583" s="97" t="s">
        <v>472</v>
      </c>
      <c r="F583" s="61">
        <v>-431477.83</v>
      </c>
      <c r="G583" s="61">
        <v>-425716.03</v>
      </c>
      <c r="H583" s="61">
        <v>-432912.75</v>
      </c>
      <c r="I583" s="61">
        <v>-379263.99</v>
      </c>
      <c r="J583" s="61">
        <v>-298773.36</v>
      </c>
      <c r="K583" s="61">
        <v>-255066.15</v>
      </c>
      <c r="L583" s="61">
        <v>-222047.79</v>
      </c>
      <c r="M583" s="61">
        <v>-217976.08</v>
      </c>
      <c r="N583" s="61">
        <v>-235645.04</v>
      </c>
      <c r="O583" s="61">
        <v>-247856.2</v>
      </c>
      <c r="P583" s="61">
        <v>-219220.61</v>
      </c>
      <c r="Q583" s="61">
        <v>-279943.37</v>
      </c>
      <c r="R583" s="61">
        <v>-392789.24</v>
      </c>
      <c r="S583" s="62">
        <f t="shared" si="126"/>
        <v>-302212.90875</v>
      </c>
      <c r="T583" s="29"/>
      <c r="U583" s="29"/>
      <c r="V583" s="51">
        <v>-302212.90875</v>
      </c>
      <c r="W583" s="51"/>
      <c r="X583" s="51"/>
      <c r="Y583" s="91"/>
      <c r="Z583" s="91"/>
      <c r="AA583" s="91"/>
      <c r="AB583" s="29"/>
      <c r="AC583" s="29"/>
      <c r="AD583" s="51">
        <f t="shared" si="131"/>
        <v>-302212.90875</v>
      </c>
      <c r="AE583" s="51"/>
      <c r="AF583" s="33"/>
    </row>
    <row r="584" spans="1:32">
      <c r="A584" s="29">
        <v>570</v>
      </c>
      <c r="B584" s="95" t="s">
        <v>291</v>
      </c>
      <c r="C584" s="95" t="s">
        <v>1111</v>
      </c>
      <c r="D584" s="95" t="s">
        <v>811</v>
      </c>
      <c r="E584" s="97" t="s">
        <v>482</v>
      </c>
      <c r="F584" s="61">
        <v>0</v>
      </c>
      <c r="G584" s="61">
        <v>0</v>
      </c>
      <c r="H584" s="61">
        <v>0</v>
      </c>
      <c r="I584" s="61">
        <v>0</v>
      </c>
      <c r="J584" s="61">
        <v>0</v>
      </c>
      <c r="K584" s="61">
        <v>0</v>
      </c>
      <c r="L584" s="61">
        <v>0</v>
      </c>
      <c r="M584" s="61">
        <v>0</v>
      </c>
      <c r="N584" s="61">
        <v>0</v>
      </c>
      <c r="O584" s="61">
        <v>0</v>
      </c>
      <c r="P584" s="61">
        <v>0</v>
      </c>
      <c r="Q584" s="61">
        <v>0</v>
      </c>
      <c r="R584" s="61">
        <v>0</v>
      </c>
      <c r="S584" s="62">
        <f t="shared" si="126"/>
        <v>0</v>
      </c>
      <c r="T584" s="29"/>
      <c r="U584" s="29"/>
      <c r="V584" s="29"/>
      <c r="W584" s="51"/>
      <c r="X584" s="51">
        <v>0</v>
      </c>
      <c r="Y584" s="91"/>
      <c r="Z584" s="91"/>
      <c r="AA584" s="91"/>
      <c r="AB584" s="51">
        <f t="shared" ref="AB584:AB591" si="132">+S584</f>
        <v>0</v>
      </c>
      <c r="AC584" s="29"/>
      <c r="AD584" s="29"/>
      <c r="AE584" s="29"/>
      <c r="AF584" s="33"/>
    </row>
    <row r="585" spans="1:32">
      <c r="A585" s="29">
        <v>571</v>
      </c>
      <c r="B585" s="95" t="s">
        <v>291</v>
      </c>
      <c r="C585" s="95" t="s">
        <v>1111</v>
      </c>
      <c r="D585" s="95" t="s">
        <v>915</v>
      </c>
      <c r="E585" s="97" t="s">
        <v>478</v>
      </c>
      <c r="F585" s="61">
        <v>4399649.2699999996</v>
      </c>
      <c r="G585" s="61">
        <v>6757442.71</v>
      </c>
      <c r="H585" s="61">
        <v>7438151.4100000001</v>
      </c>
      <c r="I585" s="61">
        <v>7546091.9100000001</v>
      </c>
      <c r="J585" s="61">
        <v>7502371.4800000004</v>
      </c>
      <c r="K585" s="61">
        <v>7552094.9299999997</v>
      </c>
      <c r="L585" s="61">
        <v>7763568.9500000002</v>
      </c>
      <c r="M585" s="61">
        <v>7570160.0999999996</v>
      </c>
      <c r="N585" s="61">
        <v>8588802.2899999991</v>
      </c>
      <c r="O585" s="61">
        <v>10068285.039999999</v>
      </c>
      <c r="P585" s="61">
        <v>12931229.5</v>
      </c>
      <c r="Q585" s="61">
        <v>0</v>
      </c>
      <c r="R585" s="61">
        <v>0</v>
      </c>
      <c r="S585" s="62">
        <f t="shared" si="126"/>
        <v>7159835.2462499999</v>
      </c>
      <c r="T585" s="29"/>
      <c r="U585" s="29"/>
      <c r="V585" s="29"/>
      <c r="W585" s="51"/>
      <c r="X585" s="51">
        <v>7159835.2462499999</v>
      </c>
      <c r="Y585" s="91"/>
      <c r="Z585" s="91"/>
      <c r="AA585" s="91"/>
      <c r="AB585" s="51">
        <f t="shared" si="132"/>
        <v>7159835.2462499999</v>
      </c>
      <c r="AC585" s="29"/>
      <c r="AD585" s="29"/>
      <c r="AE585" s="29"/>
      <c r="AF585" s="33"/>
    </row>
    <row r="586" spans="1:32">
      <c r="A586" s="29">
        <v>572</v>
      </c>
      <c r="B586" s="95" t="s">
        <v>291</v>
      </c>
      <c r="C586" s="95" t="s">
        <v>1111</v>
      </c>
      <c r="D586" s="95" t="s">
        <v>916</v>
      </c>
      <c r="E586" s="97" t="s">
        <v>479</v>
      </c>
      <c r="F586" s="61">
        <v>1440517.74</v>
      </c>
      <c r="G586" s="61">
        <v>-371923.47</v>
      </c>
      <c r="H586" s="61">
        <v>-2629689.58</v>
      </c>
      <c r="I586" s="61">
        <v>-3336449.26</v>
      </c>
      <c r="J586" s="61">
        <v>-2448680.69</v>
      </c>
      <c r="K586" s="61">
        <v>-563705.06000000099</v>
      </c>
      <c r="L586" s="61">
        <v>1948461.15</v>
      </c>
      <c r="M586" s="61">
        <v>4245983.5199999996</v>
      </c>
      <c r="N586" s="61">
        <v>6868033.7300000004</v>
      </c>
      <c r="O586" s="61">
        <v>9039135.9199999999</v>
      </c>
      <c r="P586" s="61">
        <v>9842075.8300000001</v>
      </c>
      <c r="Q586" s="61">
        <v>0</v>
      </c>
      <c r="R586" s="61">
        <v>0</v>
      </c>
      <c r="S586" s="62">
        <f t="shared" si="126"/>
        <v>1942791.7466666668</v>
      </c>
      <c r="T586" s="29"/>
      <c r="U586" s="29"/>
      <c r="V586" s="29"/>
      <c r="W586" s="51"/>
      <c r="X586" s="51">
        <v>1942791.7466666668</v>
      </c>
      <c r="Y586" s="91"/>
      <c r="Z586" s="91"/>
      <c r="AA586" s="91"/>
      <c r="AB586" s="51">
        <f t="shared" si="132"/>
        <v>1942791.7466666668</v>
      </c>
      <c r="AC586" s="29"/>
      <c r="AD586" s="29"/>
      <c r="AE586" s="29"/>
      <c r="AF586" s="33"/>
    </row>
    <row r="587" spans="1:32">
      <c r="A587" s="29">
        <v>573</v>
      </c>
      <c r="B587" s="95" t="s">
        <v>291</v>
      </c>
      <c r="C587" s="95" t="s">
        <v>1111</v>
      </c>
      <c r="D587" s="95" t="s">
        <v>917</v>
      </c>
      <c r="E587" s="97" t="s">
        <v>480</v>
      </c>
      <c r="F587" s="61">
        <v>0</v>
      </c>
      <c r="G587" s="61">
        <v>0</v>
      </c>
      <c r="H587" s="61">
        <v>0</v>
      </c>
      <c r="I587" s="61">
        <v>0</v>
      </c>
      <c r="J587" s="61">
        <v>0</v>
      </c>
      <c r="K587" s="61">
        <v>0</v>
      </c>
      <c r="L587" s="61">
        <v>0</v>
      </c>
      <c r="M587" s="61">
        <v>0</v>
      </c>
      <c r="N587" s="61">
        <v>0</v>
      </c>
      <c r="O587" s="61">
        <v>0</v>
      </c>
      <c r="P587" s="61">
        <v>0</v>
      </c>
      <c r="Q587" s="61">
        <v>0</v>
      </c>
      <c r="R587" s="61">
        <v>0</v>
      </c>
      <c r="S587" s="62">
        <f t="shared" si="126"/>
        <v>0</v>
      </c>
      <c r="T587" s="29"/>
      <c r="U587" s="29"/>
      <c r="V587" s="29"/>
      <c r="W587" s="51"/>
      <c r="X587" s="51">
        <v>0</v>
      </c>
      <c r="Y587" s="91"/>
      <c r="Z587" s="91"/>
      <c r="AA587" s="91"/>
      <c r="AB587" s="51">
        <f t="shared" si="132"/>
        <v>0</v>
      </c>
      <c r="AC587" s="29"/>
      <c r="AD587" s="29"/>
      <c r="AE587" s="29"/>
      <c r="AF587" s="33"/>
    </row>
    <row r="588" spans="1:32">
      <c r="A588" s="29">
        <v>574</v>
      </c>
      <c r="B588" s="95" t="s">
        <v>291</v>
      </c>
      <c r="C588" s="95" t="s">
        <v>1111</v>
      </c>
      <c r="D588" s="95" t="s">
        <v>918</v>
      </c>
      <c r="E588" s="97" t="s">
        <v>631</v>
      </c>
      <c r="F588" s="61">
        <v>24748844.07</v>
      </c>
      <c r="G588" s="61">
        <v>22201253.75</v>
      </c>
      <c r="H588" s="61">
        <v>19789347.920000002</v>
      </c>
      <c r="I588" s="61">
        <v>17197137.170000002</v>
      </c>
      <c r="J588" s="61">
        <v>15385335.060000001</v>
      </c>
      <c r="K588" s="61">
        <v>14459411.58</v>
      </c>
      <c r="L588" s="61">
        <v>13709869.68</v>
      </c>
      <c r="M588" s="61">
        <v>13241665.130000001</v>
      </c>
      <c r="N588" s="61">
        <v>12810967.85</v>
      </c>
      <c r="O588" s="61">
        <v>12325684.93</v>
      </c>
      <c r="P588" s="61">
        <v>11519585.390000001</v>
      </c>
      <c r="Q588" s="61">
        <v>0</v>
      </c>
      <c r="R588" s="61">
        <v>0</v>
      </c>
      <c r="S588" s="62">
        <f t="shared" si="126"/>
        <v>13751223.374583332</v>
      </c>
      <c r="T588" s="29"/>
      <c r="U588" s="29"/>
      <c r="V588" s="29"/>
      <c r="W588" s="51"/>
      <c r="X588" s="51">
        <v>13751223.374583332</v>
      </c>
      <c r="Y588" s="91"/>
      <c r="Z588" s="91"/>
      <c r="AA588" s="91"/>
      <c r="AB588" s="51">
        <f t="shared" si="132"/>
        <v>13751223.374583332</v>
      </c>
      <c r="AC588" s="29"/>
      <c r="AD588" s="29"/>
      <c r="AE588" s="29"/>
      <c r="AF588" s="33"/>
    </row>
    <row r="589" spans="1:32">
      <c r="A589" s="29">
        <v>575</v>
      </c>
      <c r="B589" s="95" t="s">
        <v>291</v>
      </c>
      <c r="C589" s="95" t="s">
        <v>1111</v>
      </c>
      <c r="D589" s="95" t="s">
        <v>1114</v>
      </c>
      <c r="E589" s="97" t="s">
        <v>631</v>
      </c>
      <c r="F589" s="61">
        <v>33087820.699999999</v>
      </c>
      <c r="G589" s="61">
        <v>30660320</v>
      </c>
      <c r="H589" s="61">
        <v>28361059.620000001</v>
      </c>
      <c r="I589" s="61">
        <v>25890728.68</v>
      </c>
      <c r="J589" s="61">
        <v>24171086.739999998</v>
      </c>
      <c r="K589" s="61">
        <v>23305349.690000001</v>
      </c>
      <c r="L589" s="61">
        <v>22608684.850000001</v>
      </c>
      <c r="M589" s="61">
        <v>22183822.039999999</v>
      </c>
      <c r="N589" s="61">
        <v>21795146.34</v>
      </c>
      <c r="O589" s="61">
        <v>21353140.16</v>
      </c>
      <c r="P589" s="61">
        <v>20603134.370000001</v>
      </c>
      <c r="Q589" s="61">
        <v>0</v>
      </c>
      <c r="R589" s="61">
        <v>0</v>
      </c>
      <c r="S589" s="62">
        <f t="shared" si="126"/>
        <v>21456365.236666668</v>
      </c>
      <c r="T589" s="29"/>
      <c r="U589" s="29"/>
      <c r="V589" s="29"/>
      <c r="W589" s="51"/>
      <c r="X589" s="51">
        <v>21456365.236666668</v>
      </c>
      <c r="Y589" s="91"/>
      <c r="Z589" s="91"/>
      <c r="AA589" s="91"/>
      <c r="AB589" s="51">
        <f t="shared" si="132"/>
        <v>21456365.236666668</v>
      </c>
      <c r="AC589" s="29"/>
      <c r="AD589" s="29"/>
      <c r="AE589" s="29"/>
      <c r="AF589" s="33"/>
    </row>
    <row r="590" spans="1:32">
      <c r="A590" s="29">
        <v>576</v>
      </c>
      <c r="B590" s="95" t="s">
        <v>291</v>
      </c>
      <c r="C590" s="95" t="s">
        <v>1111</v>
      </c>
      <c r="D590" s="95" t="s">
        <v>1115</v>
      </c>
      <c r="E590" s="97" t="s">
        <v>672</v>
      </c>
      <c r="F590" s="61">
        <v>-618733.23</v>
      </c>
      <c r="G590" s="61">
        <v>-689765.5</v>
      </c>
      <c r="H590" s="61">
        <v>-749174.48</v>
      </c>
      <c r="I590" s="61">
        <v>-857455.68</v>
      </c>
      <c r="J590" s="61">
        <v>-871749.46</v>
      </c>
      <c r="K590" s="61">
        <v>-922427.37</v>
      </c>
      <c r="L590" s="61">
        <v>-821326.42</v>
      </c>
      <c r="M590" s="61">
        <v>-900197.44</v>
      </c>
      <c r="N590" s="61">
        <v>-912232.55</v>
      </c>
      <c r="O590" s="61">
        <v>-985514.48</v>
      </c>
      <c r="P590" s="61">
        <v>-1004254.12</v>
      </c>
      <c r="Q590" s="61">
        <v>-1124152.54</v>
      </c>
      <c r="R590" s="61">
        <v>-1098313.07</v>
      </c>
      <c r="S590" s="62">
        <f t="shared" si="126"/>
        <v>-891397.76583333325</v>
      </c>
      <c r="T590" s="29"/>
      <c r="U590" s="29"/>
      <c r="V590" s="29"/>
      <c r="W590" s="51"/>
      <c r="X590" s="51">
        <v>-891397.76583333325</v>
      </c>
      <c r="Y590" s="91"/>
      <c r="Z590" s="91"/>
      <c r="AA590" s="91"/>
      <c r="AB590" s="51">
        <f t="shared" si="132"/>
        <v>-891397.76583333325</v>
      </c>
      <c r="AC590" s="29"/>
      <c r="AD590" s="29"/>
      <c r="AE590" s="29"/>
      <c r="AF590" s="33"/>
    </row>
    <row r="591" spans="1:32">
      <c r="A591" s="29">
        <v>577</v>
      </c>
      <c r="B591" s="95" t="s">
        <v>291</v>
      </c>
      <c r="C591" s="95" t="s">
        <v>1111</v>
      </c>
      <c r="D591" s="95" t="s">
        <v>914</v>
      </c>
      <c r="E591" s="97" t="s">
        <v>481</v>
      </c>
      <c r="F591" s="61">
        <v>-3252672.52</v>
      </c>
      <c r="G591" s="61">
        <v>-3121732</v>
      </c>
      <c r="H591" s="61">
        <v>-3363921.72</v>
      </c>
      <c r="I591" s="61">
        <v>-2209356.13</v>
      </c>
      <c r="J591" s="61">
        <v>-921265.41</v>
      </c>
      <c r="K591" s="61">
        <v>-615638.88</v>
      </c>
      <c r="L591" s="61">
        <v>-90853.359999999899</v>
      </c>
      <c r="M591" s="61">
        <v>-355773.19</v>
      </c>
      <c r="N591" s="61">
        <v>-390036.71</v>
      </c>
      <c r="O591" s="61">
        <v>-660253.72</v>
      </c>
      <c r="P591" s="61">
        <v>-1581618.82</v>
      </c>
      <c r="Q591" s="61">
        <v>2.3283064365386999E-10</v>
      </c>
      <c r="R591" s="61">
        <v>2.3283064365386999E-10</v>
      </c>
      <c r="S591" s="62">
        <f t="shared" si="126"/>
        <v>-1244732.1833333336</v>
      </c>
      <c r="T591" s="29"/>
      <c r="U591" s="29"/>
      <c r="V591" s="29"/>
      <c r="W591" s="51"/>
      <c r="X591" s="51">
        <v>-1244732.1833333336</v>
      </c>
      <c r="Y591" s="91"/>
      <c r="Z591" s="91"/>
      <c r="AA591" s="91"/>
      <c r="AB591" s="51">
        <f t="shared" si="132"/>
        <v>-1244732.1833333336</v>
      </c>
      <c r="AC591" s="29"/>
      <c r="AD591" s="29"/>
      <c r="AE591" s="29"/>
      <c r="AF591" s="33"/>
    </row>
    <row r="592" spans="1:32">
      <c r="A592" s="29">
        <v>578</v>
      </c>
      <c r="B592" s="95" t="s">
        <v>291</v>
      </c>
      <c r="C592" s="95" t="s">
        <v>1111</v>
      </c>
      <c r="D592" s="95" t="s">
        <v>1116</v>
      </c>
      <c r="E592" s="97" t="s">
        <v>233</v>
      </c>
      <c r="F592" s="61">
        <v>0</v>
      </c>
      <c r="G592" s="61">
        <v>0</v>
      </c>
      <c r="H592" s="61">
        <v>-62155.67</v>
      </c>
      <c r="I592" s="61">
        <v>-60889.4</v>
      </c>
      <c r="J592" s="61">
        <v>-250002.07</v>
      </c>
      <c r="K592" s="61">
        <v>-236965.13</v>
      </c>
      <c r="L592" s="61">
        <v>-332033.53999999998</v>
      </c>
      <c r="M592" s="61">
        <v>-265687.88</v>
      </c>
      <c r="N592" s="61">
        <v>-841591.91</v>
      </c>
      <c r="O592" s="61">
        <v>-1776147.48</v>
      </c>
      <c r="P592" s="61">
        <v>-1055612.9099999999</v>
      </c>
      <c r="Q592" s="61">
        <v>-405406.05</v>
      </c>
      <c r="R592" s="61">
        <v>-493435.95</v>
      </c>
      <c r="S592" s="62">
        <f t="shared" si="126"/>
        <v>-461100.83458333329</v>
      </c>
      <c r="T592" s="29"/>
      <c r="U592" s="29"/>
      <c r="V592" s="51">
        <v>-461100.83458333329</v>
      </c>
      <c r="W592" s="51"/>
      <c r="X592" s="29"/>
      <c r="Y592" s="91"/>
      <c r="Z592" s="91"/>
      <c r="AA592" s="91"/>
      <c r="AB592" s="29"/>
      <c r="AC592" s="29"/>
      <c r="AD592" s="51">
        <f t="shared" ref="AD592" si="133">+S592</f>
        <v>-461100.83458333329</v>
      </c>
      <c r="AE592" s="51"/>
      <c r="AF592" s="33"/>
    </row>
    <row r="593" spans="1:32">
      <c r="A593" s="29">
        <v>579</v>
      </c>
      <c r="B593" s="29"/>
      <c r="C593" s="29"/>
      <c r="D593" s="29"/>
      <c r="E593" s="97" t="s">
        <v>234</v>
      </c>
      <c r="F593" s="64">
        <f t="shared" ref="F593:H593" si="134">SUM(F539:F592)</f>
        <v>40653054.000000007</v>
      </c>
      <c r="G593" s="64">
        <f t="shared" si="134"/>
        <v>39512626.869999997</v>
      </c>
      <c r="H593" s="64">
        <f t="shared" si="134"/>
        <v>29898269.470000003</v>
      </c>
      <c r="I593" s="64">
        <f t="shared" ref="I593:S593" si="135">SUM(I539:I592)</f>
        <v>24881344.420000013</v>
      </c>
      <c r="J593" s="64">
        <f t="shared" si="135"/>
        <v>31601692.720000003</v>
      </c>
      <c r="K593" s="64">
        <f t="shared" si="135"/>
        <v>29069573.790000003</v>
      </c>
      <c r="L593" s="64">
        <f t="shared" si="135"/>
        <v>30743802.699999999</v>
      </c>
      <c r="M593" s="64">
        <f t="shared" si="135"/>
        <v>36760800.020000003</v>
      </c>
      <c r="N593" s="64">
        <f t="shared" si="135"/>
        <v>34900116.850000001</v>
      </c>
      <c r="O593" s="64">
        <f t="shared" si="135"/>
        <v>36916056.190000005</v>
      </c>
      <c r="P593" s="64">
        <f t="shared" si="135"/>
        <v>41765111.74000001</v>
      </c>
      <c r="Q593" s="64">
        <f t="shared" si="135"/>
        <v>-22256375.170000002</v>
      </c>
      <c r="R593" s="64">
        <f t="shared" si="135"/>
        <v>-24650115.149999999</v>
      </c>
      <c r="S593" s="64">
        <f t="shared" si="135"/>
        <v>26816207.418749999</v>
      </c>
      <c r="T593" s="29"/>
      <c r="U593" s="29"/>
      <c r="V593" s="29"/>
      <c r="W593" s="29"/>
      <c r="X593" s="29"/>
      <c r="Y593" s="91"/>
      <c r="Z593" s="91"/>
      <c r="AA593" s="91"/>
      <c r="AB593" s="29"/>
      <c r="AC593" s="29"/>
      <c r="AD593" s="29"/>
      <c r="AE593" s="29"/>
      <c r="AF593" s="33"/>
    </row>
    <row r="594" spans="1:32">
      <c r="A594" s="29">
        <v>580</v>
      </c>
      <c r="B594" s="29"/>
      <c r="C594" s="29"/>
      <c r="D594" s="29"/>
      <c r="E594" s="97"/>
      <c r="F594" s="61"/>
      <c r="G594" s="61"/>
      <c r="H594" s="61"/>
      <c r="I594" s="61"/>
      <c r="J594" s="61"/>
      <c r="K594" s="61"/>
      <c r="L594" s="61"/>
      <c r="M594" s="61"/>
      <c r="N594" s="61"/>
      <c r="O594" s="61"/>
      <c r="P594" s="61"/>
      <c r="Q594" s="61"/>
      <c r="R594" s="61"/>
      <c r="S594" s="62"/>
      <c r="T594" s="29"/>
      <c r="U594" s="29"/>
      <c r="V594" s="29"/>
      <c r="W594" s="29"/>
      <c r="X594" s="29"/>
      <c r="Y594" s="91"/>
      <c r="Z594" s="91"/>
      <c r="AA594" s="91"/>
      <c r="AB594" s="29"/>
      <c r="AC594" s="29"/>
      <c r="AD594" s="29"/>
      <c r="AE594" s="29"/>
      <c r="AF594" s="33"/>
    </row>
    <row r="595" spans="1:32">
      <c r="A595" s="29">
        <v>581</v>
      </c>
      <c r="B595" s="95" t="s">
        <v>776</v>
      </c>
      <c r="C595" s="95" t="s">
        <v>1078</v>
      </c>
      <c r="D595" s="95" t="s">
        <v>812</v>
      </c>
      <c r="E595" s="97" t="s">
        <v>632</v>
      </c>
      <c r="F595" s="61">
        <v>0</v>
      </c>
      <c r="G595" s="61">
        <v>0</v>
      </c>
      <c r="H595" s="61">
        <v>0</v>
      </c>
      <c r="I595" s="61">
        <v>-29000</v>
      </c>
      <c r="J595" s="61">
        <v>-29000</v>
      </c>
      <c r="K595" s="61">
        <v>-29000</v>
      </c>
      <c r="L595" s="61">
        <v>-29000</v>
      </c>
      <c r="M595" s="61">
        <v>-29000</v>
      </c>
      <c r="N595" s="61">
        <v>-29000</v>
      </c>
      <c r="O595" s="61">
        <v>-29000</v>
      </c>
      <c r="P595" s="61">
        <v>-29000</v>
      </c>
      <c r="Q595" s="61">
        <v>-29000</v>
      </c>
      <c r="R595" s="61">
        <v>-29000</v>
      </c>
      <c r="S595" s="62">
        <f t="shared" ref="S595:S636" si="136">((F595+R595)+((G595+H595+I595+J595+K595+L595+M595+N595+O595+P595+Q595)*2))/24</f>
        <v>-22958.333333333332</v>
      </c>
      <c r="T595" s="29"/>
      <c r="U595" s="29"/>
      <c r="V595" s="51">
        <v>-22958.333333333332</v>
      </c>
      <c r="W595" s="51"/>
      <c r="X595" s="51"/>
      <c r="Y595" s="91"/>
      <c r="Z595" s="91"/>
      <c r="AA595" s="91"/>
      <c r="AB595" s="29"/>
      <c r="AC595" s="29"/>
      <c r="AD595" s="51">
        <f t="shared" ref="AD595" si="137">+S595</f>
        <v>-22958.333333333332</v>
      </c>
      <c r="AE595" s="51"/>
      <c r="AF595" s="33"/>
    </row>
    <row r="596" spans="1:32">
      <c r="A596" s="29">
        <v>582</v>
      </c>
      <c r="B596" s="95" t="s">
        <v>776</v>
      </c>
      <c r="C596" s="95" t="s">
        <v>1117</v>
      </c>
      <c r="D596" s="95" t="s">
        <v>812</v>
      </c>
      <c r="E596" s="97" t="s">
        <v>673</v>
      </c>
      <c r="F596" s="61">
        <v>-5595028.96</v>
      </c>
      <c r="G596" s="61">
        <v>-5569569.54</v>
      </c>
      <c r="H596" s="61">
        <v>-5544110.1200000001</v>
      </c>
      <c r="I596" s="61">
        <v>-5521212.1600000001</v>
      </c>
      <c r="J596" s="61">
        <v>-5498314.2000000002</v>
      </c>
      <c r="K596" s="61">
        <v>-5476868.7000000002</v>
      </c>
      <c r="L596" s="61">
        <v>-5453970.7199999997</v>
      </c>
      <c r="M596" s="61">
        <v>-5431072.7599999998</v>
      </c>
      <c r="N596" s="61">
        <v>-5419201.7199999997</v>
      </c>
      <c r="O596" s="61">
        <v>-5412524.6200000001</v>
      </c>
      <c r="P596" s="61">
        <v>-5398214.5800000001</v>
      </c>
      <c r="Q596" s="61">
        <v>-5385530.54</v>
      </c>
      <c r="R596" s="61">
        <v>-5040677.45</v>
      </c>
      <c r="S596" s="62">
        <f t="shared" si="136"/>
        <v>-5452370.2387499986</v>
      </c>
      <c r="T596" s="29"/>
      <c r="U596" s="29"/>
      <c r="V596" s="29"/>
      <c r="W596" s="51"/>
      <c r="X596" s="51">
        <v>-5452370.2387499986</v>
      </c>
      <c r="Y596" s="91"/>
      <c r="Z596" s="91"/>
      <c r="AA596" s="91"/>
      <c r="AB596" s="51">
        <f t="shared" ref="AB596:AB599" si="138">+S596</f>
        <v>-5452370.2387499986</v>
      </c>
      <c r="AC596" s="29"/>
      <c r="AD596" s="29"/>
      <c r="AE596" s="29"/>
      <c r="AF596" s="33"/>
    </row>
    <row r="597" spans="1:32">
      <c r="A597" s="29">
        <v>583</v>
      </c>
      <c r="B597" s="95" t="s">
        <v>776</v>
      </c>
      <c r="C597" s="95" t="s">
        <v>1117</v>
      </c>
      <c r="D597" s="95" t="s">
        <v>28</v>
      </c>
      <c r="E597" s="97" t="s">
        <v>486</v>
      </c>
      <c r="F597" s="61">
        <v>0</v>
      </c>
      <c r="G597" s="61">
        <v>-1153.8399999999999</v>
      </c>
      <c r="H597" s="61">
        <v>-3461.52</v>
      </c>
      <c r="I597" s="61">
        <v>-5769.2</v>
      </c>
      <c r="J597" s="61">
        <v>-8136.8</v>
      </c>
      <c r="K597" s="61">
        <v>-10444.48</v>
      </c>
      <c r="L597" s="61">
        <v>-16051.86</v>
      </c>
      <c r="M597" s="61">
        <v>-16875.18</v>
      </c>
      <c r="N597" s="61">
        <v>-19541.27</v>
      </c>
      <c r="O597" s="61">
        <v>-21123.86</v>
      </c>
      <c r="P597" s="61">
        <v>-23353.46</v>
      </c>
      <c r="Q597" s="61">
        <v>-25116.85</v>
      </c>
      <c r="R597" s="61">
        <v>-30345.01</v>
      </c>
      <c r="S597" s="62">
        <f t="shared" si="136"/>
        <v>-13850.06875</v>
      </c>
      <c r="T597" s="29"/>
      <c r="U597" s="29"/>
      <c r="V597" s="29"/>
      <c r="W597" s="51"/>
      <c r="X597" s="51">
        <v>-13850.06875</v>
      </c>
      <c r="Y597" s="91"/>
      <c r="Z597" s="91"/>
      <c r="AA597" s="91"/>
      <c r="AB597" s="51">
        <f t="shared" si="138"/>
        <v>-13850.06875</v>
      </c>
      <c r="AC597" s="29"/>
      <c r="AD597" s="29"/>
      <c r="AE597" s="29"/>
      <c r="AF597" s="33"/>
    </row>
    <row r="598" spans="1:32">
      <c r="A598" s="29">
        <v>584</v>
      </c>
      <c r="B598" s="95" t="s">
        <v>776</v>
      </c>
      <c r="C598" s="95" t="s">
        <v>1117</v>
      </c>
      <c r="D598" s="95" t="s">
        <v>837</v>
      </c>
      <c r="E598" s="97" t="s">
        <v>487</v>
      </c>
      <c r="F598" s="61">
        <v>0</v>
      </c>
      <c r="G598" s="61">
        <v>0</v>
      </c>
      <c r="H598" s="61">
        <v>0</v>
      </c>
      <c r="I598" s="61">
        <v>0</v>
      </c>
      <c r="J598" s="61">
        <v>0</v>
      </c>
      <c r="K598" s="61">
        <v>0</v>
      </c>
      <c r="L598" s="61">
        <v>0</v>
      </c>
      <c r="M598" s="61">
        <v>0</v>
      </c>
      <c r="N598" s="61">
        <v>0</v>
      </c>
      <c r="O598" s="61">
        <v>0</v>
      </c>
      <c r="P598" s="61">
        <v>0</v>
      </c>
      <c r="Q598" s="61">
        <v>0</v>
      </c>
      <c r="R598" s="61">
        <v>0</v>
      </c>
      <c r="S598" s="62">
        <f t="shared" si="136"/>
        <v>0</v>
      </c>
      <c r="T598" s="29"/>
      <c r="U598" s="29"/>
      <c r="V598" s="29"/>
      <c r="W598" s="51"/>
      <c r="X598" s="51">
        <v>0</v>
      </c>
      <c r="Y598" s="91"/>
      <c r="Z598" s="91"/>
      <c r="AA598" s="91"/>
      <c r="AB598" s="51">
        <f t="shared" si="138"/>
        <v>0</v>
      </c>
      <c r="AC598" s="29"/>
      <c r="AD598" s="29"/>
      <c r="AE598" s="29"/>
      <c r="AF598" s="33"/>
    </row>
    <row r="599" spans="1:32">
      <c r="A599" s="29">
        <v>585</v>
      </c>
      <c r="B599" s="95" t="s">
        <v>776</v>
      </c>
      <c r="C599" s="95" t="s">
        <v>1117</v>
      </c>
      <c r="D599" s="95" t="s">
        <v>839</v>
      </c>
      <c r="E599" s="97" t="s">
        <v>488</v>
      </c>
      <c r="F599" s="61">
        <v>-812911</v>
      </c>
      <c r="G599" s="61">
        <v>-812911</v>
      </c>
      <c r="H599" s="61">
        <v>-812911</v>
      </c>
      <c r="I599" s="61">
        <v>-812911</v>
      </c>
      <c r="J599" s="61">
        <v>-812911</v>
      </c>
      <c r="K599" s="61">
        <v>-812911</v>
      </c>
      <c r="L599" s="61">
        <v>-812911</v>
      </c>
      <c r="M599" s="61">
        <v>-812911</v>
      </c>
      <c r="N599" s="61">
        <v>-812911</v>
      </c>
      <c r="O599" s="61">
        <v>-812911</v>
      </c>
      <c r="P599" s="61">
        <v>-812911</v>
      </c>
      <c r="Q599" s="61">
        <v>-812911</v>
      </c>
      <c r="R599" s="61">
        <v>-555131</v>
      </c>
      <c r="S599" s="62">
        <f t="shared" si="136"/>
        <v>-802170.16666666663</v>
      </c>
      <c r="T599" s="29"/>
      <c r="U599" s="29"/>
      <c r="V599" s="29"/>
      <c r="W599" s="51"/>
      <c r="X599" s="51">
        <v>-802170.16666666663</v>
      </c>
      <c r="Y599" s="91"/>
      <c r="Z599" s="91"/>
      <c r="AA599" s="91"/>
      <c r="AB599" s="51">
        <f t="shared" si="138"/>
        <v>-802170.16666666663</v>
      </c>
      <c r="AC599" s="29"/>
      <c r="AD599" s="29"/>
      <c r="AE599" s="29"/>
      <c r="AF599" s="33"/>
    </row>
    <row r="600" spans="1:32">
      <c r="A600" s="29">
        <v>586</v>
      </c>
      <c r="B600" s="95" t="s">
        <v>776</v>
      </c>
      <c r="C600" s="95" t="s">
        <v>852</v>
      </c>
      <c r="D600" s="95" t="s">
        <v>1118</v>
      </c>
      <c r="E600" s="97" t="s">
        <v>489</v>
      </c>
      <c r="F600" s="61">
        <v>-80731567.129999995</v>
      </c>
      <c r="G600" s="61">
        <v>-81083282.760000005</v>
      </c>
      <c r="H600" s="61">
        <v>-81436591.629999995</v>
      </c>
      <c r="I600" s="61">
        <v>-81806567.510000005</v>
      </c>
      <c r="J600" s="61">
        <v>-82168114.129999995</v>
      </c>
      <c r="K600" s="61">
        <v>-82531283.640000001</v>
      </c>
      <c r="L600" s="61">
        <v>-82896083.439999998</v>
      </c>
      <c r="M600" s="61">
        <v>-83262520.939999998</v>
      </c>
      <c r="N600" s="61">
        <v>-83630603.540000007</v>
      </c>
      <c r="O600" s="61">
        <v>-84000338.790000007</v>
      </c>
      <c r="P600" s="61">
        <v>-84371734.159999996</v>
      </c>
      <c r="Q600" s="61">
        <v>-85916603.049999997</v>
      </c>
      <c r="R600" s="61">
        <v>-86293703.870000005</v>
      </c>
      <c r="S600" s="62">
        <f t="shared" si="136"/>
        <v>-83051363.257499978</v>
      </c>
      <c r="T600" s="29"/>
      <c r="U600" s="29"/>
      <c r="V600" s="51"/>
      <c r="W600" s="51"/>
      <c r="X600" s="51">
        <v>-83051363.257499978</v>
      </c>
      <c r="Y600" s="91">
        <f>+S600*$Z$7</f>
        <v>-62197165.943541735</v>
      </c>
      <c r="Z600" s="91">
        <f>+S600*$Z$8</f>
        <v>-20854197.313958243</v>
      </c>
      <c r="AA600" s="91"/>
      <c r="AB600" s="29"/>
      <c r="AC600" s="29"/>
      <c r="AD600" s="51"/>
      <c r="AE600" s="51"/>
      <c r="AF600" s="33"/>
    </row>
    <row r="601" spans="1:32">
      <c r="A601" s="29">
        <v>587</v>
      </c>
      <c r="B601" s="95" t="s">
        <v>776</v>
      </c>
      <c r="C601" s="95" t="s">
        <v>1082</v>
      </c>
      <c r="D601" s="95" t="s">
        <v>1119</v>
      </c>
      <c r="E601" s="97" t="s">
        <v>663</v>
      </c>
      <c r="F601" s="61">
        <v>-662939.05000000005</v>
      </c>
      <c r="G601" s="61">
        <v>-662939.05000000005</v>
      </c>
      <c r="H601" s="61">
        <v>-662939.05000000005</v>
      </c>
      <c r="I601" s="61">
        <v>-662250.56000000006</v>
      </c>
      <c r="J601" s="61">
        <v>-662250.56000000006</v>
      </c>
      <c r="K601" s="61">
        <v>-662250.56000000006</v>
      </c>
      <c r="L601" s="61">
        <v>-662250.56000000006</v>
      </c>
      <c r="M601" s="61">
        <v>-662250.56000000006</v>
      </c>
      <c r="N601" s="61">
        <v>-662250.56000000006</v>
      </c>
      <c r="O601" s="61">
        <v>-449648.79</v>
      </c>
      <c r="P601" s="61">
        <v>-449648.79</v>
      </c>
      <c r="Q601" s="61">
        <v>-449648.79</v>
      </c>
      <c r="R601" s="61">
        <v>-5.8207660913467401E-11</v>
      </c>
      <c r="S601" s="62">
        <f t="shared" si="136"/>
        <v>-581649.77958333341</v>
      </c>
      <c r="T601" s="29"/>
      <c r="U601" s="29"/>
      <c r="V601" s="51">
        <v>-581649.77958333341</v>
      </c>
      <c r="W601" s="51"/>
      <c r="X601" s="51"/>
      <c r="Y601" s="91"/>
      <c r="Z601" s="91"/>
      <c r="AA601" s="91"/>
      <c r="AB601" s="29"/>
      <c r="AC601" s="29"/>
      <c r="AD601" s="51">
        <f t="shared" ref="AD601:AD602" si="139">+S601</f>
        <v>-581649.77958333341</v>
      </c>
      <c r="AE601" s="51"/>
      <c r="AF601" s="33"/>
    </row>
    <row r="602" spans="1:32">
      <c r="A602" s="29">
        <v>588</v>
      </c>
      <c r="B602" s="95" t="s">
        <v>776</v>
      </c>
      <c r="C602" s="95" t="s">
        <v>1103</v>
      </c>
      <c r="D602" s="95" t="s">
        <v>22</v>
      </c>
      <c r="E602" s="97" t="s">
        <v>174</v>
      </c>
      <c r="F602" s="61">
        <v>0</v>
      </c>
      <c r="G602" s="61">
        <v>0</v>
      </c>
      <c r="H602" s="61">
        <v>0</v>
      </c>
      <c r="I602" s="61">
        <v>0</v>
      </c>
      <c r="J602" s="61">
        <v>0</v>
      </c>
      <c r="K602" s="61">
        <v>0</v>
      </c>
      <c r="L602" s="61">
        <v>0</v>
      </c>
      <c r="M602" s="61">
        <v>0</v>
      </c>
      <c r="N602" s="61">
        <v>0</v>
      </c>
      <c r="O602" s="61">
        <v>0</v>
      </c>
      <c r="P602" s="61">
        <v>0</v>
      </c>
      <c r="Q602" s="61">
        <v>0</v>
      </c>
      <c r="R602" s="61">
        <v>0</v>
      </c>
      <c r="S602" s="62">
        <f t="shared" si="136"/>
        <v>0</v>
      </c>
      <c r="T602" s="29"/>
      <c r="U602" s="29"/>
      <c r="V602" s="51">
        <v>0</v>
      </c>
      <c r="W602" s="51"/>
      <c r="X602" s="51"/>
      <c r="Y602" s="91"/>
      <c r="Z602" s="91"/>
      <c r="AA602" s="91"/>
      <c r="AB602" s="29"/>
      <c r="AC602" s="29"/>
      <c r="AD602" s="51">
        <f t="shared" si="139"/>
        <v>0</v>
      </c>
      <c r="AE602" s="51"/>
      <c r="AF602" s="33"/>
    </row>
    <row r="603" spans="1:32">
      <c r="A603" s="29">
        <v>589</v>
      </c>
      <c r="B603" s="95" t="s">
        <v>776</v>
      </c>
      <c r="C603" s="95" t="s">
        <v>1120</v>
      </c>
      <c r="D603" s="95" t="s">
        <v>845</v>
      </c>
      <c r="E603" s="110" t="s">
        <v>1121</v>
      </c>
      <c r="F603" s="61">
        <v>-2832139.86</v>
      </c>
      <c r="G603" s="61">
        <v>-2833473.66</v>
      </c>
      <c r="H603" s="61">
        <v>-2833473.66</v>
      </c>
      <c r="I603" s="61">
        <v>-2833473.66</v>
      </c>
      <c r="J603" s="61">
        <v>-2833473.65</v>
      </c>
      <c r="K603" s="61">
        <v>-2833473.65</v>
      </c>
      <c r="L603" s="61">
        <v>-2710363.15</v>
      </c>
      <c r="M603" s="61">
        <v>-2710363.15</v>
      </c>
      <c r="N603" s="61">
        <v>-2710363.15</v>
      </c>
      <c r="O603" s="61">
        <v>-2710363.15</v>
      </c>
      <c r="P603" s="61">
        <v>-3406362.43</v>
      </c>
      <c r="Q603" s="61">
        <v>-3406362.43</v>
      </c>
      <c r="R603" s="61">
        <v>-3405028.63</v>
      </c>
      <c r="S603" s="62">
        <f t="shared" si="136"/>
        <v>-2911677.4987499993</v>
      </c>
      <c r="T603" s="29"/>
      <c r="U603" s="29"/>
      <c r="V603" s="51"/>
      <c r="W603" s="51"/>
      <c r="X603" s="51">
        <v>-2911677.4987499993</v>
      </c>
      <c r="Y603" s="91">
        <f>X603</f>
        <v>-2911677.4987499993</v>
      </c>
      <c r="Z603" s="91"/>
      <c r="AA603" s="91"/>
      <c r="AB603" s="91"/>
      <c r="AC603" s="29"/>
      <c r="AD603" s="51"/>
      <c r="AE603" s="51"/>
      <c r="AF603" s="33"/>
    </row>
    <row r="604" spans="1:32">
      <c r="A604" s="29">
        <v>590</v>
      </c>
      <c r="B604" s="95" t="s">
        <v>776</v>
      </c>
      <c r="C604" s="95" t="s">
        <v>1120</v>
      </c>
      <c r="D604" s="95" t="s">
        <v>845</v>
      </c>
      <c r="E604" s="110" t="s">
        <v>1122</v>
      </c>
      <c r="F604" s="61">
        <v>-229001.79</v>
      </c>
      <c r="G604" s="61">
        <v>-229001.79</v>
      </c>
      <c r="H604" s="61">
        <v>-230114.07</v>
      </c>
      <c r="I604" s="61">
        <v>-237811.05</v>
      </c>
      <c r="J604" s="61">
        <v>-237811.05</v>
      </c>
      <c r="K604" s="61">
        <v>-242699.37</v>
      </c>
      <c r="L604" s="61">
        <v>-230650.84</v>
      </c>
      <c r="M604" s="61">
        <v>-230650.84</v>
      </c>
      <c r="N604" s="61">
        <v>-230650.84</v>
      </c>
      <c r="O604" s="61">
        <v>-230650.84</v>
      </c>
      <c r="P604" s="61">
        <v>-230650.84</v>
      </c>
      <c r="Q604" s="61">
        <v>-230650.84</v>
      </c>
      <c r="R604" s="61">
        <v>-232835.09</v>
      </c>
      <c r="S604" s="62">
        <f t="shared" si="136"/>
        <v>-232688.40083333335</v>
      </c>
      <c r="T604" s="29"/>
      <c r="U604" s="29"/>
      <c r="V604" s="51"/>
      <c r="W604" s="51"/>
      <c r="X604" s="51">
        <v>-232688.40083333335</v>
      </c>
      <c r="Y604" s="91"/>
      <c r="Z604" s="91">
        <f>X604</f>
        <v>-232688.40083333335</v>
      </c>
      <c r="AA604" s="91"/>
      <c r="AB604" s="91"/>
      <c r="AC604" s="29"/>
      <c r="AD604" s="51"/>
      <c r="AE604" s="51"/>
      <c r="AF604" s="33"/>
    </row>
    <row r="605" spans="1:32">
      <c r="A605" s="29">
        <v>591</v>
      </c>
      <c r="B605" s="95" t="s">
        <v>776</v>
      </c>
      <c r="C605" s="95" t="s">
        <v>1120</v>
      </c>
      <c r="D605" s="95" t="s">
        <v>846</v>
      </c>
      <c r="E605" s="97" t="s">
        <v>490</v>
      </c>
      <c r="F605" s="61">
        <v>0</v>
      </c>
      <c r="G605" s="61">
        <v>0</v>
      </c>
      <c r="H605" s="61">
        <v>0</v>
      </c>
      <c r="I605" s="61">
        <v>0</v>
      </c>
      <c r="J605" s="61">
        <v>0</v>
      </c>
      <c r="K605" s="61">
        <v>0</v>
      </c>
      <c r="L605" s="61">
        <v>0</v>
      </c>
      <c r="M605" s="61">
        <v>0</v>
      </c>
      <c r="N605" s="61">
        <v>0</v>
      </c>
      <c r="O605" s="61">
        <v>0</v>
      </c>
      <c r="P605" s="61">
        <v>0</v>
      </c>
      <c r="Q605" s="61">
        <v>0</v>
      </c>
      <c r="R605" s="61">
        <v>0</v>
      </c>
      <c r="S605" s="62">
        <f t="shared" si="136"/>
        <v>0</v>
      </c>
      <c r="T605" s="29"/>
      <c r="U605" s="29"/>
      <c r="V605" s="51"/>
      <c r="W605" s="51"/>
      <c r="X605" s="51">
        <v>0</v>
      </c>
      <c r="Y605" s="91">
        <f t="shared" ref="Y605:Y606" si="140">+S605*$Z$7</f>
        <v>0</v>
      </c>
      <c r="Z605" s="91">
        <f t="shared" ref="Z605:Z606" si="141">+S605*$Z$8</f>
        <v>0</v>
      </c>
      <c r="AA605" s="91"/>
      <c r="AB605" s="29"/>
      <c r="AC605" s="29"/>
      <c r="AD605" s="51"/>
      <c r="AE605" s="51"/>
      <c r="AF605" s="33"/>
    </row>
    <row r="606" spans="1:32">
      <c r="A606" s="29">
        <v>592</v>
      </c>
      <c r="B606" s="95" t="s">
        <v>776</v>
      </c>
      <c r="C606" s="95" t="s">
        <v>1120</v>
      </c>
      <c r="D606" s="95" t="s">
        <v>1123</v>
      </c>
      <c r="E606" s="97" t="s">
        <v>491</v>
      </c>
      <c r="F606" s="61">
        <v>0</v>
      </c>
      <c r="G606" s="61">
        <v>0</v>
      </c>
      <c r="H606" s="61">
        <v>0</v>
      </c>
      <c r="I606" s="61">
        <v>0</v>
      </c>
      <c r="J606" s="61">
        <v>0</v>
      </c>
      <c r="K606" s="61">
        <v>0</v>
      </c>
      <c r="L606" s="61">
        <v>0</v>
      </c>
      <c r="M606" s="61">
        <v>0</v>
      </c>
      <c r="N606" s="61">
        <v>0</v>
      </c>
      <c r="O606" s="61">
        <v>0</v>
      </c>
      <c r="P606" s="61">
        <v>0</v>
      </c>
      <c r="Q606" s="61">
        <v>0</v>
      </c>
      <c r="R606" s="61">
        <v>0</v>
      </c>
      <c r="S606" s="62">
        <f t="shared" si="136"/>
        <v>0</v>
      </c>
      <c r="T606" s="29"/>
      <c r="U606" s="29"/>
      <c r="V606" s="51"/>
      <c r="W606" s="51"/>
      <c r="X606" s="51">
        <v>0</v>
      </c>
      <c r="Y606" s="91">
        <f t="shared" si="140"/>
        <v>0</v>
      </c>
      <c r="Z606" s="91">
        <f t="shared" si="141"/>
        <v>0</v>
      </c>
      <c r="AA606" s="91"/>
      <c r="AB606" s="29"/>
      <c r="AC606" s="29"/>
      <c r="AD606" s="51"/>
      <c r="AE606" s="51"/>
      <c r="AF606" s="33"/>
    </row>
    <row r="607" spans="1:32">
      <c r="A607" s="29">
        <v>593</v>
      </c>
      <c r="B607" s="95" t="s">
        <v>776</v>
      </c>
      <c r="C607" s="95" t="s">
        <v>1120</v>
      </c>
      <c r="D607" s="95" t="s">
        <v>1124</v>
      </c>
      <c r="E607" s="97" t="s">
        <v>1125</v>
      </c>
      <c r="F607" s="61">
        <v>-200393.7</v>
      </c>
      <c r="G607" s="61">
        <v>-199905.7</v>
      </c>
      <c r="H607" s="61">
        <v>-211976.18</v>
      </c>
      <c r="I607" s="61">
        <v>-209506.33</v>
      </c>
      <c r="J607" s="61">
        <v>-211996.42</v>
      </c>
      <c r="K607" s="61">
        <v>-211996.42</v>
      </c>
      <c r="L607" s="61">
        <v>-211996.42</v>
      </c>
      <c r="M607" s="61">
        <v>-211996.42</v>
      </c>
      <c r="N607" s="61">
        <v>-211996.42</v>
      </c>
      <c r="O607" s="61">
        <v>-196202.4</v>
      </c>
      <c r="P607" s="61">
        <v>-196202.4</v>
      </c>
      <c r="Q607" s="61">
        <v>-196202.4</v>
      </c>
      <c r="R607" s="61">
        <v>-196202.4</v>
      </c>
      <c r="S607" s="62">
        <f t="shared" si="136"/>
        <v>-205689.62999999998</v>
      </c>
      <c r="T607" s="29"/>
      <c r="U607" s="29"/>
      <c r="V607" s="51"/>
      <c r="W607" s="51"/>
      <c r="X607" s="51">
        <v>-205689.62999999998</v>
      </c>
      <c r="Y607" s="91">
        <f>X607</f>
        <v>-205689.62999999998</v>
      </c>
      <c r="Z607" s="91"/>
      <c r="AA607" s="91"/>
      <c r="AB607" s="29"/>
      <c r="AC607" s="29"/>
      <c r="AD607" s="51"/>
      <c r="AE607" s="51"/>
      <c r="AF607" s="33"/>
    </row>
    <row r="608" spans="1:32">
      <c r="A608" s="29">
        <v>594</v>
      </c>
      <c r="B608" s="95" t="s">
        <v>776</v>
      </c>
      <c r="C608" s="95" t="s">
        <v>1120</v>
      </c>
      <c r="D608" s="95" t="s">
        <v>1124</v>
      </c>
      <c r="E608" s="97" t="s">
        <v>1126</v>
      </c>
      <c r="F608" s="61">
        <v>-66831.27</v>
      </c>
      <c r="G608" s="61">
        <v>-67319.27</v>
      </c>
      <c r="H608" s="61">
        <v>-71366.399999999994</v>
      </c>
      <c r="I608" s="61">
        <v>-70538.28</v>
      </c>
      <c r="J608" s="61">
        <v>-71373.19</v>
      </c>
      <c r="K608" s="61">
        <v>-47740.06</v>
      </c>
      <c r="L608" s="61">
        <v>-47740.06</v>
      </c>
      <c r="M608" s="61">
        <v>-47740.06</v>
      </c>
      <c r="N608" s="61">
        <v>-47740.06</v>
      </c>
      <c r="O608" s="61">
        <v>-42444.46</v>
      </c>
      <c r="P608" s="61">
        <v>-42444.46</v>
      </c>
      <c r="Q608" s="61">
        <v>-42444.46</v>
      </c>
      <c r="R608" s="61">
        <v>-42444.46</v>
      </c>
      <c r="S608" s="62">
        <f t="shared" si="136"/>
        <v>-54460.71875</v>
      </c>
      <c r="T608" s="29"/>
      <c r="U608" s="29"/>
      <c r="V608" s="51"/>
      <c r="W608" s="51"/>
      <c r="X608" s="51">
        <v>-54460.71875</v>
      </c>
      <c r="Y608" s="91"/>
      <c r="Z608" s="91">
        <f>X608</f>
        <v>-54460.71875</v>
      </c>
      <c r="AA608" s="91"/>
      <c r="AB608" s="29"/>
      <c r="AC608" s="29"/>
      <c r="AD608" s="51"/>
      <c r="AE608" s="51"/>
      <c r="AF608" s="33"/>
    </row>
    <row r="609" spans="1:32">
      <c r="A609" s="29">
        <v>595</v>
      </c>
      <c r="B609" s="95" t="s">
        <v>776</v>
      </c>
      <c r="C609" s="95" t="s">
        <v>1120</v>
      </c>
      <c r="D609" s="95" t="s">
        <v>847</v>
      </c>
      <c r="E609" s="97" t="s">
        <v>492</v>
      </c>
      <c r="F609" s="61">
        <v>0</v>
      </c>
      <c r="G609" s="61">
        <v>0</v>
      </c>
      <c r="H609" s="61">
        <v>0</v>
      </c>
      <c r="I609" s="61">
        <v>0</v>
      </c>
      <c r="J609" s="61">
        <v>0</v>
      </c>
      <c r="K609" s="61">
        <v>0</v>
      </c>
      <c r="L609" s="61">
        <v>0</v>
      </c>
      <c r="M609" s="61">
        <v>0</v>
      </c>
      <c r="N609" s="61">
        <v>0</v>
      </c>
      <c r="O609" s="61">
        <v>0</v>
      </c>
      <c r="P609" s="61">
        <v>0</v>
      </c>
      <c r="Q609" s="61">
        <v>0</v>
      </c>
      <c r="R609" s="61">
        <v>0</v>
      </c>
      <c r="S609" s="62">
        <f t="shared" si="136"/>
        <v>0</v>
      </c>
      <c r="T609" s="29"/>
      <c r="U609" s="29"/>
      <c r="V609" s="51"/>
      <c r="W609" s="51"/>
      <c r="X609" s="51">
        <v>0</v>
      </c>
      <c r="Y609" s="91">
        <f>+S609*$Z$7</f>
        <v>0</v>
      </c>
      <c r="Z609" s="91">
        <f>+S609*$Z$8</f>
        <v>0</v>
      </c>
      <c r="AA609" s="91"/>
      <c r="AB609" s="29"/>
      <c r="AC609" s="29"/>
      <c r="AD609" s="51"/>
      <c r="AE609" s="51"/>
      <c r="AF609" s="33"/>
    </row>
    <row r="610" spans="1:32">
      <c r="A610" s="29">
        <v>596</v>
      </c>
      <c r="B610" s="95" t="s">
        <v>776</v>
      </c>
      <c r="C610" s="95" t="s">
        <v>1104</v>
      </c>
      <c r="D610" s="95" t="s">
        <v>1127</v>
      </c>
      <c r="E610" s="97" t="s">
        <v>493</v>
      </c>
      <c r="F610" s="61">
        <v>455.180000000002</v>
      </c>
      <c r="G610" s="61">
        <v>451</v>
      </c>
      <c r="H610" s="61">
        <v>446.87</v>
      </c>
      <c r="I610" s="61">
        <v>440.1</v>
      </c>
      <c r="J610" s="61">
        <v>479.53</v>
      </c>
      <c r="K610" s="61">
        <v>475.47</v>
      </c>
      <c r="L610" s="61">
        <v>688.26</v>
      </c>
      <c r="M610" s="61">
        <v>503.41</v>
      </c>
      <c r="N610" s="61">
        <v>497.96</v>
      </c>
      <c r="O610" s="61">
        <v>-65169.48</v>
      </c>
      <c r="P610" s="61">
        <v>-17027.580000000002</v>
      </c>
      <c r="Q610" s="61">
        <v>-17030.310000000001</v>
      </c>
      <c r="R610" s="61">
        <v>-17032.93</v>
      </c>
      <c r="S610" s="62">
        <f t="shared" si="136"/>
        <v>-8627.8037500000009</v>
      </c>
      <c r="T610" s="29"/>
      <c r="U610" s="29"/>
      <c r="V610" s="51">
        <v>-8627.8037500000009</v>
      </c>
      <c r="W610" s="51"/>
      <c r="X610" s="51"/>
      <c r="Y610" s="91"/>
      <c r="Z610" s="91"/>
      <c r="AA610" s="91"/>
      <c r="AB610" s="29"/>
      <c r="AC610" s="29"/>
      <c r="AD610" s="51">
        <f t="shared" ref="AD610:AD615" si="142">+S610</f>
        <v>-8627.8037500000009</v>
      </c>
      <c r="AE610" s="51"/>
      <c r="AF610" s="33"/>
    </row>
    <row r="611" spans="1:32">
      <c r="A611" s="29">
        <v>597</v>
      </c>
      <c r="B611" s="95" t="s">
        <v>776</v>
      </c>
      <c r="C611" s="95" t="s">
        <v>1104</v>
      </c>
      <c r="D611" s="95" t="s">
        <v>1128</v>
      </c>
      <c r="E611" s="97" t="s">
        <v>495</v>
      </c>
      <c r="F611" s="61">
        <v>-6481555.6900000004</v>
      </c>
      <c r="G611" s="61">
        <v>-6426773.1100000003</v>
      </c>
      <c r="H611" s="61">
        <v>-6371990.5300000003</v>
      </c>
      <c r="I611" s="61">
        <v>-6317207.9400000004</v>
      </c>
      <c r="J611" s="61">
        <v>-6262425.3600000003</v>
      </c>
      <c r="K611" s="61">
        <v>-6207642.7800000003</v>
      </c>
      <c r="L611" s="61">
        <v>-6152860.1900000004</v>
      </c>
      <c r="M611" s="61">
        <v>-6098077.6100000003</v>
      </c>
      <c r="N611" s="61">
        <v>-6043295.0300000003</v>
      </c>
      <c r="O611" s="61">
        <v>-5988512.4400000004</v>
      </c>
      <c r="P611" s="61">
        <v>-5933729.8600000003</v>
      </c>
      <c r="Q611" s="61">
        <v>-5878947.2800000003</v>
      </c>
      <c r="R611" s="61">
        <v>-2709364.69</v>
      </c>
      <c r="S611" s="62">
        <f t="shared" si="136"/>
        <v>-6023076.8599999994</v>
      </c>
      <c r="T611" s="29"/>
      <c r="U611" s="29"/>
      <c r="V611" s="51">
        <v>-6023076.8599999994</v>
      </c>
      <c r="W611" s="51"/>
      <c r="X611" s="51"/>
      <c r="Y611" s="91"/>
      <c r="Z611" s="91"/>
      <c r="AA611" s="91"/>
      <c r="AB611" s="29"/>
      <c r="AC611" s="29"/>
      <c r="AD611" s="51">
        <f t="shared" si="142"/>
        <v>-6023076.8599999994</v>
      </c>
      <c r="AE611" s="51"/>
      <c r="AF611" s="33"/>
    </row>
    <row r="612" spans="1:32">
      <c r="A612" s="29">
        <v>598</v>
      </c>
      <c r="B612" s="95" t="s">
        <v>776</v>
      </c>
      <c r="C612" s="95" t="s">
        <v>1104</v>
      </c>
      <c r="D612" s="95" t="s">
        <v>1129</v>
      </c>
      <c r="E612" s="97" t="s">
        <v>494</v>
      </c>
      <c r="F612" s="61">
        <v>0</v>
      </c>
      <c r="G612" s="61">
        <v>0</v>
      </c>
      <c r="H612" s="61">
        <v>0</v>
      </c>
      <c r="I612" s="61">
        <v>0</v>
      </c>
      <c r="J612" s="61">
        <v>0</v>
      </c>
      <c r="K612" s="61">
        <v>0</v>
      </c>
      <c r="L612" s="61">
        <v>0</v>
      </c>
      <c r="M612" s="61">
        <v>0</v>
      </c>
      <c r="N612" s="61">
        <v>0</v>
      </c>
      <c r="O612" s="61">
        <v>0</v>
      </c>
      <c r="P612" s="61">
        <v>0</v>
      </c>
      <c r="Q612" s="61">
        <v>0</v>
      </c>
      <c r="R612" s="61">
        <v>0</v>
      </c>
      <c r="S612" s="62">
        <f t="shared" si="136"/>
        <v>0</v>
      </c>
      <c r="T612" s="29"/>
      <c r="U612" s="29"/>
      <c r="V612" s="51">
        <v>0</v>
      </c>
      <c r="W612" s="51"/>
      <c r="X612" s="51"/>
      <c r="Y612" s="91"/>
      <c r="Z612" s="91"/>
      <c r="AA612" s="91"/>
      <c r="AB612" s="29"/>
      <c r="AC612" s="29"/>
      <c r="AD612" s="51">
        <f t="shared" si="142"/>
        <v>0</v>
      </c>
      <c r="AE612" s="51"/>
      <c r="AF612" s="33"/>
    </row>
    <row r="613" spans="1:32">
      <c r="A613" s="29">
        <v>599</v>
      </c>
      <c r="B613" s="95" t="s">
        <v>776</v>
      </c>
      <c r="C613" s="95" t="s">
        <v>1104</v>
      </c>
      <c r="D613" s="95" t="s">
        <v>1130</v>
      </c>
      <c r="E613" s="97" t="s">
        <v>633</v>
      </c>
      <c r="F613" s="61">
        <v>-1044516</v>
      </c>
      <c r="G613" s="61">
        <v>-1044516</v>
      </c>
      <c r="H613" s="61">
        <v>-1044516</v>
      </c>
      <c r="I613" s="61">
        <v>-1044516</v>
      </c>
      <c r="J613" s="61">
        <v>-1044516</v>
      </c>
      <c r="K613" s="61">
        <v>-1044516</v>
      </c>
      <c r="L613" s="61">
        <v>-1044516</v>
      </c>
      <c r="M613" s="61">
        <v>-1044516</v>
      </c>
      <c r="N613" s="61">
        <v>-1044516</v>
      </c>
      <c r="O613" s="61">
        <v>-1044516</v>
      </c>
      <c r="P613" s="61">
        <v>-1044516</v>
      </c>
      <c r="Q613" s="61">
        <v>-1044516</v>
      </c>
      <c r="R613" s="61">
        <v>-904061</v>
      </c>
      <c r="S613" s="62">
        <f t="shared" si="136"/>
        <v>-1038663.7083333334</v>
      </c>
      <c r="T613" s="29"/>
      <c r="U613" s="29"/>
      <c r="V613" s="51">
        <v>-1038663.7083333334</v>
      </c>
      <c r="W613" s="51"/>
      <c r="X613" s="51"/>
      <c r="Y613" s="91"/>
      <c r="Z613" s="91"/>
      <c r="AA613" s="91"/>
      <c r="AB613" s="29"/>
      <c r="AC613" s="29"/>
      <c r="AD613" s="51">
        <f t="shared" si="142"/>
        <v>-1038663.7083333334</v>
      </c>
      <c r="AE613" s="51"/>
      <c r="AF613" s="33"/>
    </row>
    <row r="614" spans="1:32">
      <c r="A614" s="29">
        <v>600</v>
      </c>
      <c r="B614" s="95" t="s">
        <v>776</v>
      </c>
      <c r="C614" s="95" t="s">
        <v>1104</v>
      </c>
      <c r="D614" s="95" t="s">
        <v>1131</v>
      </c>
      <c r="E614" s="97" t="s">
        <v>634</v>
      </c>
      <c r="F614" s="61">
        <v>253608</v>
      </c>
      <c r="G614" s="61">
        <v>253608</v>
      </c>
      <c r="H614" s="61">
        <v>253608</v>
      </c>
      <c r="I614" s="61">
        <v>253608</v>
      </c>
      <c r="J614" s="61">
        <v>253608</v>
      </c>
      <c r="K614" s="61">
        <v>253608</v>
      </c>
      <c r="L614" s="61">
        <v>253608</v>
      </c>
      <c r="M614" s="61">
        <v>253608</v>
      </c>
      <c r="N614" s="61">
        <v>253608</v>
      </c>
      <c r="O614" s="61">
        <v>253608</v>
      </c>
      <c r="P614" s="61">
        <v>253608</v>
      </c>
      <c r="Q614" s="61">
        <v>253608</v>
      </c>
      <c r="R614" s="61">
        <v>244045</v>
      </c>
      <c r="S614" s="62">
        <f t="shared" si="136"/>
        <v>253209.54166666666</v>
      </c>
      <c r="T614" s="29"/>
      <c r="U614" s="29"/>
      <c r="V614" s="51">
        <v>253209.54166666666</v>
      </c>
      <c r="W614" s="51"/>
      <c r="X614" s="51"/>
      <c r="Y614" s="91"/>
      <c r="Z614" s="91"/>
      <c r="AA614" s="91"/>
      <c r="AB614" s="29"/>
      <c r="AC614" s="29"/>
      <c r="AD614" s="51">
        <f t="shared" si="142"/>
        <v>253209.54166666666</v>
      </c>
      <c r="AE614" s="51"/>
      <c r="AF614" s="33"/>
    </row>
    <row r="615" spans="1:32">
      <c r="A615" s="29">
        <v>601</v>
      </c>
      <c r="B615" s="95" t="s">
        <v>776</v>
      </c>
      <c r="C615" s="95" t="s">
        <v>1104</v>
      </c>
      <c r="D615" s="95" t="s">
        <v>1132</v>
      </c>
      <c r="E615" s="97" t="s">
        <v>764</v>
      </c>
      <c r="F615" s="61">
        <v>0</v>
      </c>
      <c r="G615" s="61">
        <v>0</v>
      </c>
      <c r="H615" s="61">
        <v>0</v>
      </c>
      <c r="I615" s="61">
        <v>0</v>
      </c>
      <c r="J615" s="61">
        <v>-456492.6</v>
      </c>
      <c r="K615" s="61">
        <v>-456492.6</v>
      </c>
      <c r="L615" s="61">
        <v>-456492.6</v>
      </c>
      <c r="M615" s="61">
        <v>-456492.6</v>
      </c>
      <c r="N615" s="61">
        <v>0</v>
      </c>
      <c r="O615" s="61">
        <v>0</v>
      </c>
      <c r="P615" s="61">
        <v>0</v>
      </c>
      <c r="Q615" s="61">
        <v>0</v>
      </c>
      <c r="R615" s="61">
        <v>0</v>
      </c>
      <c r="S615" s="62">
        <f t="shared" si="136"/>
        <v>-152164.19999999998</v>
      </c>
      <c r="T615" s="29"/>
      <c r="U615" s="29"/>
      <c r="V615" s="51">
        <v>-152164.19999999998</v>
      </c>
      <c r="W615" s="51"/>
      <c r="X615" s="51"/>
      <c r="Y615" s="91"/>
      <c r="Z615" s="91"/>
      <c r="AA615" s="91"/>
      <c r="AB615" s="29"/>
      <c r="AC615" s="29"/>
      <c r="AD615" s="51">
        <f t="shared" si="142"/>
        <v>-152164.19999999998</v>
      </c>
      <c r="AE615" s="51"/>
      <c r="AF615" s="33"/>
    </row>
    <row r="616" spans="1:32">
      <c r="A616" s="29">
        <v>602</v>
      </c>
      <c r="B616" s="95" t="s">
        <v>776</v>
      </c>
      <c r="C616" s="95" t="s">
        <v>1133</v>
      </c>
      <c r="D616" s="95" t="s">
        <v>1134</v>
      </c>
      <c r="E616" s="97" t="s">
        <v>236</v>
      </c>
      <c r="F616" s="61">
        <v>0</v>
      </c>
      <c r="G616" s="61">
        <v>0</v>
      </c>
      <c r="H616" s="61">
        <v>0</v>
      </c>
      <c r="I616" s="61">
        <v>0</v>
      </c>
      <c r="J616" s="61">
        <v>-44148802.82</v>
      </c>
      <c r="K616" s="61">
        <v>-43924192.859999999</v>
      </c>
      <c r="L616" s="61">
        <v>-43699582.920000002</v>
      </c>
      <c r="M616" s="61">
        <v>-43474972.990000002</v>
      </c>
      <c r="N616" s="61">
        <v>-43250363.119999997</v>
      </c>
      <c r="O616" s="61">
        <v>-43025753.130000003</v>
      </c>
      <c r="P616" s="61">
        <v>-42801143.210000001</v>
      </c>
      <c r="Q616" s="61">
        <v>-42319839.439999998</v>
      </c>
      <c r="R616" s="61">
        <v>-41905917.520000003</v>
      </c>
      <c r="S616" s="62">
        <f t="shared" si="136"/>
        <v>-30633134.104166668</v>
      </c>
      <c r="T616" s="29"/>
      <c r="U616" s="29"/>
      <c r="V616" s="29"/>
      <c r="W616" s="51"/>
      <c r="X616" s="51">
        <v>-30633134.104166668</v>
      </c>
      <c r="Y616" s="91"/>
      <c r="Z616" s="91"/>
      <c r="AA616" s="91"/>
      <c r="AB616" s="51">
        <f t="shared" ref="AB616:AB617" si="143">+S616</f>
        <v>-30633134.104166668</v>
      </c>
      <c r="AC616" s="29"/>
      <c r="AD616" s="29"/>
      <c r="AE616" s="29"/>
      <c r="AF616" s="33"/>
    </row>
    <row r="617" spans="1:32">
      <c r="A617" s="29">
        <v>603</v>
      </c>
      <c r="B617" s="95" t="s">
        <v>776</v>
      </c>
      <c r="C617" s="95" t="s">
        <v>1133</v>
      </c>
      <c r="D617" s="95" t="s">
        <v>1135</v>
      </c>
      <c r="E617" s="108" t="s">
        <v>496</v>
      </c>
      <c r="F617" s="61">
        <v>-6802212.4699999997</v>
      </c>
      <c r="G617" s="61">
        <v>-6802212.5300000003</v>
      </c>
      <c r="H617" s="61">
        <v>-6608683.6699999999</v>
      </c>
      <c r="I617" s="61">
        <v>-6511919.3600000003</v>
      </c>
      <c r="J617" s="61">
        <v>-6415154.9800000004</v>
      </c>
      <c r="K617" s="61">
        <v>-6189020.4199999999</v>
      </c>
      <c r="L617" s="61">
        <v>-6093177.3499999996</v>
      </c>
      <c r="M617" s="61">
        <v>-5997334.3799999999</v>
      </c>
      <c r="N617" s="61">
        <v>-5901491.4100000001</v>
      </c>
      <c r="O617" s="61">
        <v>-5805648.5199999996</v>
      </c>
      <c r="P617" s="61">
        <v>-5709805.5099999998</v>
      </c>
      <c r="Q617" s="61">
        <v>-5613962.4100000001</v>
      </c>
      <c r="R617" s="61">
        <v>-5518119.4299999997</v>
      </c>
      <c r="S617" s="62">
        <f t="shared" si="136"/>
        <v>-6150714.7075000005</v>
      </c>
      <c r="T617" s="29"/>
      <c r="U617" s="29"/>
      <c r="V617" s="29"/>
      <c r="W617" s="51"/>
      <c r="X617" s="51">
        <v>-6150714.7075000005</v>
      </c>
      <c r="Y617" s="91"/>
      <c r="Z617" s="91"/>
      <c r="AA617" s="91"/>
      <c r="AB617" s="51">
        <f t="shared" si="143"/>
        <v>-6150714.7075000005</v>
      </c>
      <c r="AC617" s="29"/>
      <c r="AD617" s="29"/>
      <c r="AE617" s="29"/>
      <c r="AF617" s="33"/>
    </row>
    <row r="618" spans="1:32">
      <c r="A618" s="29">
        <v>604</v>
      </c>
      <c r="B618" s="95" t="s">
        <v>776</v>
      </c>
      <c r="C618" s="95" t="s">
        <v>1133</v>
      </c>
      <c r="D618" s="95" t="s">
        <v>1136</v>
      </c>
      <c r="E618" s="108" t="s">
        <v>235</v>
      </c>
      <c r="F618" s="61">
        <v>0</v>
      </c>
      <c r="G618" s="61">
        <v>0</v>
      </c>
      <c r="H618" s="61">
        <v>0</v>
      </c>
      <c r="I618" s="61">
        <v>0</v>
      </c>
      <c r="J618" s="61">
        <v>0</v>
      </c>
      <c r="K618" s="61">
        <v>0</v>
      </c>
      <c r="L618" s="61">
        <v>0</v>
      </c>
      <c r="M618" s="61">
        <v>0</v>
      </c>
      <c r="N618" s="61">
        <v>0</v>
      </c>
      <c r="O618" s="61">
        <v>0</v>
      </c>
      <c r="P618" s="61">
        <v>0</v>
      </c>
      <c r="Q618" s="61">
        <v>0</v>
      </c>
      <c r="R618" s="61">
        <v>0</v>
      </c>
      <c r="S618" s="62">
        <f t="shared" si="136"/>
        <v>0</v>
      </c>
      <c r="T618" s="29"/>
      <c r="U618" s="29"/>
      <c r="V618" s="51">
        <v>0</v>
      </c>
      <c r="W618" s="51"/>
      <c r="X618" s="51"/>
      <c r="Y618" s="91"/>
      <c r="Z618" s="91"/>
      <c r="AA618" s="91"/>
      <c r="AB618" s="29"/>
      <c r="AC618" s="29"/>
      <c r="AD618" s="51">
        <f t="shared" ref="AD618:AD621" si="144">+S618</f>
        <v>0</v>
      </c>
      <c r="AE618" s="51"/>
      <c r="AF618" s="33"/>
    </row>
    <row r="619" spans="1:32">
      <c r="A619" s="29">
        <v>605</v>
      </c>
      <c r="B619" s="95" t="s">
        <v>289</v>
      </c>
      <c r="C619" s="95" t="s">
        <v>1078</v>
      </c>
      <c r="D619" s="95" t="s">
        <v>835</v>
      </c>
      <c r="E619" s="97" t="s">
        <v>485</v>
      </c>
      <c r="F619" s="61">
        <v>0</v>
      </c>
      <c r="G619" s="61">
        <v>0</v>
      </c>
      <c r="H619" s="61">
        <v>0</v>
      </c>
      <c r="I619" s="61">
        <v>0</v>
      </c>
      <c r="J619" s="61">
        <v>0</v>
      </c>
      <c r="K619" s="61">
        <v>0</v>
      </c>
      <c r="L619" s="61">
        <v>0</v>
      </c>
      <c r="M619" s="61">
        <v>0</v>
      </c>
      <c r="N619" s="61">
        <v>0</v>
      </c>
      <c r="O619" s="61">
        <v>0</v>
      </c>
      <c r="P619" s="61">
        <v>0</v>
      </c>
      <c r="Q619" s="61">
        <v>0</v>
      </c>
      <c r="R619" s="61">
        <v>0</v>
      </c>
      <c r="S619" s="62">
        <f t="shared" si="136"/>
        <v>0</v>
      </c>
      <c r="T619" s="29"/>
      <c r="U619" s="29"/>
      <c r="V619" s="51">
        <v>0</v>
      </c>
      <c r="W619" s="51"/>
      <c r="X619" s="51"/>
      <c r="Y619" s="91"/>
      <c r="Z619" s="91"/>
      <c r="AA619" s="91"/>
      <c r="AB619" s="29"/>
      <c r="AC619" s="29"/>
      <c r="AD619" s="51">
        <f t="shared" si="144"/>
        <v>0</v>
      </c>
      <c r="AE619" s="51"/>
      <c r="AF619" s="33"/>
    </row>
    <row r="620" spans="1:32">
      <c r="A620" s="29">
        <v>606</v>
      </c>
      <c r="B620" s="95" t="s">
        <v>289</v>
      </c>
      <c r="C620" s="95" t="s">
        <v>1111</v>
      </c>
      <c r="D620" s="95" t="s">
        <v>1137</v>
      </c>
      <c r="E620" s="108" t="s">
        <v>635</v>
      </c>
      <c r="F620" s="61">
        <v>0</v>
      </c>
      <c r="G620" s="61">
        <v>0</v>
      </c>
      <c r="H620" s="61">
        <v>0</v>
      </c>
      <c r="I620" s="61">
        <v>0</v>
      </c>
      <c r="J620" s="61">
        <v>0</v>
      </c>
      <c r="K620" s="61">
        <v>0</v>
      </c>
      <c r="L620" s="61">
        <v>0</v>
      </c>
      <c r="M620" s="61">
        <v>0</v>
      </c>
      <c r="N620" s="61">
        <v>0</v>
      </c>
      <c r="O620" s="61">
        <v>0</v>
      </c>
      <c r="P620" s="61">
        <v>0</v>
      </c>
      <c r="Q620" s="61">
        <v>0</v>
      </c>
      <c r="R620" s="61">
        <v>0</v>
      </c>
      <c r="S620" s="62">
        <f t="shared" si="136"/>
        <v>0</v>
      </c>
      <c r="T620" s="29"/>
      <c r="U620" s="29"/>
      <c r="V620" s="51">
        <v>0</v>
      </c>
      <c r="W620" s="51"/>
      <c r="X620" s="29"/>
      <c r="Y620" s="91"/>
      <c r="Z620" s="91"/>
      <c r="AA620" s="91"/>
      <c r="AB620" s="51"/>
      <c r="AC620" s="29"/>
      <c r="AD620" s="51">
        <f t="shared" si="144"/>
        <v>0</v>
      </c>
      <c r="AE620" s="51"/>
      <c r="AF620" s="33"/>
    </row>
    <row r="621" spans="1:32">
      <c r="A621" s="29">
        <v>607</v>
      </c>
      <c r="B621" s="95" t="s">
        <v>289</v>
      </c>
      <c r="C621" s="95" t="s">
        <v>1133</v>
      </c>
      <c r="D621" s="95" t="s">
        <v>914</v>
      </c>
      <c r="E621" s="108" t="s">
        <v>504</v>
      </c>
      <c r="F621" s="61">
        <v>50222.239999999998</v>
      </c>
      <c r="G621" s="61">
        <v>47414.74</v>
      </c>
      <c r="H621" s="61">
        <v>49833.69</v>
      </c>
      <c r="I621" s="61">
        <v>30451.54</v>
      </c>
      <c r="J621" s="61">
        <v>13098.39</v>
      </c>
      <c r="K621" s="61">
        <v>9451.2499999999909</v>
      </c>
      <c r="L621" s="61">
        <v>1377.3499999999899</v>
      </c>
      <c r="M621" s="61">
        <v>4703.74999999999</v>
      </c>
      <c r="N621" s="61">
        <v>5080.1099999999897</v>
      </c>
      <c r="O621" s="61">
        <v>9103.3699999999899</v>
      </c>
      <c r="P621" s="61">
        <v>22224.62</v>
      </c>
      <c r="Q621" s="61">
        <v>40673.42</v>
      </c>
      <c r="R621" s="61">
        <v>64919.58</v>
      </c>
      <c r="S621" s="62">
        <f t="shared" si="136"/>
        <v>24248.59499999999</v>
      </c>
      <c r="T621" s="29"/>
      <c r="U621" s="29"/>
      <c r="V621" s="51">
        <v>24248.59499999999</v>
      </c>
      <c r="W621" s="51"/>
      <c r="X621" s="51"/>
      <c r="Y621" s="91"/>
      <c r="Z621" s="91"/>
      <c r="AA621" s="91"/>
      <c r="AB621" s="29"/>
      <c r="AC621" s="29"/>
      <c r="AD621" s="51">
        <f t="shared" si="144"/>
        <v>24248.59499999999</v>
      </c>
      <c r="AE621" s="51"/>
      <c r="AF621" s="33"/>
    </row>
    <row r="622" spans="1:32">
      <c r="A622" s="29">
        <v>608</v>
      </c>
      <c r="B622" s="95" t="s">
        <v>289</v>
      </c>
      <c r="C622" s="95" t="s">
        <v>1133</v>
      </c>
      <c r="D622" s="95" t="s">
        <v>983</v>
      </c>
      <c r="E622" s="108" t="s">
        <v>499</v>
      </c>
      <c r="F622" s="61">
        <v>-819703.76</v>
      </c>
      <c r="G622" s="61">
        <v>-779173.93</v>
      </c>
      <c r="H622" s="61">
        <v>-745868.62</v>
      </c>
      <c r="I622" s="61">
        <v>-711583.1</v>
      </c>
      <c r="J622" s="61">
        <v>-698571.88</v>
      </c>
      <c r="K622" s="61">
        <v>-708864.05</v>
      </c>
      <c r="L622" s="61">
        <v>-725192.83</v>
      </c>
      <c r="M622" s="61">
        <v>-750947.23</v>
      </c>
      <c r="N622" s="61">
        <v>-778316.79</v>
      </c>
      <c r="O622" s="61">
        <v>-803519.14</v>
      </c>
      <c r="P622" s="61">
        <v>-819860.88</v>
      </c>
      <c r="Q622" s="61">
        <v>-819815.2</v>
      </c>
      <c r="R622" s="61">
        <v>-797532.15</v>
      </c>
      <c r="S622" s="62">
        <f t="shared" si="136"/>
        <v>-762527.63375000004</v>
      </c>
      <c r="T622" s="29"/>
      <c r="U622" s="29"/>
      <c r="V622" s="29"/>
      <c r="W622" s="29"/>
      <c r="X622" s="51">
        <v>-762527.63375000004</v>
      </c>
      <c r="Y622" s="91"/>
      <c r="Z622" s="91"/>
      <c r="AA622" s="91"/>
      <c r="AB622" s="51">
        <f t="shared" ref="AB622:AB623" si="145">+S622</f>
        <v>-762527.63375000004</v>
      </c>
      <c r="AC622" s="29"/>
      <c r="AD622" s="29"/>
      <c r="AE622" s="29"/>
      <c r="AF622" s="33"/>
    </row>
    <row r="623" spans="1:32">
      <c r="A623" s="29">
        <v>609</v>
      </c>
      <c r="B623" s="95" t="s">
        <v>289</v>
      </c>
      <c r="C623" s="95" t="s">
        <v>1133</v>
      </c>
      <c r="D623" s="95" t="s">
        <v>984</v>
      </c>
      <c r="E623" s="108" t="s">
        <v>636</v>
      </c>
      <c r="F623" s="61">
        <v>0</v>
      </c>
      <c r="G623" s="61">
        <v>0</v>
      </c>
      <c r="H623" s="61">
        <v>0</v>
      </c>
      <c r="I623" s="61">
        <v>0</v>
      </c>
      <c r="J623" s="61">
        <v>0</v>
      </c>
      <c r="K623" s="61">
        <v>0</v>
      </c>
      <c r="L623" s="61">
        <v>0</v>
      </c>
      <c r="M623" s="61">
        <v>0</v>
      </c>
      <c r="N623" s="61">
        <v>0</v>
      </c>
      <c r="O623" s="61">
        <v>0</v>
      </c>
      <c r="P623" s="61">
        <v>0</v>
      </c>
      <c r="Q623" s="61">
        <v>0</v>
      </c>
      <c r="R623" s="61">
        <v>0</v>
      </c>
      <c r="S623" s="62">
        <f t="shared" si="136"/>
        <v>0</v>
      </c>
      <c r="T623" s="29"/>
      <c r="U623" s="29"/>
      <c r="V623" s="29"/>
      <c r="W623" s="29"/>
      <c r="X623" s="51">
        <v>0</v>
      </c>
      <c r="Y623" s="91"/>
      <c r="Z623" s="91"/>
      <c r="AA623" s="91"/>
      <c r="AB623" s="51">
        <f t="shared" si="145"/>
        <v>0</v>
      </c>
      <c r="AC623" s="29"/>
      <c r="AD623" s="29"/>
      <c r="AE623" s="29"/>
      <c r="AF623" s="33"/>
    </row>
    <row r="624" spans="1:32">
      <c r="A624" s="29">
        <v>610</v>
      </c>
      <c r="B624" s="95" t="s">
        <v>291</v>
      </c>
      <c r="C624" s="95" t="s">
        <v>1078</v>
      </c>
      <c r="D624" s="95" t="s">
        <v>812</v>
      </c>
      <c r="E624" s="97" t="s">
        <v>483</v>
      </c>
      <c r="F624" s="61">
        <v>-20108879.920000002</v>
      </c>
      <c r="G624" s="61">
        <v>-20057193.449999999</v>
      </c>
      <c r="H624" s="61">
        <v>-20013882.449999999</v>
      </c>
      <c r="I624" s="61">
        <v>-19992093.670000002</v>
      </c>
      <c r="J624" s="61">
        <v>-19890232.859999999</v>
      </c>
      <c r="K624" s="61">
        <v>-19853235.859999999</v>
      </c>
      <c r="L624" s="61">
        <v>-19949367.73</v>
      </c>
      <c r="M624" s="61">
        <v>-19868374.43</v>
      </c>
      <c r="N624" s="61">
        <v>-19806279.920000002</v>
      </c>
      <c r="O624" s="61">
        <v>-19701234.920000002</v>
      </c>
      <c r="P624" s="61">
        <v>-19748044.43</v>
      </c>
      <c r="Q624" s="61">
        <v>-19789324.640000001</v>
      </c>
      <c r="R624" s="61">
        <v>-19769792.800000001</v>
      </c>
      <c r="S624" s="62">
        <f t="shared" si="136"/>
        <v>-19884050.060000002</v>
      </c>
      <c r="T624" s="29"/>
      <c r="U624" s="29"/>
      <c r="V624" s="51">
        <v>-19884050.060000002</v>
      </c>
      <c r="W624" s="51"/>
      <c r="X624" s="51"/>
      <c r="Y624" s="91"/>
      <c r="Z624" s="91"/>
      <c r="AA624" s="91"/>
      <c r="AB624" s="29"/>
      <c r="AC624" s="29"/>
      <c r="AD624" s="51">
        <f t="shared" ref="AD624:AD627" si="146">+S624</f>
        <v>-19884050.060000002</v>
      </c>
      <c r="AE624" s="51"/>
      <c r="AF624" s="33"/>
    </row>
    <row r="625" spans="1:32">
      <c r="A625" s="29">
        <v>611</v>
      </c>
      <c r="B625" s="95" t="s">
        <v>291</v>
      </c>
      <c r="C625" s="95" t="s">
        <v>1078</v>
      </c>
      <c r="D625" s="95" t="s">
        <v>835</v>
      </c>
      <c r="E625" s="97" t="s">
        <v>484</v>
      </c>
      <c r="F625" s="61">
        <v>-466500</v>
      </c>
      <c r="G625" s="61">
        <v>-466500</v>
      </c>
      <c r="H625" s="61">
        <v>-466500</v>
      </c>
      <c r="I625" s="61">
        <v>-466500</v>
      </c>
      <c r="J625" s="61">
        <v>-466500</v>
      </c>
      <c r="K625" s="61">
        <v>-466500</v>
      </c>
      <c r="L625" s="61">
        <v>-466500</v>
      </c>
      <c r="M625" s="61">
        <v>-466500</v>
      </c>
      <c r="N625" s="61">
        <v>-466500</v>
      </c>
      <c r="O625" s="61">
        <v>-466500</v>
      </c>
      <c r="P625" s="61">
        <v>-466500</v>
      </c>
      <c r="Q625" s="61">
        <v>-466500</v>
      </c>
      <c r="R625" s="61">
        <v>-466500</v>
      </c>
      <c r="S625" s="62">
        <f t="shared" si="136"/>
        <v>-466500</v>
      </c>
      <c r="T625" s="29"/>
      <c r="U625" s="29"/>
      <c r="V625" s="51">
        <v>-466500</v>
      </c>
      <c r="W625" s="51"/>
      <c r="X625" s="51"/>
      <c r="Y625" s="91"/>
      <c r="Z625" s="91"/>
      <c r="AA625" s="91"/>
      <c r="AB625" s="29"/>
      <c r="AC625" s="29"/>
      <c r="AD625" s="51">
        <f t="shared" si="146"/>
        <v>-466500</v>
      </c>
      <c r="AE625" s="51"/>
      <c r="AF625" s="33"/>
    </row>
    <row r="626" spans="1:32">
      <c r="A626" s="29">
        <v>612</v>
      </c>
      <c r="B626" s="95" t="s">
        <v>291</v>
      </c>
      <c r="C626" s="95" t="s">
        <v>1111</v>
      </c>
      <c r="D626" s="95" t="s">
        <v>1138</v>
      </c>
      <c r="E626" s="108" t="s">
        <v>635</v>
      </c>
      <c r="F626" s="61">
        <v>0</v>
      </c>
      <c r="G626" s="61">
        <v>0</v>
      </c>
      <c r="H626" s="61">
        <v>0</v>
      </c>
      <c r="I626" s="61">
        <v>0</v>
      </c>
      <c r="J626" s="61">
        <v>0</v>
      </c>
      <c r="K626" s="61">
        <v>0</v>
      </c>
      <c r="L626" s="61">
        <v>0</v>
      </c>
      <c r="M626" s="61">
        <v>0</v>
      </c>
      <c r="N626" s="61">
        <v>0</v>
      </c>
      <c r="O626" s="61">
        <v>0</v>
      </c>
      <c r="P626" s="61">
        <v>0</v>
      </c>
      <c r="Q626" s="61">
        <v>0</v>
      </c>
      <c r="R626" s="61">
        <v>0</v>
      </c>
      <c r="S626" s="62">
        <f t="shared" si="136"/>
        <v>0</v>
      </c>
      <c r="T626" s="29"/>
      <c r="U626" s="29"/>
      <c r="V626" s="51">
        <v>0</v>
      </c>
      <c r="W626" s="51"/>
      <c r="X626" s="29"/>
      <c r="Y626" s="91"/>
      <c r="Z626" s="91"/>
      <c r="AA626" s="91"/>
      <c r="AB626" s="51"/>
      <c r="AC626" s="29"/>
      <c r="AD626" s="51">
        <f t="shared" si="146"/>
        <v>0</v>
      </c>
      <c r="AE626" s="51"/>
      <c r="AF626" s="33"/>
    </row>
    <row r="627" spans="1:32">
      <c r="A627" s="29">
        <v>613</v>
      </c>
      <c r="B627" s="95" t="s">
        <v>291</v>
      </c>
      <c r="C627" s="95" t="s">
        <v>1133</v>
      </c>
      <c r="D627" s="95" t="s">
        <v>914</v>
      </c>
      <c r="E627" s="108" t="s">
        <v>504</v>
      </c>
      <c r="F627" s="61">
        <v>169744.47</v>
      </c>
      <c r="G627" s="61">
        <v>162869.23000000001</v>
      </c>
      <c r="H627" s="61">
        <v>175589.86</v>
      </c>
      <c r="I627" s="61">
        <v>115107.17</v>
      </c>
      <c r="J627" s="61">
        <v>47944.76</v>
      </c>
      <c r="K627" s="61">
        <v>31830.68</v>
      </c>
      <c r="L627" s="61">
        <v>4685.0800000000099</v>
      </c>
      <c r="M627" s="61">
        <v>18179.560000000001</v>
      </c>
      <c r="N627" s="61">
        <v>19847.849999999999</v>
      </c>
      <c r="O627" s="61">
        <v>33711.96</v>
      </c>
      <c r="P627" s="61">
        <v>81779.149999999994</v>
      </c>
      <c r="Q627" s="61">
        <v>131602.51</v>
      </c>
      <c r="R627" s="61">
        <v>221813.43</v>
      </c>
      <c r="S627" s="62">
        <f t="shared" si="136"/>
        <v>84910.563333333339</v>
      </c>
      <c r="T627" s="29"/>
      <c r="U627" s="29"/>
      <c r="V627" s="51">
        <v>84910.563333333339</v>
      </c>
      <c r="W627" s="51"/>
      <c r="X627" s="51"/>
      <c r="Y627" s="91"/>
      <c r="Z627" s="91"/>
      <c r="AA627" s="91"/>
      <c r="AB627" s="29"/>
      <c r="AC627" s="29"/>
      <c r="AD627" s="51">
        <f t="shared" si="146"/>
        <v>84910.563333333339</v>
      </c>
      <c r="AE627" s="51"/>
      <c r="AF627" s="33"/>
    </row>
    <row r="628" spans="1:32">
      <c r="A628" s="29">
        <v>614</v>
      </c>
      <c r="B628" s="95" t="s">
        <v>291</v>
      </c>
      <c r="C628" s="95" t="s">
        <v>1133</v>
      </c>
      <c r="D628" s="95" t="s">
        <v>1134</v>
      </c>
      <c r="E628" s="97" t="s">
        <v>236</v>
      </c>
      <c r="F628" s="61">
        <v>-45047242.530000001</v>
      </c>
      <c r="G628" s="61">
        <v>-44822632.57</v>
      </c>
      <c r="H628" s="61">
        <v>-44598022.649999999</v>
      </c>
      <c r="I628" s="61">
        <v>-44373412.770000003</v>
      </c>
      <c r="J628" s="61">
        <v>7.4505805969238298E-9</v>
      </c>
      <c r="K628" s="61">
        <v>7.4505805969238298E-9</v>
      </c>
      <c r="L628" s="61">
        <v>7.4505805969238298E-9</v>
      </c>
      <c r="M628" s="61">
        <v>7.4505805969238298E-9</v>
      </c>
      <c r="N628" s="61">
        <v>7.4505805969238298E-9</v>
      </c>
      <c r="O628" s="61">
        <v>7.4505805969238298E-9</v>
      </c>
      <c r="P628" s="61">
        <v>7.4505805969238298E-9</v>
      </c>
      <c r="Q628" s="61">
        <v>7.4505805969238298E-9</v>
      </c>
      <c r="R628" s="61">
        <v>7.4505805969238298E-9</v>
      </c>
      <c r="S628" s="62">
        <f t="shared" si="136"/>
        <v>-13026474.104583332</v>
      </c>
      <c r="T628" s="29"/>
      <c r="U628" s="29"/>
      <c r="V628" s="29"/>
      <c r="W628" s="29"/>
      <c r="X628" s="51">
        <v>-13026474.104583332</v>
      </c>
      <c r="Y628" s="91"/>
      <c r="Z628" s="91"/>
      <c r="AA628" s="91"/>
      <c r="AB628" s="51">
        <f t="shared" ref="AB628:AB635" si="147">+S628</f>
        <v>-13026474.104583332</v>
      </c>
      <c r="AC628" s="29"/>
      <c r="AD628" s="29"/>
      <c r="AE628" s="29"/>
      <c r="AF628" s="33"/>
    </row>
    <row r="629" spans="1:32">
      <c r="A629" s="29">
        <v>615</v>
      </c>
      <c r="B629" s="95" t="s">
        <v>291</v>
      </c>
      <c r="C629" s="95" t="s">
        <v>1133</v>
      </c>
      <c r="D629" s="95" t="s">
        <v>977</v>
      </c>
      <c r="E629" s="108" t="s">
        <v>497</v>
      </c>
      <c r="F629" s="61">
        <v>-756886.92</v>
      </c>
      <c r="G629" s="61">
        <v>-697105.84</v>
      </c>
      <c r="H629" s="61">
        <v>-648930.1</v>
      </c>
      <c r="I629" s="61">
        <v>-583019.43000000005</v>
      </c>
      <c r="J629" s="61">
        <v>-569908.18999999994</v>
      </c>
      <c r="K629" s="61">
        <v>-624603.68000000005</v>
      </c>
      <c r="L629" s="61">
        <v>-684019.95</v>
      </c>
      <c r="M629" s="61">
        <v>-757865.47</v>
      </c>
      <c r="N629" s="61">
        <v>-834871.44</v>
      </c>
      <c r="O629" s="61">
        <v>-908501.16</v>
      </c>
      <c r="P629" s="61">
        <v>-964473.05</v>
      </c>
      <c r="Q629" s="61">
        <v>-986134.26</v>
      </c>
      <c r="R629" s="61">
        <v>-1068465.93</v>
      </c>
      <c r="S629" s="62">
        <f t="shared" si="136"/>
        <v>-764342.41624999989</v>
      </c>
      <c r="T629" s="29"/>
      <c r="U629" s="29"/>
      <c r="V629" s="29"/>
      <c r="W629" s="29"/>
      <c r="X629" s="51">
        <v>-764342.41624999989</v>
      </c>
      <c r="Y629" s="91"/>
      <c r="Z629" s="91"/>
      <c r="AA629" s="91"/>
      <c r="AB629" s="51">
        <f t="shared" si="147"/>
        <v>-764342.41624999989</v>
      </c>
      <c r="AC629" s="29"/>
      <c r="AD629" s="29"/>
      <c r="AE629" s="29"/>
      <c r="AF629" s="33"/>
    </row>
    <row r="630" spans="1:32">
      <c r="A630" s="29">
        <v>616</v>
      </c>
      <c r="B630" s="95" t="s">
        <v>291</v>
      </c>
      <c r="C630" s="95" t="s">
        <v>1133</v>
      </c>
      <c r="D630" s="95" t="s">
        <v>973</v>
      </c>
      <c r="E630" s="108" t="s">
        <v>498</v>
      </c>
      <c r="F630" s="61">
        <v>-102562.31</v>
      </c>
      <c r="G630" s="61">
        <v>-78704.94</v>
      </c>
      <c r="H630" s="61">
        <v>-58587.78</v>
      </c>
      <c r="I630" s="61">
        <v>-32796.720000000001</v>
      </c>
      <c r="J630" s="61">
        <v>-24118.15</v>
      </c>
      <c r="K630" s="61">
        <v>-37316.129999999997</v>
      </c>
      <c r="L630" s="61">
        <v>-98004.56</v>
      </c>
      <c r="M630" s="61">
        <v>-122392.7</v>
      </c>
      <c r="N630" s="61">
        <v>-147801.85999999999</v>
      </c>
      <c r="O630" s="61">
        <v>-172117.04</v>
      </c>
      <c r="P630" s="61">
        <v>-190677.44</v>
      </c>
      <c r="Q630" s="61">
        <v>-197501.63</v>
      </c>
      <c r="R630" s="61">
        <v>-223977.67</v>
      </c>
      <c r="S630" s="62">
        <f t="shared" si="136"/>
        <v>-110274.07833333335</v>
      </c>
      <c r="T630" s="29"/>
      <c r="U630" s="29"/>
      <c r="V630" s="29"/>
      <c r="W630" s="29"/>
      <c r="X630" s="51">
        <v>-110274.07833333335</v>
      </c>
      <c r="Y630" s="91"/>
      <c r="Z630" s="91"/>
      <c r="AA630" s="91"/>
      <c r="AB630" s="51">
        <f t="shared" si="147"/>
        <v>-110274.07833333335</v>
      </c>
      <c r="AC630" s="29"/>
      <c r="AD630" s="29"/>
      <c r="AE630" s="29"/>
      <c r="AF630" s="33"/>
    </row>
    <row r="631" spans="1:32">
      <c r="A631" s="29">
        <v>617</v>
      </c>
      <c r="B631" s="95" t="s">
        <v>291</v>
      </c>
      <c r="C631" s="95" t="s">
        <v>1133</v>
      </c>
      <c r="D631" s="95" t="s">
        <v>978</v>
      </c>
      <c r="E631" s="108" t="s">
        <v>499</v>
      </c>
      <c r="F631" s="61">
        <v>-492970.32</v>
      </c>
      <c r="G631" s="61">
        <v>-446177.14</v>
      </c>
      <c r="H631" s="61">
        <v>-405403.23</v>
      </c>
      <c r="I631" s="61">
        <v>-355513.52</v>
      </c>
      <c r="J631" s="61">
        <v>-333192.7</v>
      </c>
      <c r="K631" s="61">
        <v>-346087.37</v>
      </c>
      <c r="L631" s="61">
        <v>-361614.42</v>
      </c>
      <c r="M631" s="61">
        <v>-384762.88</v>
      </c>
      <c r="N631" s="61">
        <v>-409555.27</v>
      </c>
      <c r="O631" s="61">
        <v>-432587.05</v>
      </c>
      <c r="P631" s="61">
        <v>-446345.75</v>
      </c>
      <c r="Q631" s="61">
        <v>-450035.5</v>
      </c>
      <c r="R631" s="61">
        <v>-441874.64</v>
      </c>
      <c r="S631" s="62">
        <f t="shared" si="136"/>
        <v>-403224.77583333338</v>
      </c>
      <c r="T631" s="29"/>
      <c r="U631" s="29"/>
      <c r="V631" s="29"/>
      <c r="W631" s="29"/>
      <c r="X631" s="51">
        <v>-403224.77583333338</v>
      </c>
      <c r="Y631" s="91"/>
      <c r="Z631" s="91"/>
      <c r="AA631" s="91"/>
      <c r="AB631" s="51">
        <f t="shared" si="147"/>
        <v>-403224.77583333338</v>
      </c>
      <c r="AC631" s="29"/>
      <c r="AD631" s="29"/>
      <c r="AE631" s="29"/>
      <c r="AF631" s="33"/>
    </row>
    <row r="632" spans="1:32">
      <c r="A632" s="29">
        <v>618</v>
      </c>
      <c r="B632" s="95" t="s">
        <v>291</v>
      </c>
      <c r="C632" s="95" t="s">
        <v>1133</v>
      </c>
      <c r="D632" s="95" t="s">
        <v>979</v>
      </c>
      <c r="E632" s="108" t="s">
        <v>500</v>
      </c>
      <c r="F632" s="61">
        <v>-91850.27</v>
      </c>
      <c r="G632" s="61">
        <v>-74678.58</v>
      </c>
      <c r="H632" s="61">
        <v>-59464.55</v>
      </c>
      <c r="I632" s="61">
        <v>-41268.32</v>
      </c>
      <c r="J632" s="61">
        <v>-32000.27</v>
      </c>
      <c r="K632" s="61">
        <v>-34179.870000000003</v>
      </c>
      <c r="L632" s="61">
        <v>-57935.51</v>
      </c>
      <c r="M632" s="61">
        <v>-65339.519999999997</v>
      </c>
      <c r="N632" s="61">
        <v>-73277.67</v>
      </c>
      <c r="O632" s="61">
        <v>-80644.66</v>
      </c>
      <c r="P632" s="61">
        <v>-85015.51</v>
      </c>
      <c r="Q632" s="61">
        <v>-85987.37</v>
      </c>
      <c r="R632" s="61">
        <v>-83141.850000000006</v>
      </c>
      <c r="S632" s="62">
        <f t="shared" si="136"/>
        <v>-64773.990833333322</v>
      </c>
      <c r="T632" s="29"/>
      <c r="U632" s="29"/>
      <c r="V632" s="29"/>
      <c r="W632" s="29"/>
      <c r="X632" s="51">
        <v>-64773.990833333322</v>
      </c>
      <c r="Y632" s="91"/>
      <c r="Z632" s="91"/>
      <c r="AA632" s="91"/>
      <c r="AB632" s="51">
        <f t="shared" si="147"/>
        <v>-64773.990833333322</v>
      </c>
      <c r="AC632" s="29"/>
      <c r="AD632" s="29"/>
      <c r="AE632" s="29"/>
      <c r="AF632" s="33"/>
    </row>
    <row r="633" spans="1:32">
      <c r="A633" s="29">
        <v>619</v>
      </c>
      <c r="B633" s="95" t="s">
        <v>291</v>
      </c>
      <c r="C633" s="95" t="s">
        <v>1133</v>
      </c>
      <c r="D633" s="95" t="s">
        <v>980</v>
      </c>
      <c r="E633" s="108" t="s">
        <v>501</v>
      </c>
      <c r="F633" s="61">
        <v>0</v>
      </c>
      <c r="G633" s="61">
        <v>0</v>
      </c>
      <c r="H633" s="61">
        <v>0</v>
      </c>
      <c r="I633" s="61">
        <v>0</v>
      </c>
      <c r="J633" s="61">
        <v>0</v>
      </c>
      <c r="K633" s="61">
        <v>0</v>
      </c>
      <c r="L633" s="61">
        <v>0</v>
      </c>
      <c r="M633" s="61">
        <v>0</v>
      </c>
      <c r="N633" s="61">
        <v>0</v>
      </c>
      <c r="O633" s="61">
        <v>0</v>
      </c>
      <c r="P633" s="61">
        <v>0</v>
      </c>
      <c r="Q633" s="61">
        <v>0</v>
      </c>
      <c r="R633" s="61">
        <v>0</v>
      </c>
      <c r="S633" s="62">
        <f t="shared" si="136"/>
        <v>0</v>
      </c>
      <c r="T633" s="29"/>
      <c r="U633" s="29"/>
      <c r="V633" s="29"/>
      <c r="W633" s="29"/>
      <c r="X633" s="51">
        <v>0</v>
      </c>
      <c r="Y633" s="91"/>
      <c r="Z633" s="91"/>
      <c r="AA633" s="91"/>
      <c r="AB633" s="51">
        <f t="shared" si="147"/>
        <v>0</v>
      </c>
      <c r="AC633" s="29"/>
      <c r="AD633" s="29"/>
      <c r="AE633" s="29"/>
      <c r="AF633" s="33"/>
    </row>
    <row r="634" spans="1:32">
      <c r="A634" s="29">
        <v>620</v>
      </c>
      <c r="B634" s="95" t="s">
        <v>291</v>
      </c>
      <c r="C634" s="95" t="s">
        <v>1133</v>
      </c>
      <c r="D634" s="95" t="s">
        <v>981</v>
      </c>
      <c r="E634" s="108" t="s">
        <v>502</v>
      </c>
      <c r="F634" s="61">
        <v>0</v>
      </c>
      <c r="G634" s="61">
        <v>0</v>
      </c>
      <c r="H634" s="61">
        <v>0</v>
      </c>
      <c r="I634" s="61">
        <v>0</v>
      </c>
      <c r="J634" s="61">
        <v>0</v>
      </c>
      <c r="K634" s="61">
        <v>0</v>
      </c>
      <c r="L634" s="61">
        <v>0</v>
      </c>
      <c r="M634" s="61">
        <v>0</v>
      </c>
      <c r="N634" s="61">
        <v>0</v>
      </c>
      <c r="O634" s="61">
        <v>0</v>
      </c>
      <c r="P634" s="61">
        <v>0</v>
      </c>
      <c r="Q634" s="61">
        <v>0</v>
      </c>
      <c r="R634" s="61">
        <v>0</v>
      </c>
      <c r="S634" s="62">
        <f t="shared" si="136"/>
        <v>0</v>
      </c>
      <c r="T634" s="29"/>
      <c r="U634" s="29"/>
      <c r="V634" s="29"/>
      <c r="W634" s="29"/>
      <c r="X634" s="51">
        <v>0</v>
      </c>
      <c r="Y634" s="91"/>
      <c r="Z634" s="91"/>
      <c r="AA634" s="91"/>
      <c r="AB634" s="51">
        <f t="shared" si="147"/>
        <v>0</v>
      </c>
      <c r="AC634" s="29"/>
      <c r="AD634" s="29"/>
      <c r="AE634" s="29"/>
      <c r="AF634" s="33"/>
    </row>
    <row r="635" spans="1:32">
      <c r="A635" s="29">
        <v>621</v>
      </c>
      <c r="B635" s="95" t="s">
        <v>291</v>
      </c>
      <c r="C635" s="95" t="s">
        <v>1133</v>
      </c>
      <c r="D635" s="95" t="s">
        <v>982</v>
      </c>
      <c r="E635" s="108" t="s">
        <v>503</v>
      </c>
      <c r="F635" s="61">
        <v>0</v>
      </c>
      <c r="G635" s="61">
        <v>0</v>
      </c>
      <c r="H635" s="61">
        <v>0</v>
      </c>
      <c r="I635" s="61">
        <v>0</v>
      </c>
      <c r="J635" s="61">
        <v>0</v>
      </c>
      <c r="K635" s="61">
        <v>0</v>
      </c>
      <c r="L635" s="61">
        <v>0</v>
      </c>
      <c r="M635" s="61">
        <v>0</v>
      </c>
      <c r="N635" s="61">
        <v>0</v>
      </c>
      <c r="O635" s="61">
        <v>0</v>
      </c>
      <c r="P635" s="61">
        <v>0</v>
      </c>
      <c r="Q635" s="61">
        <v>0</v>
      </c>
      <c r="R635" s="61">
        <v>0</v>
      </c>
      <c r="S635" s="62">
        <f t="shared" si="136"/>
        <v>0</v>
      </c>
      <c r="T635" s="29"/>
      <c r="U635" s="29"/>
      <c r="V635" s="29"/>
      <c r="W635" s="29"/>
      <c r="X635" s="51">
        <v>0</v>
      </c>
      <c r="Y635" s="91"/>
      <c r="Z635" s="91"/>
      <c r="AA635" s="91"/>
      <c r="AB635" s="51">
        <f t="shared" si="147"/>
        <v>0</v>
      </c>
      <c r="AC635" s="29"/>
      <c r="AD635" s="29"/>
      <c r="AE635" s="29"/>
      <c r="AF635" s="33"/>
    </row>
    <row r="636" spans="1:32">
      <c r="A636" s="29">
        <v>622</v>
      </c>
      <c r="B636" s="95" t="s">
        <v>776</v>
      </c>
      <c r="C636" s="95" t="s">
        <v>890</v>
      </c>
      <c r="D636" s="95" t="s">
        <v>1139</v>
      </c>
      <c r="E636" s="61" t="s">
        <v>237</v>
      </c>
      <c r="F636" s="61">
        <v>56601266.670000002</v>
      </c>
      <c r="G636" s="61">
        <v>56983361.68</v>
      </c>
      <c r="H636" s="61">
        <v>57367049.960000001</v>
      </c>
      <c r="I636" s="61">
        <v>57734405.770000003</v>
      </c>
      <c r="J636" s="61">
        <v>58129629.18</v>
      </c>
      <c r="K636" s="61">
        <v>58526475.5</v>
      </c>
      <c r="L636" s="61">
        <v>58924952.119999997</v>
      </c>
      <c r="M636" s="61">
        <v>59325066.43</v>
      </c>
      <c r="N636" s="61">
        <v>59726825.780000001</v>
      </c>
      <c r="O636" s="61">
        <v>60130237.810000002</v>
      </c>
      <c r="P636" s="61">
        <v>60535310.009999998</v>
      </c>
      <c r="Q636" s="61">
        <v>60659543.009999998</v>
      </c>
      <c r="R636" s="61">
        <v>61071930.869999997</v>
      </c>
      <c r="S636" s="62">
        <f t="shared" si="136"/>
        <v>58906621.335000008</v>
      </c>
      <c r="T636" s="29"/>
      <c r="U636" s="29"/>
      <c r="V636" s="51"/>
      <c r="W636" s="51"/>
      <c r="X636" s="51">
        <v>58906621.335000008</v>
      </c>
      <c r="Y636" s="91">
        <f>+S636*$Z$7</f>
        <v>44115168.717781506</v>
      </c>
      <c r="Z636" s="91">
        <f>+S636*$Z$8</f>
        <v>14791452.617218502</v>
      </c>
      <c r="AA636" s="91"/>
      <c r="AB636" s="29"/>
      <c r="AC636" s="29"/>
      <c r="AD636" s="29"/>
      <c r="AE636" s="29"/>
      <c r="AF636" s="33"/>
    </row>
    <row r="637" spans="1:32">
      <c r="A637" s="29">
        <v>623</v>
      </c>
      <c r="B637" s="29"/>
      <c r="C637" s="29"/>
      <c r="D637" s="29"/>
      <c r="E637" s="112" t="s">
        <v>238</v>
      </c>
      <c r="F637" s="64">
        <f t="shared" ref="F637:S637" si="148">SUM(F595:F636)</f>
        <v>-116270396.39</v>
      </c>
      <c r="G637" s="64">
        <f t="shared" si="148"/>
        <v>-115707520.05000001</v>
      </c>
      <c r="H637" s="64">
        <f t="shared" si="148"/>
        <v>-114982264.82999998</v>
      </c>
      <c r="I637" s="64">
        <f t="shared" si="148"/>
        <v>-114484858</v>
      </c>
      <c r="J637" s="64">
        <f t="shared" si="148"/>
        <v>-114430536.94999999</v>
      </c>
      <c r="K637" s="64">
        <f t="shared" si="148"/>
        <v>-113929478.60000002</v>
      </c>
      <c r="L637" s="64">
        <f t="shared" si="148"/>
        <v>-113674971.29999995</v>
      </c>
      <c r="M637" s="64">
        <f t="shared" si="148"/>
        <v>-113300895.56999999</v>
      </c>
      <c r="N637" s="64">
        <f t="shared" si="148"/>
        <v>-112524667.37</v>
      </c>
      <c r="O637" s="64">
        <f t="shared" si="148"/>
        <v>-111973250.31</v>
      </c>
      <c r="P637" s="64">
        <f t="shared" si="148"/>
        <v>-112294739.56</v>
      </c>
      <c r="Q637" s="64">
        <f t="shared" si="148"/>
        <v>-113078637.46000004</v>
      </c>
      <c r="R637" s="64">
        <f t="shared" si="148"/>
        <v>-108128439.63999999</v>
      </c>
      <c r="S637" s="64">
        <f t="shared" si="148"/>
        <v>-113548436.50124997</v>
      </c>
      <c r="T637" s="29"/>
      <c r="U637" s="29"/>
      <c r="V637" s="29"/>
      <c r="W637" s="29"/>
      <c r="X637" s="29"/>
      <c r="Y637" s="91"/>
      <c r="Z637" s="91"/>
      <c r="AA637" s="91"/>
      <c r="AB637" s="29"/>
      <c r="AC637" s="29"/>
      <c r="AD637" s="29"/>
      <c r="AE637" s="29"/>
      <c r="AF637" s="33"/>
    </row>
    <row r="638" spans="1:32">
      <c r="A638" s="29">
        <v>624</v>
      </c>
      <c r="B638" s="29"/>
      <c r="C638" s="29"/>
      <c r="D638" s="29"/>
      <c r="E638" s="97"/>
      <c r="F638" s="61"/>
      <c r="G638" s="61"/>
      <c r="H638" s="61"/>
      <c r="I638" s="61"/>
      <c r="J638" s="61"/>
      <c r="K638" s="61"/>
      <c r="L638" s="61"/>
      <c r="M638" s="61"/>
      <c r="N638" s="61"/>
      <c r="O638" s="61"/>
      <c r="P638" s="61"/>
      <c r="Q638" s="61"/>
      <c r="R638" s="61"/>
      <c r="S638" s="62"/>
      <c r="T638" s="29"/>
      <c r="U638" s="29"/>
      <c r="V638" s="29"/>
      <c r="W638" s="29"/>
      <c r="X638" s="29"/>
      <c r="Y638" s="91"/>
      <c r="Z638" s="91"/>
      <c r="AA638" s="91"/>
      <c r="AB638" s="29"/>
      <c r="AC638" s="29"/>
      <c r="AD638" s="29"/>
      <c r="AE638" s="29"/>
      <c r="AF638" s="33"/>
    </row>
    <row r="639" spans="1:32">
      <c r="A639" s="29">
        <v>625</v>
      </c>
      <c r="B639" s="95" t="s">
        <v>776</v>
      </c>
      <c r="C639" s="95" t="s">
        <v>1140</v>
      </c>
      <c r="D639" s="95" t="s">
        <v>19</v>
      </c>
      <c r="E639" s="97" t="s">
        <v>239</v>
      </c>
      <c r="F639" s="61">
        <v>-159891.07999999999</v>
      </c>
      <c r="G639" s="61">
        <v>-156389.5</v>
      </c>
      <c r="H639" s="61">
        <v>-152887.92000000001</v>
      </c>
      <c r="I639" s="61">
        <v>-149386.34</v>
      </c>
      <c r="J639" s="61">
        <v>-145884.76</v>
      </c>
      <c r="K639" s="61">
        <v>-142383.18</v>
      </c>
      <c r="L639" s="61">
        <v>-138881.60000000001</v>
      </c>
      <c r="M639" s="61">
        <v>-135380.01999999999</v>
      </c>
      <c r="N639" s="61">
        <v>-131878.44</v>
      </c>
      <c r="O639" s="61">
        <v>-128376.86</v>
      </c>
      <c r="P639" s="61">
        <v>-124875.28</v>
      </c>
      <c r="Q639" s="61">
        <v>-121373.7</v>
      </c>
      <c r="R639" s="61">
        <v>-117872.12</v>
      </c>
      <c r="S639" s="62">
        <f t="shared" ref="S639:S663" si="149">((F639+R639)+((G639+H639+I639+J639+K639+L639+M639+N639+O639+P639+Q639)*2))/24</f>
        <v>-138881.60000000001</v>
      </c>
      <c r="T639" s="29"/>
      <c r="U639" s="29"/>
      <c r="V639" s="51"/>
      <c r="W639" s="51"/>
      <c r="X639" s="51">
        <v>-138881.60000000001</v>
      </c>
      <c r="Y639" s="91"/>
      <c r="Z639" s="91"/>
      <c r="AA639" s="91"/>
      <c r="AB639" s="51">
        <f t="shared" ref="AB639:AB641" si="150">+S639</f>
        <v>-138881.60000000001</v>
      </c>
      <c r="AC639" s="29"/>
      <c r="AD639" s="29"/>
      <c r="AE639" s="29"/>
      <c r="AF639" s="33"/>
    </row>
    <row r="640" spans="1:32">
      <c r="A640" s="29">
        <v>626</v>
      </c>
      <c r="B640" s="95" t="s">
        <v>776</v>
      </c>
      <c r="C640" s="95" t="s">
        <v>1141</v>
      </c>
      <c r="D640" s="95" t="s">
        <v>896</v>
      </c>
      <c r="E640" s="97" t="s">
        <v>505</v>
      </c>
      <c r="F640" s="61">
        <v>9288097.2300000004</v>
      </c>
      <c r="G640" s="61">
        <v>9241816.75</v>
      </c>
      <c r="H640" s="61">
        <v>9195536.3300000001</v>
      </c>
      <c r="I640" s="61">
        <v>9149255.9100000001</v>
      </c>
      <c r="J640" s="61">
        <v>9102975.4100000001</v>
      </c>
      <c r="K640" s="61">
        <v>9056694.9600000009</v>
      </c>
      <c r="L640" s="61">
        <v>9010414.5099999998</v>
      </c>
      <c r="M640" s="61">
        <v>8964134.0800000001</v>
      </c>
      <c r="N640" s="61">
        <v>8917853.6500000004</v>
      </c>
      <c r="O640" s="61">
        <v>8871573.1799999997</v>
      </c>
      <c r="P640" s="61">
        <v>8825292.7300000004</v>
      </c>
      <c r="Q640" s="61">
        <v>8778229.0700000003</v>
      </c>
      <c r="R640" s="61">
        <v>8692910.6400000006</v>
      </c>
      <c r="S640" s="62">
        <f t="shared" si="149"/>
        <v>9008690.0429166686</v>
      </c>
      <c r="T640" s="29"/>
      <c r="U640" s="29"/>
      <c r="V640" s="51"/>
      <c r="W640" s="51"/>
      <c r="X640" s="51">
        <v>9008690.0429166686</v>
      </c>
      <c r="Y640" s="91"/>
      <c r="Z640" s="91"/>
      <c r="AA640" s="91"/>
      <c r="AB640" s="51">
        <f t="shared" si="150"/>
        <v>9008690.0429166686</v>
      </c>
      <c r="AC640" s="29"/>
      <c r="AD640" s="29"/>
      <c r="AE640" s="29"/>
      <c r="AF640" s="33"/>
    </row>
    <row r="641" spans="1:32">
      <c r="A641" s="29">
        <v>627</v>
      </c>
      <c r="B641" s="95" t="s">
        <v>776</v>
      </c>
      <c r="C641" s="95" t="s">
        <v>1141</v>
      </c>
      <c r="D641" s="95" t="s">
        <v>897</v>
      </c>
      <c r="E641" s="97" t="s">
        <v>506</v>
      </c>
      <c r="F641" s="61">
        <v>35636756.560000002</v>
      </c>
      <c r="G641" s="61">
        <v>35457269.880000003</v>
      </c>
      <c r="H641" s="61">
        <v>35277783.219999999</v>
      </c>
      <c r="I641" s="61">
        <v>35098296.590000004</v>
      </c>
      <c r="J641" s="61">
        <v>34918809.93</v>
      </c>
      <c r="K641" s="61">
        <v>34739323.270000003</v>
      </c>
      <c r="L641" s="61">
        <v>34559836.590000004</v>
      </c>
      <c r="M641" s="61">
        <v>34380349.950000003</v>
      </c>
      <c r="N641" s="61">
        <v>34200863.299999997</v>
      </c>
      <c r="O641" s="61">
        <v>34021376.630000003</v>
      </c>
      <c r="P641" s="61">
        <v>33841889.979999997</v>
      </c>
      <c r="Q641" s="61">
        <v>33660768.479999997</v>
      </c>
      <c r="R641" s="61">
        <v>33334116.850000001</v>
      </c>
      <c r="S641" s="62">
        <f t="shared" si="149"/>
        <v>34553500.377083339</v>
      </c>
      <c r="T641" s="29"/>
      <c r="U641" s="29"/>
      <c r="V641" s="51"/>
      <c r="W641" s="51"/>
      <c r="X641" s="51">
        <v>34553500.377083339</v>
      </c>
      <c r="Y641" s="91"/>
      <c r="Z641" s="91"/>
      <c r="AA641" s="91"/>
      <c r="AB641" s="51">
        <f t="shared" si="150"/>
        <v>34553500.377083339</v>
      </c>
      <c r="AC641" s="29"/>
      <c r="AD641" s="29"/>
      <c r="AE641" s="29"/>
      <c r="AF641" s="33"/>
    </row>
    <row r="642" spans="1:32">
      <c r="A642" s="29">
        <v>628</v>
      </c>
      <c r="B642" s="95" t="s">
        <v>776</v>
      </c>
      <c r="C642" s="95" t="s">
        <v>1141</v>
      </c>
      <c r="D642" s="95" t="s">
        <v>1142</v>
      </c>
      <c r="E642" s="97" t="s">
        <v>507</v>
      </c>
      <c r="F642" s="61">
        <v>0</v>
      </c>
      <c r="G642" s="61">
        <v>0</v>
      </c>
      <c r="H642" s="61">
        <v>0</v>
      </c>
      <c r="I642" s="61">
        <v>0</v>
      </c>
      <c r="J642" s="61">
        <v>0</v>
      </c>
      <c r="K642" s="61">
        <v>0</v>
      </c>
      <c r="L642" s="61">
        <v>0</v>
      </c>
      <c r="M642" s="61">
        <v>0</v>
      </c>
      <c r="N642" s="61">
        <v>0</v>
      </c>
      <c r="O642" s="61">
        <v>0</v>
      </c>
      <c r="P642" s="61">
        <v>0</v>
      </c>
      <c r="Q642" s="61">
        <v>0</v>
      </c>
      <c r="R642" s="61">
        <v>0</v>
      </c>
      <c r="S642" s="62">
        <f t="shared" si="149"/>
        <v>0</v>
      </c>
      <c r="T642" s="29"/>
      <c r="U642" s="29"/>
      <c r="V642" s="51"/>
      <c r="W642" s="51"/>
      <c r="X642" s="51">
        <v>0</v>
      </c>
      <c r="Y642" s="91">
        <f>+S642*$Z$7</f>
        <v>0</v>
      </c>
      <c r="Z642" s="91">
        <f>+S642*$Z$8</f>
        <v>0</v>
      </c>
      <c r="AA642" s="91"/>
      <c r="AB642" s="29"/>
      <c r="AC642" s="29"/>
      <c r="AD642" s="29"/>
      <c r="AE642" s="29"/>
      <c r="AF642" s="33"/>
    </row>
    <row r="643" spans="1:32">
      <c r="A643" s="29">
        <v>629</v>
      </c>
      <c r="B643" s="95" t="s">
        <v>776</v>
      </c>
      <c r="C643" s="95" t="s">
        <v>1141</v>
      </c>
      <c r="D643" s="95" t="s">
        <v>900</v>
      </c>
      <c r="E643" s="97" t="s">
        <v>508</v>
      </c>
      <c r="F643" s="61">
        <v>-71904.14</v>
      </c>
      <c r="G643" s="61">
        <v>-75869.34</v>
      </c>
      <c r="H643" s="61">
        <v>-81456.09</v>
      </c>
      <c r="I643" s="61">
        <v>-86099.75</v>
      </c>
      <c r="J643" s="61">
        <v>-83997.05</v>
      </c>
      <c r="K643" s="61">
        <v>48225.23</v>
      </c>
      <c r="L643" s="61">
        <v>64546.68</v>
      </c>
      <c r="M643" s="61">
        <v>213054.51</v>
      </c>
      <c r="N643" s="61">
        <v>208368.7</v>
      </c>
      <c r="O643" s="61">
        <v>363709.8</v>
      </c>
      <c r="P643" s="61">
        <v>186940.83</v>
      </c>
      <c r="Q643" s="61">
        <v>564204.59</v>
      </c>
      <c r="R643" s="61">
        <v>646370.6</v>
      </c>
      <c r="S643" s="62">
        <f t="shared" si="149"/>
        <v>134071.77833333332</v>
      </c>
      <c r="T643" s="29"/>
      <c r="U643" s="29"/>
      <c r="V643" s="51"/>
      <c r="W643" s="51"/>
      <c r="X643" s="51">
        <v>134071.77833333332</v>
      </c>
      <c r="Y643" s="91"/>
      <c r="Z643" s="91"/>
      <c r="AA643" s="91"/>
      <c r="AB643" s="51">
        <f t="shared" ref="AB643:AB645" si="151">+S643</f>
        <v>134071.77833333332</v>
      </c>
      <c r="AC643" s="29"/>
      <c r="AD643" s="29"/>
      <c r="AE643" s="29"/>
      <c r="AF643" s="33"/>
    </row>
    <row r="644" spans="1:32">
      <c r="A644" s="29">
        <v>630</v>
      </c>
      <c r="B644" s="95" t="s">
        <v>776</v>
      </c>
      <c r="C644" s="95" t="s">
        <v>1143</v>
      </c>
      <c r="D644" s="95" t="s">
        <v>896</v>
      </c>
      <c r="E644" s="97" t="s">
        <v>505</v>
      </c>
      <c r="F644" s="61">
        <v>1411994.28</v>
      </c>
      <c r="G644" s="61">
        <v>1411994.27</v>
      </c>
      <c r="H644" s="61">
        <v>1370162.93</v>
      </c>
      <c r="I644" s="61">
        <v>1349247.25</v>
      </c>
      <c r="J644" s="61">
        <v>1328331.6000000001</v>
      </c>
      <c r="K644" s="61">
        <v>1331166.28</v>
      </c>
      <c r="L644" s="61">
        <v>1310440.6200000001</v>
      </c>
      <c r="M644" s="61">
        <v>1289714.94</v>
      </c>
      <c r="N644" s="61">
        <v>1268989.28</v>
      </c>
      <c r="O644" s="61">
        <v>1248263.6299999999</v>
      </c>
      <c r="P644" s="61">
        <v>1227537.98</v>
      </c>
      <c r="Q644" s="61">
        <v>1206812.28</v>
      </c>
      <c r="R644" s="61">
        <v>1186086.6399999999</v>
      </c>
      <c r="S644" s="62">
        <f t="shared" si="149"/>
        <v>1303475.1266666667</v>
      </c>
      <c r="T644" s="29"/>
      <c r="U644" s="29"/>
      <c r="V644" s="51"/>
      <c r="W644" s="51"/>
      <c r="X644" s="51">
        <v>1303475.1266666667</v>
      </c>
      <c r="Y644" s="91"/>
      <c r="Z644" s="91"/>
      <c r="AA644" s="91"/>
      <c r="AB644" s="51">
        <f t="shared" si="151"/>
        <v>1303475.1266666667</v>
      </c>
      <c r="AC644" s="29"/>
      <c r="AD644" s="51"/>
      <c r="AE644" s="51"/>
      <c r="AF644" s="33"/>
    </row>
    <row r="645" spans="1:32">
      <c r="A645" s="29">
        <v>631</v>
      </c>
      <c r="B645" s="95" t="s">
        <v>776</v>
      </c>
      <c r="C645" s="95" t="s">
        <v>1143</v>
      </c>
      <c r="D645" s="95" t="s">
        <v>897</v>
      </c>
      <c r="E645" s="97" t="s">
        <v>506</v>
      </c>
      <c r="F645" s="61">
        <v>5359041.3499999996</v>
      </c>
      <c r="G645" s="61">
        <v>5359041.33</v>
      </c>
      <c r="H645" s="61">
        <v>5197738.03</v>
      </c>
      <c r="I645" s="61">
        <v>5117086.4400000004</v>
      </c>
      <c r="J645" s="61">
        <v>5036434.82</v>
      </c>
      <c r="K645" s="61">
        <v>4969022.25</v>
      </c>
      <c r="L645" s="61">
        <v>4888476.49</v>
      </c>
      <c r="M645" s="61">
        <v>4807930.78</v>
      </c>
      <c r="N645" s="61">
        <v>4727385.03</v>
      </c>
      <c r="O645" s="61">
        <v>4646839.33</v>
      </c>
      <c r="P645" s="61">
        <v>4566293.59</v>
      </c>
      <c r="Q645" s="61">
        <v>4485747.88</v>
      </c>
      <c r="R645" s="61">
        <v>4405202.1900000004</v>
      </c>
      <c r="S645" s="62">
        <f t="shared" si="149"/>
        <v>4890343.1450000005</v>
      </c>
      <c r="T645" s="29"/>
      <c r="U645" s="29"/>
      <c r="V645" s="29"/>
      <c r="W645" s="51"/>
      <c r="X645" s="51">
        <v>4890343.1450000005</v>
      </c>
      <c r="Y645" s="91"/>
      <c r="Z645" s="91"/>
      <c r="AA645" s="91"/>
      <c r="AB645" s="51">
        <f t="shared" si="151"/>
        <v>4890343.1450000005</v>
      </c>
      <c r="AC645" s="29"/>
      <c r="AD645" s="51"/>
      <c r="AE645" s="51"/>
      <c r="AF645" s="33"/>
    </row>
    <row r="646" spans="1:32">
      <c r="A646" s="29">
        <v>632</v>
      </c>
      <c r="B646" s="95" t="s">
        <v>776</v>
      </c>
      <c r="C646" s="95" t="s">
        <v>1143</v>
      </c>
      <c r="D646" s="95" t="s">
        <v>1144</v>
      </c>
      <c r="E646" s="97" t="s">
        <v>514</v>
      </c>
      <c r="F646" s="61">
        <v>0</v>
      </c>
      <c r="G646" s="61">
        <v>0</v>
      </c>
      <c r="H646" s="61">
        <v>0</v>
      </c>
      <c r="I646" s="61">
        <v>0</v>
      </c>
      <c r="J646" s="61">
        <v>0</v>
      </c>
      <c r="K646" s="61">
        <v>0</v>
      </c>
      <c r="L646" s="61">
        <v>0</v>
      </c>
      <c r="M646" s="61">
        <v>0</v>
      </c>
      <c r="N646" s="61">
        <v>0</v>
      </c>
      <c r="O646" s="61">
        <v>0</v>
      </c>
      <c r="P646" s="61">
        <v>0</v>
      </c>
      <c r="Q646" s="61">
        <v>0</v>
      </c>
      <c r="R646" s="61">
        <v>0</v>
      </c>
      <c r="S646" s="62">
        <f t="shared" si="149"/>
        <v>0</v>
      </c>
      <c r="T646" s="29"/>
      <c r="U646" s="29"/>
      <c r="V646" s="29"/>
      <c r="W646" s="51"/>
      <c r="X646" s="51">
        <v>0</v>
      </c>
      <c r="Y646" s="91">
        <f>+S646*$Z$7</f>
        <v>0</v>
      </c>
      <c r="Z646" s="91">
        <f>+S646*$Z$8</f>
        <v>0</v>
      </c>
      <c r="AA646" s="91"/>
      <c r="AB646" s="29"/>
      <c r="AC646" s="29"/>
      <c r="AD646" s="51"/>
      <c r="AE646" s="51"/>
      <c r="AF646" s="33"/>
    </row>
    <row r="647" spans="1:32">
      <c r="A647" s="29">
        <v>633</v>
      </c>
      <c r="B647" s="95" t="s">
        <v>776</v>
      </c>
      <c r="C647" s="95" t="s">
        <v>1143</v>
      </c>
      <c r="D647" s="95" t="s">
        <v>899</v>
      </c>
      <c r="E647" s="97" t="s">
        <v>515</v>
      </c>
      <c r="F647" s="61">
        <v>485768.55</v>
      </c>
      <c r="G647" s="61">
        <v>485768.57</v>
      </c>
      <c r="H647" s="61">
        <v>485768.57</v>
      </c>
      <c r="I647" s="61">
        <v>485768.57</v>
      </c>
      <c r="J647" s="61">
        <v>485768.57</v>
      </c>
      <c r="K647" s="61">
        <v>485768.57</v>
      </c>
      <c r="L647" s="61">
        <v>485768.57</v>
      </c>
      <c r="M647" s="61">
        <v>485768.57</v>
      </c>
      <c r="N647" s="61">
        <v>485768.57</v>
      </c>
      <c r="O647" s="61">
        <v>485768.57</v>
      </c>
      <c r="P647" s="61">
        <v>485768.57</v>
      </c>
      <c r="Q647" s="61">
        <v>485768.57</v>
      </c>
      <c r="R647" s="61">
        <v>386877.15</v>
      </c>
      <c r="S647" s="62">
        <f t="shared" si="149"/>
        <v>481648.09333333332</v>
      </c>
      <c r="T647" s="29"/>
      <c r="U647" s="29"/>
      <c r="V647" s="51"/>
      <c r="W647" s="51"/>
      <c r="X647" s="51">
        <v>481648.09333333332</v>
      </c>
      <c r="Y647" s="91"/>
      <c r="Z647" s="91"/>
      <c r="AA647" s="91"/>
      <c r="AB647" s="51">
        <f t="shared" ref="AB647" si="152">+S647</f>
        <v>481648.09333333332</v>
      </c>
      <c r="AC647" s="29"/>
      <c r="AD647" s="51"/>
      <c r="AE647" s="51"/>
      <c r="AF647" s="33"/>
    </row>
    <row r="648" spans="1:32">
      <c r="A648" s="29">
        <v>634</v>
      </c>
      <c r="B648" s="95" t="s">
        <v>776</v>
      </c>
      <c r="C648" s="95" t="s">
        <v>1143</v>
      </c>
      <c r="D648" s="95" t="s">
        <v>900</v>
      </c>
      <c r="E648" s="97" t="s">
        <v>516</v>
      </c>
      <c r="F648" s="61">
        <v>-38467571.439999998</v>
      </c>
      <c r="G648" s="61">
        <v>-37297106.460000001</v>
      </c>
      <c r="H648" s="61">
        <v>-35499484.799999997</v>
      </c>
      <c r="I648" s="61">
        <v>-34476472.659999996</v>
      </c>
      <c r="J648" s="61">
        <v>-34224685.640000001</v>
      </c>
      <c r="K648" s="61">
        <v>-34426062.829999998</v>
      </c>
      <c r="L648" s="61">
        <v>-35312152.670000002</v>
      </c>
      <c r="M648" s="61">
        <v>-35655046.609999999</v>
      </c>
      <c r="N648" s="61">
        <v>-36617849.409999996</v>
      </c>
      <c r="O648" s="61">
        <v>-37518921.340000004</v>
      </c>
      <c r="P648" s="61">
        <v>-37741432.409999996</v>
      </c>
      <c r="Q648" s="61">
        <v>-37085515.060000002</v>
      </c>
      <c r="R648" s="61">
        <v>-37997216.490000002</v>
      </c>
      <c r="S648" s="62">
        <f t="shared" si="149"/>
        <v>-36173926.987916671</v>
      </c>
      <c r="T648" s="29"/>
      <c r="U648" s="29"/>
      <c r="V648" s="51">
        <v>-36173926.987916671</v>
      </c>
      <c r="W648" s="51"/>
      <c r="X648" s="51"/>
      <c r="Y648" s="91"/>
      <c r="Z648" s="91"/>
      <c r="AA648" s="91"/>
      <c r="AB648" s="29"/>
      <c r="AC648" s="29"/>
      <c r="AD648" s="51">
        <f t="shared" ref="AD648" si="153">+S648</f>
        <v>-36173926.987916671</v>
      </c>
      <c r="AE648" s="51"/>
      <c r="AF648" s="33"/>
    </row>
    <row r="649" spans="1:32">
      <c r="A649" s="29">
        <v>635</v>
      </c>
      <c r="B649" s="95" t="s">
        <v>289</v>
      </c>
      <c r="C649" s="95" t="s">
        <v>1141</v>
      </c>
      <c r="D649" s="95" t="s">
        <v>902</v>
      </c>
      <c r="E649" s="97" t="s">
        <v>510</v>
      </c>
      <c r="F649" s="61">
        <v>812949.72</v>
      </c>
      <c r="G649" s="61">
        <v>808898.99</v>
      </c>
      <c r="H649" s="61">
        <v>804848.24</v>
      </c>
      <c r="I649" s="61">
        <v>800797.49</v>
      </c>
      <c r="J649" s="61">
        <v>796746.78</v>
      </c>
      <c r="K649" s="61">
        <v>792696.02</v>
      </c>
      <c r="L649" s="61">
        <v>788645.29</v>
      </c>
      <c r="M649" s="61">
        <v>784594.53</v>
      </c>
      <c r="N649" s="61">
        <v>780543.8</v>
      </c>
      <c r="O649" s="61">
        <v>776493.05</v>
      </c>
      <c r="P649" s="61">
        <v>772442.32</v>
      </c>
      <c r="Q649" s="61">
        <v>768323.02</v>
      </c>
      <c r="R649" s="61">
        <v>760855.46</v>
      </c>
      <c r="S649" s="62">
        <f t="shared" si="149"/>
        <v>788494.34333333338</v>
      </c>
      <c r="T649" s="29"/>
      <c r="U649" s="29"/>
      <c r="V649" s="51"/>
      <c r="W649" s="51"/>
      <c r="X649" s="51">
        <v>788494.34333333338</v>
      </c>
      <c r="Y649" s="91"/>
      <c r="Z649" s="29"/>
      <c r="AA649" s="91"/>
      <c r="AB649" s="51">
        <f t="shared" ref="AB649:AB650" si="154">+S649</f>
        <v>788494.34333333338</v>
      </c>
      <c r="AC649" s="29"/>
      <c r="AD649" s="29"/>
      <c r="AE649" s="29"/>
      <c r="AF649" s="33"/>
    </row>
    <row r="650" spans="1:32">
      <c r="A650" s="29">
        <v>636</v>
      </c>
      <c r="B650" s="95" t="s">
        <v>289</v>
      </c>
      <c r="C650" s="95" t="s">
        <v>1141</v>
      </c>
      <c r="D650" s="95" t="s">
        <v>903</v>
      </c>
      <c r="E650" s="97" t="s">
        <v>511</v>
      </c>
      <c r="F650" s="61">
        <v>-690560.98</v>
      </c>
      <c r="G650" s="61">
        <v>-685353.05</v>
      </c>
      <c r="H650" s="61">
        <v>-680145.14</v>
      </c>
      <c r="I650" s="61">
        <v>-674937.22</v>
      </c>
      <c r="J650" s="61">
        <v>-669729.30000000005</v>
      </c>
      <c r="K650" s="61">
        <v>-664521.39</v>
      </c>
      <c r="L650" s="61">
        <v>-659313.47</v>
      </c>
      <c r="M650" s="61">
        <v>-654105.56999999995</v>
      </c>
      <c r="N650" s="61">
        <v>-648897.63</v>
      </c>
      <c r="O650" s="61">
        <v>-643689.73</v>
      </c>
      <c r="P650" s="61">
        <v>-638481.81999999995</v>
      </c>
      <c r="Q650" s="61">
        <v>-887481.13</v>
      </c>
      <c r="R650" s="61">
        <v>-881965.43</v>
      </c>
      <c r="S650" s="62">
        <f t="shared" si="149"/>
        <v>-691076.55458333332</v>
      </c>
      <c r="T650" s="29"/>
      <c r="U650" s="29"/>
      <c r="V650" s="51"/>
      <c r="W650" s="51"/>
      <c r="X650" s="51">
        <v>-691076.55458333332</v>
      </c>
      <c r="Y650" s="91"/>
      <c r="Z650" s="29"/>
      <c r="AA650" s="91"/>
      <c r="AB650" s="51">
        <f t="shared" si="154"/>
        <v>-691076.55458333332</v>
      </c>
      <c r="AC650" s="29"/>
      <c r="AD650" s="29"/>
      <c r="AE650" s="29"/>
      <c r="AF650" s="33"/>
    </row>
    <row r="651" spans="1:32">
      <c r="A651" s="29">
        <v>637</v>
      </c>
      <c r="B651" s="95" t="s">
        <v>289</v>
      </c>
      <c r="C651" s="95" t="s">
        <v>1141</v>
      </c>
      <c r="D651" s="95" t="s">
        <v>1145</v>
      </c>
      <c r="E651" s="97" t="s">
        <v>512</v>
      </c>
      <c r="F651" s="61">
        <v>-4979230.4000000004</v>
      </c>
      <c r="G651" s="61">
        <v>-4998821.49</v>
      </c>
      <c r="H651" s="61">
        <v>-5018412.57</v>
      </c>
      <c r="I651" s="61">
        <v>-5038003.66</v>
      </c>
      <c r="J651" s="61">
        <v>-5057594.74</v>
      </c>
      <c r="K651" s="61">
        <v>-5077185.83</v>
      </c>
      <c r="L651" s="61">
        <v>-5096776.92</v>
      </c>
      <c r="M651" s="61">
        <v>-5116367.99</v>
      </c>
      <c r="N651" s="61">
        <v>-5135959.08</v>
      </c>
      <c r="O651" s="61">
        <v>-5155550.16</v>
      </c>
      <c r="P651" s="61">
        <v>-5175141.25</v>
      </c>
      <c r="Q651" s="61">
        <v>-5208283.46</v>
      </c>
      <c r="R651" s="61">
        <v>-5209390.04</v>
      </c>
      <c r="S651" s="62">
        <f t="shared" si="149"/>
        <v>-5097700.6141666668</v>
      </c>
      <c r="T651" s="29"/>
      <c r="U651" s="29"/>
      <c r="V651" s="51"/>
      <c r="W651" s="51"/>
      <c r="X651" s="51">
        <v>-5097700.6141666668</v>
      </c>
      <c r="Y651" s="91"/>
      <c r="Z651" s="91">
        <f>+S651</f>
        <v>-5097700.6141666668</v>
      </c>
      <c r="AA651" s="91"/>
      <c r="AB651" s="29"/>
      <c r="AC651" s="29"/>
      <c r="AD651" s="29"/>
      <c r="AE651" s="29"/>
      <c r="AF651" s="33"/>
    </row>
    <row r="652" spans="1:32">
      <c r="A652" s="29">
        <v>638</v>
      </c>
      <c r="B652" s="95" t="s">
        <v>289</v>
      </c>
      <c r="C652" s="95" t="s">
        <v>1141</v>
      </c>
      <c r="D652" s="100" t="s">
        <v>907</v>
      </c>
      <c r="E652" s="97" t="s">
        <v>513</v>
      </c>
      <c r="F652" s="61">
        <v>455986.67</v>
      </c>
      <c r="G652" s="61">
        <v>455639.61</v>
      </c>
      <c r="H652" s="61">
        <v>455150.64</v>
      </c>
      <c r="I652" s="61">
        <v>454744.18</v>
      </c>
      <c r="J652" s="61">
        <v>454928.24</v>
      </c>
      <c r="K652" s="61">
        <v>-10044.370000000001</v>
      </c>
      <c r="L652" s="61">
        <v>-8615.7900000000009</v>
      </c>
      <c r="M652" s="61">
        <v>4382.4800000000096</v>
      </c>
      <c r="N652" s="61">
        <v>3972.37</v>
      </c>
      <c r="O652" s="61">
        <v>17568.75</v>
      </c>
      <c r="P652" s="61">
        <v>2096.86</v>
      </c>
      <c r="Q652" s="61">
        <v>35117.24</v>
      </c>
      <c r="R652" s="61">
        <v>42308.88</v>
      </c>
      <c r="S652" s="62">
        <f t="shared" si="149"/>
        <v>176173.99875</v>
      </c>
      <c r="T652" s="29"/>
      <c r="U652" s="29"/>
      <c r="V652" s="51"/>
      <c r="W652" s="51"/>
      <c r="X652" s="51">
        <v>176173.99875</v>
      </c>
      <c r="Y652" s="91"/>
      <c r="Z652" s="91"/>
      <c r="AA652" s="91"/>
      <c r="AB652" s="51">
        <f t="shared" ref="AB652" si="155">+S652</f>
        <v>176173.99875</v>
      </c>
      <c r="AC652" s="29"/>
      <c r="AD652" s="29"/>
      <c r="AE652" s="29"/>
      <c r="AF652" s="33"/>
    </row>
    <row r="653" spans="1:32">
      <c r="A653" s="29">
        <v>639</v>
      </c>
      <c r="B653" s="95" t="s">
        <v>289</v>
      </c>
      <c r="C653" s="95" t="s">
        <v>1141</v>
      </c>
      <c r="D653" s="95" t="s">
        <v>1142</v>
      </c>
      <c r="E653" s="97" t="s">
        <v>507</v>
      </c>
      <c r="F653" s="61">
        <v>-22996896.690000001</v>
      </c>
      <c r="G653" s="61">
        <v>-23061540.25</v>
      </c>
      <c r="H653" s="61">
        <v>-23056326.530000001</v>
      </c>
      <c r="I653" s="61">
        <v>-23051112.82</v>
      </c>
      <c r="J653" s="61">
        <v>-23045899.109999999</v>
      </c>
      <c r="K653" s="61">
        <v>-23040685.390000001</v>
      </c>
      <c r="L653" s="61">
        <v>-23035471.68</v>
      </c>
      <c r="M653" s="61">
        <v>-23030257.969999999</v>
      </c>
      <c r="N653" s="61">
        <v>-23025044.25</v>
      </c>
      <c r="O653" s="61">
        <v>-23019830.539999999</v>
      </c>
      <c r="P653" s="61">
        <v>-23014616.829999998</v>
      </c>
      <c r="Q653" s="61">
        <v>-23020289.609999999</v>
      </c>
      <c r="R653" s="61">
        <v>-22923497.640000001</v>
      </c>
      <c r="S653" s="62">
        <f t="shared" si="149"/>
        <v>-23030106.012083337</v>
      </c>
      <c r="T653" s="29"/>
      <c r="U653" s="29"/>
      <c r="V653" s="51"/>
      <c r="W653" s="51"/>
      <c r="X653" s="51">
        <v>-23030106.012083337</v>
      </c>
      <c r="Y653" s="91"/>
      <c r="Z653" s="91">
        <f>+S653</f>
        <v>-23030106.012083337</v>
      </c>
      <c r="AA653" s="91"/>
      <c r="AB653" s="29"/>
      <c r="AC653" s="29"/>
      <c r="AD653" s="29"/>
      <c r="AE653" s="29"/>
      <c r="AF653" s="33"/>
    </row>
    <row r="654" spans="1:32">
      <c r="A654" s="29">
        <v>640</v>
      </c>
      <c r="B654" s="95" t="s">
        <v>289</v>
      </c>
      <c r="C654" s="95" t="s">
        <v>1141</v>
      </c>
      <c r="D654" s="100" t="s">
        <v>1146</v>
      </c>
      <c r="E654" s="97" t="s">
        <v>509</v>
      </c>
      <c r="F654" s="61">
        <v>0</v>
      </c>
      <c r="G654" s="61">
        <v>0</v>
      </c>
      <c r="H654" s="61">
        <v>0</v>
      </c>
      <c r="I654" s="61">
        <v>0</v>
      </c>
      <c r="J654" s="61">
        <v>0</v>
      </c>
      <c r="K654" s="61">
        <v>0</v>
      </c>
      <c r="L654" s="61">
        <v>0</v>
      </c>
      <c r="M654" s="61">
        <v>0</v>
      </c>
      <c r="N654" s="61">
        <v>0</v>
      </c>
      <c r="O654" s="61">
        <v>0</v>
      </c>
      <c r="P654" s="61">
        <v>0</v>
      </c>
      <c r="Q654" s="61">
        <v>0</v>
      </c>
      <c r="R654" s="61">
        <v>0</v>
      </c>
      <c r="S654" s="62">
        <f t="shared" si="149"/>
        <v>0</v>
      </c>
      <c r="T654" s="29"/>
      <c r="U654" s="29"/>
      <c r="V654" s="51"/>
      <c r="W654" s="51"/>
      <c r="X654" s="51">
        <v>0</v>
      </c>
      <c r="Y654" s="91"/>
      <c r="Z654" s="91">
        <f>+S654</f>
        <v>0</v>
      </c>
      <c r="AA654" s="91"/>
      <c r="AB654" s="29"/>
      <c r="AC654" s="29"/>
      <c r="AD654" s="29"/>
      <c r="AE654" s="29"/>
      <c r="AF654" s="33"/>
    </row>
    <row r="655" spans="1:32">
      <c r="A655" s="29">
        <v>641</v>
      </c>
      <c r="B655" s="95" t="s">
        <v>289</v>
      </c>
      <c r="C655" s="95" t="s">
        <v>1143</v>
      </c>
      <c r="D655" s="95" t="s">
        <v>902</v>
      </c>
      <c r="E655" s="97" t="s">
        <v>510</v>
      </c>
      <c r="F655" s="61">
        <v>123586.16</v>
      </c>
      <c r="G655" s="61">
        <v>123586.16</v>
      </c>
      <c r="H655" s="61">
        <v>119924.84</v>
      </c>
      <c r="I655" s="61">
        <v>118094.17</v>
      </c>
      <c r="J655" s="61">
        <v>116263.51</v>
      </c>
      <c r="K655" s="61">
        <v>116511.62</v>
      </c>
      <c r="L655" s="61">
        <v>114697.58</v>
      </c>
      <c r="M655" s="61">
        <v>112883.55</v>
      </c>
      <c r="N655" s="61">
        <v>111069.51</v>
      </c>
      <c r="O655" s="61">
        <v>109255.48</v>
      </c>
      <c r="P655" s="61">
        <v>107441.45</v>
      </c>
      <c r="Q655" s="61">
        <v>105627.4</v>
      </c>
      <c r="R655" s="61">
        <v>103813.38</v>
      </c>
      <c r="S655" s="62">
        <f t="shared" si="149"/>
        <v>114087.92</v>
      </c>
      <c r="T655" s="29"/>
      <c r="U655" s="29"/>
      <c r="V655" s="29"/>
      <c r="W655" s="51"/>
      <c r="X655" s="51">
        <v>114087.92</v>
      </c>
      <c r="Y655" s="91"/>
      <c r="Z655" s="91"/>
      <c r="AA655" s="91"/>
      <c r="AB655" s="51">
        <f t="shared" ref="AB655:AB656" si="156">+S655</f>
        <v>114087.92</v>
      </c>
      <c r="AC655" s="29"/>
      <c r="AD655" s="29"/>
      <c r="AE655" s="29"/>
      <c r="AF655" s="33"/>
    </row>
    <row r="656" spans="1:32">
      <c r="A656" s="29">
        <v>642</v>
      </c>
      <c r="B656" s="95" t="s">
        <v>289</v>
      </c>
      <c r="C656" s="95" t="s">
        <v>1143</v>
      </c>
      <c r="D656" s="95" t="s">
        <v>903</v>
      </c>
      <c r="E656" s="97" t="s">
        <v>511</v>
      </c>
      <c r="F656" s="61">
        <v>-47253.36</v>
      </c>
      <c r="G656" s="61">
        <v>-47253.32</v>
      </c>
      <c r="H656" s="61">
        <v>-43315.56</v>
      </c>
      <c r="I656" s="61">
        <v>-41346.67</v>
      </c>
      <c r="J656" s="61">
        <v>-39377.769999999997</v>
      </c>
      <c r="K656" s="61">
        <v>38698.54</v>
      </c>
      <c r="L656" s="61">
        <v>41276.31</v>
      </c>
      <c r="M656" s="61">
        <v>43854.07</v>
      </c>
      <c r="N656" s="61">
        <v>46431.86</v>
      </c>
      <c r="O656" s="61">
        <v>49009.63</v>
      </c>
      <c r="P656" s="61">
        <v>51587.38</v>
      </c>
      <c r="Q656" s="61">
        <v>54165.09</v>
      </c>
      <c r="R656" s="61">
        <v>56742.82</v>
      </c>
      <c r="S656" s="62">
        <f t="shared" si="149"/>
        <v>13206.190833333336</v>
      </c>
      <c r="T656" s="29"/>
      <c r="U656" s="29"/>
      <c r="V656" s="29"/>
      <c r="W656" s="51"/>
      <c r="X656" s="51">
        <v>13206.190833333336</v>
      </c>
      <c r="Y656" s="91"/>
      <c r="Z656" s="91"/>
      <c r="AA656" s="91"/>
      <c r="AB656" s="51">
        <f t="shared" si="156"/>
        <v>13206.190833333336</v>
      </c>
      <c r="AC656" s="29"/>
      <c r="AD656" s="29"/>
      <c r="AE656" s="29"/>
      <c r="AF656" s="33"/>
    </row>
    <row r="657" spans="1:32">
      <c r="A657" s="29">
        <v>643</v>
      </c>
      <c r="B657" s="95" t="s">
        <v>289</v>
      </c>
      <c r="C657" s="95" t="s">
        <v>1143</v>
      </c>
      <c r="D657" s="95" t="s">
        <v>1147</v>
      </c>
      <c r="E657" s="97" t="s">
        <v>517</v>
      </c>
      <c r="F657" s="61">
        <v>-25534.6</v>
      </c>
      <c r="G657" s="61">
        <v>-25444.57</v>
      </c>
      <c r="H657" s="61">
        <v>-25354.54</v>
      </c>
      <c r="I657" s="61">
        <v>-25264.51</v>
      </c>
      <c r="J657" s="61">
        <v>-25174.48</v>
      </c>
      <c r="K657" s="61">
        <v>-25084.45</v>
      </c>
      <c r="L657" s="61">
        <v>-24994.42</v>
      </c>
      <c r="M657" s="61">
        <v>-24904.39</v>
      </c>
      <c r="N657" s="61">
        <v>-24814.36</v>
      </c>
      <c r="O657" s="61">
        <v>-24724.33</v>
      </c>
      <c r="P657" s="61">
        <v>-24634.3</v>
      </c>
      <c r="Q657" s="61">
        <v>-24544.27</v>
      </c>
      <c r="R657" s="61">
        <v>-24454.240000000002</v>
      </c>
      <c r="S657" s="62">
        <f t="shared" si="149"/>
        <v>-24994.42</v>
      </c>
      <c r="T657" s="29"/>
      <c r="U657" s="29"/>
      <c r="V657" s="29"/>
      <c r="W657" s="51"/>
      <c r="X657" s="51">
        <v>-24994.42</v>
      </c>
      <c r="Y657" s="91"/>
      <c r="Z657" s="91">
        <f>+S657</f>
        <v>-24994.42</v>
      </c>
      <c r="AA657" s="91"/>
      <c r="AB657" s="29"/>
      <c r="AC657" s="29"/>
      <c r="AD657" s="29"/>
      <c r="AE657" s="29"/>
      <c r="AF657" s="33"/>
    </row>
    <row r="658" spans="1:32">
      <c r="A658" s="29">
        <v>644</v>
      </c>
      <c r="B658" s="95" t="s">
        <v>289</v>
      </c>
      <c r="C658" s="95" t="s">
        <v>1143</v>
      </c>
      <c r="D658" s="95" t="s">
        <v>906</v>
      </c>
      <c r="E658" s="97" t="s">
        <v>518</v>
      </c>
      <c r="F658" s="61">
        <v>42517.36</v>
      </c>
      <c r="G658" s="61">
        <v>42517.36</v>
      </c>
      <c r="H658" s="61">
        <v>42517.36</v>
      </c>
      <c r="I658" s="61">
        <v>42517.36</v>
      </c>
      <c r="J658" s="61">
        <v>42517.36</v>
      </c>
      <c r="K658" s="61">
        <v>42517.36</v>
      </c>
      <c r="L658" s="61">
        <v>42517.36</v>
      </c>
      <c r="M658" s="61">
        <v>42517.36</v>
      </c>
      <c r="N658" s="61">
        <v>42517.36</v>
      </c>
      <c r="O658" s="61">
        <v>42517.36</v>
      </c>
      <c r="P658" s="61">
        <v>42517.36</v>
      </c>
      <c r="Q658" s="61">
        <v>42517.36</v>
      </c>
      <c r="R658" s="61">
        <v>33861.800000000003</v>
      </c>
      <c r="S658" s="62">
        <f t="shared" si="149"/>
        <v>42156.711666666662</v>
      </c>
      <c r="T658" s="29"/>
      <c r="U658" s="29"/>
      <c r="V658" s="29"/>
      <c r="W658" s="51"/>
      <c r="X658" s="51">
        <v>42156.711666666662</v>
      </c>
      <c r="Y658" s="91"/>
      <c r="Z658" s="91"/>
      <c r="AA658" s="91"/>
      <c r="AB658" s="51">
        <f t="shared" ref="AB658" si="157">+S658</f>
        <v>42156.711666666662</v>
      </c>
      <c r="AC658" s="29"/>
      <c r="AD658" s="29"/>
      <c r="AE658" s="29"/>
      <c r="AF658" s="33"/>
    </row>
    <row r="659" spans="1:32">
      <c r="A659" s="29">
        <v>645</v>
      </c>
      <c r="B659" s="95" t="s">
        <v>289</v>
      </c>
      <c r="C659" s="95" t="s">
        <v>1143</v>
      </c>
      <c r="D659" s="95" t="s">
        <v>907</v>
      </c>
      <c r="E659" s="97" t="s">
        <v>519</v>
      </c>
      <c r="F659" s="61">
        <v>-3125925.62</v>
      </c>
      <c r="G659" s="61">
        <v>-3023479.55</v>
      </c>
      <c r="H659" s="61">
        <v>-2884196.95</v>
      </c>
      <c r="I659" s="61">
        <v>-2803684.84</v>
      </c>
      <c r="J659" s="61">
        <v>-2790674.95</v>
      </c>
      <c r="K659" s="61">
        <v>-2616954.5099999998</v>
      </c>
      <c r="L659" s="61">
        <v>-2704137.98</v>
      </c>
      <c r="M659" s="61">
        <v>-2743777.7</v>
      </c>
      <c r="N659" s="61">
        <v>-2837675.57</v>
      </c>
      <c r="O659" s="61">
        <v>-2926170.35</v>
      </c>
      <c r="P659" s="61">
        <v>-2955273.43</v>
      </c>
      <c r="Q659" s="61">
        <v>-2907491.19</v>
      </c>
      <c r="R659" s="61">
        <v>-2996916.34</v>
      </c>
      <c r="S659" s="62">
        <f t="shared" si="149"/>
        <v>-2854578.1666666665</v>
      </c>
      <c r="T659" s="29"/>
      <c r="U659" s="29"/>
      <c r="V659" s="51">
        <v>-2854578.1666666665</v>
      </c>
      <c r="W659" s="51"/>
      <c r="X659" s="51"/>
      <c r="Y659" s="91"/>
      <c r="Z659" s="91"/>
      <c r="AA659" s="91"/>
      <c r="AB659" s="29"/>
      <c r="AC659" s="29"/>
      <c r="AD659" s="51">
        <f t="shared" ref="AD659" si="158">+S659</f>
        <v>-2854578.1666666665</v>
      </c>
      <c r="AE659" s="51"/>
      <c r="AF659" s="33"/>
    </row>
    <row r="660" spans="1:32">
      <c r="A660" s="29">
        <v>646</v>
      </c>
      <c r="B660" s="95" t="s">
        <v>289</v>
      </c>
      <c r="C660" s="95" t="s">
        <v>1143</v>
      </c>
      <c r="D660" s="95" t="s">
        <v>1144</v>
      </c>
      <c r="E660" s="97" t="s">
        <v>514</v>
      </c>
      <c r="F660" s="61">
        <v>-67566.31</v>
      </c>
      <c r="G660" s="61">
        <v>-66746.66</v>
      </c>
      <c r="H660" s="61">
        <v>-66510.490000000005</v>
      </c>
      <c r="I660" s="61">
        <v>-66274.31</v>
      </c>
      <c r="J660" s="61">
        <v>-66038.14</v>
      </c>
      <c r="K660" s="61">
        <v>-65801.960000000006</v>
      </c>
      <c r="L660" s="61">
        <v>-65565.789999999994</v>
      </c>
      <c r="M660" s="61">
        <v>-65329.62</v>
      </c>
      <c r="N660" s="61">
        <v>-65093.440000000002</v>
      </c>
      <c r="O660" s="61">
        <v>-64857.27</v>
      </c>
      <c r="P660" s="61">
        <v>-64621.09</v>
      </c>
      <c r="Q660" s="61">
        <v>-64384.92</v>
      </c>
      <c r="R660" s="61">
        <v>-64148.74</v>
      </c>
      <c r="S660" s="62">
        <f t="shared" si="149"/>
        <v>-65590.101250000007</v>
      </c>
      <c r="T660" s="29"/>
      <c r="U660" s="29"/>
      <c r="V660" s="29"/>
      <c r="W660" s="51"/>
      <c r="X660" s="51">
        <v>-65590.101250000007</v>
      </c>
      <c r="Y660" s="91"/>
      <c r="Z660" s="91">
        <f>+S660</f>
        <v>-65590.101250000007</v>
      </c>
      <c r="AA660" s="91"/>
      <c r="AB660" s="29"/>
      <c r="AC660" s="29"/>
      <c r="AD660" s="51"/>
      <c r="AE660" s="51"/>
      <c r="AF660" s="33"/>
    </row>
    <row r="661" spans="1:32">
      <c r="A661" s="29">
        <v>647</v>
      </c>
      <c r="B661" s="95" t="s">
        <v>291</v>
      </c>
      <c r="C661" s="95" t="s">
        <v>1141</v>
      </c>
      <c r="D661" s="95" t="s">
        <v>1142</v>
      </c>
      <c r="E661" s="97" t="s">
        <v>507</v>
      </c>
      <c r="F661" s="61">
        <v>-78086633.830000103</v>
      </c>
      <c r="G661" s="61">
        <v>-77999143.159999996</v>
      </c>
      <c r="H661" s="61">
        <v>-77981509.739999995</v>
      </c>
      <c r="I661" s="61">
        <v>-77963876.340000004</v>
      </c>
      <c r="J661" s="61">
        <v>-77946242.930000007</v>
      </c>
      <c r="K661" s="61">
        <v>-77928609.519999996</v>
      </c>
      <c r="L661" s="61">
        <v>-77910976.109999999</v>
      </c>
      <c r="M661" s="61">
        <v>-77893342.709999993</v>
      </c>
      <c r="N661" s="61">
        <v>-77875709.299999997</v>
      </c>
      <c r="O661" s="61">
        <v>-77858075.890000001</v>
      </c>
      <c r="P661" s="61">
        <v>-77840442.489999995</v>
      </c>
      <c r="Q661" s="61">
        <v>-77859775.310000002</v>
      </c>
      <c r="R661" s="61">
        <v>-77532413.150000006</v>
      </c>
      <c r="S661" s="62">
        <f t="shared" si="149"/>
        <v>-77905602.249166667</v>
      </c>
      <c r="T661" s="29"/>
      <c r="U661" s="29"/>
      <c r="V661" s="51"/>
      <c r="W661" s="51"/>
      <c r="X661" s="51">
        <v>-77905602.249166667</v>
      </c>
      <c r="Y661" s="91">
        <f>S661</f>
        <v>-77905602.249166667</v>
      </c>
      <c r="Z661" s="91"/>
      <c r="AA661" s="91"/>
      <c r="AB661" s="29"/>
      <c r="AC661" s="29"/>
      <c r="AD661" s="29"/>
      <c r="AE661" s="29"/>
      <c r="AF661" s="33"/>
    </row>
    <row r="662" spans="1:32">
      <c r="A662" s="29">
        <v>648</v>
      </c>
      <c r="B662" s="95" t="s">
        <v>291</v>
      </c>
      <c r="C662" s="95" t="s">
        <v>1141</v>
      </c>
      <c r="D662" s="95" t="s">
        <v>1146</v>
      </c>
      <c r="E662" s="97" t="s">
        <v>509</v>
      </c>
      <c r="F662" s="61">
        <v>0</v>
      </c>
      <c r="G662" s="61">
        <v>0</v>
      </c>
      <c r="H662" s="61">
        <v>0</v>
      </c>
      <c r="I662" s="61">
        <v>0</v>
      </c>
      <c r="J662" s="61">
        <v>0</v>
      </c>
      <c r="K662" s="61">
        <v>0</v>
      </c>
      <c r="L662" s="61">
        <v>0</v>
      </c>
      <c r="M662" s="61">
        <v>0</v>
      </c>
      <c r="N662" s="61">
        <v>0</v>
      </c>
      <c r="O662" s="61">
        <v>0</v>
      </c>
      <c r="P662" s="61">
        <v>0</v>
      </c>
      <c r="Q662" s="61">
        <v>0</v>
      </c>
      <c r="R662" s="61">
        <v>0</v>
      </c>
      <c r="S662" s="62">
        <f t="shared" si="149"/>
        <v>0</v>
      </c>
      <c r="T662" s="29"/>
      <c r="U662" s="29"/>
      <c r="V662" s="29"/>
      <c r="W662" s="51"/>
      <c r="X662" s="51">
        <v>0</v>
      </c>
      <c r="Y662" s="91">
        <f t="shared" ref="Y662:Y663" si="159">S662</f>
        <v>0</v>
      </c>
      <c r="Z662" s="91"/>
      <c r="AA662" s="91"/>
      <c r="AB662" s="29"/>
      <c r="AC662" s="29"/>
      <c r="AD662" s="51"/>
      <c r="AE662" s="51"/>
      <c r="AF662" s="33"/>
    </row>
    <row r="663" spans="1:32">
      <c r="A663" s="29">
        <v>649</v>
      </c>
      <c r="B663" s="95" t="s">
        <v>291</v>
      </c>
      <c r="C663" s="95" t="s">
        <v>1143</v>
      </c>
      <c r="D663" s="95" t="s">
        <v>1144</v>
      </c>
      <c r="E663" s="97" t="s">
        <v>514</v>
      </c>
      <c r="F663" s="61">
        <v>-224170.69</v>
      </c>
      <c r="G663" s="61">
        <v>-223961.72</v>
      </c>
      <c r="H663" s="61">
        <v>-223169.27</v>
      </c>
      <c r="I663" s="61">
        <v>-222376.82</v>
      </c>
      <c r="J663" s="61">
        <v>-221584.37</v>
      </c>
      <c r="K663" s="61">
        <v>-220791.92</v>
      </c>
      <c r="L663" s="61">
        <v>-219999.46</v>
      </c>
      <c r="M663" s="61">
        <v>-219207.01</v>
      </c>
      <c r="N663" s="61">
        <v>-218414.56</v>
      </c>
      <c r="O663" s="61">
        <v>-217622.11</v>
      </c>
      <c r="P663" s="61">
        <v>-216829.66</v>
      </c>
      <c r="Q663" s="61">
        <v>-216037.21</v>
      </c>
      <c r="R663" s="61">
        <v>-215244.76</v>
      </c>
      <c r="S663" s="62">
        <f t="shared" si="149"/>
        <v>-219975.1529166667</v>
      </c>
      <c r="T663" s="29"/>
      <c r="U663" s="29"/>
      <c r="V663" s="51"/>
      <c r="W663" s="51"/>
      <c r="X663" s="51">
        <v>-219975.1529166667</v>
      </c>
      <c r="Y663" s="91">
        <f t="shared" si="159"/>
        <v>-219975.1529166667</v>
      </c>
      <c r="Z663" s="91"/>
      <c r="AA663" s="91"/>
      <c r="AB663" s="29"/>
      <c r="AC663" s="29"/>
      <c r="AD663" s="29"/>
      <c r="AE663" s="29"/>
      <c r="AF663" s="33"/>
    </row>
    <row r="664" spans="1:32">
      <c r="A664" s="29">
        <v>650</v>
      </c>
      <c r="B664" s="29"/>
      <c r="C664" s="29"/>
      <c r="D664" s="29"/>
      <c r="E664" s="97" t="s">
        <v>240</v>
      </c>
      <c r="F664" s="64">
        <f t="shared" ref="F664:S664" si="160">SUM(F639:F663)</f>
        <v>-95326441.260000095</v>
      </c>
      <c r="G664" s="64">
        <f t="shared" si="160"/>
        <v>-94274576.150000006</v>
      </c>
      <c r="H664" s="64">
        <f t="shared" si="160"/>
        <v>-92763339.439999998</v>
      </c>
      <c r="I664" s="64">
        <f t="shared" si="160"/>
        <v>-91983027.979999989</v>
      </c>
      <c r="J664" s="64">
        <f t="shared" si="160"/>
        <v>-92034107.020000011</v>
      </c>
      <c r="K664" s="64">
        <f t="shared" si="160"/>
        <v>-92597501.25</v>
      </c>
      <c r="L664" s="64">
        <f t="shared" si="160"/>
        <v>-93870265.890000001</v>
      </c>
      <c r="M664" s="64">
        <f t="shared" si="160"/>
        <v>-94408534.769999996</v>
      </c>
      <c r="N664" s="64">
        <f t="shared" si="160"/>
        <v>-95787572.609999985</v>
      </c>
      <c r="O664" s="64">
        <f t="shared" si="160"/>
        <v>-96925443.170000002</v>
      </c>
      <c r="P664" s="64">
        <f t="shared" si="160"/>
        <v>-97686539.50999999</v>
      </c>
      <c r="Q664" s="64">
        <f t="shared" si="160"/>
        <v>-97207894.879999995</v>
      </c>
      <c r="R664" s="64">
        <f t="shared" si="160"/>
        <v>-98313972.540000007</v>
      </c>
      <c r="S664" s="64">
        <f t="shared" si="160"/>
        <v>-94696584.130833328</v>
      </c>
      <c r="T664" s="29"/>
      <c r="U664" s="29"/>
      <c r="V664" s="29"/>
      <c r="W664" s="29"/>
      <c r="X664" s="29"/>
      <c r="Y664" s="91"/>
      <c r="Z664" s="91"/>
      <c r="AA664" s="91"/>
      <c r="AB664" s="29"/>
      <c r="AC664" s="29"/>
      <c r="AD664" s="29"/>
      <c r="AE664" s="29"/>
      <c r="AF664" s="33"/>
    </row>
    <row r="665" spans="1:32">
      <c r="A665" s="29">
        <v>651</v>
      </c>
      <c r="B665" s="29"/>
      <c r="C665" s="29"/>
      <c r="D665" s="29"/>
      <c r="E665" s="97"/>
      <c r="F665" s="61"/>
      <c r="G665" s="61"/>
      <c r="H665" s="61"/>
      <c r="I665" s="61"/>
      <c r="J665" s="61"/>
      <c r="K665" s="61"/>
      <c r="L665" s="61"/>
      <c r="M665" s="61"/>
      <c r="N665" s="61"/>
      <c r="O665" s="61"/>
      <c r="P665" s="61"/>
      <c r="Q665" s="61"/>
      <c r="R665" s="61"/>
      <c r="S665" s="62"/>
      <c r="T665" s="29"/>
      <c r="U665" s="29"/>
      <c r="V665" s="29"/>
      <c r="W665" s="29"/>
      <c r="X665" s="29"/>
      <c r="Y665" s="91"/>
      <c r="Z665" s="91"/>
      <c r="AA665" s="91"/>
      <c r="AB665" s="29"/>
      <c r="AC665" s="29"/>
      <c r="AD665" s="29"/>
      <c r="AE665" s="29"/>
      <c r="AF665" s="33"/>
    </row>
    <row r="666" spans="1:32">
      <c r="A666" s="29">
        <v>652</v>
      </c>
      <c r="B666" s="100" t="s">
        <v>776</v>
      </c>
      <c r="C666" s="95" t="s">
        <v>1148</v>
      </c>
      <c r="D666" s="29"/>
      <c r="E666" s="108" t="s">
        <v>242</v>
      </c>
      <c r="F666" s="61">
        <v>0</v>
      </c>
      <c r="G666" s="61">
        <v>0</v>
      </c>
      <c r="H666" s="61">
        <v>0</v>
      </c>
      <c r="I666" s="61">
        <v>0</v>
      </c>
      <c r="J666" s="61">
        <v>0</v>
      </c>
      <c r="K666" s="61">
        <v>0</v>
      </c>
      <c r="L666" s="61">
        <v>0</v>
      </c>
      <c r="M666" s="61">
        <v>0</v>
      </c>
      <c r="N666" s="61">
        <v>0</v>
      </c>
      <c r="O666" s="61">
        <v>0</v>
      </c>
      <c r="P666" s="61">
        <v>0</v>
      </c>
      <c r="Q666" s="61">
        <v>0</v>
      </c>
      <c r="R666" s="61">
        <v>0</v>
      </c>
      <c r="S666" s="62">
        <f t="shared" ref="S666:S729" si="161">((F666+R666)+((G666+H666+I666+J666+K666+L666+M666+N666+O666+P666+Q666)*2))/24</f>
        <v>0</v>
      </c>
      <c r="T666" s="29"/>
      <c r="U666" s="29"/>
      <c r="V666" s="29"/>
      <c r="W666" s="51">
        <v>0</v>
      </c>
      <c r="X666" s="29"/>
      <c r="Y666" s="91"/>
      <c r="Z666" s="91"/>
      <c r="AA666" s="91"/>
      <c r="AB666" s="29"/>
      <c r="AC666" s="51">
        <f t="shared" ref="AC666:AC729" si="162">+S666</f>
        <v>0</v>
      </c>
      <c r="AD666" s="29"/>
      <c r="AE666" s="29"/>
      <c r="AF666" s="33"/>
    </row>
    <row r="667" spans="1:32">
      <c r="A667" s="29">
        <v>653</v>
      </c>
      <c r="B667" s="100" t="s">
        <v>776</v>
      </c>
      <c r="C667" s="95" t="s">
        <v>1148</v>
      </c>
      <c r="D667" s="95" t="s">
        <v>1149</v>
      </c>
      <c r="E667" s="108" t="s">
        <v>639</v>
      </c>
      <c r="F667" s="61">
        <v>-20400</v>
      </c>
      <c r="G667" s="61">
        <v>-1522</v>
      </c>
      <c r="H667" s="61">
        <v>-3044</v>
      </c>
      <c r="I667" s="61">
        <v>-4566</v>
      </c>
      <c r="J667" s="61">
        <v>-6088</v>
      </c>
      <c r="K667" s="61">
        <v>-7610</v>
      </c>
      <c r="L667" s="61">
        <v>-9132</v>
      </c>
      <c r="M667" s="61">
        <v>-10654</v>
      </c>
      <c r="N667" s="61">
        <v>-12176</v>
      </c>
      <c r="O667" s="61">
        <v>-13698</v>
      </c>
      <c r="P667" s="61">
        <v>-15220</v>
      </c>
      <c r="Q667" s="61">
        <v>-16742</v>
      </c>
      <c r="R667" s="61">
        <v>-18264</v>
      </c>
      <c r="S667" s="62">
        <f t="shared" si="161"/>
        <v>-9982</v>
      </c>
      <c r="T667" s="29"/>
      <c r="U667" s="29"/>
      <c r="V667" s="29"/>
      <c r="W667" s="51">
        <v>-9982</v>
      </c>
      <c r="X667" s="29"/>
      <c r="Y667" s="91"/>
      <c r="Z667" s="91"/>
      <c r="AA667" s="91"/>
      <c r="AB667" s="29"/>
      <c r="AC667" s="51">
        <f t="shared" si="162"/>
        <v>-9982</v>
      </c>
      <c r="AD667" s="29"/>
      <c r="AE667" s="29"/>
      <c r="AF667" s="33"/>
    </row>
    <row r="668" spans="1:32">
      <c r="A668" s="29">
        <v>654</v>
      </c>
      <c r="B668" s="100" t="s">
        <v>776</v>
      </c>
      <c r="C668" s="95" t="s">
        <v>1148</v>
      </c>
      <c r="D668" s="95" t="s">
        <v>1150</v>
      </c>
      <c r="E668" s="108" t="s">
        <v>674</v>
      </c>
      <c r="F668" s="61">
        <v>-78696</v>
      </c>
      <c r="G668" s="61">
        <v>-5887</v>
      </c>
      <c r="H668" s="61">
        <v>-11774</v>
      </c>
      <c r="I668" s="61">
        <v>-17661</v>
      </c>
      <c r="J668" s="61">
        <v>-23548</v>
      </c>
      <c r="K668" s="61">
        <v>-29435</v>
      </c>
      <c r="L668" s="61">
        <v>-35322</v>
      </c>
      <c r="M668" s="61">
        <v>-41209</v>
      </c>
      <c r="N668" s="61">
        <v>-47096</v>
      </c>
      <c r="O668" s="61">
        <v>-52983</v>
      </c>
      <c r="P668" s="61">
        <v>-58870</v>
      </c>
      <c r="Q668" s="61">
        <v>-64757</v>
      </c>
      <c r="R668" s="61">
        <v>-70644</v>
      </c>
      <c r="S668" s="62">
        <f t="shared" si="161"/>
        <v>-38601</v>
      </c>
      <c r="T668" s="29"/>
      <c r="U668" s="29"/>
      <c r="V668" s="29"/>
      <c r="W668" s="51">
        <v>-38601</v>
      </c>
      <c r="X668" s="29"/>
      <c r="Y668" s="91"/>
      <c r="Z668" s="91"/>
      <c r="AA668" s="91"/>
      <c r="AB668" s="29"/>
      <c r="AC668" s="51">
        <f t="shared" si="162"/>
        <v>-38601</v>
      </c>
      <c r="AD668" s="29"/>
      <c r="AE668" s="29"/>
      <c r="AF668" s="33"/>
    </row>
    <row r="669" spans="1:32">
      <c r="A669" s="29">
        <v>655</v>
      </c>
      <c r="B669" s="100" t="s">
        <v>776</v>
      </c>
      <c r="C669" s="95" t="s">
        <v>1148</v>
      </c>
      <c r="D669" s="95" t="s">
        <v>1151</v>
      </c>
      <c r="E669" s="108" t="s">
        <v>640</v>
      </c>
      <c r="F669" s="61">
        <v>-20868</v>
      </c>
      <c r="G669" s="61">
        <v>-1565</v>
      </c>
      <c r="H669" s="61">
        <v>-3130</v>
      </c>
      <c r="I669" s="61">
        <v>-4695</v>
      </c>
      <c r="J669" s="61">
        <v>-6260</v>
      </c>
      <c r="K669" s="61">
        <v>-7825</v>
      </c>
      <c r="L669" s="61">
        <v>-9390</v>
      </c>
      <c r="M669" s="61">
        <v>-10955</v>
      </c>
      <c r="N669" s="61">
        <v>-12520</v>
      </c>
      <c r="O669" s="61">
        <v>-14085</v>
      </c>
      <c r="P669" s="61">
        <v>-15650</v>
      </c>
      <c r="Q669" s="61">
        <v>-17215</v>
      </c>
      <c r="R669" s="61">
        <v>-18780</v>
      </c>
      <c r="S669" s="62">
        <f t="shared" si="161"/>
        <v>-10259.5</v>
      </c>
      <c r="T669" s="29"/>
      <c r="U669" s="29"/>
      <c r="V669" s="29"/>
      <c r="W669" s="51">
        <v>-10259.5</v>
      </c>
      <c r="X669" s="29"/>
      <c r="Y669" s="91"/>
      <c r="Z669" s="91"/>
      <c r="AA669" s="91"/>
      <c r="AB669" s="29"/>
      <c r="AC669" s="51">
        <f t="shared" si="162"/>
        <v>-10259.5</v>
      </c>
      <c r="AD669" s="29"/>
      <c r="AE669" s="29"/>
      <c r="AF669" s="33"/>
    </row>
    <row r="670" spans="1:32">
      <c r="A670" s="29">
        <v>656</v>
      </c>
      <c r="B670" s="95" t="s">
        <v>776</v>
      </c>
      <c r="C670" s="95" t="s">
        <v>1152</v>
      </c>
      <c r="D670" s="95" t="s">
        <v>570</v>
      </c>
      <c r="E670" s="97" t="s">
        <v>571</v>
      </c>
      <c r="F670" s="61">
        <v>-3957.97</v>
      </c>
      <c r="G670" s="61">
        <v>0</v>
      </c>
      <c r="H670" s="61">
        <v>0</v>
      </c>
      <c r="I670" s="61">
        <v>0</v>
      </c>
      <c r="J670" s="61">
        <v>0</v>
      </c>
      <c r="K670" s="61">
        <v>0</v>
      </c>
      <c r="L670" s="61">
        <v>0</v>
      </c>
      <c r="M670" s="61">
        <v>0</v>
      </c>
      <c r="N670" s="61">
        <v>-112.21</v>
      </c>
      <c r="O670" s="61">
        <v>-245.44</v>
      </c>
      <c r="P670" s="61">
        <v>-245.44</v>
      </c>
      <c r="Q670" s="61">
        <v>-245.44</v>
      </c>
      <c r="R670" s="61">
        <v>-245.44</v>
      </c>
      <c r="S670" s="62">
        <f t="shared" si="161"/>
        <v>-245.85291666666663</v>
      </c>
      <c r="T670" s="29"/>
      <c r="U670" s="29"/>
      <c r="V670" s="29"/>
      <c r="W670" s="51">
        <v>-245.85291666666663</v>
      </c>
      <c r="X670" s="29"/>
      <c r="Y670" s="91"/>
      <c r="Z670" s="91"/>
      <c r="AA670" s="91"/>
      <c r="AB670" s="29"/>
      <c r="AC670" s="51">
        <f t="shared" si="162"/>
        <v>-245.85291666666663</v>
      </c>
      <c r="AD670" s="29"/>
      <c r="AE670" s="29"/>
      <c r="AF670" s="33"/>
    </row>
    <row r="671" spans="1:32">
      <c r="A671" s="29">
        <v>657</v>
      </c>
      <c r="B671" s="95" t="s">
        <v>289</v>
      </c>
      <c r="C671" s="95" t="s">
        <v>1153</v>
      </c>
      <c r="D671" s="95" t="s">
        <v>1154</v>
      </c>
      <c r="E671" s="97" t="s">
        <v>520</v>
      </c>
      <c r="F671" s="61">
        <v>-40896819.469999999</v>
      </c>
      <c r="G671" s="61">
        <v>-6425713.96</v>
      </c>
      <c r="H671" s="61">
        <v>-12366817.41</v>
      </c>
      <c r="I671" s="61">
        <v>-18485713.059999999</v>
      </c>
      <c r="J671" s="61">
        <v>-22946882.640000001</v>
      </c>
      <c r="K671" s="61">
        <v>-25553320.420000002</v>
      </c>
      <c r="L671" s="61">
        <v>-27674834.359999999</v>
      </c>
      <c r="M671" s="61">
        <v>-29036074.469999999</v>
      </c>
      <c r="N671" s="61">
        <v>-30259244.960000001</v>
      </c>
      <c r="O671" s="61">
        <v>-31625297.629999999</v>
      </c>
      <c r="P671" s="61">
        <v>-33686755.539999999</v>
      </c>
      <c r="Q671" s="61">
        <v>-37220386.25</v>
      </c>
      <c r="R671" s="61">
        <v>-42898068.399999999</v>
      </c>
      <c r="S671" s="62">
        <f t="shared" si="161"/>
        <v>-26431540.38625</v>
      </c>
      <c r="T671" s="29"/>
      <c r="U671" s="29"/>
      <c r="V671" s="29"/>
      <c r="W671" s="51">
        <v>-26431540.38625</v>
      </c>
      <c r="X671" s="29"/>
      <c r="Y671" s="91"/>
      <c r="Z671" s="91"/>
      <c r="AA671" s="91"/>
      <c r="AB671" s="29"/>
      <c r="AC671" s="51">
        <f t="shared" si="162"/>
        <v>-26431540.38625</v>
      </c>
      <c r="AD671" s="29"/>
      <c r="AE671" s="29"/>
      <c r="AF671" s="33"/>
    </row>
    <row r="672" spans="1:32">
      <c r="A672" s="29">
        <v>658</v>
      </c>
      <c r="B672" s="95" t="s">
        <v>289</v>
      </c>
      <c r="C672" s="95" t="s">
        <v>1153</v>
      </c>
      <c r="D672" s="95" t="s">
        <v>521</v>
      </c>
      <c r="E672" s="97" t="s">
        <v>522</v>
      </c>
      <c r="F672" s="61">
        <v>423195.53</v>
      </c>
      <c r="G672" s="61">
        <v>-20395.86</v>
      </c>
      <c r="H672" s="61">
        <v>275039.95</v>
      </c>
      <c r="I672" s="61">
        <v>190453.7</v>
      </c>
      <c r="J672" s="61">
        <v>377.71000000002101</v>
      </c>
      <c r="K672" s="61">
        <v>-41257.339999999997</v>
      </c>
      <c r="L672" s="61">
        <v>-126876.01</v>
      </c>
      <c r="M672" s="61">
        <v>298157.26</v>
      </c>
      <c r="N672" s="61">
        <v>252560.75</v>
      </c>
      <c r="O672" s="61">
        <v>199196.61</v>
      </c>
      <c r="P672" s="61">
        <v>134241.98000000001</v>
      </c>
      <c r="Q672" s="61">
        <v>-63574.46</v>
      </c>
      <c r="R672" s="61">
        <v>-155038.85</v>
      </c>
      <c r="S672" s="62">
        <f t="shared" si="161"/>
        <v>102666.88583333335</v>
      </c>
      <c r="T672" s="29"/>
      <c r="U672" s="29"/>
      <c r="V672" s="29"/>
      <c r="W672" s="51">
        <v>102666.88583333335</v>
      </c>
      <c r="X672" s="29"/>
      <c r="Y672" s="91"/>
      <c r="Z672" s="91"/>
      <c r="AA672" s="91"/>
      <c r="AB672" s="29"/>
      <c r="AC672" s="51">
        <f t="shared" si="162"/>
        <v>102666.88583333335</v>
      </c>
      <c r="AD672" s="29"/>
      <c r="AE672" s="29"/>
      <c r="AF672" s="33"/>
    </row>
    <row r="673" spans="1:32">
      <c r="A673" s="29">
        <v>659</v>
      </c>
      <c r="B673" s="95" t="s">
        <v>289</v>
      </c>
      <c r="C673" s="95" t="s">
        <v>1153</v>
      </c>
      <c r="D673" s="95" t="s">
        <v>1155</v>
      </c>
      <c r="E673" s="97" t="s">
        <v>523</v>
      </c>
      <c r="F673" s="61">
        <v>-2817978.92</v>
      </c>
      <c r="G673" s="61">
        <v>-353007.6</v>
      </c>
      <c r="H673" s="61">
        <v>-685611.37</v>
      </c>
      <c r="I673" s="61">
        <v>-1038841.95</v>
      </c>
      <c r="J673" s="61">
        <v>-1329220.8799999999</v>
      </c>
      <c r="K673" s="61">
        <v>-1518650.7</v>
      </c>
      <c r="L673" s="61">
        <v>-1684466.94</v>
      </c>
      <c r="M673" s="61">
        <v>-1799125.01</v>
      </c>
      <c r="N673" s="61">
        <v>-1925782.69</v>
      </c>
      <c r="O673" s="61">
        <v>-2055473.49</v>
      </c>
      <c r="P673" s="61">
        <v>-2233829.81</v>
      </c>
      <c r="Q673" s="61">
        <v>-2510462.41</v>
      </c>
      <c r="R673" s="61">
        <v>-2866116.35</v>
      </c>
      <c r="S673" s="62">
        <f t="shared" si="161"/>
        <v>-1664710.0404166665</v>
      </c>
      <c r="T673" s="29"/>
      <c r="U673" s="29"/>
      <c r="V673" s="29"/>
      <c r="W673" s="51">
        <v>-1664710.0404166665</v>
      </c>
      <c r="X673" s="29"/>
      <c r="Y673" s="91"/>
      <c r="Z673" s="91"/>
      <c r="AA673" s="91"/>
      <c r="AB673" s="29"/>
      <c r="AC673" s="51">
        <f t="shared" si="162"/>
        <v>-1664710.0404166665</v>
      </c>
      <c r="AD673" s="29"/>
      <c r="AE673" s="29"/>
      <c r="AF673" s="33"/>
    </row>
    <row r="674" spans="1:32">
      <c r="A674" s="29">
        <v>660</v>
      </c>
      <c r="B674" s="95" t="s">
        <v>289</v>
      </c>
      <c r="C674" s="95" t="s">
        <v>1153</v>
      </c>
      <c r="D674" s="95" t="s">
        <v>524</v>
      </c>
      <c r="E674" s="97" t="s">
        <v>525</v>
      </c>
      <c r="F674" s="61">
        <v>0</v>
      </c>
      <c r="G674" s="61">
        <v>0</v>
      </c>
      <c r="H674" s="61">
        <v>0</v>
      </c>
      <c r="I674" s="61">
        <v>0</v>
      </c>
      <c r="J674" s="61">
        <v>0</v>
      </c>
      <c r="K674" s="61">
        <v>0</v>
      </c>
      <c r="L674" s="61">
        <v>0</v>
      </c>
      <c r="M674" s="61">
        <v>0</v>
      </c>
      <c r="N674" s="61">
        <v>0</v>
      </c>
      <c r="O674" s="61">
        <v>0</v>
      </c>
      <c r="P674" s="61">
        <v>0</v>
      </c>
      <c r="Q674" s="61">
        <v>0</v>
      </c>
      <c r="R674" s="61">
        <v>0</v>
      </c>
      <c r="S674" s="62">
        <f t="shared" si="161"/>
        <v>0</v>
      </c>
      <c r="T674" s="29"/>
      <c r="U674" s="29"/>
      <c r="V674" s="29"/>
      <c r="W674" s="51">
        <v>0</v>
      </c>
      <c r="X674" s="29"/>
      <c r="Y674" s="91"/>
      <c r="Z674" s="91"/>
      <c r="AA674" s="91"/>
      <c r="AB674" s="29"/>
      <c r="AC674" s="51">
        <f t="shared" si="162"/>
        <v>0</v>
      </c>
      <c r="AD674" s="29"/>
      <c r="AE674" s="29"/>
      <c r="AF674" s="33"/>
    </row>
    <row r="675" spans="1:32">
      <c r="A675" s="29">
        <v>661</v>
      </c>
      <c r="B675" s="95" t="s">
        <v>289</v>
      </c>
      <c r="C675" s="95" t="s">
        <v>1153</v>
      </c>
      <c r="D675" s="95" t="s">
        <v>1156</v>
      </c>
      <c r="E675" s="97" t="s">
        <v>526</v>
      </c>
      <c r="F675" s="61">
        <v>-21537722.329999998</v>
      </c>
      <c r="G675" s="61">
        <v>-3260015.63</v>
      </c>
      <c r="H675" s="61">
        <v>-6318512.4699999997</v>
      </c>
      <c r="I675" s="61">
        <v>-9573278.6099999994</v>
      </c>
      <c r="J675" s="61">
        <v>-11909526.49</v>
      </c>
      <c r="K675" s="61">
        <v>-13306968.07</v>
      </c>
      <c r="L675" s="61">
        <v>-14479097.529999999</v>
      </c>
      <c r="M675" s="61">
        <v>-15248876.6</v>
      </c>
      <c r="N675" s="61">
        <v>-15967885.529999999</v>
      </c>
      <c r="O675" s="61">
        <v>-16782393.77</v>
      </c>
      <c r="P675" s="61">
        <v>-17873418.359999999</v>
      </c>
      <c r="Q675" s="61">
        <v>-19722622.050000001</v>
      </c>
      <c r="R675" s="61">
        <v>-22802627.960000001</v>
      </c>
      <c r="S675" s="62">
        <f t="shared" si="161"/>
        <v>-13884397.521250002</v>
      </c>
      <c r="T675" s="29"/>
      <c r="U675" s="29"/>
      <c r="V675" s="29"/>
      <c r="W675" s="51">
        <v>-13884397.521250002</v>
      </c>
      <c r="X675" s="29"/>
      <c r="Y675" s="91"/>
      <c r="Z675" s="91"/>
      <c r="AA675" s="91"/>
      <c r="AB675" s="29"/>
      <c r="AC675" s="51">
        <f t="shared" si="162"/>
        <v>-13884397.521250002</v>
      </c>
      <c r="AD675" s="29"/>
      <c r="AE675" s="29"/>
      <c r="AF675" s="33"/>
    </row>
    <row r="676" spans="1:32">
      <c r="A676" s="29">
        <v>662</v>
      </c>
      <c r="B676" s="95" t="s">
        <v>289</v>
      </c>
      <c r="C676" s="95" t="s">
        <v>1153</v>
      </c>
      <c r="D676" s="95" t="s">
        <v>527</v>
      </c>
      <c r="E676" s="97" t="s">
        <v>528</v>
      </c>
      <c r="F676" s="61">
        <v>-394986.07</v>
      </c>
      <c r="G676" s="61">
        <v>-84838.15</v>
      </c>
      <c r="H676" s="61">
        <v>37967.760000000002</v>
      </c>
      <c r="I676" s="61">
        <v>83231.03</v>
      </c>
      <c r="J676" s="61">
        <v>10001.379999999999</v>
      </c>
      <c r="K676" s="61">
        <v>9390.2999999999993</v>
      </c>
      <c r="L676" s="61">
        <v>-56787.95</v>
      </c>
      <c r="M676" s="61">
        <v>140468.96</v>
      </c>
      <c r="N676" s="61">
        <v>110202.4</v>
      </c>
      <c r="O676" s="61">
        <v>101990.07</v>
      </c>
      <c r="P676" s="61">
        <v>72656.710000000006</v>
      </c>
      <c r="Q676" s="61">
        <v>-57875.91</v>
      </c>
      <c r="R676" s="61">
        <v>-40039.79</v>
      </c>
      <c r="S676" s="62">
        <f t="shared" si="161"/>
        <v>12407.805833333341</v>
      </c>
      <c r="T676" s="29"/>
      <c r="U676" s="29"/>
      <c r="V676" s="29"/>
      <c r="W676" s="51">
        <v>12407.805833333341</v>
      </c>
      <c r="X676" s="29"/>
      <c r="Y676" s="91"/>
      <c r="Z676" s="91"/>
      <c r="AA676" s="91"/>
      <c r="AB676" s="29"/>
      <c r="AC676" s="51">
        <f t="shared" si="162"/>
        <v>12407.805833333341</v>
      </c>
      <c r="AD676" s="29"/>
      <c r="AE676" s="29"/>
      <c r="AF676" s="33"/>
    </row>
    <row r="677" spans="1:32">
      <c r="A677" s="29">
        <v>663</v>
      </c>
      <c r="B677" s="95" t="s">
        <v>289</v>
      </c>
      <c r="C677" s="95" t="s">
        <v>1153</v>
      </c>
      <c r="D677" s="95" t="s">
        <v>529</v>
      </c>
      <c r="E677" s="97" t="s">
        <v>530</v>
      </c>
      <c r="F677" s="61">
        <v>-4067.31</v>
      </c>
      <c r="G677" s="61">
        <v>0</v>
      </c>
      <c r="H677" s="61">
        <v>0</v>
      </c>
      <c r="I677" s="61">
        <v>0</v>
      </c>
      <c r="J677" s="61">
        <v>0</v>
      </c>
      <c r="K677" s="61">
        <v>0</v>
      </c>
      <c r="L677" s="61">
        <v>0</v>
      </c>
      <c r="M677" s="61">
        <v>0</v>
      </c>
      <c r="N677" s="61">
        <v>0</v>
      </c>
      <c r="O677" s="61">
        <v>0</v>
      </c>
      <c r="P677" s="61">
        <v>-66.45</v>
      </c>
      <c r="Q677" s="61">
        <v>-7504.78</v>
      </c>
      <c r="R677" s="61">
        <v>-5626.6</v>
      </c>
      <c r="S677" s="62">
        <f t="shared" si="161"/>
        <v>-1034.8487499999999</v>
      </c>
      <c r="T677" s="29"/>
      <c r="U677" s="29"/>
      <c r="V677" s="29"/>
      <c r="W677" s="51">
        <v>-1034.8487499999999</v>
      </c>
      <c r="X677" s="29"/>
      <c r="Y677" s="91"/>
      <c r="Z677" s="91"/>
      <c r="AA677" s="91"/>
      <c r="AB677" s="29"/>
      <c r="AC677" s="51">
        <f t="shared" si="162"/>
        <v>-1034.8487499999999</v>
      </c>
      <c r="AD677" s="29"/>
      <c r="AE677" s="29"/>
      <c r="AF677" s="33"/>
    </row>
    <row r="678" spans="1:32">
      <c r="A678" s="29">
        <v>664</v>
      </c>
      <c r="B678" s="95" t="s">
        <v>289</v>
      </c>
      <c r="C678" s="95" t="s">
        <v>1153</v>
      </c>
      <c r="D678" s="95" t="s">
        <v>1157</v>
      </c>
      <c r="E678" s="97" t="s">
        <v>531</v>
      </c>
      <c r="F678" s="61">
        <v>-1326947.18</v>
      </c>
      <c r="G678" s="61">
        <v>-181642.27</v>
      </c>
      <c r="H678" s="61">
        <v>-349401.9</v>
      </c>
      <c r="I678" s="61">
        <v>-512434.93</v>
      </c>
      <c r="J678" s="61">
        <v>-647470.4</v>
      </c>
      <c r="K678" s="61">
        <v>-747618.43</v>
      </c>
      <c r="L678" s="61">
        <v>-825350.71</v>
      </c>
      <c r="M678" s="61">
        <v>-885788.69</v>
      </c>
      <c r="N678" s="61">
        <v>-930805.55</v>
      </c>
      <c r="O678" s="61">
        <v>-994623.57</v>
      </c>
      <c r="P678" s="61">
        <v>-1055392.94</v>
      </c>
      <c r="Q678" s="61">
        <v>-1146702.29</v>
      </c>
      <c r="R678" s="61">
        <v>-1298110.5</v>
      </c>
      <c r="S678" s="62">
        <f t="shared" si="161"/>
        <v>-799146.71</v>
      </c>
      <c r="T678" s="29"/>
      <c r="U678" s="29"/>
      <c r="V678" s="29"/>
      <c r="W678" s="51">
        <v>-799146.71</v>
      </c>
      <c r="X678" s="29"/>
      <c r="Y678" s="91"/>
      <c r="Z678" s="91"/>
      <c r="AA678" s="91"/>
      <c r="AB678" s="29"/>
      <c r="AC678" s="51">
        <f t="shared" si="162"/>
        <v>-799146.71</v>
      </c>
      <c r="AD678" s="29"/>
      <c r="AE678" s="29"/>
      <c r="AF678" s="33"/>
    </row>
    <row r="679" spans="1:32">
      <c r="A679" s="29">
        <v>665</v>
      </c>
      <c r="B679" s="29" t="s">
        <v>289</v>
      </c>
      <c r="C679" s="95" t="s">
        <v>1158</v>
      </c>
      <c r="D679" s="95" t="s">
        <v>1154</v>
      </c>
      <c r="E679" s="97" t="s">
        <v>553</v>
      </c>
      <c r="F679" s="61">
        <v>-3089.6899999990701</v>
      </c>
      <c r="G679" s="61">
        <v>151258.76999999999</v>
      </c>
      <c r="H679" s="61">
        <v>-137868.43</v>
      </c>
      <c r="I679" s="61">
        <v>1409834.66</v>
      </c>
      <c r="J679" s="61">
        <v>2730083.2</v>
      </c>
      <c r="K679" s="61">
        <v>3026894.88</v>
      </c>
      <c r="L679" s="61">
        <v>3640771.87</v>
      </c>
      <c r="M679" s="61">
        <v>3409598.71</v>
      </c>
      <c r="N679" s="61">
        <v>3389247.38</v>
      </c>
      <c r="O679" s="61">
        <v>3107732.74</v>
      </c>
      <c r="P679" s="61">
        <v>2083127.64</v>
      </c>
      <c r="Q679" s="61">
        <v>294867.38</v>
      </c>
      <c r="R679" s="61">
        <v>-1772694.76</v>
      </c>
      <c r="S679" s="62">
        <f t="shared" si="161"/>
        <v>1851471.3812500003</v>
      </c>
      <c r="T679" s="29"/>
      <c r="U679" s="29"/>
      <c r="V679" s="29"/>
      <c r="W679" s="51">
        <v>1851471.3812500003</v>
      </c>
      <c r="X679" s="29"/>
      <c r="Y679" s="91"/>
      <c r="Z679" s="91"/>
      <c r="AA679" s="91"/>
      <c r="AB679" s="29"/>
      <c r="AC679" s="51">
        <f t="shared" si="162"/>
        <v>1851471.3812500003</v>
      </c>
      <c r="AD679" s="29"/>
      <c r="AE679" s="29"/>
      <c r="AF679" s="33"/>
    </row>
    <row r="680" spans="1:32">
      <c r="A680" s="29">
        <v>666</v>
      </c>
      <c r="B680" s="29" t="s">
        <v>289</v>
      </c>
      <c r="C680" s="95" t="s">
        <v>1158</v>
      </c>
      <c r="D680" s="95" t="s">
        <v>1156</v>
      </c>
      <c r="E680" s="97" t="s">
        <v>554</v>
      </c>
      <c r="F680" s="61">
        <v>69474.13</v>
      </c>
      <c r="G680" s="61">
        <v>198871.7</v>
      </c>
      <c r="H680" s="61">
        <v>10797.36</v>
      </c>
      <c r="I680" s="61">
        <v>806467.7</v>
      </c>
      <c r="J680" s="61">
        <v>1605113.85</v>
      </c>
      <c r="K680" s="61">
        <v>1747483.5</v>
      </c>
      <c r="L680" s="61">
        <v>2119590</v>
      </c>
      <c r="M680" s="61">
        <v>1937627.6</v>
      </c>
      <c r="N680" s="61">
        <v>1909389.13</v>
      </c>
      <c r="O680" s="61">
        <v>1691826.45</v>
      </c>
      <c r="P680" s="61">
        <v>1095713.68</v>
      </c>
      <c r="Q680" s="61">
        <v>101863.79</v>
      </c>
      <c r="R680" s="61">
        <v>-1124558.6100000001</v>
      </c>
      <c r="S680" s="62">
        <f t="shared" si="161"/>
        <v>1058100.2099999997</v>
      </c>
      <c r="T680" s="29"/>
      <c r="U680" s="29"/>
      <c r="V680" s="29"/>
      <c r="W680" s="51">
        <v>1058100.2099999997</v>
      </c>
      <c r="X680" s="29"/>
      <c r="Y680" s="91"/>
      <c r="Z680" s="91"/>
      <c r="AA680" s="91"/>
      <c r="AB680" s="29"/>
      <c r="AC680" s="51">
        <f t="shared" si="162"/>
        <v>1058100.2099999997</v>
      </c>
      <c r="AD680" s="29"/>
      <c r="AE680" s="29"/>
      <c r="AF680" s="33"/>
    </row>
    <row r="681" spans="1:32">
      <c r="A681" s="29">
        <v>667</v>
      </c>
      <c r="B681" s="29" t="s">
        <v>289</v>
      </c>
      <c r="C681" s="95" t="s">
        <v>1158</v>
      </c>
      <c r="D681" s="95" t="s">
        <v>1157</v>
      </c>
      <c r="E681" s="97" t="s">
        <v>555</v>
      </c>
      <c r="F681" s="61">
        <v>3842.81</v>
      </c>
      <c r="G681" s="61">
        <v>13891.78</v>
      </c>
      <c r="H681" s="61">
        <v>18671.91</v>
      </c>
      <c r="I681" s="61">
        <v>46736.21</v>
      </c>
      <c r="J681" s="61">
        <v>81666.570000000007</v>
      </c>
      <c r="K681" s="61">
        <v>104115.31</v>
      </c>
      <c r="L681" s="61">
        <v>121438.8</v>
      </c>
      <c r="M681" s="61">
        <v>136862.35999999999</v>
      </c>
      <c r="N681" s="61">
        <v>138045.99</v>
      </c>
      <c r="O681" s="61">
        <v>121018.75</v>
      </c>
      <c r="P681" s="61">
        <v>90364.11</v>
      </c>
      <c r="Q681" s="61">
        <v>30134.83</v>
      </c>
      <c r="R681" s="61">
        <v>-38309.24</v>
      </c>
      <c r="S681" s="62">
        <f t="shared" si="161"/>
        <v>73809.450416666659</v>
      </c>
      <c r="T681" s="29"/>
      <c r="U681" s="29"/>
      <c r="V681" s="29"/>
      <c r="W681" s="51">
        <v>73809.450416666659</v>
      </c>
      <c r="X681" s="29"/>
      <c r="Y681" s="91"/>
      <c r="Z681" s="91"/>
      <c r="AA681" s="91"/>
      <c r="AB681" s="29"/>
      <c r="AC681" s="51">
        <f t="shared" si="162"/>
        <v>73809.450416666659</v>
      </c>
      <c r="AD681" s="29"/>
      <c r="AE681" s="29"/>
      <c r="AF681" s="33"/>
    </row>
    <row r="682" spans="1:32">
      <c r="A682" s="29">
        <v>668</v>
      </c>
      <c r="B682" s="29" t="s">
        <v>289</v>
      </c>
      <c r="C682" s="95" t="s">
        <v>1159</v>
      </c>
      <c r="D682" s="95" t="s">
        <v>557</v>
      </c>
      <c r="E682" s="97" t="s">
        <v>558</v>
      </c>
      <c r="F682" s="61">
        <v>-71847.740000000005</v>
      </c>
      <c r="G682" s="61">
        <v>-16501.45</v>
      </c>
      <c r="H682" s="61">
        <v>-26634.959999999999</v>
      </c>
      <c r="I682" s="61">
        <v>-35272.089999999997</v>
      </c>
      <c r="J682" s="61">
        <v>-41627.06</v>
      </c>
      <c r="K682" s="61">
        <v>-47318.239999999998</v>
      </c>
      <c r="L682" s="61">
        <v>-51706.94</v>
      </c>
      <c r="M682" s="61">
        <v>-55666.36</v>
      </c>
      <c r="N682" s="61">
        <v>-61550.03</v>
      </c>
      <c r="O682" s="61">
        <v>-65385.18</v>
      </c>
      <c r="P682" s="61">
        <v>-70775.740000000005</v>
      </c>
      <c r="Q682" s="61">
        <v>-76629.86</v>
      </c>
      <c r="R682" s="61">
        <v>-83747.19</v>
      </c>
      <c r="S682" s="62">
        <f t="shared" si="161"/>
        <v>-52238.78125</v>
      </c>
      <c r="T682" s="29"/>
      <c r="U682" s="29"/>
      <c r="V682" s="29"/>
      <c r="W682" s="51">
        <v>-52238.78125</v>
      </c>
      <c r="X682" s="29"/>
      <c r="Y682" s="91"/>
      <c r="Z682" s="91"/>
      <c r="AA682" s="91"/>
      <c r="AB682" s="29"/>
      <c r="AC682" s="51">
        <f t="shared" si="162"/>
        <v>-52238.78125</v>
      </c>
      <c r="AD682" s="29"/>
      <c r="AE682" s="29"/>
      <c r="AF682" s="33"/>
    </row>
    <row r="683" spans="1:32">
      <c r="A683" s="29">
        <v>669</v>
      </c>
      <c r="B683" s="29" t="s">
        <v>289</v>
      </c>
      <c r="C683" s="95" t="s">
        <v>1159</v>
      </c>
      <c r="D683" s="95" t="s">
        <v>559</v>
      </c>
      <c r="E683" s="97" t="s">
        <v>560</v>
      </c>
      <c r="F683" s="61">
        <v>-17627.400000000001</v>
      </c>
      <c r="G683" s="61">
        <v>-3418.25</v>
      </c>
      <c r="H683" s="61">
        <v>-6162.81</v>
      </c>
      <c r="I683" s="61">
        <v>-6582.79</v>
      </c>
      <c r="J683" s="61">
        <v>-7681.01</v>
      </c>
      <c r="K683" s="61">
        <v>-13753.02</v>
      </c>
      <c r="L683" s="61">
        <v>-17503.73</v>
      </c>
      <c r="M683" s="61">
        <v>-21928.85</v>
      </c>
      <c r="N683" s="61">
        <v>-27503.49</v>
      </c>
      <c r="O683" s="61">
        <v>-32616.400000000001</v>
      </c>
      <c r="P683" s="61">
        <v>-34669.949999999997</v>
      </c>
      <c r="Q683" s="61">
        <v>-35220.120000000003</v>
      </c>
      <c r="R683" s="61">
        <v>-36181.449999999997</v>
      </c>
      <c r="S683" s="62">
        <f t="shared" si="161"/>
        <v>-19495.403749999998</v>
      </c>
      <c r="T683" s="29"/>
      <c r="U683" s="29"/>
      <c r="V683" s="29"/>
      <c r="W683" s="51">
        <v>-19495.403749999998</v>
      </c>
      <c r="X683" s="29"/>
      <c r="Y683" s="91"/>
      <c r="Z683" s="91"/>
      <c r="AA683" s="91"/>
      <c r="AB683" s="29"/>
      <c r="AC683" s="51">
        <f t="shared" si="162"/>
        <v>-19495.403749999998</v>
      </c>
      <c r="AD683" s="29"/>
      <c r="AE683" s="29"/>
      <c r="AF683" s="33"/>
    </row>
    <row r="684" spans="1:32">
      <c r="A684" s="29">
        <v>670</v>
      </c>
      <c r="B684" s="29" t="s">
        <v>289</v>
      </c>
      <c r="C684" s="95" t="s">
        <v>1160</v>
      </c>
      <c r="D684" s="95" t="s">
        <v>1161</v>
      </c>
      <c r="E684" s="97" t="s">
        <v>566</v>
      </c>
      <c r="F684" s="61">
        <v>-2807769.13</v>
      </c>
      <c r="G684" s="61">
        <v>-255703.2</v>
      </c>
      <c r="H684" s="61">
        <v>-517251.71</v>
      </c>
      <c r="I684" s="61">
        <v>-767925.5</v>
      </c>
      <c r="J684" s="61">
        <v>-1034768.19</v>
      </c>
      <c r="K684" s="61">
        <v>-1288267.8600000001</v>
      </c>
      <c r="L684" s="61">
        <v>-1524528.08</v>
      </c>
      <c r="M684" s="61">
        <v>-1756157.27</v>
      </c>
      <c r="N684" s="61">
        <v>-1993037.25</v>
      </c>
      <c r="O684" s="61">
        <v>-2229340.7599999998</v>
      </c>
      <c r="P684" s="61">
        <v>-2475750.77</v>
      </c>
      <c r="Q684" s="61">
        <v>-2741150.91</v>
      </c>
      <c r="R684" s="61">
        <v>-2996921.12</v>
      </c>
      <c r="S684" s="62">
        <f t="shared" si="161"/>
        <v>-1623852.21875</v>
      </c>
      <c r="T684" s="29"/>
      <c r="U684" s="29"/>
      <c r="V684" s="29"/>
      <c r="W684" s="51">
        <v>-1623852.21875</v>
      </c>
      <c r="X684" s="29"/>
      <c r="Y684" s="91"/>
      <c r="Z684" s="91"/>
      <c r="AA684" s="91"/>
      <c r="AB684" s="29"/>
      <c r="AC684" s="51">
        <f t="shared" si="162"/>
        <v>-1623852.21875</v>
      </c>
      <c r="AD684" s="29"/>
      <c r="AE684" s="29"/>
      <c r="AF684" s="33"/>
    </row>
    <row r="685" spans="1:32">
      <c r="A685" s="29">
        <v>671</v>
      </c>
      <c r="B685" s="29" t="s">
        <v>289</v>
      </c>
      <c r="C685" s="95" t="s">
        <v>1160</v>
      </c>
      <c r="D685" s="95" t="s">
        <v>1162</v>
      </c>
      <c r="E685" s="97" t="s">
        <v>567</v>
      </c>
      <c r="F685" s="61">
        <v>-1413471.32</v>
      </c>
      <c r="G685" s="61">
        <v>-112953.62</v>
      </c>
      <c r="H685" s="61">
        <v>-223184.23</v>
      </c>
      <c r="I685" s="61">
        <v>-338147.06</v>
      </c>
      <c r="J685" s="61">
        <v>-462085.9</v>
      </c>
      <c r="K685" s="61">
        <v>-579795.22</v>
      </c>
      <c r="L685" s="61">
        <v>-698302.11</v>
      </c>
      <c r="M685" s="61">
        <v>-820007.86</v>
      </c>
      <c r="N685" s="61">
        <v>-948629.88</v>
      </c>
      <c r="O685" s="61">
        <v>-1077561.24</v>
      </c>
      <c r="P685" s="61">
        <v>-1206015.81</v>
      </c>
      <c r="Q685" s="61">
        <v>-1325755.8400000001</v>
      </c>
      <c r="R685" s="61">
        <v>-1398838.65</v>
      </c>
      <c r="S685" s="62">
        <f t="shared" si="161"/>
        <v>-766549.47958333325</v>
      </c>
      <c r="T685" s="29"/>
      <c r="U685" s="29"/>
      <c r="V685" s="29"/>
      <c r="W685" s="51">
        <v>-766549.47958333325</v>
      </c>
      <c r="X685" s="29"/>
      <c r="Y685" s="91"/>
      <c r="Z685" s="91"/>
      <c r="AA685" s="91"/>
      <c r="AB685" s="29"/>
      <c r="AC685" s="51">
        <f t="shared" si="162"/>
        <v>-766549.47958333325</v>
      </c>
      <c r="AD685" s="29"/>
      <c r="AE685" s="29"/>
      <c r="AF685" s="33"/>
    </row>
    <row r="686" spans="1:32">
      <c r="A686" s="29">
        <v>672</v>
      </c>
      <c r="B686" s="29" t="s">
        <v>289</v>
      </c>
      <c r="C686" s="95" t="s">
        <v>1163</v>
      </c>
      <c r="D686" s="95" t="s">
        <v>1161</v>
      </c>
      <c r="E686" s="97" t="s">
        <v>568</v>
      </c>
      <c r="F686" s="61">
        <v>-10450.790000000001</v>
      </c>
      <c r="G686" s="61">
        <v>-5587.58</v>
      </c>
      <c r="H686" s="61">
        <v>6224.28</v>
      </c>
      <c r="I686" s="61">
        <v>-10821.43</v>
      </c>
      <c r="J686" s="61">
        <v>2755.23</v>
      </c>
      <c r="K686" s="61">
        <v>20123.61</v>
      </c>
      <c r="L686" s="61">
        <v>24578.71</v>
      </c>
      <c r="M686" s="61">
        <v>19454.96</v>
      </c>
      <c r="N686" s="61">
        <v>19907.939999999999</v>
      </c>
      <c r="O686" s="61">
        <v>9350.33</v>
      </c>
      <c r="P686" s="61">
        <v>-9804.57</v>
      </c>
      <c r="Q686" s="61">
        <v>-138.81000000000299</v>
      </c>
      <c r="R686" s="61">
        <v>-702.15000000000305</v>
      </c>
      <c r="S686" s="62">
        <f t="shared" si="161"/>
        <v>5872.1833333333343</v>
      </c>
      <c r="T686" s="29"/>
      <c r="U686" s="29"/>
      <c r="V686" s="29"/>
      <c r="W686" s="51">
        <v>5872.1833333333343</v>
      </c>
      <c r="X686" s="29"/>
      <c r="Y686" s="91"/>
      <c r="Z686" s="91"/>
      <c r="AA686" s="91"/>
      <c r="AB686" s="29"/>
      <c r="AC686" s="51">
        <f t="shared" si="162"/>
        <v>5872.1833333333343</v>
      </c>
      <c r="AD686" s="29"/>
      <c r="AE686" s="29"/>
      <c r="AF686" s="33"/>
    </row>
    <row r="687" spans="1:32">
      <c r="A687" s="29">
        <v>673</v>
      </c>
      <c r="B687" s="29" t="s">
        <v>289</v>
      </c>
      <c r="C687" s="95" t="s">
        <v>1163</v>
      </c>
      <c r="D687" s="95" t="s">
        <v>1162</v>
      </c>
      <c r="E687" s="97" t="s">
        <v>569</v>
      </c>
      <c r="F687" s="61">
        <v>18569.240000000002</v>
      </c>
      <c r="G687" s="61">
        <v>2723.01</v>
      </c>
      <c r="H687" s="61">
        <v>-2009.21</v>
      </c>
      <c r="I687" s="61">
        <v>-10985.22</v>
      </c>
      <c r="J687" s="61">
        <v>-4755.7</v>
      </c>
      <c r="K687" s="61">
        <v>-5553.27</v>
      </c>
      <c r="L687" s="61">
        <v>-8752.1299999999992</v>
      </c>
      <c r="M687" s="61">
        <v>-15668.4</v>
      </c>
      <c r="N687" s="61">
        <v>-15977.74</v>
      </c>
      <c r="O687" s="61">
        <v>-15500.95</v>
      </c>
      <c r="P687" s="61">
        <v>-6786.41</v>
      </c>
      <c r="Q687" s="61">
        <v>39870.800000000003</v>
      </c>
      <c r="R687" s="61">
        <v>32081.94</v>
      </c>
      <c r="S687" s="62">
        <f t="shared" si="161"/>
        <v>-1505.8025</v>
      </c>
      <c r="T687" s="29"/>
      <c r="U687" s="29"/>
      <c r="V687" s="29"/>
      <c r="W687" s="51">
        <v>-1505.8025</v>
      </c>
      <c r="X687" s="29"/>
      <c r="Y687" s="91"/>
      <c r="Z687" s="91"/>
      <c r="AA687" s="91"/>
      <c r="AB687" s="29"/>
      <c r="AC687" s="51">
        <f t="shared" si="162"/>
        <v>-1505.8025</v>
      </c>
      <c r="AD687" s="29"/>
      <c r="AE687" s="29"/>
      <c r="AF687" s="33"/>
    </row>
    <row r="688" spans="1:32">
      <c r="A688" s="29">
        <v>674</v>
      </c>
      <c r="B688" s="29" t="s">
        <v>289</v>
      </c>
      <c r="C688" s="95" t="s">
        <v>1164</v>
      </c>
      <c r="D688" s="95"/>
      <c r="E688" s="97" t="s">
        <v>241</v>
      </c>
      <c r="F688" s="61">
        <v>-13000</v>
      </c>
      <c r="G688" s="61">
        <v>-1000</v>
      </c>
      <c r="H688" s="61">
        <v>-2000</v>
      </c>
      <c r="I688" s="61">
        <v>-3000</v>
      </c>
      <c r="J688" s="61">
        <v>-4000</v>
      </c>
      <c r="K688" s="61">
        <v>-5000</v>
      </c>
      <c r="L688" s="61">
        <v>-6000</v>
      </c>
      <c r="M688" s="61">
        <v>-7000</v>
      </c>
      <c r="N688" s="61">
        <v>-8000</v>
      </c>
      <c r="O688" s="61">
        <v>-9000</v>
      </c>
      <c r="P688" s="61">
        <v>-10000</v>
      </c>
      <c r="Q688" s="61">
        <v>-11000</v>
      </c>
      <c r="R688" s="61">
        <v>-12000</v>
      </c>
      <c r="S688" s="62">
        <f t="shared" si="161"/>
        <v>-6541.666666666667</v>
      </c>
      <c r="T688" s="29"/>
      <c r="U688" s="29"/>
      <c r="V688" s="29"/>
      <c r="W688" s="51">
        <v>-6541.666666666667</v>
      </c>
      <c r="X688" s="29"/>
      <c r="Y688" s="91"/>
      <c r="Z688" s="91"/>
      <c r="AA688" s="91"/>
      <c r="AB688" s="29"/>
      <c r="AC688" s="51">
        <f t="shared" si="162"/>
        <v>-6541.666666666667</v>
      </c>
      <c r="AD688" s="29"/>
      <c r="AE688" s="29"/>
      <c r="AF688" s="33"/>
    </row>
    <row r="689" spans="1:32">
      <c r="A689" s="29">
        <v>675</v>
      </c>
      <c r="B689" s="29" t="s">
        <v>289</v>
      </c>
      <c r="C689" s="95" t="s">
        <v>1152</v>
      </c>
      <c r="D689" s="95" t="s">
        <v>561</v>
      </c>
      <c r="E689" s="97" t="s">
        <v>572</v>
      </c>
      <c r="F689" s="61">
        <v>0</v>
      </c>
      <c r="G689" s="61">
        <v>0</v>
      </c>
      <c r="H689" s="61">
        <v>0</v>
      </c>
      <c r="I689" s="61">
        <v>0</v>
      </c>
      <c r="J689" s="61">
        <v>0</v>
      </c>
      <c r="K689" s="61">
        <v>0</v>
      </c>
      <c r="L689" s="61">
        <v>0</v>
      </c>
      <c r="M689" s="61">
        <v>0</v>
      </c>
      <c r="N689" s="61">
        <v>0</v>
      </c>
      <c r="O689" s="61">
        <v>0</v>
      </c>
      <c r="P689" s="61">
        <v>0</v>
      </c>
      <c r="Q689" s="61">
        <v>0</v>
      </c>
      <c r="R689" s="61">
        <v>0</v>
      </c>
      <c r="S689" s="62">
        <f t="shared" si="161"/>
        <v>0</v>
      </c>
      <c r="T689" s="29"/>
      <c r="U689" s="29"/>
      <c r="V689" s="29"/>
      <c r="W689" s="51">
        <v>0</v>
      </c>
      <c r="X689" s="29"/>
      <c r="Y689" s="91"/>
      <c r="Z689" s="91"/>
      <c r="AA689" s="91"/>
      <c r="AB689" s="29"/>
      <c r="AC689" s="51">
        <f t="shared" si="162"/>
        <v>0</v>
      </c>
      <c r="AD689" s="29"/>
      <c r="AE689" s="29"/>
      <c r="AF689" s="33"/>
    </row>
    <row r="690" spans="1:32">
      <c r="A690" s="29">
        <v>676</v>
      </c>
      <c r="B690" s="29" t="s">
        <v>289</v>
      </c>
      <c r="C690" s="95" t="s">
        <v>1152</v>
      </c>
      <c r="D690" s="95" t="s">
        <v>570</v>
      </c>
      <c r="E690" s="97" t="s">
        <v>571</v>
      </c>
      <c r="F690" s="61">
        <v>-735.22</v>
      </c>
      <c r="G690" s="61">
        <v>0</v>
      </c>
      <c r="H690" s="61">
        <v>0</v>
      </c>
      <c r="I690" s="61">
        <v>0</v>
      </c>
      <c r="J690" s="61">
        <v>0</v>
      </c>
      <c r="K690" s="61">
        <v>0</v>
      </c>
      <c r="L690" s="61">
        <v>0</v>
      </c>
      <c r="M690" s="61">
        <v>0</v>
      </c>
      <c r="N690" s="61">
        <v>-1028.22</v>
      </c>
      <c r="O690" s="61">
        <v>-1028.22</v>
      </c>
      <c r="P690" s="61">
        <v>-1028.22</v>
      </c>
      <c r="Q690" s="61">
        <v>-1028.22</v>
      </c>
      <c r="R690" s="61">
        <v>-1028.22</v>
      </c>
      <c r="S690" s="62">
        <f t="shared" si="161"/>
        <v>-416.2166666666667</v>
      </c>
      <c r="T690" s="29"/>
      <c r="U690" s="29"/>
      <c r="V690" s="29"/>
      <c r="W690" s="51">
        <v>-416.2166666666667</v>
      </c>
      <c r="X690" s="29"/>
      <c r="Y690" s="91"/>
      <c r="Z690" s="91"/>
      <c r="AA690" s="91"/>
      <c r="AB690" s="29"/>
      <c r="AC690" s="51">
        <f t="shared" si="162"/>
        <v>-416.2166666666667</v>
      </c>
      <c r="AD690" s="29"/>
      <c r="AE690" s="29"/>
      <c r="AF690" s="33"/>
    </row>
    <row r="691" spans="1:32">
      <c r="A691" s="29">
        <v>677</v>
      </c>
      <c r="B691" s="29" t="s">
        <v>289</v>
      </c>
      <c r="C691" s="95" t="s">
        <v>1152</v>
      </c>
      <c r="D691" s="95" t="s">
        <v>563</v>
      </c>
      <c r="E691" s="97" t="s">
        <v>573</v>
      </c>
      <c r="F691" s="61">
        <v>-504.85</v>
      </c>
      <c r="G691" s="61">
        <v>0</v>
      </c>
      <c r="H691" s="61">
        <v>0</v>
      </c>
      <c r="I691" s="61">
        <v>0</v>
      </c>
      <c r="J691" s="61">
        <v>0</v>
      </c>
      <c r="K691" s="61">
        <v>-109</v>
      </c>
      <c r="L691" s="61">
        <v>-276.2</v>
      </c>
      <c r="M691" s="61">
        <v>-276.2</v>
      </c>
      <c r="N691" s="61">
        <v>-276.2</v>
      </c>
      <c r="O691" s="61">
        <v>-276.2</v>
      </c>
      <c r="P691" s="61">
        <v>-276.2</v>
      </c>
      <c r="Q691" s="61">
        <v>-494.95</v>
      </c>
      <c r="R691" s="61">
        <v>-646.15</v>
      </c>
      <c r="S691" s="62">
        <f t="shared" si="161"/>
        <v>-213.37083333333331</v>
      </c>
      <c r="T691" s="29"/>
      <c r="U691" s="29"/>
      <c r="V691" s="29"/>
      <c r="W691" s="51">
        <v>-213.37083333333331</v>
      </c>
      <c r="X691" s="29"/>
      <c r="Y691" s="91"/>
      <c r="Z691" s="91"/>
      <c r="AA691" s="91"/>
      <c r="AB691" s="29"/>
      <c r="AC691" s="51">
        <f t="shared" si="162"/>
        <v>-213.37083333333331</v>
      </c>
      <c r="AD691" s="29"/>
      <c r="AE691" s="29"/>
      <c r="AF691" s="33"/>
    </row>
    <row r="692" spans="1:32">
      <c r="A692" s="29">
        <v>678</v>
      </c>
      <c r="B692" s="29" t="s">
        <v>289</v>
      </c>
      <c r="C692" s="95" t="s">
        <v>1152</v>
      </c>
      <c r="D692" s="95" t="s">
        <v>559</v>
      </c>
      <c r="E692" s="97" t="s">
        <v>574</v>
      </c>
      <c r="F692" s="61">
        <v>-2332.33</v>
      </c>
      <c r="G692" s="61">
        <v>0</v>
      </c>
      <c r="H692" s="61">
        <v>0</v>
      </c>
      <c r="I692" s="61">
        <v>0</v>
      </c>
      <c r="J692" s="61">
        <v>0</v>
      </c>
      <c r="K692" s="61">
        <v>0</v>
      </c>
      <c r="L692" s="61">
        <v>0</v>
      </c>
      <c r="M692" s="61">
        <v>0</v>
      </c>
      <c r="N692" s="61">
        <v>0</v>
      </c>
      <c r="O692" s="61">
        <v>0</v>
      </c>
      <c r="P692" s="61">
        <v>0</v>
      </c>
      <c r="Q692" s="61">
        <v>0</v>
      </c>
      <c r="R692" s="61">
        <v>0</v>
      </c>
      <c r="S692" s="62">
        <f t="shared" si="161"/>
        <v>-97.180416666666659</v>
      </c>
      <c r="T692" s="29"/>
      <c r="U692" s="29"/>
      <c r="V692" s="29"/>
      <c r="W692" s="51">
        <v>-97.180416666666659</v>
      </c>
      <c r="X692" s="29"/>
      <c r="Y692" s="91"/>
      <c r="Z692" s="91"/>
      <c r="AA692" s="91"/>
      <c r="AB692" s="29"/>
      <c r="AC692" s="51">
        <f t="shared" si="162"/>
        <v>-97.180416666666659</v>
      </c>
      <c r="AD692" s="29"/>
      <c r="AE692" s="29"/>
      <c r="AF692" s="33"/>
    </row>
    <row r="693" spans="1:32">
      <c r="A693" s="29">
        <v>679</v>
      </c>
      <c r="B693" s="29" t="s">
        <v>289</v>
      </c>
      <c r="C693" s="95" t="s">
        <v>1165</v>
      </c>
      <c r="D693" s="95"/>
      <c r="E693" s="97" t="s">
        <v>575</v>
      </c>
      <c r="F693" s="61">
        <v>-863840.52</v>
      </c>
      <c r="G693" s="61">
        <v>-34042.79</v>
      </c>
      <c r="H693" s="61">
        <v>-66378.12</v>
      </c>
      <c r="I693" s="61">
        <v>-77802.38</v>
      </c>
      <c r="J693" s="61">
        <v>-70139.539999999994</v>
      </c>
      <c r="K693" s="61">
        <v>-53142.76</v>
      </c>
      <c r="L693" s="61">
        <v>-25827.98</v>
      </c>
      <c r="M693" s="61">
        <v>-289.51999999999703</v>
      </c>
      <c r="N693" s="61">
        <v>29670.9</v>
      </c>
      <c r="O693" s="61">
        <v>53956.44</v>
      </c>
      <c r="P693" s="61">
        <v>60792.04</v>
      </c>
      <c r="Q693" s="61">
        <v>45564.99</v>
      </c>
      <c r="R693" s="61">
        <v>2268.48</v>
      </c>
      <c r="S693" s="62">
        <f t="shared" si="161"/>
        <v>-47368.728333333333</v>
      </c>
      <c r="T693" s="29"/>
      <c r="U693" s="29"/>
      <c r="V693" s="29"/>
      <c r="W693" s="51">
        <v>-47368.728333333333</v>
      </c>
      <c r="X693" s="29"/>
      <c r="Y693" s="91"/>
      <c r="Z693" s="91"/>
      <c r="AA693" s="91"/>
      <c r="AB693" s="29"/>
      <c r="AC693" s="51">
        <f t="shared" si="162"/>
        <v>-47368.728333333333</v>
      </c>
      <c r="AD693" s="29"/>
      <c r="AE693" s="29"/>
      <c r="AF693" s="33"/>
    </row>
    <row r="694" spans="1:32">
      <c r="A694" s="29">
        <v>680</v>
      </c>
      <c r="B694" s="29" t="s">
        <v>289</v>
      </c>
      <c r="C694" s="95" t="s">
        <v>1165</v>
      </c>
      <c r="D694" s="95" t="s">
        <v>19</v>
      </c>
      <c r="E694" s="97" t="s">
        <v>576</v>
      </c>
      <c r="F694" s="61">
        <v>-121397.73</v>
      </c>
      <c r="G694" s="61">
        <v>-3679.54</v>
      </c>
      <c r="H694" s="61">
        <v>-7068.47</v>
      </c>
      <c r="I694" s="61">
        <v>-10547.58</v>
      </c>
      <c r="J694" s="61">
        <v>-13868.49</v>
      </c>
      <c r="K694" s="61">
        <v>-16925.96</v>
      </c>
      <c r="L694" s="61">
        <v>-19838.060000000001</v>
      </c>
      <c r="M694" s="61">
        <v>-22948.52</v>
      </c>
      <c r="N694" s="61">
        <v>-25915.74</v>
      </c>
      <c r="O694" s="61">
        <v>-29022.19</v>
      </c>
      <c r="P694" s="61">
        <v>-32637.3</v>
      </c>
      <c r="Q694" s="61">
        <v>-35904.730000000003</v>
      </c>
      <c r="R694" s="61">
        <v>-39137.43</v>
      </c>
      <c r="S694" s="62">
        <f t="shared" si="161"/>
        <v>-24885.346666666668</v>
      </c>
      <c r="T694" s="29"/>
      <c r="U694" s="29"/>
      <c r="V694" s="29"/>
      <c r="W694" s="51">
        <v>-24885.346666666668</v>
      </c>
      <c r="X694" s="29"/>
      <c r="Y694" s="91"/>
      <c r="Z694" s="91"/>
      <c r="AA694" s="91"/>
      <c r="AB694" s="29"/>
      <c r="AC694" s="51">
        <f t="shared" si="162"/>
        <v>-24885.346666666668</v>
      </c>
      <c r="AD694" s="29"/>
      <c r="AE694" s="29"/>
      <c r="AF694" s="33"/>
    </row>
    <row r="695" spans="1:32">
      <c r="A695" s="29">
        <v>681</v>
      </c>
      <c r="B695" s="95" t="s">
        <v>291</v>
      </c>
      <c r="C695" s="95" t="s">
        <v>1153</v>
      </c>
      <c r="D695" s="95" t="s">
        <v>1154</v>
      </c>
      <c r="E695" s="97" t="s">
        <v>520</v>
      </c>
      <c r="F695" s="61">
        <v>-126773676.98</v>
      </c>
      <c r="G695" s="61">
        <v>-19503050.760000002</v>
      </c>
      <c r="H695" s="61">
        <v>-37986916.479999997</v>
      </c>
      <c r="I695" s="61">
        <v>-57487775.57</v>
      </c>
      <c r="J695" s="61">
        <v>-71239613.620000005</v>
      </c>
      <c r="K695" s="61">
        <v>-78489823.730000004</v>
      </c>
      <c r="L695" s="61">
        <v>-84373353.109999999</v>
      </c>
      <c r="M695" s="61">
        <v>-88277702.859999999</v>
      </c>
      <c r="N695" s="61">
        <v>-91818751.170000002</v>
      </c>
      <c r="O695" s="61">
        <v>-95701070.680000007</v>
      </c>
      <c r="P695" s="61">
        <v>-101707743.01000001</v>
      </c>
      <c r="Q695" s="61">
        <v>-112534454</v>
      </c>
      <c r="R695" s="61">
        <v>-131492669.63</v>
      </c>
      <c r="S695" s="62">
        <f t="shared" si="161"/>
        <v>-80687785.691250011</v>
      </c>
      <c r="T695" s="29"/>
      <c r="U695" s="29"/>
      <c r="V695" s="29"/>
      <c r="W695" s="51">
        <v>-80687785.691250011</v>
      </c>
      <c r="X695" s="29"/>
      <c r="Y695" s="91"/>
      <c r="Z695" s="91"/>
      <c r="AA695" s="91"/>
      <c r="AB695" s="29"/>
      <c r="AC695" s="51">
        <f t="shared" si="162"/>
        <v>-80687785.691250011</v>
      </c>
      <c r="AD695" s="29"/>
      <c r="AE695" s="29"/>
      <c r="AF695" s="33"/>
    </row>
    <row r="696" spans="1:32">
      <c r="A696" s="29">
        <v>682</v>
      </c>
      <c r="B696" s="95" t="s">
        <v>291</v>
      </c>
      <c r="C696" s="95" t="s">
        <v>1153</v>
      </c>
      <c r="D696" s="95" t="s">
        <v>521</v>
      </c>
      <c r="E696" s="97" t="s">
        <v>532</v>
      </c>
      <c r="F696" s="61">
        <v>-1348414.41</v>
      </c>
      <c r="G696" s="61">
        <v>-1288704.27</v>
      </c>
      <c r="H696" s="61">
        <v>-864553.88</v>
      </c>
      <c r="I696" s="61">
        <v>-868003.13</v>
      </c>
      <c r="J696" s="61">
        <v>-1446870.22</v>
      </c>
      <c r="K696" s="61">
        <v>-1705595.24</v>
      </c>
      <c r="L696" s="61">
        <v>-1936310.37</v>
      </c>
      <c r="M696" s="61">
        <v>-1681710.48</v>
      </c>
      <c r="N696" s="61">
        <v>-1804900.51</v>
      </c>
      <c r="O696" s="61">
        <v>-1805482.86</v>
      </c>
      <c r="P696" s="61">
        <v>-1856806.97</v>
      </c>
      <c r="Q696" s="61">
        <v>-2547966.46</v>
      </c>
      <c r="R696" s="61">
        <v>-2273289.17</v>
      </c>
      <c r="S696" s="62">
        <f t="shared" si="161"/>
        <v>-1634813.0149999999</v>
      </c>
      <c r="T696" s="29"/>
      <c r="U696" s="29"/>
      <c r="V696" s="29"/>
      <c r="W696" s="51">
        <v>-1634813.0149999999</v>
      </c>
      <c r="X696" s="29"/>
      <c r="Y696" s="91"/>
      <c r="Z696" s="91"/>
      <c r="AA696" s="91"/>
      <c r="AB696" s="29"/>
      <c r="AC696" s="51">
        <f t="shared" si="162"/>
        <v>-1634813.0149999999</v>
      </c>
      <c r="AD696" s="29"/>
      <c r="AE696" s="29"/>
      <c r="AF696" s="33"/>
    </row>
    <row r="697" spans="1:32">
      <c r="A697" s="29">
        <v>683</v>
      </c>
      <c r="B697" s="95" t="s">
        <v>291</v>
      </c>
      <c r="C697" s="95" t="s">
        <v>1153</v>
      </c>
      <c r="D697" s="95" t="s">
        <v>533</v>
      </c>
      <c r="E697" s="97" t="s">
        <v>534</v>
      </c>
      <c r="F697" s="61">
        <v>-3292483.2</v>
      </c>
      <c r="G697" s="61">
        <v>-517342.92</v>
      </c>
      <c r="H697" s="61">
        <v>-1006135.9</v>
      </c>
      <c r="I697" s="61">
        <v>-1523246.44</v>
      </c>
      <c r="J697" s="61">
        <v>-1879804.72</v>
      </c>
      <c r="K697" s="61">
        <v>-2053878.05</v>
      </c>
      <c r="L697" s="61">
        <v>-2189689.83</v>
      </c>
      <c r="M697" s="61">
        <v>-2269836.56</v>
      </c>
      <c r="N697" s="61">
        <v>-2339797.31</v>
      </c>
      <c r="O697" s="61">
        <v>-2419256.5299999998</v>
      </c>
      <c r="P697" s="61">
        <v>-2558638.5499999998</v>
      </c>
      <c r="Q697" s="61">
        <v>-2830984.93</v>
      </c>
      <c r="R697" s="61">
        <v>-3321471.17</v>
      </c>
      <c r="S697" s="62">
        <f t="shared" si="161"/>
        <v>-2074632.4104166664</v>
      </c>
      <c r="T697" s="29"/>
      <c r="U697" s="29"/>
      <c r="V697" s="29"/>
      <c r="W697" s="51">
        <v>-2074632.4104166664</v>
      </c>
      <c r="X697" s="29"/>
      <c r="Y697" s="91"/>
      <c r="Z697" s="91"/>
      <c r="AA697" s="91"/>
      <c r="AB697" s="29"/>
      <c r="AC697" s="51">
        <f t="shared" si="162"/>
        <v>-2074632.4104166664</v>
      </c>
      <c r="AD697" s="29"/>
      <c r="AE697" s="29"/>
      <c r="AF697" s="33"/>
    </row>
    <row r="698" spans="1:32">
      <c r="A698" s="29">
        <v>684</v>
      </c>
      <c r="B698" s="95" t="s">
        <v>291</v>
      </c>
      <c r="C698" s="95" t="s">
        <v>1153</v>
      </c>
      <c r="D698" s="95" t="s">
        <v>1155</v>
      </c>
      <c r="E698" s="97" t="s">
        <v>523</v>
      </c>
      <c r="F698" s="61">
        <v>-12197089.220000001</v>
      </c>
      <c r="G698" s="61">
        <v>-1324988.73</v>
      </c>
      <c r="H698" s="61">
        <v>-2577471.2599999998</v>
      </c>
      <c r="I698" s="61">
        <v>-3991275.62</v>
      </c>
      <c r="J698" s="61">
        <v>-5155594.4000000004</v>
      </c>
      <c r="K698" s="61">
        <v>-5887738.54</v>
      </c>
      <c r="L698" s="61">
        <v>-6687934.7599999998</v>
      </c>
      <c r="M698" s="61">
        <v>-7291129.8899999997</v>
      </c>
      <c r="N698" s="61">
        <v>-7907749.3200000003</v>
      </c>
      <c r="O698" s="61">
        <v>-8601043.5399999991</v>
      </c>
      <c r="P698" s="61">
        <v>-9795171.6799999997</v>
      </c>
      <c r="Q698" s="61">
        <v>-10867290.380000001</v>
      </c>
      <c r="R698" s="61">
        <v>-12554692.25</v>
      </c>
      <c r="S698" s="62">
        <f t="shared" si="161"/>
        <v>-6871939.904583334</v>
      </c>
      <c r="T698" s="29"/>
      <c r="U698" s="29"/>
      <c r="V698" s="29"/>
      <c r="W698" s="51">
        <v>-6871939.904583334</v>
      </c>
      <c r="X698" s="29"/>
      <c r="Y698" s="91"/>
      <c r="Z698" s="91"/>
      <c r="AA698" s="91"/>
      <c r="AB698" s="29"/>
      <c r="AC698" s="51">
        <f t="shared" si="162"/>
        <v>-6871939.904583334</v>
      </c>
      <c r="AD698" s="29"/>
      <c r="AE698" s="29"/>
      <c r="AF698" s="33"/>
    </row>
    <row r="699" spans="1:32">
      <c r="A699" s="29">
        <v>685</v>
      </c>
      <c r="B699" s="95" t="s">
        <v>291</v>
      </c>
      <c r="C699" s="95" t="s">
        <v>1153</v>
      </c>
      <c r="D699" s="95" t="s">
        <v>535</v>
      </c>
      <c r="E699" s="97" t="s">
        <v>536</v>
      </c>
      <c r="F699" s="61">
        <v>116266.14</v>
      </c>
      <c r="G699" s="61">
        <v>-67904.320000000007</v>
      </c>
      <c r="H699" s="61">
        <v>-73782.53</v>
      </c>
      <c r="I699" s="61">
        <v>-80619.710000000006</v>
      </c>
      <c r="J699" s="61">
        <v>-76340.47</v>
      </c>
      <c r="K699" s="61">
        <v>-93147.7</v>
      </c>
      <c r="L699" s="61">
        <v>-63813.62</v>
      </c>
      <c r="M699" s="61">
        <v>-55466.11</v>
      </c>
      <c r="N699" s="61">
        <v>-46428.23</v>
      </c>
      <c r="O699" s="61">
        <v>-36554.6</v>
      </c>
      <c r="P699" s="61">
        <v>-41108.46</v>
      </c>
      <c r="Q699" s="61">
        <v>-78179.490000000005</v>
      </c>
      <c r="R699" s="61">
        <v>-76138.66</v>
      </c>
      <c r="S699" s="62">
        <f t="shared" si="161"/>
        <v>-57773.458333333336</v>
      </c>
      <c r="T699" s="29"/>
      <c r="U699" s="29"/>
      <c r="V699" s="29"/>
      <c r="W699" s="51">
        <v>-57773.458333333336</v>
      </c>
      <c r="X699" s="29"/>
      <c r="Y699" s="91"/>
      <c r="Z699" s="91"/>
      <c r="AA699" s="91"/>
      <c r="AB699" s="29"/>
      <c r="AC699" s="51">
        <f t="shared" si="162"/>
        <v>-57773.458333333336</v>
      </c>
      <c r="AD699" s="29"/>
      <c r="AE699" s="29"/>
      <c r="AF699" s="33"/>
    </row>
    <row r="700" spans="1:32">
      <c r="A700" s="29">
        <v>686</v>
      </c>
      <c r="B700" s="95" t="s">
        <v>291</v>
      </c>
      <c r="C700" s="95" t="s">
        <v>1153</v>
      </c>
      <c r="D700" s="95" t="s">
        <v>537</v>
      </c>
      <c r="E700" s="97" t="s">
        <v>538</v>
      </c>
      <c r="F700" s="61">
        <v>-420513.53</v>
      </c>
      <c r="G700" s="61">
        <v>-44566.86</v>
      </c>
      <c r="H700" s="61">
        <v>-86589.94</v>
      </c>
      <c r="I700" s="61">
        <v>-134392.78</v>
      </c>
      <c r="J700" s="61">
        <v>-173632.97</v>
      </c>
      <c r="K700" s="61">
        <v>-197991.5</v>
      </c>
      <c r="L700" s="61">
        <v>-225182.22</v>
      </c>
      <c r="M700" s="61">
        <v>-245061.1</v>
      </c>
      <c r="N700" s="61">
        <v>-265589.03000000003</v>
      </c>
      <c r="O700" s="61">
        <v>-288662.19</v>
      </c>
      <c r="P700" s="61">
        <v>-329505.2</v>
      </c>
      <c r="Q700" s="61">
        <v>-365050.91</v>
      </c>
      <c r="R700" s="61">
        <v>-419612.62</v>
      </c>
      <c r="S700" s="62">
        <f t="shared" si="161"/>
        <v>-231357.31458333333</v>
      </c>
      <c r="T700" s="29"/>
      <c r="U700" s="29"/>
      <c r="V700" s="29"/>
      <c r="W700" s="51">
        <v>-231357.31458333333</v>
      </c>
      <c r="X700" s="29"/>
      <c r="Y700" s="91"/>
      <c r="Z700" s="91"/>
      <c r="AA700" s="91"/>
      <c r="AB700" s="29"/>
      <c r="AC700" s="51">
        <f t="shared" si="162"/>
        <v>-231357.31458333333</v>
      </c>
      <c r="AD700" s="29"/>
      <c r="AE700" s="29"/>
      <c r="AF700" s="33"/>
    </row>
    <row r="701" spans="1:32">
      <c r="A701" s="29">
        <v>687</v>
      </c>
      <c r="B701" s="95" t="s">
        <v>291</v>
      </c>
      <c r="C701" s="95" t="s">
        <v>1153</v>
      </c>
      <c r="D701" s="95" t="s">
        <v>524</v>
      </c>
      <c r="E701" s="97" t="s">
        <v>525</v>
      </c>
      <c r="F701" s="61">
        <v>0</v>
      </c>
      <c r="G701" s="61">
        <v>0</v>
      </c>
      <c r="H701" s="61">
        <v>0</v>
      </c>
      <c r="I701" s="61">
        <v>0</v>
      </c>
      <c r="J701" s="61">
        <v>0</v>
      </c>
      <c r="K701" s="61">
        <v>0</v>
      </c>
      <c r="L701" s="61">
        <v>0</v>
      </c>
      <c r="M701" s="61">
        <v>0</v>
      </c>
      <c r="N701" s="61">
        <v>0</v>
      </c>
      <c r="O701" s="61">
        <v>0</v>
      </c>
      <c r="P701" s="61">
        <v>0</v>
      </c>
      <c r="Q701" s="61">
        <v>0</v>
      </c>
      <c r="R701" s="61">
        <v>0</v>
      </c>
      <c r="S701" s="62">
        <f t="shared" si="161"/>
        <v>0</v>
      </c>
      <c r="T701" s="29"/>
      <c r="U701" s="29"/>
      <c r="V701" s="29"/>
      <c r="W701" s="51">
        <v>0</v>
      </c>
      <c r="X701" s="29"/>
      <c r="Y701" s="91"/>
      <c r="Z701" s="91"/>
      <c r="AA701" s="91"/>
      <c r="AB701" s="29"/>
      <c r="AC701" s="51">
        <f t="shared" si="162"/>
        <v>0</v>
      </c>
      <c r="AD701" s="29"/>
      <c r="AE701" s="29"/>
      <c r="AF701" s="33"/>
    </row>
    <row r="702" spans="1:32">
      <c r="A702" s="29">
        <v>688</v>
      </c>
      <c r="B702" s="95" t="s">
        <v>291</v>
      </c>
      <c r="C702" s="95" t="s">
        <v>1153</v>
      </c>
      <c r="D702" s="95" t="s">
        <v>1156</v>
      </c>
      <c r="E702" s="97" t="s">
        <v>526</v>
      </c>
      <c r="F702" s="61">
        <v>-91749073.480000004</v>
      </c>
      <c r="G702" s="61">
        <v>-12951596.279999999</v>
      </c>
      <c r="H702" s="61">
        <v>-25108655.010000002</v>
      </c>
      <c r="I702" s="61">
        <v>-38312547.600000001</v>
      </c>
      <c r="J702" s="61">
        <v>-47688717.549999997</v>
      </c>
      <c r="K702" s="61">
        <v>-52949600.340000004</v>
      </c>
      <c r="L702" s="61">
        <v>-57305888.609999999</v>
      </c>
      <c r="M702" s="61">
        <v>-60371141.060000002</v>
      </c>
      <c r="N702" s="61">
        <v>-63270401.979999997</v>
      </c>
      <c r="O702" s="61">
        <v>-66367666.780000001</v>
      </c>
      <c r="P702" s="61">
        <v>-70645744.739999995</v>
      </c>
      <c r="Q702" s="61">
        <v>-77726646.840000004</v>
      </c>
      <c r="R702" s="61">
        <v>-90409977.829999998</v>
      </c>
      <c r="S702" s="62">
        <f t="shared" si="161"/>
        <v>-55314844.370416671</v>
      </c>
      <c r="T702" s="29"/>
      <c r="U702" s="29"/>
      <c r="V702" s="29"/>
      <c r="W702" s="51">
        <v>-55314844.370416671</v>
      </c>
      <c r="X702" s="29"/>
      <c r="Y702" s="91"/>
      <c r="Z702" s="91"/>
      <c r="AA702" s="91"/>
      <c r="AB702" s="29"/>
      <c r="AC702" s="51">
        <f t="shared" si="162"/>
        <v>-55314844.370416671</v>
      </c>
      <c r="AD702" s="29"/>
      <c r="AE702" s="29"/>
      <c r="AF702" s="33"/>
    </row>
    <row r="703" spans="1:32">
      <c r="A703" s="29">
        <v>689</v>
      </c>
      <c r="B703" s="95" t="s">
        <v>291</v>
      </c>
      <c r="C703" s="95" t="s">
        <v>1153</v>
      </c>
      <c r="D703" s="95" t="s">
        <v>527</v>
      </c>
      <c r="E703" s="97" t="s">
        <v>539</v>
      </c>
      <c r="F703" s="61">
        <v>-1988745.98</v>
      </c>
      <c r="G703" s="61">
        <v>-754616.75</v>
      </c>
      <c r="H703" s="61">
        <v>-746329.43</v>
      </c>
      <c r="I703" s="61">
        <v>-536840.86</v>
      </c>
      <c r="J703" s="61">
        <v>-923125.91</v>
      </c>
      <c r="K703" s="61">
        <v>-904444.95</v>
      </c>
      <c r="L703" s="61">
        <v>-1193475.94</v>
      </c>
      <c r="M703" s="61">
        <v>-1101141.97</v>
      </c>
      <c r="N703" s="61">
        <v>-1252547.43</v>
      </c>
      <c r="O703" s="61">
        <v>-1325483.29</v>
      </c>
      <c r="P703" s="61">
        <v>-1566002.99</v>
      </c>
      <c r="Q703" s="61">
        <v>-2076292.7</v>
      </c>
      <c r="R703" s="61">
        <v>-1691437.61</v>
      </c>
      <c r="S703" s="62">
        <f t="shared" si="161"/>
        <v>-1185032.8345833332</v>
      </c>
      <c r="T703" s="29"/>
      <c r="U703" s="29"/>
      <c r="V703" s="29"/>
      <c r="W703" s="51">
        <v>-1185032.8345833332</v>
      </c>
      <c r="X703" s="29"/>
      <c r="Y703" s="91"/>
      <c r="Z703" s="91"/>
      <c r="AA703" s="91"/>
      <c r="AB703" s="29"/>
      <c r="AC703" s="51">
        <f t="shared" si="162"/>
        <v>-1185032.8345833332</v>
      </c>
      <c r="AD703" s="29"/>
      <c r="AE703" s="29"/>
      <c r="AF703" s="33"/>
    </row>
    <row r="704" spans="1:32">
      <c r="A704" s="29">
        <v>690</v>
      </c>
      <c r="B704" s="95" t="s">
        <v>291</v>
      </c>
      <c r="C704" s="95" t="s">
        <v>1153</v>
      </c>
      <c r="D704" s="95" t="s">
        <v>540</v>
      </c>
      <c r="E704" s="97" t="s">
        <v>541</v>
      </c>
      <c r="F704" s="61">
        <v>-2766470.46</v>
      </c>
      <c r="G704" s="61">
        <v>-377985.39</v>
      </c>
      <c r="H704" s="61">
        <v>-732149.34</v>
      </c>
      <c r="I704" s="61">
        <v>-1117892.1299999999</v>
      </c>
      <c r="J704" s="61">
        <v>-1388976.85</v>
      </c>
      <c r="K704" s="61">
        <v>-1535818.25</v>
      </c>
      <c r="L704" s="61">
        <v>-1655358.9</v>
      </c>
      <c r="M704" s="61">
        <v>-1735979.24</v>
      </c>
      <c r="N704" s="61">
        <v>-1811624</v>
      </c>
      <c r="O704" s="61">
        <v>-1893318.79</v>
      </c>
      <c r="P704" s="61">
        <v>-2010862.99</v>
      </c>
      <c r="Q704" s="61">
        <v>-2210642.2999999998</v>
      </c>
      <c r="R704" s="61">
        <v>-2569353.2999999998</v>
      </c>
      <c r="S704" s="62">
        <f t="shared" si="161"/>
        <v>-1594876.6716666666</v>
      </c>
      <c r="T704" s="29"/>
      <c r="U704" s="29"/>
      <c r="V704" s="29"/>
      <c r="W704" s="51">
        <v>-1594876.6716666666</v>
      </c>
      <c r="X704" s="29"/>
      <c r="Y704" s="91"/>
      <c r="Z704" s="91"/>
      <c r="AA704" s="91"/>
      <c r="AB704" s="29"/>
      <c r="AC704" s="51">
        <f t="shared" si="162"/>
        <v>-1594876.6716666666</v>
      </c>
      <c r="AD704" s="29"/>
      <c r="AE704" s="29"/>
      <c r="AF704" s="33"/>
    </row>
    <row r="705" spans="1:32">
      <c r="A705" s="29">
        <v>691</v>
      </c>
      <c r="B705" s="95" t="s">
        <v>291</v>
      </c>
      <c r="C705" s="95" t="s">
        <v>1153</v>
      </c>
      <c r="D705" s="95" t="s">
        <v>529</v>
      </c>
      <c r="E705" s="97" t="s">
        <v>530</v>
      </c>
      <c r="F705" s="61">
        <v>-39244.629999999997</v>
      </c>
      <c r="G705" s="61">
        <v>-843.85</v>
      </c>
      <c r="H705" s="61">
        <v>-843.85</v>
      </c>
      <c r="I705" s="61">
        <v>-5436.87</v>
      </c>
      <c r="J705" s="61">
        <v>-5121.99</v>
      </c>
      <c r="K705" s="61">
        <v>-5121.99</v>
      </c>
      <c r="L705" s="61">
        <v>-15766.88</v>
      </c>
      <c r="M705" s="61">
        <v>-15766.88</v>
      </c>
      <c r="N705" s="61">
        <v>-18873.52</v>
      </c>
      <c r="O705" s="61">
        <v>-22823.3</v>
      </c>
      <c r="P705" s="61">
        <v>-30998.94</v>
      </c>
      <c r="Q705" s="61">
        <v>-34123.57</v>
      </c>
      <c r="R705" s="61">
        <v>-46501.87</v>
      </c>
      <c r="S705" s="62">
        <f t="shared" si="161"/>
        <v>-16549.574166666669</v>
      </c>
      <c r="T705" s="29"/>
      <c r="U705" s="29"/>
      <c r="V705" s="29"/>
      <c r="W705" s="51">
        <v>-16549.574166666669</v>
      </c>
      <c r="X705" s="29"/>
      <c r="Y705" s="91"/>
      <c r="Z705" s="91"/>
      <c r="AA705" s="91"/>
      <c r="AB705" s="29"/>
      <c r="AC705" s="51">
        <f t="shared" si="162"/>
        <v>-16549.574166666669</v>
      </c>
      <c r="AD705" s="29"/>
      <c r="AE705" s="29"/>
      <c r="AF705" s="33"/>
    </row>
    <row r="706" spans="1:32">
      <c r="A706" s="29">
        <v>692</v>
      </c>
      <c r="B706" s="95" t="s">
        <v>291</v>
      </c>
      <c r="C706" s="95" t="s">
        <v>1153</v>
      </c>
      <c r="D706" s="95" t="s">
        <v>1166</v>
      </c>
      <c r="E706" s="97" t="s">
        <v>542</v>
      </c>
      <c r="F706" s="61">
        <v>-1509.51</v>
      </c>
      <c r="G706" s="61">
        <v>-60</v>
      </c>
      <c r="H706" s="61">
        <v>-120</v>
      </c>
      <c r="I706" s="61">
        <v>-180</v>
      </c>
      <c r="J706" s="61">
        <v>-240</v>
      </c>
      <c r="K706" s="61">
        <v>-300</v>
      </c>
      <c r="L706" s="61">
        <v>-360</v>
      </c>
      <c r="M706" s="61">
        <v>-420</v>
      </c>
      <c r="N706" s="61">
        <v>-480</v>
      </c>
      <c r="O706" s="61">
        <v>-540</v>
      </c>
      <c r="P706" s="61">
        <v>-600</v>
      </c>
      <c r="Q706" s="61">
        <v>-660</v>
      </c>
      <c r="R706" s="61">
        <v>-720</v>
      </c>
      <c r="S706" s="62">
        <f t="shared" si="161"/>
        <v>-422.89625000000001</v>
      </c>
      <c r="T706" s="29"/>
      <c r="U706" s="29"/>
      <c r="V706" s="29"/>
      <c r="W706" s="51">
        <v>-422.89625000000001</v>
      </c>
      <c r="X706" s="29"/>
      <c r="Y706" s="91"/>
      <c r="Z706" s="91"/>
      <c r="AA706" s="91"/>
      <c r="AB706" s="29"/>
      <c r="AC706" s="51">
        <f t="shared" si="162"/>
        <v>-422.89625000000001</v>
      </c>
      <c r="AD706" s="29"/>
      <c r="AE706" s="29"/>
      <c r="AF706" s="33"/>
    </row>
    <row r="707" spans="1:32">
      <c r="A707" s="29">
        <v>693</v>
      </c>
      <c r="B707" s="95" t="s">
        <v>291</v>
      </c>
      <c r="C707" s="95" t="s">
        <v>1153</v>
      </c>
      <c r="D707" s="95" t="s">
        <v>543</v>
      </c>
      <c r="E707" s="97" t="s">
        <v>544</v>
      </c>
      <c r="F707" s="61">
        <v>-4001.81</v>
      </c>
      <c r="G707" s="61">
        <v>-565.59</v>
      </c>
      <c r="H707" s="61">
        <v>-1016.79</v>
      </c>
      <c r="I707" s="61">
        <v>-1517.07</v>
      </c>
      <c r="J707" s="61">
        <v>-1909.92</v>
      </c>
      <c r="K707" s="61">
        <v>-2195.0300000000002</v>
      </c>
      <c r="L707" s="61">
        <v>-2406.8200000000002</v>
      </c>
      <c r="M707" s="61">
        <v>-2594.13</v>
      </c>
      <c r="N707" s="61">
        <v>-2786.57</v>
      </c>
      <c r="O707" s="61">
        <v>-3012.97</v>
      </c>
      <c r="P707" s="61">
        <v>-3458.41</v>
      </c>
      <c r="Q707" s="61">
        <v>-3858.35</v>
      </c>
      <c r="R707" s="61">
        <v>-4344.42</v>
      </c>
      <c r="S707" s="62">
        <f t="shared" si="161"/>
        <v>-2457.8970833333333</v>
      </c>
      <c r="T707" s="29"/>
      <c r="U707" s="29"/>
      <c r="V707" s="29"/>
      <c r="W707" s="51">
        <v>-2457.8970833333333</v>
      </c>
      <c r="X707" s="29"/>
      <c r="Y707" s="91"/>
      <c r="Z707" s="91"/>
      <c r="AA707" s="91"/>
      <c r="AB707" s="29"/>
      <c r="AC707" s="51">
        <f t="shared" si="162"/>
        <v>-2457.8970833333333</v>
      </c>
      <c r="AD707" s="29"/>
      <c r="AE707" s="29"/>
      <c r="AF707" s="33"/>
    </row>
    <row r="708" spans="1:32">
      <c r="A708" s="29">
        <v>694</v>
      </c>
      <c r="B708" s="95" t="s">
        <v>291</v>
      </c>
      <c r="C708" s="95" t="s">
        <v>1153</v>
      </c>
      <c r="D708" s="95" t="s">
        <v>545</v>
      </c>
      <c r="E708" s="97" t="s">
        <v>546</v>
      </c>
      <c r="F708" s="61">
        <v>-27.94</v>
      </c>
      <c r="G708" s="61">
        <v>0</v>
      </c>
      <c r="H708" s="61">
        <v>0</v>
      </c>
      <c r="I708" s="61">
        <v>0</v>
      </c>
      <c r="J708" s="61">
        <v>0</v>
      </c>
      <c r="K708" s="61">
        <v>0</v>
      </c>
      <c r="L708" s="61">
        <v>0</v>
      </c>
      <c r="M708" s="61">
        <v>0</v>
      </c>
      <c r="N708" s="61">
        <v>0</v>
      </c>
      <c r="O708" s="61">
        <v>0</v>
      </c>
      <c r="P708" s="61">
        <v>0</v>
      </c>
      <c r="Q708" s="61">
        <v>0</v>
      </c>
      <c r="R708" s="61">
        <v>0</v>
      </c>
      <c r="S708" s="62">
        <f t="shared" si="161"/>
        <v>-1.1641666666666668</v>
      </c>
      <c r="T708" s="29"/>
      <c r="U708" s="29"/>
      <c r="V708" s="29"/>
      <c r="W708" s="51">
        <v>-1.1641666666666668</v>
      </c>
      <c r="X708" s="29"/>
      <c r="Y708" s="91"/>
      <c r="Z708" s="91"/>
      <c r="AA708" s="91"/>
      <c r="AB708" s="29"/>
      <c r="AC708" s="51">
        <f t="shared" si="162"/>
        <v>-1.1641666666666668</v>
      </c>
      <c r="AD708" s="29"/>
      <c r="AE708" s="29"/>
      <c r="AF708" s="33"/>
    </row>
    <row r="709" spans="1:32">
      <c r="A709" s="29">
        <v>695</v>
      </c>
      <c r="B709" s="95" t="s">
        <v>291</v>
      </c>
      <c r="C709" s="95" t="s">
        <v>1153</v>
      </c>
      <c r="D709" s="95" t="s">
        <v>547</v>
      </c>
      <c r="E709" s="97" t="s">
        <v>548</v>
      </c>
      <c r="F709" s="61">
        <v>0</v>
      </c>
      <c r="G709" s="61">
        <v>0</v>
      </c>
      <c r="H709" s="61">
        <v>0</v>
      </c>
      <c r="I709" s="61">
        <v>0</v>
      </c>
      <c r="J709" s="61">
        <v>0</v>
      </c>
      <c r="K709" s="61">
        <v>0</v>
      </c>
      <c r="L709" s="61">
        <v>0</v>
      </c>
      <c r="M709" s="61">
        <v>0</v>
      </c>
      <c r="N709" s="61">
        <v>0</v>
      </c>
      <c r="O709" s="61">
        <v>0</v>
      </c>
      <c r="P709" s="61">
        <v>0</v>
      </c>
      <c r="Q709" s="61">
        <v>0</v>
      </c>
      <c r="R709" s="61">
        <v>0</v>
      </c>
      <c r="S709" s="62">
        <f t="shared" si="161"/>
        <v>0</v>
      </c>
      <c r="T709" s="29"/>
      <c r="U709" s="29"/>
      <c r="V709" s="29"/>
      <c r="W709" s="51">
        <v>0</v>
      </c>
      <c r="X709" s="29"/>
      <c r="Y709" s="91"/>
      <c r="Z709" s="91"/>
      <c r="AA709" s="91"/>
      <c r="AB709" s="29"/>
      <c r="AC709" s="51">
        <f t="shared" si="162"/>
        <v>0</v>
      </c>
      <c r="AD709" s="29"/>
      <c r="AE709" s="29"/>
      <c r="AF709" s="33"/>
    </row>
    <row r="710" spans="1:32">
      <c r="A710" s="29">
        <v>696</v>
      </c>
      <c r="B710" s="95" t="s">
        <v>291</v>
      </c>
      <c r="C710" s="95" t="s">
        <v>1153</v>
      </c>
      <c r="D710" s="95" t="s">
        <v>1157</v>
      </c>
      <c r="E710" s="97" t="s">
        <v>531</v>
      </c>
      <c r="F710" s="61">
        <v>-1310258.01</v>
      </c>
      <c r="G710" s="61">
        <v>-152474.85</v>
      </c>
      <c r="H710" s="61">
        <v>-307349.64</v>
      </c>
      <c r="I710" s="61">
        <v>-456626.71</v>
      </c>
      <c r="J710" s="61">
        <v>-604067.73</v>
      </c>
      <c r="K710" s="61">
        <v>-718215.18</v>
      </c>
      <c r="L710" s="61">
        <v>-810111.77</v>
      </c>
      <c r="M710" s="61">
        <v>-877588.64</v>
      </c>
      <c r="N710" s="61">
        <v>-935342.18</v>
      </c>
      <c r="O710" s="61">
        <v>-1002237.34</v>
      </c>
      <c r="P710" s="61">
        <v>-1083577.81</v>
      </c>
      <c r="Q710" s="61">
        <v>-1203759.8999999999</v>
      </c>
      <c r="R710" s="61">
        <v>-1369970.63</v>
      </c>
      <c r="S710" s="62">
        <f t="shared" si="161"/>
        <v>-790955.50583333336</v>
      </c>
      <c r="T710" s="29"/>
      <c r="U710" s="29"/>
      <c r="V710" s="29"/>
      <c r="W710" s="51">
        <v>-790955.50583333336</v>
      </c>
      <c r="X710" s="29"/>
      <c r="Y710" s="91"/>
      <c r="Z710" s="91"/>
      <c r="AA710" s="91"/>
      <c r="AB710" s="29"/>
      <c r="AC710" s="51">
        <f t="shared" si="162"/>
        <v>-790955.50583333336</v>
      </c>
      <c r="AD710" s="29"/>
      <c r="AE710" s="29"/>
      <c r="AF710" s="33"/>
    </row>
    <row r="711" spans="1:32">
      <c r="A711" s="29">
        <v>697</v>
      </c>
      <c r="B711" s="95" t="s">
        <v>291</v>
      </c>
      <c r="C711" s="95" t="s">
        <v>1153</v>
      </c>
      <c r="D711" s="95" t="s">
        <v>549</v>
      </c>
      <c r="E711" s="97" t="s">
        <v>550</v>
      </c>
      <c r="F711" s="61">
        <v>-4097.88</v>
      </c>
      <c r="G711" s="61">
        <v>698.84</v>
      </c>
      <c r="H711" s="61">
        <v>1683.18</v>
      </c>
      <c r="I711" s="61">
        <v>2614.09</v>
      </c>
      <c r="J711" s="61">
        <v>1566.87</v>
      </c>
      <c r="K711" s="61">
        <v>1010.39</v>
      </c>
      <c r="L711" s="61">
        <v>1205.26</v>
      </c>
      <c r="M711" s="61">
        <v>1116.69</v>
      </c>
      <c r="N711" s="61">
        <v>2478.7600000000002</v>
      </c>
      <c r="O711" s="61">
        <v>6343.87</v>
      </c>
      <c r="P711" s="61">
        <v>11682.66</v>
      </c>
      <c r="Q711" s="61">
        <v>11574.86</v>
      </c>
      <c r="R711" s="61">
        <v>13845.87</v>
      </c>
      <c r="S711" s="62">
        <f t="shared" si="161"/>
        <v>3904.1220833333336</v>
      </c>
      <c r="T711" s="29"/>
      <c r="U711" s="29"/>
      <c r="V711" s="29"/>
      <c r="W711" s="51">
        <v>3904.1220833333336</v>
      </c>
      <c r="X711" s="29"/>
      <c r="Y711" s="91"/>
      <c r="Z711" s="91"/>
      <c r="AA711" s="91"/>
      <c r="AB711" s="29"/>
      <c r="AC711" s="51">
        <f t="shared" si="162"/>
        <v>3904.1220833333336</v>
      </c>
      <c r="AD711" s="29"/>
      <c r="AE711" s="29"/>
      <c r="AF711" s="33"/>
    </row>
    <row r="712" spans="1:32">
      <c r="A712" s="29">
        <v>698</v>
      </c>
      <c r="B712" s="95" t="s">
        <v>291</v>
      </c>
      <c r="C712" s="95" t="s">
        <v>1153</v>
      </c>
      <c r="D712" s="95" t="s">
        <v>551</v>
      </c>
      <c r="E712" s="97" t="s">
        <v>552</v>
      </c>
      <c r="F712" s="61">
        <v>-55424.76</v>
      </c>
      <c r="G712" s="61">
        <v>-6424.65</v>
      </c>
      <c r="H712" s="61">
        <v>-12959.12</v>
      </c>
      <c r="I712" s="61">
        <v>-19237.22</v>
      </c>
      <c r="J712" s="61">
        <v>-25427.34</v>
      </c>
      <c r="K712" s="61">
        <v>-30172.880000000001</v>
      </c>
      <c r="L712" s="61">
        <v>-33951.65</v>
      </c>
      <c r="M712" s="61">
        <v>-36698.17</v>
      </c>
      <c r="N712" s="61">
        <v>-39032.120000000003</v>
      </c>
      <c r="O712" s="61">
        <v>-41739.82</v>
      </c>
      <c r="P712" s="61">
        <v>-45090.48</v>
      </c>
      <c r="Q712" s="61">
        <v>-50038.52</v>
      </c>
      <c r="R712" s="61">
        <v>-56503.89</v>
      </c>
      <c r="S712" s="62">
        <f t="shared" si="161"/>
        <v>-33061.357916666668</v>
      </c>
      <c r="T712" s="29"/>
      <c r="U712" s="29"/>
      <c r="V712" s="29"/>
      <c r="W712" s="51">
        <v>-33061.357916666668</v>
      </c>
      <c r="X712" s="29"/>
      <c r="Y712" s="91"/>
      <c r="Z712" s="91"/>
      <c r="AA712" s="91"/>
      <c r="AB712" s="29"/>
      <c r="AC712" s="51">
        <f t="shared" si="162"/>
        <v>-33061.357916666668</v>
      </c>
      <c r="AD712" s="29"/>
      <c r="AE712" s="29"/>
      <c r="AF712" s="33"/>
    </row>
    <row r="713" spans="1:32">
      <c r="A713" s="29">
        <v>699</v>
      </c>
      <c r="B713" s="95" t="s">
        <v>291</v>
      </c>
      <c r="C713" s="95" t="s">
        <v>1158</v>
      </c>
      <c r="D713" s="95" t="s">
        <v>1154</v>
      </c>
      <c r="E713" s="97" t="s">
        <v>553</v>
      </c>
      <c r="F713" s="61">
        <v>-10509.540000000299</v>
      </c>
      <c r="G713" s="61">
        <v>494118.74</v>
      </c>
      <c r="H713" s="61">
        <v>-421702.98</v>
      </c>
      <c r="I713" s="61">
        <v>3870226.5</v>
      </c>
      <c r="J713" s="61">
        <v>8511996.7799999993</v>
      </c>
      <c r="K713" s="61">
        <v>9696307.3399999999</v>
      </c>
      <c r="L713" s="61">
        <v>11486517.609999999</v>
      </c>
      <c r="M713" s="61">
        <v>10680379.01</v>
      </c>
      <c r="N713" s="61">
        <v>10611922.880000001</v>
      </c>
      <c r="O713" s="61">
        <v>9743282.6300000008</v>
      </c>
      <c r="P713" s="61">
        <v>6412186.4000000004</v>
      </c>
      <c r="Q713" s="61">
        <v>197206.890000001</v>
      </c>
      <c r="R713" s="61">
        <v>-7765695.1200000001</v>
      </c>
      <c r="S713" s="62">
        <f t="shared" si="161"/>
        <v>5616194.9558333335</v>
      </c>
      <c r="T713" s="29"/>
      <c r="U713" s="29"/>
      <c r="V713" s="29"/>
      <c r="W713" s="51">
        <v>5616194.9558333335</v>
      </c>
      <c r="X713" s="29"/>
      <c r="Y713" s="91"/>
      <c r="Z713" s="91"/>
      <c r="AA713" s="91"/>
      <c r="AB713" s="29"/>
      <c r="AC713" s="51">
        <f t="shared" si="162"/>
        <v>5616194.9558333335</v>
      </c>
      <c r="AD713" s="29"/>
      <c r="AE713" s="29"/>
      <c r="AF713" s="33"/>
    </row>
    <row r="714" spans="1:32">
      <c r="A714" s="29">
        <v>700</v>
      </c>
      <c r="B714" s="95" t="s">
        <v>291</v>
      </c>
      <c r="C714" s="95" t="s">
        <v>1158</v>
      </c>
      <c r="D714" s="95" t="s">
        <v>533</v>
      </c>
      <c r="E714" s="97" t="s">
        <v>637</v>
      </c>
      <c r="F714" s="61">
        <v>15941.51</v>
      </c>
      <c r="G714" s="61">
        <v>13918.91</v>
      </c>
      <c r="H714" s="61">
        <v>-11879.03</v>
      </c>
      <c r="I714" s="61">
        <v>109021.07</v>
      </c>
      <c r="J714" s="61">
        <v>239775.9</v>
      </c>
      <c r="K714" s="61">
        <v>273136.94</v>
      </c>
      <c r="L714" s="61">
        <v>323562.23999999999</v>
      </c>
      <c r="M714" s="61">
        <v>300844.82</v>
      </c>
      <c r="N714" s="61">
        <v>298915.69</v>
      </c>
      <c r="O714" s="61">
        <v>274436.95</v>
      </c>
      <c r="P714" s="61">
        <v>180564.87</v>
      </c>
      <c r="Q714" s="61">
        <v>13307.43</v>
      </c>
      <c r="R714" s="61">
        <v>-205675.81</v>
      </c>
      <c r="S714" s="62">
        <f t="shared" si="161"/>
        <v>160061.55333333332</v>
      </c>
      <c r="T714" s="29"/>
      <c r="U714" s="29"/>
      <c r="V714" s="29"/>
      <c r="W714" s="51">
        <v>160061.55333333332</v>
      </c>
      <c r="X714" s="29"/>
      <c r="Y714" s="91"/>
      <c r="Z714" s="91"/>
      <c r="AA714" s="91"/>
      <c r="AB714" s="29"/>
      <c r="AC714" s="51">
        <f t="shared" si="162"/>
        <v>160061.55333333332</v>
      </c>
      <c r="AD714" s="29"/>
      <c r="AE714" s="29"/>
      <c r="AF714" s="33"/>
    </row>
    <row r="715" spans="1:32">
      <c r="A715" s="29">
        <v>701</v>
      </c>
      <c r="B715" s="95" t="s">
        <v>291</v>
      </c>
      <c r="C715" s="95" t="s">
        <v>1158</v>
      </c>
      <c r="D715" s="95" t="s">
        <v>1156</v>
      </c>
      <c r="E715" s="97" t="s">
        <v>554</v>
      </c>
      <c r="F715" s="61">
        <v>2154945.9300000002</v>
      </c>
      <c r="G715" s="61">
        <v>339193.35</v>
      </c>
      <c r="H715" s="61">
        <v>-206355.48</v>
      </c>
      <c r="I715" s="61">
        <v>2526163.98</v>
      </c>
      <c r="J715" s="61">
        <v>5707821.1399999997</v>
      </c>
      <c r="K715" s="61">
        <v>6389253.4299999997</v>
      </c>
      <c r="L715" s="61">
        <v>7784039.8700000001</v>
      </c>
      <c r="M715" s="61">
        <v>6999126.25</v>
      </c>
      <c r="N715" s="61">
        <v>6863075.1699999999</v>
      </c>
      <c r="O715" s="61">
        <v>6103191.7000000002</v>
      </c>
      <c r="P715" s="61">
        <v>3841344.64</v>
      </c>
      <c r="Q715" s="61">
        <v>132784.47000000099</v>
      </c>
      <c r="R715" s="61">
        <v>-5271331.12</v>
      </c>
      <c r="S715" s="62">
        <f t="shared" si="161"/>
        <v>3743453.8270833339</v>
      </c>
      <c r="T715" s="29"/>
      <c r="U715" s="29"/>
      <c r="V715" s="29"/>
      <c r="W715" s="51">
        <v>3743453.8270833339</v>
      </c>
      <c r="X715" s="29"/>
      <c r="Y715" s="91"/>
      <c r="Z715" s="91"/>
      <c r="AA715" s="91"/>
      <c r="AB715" s="29"/>
      <c r="AC715" s="51">
        <f t="shared" si="162"/>
        <v>3743453.8270833339</v>
      </c>
      <c r="AD715" s="29"/>
      <c r="AE715" s="29"/>
      <c r="AF715" s="33"/>
    </row>
    <row r="716" spans="1:32">
      <c r="A716" s="29">
        <v>702</v>
      </c>
      <c r="B716" s="95" t="s">
        <v>291</v>
      </c>
      <c r="C716" s="95" t="s">
        <v>1158</v>
      </c>
      <c r="D716" s="95" t="s">
        <v>540</v>
      </c>
      <c r="E716" s="97" t="s">
        <v>638</v>
      </c>
      <c r="F716" s="61">
        <v>48829.03</v>
      </c>
      <c r="G716" s="61">
        <v>9139.16</v>
      </c>
      <c r="H716" s="61">
        <v>-7711.49</v>
      </c>
      <c r="I716" s="61">
        <v>74702.55</v>
      </c>
      <c r="J716" s="61">
        <v>170775.07</v>
      </c>
      <c r="K716" s="61">
        <v>191233.56</v>
      </c>
      <c r="L716" s="61">
        <v>233220.78</v>
      </c>
      <c r="M716" s="61">
        <v>209286.94</v>
      </c>
      <c r="N716" s="61">
        <v>205182.41</v>
      </c>
      <c r="O716" s="61">
        <v>182077.08</v>
      </c>
      <c r="P716" s="61">
        <v>113700.64</v>
      </c>
      <c r="Q716" s="61">
        <v>8406.6800000000094</v>
      </c>
      <c r="R716" s="61">
        <v>-150217.79</v>
      </c>
      <c r="S716" s="62">
        <f t="shared" si="161"/>
        <v>111609.91666666667</v>
      </c>
      <c r="T716" s="29"/>
      <c r="U716" s="29"/>
      <c r="V716" s="29"/>
      <c r="W716" s="51">
        <v>111609.91666666667</v>
      </c>
      <c r="X716" s="29"/>
      <c r="Y716" s="91"/>
      <c r="Z716" s="91"/>
      <c r="AA716" s="91"/>
      <c r="AB716" s="29"/>
      <c r="AC716" s="51">
        <f t="shared" si="162"/>
        <v>111609.91666666667</v>
      </c>
      <c r="AD716" s="29"/>
      <c r="AE716" s="29"/>
      <c r="AF716" s="33"/>
    </row>
    <row r="717" spans="1:32">
      <c r="A717" s="29">
        <v>703</v>
      </c>
      <c r="B717" s="95" t="s">
        <v>291</v>
      </c>
      <c r="C717" s="95" t="s">
        <v>1158</v>
      </c>
      <c r="D717" s="95" t="s">
        <v>1166</v>
      </c>
      <c r="E717" s="97" t="s">
        <v>556</v>
      </c>
      <c r="F717" s="61">
        <v>198.19</v>
      </c>
      <c r="G717" s="61">
        <v>0</v>
      </c>
      <c r="H717" s="61">
        <v>0</v>
      </c>
      <c r="I717" s="61">
        <v>0</v>
      </c>
      <c r="J717" s="61">
        <v>0</v>
      </c>
      <c r="K717" s="61">
        <v>0</v>
      </c>
      <c r="L717" s="61">
        <v>0</v>
      </c>
      <c r="M717" s="61">
        <v>0</v>
      </c>
      <c r="N717" s="61">
        <v>0</v>
      </c>
      <c r="O717" s="61">
        <v>0</v>
      </c>
      <c r="P717" s="61">
        <v>0</v>
      </c>
      <c r="Q717" s="61">
        <v>0</v>
      </c>
      <c r="R717" s="61">
        <v>0</v>
      </c>
      <c r="S717" s="62">
        <f t="shared" si="161"/>
        <v>8.2579166666666666</v>
      </c>
      <c r="T717" s="29"/>
      <c r="U717" s="29"/>
      <c r="V717" s="29"/>
      <c r="W717" s="51">
        <v>8.2579166666666666</v>
      </c>
      <c r="X717" s="29"/>
      <c r="Y717" s="91"/>
      <c r="Z717" s="91"/>
      <c r="AA717" s="91"/>
      <c r="AB717" s="29"/>
      <c r="AC717" s="51">
        <f t="shared" si="162"/>
        <v>8.2579166666666666</v>
      </c>
      <c r="AD717" s="29"/>
      <c r="AE717" s="29"/>
      <c r="AF717" s="33"/>
    </row>
    <row r="718" spans="1:32">
      <c r="A718" s="29">
        <v>704</v>
      </c>
      <c r="B718" s="95" t="s">
        <v>291</v>
      </c>
      <c r="C718" s="95" t="s">
        <v>1158</v>
      </c>
      <c r="D718" s="95" t="s">
        <v>1157</v>
      </c>
      <c r="E718" s="97" t="s">
        <v>555</v>
      </c>
      <c r="F718" s="61">
        <v>5119.1699999999901</v>
      </c>
      <c r="G718" s="61">
        <v>-2404.2399999999998</v>
      </c>
      <c r="H718" s="61">
        <v>2913.56</v>
      </c>
      <c r="I718" s="61">
        <v>6084.36</v>
      </c>
      <c r="J718" s="61">
        <v>41262.49</v>
      </c>
      <c r="K718" s="61">
        <v>64950.34</v>
      </c>
      <c r="L718" s="61">
        <v>90589.77</v>
      </c>
      <c r="M718" s="61">
        <v>100554.82</v>
      </c>
      <c r="N718" s="61">
        <v>90746.39</v>
      </c>
      <c r="O718" s="61">
        <v>74929.820000000007</v>
      </c>
      <c r="P718" s="61">
        <v>36142.199999999997</v>
      </c>
      <c r="Q718" s="61">
        <v>-11558.49</v>
      </c>
      <c r="R718" s="61">
        <v>-55216.7</v>
      </c>
      <c r="S718" s="62">
        <f t="shared" si="161"/>
        <v>39096.854583333334</v>
      </c>
      <c r="T718" s="29"/>
      <c r="U718" s="29"/>
      <c r="V718" s="29"/>
      <c r="W718" s="51">
        <v>39096.854583333334</v>
      </c>
      <c r="X718" s="29"/>
      <c r="Y718" s="91"/>
      <c r="Z718" s="91"/>
      <c r="AA718" s="91"/>
      <c r="AB718" s="29"/>
      <c r="AC718" s="51">
        <f t="shared" si="162"/>
        <v>39096.854583333334</v>
      </c>
      <c r="AD718" s="29"/>
      <c r="AE718" s="29"/>
      <c r="AF718" s="33"/>
    </row>
    <row r="719" spans="1:32">
      <c r="A719" s="29">
        <v>705</v>
      </c>
      <c r="B719" s="95" t="s">
        <v>291</v>
      </c>
      <c r="C719" s="95" t="s">
        <v>1159</v>
      </c>
      <c r="D719" s="95" t="s">
        <v>561</v>
      </c>
      <c r="E719" s="97" t="s">
        <v>562</v>
      </c>
      <c r="F719" s="61">
        <v>-2795.78</v>
      </c>
      <c r="G719" s="61">
        <v>0</v>
      </c>
      <c r="H719" s="61">
        <v>-1451.28</v>
      </c>
      <c r="I719" s="61">
        <v>-1451.28</v>
      </c>
      <c r="J719" s="61">
        <v>-1451.28</v>
      </c>
      <c r="K719" s="61">
        <v>-2332.1999999999998</v>
      </c>
      <c r="L719" s="61">
        <v>-3989.34</v>
      </c>
      <c r="M719" s="61">
        <v>-3989.34</v>
      </c>
      <c r="N719" s="61">
        <v>-9952.48</v>
      </c>
      <c r="O719" s="61">
        <v>-9952.48</v>
      </c>
      <c r="P719" s="61">
        <v>-9952.48</v>
      </c>
      <c r="Q719" s="61">
        <v>-11034.86</v>
      </c>
      <c r="R719" s="61">
        <v>-11034.86</v>
      </c>
      <c r="S719" s="62">
        <f t="shared" si="161"/>
        <v>-5206.0283333333336</v>
      </c>
      <c r="T719" s="29"/>
      <c r="U719" s="29"/>
      <c r="V719" s="29"/>
      <c r="W719" s="51">
        <v>-5206.0283333333336</v>
      </c>
      <c r="X719" s="29"/>
      <c r="Y719" s="91"/>
      <c r="Z719" s="91"/>
      <c r="AA719" s="91"/>
      <c r="AB719" s="29"/>
      <c r="AC719" s="51">
        <f t="shared" si="162"/>
        <v>-5206.0283333333336</v>
      </c>
      <c r="AD719" s="29"/>
      <c r="AE719" s="29"/>
      <c r="AF719" s="33"/>
    </row>
    <row r="720" spans="1:32">
      <c r="A720" s="29">
        <v>706</v>
      </c>
      <c r="B720" s="95" t="s">
        <v>291</v>
      </c>
      <c r="C720" s="95" t="s">
        <v>1159</v>
      </c>
      <c r="D720" s="95" t="s">
        <v>563</v>
      </c>
      <c r="E720" s="97" t="s">
        <v>564</v>
      </c>
      <c r="F720" s="61">
        <v>0</v>
      </c>
      <c r="G720" s="61">
        <v>0</v>
      </c>
      <c r="H720" s="61">
        <v>0</v>
      </c>
      <c r="I720" s="61">
        <v>0</v>
      </c>
      <c r="J720" s="61">
        <v>0</v>
      </c>
      <c r="K720" s="61">
        <v>0</v>
      </c>
      <c r="L720" s="61">
        <v>0</v>
      </c>
      <c r="M720" s="61">
        <v>0</v>
      </c>
      <c r="N720" s="61">
        <v>0</v>
      </c>
      <c r="O720" s="61">
        <v>0</v>
      </c>
      <c r="P720" s="61">
        <v>0</v>
      </c>
      <c r="Q720" s="61">
        <v>0</v>
      </c>
      <c r="R720" s="61">
        <v>0</v>
      </c>
      <c r="S720" s="62">
        <f t="shared" si="161"/>
        <v>0</v>
      </c>
      <c r="T720" s="29"/>
      <c r="U720" s="29"/>
      <c r="V720" s="29"/>
      <c r="W720" s="51">
        <v>0</v>
      </c>
      <c r="X720" s="29"/>
      <c r="Y720" s="91"/>
      <c r="Z720" s="91"/>
      <c r="AA720" s="91"/>
      <c r="AB720" s="29"/>
      <c r="AC720" s="51">
        <f t="shared" si="162"/>
        <v>0</v>
      </c>
      <c r="AD720" s="29"/>
      <c r="AE720" s="29"/>
      <c r="AF720" s="33"/>
    </row>
    <row r="721" spans="1:32">
      <c r="A721" s="29">
        <v>707</v>
      </c>
      <c r="B721" s="95" t="s">
        <v>291</v>
      </c>
      <c r="C721" s="95" t="s">
        <v>1159</v>
      </c>
      <c r="D721" s="95" t="s">
        <v>557</v>
      </c>
      <c r="E721" s="97" t="s">
        <v>558</v>
      </c>
      <c r="F721" s="61">
        <v>-215718.02</v>
      </c>
      <c r="G721" s="61">
        <v>-13821.35</v>
      </c>
      <c r="H721" s="61">
        <v>-23864.240000000002</v>
      </c>
      <c r="I721" s="61">
        <v>-34548.449999999997</v>
      </c>
      <c r="J721" s="61">
        <v>-41286.129999999997</v>
      </c>
      <c r="K721" s="61">
        <v>-50830.04</v>
      </c>
      <c r="L721" s="61">
        <v>-59132.77</v>
      </c>
      <c r="M721" s="61">
        <v>-67791.61</v>
      </c>
      <c r="N721" s="61">
        <v>-76585.27</v>
      </c>
      <c r="O721" s="61">
        <v>-85052.62</v>
      </c>
      <c r="P721" s="61">
        <v>-92331.81</v>
      </c>
      <c r="Q721" s="61">
        <v>-102323.73</v>
      </c>
      <c r="R721" s="61">
        <v>-114181.85</v>
      </c>
      <c r="S721" s="62">
        <f t="shared" si="161"/>
        <v>-67709.82958333334</v>
      </c>
      <c r="T721" s="29"/>
      <c r="U721" s="29"/>
      <c r="V721" s="29"/>
      <c r="W721" s="51">
        <v>-67709.82958333334</v>
      </c>
      <c r="X721" s="29"/>
      <c r="Y721" s="91"/>
      <c r="Z721" s="91"/>
      <c r="AA721" s="91"/>
      <c r="AB721" s="29"/>
      <c r="AC721" s="51">
        <f t="shared" si="162"/>
        <v>-67709.82958333334</v>
      </c>
      <c r="AD721" s="29"/>
      <c r="AE721" s="29"/>
      <c r="AF721" s="33"/>
    </row>
    <row r="722" spans="1:32">
      <c r="A722" s="29">
        <v>708</v>
      </c>
      <c r="B722" s="95" t="s">
        <v>291</v>
      </c>
      <c r="C722" s="95" t="s">
        <v>1159</v>
      </c>
      <c r="D722" s="95" t="s">
        <v>559</v>
      </c>
      <c r="E722" s="97" t="s">
        <v>565</v>
      </c>
      <c r="F722" s="61">
        <v>-80121.63</v>
      </c>
      <c r="G722" s="61">
        <v>0</v>
      </c>
      <c r="H722" s="61">
        <v>-5249.85</v>
      </c>
      <c r="I722" s="61">
        <v>-6734.25</v>
      </c>
      <c r="J722" s="61">
        <v>-15304.47</v>
      </c>
      <c r="K722" s="61">
        <v>-24999.45</v>
      </c>
      <c r="L722" s="61">
        <v>-36300.75</v>
      </c>
      <c r="M722" s="61">
        <v>-37243.31</v>
      </c>
      <c r="N722" s="61">
        <v>-47975.53</v>
      </c>
      <c r="O722" s="61">
        <v>-48335.519999999997</v>
      </c>
      <c r="P722" s="61">
        <v>-48335.519999999997</v>
      </c>
      <c r="Q722" s="61">
        <v>-57746.19</v>
      </c>
      <c r="R722" s="61">
        <v>-63169.93</v>
      </c>
      <c r="S722" s="62">
        <f t="shared" si="161"/>
        <v>-33322.551666666666</v>
      </c>
      <c r="T722" s="29"/>
      <c r="U722" s="29"/>
      <c r="V722" s="29"/>
      <c r="W722" s="51">
        <v>-33322.551666666666</v>
      </c>
      <c r="X722" s="29"/>
      <c r="Y722" s="91"/>
      <c r="Z722" s="91"/>
      <c r="AA722" s="91"/>
      <c r="AB722" s="29"/>
      <c r="AC722" s="51">
        <f t="shared" si="162"/>
        <v>-33322.551666666666</v>
      </c>
      <c r="AD722" s="29"/>
      <c r="AE722" s="29"/>
      <c r="AF722" s="33"/>
    </row>
    <row r="723" spans="1:32">
      <c r="A723" s="29">
        <v>709</v>
      </c>
      <c r="B723" s="95" t="s">
        <v>291</v>
      </c>
      <c r="C723" s="95" t="s">
        <v>1160</v>
      </c>
      <c r="D723" s="95" t="s">
        <v>1161</v>
      </c>
      <c r="E723" s="97" t="s">
        <v>566</v>
      </c>
      <c r="F723" s="61">
        <v>-16167612.210000001</v>
      </c>
      <c r="G723" s="61">
        <v>-1505456.04</v>
      </c>
      <c r="H723" s="61">
        <v>-3025559.55</v>
      </c>
      <c r="I723" s="61">
        <v>-4495064.49</v>
      </c>
      <c r="J723" s="61">
        <v>-6006620.2300000004</v>
      </c>
      <c r="K723" s="61">
        <v>-7447910.5300000003</v>
      </c>
      <c r="L723" s="61">
        <v>-8837079.3800000008</v>
      </c>
      <c r="M723" s="61">
        <v>-10194570.59</v>
      </c>
      <c r="N723" s="61">
        <v>-11509750.369999999</v>
      </c>
      <c r="O723" s="61">
        <v>-12871411.050000001</v>
      </c>
      <c r="P723" s="61">
        <v>-14324254.220000001</v>
      </c>
      <c r="Q723" s="61">
        <v>-15863882.99</v>
      </c>
      <c r="R723" s="61">
        <v>-17386637.579999998</v>
      </c>
      <c r="S723" s="62">
        <f t="shared" si="161"/>
        <v>-9404890.3612500001</v>
      </c>
      <c r="T723" s="29"/>
      <c r="U723" s="29"/>
      <c r="V723" s="29"/>
      <c r="W723" s="51">
        <v>-9404890.3612500001</v>
      </c>
      <c r="X723" s="29"/>
      <c r="Y723" s="91"/>
      <c r="Z723" s="91"/>
      <c r="AA723" s="91"/>
      <c r="AB723" s="29"/>
      <c r="AC723" s="51">
        <f t="shared" si="162"/>
        <v>-9404890.3612500001</v>
      </c>
      <c r="AD723" s="29"/>
      <c r="AE723" s="29"/>
      <c r="AF723" s="33"/>
    </row>
    <row r="724" spans="1:32">
      <c r="A724" s="29">
        <v>710</v>
      </c>
      <c r="B724" s="95" t="s">
        <v>291</v>
      </c>
      <c r="C724" s="95" t="s">
        <v>1160</v>
      </c>
      <c r="D724" s="95" t="s">
        <v>1162</v>
      </c>
      <c r="E724" s="97" t="s">
        <v>567</v>
      </c>
      <c r="F724" s="61">
        <v>-8856524.3300000001</v>
      </c>
      <c r="G724" s="61">
        <v>-769165.64</v>
      </c>
      <c r="H724" s="61">
        <v>-1465966.81</v>
      </c>
      <c r="I724" s="61">
        <v>-2165862.91</v>
      </c>
      <c r="J724" s="61">
        <v>-3027687.87</v>
      </c>
      <c r="K724" s="61">
        <v>-3792173.09</v>
      </c>
      <c r="L724" s="61">
        <v>-4471172.32</v>
      </c>
      <c r="M724" s="61">
        <v>-5295579.55</v>
      </c>
      <c r="N724" s="61">
        <v>-6240645.6500000004</v>
      </c>
      <c r="O724" s="61">
        <v>-7200446.9199999999</v>
      </c>
      <c r="P724" s="61">
        <v>-8148782.9400000004</v>
      </c>
      <c r="Q724" s="61">
        <v>-8938223.5800000001</v>
      </c>
      <c r="R724" s="61">
        <v>-9732235.3000000007</v>
      </c>
      <c r="S724" s="62">
        <f t="shared" si="161"/>
        <v>-5067507.2579166666</v>
      </c>
      <c r="T724" s="29"/>
      <c r="U724" s="29"/>
      <c r="V724" s="29"/>
      <c r="W724" s="51">
        <v>-5067507.2579166666</v>
      </c>
      <c r="X724" s="29"/>
      <c r="Y724" s="91"/>
      <c r="Z724" s="91"/>
      <c r="AA724" s="91"/>
      <c r="AB724" s="29"/>
      <c r="AC724" s="51">
        <f t="shared" si="162"/>
        <v>-5067507.2579166666</v>
      </c>
      <c r="AD724" s="29"/>
      <c r="AE724" s="29"/>
      <c r="AF724" s="33"/>
    </row>
    <row r="725" spans="1:32">
      <c r="A725" s="29">
        <v>711</v>
      </c>
      <c r="B725" s="95" t="s">
        <v>291</v>
      </c>
      <c r="C725" s="95" t="s">
        <v>1163</v>
      </c>
      <c r="D725" s="95" t="s">
        <v>1161</v>
      </c>
      <c r="E725" s="97" t="s">
        <v>568</v>
      </c>
      <c r="F725" s="61">
        <v>-166615.41</v>
      </c>
      <c r="G725" s="61">
        <v>-8089.99</v>
      </c>
      <c r="H725" s="61">
        <v>38892.61</v>
      </c>
      <c r="I725" s="61">
        <v>-4682.8100000000004</v>
      </c>
      <c r="J725" s="61">
        <v>65557.289999999994</v>
      </c>
      <c r="K725" s="61">
        <v>117658.1</v>
      </c>
      <c r="L725" s="61">
        <v>149321.26999999999</v>
      </c>
      <c r="M725" s="61">
        <v>192294.14</v>
      </c>
      <c r="N725" s="61">
        <v>144701.1</v>
      </c>
      <c r="O725" s="61">
        <v>56042.2</v>
      </c>
      <c r="P725" s="61">
        <v>-32782.050000000003</v>
      </c>
      <c r="Q725" s="61">
        <v>-15575.5</v>
      </c>
      <c r="R725" s="61">
        <v>-39516.959999999999</v>
      </c>
      <c r="S725" s="62">
        <f t="shared" si="161"/>
        <v>50022.514583333315</v>
      </c>
      <c r="T725" s="29"/>
      <c r="U725" s="29"/>
      <c r="V725" s="29"/>
      <c r="W725" s="51">
        <v>50022.514583333315</v>
      </c>
      <c r="X725" s="29"/>
      <c r="Y725" s="91"/>
      <c r="Z725" s="91"/>
      <c r="AA725" s="91"/>
      <c r="AB725" s="29"/>
      <c r="AC725" s="51">
        <f t="shared" si="162"/>
        <v>50022.514583333315</v>
      </c>
      <c r="AD725" s="29"/>
      <c r="AE725" s="29"/>
      <c r="AF725" s="33"/>
    </row>
    <row r="726" spans="1:32">
      <c r="A726" s="29">
        <v>712</v>
      </c>
      <c r="B726" s="95" t="s">
        <v>291</v>
      </c>
      <c r="C726" s="95" t="s">
        <v>1163</v>
      </c>
      <c r="D726" s="95" t="s">
        <v>1162</v>
      </c>
      <c r="E726" s="97" t="s">
        <v>569</v>
      </c>
      <c r="F726" s="61">
        <v>82089.179999999993</v>
      </c>
      <c r="G726" s="61">
        <v>72309.289999999994</v>
      </c>
      <c r="H726" s="61">
        <v>69204.97</v>
      </c>
      <c r="I726" s="61">
        <v>-92611.32</v>
      </c>
      <c r="J726" s="61">
        <v>4725.8599999999697</v>
      </c>
      <c r="K726" s="61">
        <v>90021.23</v>
      </c>
      <c r="L726" s="61">
        <v>-55222.05</v>
      </c>
      <c r="M726" s="61">
        <v>-175778.02</v>
      </c>
      <c r="N726" s="61">
        <v>-190528.67</v>
      </c>
      <c r="O726" s="61">
        <v>-177861.78</v>
      </c>
      <c r="P726" s="61">
        <v>-18561.22</v>
      </c>
      <c r="Q726" s="61">
        <v>-24565.27</v>
      </c>
      <c r="R726" s="61">
        <v>-53607.71</v>
      </c>
      <c r="S726" s="62">
        <f t="shared" si="161"/>
        <v>-40385.520416666666</v>
      </c>
      <c r="T726" s="29"/>
      <c r="U726" s="29"/>
      <c r="V726" s="29"/>
      <c r="W726" s="51">
        <v>-40385.520416666666</v>
      </c>
      <c r="X726" s="29"/>
      <c r="Y726" s="91"/>
      <c r="Z726" s="91"/>
      <c r="AA726" s="91"/>
      <c r="AB726" s="29"/>
      <c r="AC726" s="51">
        <f t="shared" si="162"/>
        <v>-40385.520416666666</v>
      </c>
      <c r="AD726" s="29"/>
      <c r="AE726" s="29"/>
      <c r="AF726" s="33"/>
    </row>
    <row r="727" spans="1:32">
      <c r="A727" s="29">
        <v>713</v>
      </c>
      <c r="B727" s="95" t="s">
        <v>291</v>
      </c>
      <c r="C727" s="95" t="s">
        <v>1164</v>
      </c>
      <c r="D727" s="95" t="s">
        <v>117</v>
      </c>
      <c r="E727" s="97" t="s">
        <v>241</v>
      </c>
      <c r="F727" s="61">
        <v>0</v>
      </c>
      <c r="G727" s="61">
        <v>0</v>
      </c>
      <c r="H727" s="61">
        <v>0</v>
      </c>
      <c r="I727" s="61">
        <v>0</v>
      </c>
      <c r="J727" s="61">
        <v>0</v>
      </c>
      <c r="K727" s="61">
        <v>0</v>
      </c>
      <c r="L727" s="61">
        <v>0</v>
      </c>
      <c r="M727" s="61">
        <v>0</v>
      </c>
      <c r="N727" s="61">
        <v>0</v>
      </c>
      <c r="O727" s="61">
        <v>0</v>
      </c>
      <c r="P727" s="61">
        <v>0</v>
      </c>
      <c r="Q727" s="61">
        <v>0</v>
      </c>
      <c r="R727" s="61">
        <v>0</v>
      </c>
      <c r="S727" s="62">
        <f t="shared" si="161"/>
        <v>0</v>
      </c>
      <c r="T727" s="29"/>
      <c r="U727" s="29"/>
      <c r="V727" s="29"/>
      <c r="W727" s="51">
        <v>0</v>
      </c>
      <c r="X727" s="29"/>
      <c r="Y727" s="91"/>
      <c r="Z727" s="91"/>
      <c r="AA727" s="91"/>
      <c r="AB727" s="29"/>
      <c r="AC727" s="51">
        <f t="shared" si="162"/>
        <v>0</v>
      </c>
      <c r="AD727" s="29"/>
      <c r="AE727" s="29"/>
      <c r="AF727" s="33"/>
    </row>
    <row r="728" spans="1:32">
      <c r="A728" s="29">
        <v>714</v>
      </c>
      <c r="B728" s="29" t="s">
        <v>291</v>
      </c>
      <c r="C728" s="95" t="s">
        <v>1152</v>
      </c>
      <c r="D728" s="95" t="s">
        <v>561</v>
      </c>
      <c r="E728" s="97" t="s">
        <v>572</v>
      </c>
      <c r="F728" s="61">
        <v>-5076.74</v>
      </c>
      <c r="G728" s="61">
        <v>0</v>
      </c>
      <c r="H728" s="61">
        <v>0</v>
      </c>
      <c r="I728" s="61">
        <v>0</v>
      </c>
      <c r="J728" s="61">
        <v>-3085.84</v>
      </c>
      <c r="K728" s="61">
        <v>-3085.84</v>
      </c>
      <c r="L728" s="61">
        <v>-3085.84</v>
      </c>
      <c r="M728" s="61">
        <v>-7989.78</v>
      </c>
      <c r="N728" s="61">
        <v>-7989.78</v>
      </c>
      <c r="O728" s="61">
        <v>-9738.8799999999992</v>
      </c>
      <c r="P728" s="61">
        <v>-11236.3</v>
      </c>
      <c r="Q728" s="61">
        <v>-15268.72</v>
      </c>
      <c r="R728" s="61">
        <v>-12765.78</v>
      </c>
      <c r="S728" s="62">
        <f t="shared" si="161"/>
        <v>-5866.8533333333326</v>
      </c>
      <c r="T728" s="29"/>
      <c r="U728" s="29"/>
      <c r="V728" s="29"/>
      <c r="W728" s="51">
        <v>-5866.8533333333326</v>
      </c>
      <c r="X728" s="29"/>
      <c r="Y728" s="91"/>
      <c r="Z728" s="91"/>
      <c r="AA728" s="91"/>
      <c r="AB728" s="29"/>
      <c r="AC728" s="51">
        <f t="shared" si="162"/>
        <v>-5866.8533333333326</v>
      </c>
      <c r="AD728" s="29"/>
      <c r="AE728" s="29"/>
      <c r="AF728" s="33"/>
    </row>
    <row r="729" spans="1:32">
      <c r="A729" s="29">
        <v>715</v>
      </c>
      <c r="B729" s="29" t="s">
        <v>291</v>
      </c>
      <c r="C729" s="95" t="s">
        <v>1152</v>
      </c>
      <c r="D729" s="95" t="s">
        <v>570</v>
      </c>
      <c r="E729" s="97" t="s">
        <v>571</v>
      </c>
      <c r="F729" s="61">
        <v>-41015.42</v>
      </c>
      <c r="G729" s="61">
        <v>-50</v>
      </c>
      <c r="H729" s="61">
        <v>-100</v>
      </c>
      <c r="I729" s="61">
        <v>-150</v>
      </c>
      <c r="J729" s="61">
        <v>-200</v>
      </c>
      <c r="K729" s="61">
        <v>-200</v>
      </c>
      <c r="L729" s="61">
        <v>-200</v>
      </c>
      <c r="M729" s="61">
        <v>-200</v>
      </c>
      <c r="N729" s="61">
        <v>-277.77999999999997</v>
      </c>
      <c r="O729" s="61">
        <v>-377.78</v>
      </c>
      <c r="P729" s="61">
        <v>-377.78</v>
      </c>
      <c r="Q729" s="61">
        <v>-377.78</v>
      </c>
      <c r="R729" s="61">
        <v>-427.78</v>
      </c>
      <c r="S729" s="62">
        <f t="shared" si="161"/>
        <v>-1936.0599999999997</v>
      </c>
      <c r="T729" s="29"/>
      <c r="U729" s="29"/>
      <c r="V729" s="29"/>
      <c r="W729" s="51">
        <v>-1936.0599999999997</v>
      </c>
      <c r="X729" s="29"/>
      <c r="Y729" s="91"/>
      <c r="Z729" s="91"/>
      <c r="AA729" s="91"/>
      <c r="AB729" s="29"/>
      <c r="AC729" s="51">
        <f t="shared" si="162"/>
        <v>-1936.0599999999997</v>
      </c>
      <c r="AD729" s="29"/>
      <c r="AE729" s="29"/>
      <c r="AF729" s="33"/>
    </row>
    <row r="730" spans="1:32">
      <c r="A730" s="29">
        <v>716</v>
      </c>
      <c r="B730" s="29" t="s">
        <v>291</v>
      </c>
      <c r="C730" s="95" t="s">
        <v>1152</v>
      </c>
      <c r="D730" s="95" t="s">
        <v>563</v>
      </c>
      <c r="E730" s="97" t="s">
        <v>573</v>
      </c>
      <c r="F730" s="61">
        <v>-2083.2199999999998</v>
      </c>
      <c r="G730" s="61">
        <v>-514.71</v>
      </c>
      <c r="H730" s="61">
        <v>-514.71</v>
      </c>
      <c r="I730" s="61">
        <v>-951.76</v>
      </c>
      <c r="J730" s="61">
        <v>-951.76</v>
      </c>
      <c r="K730" s="61">
        <v>-951.76</v>
      </c>
      <c r="L730" s="61">
        <v>-1016.69</v>
      </c>
      <c r="M730" s="61">
        <v>-1016.69</v>
      </c>
      <c r="N730" s="61">
        <v>-2003.01</v>
      </c>
      <c r="O730" s="61">
        <v>-2359.4</v>
      </c>
      <c r="P730" s="61">
        <v>-2359.4</v>
      </c>
      <c r="Q730" s="61">
        <v>-2950.07</v>
      </c>
      <c r="R730" s="61">
        <v>-3099.44</v>
      </c>
      <c r="S730" s="62">
        <f t="shared" ref="S730:S733" si="163">((F730+R730)+((G730+H730+I730+J730+K730+L730+M730+N730+O730+P730+Q730)*2))/24</f>
        <v>-1515.1075000000001</v>
      </c>
      <c r="T730" s="29"/>
      <c r="U730" s="29"/>
      <c r="V730" s="29"/>
      <c r="W730" s="51">
        <v>-1515.1075000000001</v>
      </c>
      <c r="X730" s="29"/>
      <c r="Y730" s="91"/>
      <c r="Z730" s="91"/>
      <c r="AA730" s="91"/>
      <c r="AB730" s="29"/>
      <c r="AC730" s="51">
        <f t="shared" ref="AC730:AC733" si="164">+S730</f>
        <v>-1515.1075000000001</v>
      </c>
      <c r="AD730" s="29"/>
      <c r="AE730" s="29"/>
      <c r="AF730" s="33"/>
    </row>
    <row r="731" spans="1:32">
      <c r="A731" s="29">
        <v>717</v>
      </c>
      <c r="B731" s="29" t="s">
        <v>291</v>
      </c>
      <c r="C731" s="95" t="s">
        <v>1152</v>
      </c>
      <c r="D731" s="95" t="s">
        <v>559</v>
      </c>
      <c r="E731" s="97" t="s">
        <v>574</v>
      </c>
      <c r="F731" s="61">
        <v>-14211.57</v>
      </c>
      <c r="G731" s="61">
        <v>-327.29000000000002</v>
      </c>
      <c r="H731" s="61">
        <v>-1502.89</v>
      </c>
      <c r="I731" s="61">
        <v>-1502.89</v>
      </c>
      <c r="J731" s="61">
        <v>-1502.89</v>
      </c>
      <c r="K731" s="61">
        <v>-1983.67</v>
      </c>
      <c r="L731" s="61">
        <v>-1983.67</v>
      </c>
      <c r="M731" s="61">
        <v>-3560.54</v>
      </c>
      <c r="N731" s="61">
        <v>-6582.73</v>
      </c>
      <c r="O731" s="61">
        <v>-6582.73</v>
      </c>
      <c r="P731" s="61">
        <v>-8342.73</v>
      </c>
      <c r="Q731" s="61">
        <v>-8342.73</v>
      </c>
      <c r="R731" s="61">
        <v>-8342.73</v>
      </c>
      <c r="S731" s="62">
        <f t="shared" si="163"/>
        <v>-4457.6591666666664</v>
      </c>
      <c r="T731" s="29"/>
      <c r="U731" s="29"/>
      <c r="V731" s="29"/>
      <c r="W731" s="51">
        <v>-4457.6591666666664</v>
      </c>
      <c r="X731" s="29"/>
      <c r="Y731" s="91"/>
      <c r="Z731" s="91"/>
      <c r="AA731" s="91"/>
      <c r="AB731" s="29"/>
      <c r="AC731" s="51">
        <f t="shared" si="164"/>
        <v>-4457.6591666666664</v>
      </c>
      <c r="AD731" s="29"/>
      <c r="AE731" s="29"/>
      <c r="AF731" s="33"/>
    </row>
    <row r="732" spans="1:32">
      <c r="A732" s="29">
        <v>718</v>
      </c>
      <c r="B732" s="29" t="s">
        <v>291</v>
      </c>
      <c r="C732" s="95" t="s">
        <v>1165</v>
      </c>
      <c r="D732" s="95"/>
      <c r="E732" s="97" t="s">
        <v>575</v>
      </c>
      <c r="F732" s="61">
        <v>279555.67</v>
      </c>
      <c r="G732" s="61">
        <v>-86282.559999999998</v>
      </c>
      <c r="H732" s="61">
        <v>-172852.39</v>
      </c>
      <c r="I732" s="61">
        <v>-208667.53</v>
      </c>
      <c r="J732" s="61">
        <v>-134037.53</v>
      </c>
      <c r="K732" s="61">
        <v>5817.0699999999797</v>
      </c>
      <c r="L732" s="61">
        <v>247399.34</v>
      </c>
      <c r="M732" s="61">
        <v>424612.24</v>
      </c>
      <c r="N732" s="61">
        <v>619214.91</v>
      </c>
      <c r="O732" s="61">
        <v>795182.35</v>
      </c>
      <c r="P732" s="61">
        <v>897529.62</v>
      </c>
      <c r="Q732" s="61">
        <v>930395.7</v>
      </c>
      <c r="R732" s="61">
        <v>984439.43</v>
      </c>
      <c r="S732" s="62">
        <f t="shared" si="163"/>
        <v>329192.39749999996</v>
      </c>
      <c r="T732" s="29"/>
      <c r="U732" s="29"/>
      <c r="V732" s="29"/>
      <c r="W732" s="51">
        <v>329192.39749999996</v>
      </c>
      <c r="X732" s="29"/>
      <c r="Y732" s="91"/>
      <c r="Z732" s="91"/>
      <c r="AA732" s="91"/>
      <c r="AB732" s="29"/>
      <c r="AC732" s="51">
        <f t="shared" si="164"/>
        <v>329192.39749999996</v>
      </c>
      <c r="AD732" s="29"/>
      <c r="AE732" s="29"/>
      <c r="AF732" s="33"/>
    </row>
    <row r="733" spans="1:32">
      <c r="A733" s="29">
        <v>719</v>
      </c>
      <c r="B733" s="29" t="s">
        <v>291</v>
      </c>
      <c r="C733" s="95" t="s">
        <v>1165</v>
      </c>
      <c r="D733" s="95" t="s">
        <v>19</v>
      </c>
      <c r="E733" s="97" t="s">
        <v>576</v>
      </c>
      <c r="F733" s="61">
        <v>-608879.27</v>
      </c>
      <c r="G733" s="61">
        <v>-54445.52</v>
      </c>
      <c r="H733" s="61">
        <v>-104877.16</v>
      </c>
      <c r="I733" s="61">
        <v>-168367</v>
      </c>
      <c r="J733" s="61">
        <v>-229213.27</v>
      </c>
      <c r="K733" s="61">
        <v>-269986.05</v>
      </c>
      <c r="L733" s="61">
        <v>-325035.33</v>
      </c>
      <c r="M733" s="61">
        <v>-386956.58</v>
      </c>
      <c r="N733" s="61">
        <v>-448081.87</v>
      </c>
      <c r="O733" s="61">
        <v>-509569.75</v>
      </c>
      <c r="P733" s="61">
        <v>-567322.37</v>
      </c>
      <c r="Q733" s="61">
        <v>-616864.80000000005</v>
      </c>
      <c r="R733" s="61">
        <v>-663318.12</v>
      </c>
      <c r="S733" s="62">
        <f t="shared" si="163"/>
        <v>-359734.86625000002</v>
      </c>
      <c r="T733" s="29"/>
      <c r="U733" s="29"/>
      <c r="V733" s="29"/>
      <c r="W733" s="51">
        <v>-359734.86625000002</v>
      </c>
      <c r="X733" s="29"/>
      <c r="Y733" s="91"/>
      <c r="Z733" s="91"/>
      <c r="AA733" s="91"/>
      <c r="AB733" s="29"/>
      <c r="AC733" s="51">
        <f t="shared" si="164"/>
        <v>-359734.86625000002</v>
      </c>
      <c r="AD733" s="29"/>
      <c r="AE733" s="29"/>
      <c r="AF733" s="33"/>
    </row>
    <row r="734" spans="1:32">
      <c r="A734" s="29">
        <v>720</v>
      </c>
      <c r="B734" s="29"/>
      <c r="C734" s="29"/>
      <c r="D734" s="29"/>
      <c r="E734" s="97" t="s">
        <v>243</v>
      </c>
      <c r="F734" s="64">
        <f t="shared" ref="F734:H734" si="165">SUM(F666:F733)</f>
        <v>-337332678.37999994</v>
      </c>
      <c r="G734" s="64">
        <f t="shared" si="165"/>
        <v>-48903032.910000019</v>
      </c>
      <c r="H734" s="64">
        <f t="shared" si="165"/>
        <v>-95219914.539999992</v>
      </c>
      <c r="I734" s="64">
        <f t="shared" ref="I734:S734" si="166">SUM(I666:I733)</f>
        <v>-133488925.14999996</v>
      </c>
      <c r="J734" s="64">
        <f t="shared" si="166"/>
        <v>-159405227.91999996</v>
      </c>
      <c r="K734" s="64">
        <f t="shared" si="166"/>
        <v>-177653650.30000001</v>
      </c>
      <c r="L734" s="64">
        <f t="shared" si="166"/>
        <v>-191319579.83000001</v>
      </c>
      <c r="M734" s="64">
        <f t="shared" si="166"/>
        <v>-205019154.09000006</v>
      </c>
      <c r="N734" s="64">
        <f t="shared" si="166"/>
        <v>-217606956.20000005</v>
      </c>
      <c r="O734" s="64">
        <f t="shared" si="166"/>
        <v>-232908554.65000004</v>
      </c>
      <c r="P734" s="64">
        <f t="shared" si="166"/>
        <v>-258697095.37000009</v>
      </c>
      <c r="Q734" s="64">
        <f t="shared" si="166"/>
        <v>-301448096.26999998</v>
      </c>
      <c r="R734" s="64">
        <f t="shared" si="166"/>
        <v>-364468848.76999998</v>
      </c>
      <c r="S734" s="64">
        <f t="shared" si="166"/>
        <v>-197714245.9004167</v>
      </c>
      <c r="T734" s="29"/>
      <c r="U734" s="29"/>
      <c r="V734" s="29"/>
      <c r="W734" s="29"/>
      <c r="X734" s="29"/>
      <c r="Y734" s="91"/>
      <c r="Z734" s="91"/>
      <c r="AA734" s="91"/>
      <c r="AB734" s="29"/>
      <c r="AC734" s="29"/>
      <c r="AD734" s="29"/>
      <c r="AE734" s="29"/>
      <c r="AF734" s="33"/>
    </row>
    <row r="735" spans="1:32">
      <c r="A735" s="29">
        <v>721</v>
      </c>
      <c r="B735" s="29"/>
      <c r="C735" s="29"/>
      <c r="D735" s="29"/>
      <c r="E735" s="97"/>
      <c r="F735" s="61"/>
      <c r="G735" s="61"/>
      <c r="H735" s="61"/>
      <c r="I735" s="61"/>
      <c r="J735" s="61"/>
      <c r="K735" s="61"/>
      <c r="L735" s="61"/>
      <c r="M735" s="61"/>
      <c r="N735" s="61"/>
      <c r="O735" s="61"/>
      <c r="P735" s="61"/>
      <c r="Q735" s="61"/>
      <c r="R735" s="61"/>
      <c r="S735" s="62"/>
      <c r="T735" s="29"/>
      <c r="U735" s="29"/>
      <c r="V735" s="29"/>
      <c r="W735" s="29"/>
      <c r="X735" s="29"/>
      <c r="Y735" s="91"/>
      <c r="Z735" s="91"/>
      <c r="AA735" s="91"/>
      <c r="AB735" s="29"/>
      <c r="AC735" s="29"/>
      <c r="AD735" s="29"/>
      <c r="AE735" s="29"/>
      <c r="AF735" s="33"/>
    </row>
    <row r="736" spans="1:32">
      <c r="A736" s="29">
        <v>722</v>
      </c>
      <c r="B736" s="95" t="s">
        <v>776</v>
      </c>
      <c r="C736" s="95" t="s">
        <v>1167</v>
      </c>
      <c r="D736" s="29"/>
      <c r="E736" s="97" t="s">
        <v>246</v>
      </c>
      <c r="F736" s="61">
        <v>-5925.56</v>
      </c>
      <c r="G736" s="61">
        <v>-1235.31</v>
      </c>
      <c r="H736" s="61">
        <v>-1576.7</v>
      </c>
      <c r="I736" s="61">
        <v>-2155.4</v>
      </c>
      <c r="J736" s="61">
        <v>-2445.25</v>
      </c>
      <c r="K736" s="61">
        <v>-3009.5</v>
      </c>
      <c r="L736" s="61">
        <v>-3629.69</v>
      </c>
      <c r="M736" s="61">
        <v>-3967.52</v>
      </c>
      <c r="N736" s="61">
        <v>-4258.96</v>
      </c>
      <c r="O736" s="61">
        <v>-4621.8900000000003</v>
      </c>
      <c r="P736" s="61">
        <v>-4800.49</v>
      </c>
      <c r="Q736" s="61">
        <v>-8591.74</v>
      </c>
      <c r="R736" s="61">
        <v>-9110.85</v>
      </c>
      <c r="S736" s="62">
        <f t="shared" ref="S736:S746" si="167">((F736+R736)+((G736+H736+I736+J736+K736+L736+M736+N736+O736+P736+Q736)*2))/24</f>
        <v>-3984.2212500000001</v>
      </c>
      <c r="T736" s="29"/>
      <c r="U736" s="29"/>
      <c r="V736" s="29"/>
      <c r="W736" s="51">
        <v>-3984.2212500000001</v>
      </c>
      <c r="X736" s="29"/>
      <c r="Y736" s="91"/>
      <c r="Z736" s="91"/>
      <c r="AA736" s="91"/>
      <c r="AB736" s="29"/>
      <c r="AC736" s="51">
        <f t="shared" ref="AC736:AC746" si="168">+S736</f>
        <v>-3984.2212500000001</v>
      </c>
      <c r="AD736" s="29"/>
      <c r="AE736" s="29"/>
      <c r="AF736" s="33"/>
    </row>
    <row r="737" spans="1:32">
      <c r="A737" s="29">
        <v>723</v>
      </c>
      <c r="B737" s="95" t="s">
        <v>776</v>
      </c>
      <c r="C737" s="95" t="s">
        <v>1168</v>
      </c>
      <c r="D737" s="95" t="s">
        <v>1169</v>
      </c>
      <c r="E737" s="108" t="s">
        <v>244</v>
      </c>
      <c r="F737" s="61">
        <v>-3607.63</v>
      </c>
      <c r="G737" s="61">
        <v>-644.32000000000005</v>
      </c>
      <c r="H737" s="61">
        <v>-906.69</v>
      </c>
      <c r="I737" s="61">
        <v>-1148.93</v>
      </c>
      <c r="J737" s="61">
        <v>-1404.13</v>
      </c>
      <c r="K737" s="61">
        <v>-1653.65</v>
      </c>
      <c r="L737" s="61">
        <v>-1844.19</v>
      </c>
      <c r="M737" s="61">
        <v>-1983.59</v>
      </c>
      <c r="N737" s="61">
        <v>-2133.4699999999998</v>
      </c>
      <c r="O737" s="61">
        <v>-2246.52</v>
      </c>
      <c r="P737" s="61">
        <v>-2365.83</v>
      </c>
      <c r="Q737" s="61">
        <v>-2498.5</v>
      </c>
      <c r="R737" s="61">
        <v>-2727.27</v>
      </c>
      <c r="S737" s="62">
        <f t="shared" si="167"/>
        <v>-1833.1058333333333</v>
      </c>
      <c r="T737" s="29"/>
      <c r="U737" s="29"/>
      <c r="V737" s="29"/>
      <c r="W737" s="51">
        <v>-1833.1058333333333</v>
      </c>
      <c r="X737" s="29"/>
      <c r="Y737" s="91"/>
      <c r="Z737" s="91"/>
      <c r="AA737" s="91"/>
      <c r="AB737" s="29"/>
      <c r="AC737" s="51">
        <f t="shared" si="168"/>
        <v>-1833.1058333333333</v>
      </c>
      <c r="AD737" s="29"/>
      <c r="AE737" s="29"/>
      <c r="AF737" s="33"/>
    </row>
    <row r="738" spans="1:32">
      <c r="A738" s="29">
        <v>724</v>
      </c>
      <c r="B738" s="95" t="s">
        <v>776</v>
      </c>
      <c r="C738" s="95" t="s">
        <v>1168</v>
      </c>
      <c r="D738" s="95" t="s">
        <v>1170</v>
      </c>
      <c r="E738" s="108" t="s">
        <v>577</v>
      </c>
      <c r="F738" s="61">
        <v>-5706.72</v>
      </c>
      <c r="G738" s="61">
        <v>0</v>
      </c>
      <c r="H738" s="61">
        <v>0</v>
      </c>
      <c r="I738" s="61">
        <v>0</v>
      </c>
      <c r="J738" s="61">
        <v>0</v>
      </c>
      <c r="K738" s="61">
        <v>0</v>
      </c>
      <c r="L738" s="61">
        <v>0</v>
      </c>
      <c r="M738" s="61">
        <v>0</v>
      </c>
      <c r="N738" s="61">
        <v>0</v>
      </c>
      <c r="O738" s="61">
        <v>-91.66</v>
      </c>
      <c r="P738" s="61">
        <v>-91.66</v>
      </c>
      <c r="Q738" s="61">
        <v>-91.66</v>
      </c>
      <c r="R738" s="61">
        <v>-98.02</v>
      </c>
      <c r="S738" s="62">
        <f t="shared" si="167"/>
        <v>-264.7791666666667</v>
      </c>
      <c r="T738" s="29"/>
      <c r="U738" s="29"/>
      <c r="V738" s="29"/>
      <c r="W738" s="51">
        <v>-264.7791666666667</v>
      </c>
      <c r="X738" s="29"/>
      <c r="Y738" s="91"/>
      <c r="Z738" s="91"/>
      <c r="AA738" s="91"/>
      <c r="AB738" s="29"/>
      <c r="AC738" s="51">
        <f t="shared" si="168"/>
        <v>-264.7791666666667</v>
      </c>
      <c r="AD738" s="29"/>
      <c r="AE738" s="29"/>
      <c r="AF738" s="33"/>
    </row>
    <row r="739" spans="1:32">
      <c r="A739" s="29">
        <v>725</v>
      </c>
      <c r="B739" s="95" t="s">
        <v>776</v>
      </c>
      <c r="C739" s="95" t="s">
        <v>1171</v>
      </c>
      <c r="D739" s="29"/>
      <c r="E739" s="97" t="s">
        <v>581</v>
      </c>
      <c r="F739" s="61">
        <v>-29359.65</v>
      </c>
      <c r="G739" s="61">
        <v>0</v>
      </c>
      <c r="H739" s="61">
        <v>0</v>
      </c>
      <c r="I739" s="61">
        <v>0</v>
      </c>
      <c r="J739" s="61">
        <v>0</v>
      </c>
      <c r="K739" s="61">
        <v>0</v>
      </c>
      <c r="L739" s="61">
        <v>0</v>
      </c>
      <c r="M739" s="61">
        <v>0</v>
      </c>
      <c r="N739" s="61">
        <v>0</v>
      </c>
      <c r="O739" s="61">
        <v>0</v>
      </c>
      <c r="P739" s="61">
        <v>0</v>
      </c>
      <c r="Q739" s="61">
        <v>0.01</v>
      </c>
      <c r="R739" s="61">
        <v>0.01</v>
      </c>
      <c r="S739" s="62">
        <f t="shared" si="167"/>
        <v>-1223.3175000000001</v>
      </c>
      <c r="T739" s="29"/>
      <c r="U739" s="29"/>
      <c r="V739" s="29"/>
      <c r="W739" s="51">
        <v>-1223.3175000000001</v>
      </c>
      <c r="X739" s="29"/>
      <c r="Y739" s="91"/>
      <c r="Z739" s="91"/>
      <c r="AA739" s="91"/>
      <c r="AB739" s="29"/>
      <c r="AC739" s="51">
        <f t="shared" si="168"/>
        <v>-1223.3175000000001</v>
      </c>
      <c r="AD739" s="29"/>
      <c r="AE739" s="29"/>
    </row>
    <row r="740" spans="1:32">
      <c r="A740" s="29">
        <v>726</v>
      </c>
      <c r="B740" s="95" t="s">
        <v>776</v>
      </c>
      <c r="C740" s="95" t="s">
        <v>1172</v>
      </c>
      <c r="D740" s="29"/>
      <c r="E740" s="97" t="s">
        <v>245</v>
      </c>
      <c r="F740" s="61">
        <v>-1633.15</v>
      </c>
      <c r="G740" s="61">
        <v>-10257.200000000001</v>
      </c>
      <c r="H740" s="61">
        <v>-10257.200000000001</v>
      </c>
      <c r="I740" s="61">
        <v>-10428.89</v>
      </c>
      <c r="J740" s="61">
        <v>-10653.2</v>
      </c>
      <c r="K740" s="61">
        <v>-10653.2</v>
      </c>
      <c r="L740" s="61">
        <v>-10653.2</v>
      </c>
      <c r="M740" s="61">
        <v>-10653.33</v>
      </c>
      <c r="N740" s="61">
        <v>-10653.33</v>
      </c>
      <c r="O740" s="61">
        <v>-10934.77</v>
      </c>
      <c r="P740" s="61">
        <v>-10934.77</v>
      </c>
      <c r="Q740" s="61">
        <v>-10934.77</v>
      </c>
      <c r="R740" s="61">
        <v>-10981.39</v>
      </c>
      <c r="S740" s="62">
        <f>((F740+R740)+((G740+H740+I740+J740+K740+L740+M740+N740+O740+P740+Q740)*2))/24</f>
        <v>-10276.760833333336</v>
      </c>
      <c r="T740" s="29"/>
      <c r="U740" s="29"/>
      <c r="V740" s="29"/>
      <c r="W740" s="51">
        <v>-10276.760833333336</v>
      </c>
      <c r="X740" s="29"/>
      <c r="Y740" s="91"/>
      <c r="Z740" s="91"/>
      <c r="AA740" s="91"/>
      <c r="AB740" s="29"/>
      <c r="AC740" s="51">
        <f t="shared" si="168"/>
        <v>-10276.760833333336</v>
      </c>
      <c r="AD740" s="29"/>
      <c r="AE740" s="29"/>
    </row>
    <row r="741" spans="1:32">
      <c r="A741" s="29">
        <v>727</v>
      </c>
      <c r="B741" s="95" t="s">
        <v>776</v>
      </c>
      <c r="C741" s="95" t="s">
        <v>1172</v>
      </c>
      <c r="D741" s="95" t="s">
        <v>1173</v>
      </c>
      <c r="E741" s="97" t="s">
        <v>580</v>
      </c>
      <c r="F741" s="61">
        <v>-4756.04</v>
      </c>
      <c r="G741" s="61">
        <v>-208.35</v>
      </c>
      <c r="H741" s="61">
        <v>-521.79</v>
      </c>
      <c r="I741" s="61">
        <v>-779.8</v>
      </c>
      <c r="J741" s="61">
        <v>-1417.66</v>
      </c>
      <c r="K741" s="61">
        <v>-1554.55</v>
      </c>
      <c r="L741" s="61">
        <v>-2714.32</v>
      </c>
      <c r="M741" s="61">
        <v>-3004.61</v>
      </c>
      <c r="N741" s="61">
        <v>-3110.75</v>
      </c>
      <c r="O741" s="61">
        <v>-3196.25</v>
      </c>
      <c r="P741" s="61">
        <v>-3373.75</v>
      </c>
      <c r="Q741" s="61">
        <v>-3402.12</v>
      </c>
      <c r="R741" s="61">
        <v>-3438.38</v>
      </c>
      <c r="S741" s="62">
        <f t="shared" si="167"/>
        <v>-2281.7633333333333</v>
      </c>
      <c r="T741" s="29"/>
      <c r="U741" s="29"/>
      <c r="V741" s="29"/>
      <c r="W741" s="51">
        <v>-2281.7633333333333</v>
      </c>
      <c r="X741" s="29"/>
      <c r="Y741" s="91"/>
      <c r="Z741" s="91"/>
      <c r="AA741" s="91"/>
      <c r="AB741" s="29"/>
      <c r="AC741" s="51">
        <f t="shared" si="168"/>
        <v>-2281.7633333333333</v>
      </c>
      <c r="AD741" s="29"/>
      <c r="AE741" s="29"/>
    </row>
    <row r="742" spans="1:32">
      <c r="A742" s="29">
        <v>728</v>
      </c>
      <c r="B742" s="95" t="s">
        <v>776</v>
      </c>
      <c r="C742" s="95" t="s">
        <v>1174</v>
      </c>
      <c r="D742" s="29"/>
      <c r="E742" s="97" t="s">
        <v>675</v>
      </c>
      <c r="F742" s="61">
        <v>-775997.25</v>
      </c>
      <c r="G742" s="61">
        <v>-7655.29</v>
      </c>
      <c r="H742" s="61">
        <v>-13171.87</v>
      </c>
      <c r="I742" s="61">
        <v>-20140</v>
      </c>
      <c r="J742" s="61">
        <v>-29266.93</v>
      </c>
      <c r="K742" s="61">
        <v>-38020.93</v>
      </c>
      <c r="L742" s="61">
        <v>-49065.97</v>
      </c>
      <c r="M742" s="61">
        <v>-60822.78</v>
      </c>
      <c r="N742" s="61">
        <v>-79045.539999999994</v>
      </c>
      <c r="O742" s="61">
        <v>-97008.41</v>
      </c>
      <c r="P742" s="61">
        <v>-149967.26999999999</v>
      </c>
      <c r="Q742" s="61">
        <v>-180883.6</v>
      </c>
      <c r="R742" s="61">
        <v>-207532.36</v>
      </c>
      <c r="S742" s="62">
        <f t="shared" si="167"/>
        <v>-101401.11625000001</v>
      </c>
      <c r="T742" s="29"/>
      <c r="U742" s="29"/>
      <c r="V742" s="29"/>
      <c r="W742" s="51">
        <v>-101401.11625000001</v>
      </c>
      <c r="X742" s="29"/>
      <c r="Y742" s="91"/>
      <c r="Z742" s="91"/>
      <c r="AA742" s="91"/>
      <c r="AB742" s="29"/>
      <c r="AC742" s="51">
        <f t="shared" si="168"/>
        <v>-101401.11625000001</v>
      </c>
      <c r="AD742" s="29"/>
      <c r="AE742" s="29"/>
    </row>
    <row r="743" spans="1:32">
      <c r="A743" s="29">
        <v>729</v>
      </c>
      <c r="B743" s="95" t="s">
        <v>289</v>
      </c>
      <c r="C743" s="95" t="s">
        <v>1168</v>
      </c>
      <c r="D743" s="95" t="s">
        <v>846</v>
      </c>
      <c r="E743" s="108" t="s">
        <v>578</v>
      </c>
      <c r="F743" s="61">
        <v>-198557.92</v>
      </c>
      <c r="G743" s="61">
        <v>-2624.99</v>
      </c>
      <c r="H743" s="61">
        <v>-8481.91</v>
      </c>
      <c r="I743" s="61">
        <v>-20992.04</v>
      </c>
      <c r="J743" s="61">
        <v>-23321.08</v>
      </c>
      <c r="K743" s="61">
        <v>-27867.439999999999</v>
      </c>
      <c r="L743" s="61">
        <v>-31083.42</v>
      </c>
      <c r="M743" s="61">
        <v>-39636.69</v>
      </c>
      <c r="N743" s="61">
        <v>-41176.31</v>
      </c>
      <c r="O743" s="61">
        <v>-48361.84</v>
      </c>
      <c r="P743" s="61">
        <v>-50880.81</v>
      </c>
      <c r="Q743" s="61">
        <v>-55204.26</v>
      </c>
      <c r="R743" s="61">
        <v>-56188.98</v>
      </c>
      <c r="S743" s="62">
        <f t="shared" si="167"/>
        <v>-39750.35333333334</v>
      </c>
      <c r="T743" s="29"/>
      <c r="U743" s="29"/>
      <c r="V743" s="29"/>
      <c r="W743" s="51">
        <v>-39750.35333333334</v>
      </c>
      <c r="X743" s="29"/>
      <c r="Y743" s="91"/>
      <c r="Z743" s="91"/>
      <c r="AA743" s="91"/>
      <c r="AB743" s="29"/>
      <c r="AC743" s="51">
        <f t="shared" si="168"/>
        <v>-39750.35333333334</v>
      </c>
      <c r="AD743" s="29"/>
      <c r="AE743" s="29"/>
    </row>
    <row r="744" spans="1:32">
      <c r="A744" s="29">
        <v>730</v>
      </c>
      <c r="B744" s="95" t="s">
        <v>289</v>
      </c>
      <c r="C744" s="95" t="s">
        <v>1168</v>
      </c>
      <c r="D744" s="95" t="s">
        <v>1175</v>
      </c>
      <c r="E744" s="108" t="s">
        <v>579</v>
      </c>
      <c r="F744" s="61">
        <v>-272801.17</v>
      </c>
      <c r="G744" s="61">
        <v>-21194.91</v>
      </c>
      <c r="H744" s="61">
        <v>-41572.160000000003</v>
      </c>
      <c r="I744" s="61">
        <v>-60644.1</v>
      </c>
      <c r="J744" s="61">
        <v>-80726.75</v>
      </c>
      <c r="K744" s="61">
        <v>-105052.47</v>
      </c>
      <c r="L744" s="61">
        <v>-131679.07</v>
      </c>
      <c r="M744" s="61">
        <v>-163814.37</v>
      </c>
      <c r="N744" s="61">
        <v>-194658.41</v>
      </c>
      <c r="O744" s="61">
        <v>-233105.99</v>
      </c>
      <c r="P744" s="61">
        <v>-277044.81</v>
      </c>
      <c r="Q744" s="61">
        <v>-302628.3</v>
      </c>
      <c r="R744" s="61">
        <v>-337340.77</v>
      </c>
      <c r="S744" s="62">
        <f t="shared" si="167"/>
        <v>-159766.02583333335</v>
      </c>
      <c r="T744" s="29"/>
      <c r="U744" s="29"/>
      <c r="V744" s="29"/>
      <c r="W744" s="51">
        <v>-159766.02583333335</v>
      </c>
      <c r="X744" s="29"/>
      <c r="Y744" s="91"/>
      <c r="Z744" s="91"/>
      <c r="AA744" s="91"/>
      <c r="AB744" s="29"/>
      <c r="AC744" s="51">
        <f t="shared" si="168"/>
        <v>-159766.02583333335</v>
      </c>
      <c r="AD744" s="29"/>
      <c r="AE744" s="29"/>
    </row>
    <row r="745" spans="1:32">
      <c r="A745" s="29">
        <v>731</v>
      </c>
      <c r="B745" s="95" t="s">
        <v>291</v>
      </c>
      <c r="C745" s="95" t="s">
        <v>1168</v>
      </c>
      <c r="D745" s="95" t="s">
        <v>846</v>
      </c>
      <c r="E745" s="108" t="s">
        <v>578</v>
      </c>
      <c r="F745" s="61">
        <v>-283848.56</v>
      </c>
      <c r="G745" s="61">
        <v>-2634.46</v>
      </c>
      <c r="H745" s="61">
        <v>-4717.17</v>
      </c>
      <c r="I745" s="61">
        <v>-6130.41</v>
      </c>
      <c r="J745" s="61">
        <v>-13390.25</v>
      </c>
      <c r="K745" s="61">
        <v>-18069.54</v>
      </c>
      <c r="L745" s="61">
        <v>-43685.85</v>
      </c>
      <c r="M745" s="61">
        <v>-120573.19</v>
      </c>
      <c r="N745" s="61">
        <v>-123680.49</v>
      </c>
      <c r="O745" s="61">
        <v>-124449.23</v>
      </c>
      <c r="P745" s="61">
        <v>-115916.27</v>
      </c>
      <c r="Q745" s="61">
        <v>-117382.17</v>
      </c>
      <c r="R745" s="61">
        <v>-307720.44</v>
      </c>
      <c r="S745" s="62">
        <f t="shared" si="167"/>
        <v>-82201.127500000002</v>
      </c>
      <c r="T745" s="29"/>
      <c r="U745" s="29"/>
      <c r="V745" s="29"/>
      <c r="W745" s="51">
        <v>-82201.127500000002</v>
      </c>
      <c r="X745" s="29"/>
      <c r="Y745" s="91"/>
      <c r="Z745" s="91"/>
      <c r="AA745" s="91"/>
      <c r="AB745" s="29"/>
      <c r="AC745" s="51">
        <f t="shared" si="168"/>
        <v>-82201.127500000002</v>
      </c>
      <c r="AD745" s="29"/>
      <c r="AE745" s="29"/>
    </row>
    <row r="746" spans="1:32">
      <c r="A746" s="29">
        <v>732</v>
      </c>
      <c r="B746" s="95" t="s">
        <v>291</v>
      </c>
      <c r="C746" s="95" t="s">
        <v>1168</v>
      </c>
      <c r="D746" s="95" t="s">
        <v>1175</v>
      </c>
      <c r="E746" s="108" t="s">
        <v>579</v>
      </c>
      <c r="F746" s="61">
        <v>-3136992.3</v>
      </c>
      <c r="G746" s="61">
        <v>-194934.05</v>
      </c>
      <c r="H746" s="61">
        <v>-365747.81</v>
      </c>
      <c r="I746" s="61">
        <v>-537080.22</v>
      </c>
      <c r="J746" s="61">
        <v>-689279.29</v>
      </c>
      <c r="K746" s="61">
        <v>-843128.57</v>
      </c>
      <c r="L746" s="61">
        <v>-994335.52</v>
      </c>
      <c r="M746" s="61">
        <v>-1157546.57</v>
      </c>
      <c r="N746" s="61">
        <v>-1324385.97</v>
      </c>
      <c r="O746" s="61">
        <v>-1495113.47</v>
      </c>
      <c r="P746" s="61">
        <v>-1680376.36</v>
      </c>
      <c r="Q746" s="61">
        <v>-1867206.74</v>
      </c>
      <c r="R746" s="61">
        <v>-2064204.11</v>
      </c>
      <c r="S746" s="62">
        <f t="shared" si="167"/>
        <v>-1145811.0645833334</v>
      </c>
      <c r="T746" s="29"/>
      <c r="U746" s="29"/>
      <c r="V746" s="29"/>
      <c r="W746" s="51">
        <v>-1145811.0645833334</v>
      </c>
      <c r="X746" s="29"/>
      <c r="Y746" s="91"/>
      <c r="Z746" s="91"/>
      <c r="AA746" s="91"/>
      <c r="AB746" s="29"/>
      <c r="AC746" s="51">
        <f t="shared" si="168"/>
        <v>-1145811.0645833334</v>
      </c>
      <c r="AD746" s="29"/>
      <c r="AE746" s="29"/>
    </row>
    <row r="747" spans="1:32">
      <c r="A747" s="29"/>
      <c r="B747" s="29"/>
      <c r="C747" s="29"/>
      <c r="D747" s="29"/>
      <c r="E747" s="97" t="s">
        <v>247</v>
      </c>
      <c r="F747" s="64">
        <f t="shared" ref="F747:H747" si="169">SUM(F736:F746)</f>
        <v>-4719185.95</v>
      </c>
      <c r="G747" s="64">
        <f t="shared" si="169"/>
        <v>-241388.87999999998</v>
      </c>
      <c r="H747" s="64">
        <f t="shared" si="169"/>
        <v>-446953.3</v>
      </c>
      <c r="I747" s="64">
        <f t="shared" ref="I747:S747" si="170">SUM(I736:I746)</f>
        <v>-659499.79</v>
      </c>
      <c r="J747" s="64">
        <f t="shared" si="170"/>
        <v>-851904.54</v>
      </c>
      <c r="K747" s="64">
        <f t="shared" si="170"/>
        <v>-1049009.8499999999</v>
      </c>
      <c r="L747" s="64">
        <f t="shared" si="170"/>
        <v>-1268691.23</v>
      </c>
      <c r="M747" s="64">
        <f t="shared" si="170"/>
        <v>-1562002.6500000001</v>
      </c>
      <c r="N747" s="64">
        <f t="shared" si="170"/>
        <v>-1783103.23</v>
      </c>
      <c r="O747" s="64">
        <f t="shared" si="170"/>
        <v>-2019130.0299999998</v>
      </c>
      <c r="P747" s="64">
        <f t="shared" si="170"/>
        <v>-2295752.02</v>
      </c>
      <c r="Q747" s="64">
        <f t="shared" si="170"/>
        <v>-2548823.85</v>
      </c>
      <c r="R747" s="64">
        <f t="shared" si="170"/>
        <v>-2999342.56</v>
      </c>
      <c r="S747" s="64">
        <f t="shared" si="170"/>
        <v>-1548793.6354166667</v>
      </c>
      <c r="T747" s="29"/>
      <c r="U747" s="29"/>
      <c r="V747" s="29"/>
      <c r="W747" s="29"/>
      <c r="X747" s="29"/>
      <c r="Y747" s="91"/>
      <c r="Z747" s="91"/>
      <c r="AA747" s="91"/>
      <c r="AB747" s="29"/>
      <c r="AC747" s="29"/>
      <c r="AD747" s="29"/>
      <c r="AE747" s="29"/>
    </row>
    <row r="748" spans="1:32" ht="15">
      <c r="A748" s="29"/>
      <c r="B748" s="113"/>
      <c r="C748" s="113"/>
      <c r="D748" s="113"/>
      <c r="E748" s="113"/>
      <c r="F748" s="113"/>
      <c r="G748" s="113"/>
      <c r="H748" s="113"/>
      <c r="I748" s="113"/>
      <c r="J748" s="113"/>
      <c r="K748" s="113"/>
      <c r="L748" s="113"/>
      <c r="M748" s="113"/>
      <c r="N748" s="113"/>
      <c r="O748" s="113"/>
      <c r="P748" s="113"/>
      <c r="Q748" s="113"/>
      <c r="R748" s="113"/>
      <c r="S748" s="113"/>
      <c r="T748" s="113"/>
      <c r="U748" s="92"/>
      <c r="V748" s="92"/>
      <c r="W748" s="92"/>
      <c r="X748" s="92"/>
      <c r="Y748" s="92"/>
      <c r="Z748" s="92"/>
      <c r="AA748" s="92"/>
      <c r="AB748" s="92"/>
      <c r="AC748" s="92"/>
      <c r="AD748" s="92"/>
      <c r="AE748" s="76"/>
    </row>
    <row r="749" spans="1:32" ht="15.75" thickBot="1">
      <c r="A749" s="29"/>
      <c r="B749" s="113"/>
      <c r="C749" s="113"/>
      <c r="D749" s="113"/>
      <c r="E749" s="114" t="s">
        <v>248</v>
      </c>
      <c r="F749" s="75">
        <f t="shared" ref="F749:S749" si="171">+F747+F734+F664+F637+F593+SUM(F499:F538)+F497+F455+F434</f>
        <v>-1255579420.02</v>
      </c>
      <c r="G749" s="75">
        <f t="shared" si="171"/>
        <v>-973205124.52999997</v>
      </c>
      <c r="H749" s="75">
        <f t="shared" si="171"/>
        <v>-1020025267.05</v>
      </c>
      <c r="I749" s="75">
        <f t="shared" si="171"/>
        <v>-1045163956.0999999</v>
      </c>
      <c r="J749" s="75">
        <f t="shared" si="171"/>
        <v>-1057001858.4599998</v>
      </c>
      <c r="K749" s="75">
        <f t="shared" si="171"/>
        <v>-1074129954.8099999</v>
      </c>
      <c r="L749" s="75">
        <f t="shared" si="171"/>
        <v>-1089863025.5</v>
      </c>
      <c r="M749" s="75">
        <f t="shared" si="171"/>
        <v>-1105960550.9100001</v>
      </c>
      <c r="N749" s="75">
        <f t="shared" si="171"/>
        <v>-1132507051.27</v>
      </c>
      <c r="O749" s="75">
        <f t="shared" si="171"/>
        <v>-1165320066.1400001</v>
      </c>
      <c r="P749" s="75">
        <f t="shared" si="171"/>
        <v>-1205093928.9300001</v>
      </c>
      <c r="Q749" s="75">
        <f t="shared" si="171"/>
        <v>-1329195173.05</v>
      </c>
      <c r="R749" s="75">
        <f t="shared" si="171"/>
        <v>-1409289872.6499999</v>
      </c>
      <c r="S749" s="75">
        <f t="shared" si="171"/>
        <v>-1127491716.9237499</v>
      </c>
      <c r="T749" s="52"/>
      <c r="U749" s="52"/>
      <c r="V749" s="52"/>
      <c r="W749" s="52"/>
      <c r="X749" s="52"/>
      <c r="Y749" s="52"/>
      <c r="Z749" s="88"/>
      <c r="AA749" s="88"/>
      <c r="AB749" s="88"/>
      <c r="AC749" s="52"/>
      <c r="AD749" s="52"/>
      <c r="AE749" s="52"/>
    </row>
    <row r="750" spans="1:32" ht="15.75" thickTop="1">
      <c r="A750" s="29"/>
      <c r="B750" s="113"/>
      <c r="C750" s="113"/>
      <c r="D750" s="113"/>
      <c r="E750" s="29"/>
      <c r="F750" s="29"/>
      <c r="G750" s="29"/>
      <c r="H750" s="29"/>
      <c r="I750" s="29"/>
      <c r="J750" s="29"/>
      <c r="K750" s="29"/>
      <c r="L750" s="29"/>
      <c r="M750" s="29"/>
      <c r="N750" s="29"/>
      <c r="O750" s="29"/>
      <c r="P750" s="29"/>
      <c r="Q750" s="29"/>
      <c r="R750" s="29"/>
      <c r="S750" s="29"/>
      <c r="T750" s="29"/>
      <c r="U750" s="29"/>
      <c r="V750" s="29"/>
      <c r="W750" s="29"/>
      <c r="X750" s="29"/>
      <c r="Y750" s="29"/>
      <c r="Z750" s="91"/>
      <c r="AA750" s="91"/>
      <c r="AB750" s="91"/>
      <c r="AC750" s="29"/>
      <c r="AD750" s="29"/>
      <c r="AE750" s="29"/>
    </row>
    <row r="751" spans="1:32" ht="15">
      <c r="A751" s="29"/>
      <c r="B751" s="113"/>
      <c r="C751" s="113"/>
      <c r="D751" s="113"/>
      <c r="E751" s="29"/>
      <c r="F751" s="29"/>
      <c r="G751" s="29"/>
      <c r="H751" s="29"/>
      <c r="I751" s="29"/>
      <c r="J751" s="29"/>
      <c r="K751" s="29"/>
      <c r="L751" s="29"/>
      <c r="M751" s="29"/>
      <c r="N751" s="29"/>
      <c r="O751" s="29"/>
      <c r="P751" s="29"/>
      <c r="Q751" s="29"/>
      <c r="R751" s="29"/>
      <c r="S751" s="29"/>
      <c r="T751" s="29"/>
      <c r="U751" s="29"/>
      <c r="V751" s="29"/>
      <c r="W751" s="29"/>
      <c r="X751" s="29"/>
      <c r="Y751" s="29"/>
      <c r="Z751" s="91"/>
      <c r="AA751" s="91"/>
      <c r="AB751" s="91"/>
      <c r="AC751" s="29"/>
      <c r="AD751" s="29"/>
      <c r="AE751" s="29"/>
    </row>
    <row r="752" spans="1:32" ht="15">
      <c r="A752" s="29"/>
      <c r="B752" s="113"/>
      <c r="C752" s="113"/>
      <c r="D752" s="113"/>
      <c r="E752" s="52" t="s">
        <v>582</v>
      </c>
      <c r="F752" s="51">
        <f t="shared" ref="F752:S752" si="172">F749+F424</f>
        <v>0</v>
      </c>
      <c r="G752" s="51">
        <f t="shared" si="172"/>
        <v>0</v>
      </c>
      <c r="H752" s="51">
        <f t="shared" si="172"/>
        <v>0</v>
      </c>
      <c r="I752" s="51">
        <f t="shared" si="172"/>
        <v>0</v>
      </c>
      <c r="J752" s="51">
        <f t="shared" si="172"/>
        <v>0</v>
      </c>
      <c r="K752" s="51">
        <f t="shared" si="172"/>
        <v>0</v>
      </c>
      <c r="L752" s="51">
        <f t="shared" si="172"/>
        <v>0</v>
      </c>
      <c r="M752" s="51">
        <f t="shared" si="172"/>
        <v>0</v>
      </c>
      <c r="N752" s="51">
        <f t="shared" si="172"/>
        <v>0</v>
      </c>
      <c r="O752" s="51">
        <f t="shared" si="172"/>
        <v>0</v>
      </c>
      <c r="P752" s="51">
        <f t="shared" si="172"/>
        <v>0</v>
      </c>
      <c r="Q752" s="51">
        <f t="shared" si="172"/>
        <v>0</v>
      </c>
      <c r="R752" s="51">
        <f t="shared" si="172"/>
        <v>0</v>
      </c>
      <c r="S752" s="51">
        <f t="shared" si="172"/>
        <v>0</v>
      </c>
      <c r="T752" s="29"/>
      <c r="U752" s="53">
        <f t="shared" ref="U752:Z752" si="173">SUM(U15:U747)</f>
        <v>145038179.18999997</v>
      </c>
      <c r="V752" s="53">
        <f t="shared" si="173"/>
        <v>-113652233.14166667</v>
      </c>
      <c r="W752" s="53">
        <f t="shared" si="173"/>
        <v>-718813397.49041677</v>
      </c>
      <c r="X752" s="53">
        <f t="shared" si="173"/>
        <v>687427451.44208336</v>
      </c>
      <c r="Y752" s="53">
        <f t="shared" si="173"/>
        <v>467068608.08250004</v>
      </c>
      <c r="Z752" s="53">
        <f t="shared" si="173"/>
        <v>130668733.27291662</v>
      </c>
      <c r="AA752" s="88">
        <f t="shared" ref="AA752:AD752" si="174">SUM(AA15:AA747)</f>
        <v>0</v>
      </c>
      <c r="AB752" s="88">
        <f t="shared" si="174"/>
        <v>89690110.086666688</v>
      </c>
      <c r="AC752" s="53">
        <f t="shared" si="174"/>
        <v>-718813397.49041677</v>
      </c>
      <c r="AD752" s="53">
        <f t="shared" si="174"/>
        <v>31385946.048333284</v>
      </c>
      <c r="AE752" s="53"/>
    </row>
    <row r="753" spans="1:31" ht="15">
      <c r="A753" s="29"/>
      <c r="B753" s="113"/>
      <c r="C753" s="113"/>
      <c r="D753" s="113"/>
      <c r="E753" s="29" t="s">
        <v>583</v>
      </c>
      <c r="F753" s="29"/>
      <c r="G753" s="29"/>
      <c r="H753" s="29"/>
      <c r="I753" s="29"/>
      <c r="J753" s="29"/>
      <c r="K753" s="29"/>
      <c r="L753" s="29"/>
      <c r="M753" s="29"/>
      <c r="N753" s="29"/>
      <c r="O753" s="29"/>
      <c r="P753" s="29"/>
      <c r="Q753" s="29"/>
      <c r="R753" s="29"/>
      <c r="S753" s="29"/>
      <c r="T753" s="29"/>
      <c r="U753" s="45" t="s">
        <v>584</v>
      </c>
      <c r="V753" s="53">
        <f>+U752+V752</f>
        <v>31385946.048333302</v>
      </c>
      <c r="W753" s="29"/>
      <c r="X753" s="29"/>
      <c r="Y753" s="29"/>
      <c r="Z753" s="29"/>
      <c r="AA753" s="29"/>
      <c r="AB753" s="29"/>
      <c r="AC753" s="51">
        <f>+AB752+Z752+Y752</f>
        <v>687427451.44208336</v>
      </c>
      <c r="AD753" s="51"/>
      <c r="AE753" s="29"/>
    </row>
    <row r="754" spans="1:31" ht="15">
      <c r="A754" s="29"/>
      <c r="B754" s="113"/>
      <c r="C754" s="113"/>
      <c r="D754" s="113"/>
      <c r="E754" s="29"/>
      <c r="F754" s="29"/>
      <c r="G754" s="29"/>
      <c r="H754" s="29"/>
      <c r="I754" s="29"/>
      <c r="J754" s="29"/>
      <c r="K754" s="29"/>
      <c r="L754" s="29"/>
      <c r="M754" s="29"/>
      <c r="N754" s="29"/>
      <c r="O754" s="29"/>
      <c r="P754" s="29"/>
      <c r="Q754" s="29"/>
      <c r="R754" s="29"/>
      <c r="S754" s="29"/>
      <c r="T754" s="29"/>
      <c r="U754" s="29"/>
      <c r="V754" s="29"/>
      <c r="W754" s="29"/>
      <c r="X754" s="51"/>
      <c r="Y754" s="29"/>
      <c r="Z754" s="51"/>
      <c r="AA754" s="29"/>
      <c r="AB754" s="29"/>
      <c r="AC754" s="29"/>
      <c r="AD754" s="29"/>
      <c r="AE754" s="51"/>
    </row>
    <row r="755" spans="1:31" ht="15">
      <c r="A755" s="29"/>
      <c r="B755" s="113"/>
      <c r="C755" s="113"/>
      <c r="D755" s="113"/>
      <c r="E755" s="29" t="s">
        <v>585</v>
      </c>
      <c r="F755" s="29"/>
      <c r="G755" s="29"/>
      <c r="H755" s="29"/>
      <c r="I755" s="29"/>
      <c r="J755" s="29"/>
      <c r="K755" s="29"/>
      <c r="L755" s="51"/>
      <c r="M755" s="51"/>
      <c r="N755" s="51"/>
      <c r="O755" s="51"/>
      <c r="P755" s="51"/>
      <c r="Q755" s="51"/>
      <c r="R755" s="51"/>
      <c r="S755" s="29"/>
      <c r="T755" s="29"/>
      <c r="U755" s="29"/>
      <c r="V755" s="29"/>
      <c r="W755" s="29" t="s">
        <v>585</v>
      </c>
      <c r="Y755" s="60">
        <f>+Y752/AC753</f>
        <v>0.67944421931752197</v>
      </c>
      <c r="Z755" s="60">
        <f>+Z752/AC753</f>
        <v>0.19008367064597162</v>
      </c>
      <c r="AA755" s="89"/>
      <c r="AB755" s="60">
        <f>AB752/AC753</f>
        <v>0.13047211003650644</v>
      </c>
      <c r="AC755" s="37">
        <f>SUM(Y755:AB755)</f>
        <v>1</v>
      </c>
    </row>
    <row r="756" spans="1:31" ht="15">
      <c r="A756" s="29"/>
      <c r="B756" s="113"/>
      <c r="C756" s="113"/>
      <c r="D756" s="113"/>
      <c r="E756" s="29" t="s">
        <v>1176</v>
      </c>
      <c r="F756" s="29"/>
      <c r="G756" s="29"/>
      <c r="H756" s="29"/>
      <c r="I756" s="29"/>
      <c r="J756" s="29"/>
      <c r="K756" s="29"/>
      <c r="L756" s="29"/>
      <c r="M756" s="29"/>
      <c r="N756" s="29"/>
      <c r="O756" s="29"/>
      <c r="P756" s="29"/>
      <c r="Q756" s="29"/>
      <c r="R756" s="29"/>
      <c r="S756" s="29"/>
      <c r="T756" s="29"/>
      <c r="U756" s="29"/>
      <c r="V756" s="51"/>
      <c r="W756" s="29" t="s">
        <v>1176</v>
      </c>
      <c r="X756" s="29"/>
      <c r="Y756" s="90">
        <f>Y755*AD752</f>
        <v>21324999.610351671</v>
      </c>
      <c r="Z756" s="90">
        <f>+AD752*Z755</f>
        <v>5965955.831563618</v>
      </c>
      <c r="AA756" s="91"/>
      <c r="AB756" s="91">
        <f>+V753*AB755</f>
        <v>4094990.6064179968</v>
      </c>
      <c r="AC756" s="91">
        <f>SUM(Y756:AB756)</f>
        <v>31385946.048333287</v>
      </c>
    </row>
    <row r="757" spans="1:31" ht="15">
      <c r="A757" s="29"/>
      <c r="B757" s="113"/>
      <c r="C757" s="113"/>
      <c r="D757" s="113"/>
      <c r="E757" s="113"/>
      <c r="F757" s="113"/>
      <c r="G757" s="113"/>
      <c r="H757" s="113"/>
      <c r="I757" s="113"/>
      <c r="J757" s="113"/>
      <c r="K757" s="113"/>
      <c r="L757" s="113"/>
      <c r="M757" s="113"/>
      <c r="N757" s="113"/>
      <c r="O757" s="113"/>
      <c r="P757" s="113"/>
      <c r="Q757" s="113"/>
      <c r="R757" s="113"/>
      <c r="S757" s="113"/>
      <c r="T757" s="113"/>
      <c r="U757" s="92"/>
      <c r="V757" s="92"/>
      <c r="W757" s="92"/>
      <c r="X757" s="92"/>
      <c r="Y757" s="29"/>
      <c r="Z757" s="29"/>
      <c r="AA757" s="92"/>
      <c r="AB757" s="92"/>
      <c r="AC757" s="92"/>
      <c r="AE757" s="76"/>
    </row>
    <row r="758" spans="1:31" ht="15">
      <c r="A758" s="29"/>
      <c r="B758" s="113"/>
      <c r="C758" s="113"/>
      <c r="D758" s="113"/>
      <c r="E758" s="113"/>
      <c r="F758" s="113"/>
      <c r="G758" s="113"/>
      <c r="H758" s="113"/>
      <c r="I758" s="113"/>
      <c r="J758" s="113"/>
      <c r="K758" s="113"/>
      <c r="L758" s="113"/>
      <c r="M758" s="113"/>
      <c r="N758" s="113"/>
      <c r="O758" s="113"/>
      <c r="P758" s="113"/>
      <c r="Q758" s="113"/>
      <c r="R758" s="113"/>
      <c r="S758" s="113"/>
      <c r="T758" s="113"/>
      <c r="U758" s="92"/>
      <c r="V758" s="92"/>
      <c r="W758" s="93"/>
      <c r="X758" s="93" t="s">
        <v>1177</v>
      </c>
      <c r="Y758" s="89">
        <f>+Y756/Y752</f>
        <v>4.565710313501728E-2</v>
      </c>
      <c r="Z758" s="29"/>
      <c r="AA758" s="92"/>
      <c r="AB758" s="92"/>
      <c r="AC758" s="92"/>
      <c r="AE758" s="76"/>
    </row>
    <row r="759" spans="1:31" ht="15">
      <c r="A759" s="29"/>
      <c r="B759" s="113"/>
      <c r="C759" s="113"/>
      <c r="D759" s="113"/>
      <c r="E759" s="113"/>
      <c r="F759" s="113"/>
      <c r="G759" s="113"/>
      <c r="H759" s="113"/>
      <c r="I759" s="113"/>
      <c r="J759" s="113"/>
      <c r="K759" s="113"/>
      <c r="L759" s="113"/>
      <c r="M759" s="113"/>
      <c r="N759" s="113"/>
      <c r="O759" s="113"/>
      <c r="P759" s="113"/>
      <c r="Q759" s="113"/>
      <c r="R759" s="113"/>
      <c r="S759" s="113"/>
      <c r="T759" s="113"/>
      <c r="U759" s="92"/>
      <c r="V759" s="92"/>
      <c r="W759" s="92"/>
      <c r="X759" s="92"/>
      <c r="Y759" s="92"/>
      <c r="Z759" s="92"/>
      <c r="AA759" s="92"/>
      <c r="AB759" s="92"/>
      <c r="AC759" s="92"/>
      <c r="AD759" s="92"/>
      <c r="AE759" s="76"/>
    </row>
    <row r="760" spans="1:31" ht="15">
      <c r="A760" s="29"/>
      <c r="B760" s="113"/>
      <c r="C760" s="113"/>
      <c r="D760" s="113"/>
      <c r="E760" s="113"/>
      <c r="F760" s="113"/>
      <c r="G760" s="113"/>
      <c r="H760" s="113"/>
      <c r="I760" s="113"/>
      <c r="J760" s="113"/>
      <c r="K760" s="113"/>
      <c r="L760" s="113"/>
      <c r="M760" s="113"/>
      <c r="N760" s="113"/>
      <c r="O760" s="113"/>
      <c r="P760" s="113"/>
      <c r="Q760" s="113"/>
      <c r="R760" s="113"/>
      <c r="S760" s="113"/>
      <c r="T760" s="113"/>
      <c r="U760" s="92"/>
      <c r="V760" s="92"/>
      <c r="W760" s="92"/>
      <c r="X760" s="92"/>
      <c r="Y760" s="115"/>
      <c r="Z760" s="92"/>
      <c r="AA760" s="92"/>
      <c r="AB760" s="92"/>
      <c r="AC760" s="92"/>
      <c r="AD760" s="92"/>
      <c r="AE760" s="76"/>
    </row>
    <row r="761" spans="1:31" ht="15">
      <c r="A761" s="29"/>
      <c r="B761" s="113"/>
      <c r="C761" s="113"/>
      <c r="D761" s="113"/>
      <c r="E761" s="113"/>
      <c r="F761" s="113"/>
      <c r="G761" s="113"/>
      <c r="H761" s="113"/>
      <c r="I761" s="113"/>
      <c r="J761" s="113"/>
      <c r="K761" s="113"/>
      <c r="L761" s="113"/>
      <c r="M761" s="113"/>
      <c r="N761" s="113"/>
      <c r="O761" s="113"/>
      <c r="P761" s="113"/>
      <c r="Q761" s="113"/>
      <c r="R761" s="113"/>
      <c r="S761" s="113"/>
      <c r="T761" s="113"/>
      <c r="U761" s="92"/>
      <c r="V761" s="92"/>
      <c r="W761" s="92"/>
      <c r="X761" s="92"/>
      <c r="Y761" s="92"/>
      <c r="Z761" s="92"/>
      <c r="AA761" s="92"/>
      <c r="AB761" s="92"/>
      <c r="AC761" s="92"/>
      <c r="AD761" s="92"/>
      <c r="AE761" s="76"/>
    </row>
    <row r="762" spans="1:31" ht="15">
      <c r="A762" s="29"/>
      <c r="B762" s="113"/>
      <c r="C762" s="113"/>
      <c r="D762" s="113"/>
      <c r="E762" s="113"/>
      <c r="F762" s="113"/>
      <c r="G762" s="113"/>
      <c r="H762" s="113"/>
      <c r="I762" s="113"/>
      <c r="J762" s="113"/>
      <c r="K762" s="113"/>
      <c r="L762" s="113"/>
      <c r="M762" s="113"/>
      <c r="N762" s="113"/>
      <c r="O762" s="113"/>
      <c r="P762" s="113"/>
      <c r="Q762" s="113"/>
      <c r="R762" s="113"/>
      <c r="S762" s="113"/>
      <c r="T762" s="113"/>
      <c r="U762" s="92"/>
      <c r="V762" s="92"/>
      <c r="W762" s="92"/>
      <c r="X762" s="92"/>
      <c r="Y762" s="92"/>
      <c r="Z762" s="92"/>
      <c r="AA762" s="92"/>
      <c r="AB762" s="92"/>
      <c r="AC762" s="92"/>
      <c r="AD762" s="92"/>
      <c r="AE762" s="76"/>
    </row>
    <row r="763" spans="1:31" ht="15">
      <c r="A763" s="29"/>
      <c r="B763" s="113"/>
      <c r="C763" s="113"/>
      <c r="D763" s="113"/>
      <c r="E763" s="113"/>
      <c r="F763" s="113"/>
      <c r="G763" s="113"/>
      <c r="H763" s="113"/>
      <c r="I763" s="113"/>
      <c r="J763" s="113"/>
      <c r="K763" s="113"/>
      <c r="L763" s="113"/>
      <c r="M763" s="113"/>
      <c r="N763" s="113"/>
      <c r="O763" s="113"/>
      <c r="P763" s="113"/>
      <c r="Q763" s="113"/>
      <c r="R763" s="113"/>
      <c r="S763" s="113"/>
      <c r="T763" s="113"/>
      <c r="U763" s="92"/>
      <c r="V763" s="92"/>
      <c r="W763" s="92"/>
      <c r="X763" s="92"/>
      <c r="Y763" s="92"/>
      <c r="Z763" s="92"/>
      <c r="AA763" s="92"/>
      <c r="AB763" s="92"/>
      <c r="AC763" s="92"/>
      <c r="AD763" s="92"/>
      <c r="AE763" s="76"/>
    </row>
    <row r="764" spans="1:31" ht="15">
      <c r="A764" s="29"/>
      <c r="B764" s="113"/>
      <c r="C764" s="113"/>
      <c r="D764" s="113"/>
      <c r="E764" s="113"/>
      <c r="F764" s="113"/>
      <c r="G764" s="113"/>
      <c r="H764" s="113"/>
      <c r="I764" s="113"/>
      <c r="J764" s="113"/>
      <c r="K764" s="113"/>
      <c r="L764" s="113"/>
      <c r="M764" s="113"/>
      <c r="N764" s="113"/>
      <c r="O764" s="113"/>
      <c r="P764" s="113"/>
      <c r="Q764" s="113"/>
      <c r="R764" s="113"/>
      <c r="S764" s="113"/>
      <c r="T764" s="113"/>
      <c r="U764" s="92"/>
      <c r="V764" s="92"/>
      <c r="W764" s="92"/>
      <c r="X764" s="92"/>
      <c r="Y764" s="92"/>
      <c r="Z764" s="92"/>
      <c r="AA764" s="92"/>
      <c r="AB764" s="92"/>
      <c r="AC764" s="92"/>
      <c r="AD764" s="92"/>
      <c r="AE764" s="76"/>
    </row>
    <row r="765" spans="1:31" ht="15">
      <c r="A765" s="29"/>
      <c r="B765" s="113"/>
      <c r="C765" s="113"/>
      <c r="D765" s="113"/>
      <c r="E765" s="113"/>
      <c r="F765" s="113"/>
      <c r="G765" s="113"/>
      <c r="H765" s="113"/>
      <c r="I765" s="113"/>
      <c r="J765" s="113"/>
      <c r="K765" s="113"/>
      <c r="L765" s="113"/>
      <c r="M765" s="113"/>
      <c r="N765" s="113"/>
      <c r="O765" s="113"/>
      <c r="P765" s="113"/>
      <c r="Q765" s="113"/>
      <c r="R765" s="113"/>
      <c r="S765" s="113"/>
      <c r="T765" s="113"/>
      <c r="U765" s="92"/>
      <c r="V765" s="92"/>
      <c r="W765" s="92"/>
      <c r="X765" s="92"/>
      <c r="Y765" s="92"/>
      <c r="Z765" s="92"/>
      <c r="AA765" s="92"/>
      <c r="AB765" s="92"/>
      <c r="AC765" s="92"/>
      <c r="AD765" s="92"/>
      <c r="AE765" s="76"/>
    </row>
    <row r="766" spans="1:31" ht="15">
      <c r="A766" s="29"/>
      <c r="B766" s="113"/>
      <c r="C766" s="113"/>
      <c r="D766" s="113"/>
      <c r="E766" s="113"/>
      <c r="F766" s="113"/>
      <c r="G766" s="113"/>
      <c r="H766" s="113"/>
      <c r="I766" s="113"/>
      <c r="J766" s="113"/>
      <c r="K766" s="113"/>
      <c r="L766" s="113"/>
      <c r="M766" s="113"/>
      <c r="N766" s="113"/>
      <c r="O766" s="113"/>
      <c r="P766" s="113"/>
      <c r="Q766" s="113"/>
      <c r="R766" s="113"/>
      <c r="S766" s="113"/>
      <c r="T766" s="113"/>
      <c r="U766" s="92"/>
      <c r="V766" s="92"/>
      <c r="W766" s="92"/>
      <c r="X766" s="92"/>
      <c r="Y766" s="92"/>
      <c r="Z766" s="92"/>
      <c r="AA766" s="92"/>
      <c r="AB766" s="92"/>
      <c r="AC766" s="92"/>
      <c r="AD766" s="92"/>
      <c r="AE766" s="76"/>
    </row>
    <row r="767" spans="1:31" ht="15">
      <c r="A767" s="29"/>
      <c r="B767" s="113"/>
      <c r="C767" s="113"/>
      <c r="D767" s="113"/>
      <c r="E767" s="113"/>
      <c r="F767" s="113"/>
      <c r="G767" s="113"/>
      <c r="H767" s="113"/>
      <c r="I767" s="113"/>
      <c r="J767" s="113"/>
      <c r="K767" s="113"/>
      <c r="L767" s="113"/>
      <c r="M767" s="113"/>
      <c r="N767" s="113"/>
      <c r="O767" s="113"/>
      <c r="P767" s="113"/>
      <c r="Q767" s="113"/>
      <c r="R767" s="113"/>
      <c r="S767" s="113"/>
      <c r="T767" s="113"/>
      <c r="U767" s="92"/>
      <c r="V767" s="92"/>
      <c r="W767" s="92"/>
      <c r="X767" s="92"/>
      <c r="Y767" s="92"/>
      <c r="Z767" s="92"/>
      <c r="AA767" s="92"/>
      <c r="AB767" s="92"/>
      <c r="AC767" s="92"/>
      <c r="AD767" s="92"/>
      <c r="AE767" s="76"/>
    </row>
    <row r="768" spans="1:31" ht="15">
      <c r="A768" s="29"/>
      <c r="B768" s="113"/>
      <c r="C768" s="113"/>
      <c r="D768" s="113"/>
      <c r="E768" s="113"/>
      <c r="F768" s="113"/>
      <c r="G768" s="113"/>
      <c r="H768" s="113"/>
      <c r="I768" s="113"/>
      <c r="J768" s="113"/>
      <c r="K768" s="113"/>
      <c r="L768" s="113"/>
      <c r="M768" s="113"/>
      <c r="N768" s="113"/>
      <c r="O768" s="113"/>
      <c r="P768" s="113"/>
      <c r="Q768" s="113"/>
      <c r="R768" s="113"/>
      <c r="S768" s="113"/>
      <c r="T768" s="113"/>
      <c r="U768" s="92"/>
      <c r="V768" s="92"/>
      <c r="W768" s="92"/>
      <c r="X768" s="92"/>
      <c r="Y768" s="92"/>
      <c r="Z768" s="92"/>
      <c r="AA768" s="92"/>
      <c r="AB768" s="92"/>
      <c r="AC768" s="92"/>
      <c r="AD768" s="92"/>
      <c r="AE768" s="76"/>
    </row>
    <row r="769" spans="1:31" ht="15">
      <c r="A769" s="29"/>
      <c r="B769" s="113"/>
      <c r="C769" s="113"/>
      <c r="D769" s="113"/>
      <c r="E769" s="113"/>
      <c r="F769" s="113"/>
      <c r="G769" s="113"/>
      <c r="H769" s="113"/>
      <c r="I769" s="113"/>
      <c r="J769" s="113"/>
      <c r="K769" s="113"/>
      <c r="L769" s="113"/>
      <c r="M769" s="113"/>
      <c r="N769" s="113"/>
      <c r="O769" s="113"/>
      <c r="P769" s="113"/>
      <c r="Q769" s="113"/>
      <c r="R769" s="113"/>
      <c r="S769" s="113"/>
      <c r="T769" s="113"/>
      <c r="U769" s="92"/>
      <c r="V769" s="92"/>
      <c r="W769" s="92"/>
      <c r="X769" s="92"/>
      <c r="Y769" s="92"/>
      <c r="Z769" s="92"/>
      <c r="AA769" s="92"/>
      <c r="AB769" s="92"/>
      <c r="AC769" s="92"/>
      <c r="AD769" s="92"/>
      <c r="AE769" s="76"/>
    </row>
    <row r="770" spans="1:31">
      <c r="A770" s="29">
        <v>697</v>
      </c>
      <c r="B770" s="29"/>
      <c r="C770" s="29"/>
      <c r="D770" s="29"/>
      <c r="E770" s="29"/>
      <c r="F770" s="29"/>
      <c r="G770" s="29"/>
      <c r="H770" s="29"/>
      <c r="I770" s="29"/>
      <c r="J770" s="29"/>
      <c r="K770" s="29"/>
      <c r="L770" s="29"/>
      <c r="M770" s="29"/>
      <c r="N770" s="29"/>
      <c r="O770" s="29"/>
      <c r="P770" s="29"/>
      <c r="Q770" s="29"/>
      <c r="R770" s="29"/>
      <c r="S770" s="31"/>
      <c r="T770" s="29"/>
      <c r="U770" s="31"/>
      <c r="V770" s="30"/>
      <c r="W770" s="30"/>
      <c r="X770" s="30"/>
      <c r="Y770" s="30"/>
      <c r="Z770" s="30"/>
      <c r="AA770" s="31"/>
      <c r="AB770" s="30"/>
      <c r="AC770" s="29"/>
      <c r="AD770" s="29"/>
      <c r="AE770" s="29"/>
    </row>
    <row r="771" spans="1:31" s="83" customFormat="1">
      <c r="A771" s="76"/>
      <c r="B771" s="76"/>
      <c r="C771" s="76"/>
      <c r="D771" s="76"/>
      <c r="E771" s="77"/>
      <c r="F771" s="76"/>
      <c r="G771" s="76"/>
      <c r="H771" s="76"/>
      <c r="I771" s="76"/>
      <c r="J771" s="76"/>
      <c r="K771" s="76"/>
      <c r="L771" s="76"/>
      <c r="M771" s="76"/>
      <c r="N771" s="76"/>
      <c r="O771" s="76"/>
      <c r="P771" s="76"/>
      <c r="Q771" s="76"/>
      <c r="R771" s="76"/>
      <c r="S771" s="78"/>
      <c r="T771" s="76"/>
      <c r="U771" s="79"/>
      <c r="V771" s="80"/>
      <c r="W771" s="80"/>
      <c r="X771" s="80"/>
      <c r="Y771" s="80"/>
      <c r="Z771" s="80"/>
      <c r="AA771" s="79"/>
      <c r="AB771" s="80"/>
      <c r="AC771" s="81"/>
      <c r="AD771" s="81"/>
      <c r="AE771" s="82"/>
    </row>
    <row r="772" spans="1:31" s="83" customFormat="1">
      <c r="A772" s="76"/>
      <c r="B772" s="76"/>
      <c r="C772" s="76"/>
      <c r="D772" s="76"/>
      <c r="E772" s="76"/>
      <c r="F772" s="76"/>
      <c r="G772" s="76"/>
      <c r="H772" s="76"/>
      <c r="I772" s="76"/>
      <c r="J772" s="76"/>
      <c r="K772" s="76"/>
      <c r="L772" s="76"/>
      <c r="M772" s="76"/>
      <c r="N772" s="76"/>
      <c r="O772" s="76"/>
      <c r="P772" s="76"/>
      <c r="Q772" s="76"/>
      <c r="R772" s="76"/>
      <c r="S772" s="78"/>
      <c r="T772" s="76"/>
      <c r="V772" s="80"/>
      <c r="W772" s="84"/>
      <c r="X772" s="85"/>
      <c r="Y772" s="85"/>
      <c r="Z772" s="85"/>
      <c r="AA772" s="78"/>
      <c r="AB772" s="85"/>
      <c r="AC772" s="82"/>
      <c r="AD772" s="76"/>
      <c r="AE772" s="82"/>
    </row>
    <row r="773" spans="1:31" s="83" customFormat="1">
      <c r="A773" s="76"/>
      <c r="B773" s="76"/>
      <c r="C773" s="76"/>
      <c r="D773" s="76"/>
      <c r="E773" s="76"/>
      <c r="F773" s="76"/>
      <c r="G773" s="76"/>
      <c r="H773" s="76"/>
      <c r="I773" s="76"/>
      <c r="J773" s="76"/>
      <c r="K773" s="76"/>
      <c r="L773" s="76"/>
      <c r="M773" s="76"/>
      <c r="N773" s="76"/>
      <c r="O773" s="76"/>
      <c r="P773" s="76"/>
      <c r="Q773" s="76"/>
      <c r="R773" s="76"/>
      <c r="S773" s="78"/>
      <c r="T773" s="76"/>
      <c r="U773" s="78"/>
      <c r="V773" s="85"/>
      <c r="W773" s="85"/>
      <c r="X773" s="80"/>
      <c r="Y773" s="85"/>
      <c r="Z773" s="85"/>
      <c r="AA773" s="78"/>
      <c r="AB773" s="85"/>
      <c r="AC773" s="76"/>
      <c r="AD773" s="82"/>
      <c r="AE773" s="76"/>
    </row>
    <row r="774" spans="1:31" s="83" customFormat="1">
      <c r="A774" s="76"/>
      <c r="B774" s="76"/>
      <c r="C774" s="76"/>
      <c r="D774" s="76"/>
      <c r="E774" s="76"/>
      <c r="F774" s="76"/>
      <c r="G774" s="76"/>
      <c r="H774" s="76"/>
      <c r="I774" s="76"/>
      <c r="J774" s="76"/>
      <c r="K774" s="76"/>
      <c r="L774" s="76"/>
      <c r="M774" s="76"/>
      <c r="N774" s="76"/>
      <c r="O774" s="76"/>
      <c r="P774" s="76"/>
      <c r="Q774" s="76"/>
      <c r="R774" s="76"/>
      <c r="S774" s="78"/>
      <c r="T774" s="76"/>
      <c r="U774" s="78"/>
      <c r="V774" s="85"/>
      <c r="W774" s="85"/>
      <c r="X774" s="85"/>
      <c r="Y774" s="86"/>
      <c r="Z774" s="86"/>
      <c r="AA774" s="86"/>
      <c r="AB774" s="86"/>
      <c r="AC774" s="76"/>
      <c r="AD774" s="76"/>
      <c r="AE774" s="87"/>
    </row>
    <row r="775" spans="1:31" s="83" customFormat="1">
      <c r="A775" s="76"/>
      <c r="B775" s="76"/>
      <c r="C775" s="76"/>
      <c r="D775" s="76"/>
      <c r="E775" s="76"/>
      <c r="F775" s="76"/>
      <c r="G775" s="76"/>
      <c r="H775" s="76"/>
      <c r="I775" s="76"/>
      <c r="J775" s="76"/>
      <c r="K775" s="76"/>
      <c r="L775" s="76"/>
      <c r="M775" s="76"/>
      <c r="N775" s="76"/>
      <c r="O775" s="76"/>
      <c r="P775" s="76"/>
      <c r="Q775" s="76"/>
      <c r="R775" s="76"/>
      <c r="S775" s="78"/>
      <c r="T775" s="76"/>
      <c r="U775" s="78"/>
      <c r="V775" s="85"/>
      <c r="W775" s="85"/>
      <c r="X775" s="85"/>
      <c r="Y775" s="85"/>
      <c r="Z775" s="85"/>
      <c r="AA775" s="78"/>
      <c r="AB775" s="85"/>
      <c r="AC775" s="76"/>
      <c r="AE775" s="76"/>
    </row>
    <row r="776" spans="1:31" s="83" customFormat="1">
      <c r="A776" s="76"/>
      <c r="B776" s="76"/>
      <c r="C776" s="76"/>
      <c r="D776" s="76"/>
      <c r="E776" s="76"/>
      <c r="F776" s="76"/>
      <c r="G776" s="76"/>
      <c r="H776" s="76"/>
      <c r="I776" s="76"/>
      <c r="J776" s="76"/>
      <c r="K776" s="76"/>
      <c r="L776" s="76"/>
      <c r="M776" s="76"/>
      <c r="N776" s="76"/>
      <c r="O776" s="76"/>
      <c r="P776" s="76"/>
      <c r="Q776" s="76"/>
      <c r="R776" s="76"/>
      <c r="S776" s="78"/>
      <c r="T776" s="76"/>
      <c r="U776" s="78"/>
      <c r="V776" s="85"/>
      <c r="W776" s="85"/>
      <c r="X776" s="86"/>
      <c r="Y776" s="85"/>
      <c r="Z776" s="85"/>
      <c r="AA776" s="78"/>
      <c r="AB776" s="85"/>
      <c r="AC776" s="76"/>
      <c r="AD776" s="86"/>
      <c r="AE776" s="76"/>
    </row>
    <row r="777" spans="1:31" s="83" customFormat="1">
      <c r="A777" s="76"/>
      <c r="B777" s="76"/>
      <c r="C777" s="76"/>
      <c r="D777" s="76"/>
      <c r="E777" s="76"/>
      <c r="F777" s="76"/>
      <c r="G777" s="76"/>
      <c r="H777" s="76"/>
      <c r="I777" s="76"/>
      <c r="J777" s="76"/>
      <c r="K777" s="76"/>
      <c r="L777" s="76"/>
      <c r="M777" s="76"/>
      <c r="N777" s="76"/>
      <c r="O777" s="76"/>
      <c r="P777" s="76"/>
      <c r="Q777" s="76"/>
      <c r="R777" s="76"/>
      <c r="S777" s="78"/>
      <c r="T777" s="76"/>
      <c r="U777" s="78"/>
      <c r="V777" s="85"/>
      <c r="W777" s="85"/>
      <c r="X777" s="85"/>
      <c r="Y777" s="85"/>
      <c r="Z777" s="85"/>
      <c r="AA777" s="78"/>
      <c r="AB777" s="85"/>
      <c r="AC777" s="76"/>
      <c r="AD777" s="76"/>
      <c r="AE777" s="76"/>
    </row>
    <row r="778" spans="1:31" s="83" customFormat="1">
      <c r="A778" s="76"/>
      <c r="B778" s="76"/>
      <c r="C778" s="76"/>
      <c r="D778" s="76"/>
      <c r="E778" s="76"/>
      <c r="F778" s="76"/>
      <c r="G778" s="76"/>
      <c r="H778" s="76"/>
      <c r="I778" s="76"/>
      <c r="J778" s="76"/>
      <c r="K778" s="76"/>
      <c r="L778" s="76"/>
      <c r="M778" s="76"/>
      <c r="N778" s="76"/>
      <c r="O778" s="76"/>
      <c r="P778" s="76"/>
      <c r="Q778" s="76"/>
      <c r="R778" s="76"/>
      <c r="S778" s="78"/>
      <c r="T778" s="76"/>
      <c r="U778" s="78"/>
      <c r="V778" s="85"/>
      <c r="W778" s="85"/>
      <c r="X778" s="85"/>
      <c r="Y778" s="85"/>
      <c r="Z778" s="85"/>
      <c r="AA778" s="78"/>
      <c r="AB778" s="85"/>
      <c r="AC778" s="76"/>
      <c r="AD778" s="76"/>
      <c r="AE778" s="76"/>
    </row>
    <row r="779" spans="1:31" s="83" customFormat="1">
      <c r="A779" s="76"/>
      <c r="B779" s="76"/>
      <c r="C779" s="76"/>
      <c r="D779" s="76"/>
      <c r="E779" s="76"/>
      <c r="F779" s="76"/>
      <c r="G779" s="76"/>
      <c r="H779" s="76"/>
      <c r="I779" s="76"/>
      <c r="J779" s="76"/>
      <c r="K779" s="76"/>
      <c r="L779" s="76"/>
      <c r="M779" s="76"/>
      <c r="N779" s="76"/>
      <c r="O779" s="76"/>
      <c r="P779" s="76"/>
      <c r="Q779" s="76"/>
      <c r="R779" s="76"/>
      <c r="S779" s="78"/>
      <c r="T779" s="76"/>
      <c r="U779" s="78"/>
      <c r="V779" s="85"/>
      <c r="W779" s="85"/>
      <c r="X779" s="85"/>
      <c r="Y779" s="85"/>
      <c r="Z779" s="85"/>
      <c r="AA779" s="78"/>
      <c r="AB779" s="85"/>
      <c r="AC779" s="76"/>
      <c r="AD779" s="76"/>
      <c r="AE779" s="76"/>
    </row>
    <row r="780" spans="1:31" s="83" customFormat="1">
      <c r="A780" s="76"/>
      <c r="B780" s="76"/>
      <c r="C780" s="76"/>
      <c r="D780" s="76"/>
      <c r="E780" s="76"/>
      <c r="F780" s="76"/>
      <c r="G780" s="76"/>
      <c r="H780" s="76"/>
      <c r="I780" s="76"/>
      <c r="J780" s="76"/>
      <c r="K780" s="76"/>
      <c r="L780" s="76"/>
      <c r="M780" s="76"/>
      <c r="N780" s="76"/>
      <c r="O780" s="76"/>
      <c r="P780" s="76"/>
      <c r="Q780" s="76"/>
      <c r="R780" s="76"/>
      <c r="S780" s="78"/>
      <c r="T780" s="76"/>
      <c r="U780" s="78"/>
      <c r="V780" s="85"/>
      <c r="W780" s="85"/>
      <c r="X780" s="85"/>
      <c r="Y780" s="85"/>
      <c r="Z780" s="85"/>
      <c r="AA780" s="78"/>
      <c r="AB780" s="85"/>
      <c r="AC780" s="76"/>
      <c r="AD780" s="76"/>
      <c r="AE780" s="76"/>
    </row>
    <row r="781" spans="1:31">
      <c r="A781" s="29"/>
      <c r="B781" s="29"/>
      <c r="C781" s="29"/>
      <c r="D781" s="29"/>
      <c r="E781" s="29"/>
      <c r="F781" s="29"/>
      <c r="G781" s="29"/>
      <c r="H781" s="29"/>
      <c r="I781" s="29"/>
      <c r="J781" s="29"/>
      <c r="K781" s="29"/>
      <c r="L781" s="29"/>
      <c r="M781" s="29"/>
      <c r="N781" s="29"/>
      <c r="O781" s="29"/>
      <c r="P781" s="29"/>
      <c r="Q781" s="29"/>
      <c r="R781" s="29"/>
      <c r="S781" s="31"/>
      <c r="T781" s="29"/>
      <c r="U781" s="31"/>
      <c r="V781" s="30"/>
      <c r="W781" s="30"/>
      <c r="X781" s="30"/>
      <c r="Y781" s="30"/>
      <c r="Z781" s="30"/>
      <c r="AA781" s="31"/>
      <c r="AB781" s="30"/>
      <c r="AC781" s="29"/>
      <c r="AD781" s="29"/>
      <c r="AE781" s="29"/>
    </row>
    <row r="782" spans="1:31">
      <c r="A782" s="29"/>
      <c r="B782" s="29"/>
      <c r="C782" s="29"/>
      <c r="D782" s="29"/>
      <c r="E782" s="29"/>
      <c r="F782" s="29"/>
      <c r="G782" s="29"/>
      <c r="H782" s="29"/>
      <c r="I782" s="29"/>
      <c r="J782" s="29"/>
      <c r="K782" s="29"/>
      <c r="L782" s="29"/>
      <c r="M782" s="29"/>
      <c r="N782" s="29"/>
      <c r="O782" s="29"/>
      <c r="P782" s="29"/>
      <c r="Q782" s="29"/>
      <c r="R782" s="29"/>
      <c r="S782" s="31"/>
      <c r="T782" s="29"/>
      <c r="U782" s="31"/>
      <c r="V782" s="30"/>
      <c r="W782" s="30"/>
      <c r="X782" s="30"/>
      <c r="Y782" s="30"/>
      <c r="Z782" s="30"/>
      <c r="AA782" s="31"/>
      <c r="AB782" s="30"/>
      <c r="AC782" s="29"/>
      <c r="AD782" s="29"/>
      <c r="AE782" s="29"/>
    </row>
    <row r="783" spans="1:31">
      <c r="A783" s="29"/>
      <c r="B783" s="29"/>
      <c r="C783" s="29"/>
      <c r="D783" s="29"/>
      <c r="E783" s="29"/>
      <c r="F783" s="29"/>
      <c r="G783" s="29"/>
      <c r="H783" s="29"/>
      <c r="I783" s="29"/>
      <c r="J783" s="29"/>
      <c r="K783" s="29"/>
      <c r="L783" s="29"/>
      <c r="M783" s="29"/>
      <c r="N783" s="29"/>
      <c r="O783" s="29"/>
      <c r="P783" s="29"/>
      <c r="Q783" s="29"/>
      <c r="R783" s="29"/>
      <c r="S783" s="31"/>
      <c r="T783" s="29"/>
      <c r="U783" s="31"/>
      <c r="V783" s="30"/>
      <c r="W783" s="30"/>
      <c r="X783" s="30"/>
      <c r="Y783" s="30"/>
      <c r="Z783" s="30"/>
      <c r="AA783" s="31"/>
      <c r="AB783" s="30"/>
      <c r="AC783" s="29"/>
      <c r="AD783" s="29"/>
      <c r="AE783" s="29"/>
    </row>
    <row r="784" spans="1:31">
      <c r="A784" s="29"/>
      <c r="B784" s="29"/>
      <c r="C784" s="29"/>
      <c r="D784" s="29"/>
      <c r="E784" s="29"/>
      <c r="F784" s="29"/>
      <c r="G784" s="29"/>
      <c r="H784" s="29"/>
      <c r="I784" s="29"/>
      <c r="J784" s="29"/>
      <c r="K784" s="29"/>
      <c r="L784" s="29"/>
      <c r="M784" s="29"/>
      <c r="N784" s="29"/>
      <c r="O784" s="29"/>
      <c r="P784" s="29"/>
      <c r="Q784" s="29"/>
      <c r="R784" s="29"/>
      <c r="S784" s="31"/>
      <c r="T784" s="29"/>
      <c r="U784" s="31"/>
      <c r="V784" s="30"/>
      <c r="W784" s="30"/>
      <c r="X784" s="30"/>
      <c r="Y784" s="30"/>
      <c r="Z784" s="30"/>
      <c r="AA784" s="31"/>
      <c r="AB784" s="30"/>
      <c r="AC784" s="29"/>
      <c r="AD784" s="29"/>
      <c r="AE784" s="29"/>
    </row>
    <row r="785" spans="1:31">
      <c r="A785" s="29"/>
      <c r="B785" s="29"/>
      <c r="C785" s="29"/>
      <c r="D785" s="29"/>
      <c r="E785" s="29"/>
      <c r="F785" s="29"/>
      <c r="G785" s="29"/>
      <c r="H785" s="29"/>
      <c r="I785" s="29"/>
      <c r="J785" s="29"/>
      <c r="K785" s="29"/>
      <c r="L785" s="29"/>
      <c r="M785" s="29"/>
      <c r="N785" s="29"/>
      <c r="O785" s="29"/>
      <c r="P785" s="29"/>
      <c r="Q785" s="29"/>
      <c r="R785" s="29"/>
      <c r="S785" s="31"/>
      <c r="T785" s="29"/>
      <c r="U785" s="31"/>
      <c r="V785" s="30"/>
      <c r="W785" s="30"/>
      <c r="X785" s="30"/>
      <c r="Y785" s="30"/>
      <c r="Z785" s="30"/>
      <c r="AA785" s="31"/>
      <c r="AB785" s="30"/>
      <c r="AC785" s="29"/>
      <c r="AD785" s="29"/>
      <c r="AE785" s="29"/>
    </row>
    <row r="786" spans="1:31">
      <c r="A786" s="29"/>
      <c r="B786" s="29"/>
      <c r="C786" s="29"/>
      <c r="D786" s="29"/>
      <c r="E786" s="29"/>
      <c r="F786" s="29"/>
      <c r="G786" s="29"/>
      <c r="H786" s="29"/>
      <c r="I786" s="29"/>
      <c r="J786" s="29"/>
      <c r="K786" s="29"/>
      <c r="L786" s="29"/>
      <c r="M786" s="29"/>
      <c r="N786" s="29"/>
      <c r="O786" s="29"/>
      <c r="P786" s="29"/>
      <c r="Q786" s="29"/>
      <c r="R786" s="29"/>
      <c r="S786" s="31"/>
      <c r="T786" s="29"/>
      <c r="U786" s="31"/>
      <c r="V786" s="30"/>
      <c r="W786" s="30"/>
      <c r="X786" s="30"/>
      <c r="Y786" s="30"/>
      <c r="Z786" s="30"/>
      <c r="AA786" s="31"/>
      <c r="AB786" s="30"/>
      <c r="AC786" s="29"/>
      <c r="AD786" s="29"/>
      <c r="AE786" s="29"/>
    </row>
    <row r="787" spans="1:31">
      <c r="A787" s="29"/>
      <c r="B787" s="29"/>
      <c r="C787" s="29"/>
      <c r="D787" s="29"/>
      <c r="E787" s="29"/>
      <c r="F787" s="29"/>
      <c r="G787" s="29"/>
      <c r="H787" s="29"/>
      <c r="I787" s="29"/>
      <c r="J787" s="29"/>
      <c r="K787" s="29"/>
      <c r="L787" s="29"/>
      <c r="M787" s="29"/>
      <c r="N787" s="29"/>
      <c r="O787" s="29"/>
      <c r="P787" s="29"/>
      <c r="Q787" s="29"/>
      <c r="R787" s="29"/>
      <c r="S787" s="31"/>
      <c r="T787" s="29"/>
      <c r="U787" s="31"/>
      <c r="V787" s="30"/>
      <c r="W787" s="30"/>
      <c r="X787" s="30"/>
      <c r="Y787" s="30"/>
      <c r="Z787" s="30"/>
      <c r="AA787" s="31"/>
      <c r="AB787" s="30"/>
      <c r="AC787" s="29"/>
      <c r="AD787" s="29"/>
      <c r="AE787" s="29"/>
    </row>
    <row r="788" spans="1:31">
      <c r="A788" s="29"/>
      <c r="B788" s="29"/>
      <c r="C788" s="29"/>
      <c r="D788" s="29"/>
      <c r="E788" s="29"/>
      <c r="F788" s="29"/>
      <c r="G788" s="29"/>
      <c r="H788" s="29"/>
      <c r="I788" s="29"/>
      <c r="J788" s="29"/>
      <c r="K788" s="29"/>
      <c r="L788" s="29"/>
      <c r="M788" s="29"/>
      <c r="N788" s="29"/>
      <c r="O788" s="29"/>
      <c r="P788" s="29"/>
      <c r="Q788" s="29"/>
      <c r="R788" s="29"/>
      <c r="S788" s="31"/>
      <c r="T788" s="29"/>
      <c r="U788" s="31"/>
      <c r="V788" s="30"/>
      <c r="W788" s="30"/>
      <c r="X788" s="30"/>
      <c r="Y788" s="30"/>
      <c r="Z788" s="30"/>
      <c r="AA788" s="31"/>
      <c r="AB788" s="30"/>
      <c r="AC788" s="29"/>
      <c r="AD788" s="29"/>
      <c r="AE788" s="29"/>
    </row>
    <row r="789" spans="1:31">
      <c r="A789" s="29"/>
      <c r="B789" s="29"/>
      <c r="C789" s="29"/>
      <c r="D789" s="29"/>
      <c r="E789" s="29"/>
      <c r="F789" s="29"/>
      <c r="G789" s="29"/>
      <c r="H789" s="29"/>
      <c r="I789" s="29"/>
      <c r="J789" s="29"/>
      <c r="K789" s="29"/>
      <c r="L789" s="29"/>
      <c r="M789" s="29"/>
      <c r="N789" s="29"/>
      <c r="O789" s="29"/>
      <c r="P789" s="29"/>
      <c r="Q789" s="29"/>
      <c r="R789" s="29"/>
      <c r="S789" s="31"/>
      <c r="T789" s="29"/>
      <c r="U789" s="31"/>
      <c r="V789" s="30"/>
      <c r="W789" s="30"/>
      <c r="X789" s="30"/>
      <c r="Y789" s="30"/>
      <c r="Z789" s="30"/>
      <c r="AA789" s="31"/>
      <c r="AB789" s="30"/>
      <c r="AC789" s="29"/>
      <c r="AD789" s="29"/>
      <c r="AE789" s="29"/>
    </row>
    <row r="790" spans="1:31">
      <c r="A790" s="29"/>
      <c r="B790" s="29"/>
      <c r="C790" s="29"/>
      <c r="D790" s="29"/>
      <c r="E790" s="29"/>
      <c r="F790" s="29"/>
      <c r="G790" s="29"/>
      <c r="H790" s="29"/>
      <c r="I790" s="29"/>
      <c r="J790" s="29"/>
      <c r="K790" s="29"/>
      <c r="L790" s="29"/>
      <c r="M790" s="29"/>
      <c r="N790" s="29"/>
      <c r="O790" s="29"/>
      <c r="P790" s="29"/>
      <c r="Q790" s="29"/>
      <c r="R790" s="29"/>
      <c r="S790" s="31"/>
      <c r="T790" s="29"/>
      <c r="U790" s="31"/>
      <c r="V790" s="30"/>
      <c r="W790" s="30"/>
      <c r="X790" s="30"/>
      <c r="Y790" s="30"/>
      <c r="Z790" s="30"/>
      <c r="AA790" s="31"/>
      <c r="AB790" s="30"/>
      <c r="AC790" s="29"/>
      <c r="AD790" s="29"/>
      <c r="AE790" s="29"/>
    </row>
    <row r="791" spans="1:31">
      <c r="A791" s="29"/>
      <c r="B791" s="29"/>
      <c r="C791" s="29"/>
      <c r="D791" s="29"/>
      <c r="E791" s="29"/>
      <c r="F791" s="29"/>
      <c r="G791" s="29"/>
      <c r="H791" s="29"/>
      <c r="I791" s="29"/>
      <c r="J791" s="29"/>
      <c r="K791" s="29"/>
      <c r="L791" s="29"/>
      <c r="M791" s="29"/>
      <c r="N791" s="29"/>
      <c r="O791" s="29"/>
      <c r="P791" s="29"/>
      <c r="Q791" s="29"/>
      <c r="R791" s="29"/>
      <c r="S791" s="31"/>
      <c r="T791" s="29"/>
      <c r="U791" s="31"/>
      <c r="V791" s="30"/>
      <c r="W791" s="30"/>
      <c r="X791" s="30"/>
      <c r="Y791" s="30"/>
      <c r="Z791" s="30"/>
      <c r="AA791" s="31"/>
      <c r="AB791" s="30"/>
      <c r="AC791" s="29"/>
      <c r="AD791" s="29"/>
      <c r="AE791" s="29"/>
    </row>
    <row r="792" spans="1:31">
      <c r="A792" s="29"/>
      <c r="B792" s="29"/>
      <c r="C792" s="29"/>
      <c r="D792" s="29"/>
      <c r="E792" s="29"/>
      <c r="F792" s="29"/>
      <c r="G792" s="29"/>
      <c r="H792" s="29"/>
      <c r="I792" s="29"/>
      <c r="J792" s="29"/>
      <c r="K792" s="29"/>
      <c r="L792" s="29"/>
      <c r="M792" s="29"/>
      <c r="N792" s="29"/>
      <c r="O792" s="29"/>
      <c r="P792" s="29"/>
      <c r="Q792" s="29"/>
      <c r="R792" s="29"/>
      <c r="S792" s="31"/>
      <c r="T792" s="29"/>
      <c r="U792" s="31"/>
      <c r="V792" s="30"/>
      <c r="W792" s="30"/>
      <c r="X792" s="30"/>
      <c r="Y792" s="30"/>
      <c r="Z792" s="30"/>
      <c r="AA792" s="31"/>
      <c r="AB792" s="30"/>
      <c r="AC792" s="29"/>
      <c r="AD792" s="29"/>
      <c r="AE792" s="29"/>
    </row>
    <row r="793" spans="1:31">
      <c r="A793" s="29"/>
      <c r="B793" s="29"/>
      <c r="C793" s="29"/>
      <c r="D793" s="29"/>
      <c r="E793" s="29"/>
      <c r="F793" s="29"/>
      <c r="G793" s="29"/>
      <c r="H793" s="29"/>
      <c r="I793" s="29"/>
      <c r="J793" s="29"/>
      <c r="K793" s="29"/>
      <c r="L793" s="29"/>
      <c r="M793" s="29"/>
      <c r="N793" s="29"/>
      <c r="O793" s="29"/>
      <c r="P793" s="29"/>
      <c r="Q793" s="29"/>
      <c r="R793" s="29"/>
      <c r="S793" s="31"/>
      <c r="T793" s="29"/>
      <c r="U793" s="31"/>
      <c r="V793" s="30"/>
      <c r="W793" s="30"/>
      <c r="X793" s="30"/>
      <c r="Y793" s="30"/>
      <c r="Z793" s="30"/>
      <c r="AA793" s="31"/>
      <c r="AB793" s="30"/>
      <c r="AC793" s="29"/>
      <c r="AD793" s="29"/>
      <c r="AE793" s="29"/>
    </row>
    <row r="794" spans="1:31">
      <c r="A794" s="29"/>
      <c r="B794" s="29"/>
      <c r="C794" s="29"/>
      <c r="D794" s="29"/>
      <c r="E794" s="29"/>
      <c r="F794" s="29"/>
      <c r="G794" s="29"/>
      <c r="H794" s="29"/>
      <c r="I794" s="29"/>
      <c r="J794" s="29"/>
      <c r="K794" s="29"/>
      <c r="L794" s="29"/>
      <c r="M794" s="29"/>
      <c r="N794" s="29"/>
      <c r="O794" s="29"/>
      <c r="P794" s="29"/>
      <c r="Q794" s="29"/>
      <c r="R794" s="29"/>
      <c r="S794" s="31"/>
      <c r="T794" s="29"/>
      <c r="U794" s="31"/>
      <c r="V794" s="30"/>
      <c r="W794" s="30"/>
      <c r="X794" s="30"/>
      <c r="Y794" s="30"/>
      <c r="Z794" s="30"/>
      <c r="AA794" s="31"/>
      <c r="AB794" s="30"/>
      <c r="AC794" s="29"/>
      <c r="AD794" s="29"/>
      <c r="AE794" s="29"/>
    </row>
    <row r="795" spans="1:31">
      <c r="A795" s="29"/>
      <c r="B795" s="29"/>
      <c r="C795" s="29"/>
      <c r="D795" s="29"/>
      <c r="E795" s="29"/>
      <c r="F795" s="29"/>
      <c r="G795" s="29"/>
      <c r="H795" s="29"/>
      <c r="I795" s="29"/>
      <c r="J795" s="29"/>
      <c r="K795" s="29"/>
      <c r="L795" s="29"/>
      <c r="M795" s="29"/>
      <c r="N795" s="29"/>
      <c r="O795" s="29"/>
      <c r="P795" s="29"/>
      <c r="Q795" s="29"/>
      <c r="R795" s="29"/>
      <c r="S795" s="31"/>
      <c r="T795" s="29"/>
      <c r="U795" s="31"/>
      <c r="V795" s="30"/>
      <c r="W795" s="30"/>
      <c r="X795" s="30"/>
      <c r="Y795" s="30"/>
      <c r="Z795" s="30"/>
      <c r="AA795" s="31"/>
      <c r="AB795" s="30"/>
      <c r="AC795" s="29"/>
      <c r="AD795" s="29"/>
      <c r="AE795" s="29"/>
    </row>
    <row r="796" spans="1:31">
      <c r="A796" s="29"/>
      <c r="B796" s="29"/>
      <c r="C796" s="29"/>
      <c r="D796" s="29"/>
      <c r="E796" s="29"/>
      <c r="F796" s="29"/>
      <c r="G796" s="29"/>
      <c r="H796" s="29"/>
      <c r="I796" s="29"/>
      <c r="J796" s="29"/>
      <c r="K796" s="29"/>
      <c r="L796" s="29"/>
      <c r="M796" s="29"/>
      <c r="N796" s="29"/>
      <c r="O796" s="29"/>
      <c r="P796" s="29"/>
      <c r="Q796" s="29"/>
      <c r="R796" s="29"/>
      <c r="S796" s="31"/>
      <c r="T796" s="29"/>
      <c r="U796" s="31"/>
      <c r="V796" s="30"/>
      <c r="W796" s="30"/>
      <c r="X796" s="30"/>
      <c r="Y796" s="30"/>
      <c r="Z796" s="30"/>
      <c r="AA796" s="31"/>
      <c r="AB796" s="30"/>
      <c r="AC796" s="29"/>
      <c r="AD796" s="29"/>
      <c r="AE796" s="29"/>
    </row>
    <row r="797" spans="1:31">
      <c r="A797" s="29"/>
      <c r="B797" s="29"/>
      <c r="C797" s="29"/>
      <c r="D797" s="29"/>
      <c r="E797" s="29"/>
      <c r="F797" s="29"/>
      <c r="G797" s="29"/>
      <c r="H797" s="29"/>
      <c r="I797" s="29"/>
      <c r="J797" s="29"/>
      <c r="K797" s="29"/>
      <c r="L797" s="29"/>
      <c r="M797" s="29"/>
      <c r="N797" s="29"/>
      <c r="O797" s="29"/>
      <c r="P797" s="29"/>
      <c r="Q797" s="29"/>
      <c r="R797" s="29"/>
      <c r="S797" s="31"/>
      <c r="T797" s="29"/>
      <c r="U797" s="31"/>
      <c r="V797" s="30"/>
      <c r="W797" s="30"/>
      <c r="X797" s="30"/>
      <c r="Y797" s="30"/>
      <c r="Z797" s="30"/>
      <c r="AA797" s="31"/>
      <c r="AB797" s="30"/>
      <c r="AC797" s="29"/>
      <c r="AD797" s="29"/>
      <c r="AE797" s="29"/>
    </row>
    <row r="798" spans="1:31">
      <c r="A798" s="29"/>
      <c r="B798" s="29"/>
      <c r="C798" s="29"/>
      <c r="D798" s="29"/>
      <c r="E798" s="29"/>
      <c r="F798" s="29"/>
      <c r="G798" s="29"/>
      <c r="H798" s="29"/>
      <c r="I798" s="29"/>
      <c r="J798" s="29"/>
      <c r="K798" s="29"/>
      <c r="L798" s="29"/>
      <c r="M798" s="29"/>
      <c r="N798" s="29"/>
      <c r="O798" s="29"/>
      <c r="P798" s="29"/>
      <c r="Q798" s="29"/>
      <c r="R798" s="29"/>
      <c r="S798" s="31"/>
      <c r="T798" s="29"/>
      <c r="U798" s="31"/>
      <c r="V798" s="30"/>
      <c r="W798" s="30"/>
      <c r="X798" s="30"/>
      <c r="Y798" s="30"/>
      <c r="Z798" s="30"/>
      <c r="AA798" s="31"/>
      <c r="AB798" s="30"/>
      <c r="AC798" s="29"/>
      <c r="AD798" s="29"/>
      <c r="AE798" s="29"/>
    </row>
    <row r="799" spans="1:31">
      <c r="A799" s="29"/>
      <c r="B799" s="29"/>
      <c r="C799" s="29"/>
      <c r="D799" s="29"/>
      <c r="E799" s="29"/>
      <c r="F799" s="29"/>
      <c r="G799" s="29"/>
      <c r="H799" s="29"/>
      <c r="I799" s="29"/>
      <c r="J799" s="29"/>
      <c r="K799" s="29"/>
      <c r="L799" s="29"/>
      <c r="M799" s="29"/>
      <c r="N799" s="29"/>
      <c r="O799" s="29"/>
      <c r="P799" s="29"/>
      <c r="Q799" s="29"/>
      <c r="R799" s="29"/>
      <c r="S799" s="31"/>
      <c r="T799" s="29"/>
      <c r="U799" s="31"/>
      <c r="V799" s="30"/>
      <c r="W799" s="30"/>
      <c r="X799" s="30"/>
      <c r="Y799" s="30"/>
      <c r="Z799" s="30"/>
      <c r="AA799" s="31"/>
      <c r="AB799" s="30"/>
      <c r="AC799" s="29"/>
      <c r="AD799" s="29"/>
      <c r="AE799" s="29"/>
    </row>
    <row r="800" spans="1:31">
      <c r="A800" s="29"/>
      <c r="B800" s="29"/>
      <c r="C800" s="29"/>
      <c r="D800" s="29"/>
      <c r="E800" s="29"/>
      <c r="F800" s="29"/>
      <c r="G800" s="29"/>
      <c r="H800" s="29"/>
      <c r="I800" s="29"/>
      <c r="J800" s="29"/>
      <c r="K800" s="29"/>
      <c r="L800" s="29"/>
      <c r="M800" s="29"/>
      <c r="N800" s="29"/>
      <c r="O800" s="29"/>
      <c r="P800" s="29"/>
      <c r="Q800" s="29"/>
      <c r="R800" s="29"/>
      <c r="S800" s="31"/>
      <c r="T800" s="29"/>
      <c r="U800" s="31"/>
      <c r="V800" s="30"/>
      <c r="W800" s="30"/>
      <c r="X800" s="30"/>
      <c r="Y800" s="30"/>
      <c r="Z800" s="30"/>
      <c r="AA800" s="31"/>
      <c r="AB800" s="30"/>
      <c r="AC800" s="29"/>
      <c r="AD800" s="29"/>
      <c r="AE800" s="29"/>
    </row>
    <row r="801" spans="1:31">
      <c r="A801" s="29"/>
      <c r="B801" s="29"/>
      <c r="C801" s="29"/>
      <c r="D801" s="29"/>
      <c r="E801" s="29"/>
      <c r="F801" s="29"/>
      <c r="G801" s="29"/>
      <c r="H801" s="29"/>
      <c r="I801" s="29"/>
      <c r="J801" s="29"/>
      <c r="K801" s="29"/>
      <c r="L801" s="29"/>
      <c r="M801" s="29"/>
      <c r="N801" s="29"/>
      <c r="O801" s="29"/>
      <c r="P801" s="29"/>
      <c r="Q801" s="29"/>
      <c r="R801" s="29"/>
      <c r="S801" s="31"/>
      <c r="T801" s="29"/>
      <c r="U801" s="31"/>
      <c r="V801" s="30"/>
      <c r="W801" s="30"/>
      <c r="X801" s="30"/>
      <c r="Y801" s="30"/>
      <c r="Z801" s="30"/>
      <c r="AA801" s="31"/>
      <c r="AB801" s="30"/>
      <c r="AC801" s="29"/>
      <c r="AD801" s="29"/>
      <c r="AE801" s="29"/>
    </row>
    <row r="802" spans="1:31">
      <c r="A802" s="29"/>
      <c r="B802" s="29"/>
      <c r="C802" s="29"/>
      <c r="D802" s="29"/>
      <c r="E802" s="29"/>
      <c r="F802" s="29"/>
      <c r="G802" s="29"/>
      <c r="H802" s="29"/>
      <c r="I802" s="29"/>
      <c r="J802" s="29"/>
      <c r="K802" s="29"/>
      <c r="L802" s="29"/>
      <c r="M802" s="29"/>
      <c r="N802" s="29"/>
      <c r="O802" s="29"/>
      <c r="P802" s="29"/>
      <c r="Q802" s="29"/>
      <c r="R802" s="29"/>
      <c r="S802" s="31"/>
      <c r="T802" s="29"/>
      <c r="U802" s="31"/>
      <c r="V802" s="30"/>
      <c r="W802" s="30"/>
      <c r="X802" s="30"/>
      <c r="Y802" s="30"/>
      <c r="Z802" s="30"/>
      <c r="AA802" s="31"/>
      <c r="AB802" s="30"/>
      <c r="AC802" s="29"/>
      <c r="AD802" s="29"/>
      <c r="AE802" s="29"/>
    </row>
    <row r="803" spans="1:31">
      <c r="A803" s="29"/>
      <c r="B803" s="29"/>
      <c r="C803" s="29"/>
      <c r="D803" s="29"/>
      <c r="E803" s="29"/>
      <c r="F803" s="29"/>
      <c r="G803" s="29"/>
      <c r="H803" s="29"/>
      <c r="I803" s="29"/>
      <c r="J803" s="29"/>
      <c r="K803" s="29"/>
      <c r="L803" s="29"/>
      <c r="M803" s="29"/>
      <c r="N803" s="29"/>
      <c r="O803" s="29"/>
      <c r="P803" s="29"/>
      <c r="Q803" s="29"/>
      <c r="R803" s="29"/>
      <c r="S803" s="31"/>
      <c r="T803" s="29"/>
      <c r="U803" s="31"/>
      <c r="V803" s="30"/>
      <c r="W803" s="30"/>
      <c r="X803" s="30"/>
      <c r="Y803" s="30"/>
      <c r="Z803" s="30"/>
      <c r="AA803" s="31"/>
      <c r="AB803" s="30"/>
      <c r="AC803" s="29"/>
      <c r="AD803" s="29"/>
      <c r="AE803" s="29"/>
    </row>
    <row r="804" spans="1:31">
      <c r="A804" s="29"/>
      <c r="B804" s="29"/>
      <c r="C804" s="29"/>
      <c r="D804" s="29"/>
      <c r="E804" s="29"/>
      <c r="F804" s="29"/>
      <c r="G804" s="29"/>
      <c r="H804" s="29"/>
      <c r="I804" s="29"/>
      <c r="J804" s="29"/>
      <c r="K804" s="29"/>
      <c r="L804" s="29"/>
      <c r="M804" s="29"/>
      <c r="N804" s="29"/>
      <c r="O804" s="29"/>
      <c r="P804" s="29"/>
      <c r="Q804" s="29"/>
      <c r="R804" s="29"/>
      <c r="S804" s="31"/>
      <c r="T804" s="29"/>
      <c r="U804" s="31"/>
      <c r="V804" s="30"/>
      <c r="W804" s="30"/>
      <c r="X804" s="30"/>
      <c r="Y804" s="30"/>
      <c r="Z804" s="30"/>
      <c r="AA804" s="31"/>
      <c r="AB804" s="30"/>
      <c r="AC804" s="29"/>
      <c r="AD804" s="29"/>
      <c r="AE804" s="29"/>
    </row>
    <row r="805" spans="1:31">
      <c r="A805" s="29"/>
      <c r="B805" s="29"/>
      <c r="C805" s="29"/>
      <c r="D805" s="29"/>
      <c r="E805" s="29"/>
      <c r="F805" s="29"/>
      <c r="G805" s="29"/>
      <c r="H805" s="29"/>
      <c r="I805" s="29"/>
      <c r="J805" s="29"/>
      <c r="K805" s="29"/>
      <c r="L805" s="29"/>
      <c r="M805" s="29"/>
      <c r="N805" s="29"/>
      <c r="O805" s="29"/>
      <c r="P805" s="29"/>
      <c r="Q805" s="29"/>
      <c r="R805" s="29"/>
      <c r="S805" s="31"/>
      <c r="T805" s="29"/>
      <c r="U805" s="31"/>
      <c r="V805" s="30"/>
      <c r="W805" s="30"/>
      <c r="X805" s="30"/>
      <c r="Y805" s="30"/>
      <c r="Z805" s="30"/>
      <c r="AA805" s="31"/>
      <c r="AB805" s="30"/>
      <c r="AC805" s="29"/>
      <c r="AD805" s="29"/>
      <c r="AE805" s="29"/>
    </row>
    <row r="806" spans="1:31">
      <c r="A806" s="29"/>
      <c r="B806" s="29"/>
      <c r="C806" s="29"/>
      <c r="D806" s="29"/>
      <c r="E806" s="29"/>
      <c r="F806" s="29"/>
      <c r="G806" s="29"/>
      <c r="H806" s="29"/>
      <c r="I806" s="29"/>
      <c r="J806" s="29"/>
      <c r="K806" s="29"/>
      <c r="L806" s="29"/>
      <c r="M806" s="29"/>
      <c r="N806" s="29"/>
      <c r="O806" s="29"/>
      <c r="P806" s="29"/>
      <c r="Q806" s="29"/>
      <c r="R806" s="29"/>
      <c r="S806" s="31"/>
      <c r="T806" s="29"/>
      <c r="U806" s="31"/>
      <c r="V806" s="30"/>
      <c r="W806" s="30"/>
      <c r="X806" s="30"/>
      <c r="Y806" s="30"/>
      <c r="Z806" s="30"/>
      <c r="AA806" s="31"/>
      <c r="AB806" s="30"/>
      <c r="AC806" s="29"/>
      <c r="AD806" s="29"/>
      <c r="AE806" s="29"/>
    </row>
    <row r="807" spans="1:31">
      <c r="A807" s="29"/>
      <c r="B807" s="29"/>
      <c r="C807" s="29"/>
      <c r="D807" s="29"/>
      <c r="E807" s="29"/>
      <c r="F807" s="29"/>
      <c r="G807" s="29"/>
      <c r="H807" s="29"/>
      <c r="I807" s="29"/>
      <c r="J807" s="29"/>
      <c r="K807" s="29"/>
      <c r="L807" s="29"/>
      <c r="M807" s="29"/>
      <c r="N807" s="29"/>
      <c r="O807" s="29"/>
      <c r="P807" s="29"/>
      <c r="Q807" s="29"/>
      <c r="R807" s="29"/>
      <c r="S807" s="31"/>
      <c r="T807" s="29"/>
      <c r="U807" s="31"/>
      <c r="V807" s="30"/>
      <c r="W807" s="30"/>
      <c r="X807" s="30"/>
      <c r="Y807" s="30"/>
      <c r="Z807" s="30"/>
      <c r="AA807" s="31"/>
      <c r="AB807" s="30"/>
      <c r="AC807" s="29"/>
      <c r="AD807" s="29"/>
      <c r="AE807" s="29"/>
    </row>
    <row r="808" spans="1:31">
      <c r="A808" s="29"/>
      <c r="B808" s="29"/>
      <c r="C808" s="29"/>
      <c r="D808" s="29"/>
      <c r="E808" s="29"/>
      <c r="F808" s="29"/>
      <c r="G808" s="29"/>
      <c r="H808" s="29"/>
      <c r="I808" s="29"/>
      <c r="J808" s="29"/>
      <c r="K808" s="29"/>
      <c r="L808" s="29"/>
      <c r="M808" s="29"/>
      <c r="N808" s="29"/>
      <c r="O808" s="29"/>
      <c r="P808" s="29"/>
      <c r="Q808" s="29"/>
      <c r="R808" s="29"/>
      <c r="S808" s="31"/>
      <c r="T808" s="29"/>
      <c r="U808" s="31"/>
      <c r="V808" s="30"/>
      <c r="W808" s="30"/>
      <c r="X808" s="30"/>
      <c r="Y808" s="30"/>
      <c r="Z808" s="30"/>
      <c r="AA808" s="31"/>
      <c r="AB808" s="30"/>
      <c r="AC808" s="29"/>
      <c r="AD808" s="29"/>
      <c r="AE808" s="29"/>
    </row>
    <row r="809" spans="1:31">
      <c r="A809" s="29"/>
      <c r="B809" s="29"/>
      <c r="C809" s="29"/>
      <c r="D809" s="29"/>
      <c r="E809" s="29"/>
      <c r="F809" s="29"/>
      <c r="G809" s="29"/>
      <c r="H809" s="29"/>
      <c r="I809" s="29"/>
      <c r="J809" s="29"/>
      <c r="K809" s="29"/>
      <c r="L809" s="29"/>
      <c r="M809" s="29"/>
      <c r="N809" s="29"/>
      <c r="O809" s="29"/>
      <c r="P809" s="29"/>
      <c r="Q809" s="29"/>
      <c r="R809" s="29"/>
      <c r="S809" s="31"/>
      <c r="T809" s="29"/>
      <c r="U809" s="31"/>
      <c r="V809" s="30"/>
      <c r="W809" s="30"/>
      <c r="X809" s="30"/>
      <c r="Y809" s="30"/>
      <c r="Z809" s="30"/>
      <c r="AA809" s="31"/>
      <c r="AB809" s="30"/>
      <c r="AC809" s="29"/>
      <c r="AD809" s="29"/>
      <c r="AE809" s="29"/>
    </row>
    <row r="810" spans="1:31">
      <c r="A810" s="29"/>
      <c r="B810" s="29"/>
      <c r="C810" s="29"/>
      <c r="D810" s="29"/>
      <c r="E810" s="29"/>
      <c r="F810" s="29"/>
      <c r="G810" s="29"/>
      <c r="H810" s="29"/>
      <c r="I810" s="29"/>
      <c r="J810" s="29"/>
      <c r="K810" s="29"/>
      <c r="L810" s="29"/>
      <c r="M810" s="29"/>
      <c r="N810" s="29"/>
      <c r="O810" s="29"/>
      <c r="P810" s="29"/>
      <c r="Q810" s="29"/>
      <c r="R810" s="29"/>
      <c r="S810" s="31"/>
      <c r="T810" s="29"/>
      <c r="U810" s="31"/>
      <c r="V810" s="30"/>
      <c r="W810" s="30"/>
      <c r="X810" s="30"/>
      <c r="Y810" s="30"/>
      <c r="Z810" s="30"/>
      <c r="AA810" s="31"/>
      <c r="AB810" s="30"/>
      <c r="AC810" s="29"/>
      <c r="AD810" s="29"/>
      <c r="AE810" s="29"/>
    </row>
    <row r="811" spans="1:31">
      <c r="A811" s="29"/>
      <c r="B811" s="29"/>
      <c r="C811" s="29"/>
      <c r="D811" s="29"/>
      <c r="E811" s="29"/>
      <c r="F811" s="29"/>
      <c r="G811" s="29"/>
      <c r="H811" s="29"/>
      <c r="I811" s="29"/>
      <c r="J811" s="29"/>
      <c r="K811" s="29"/>
      <c r="L811" s="29"/>
      <c r="M811" s="29"/>
      <c r="N811" s="29"/>
      <c r="O811" s="29"/>
      <c r="P811" s="29"/>
      <c r="Q811" s="29"/>
      <c r="R811" s="29"/>
      <c r="S811" s="31"/>
      <c r="T811" s="29"/>
      <c r="U811" s="31"/>
      <c r="V811" s="30"/>
      <c r="W811" s="30"/>
      <c r="X811" s="30"/>
      <c r="Y811" s="30"/>
      <c r="Z811" s="30"/>
      <c r="AA811" s="31"/>
      <c r="AB811" s="30"/>
      <c r="AC811" s="29"/>
      <c r="AD811" s="29"/>
      <c r="AE811" s="29"/>
    </row>
    <row r="812" spans="1:31">
      <c r="A812" s="29"/>
      <c r="B812" s="29"/>
      <c r="C812" s="29"/>
      <c r="D812" s="29"/>
      <c r="E812" s="29"/>
      <c r="F812" s="29"/>
      <c r="G812" s="29"/>
      <c r="H812" s="29"/>
      <c r="I812" s="29"/>
      <c r="J812" s="29"/>
      <c r="K812" s="29"/>
      <c r="L812" s="29"/>
      <c r="M812" s="29"/>
      <c r="N812" s="29"/>
      <c r="O812" s="29"/>
      <c r="P812" s="29"/>
      <c r="Q812" s="29"/>
      <c r="R812" s="29"/>
      <c r="S812" s="31"/>
      <c r="T812" s="29"/>
      <c r="U812" s="31"/>
      <c r="V812" s="30"/>
      <c r="W812" s="30"/>
      <c r="X812" s="30"/>
      <c r="Y812" s="30"/>
      <c r="Z812" s="30"/>
      <c r="AA812" s="31"/>
      <c r="AB812" s="30"/>
      <c r="AC812" s="29"/>
      <c r="AD812" s="29"/>
      <c r="AE812" s="29"/>
    </row>
    <row r="813" spans="1:31">
      <c r="A813" s="29"/>
      <c r="B813" s="29"/>
      <c r="C813" s="29"/>
      <c r="D813" s="29"/>
      <c r="E813" s="29"/>
      <c r="F813" s="29"/>
      <c r="G813" s="29"/>
      <c r="H813" s="29"/>
      <c r="I813" s="29"/>
      <c r="J813" s="29"/>
      <c r="K813" s="29"/>
      <c r="L813" s="29"/>
      <c r="M813" s="29"/>
      <c r="N813" s="29"/>
      <c r="O813" s="29"/>
      <c r="P813" s="29"/>
      <c r="Q813" s="29"/>
      <c r="R813" s="29"/>
      <c r="S813" s="31"/>
      <c r="T813" s="29"/>
      <c r="U813" s="31"/>
      <c r="V813" s="30"/>
      <c r="W813" s="30"/>
      <c r="X813" s="30"/>
      <c r="Y813" s="30"/>
      <c r="Z813" s="30"/>
      <c r="AA813" s="31"/>
      <c r="AB813" s="30"/>
      <c r="AC813" s="29"/>
      <c r="AD813" s="29"/>
      <c r="AE813" s="29"/>
    </row>
    <row r="814" spans="1:31">
      <c r="A814" s="29"/>
      <c r="B814" s="29"/>
      <c r="C814" s="29"/>
      <c r="D814" s="29"/>
      <c r="E814" s="29"/>
      <c r="F814" s="29"/>
      <c r="G814" s="29"/>
      <c r="H814" s="29"/>
      <c r="I814" s="29"/>
      <c r="J814" s="29"/>
      <c r="K814" s="29"/>
      <c r="L814" s="29"/>
      <c r="M814" s="29"/>
      <c r="N814" s="29"/>
      <c r="O814" s="29"/>
      <c r="P814" s="29"/>
      <c r="Q814" s="29"/>
      <c r="R814" s="29"/>
      <c r="S814" s="31"/>
      <c r="T814" s="29"/>
      <c r="U814" s="31"/>
      <c r="V814" s="30"/>
      <c r="W814" s="30"/>
      <c r="X814" s="30"/>
      <c r="Y814" s="30"/>
      <c r="Z814" s="30"/>
      <c r="AA814" s="31"/>
      <c r="AB814" s="30"/>
      <c r="AC814" s="29"/>
      <c r="AD814" s="29"/>
      <c r="AE814" s="29"/>
    </row>
    <row r="815" spans="1:31">
      <c r="A815" s="29"/>
      <c r="B815" s="29"/>
      <c r="C815" s="29"/>
      <c r="D815" s="29"/>
      <c r="E815" s="29"/>
      <c r="F815" s="29"/>
      <c r="G815" s="29"/>
      <c r="H815" s="29"/>
      <c r="I815" s="29"/>
      <c r="J815" s="29"/>
      <c r="K815" s="29"/>
      <c r="L815" s="29"/>
      <c r="M815" s="29"/>
      <c r="N815" s="29"/>
      <c r="O815" s="29"/>
      <c r="P815" s="29"/>
      <c r="Q815" s="29"/>
      <c r="R815" s="29"/>
      <c r="S815" s="31"/>
      <c r="T815" s="29"/>
      <c r="U815" s="31"/>
      <c r="V815" s="30"/>
      <c r="W815" s="30"/>
      <c r="X815" s="30"/>
      <c r="Y815" s="30"/>
      <c r="Z815" s="30"/>
      <c r="AA815" s="31"/>
      <c r="AB815" s="30"/>
      <c r="AC815" s="29"/>
      <c r="AD815" s="29"/>
      <c r="AE815" s="29"/>
    </row>
    <row r="816" spans="1:31">
      <c r="A816" s="29"/>
      <c r="B816" s="29"/>
      <c r="C816" s="29"/>
      <c r="D816" s="29"/>
      <c r="E816" s="29"/>
      <c r="F816" s="29"/>
      <c r="G816" s="29"/>
      <c r="H816" s="29"/>
      <c r="I816" s="29"/>
      <c r="J816" s="29"/>
      <c r="K816" s="29"/>
      <c r="L816" s="29"/>
      <c r="M816" s="29"/>
      <c r="N816" s="29"/>
      <c r="O816" s="29"/>
      <c r="P816" s="29"/>
      <c r="Q816" s="29"/>
      <c r="R816" s="29"/>
      <c r="S816" s="31"/>
      <c r="T816" s="29"/>
      <c r="U816" s="31"/>
      <c r="V816" s="30"/>
      <c r="W816" s="30"/>
      <c r="X816" s="30"/>
      <c r="Y816" s="30"/>
      <c r="Z816" s="30"/>
      <c r="AA816" s="31"/>
      <c r="AB816" s="30"/>
      <c r="AC816" s="29"/>
      <c r="AD816" s="29"/>
      <c r="AE816" s="29"/>
    </row>
    <row r="817" spans="1:31">
      <c r="A817" s="29"/>
      <c r="B817" s="29"/>
      <c r="C817" s="29"/>
      <c r="D817" s="29"/>
      <c r="E817" s="29"/>
      <c r="F817" s="29"/>
      <c r="G817" s="29"/>
      <c r="H817" s="29"/>
      <c r="I817" s="29"/>
      <c r="J817" s="29"/>
      <c r="K817" s="29"/>
      <c r="L817" s="29"/>
      <c r="M817" s="29"/>
      <c r="N817" s="29"/>
      <c r="O817" s="29"/>
      <c r="P817" s="29"/>
      <c r="Q817" s="29"/>
      <c r="R817" s="29"/>
      <c r="S817" s="31"/>
      <c r="T817" s="29"/>
      <c r="U817" s="31"/>
      <c r="V817" s="30"/>
      <c r="W817" s="30"/>
      <c r="X817" s="30"/>
      <c r="Y817" s="30"/>
      <c r="Z817" s="30"/>
      <c r="AA817" s="31"/>
      <c r="AB817" s="30"/>
      <c r="AC817" s="29"/>
      <c r="AD817" s="29"/>
      <c r="AE817" s="29"/>
    </row>
    <row r="818" spans="1:31">
      <c r="A818" s="29"/>
      <c r="B818" s="29"/>
      <c r="C818" s="29"/>
      <c r="D818" s="29"/>
      <c r="E818" s="29"/>
      <c r="F818" s="29"/>
      <c r="G818" s="29"/>
      <c r="H818" s="29"/>
      <c r="I818" s="29"/>
      <c r="J818" s="29"/>
      <c r="K818" s="29"/>
      <c r="L818" s="29"/>
      <c r="M818" s="29"/>
      <c r="N818" s="29"/>
      <c r="O818" s="29"/>
      <c r="P818" s="29"/>
      <c r="Q818" s="29"/>
      <c r="R818" s="29"/>
      <c r="S818" s="31"/>
      <c r="T818" s="29"/>
      <c r="U818" s="31"/>
      <c r="V818" s="30"/>
      <c r="W818" s="30"/>
      <c r="X818" s="30"/>
      <c r="Y818" s="30"/>
      <c r="Z818" s="30"/>
      <c r="AA818" s="31"/>
      <c r="AB818" s="30"/>
      <c r="AC818" s="29"/>
      <c r="AD818" s="29"/>
      <c r="AE818" s="29"/>
    </row>
    <row r="819" spans="1:31">
      <c r="A819" s="29"/>
      <c r="B819" s="29"/>
      <c r="C819" s="29"/>
      <c r="D819" s="29"/>
      <c r="E819" s="29"/>
      <c r="F819" s="29"/>
      <c r="G819" s="29"/>
      <c r="H819" s="29"/>
      <c r="I819" s="29"/>
      <c r="J819" s="29"/>
      <c r="K819" s="29"/>
      <c r="L819" s="29"/>
      <c r="M819" s="29"/>
      <c r="N819" s="29"/>
      <c r="O819" s="29"/>
      <c r="P819" s="29"/>
      <c r="Q819" s="29"/>
      <c r="R819" s="29"/>
      <c r="S819" s="31"/>
      <c r="T819" s="29"/>
      <c r="U819" s="31"/>
      <c r="V819" s="30"/>
      <c r="W819" s="30"/>
      <c r="X819" s="30"/>
      <c r="Y819" s="30"/>
      <c r="Z819" s="30"/>
      <c r="AA819" s="31"/>
      <c r="AB819" s="30"/>
      <c r="AC819" s="29"/>
      <c r="AD819" s="29"/>
      <c r="AE819" s="29"/>
    </row>
    <row r="820" spans="1:31">
      <c r="A820" s="29"/>
      <c r="B820" s="29"/>
      <c r="C820" s="29"/>
      <c r="D820" s="29"/>
      <c r="E820" s="29"/>
      <c r="F820" s="29"/>
      <c r="G820" s="29"/>
      <c r="H820" s="29"/>
      <c r="I820" s="29"/>
      <c r="J820" s="29"/>
      <c r="K820" s="29"/>
      <c r="L820" s="29"/>
      <c r="M820" s="29"/>
      <c r="N820" s="29"/>
      <c r="O820" s="29"/>
      <c r="P820" s="29"/>
      <c r="Q820" s="29"/>
      <c r="R820" s="29"/>
      <c r="S820" s="31"/>
      <c r="T820" s="29"/>
      <c r="U820" s="31"/>
      <c r="V820" s="30"/>
      <c r="W820" s="30"/>
      <c r="X820" s="30"/>
      <c r="Y820" s="30"/>
      <c r="Z820" s="30"/>
      <c r="AA820" s="31"/>
      <c r="AB820" s="30"/>
      <c r="AC820" s="29"/>
      <c r="AD820" s="29"/>
      <c r="AE820" s="29"/>
    </row>
    <row r="821" spans="1:31">
      <c r="A821" s="29"/>
      <c r="B821" s="29"/>
      <c r="C821" s="29"/>
      <c r="D821" s="29"/>
      <c r="E821" s="29"/>
      <c r="F821" s="29"/>
      <c r="G821" s="29"/>
      <c r="H821" s="29"/>
      <c r="I821" s="29"/>
      <c r="J821" s="29"/>
      <c r="K821" s="29"/>
      <c r="L821" s="29"/>
      <c r="M821" s="29"/>
      <c r="N821" s="29"/>
      <c r="O821" s="29"/>
      <c r="P821" s="29"/>
      <c r="Q821" s="29"/>
      <c r="R821" s="29"/>
      <c r="S821" s="31"/>
      <c r="T821" s="29"/>
      <c r="U821" s="31"/>
      <c r="V821" s="30"/>
      <c r="W821" s="30"/>
      <c r="X821" s="30"/>
      <c r="Y821" s="30"/>
      <c r="Z821" s="30"/>
      <c r="AA821" s="31"/>
      <c r="AB821" s="30"/>
      <c r="AC821" s="29"/>
      <c r="AD821" s="29"/>
      <c r="AE821" s="29"/>
    </row>
    <row r="822" spans="1:31">
      <c r="A822" s="29"/>
      <c r="B822" s="29"/>
      <c r="C822" s="29"/>
      <c r="D822" s="29"/>
      <c r="E822" s="29"/>
      <c r="F822" s="29"/>
      <c r="G822" s="29"/>
      <c r="H822" s="29"/>
      <c r="I822" s="29"/>
      <c r="J822" s="29"/>
      <c r="K822" s="29"/>
      <c r="L822" s="29"/>
      <c r="M822" s="29"/>
      <c r="N822" s="29"/>
      <c r="O822" s="29"/>
      <c r="P822" s="29"/>
      <c r="Q822" s="29"/>
      <c r="R822" s="29"/>
      <c r="S822" s="31"/>
      <c r="T822" s="29"/>
      <c r="U822" s="31"/>
      <c r="V822" s="30"/>
      <c r="W822" s="30"/>
      <c r="X822" s="30"/>
      <c r="Y822" s="30"/>
      <c r="Z822" s="30"/>
      <c r="AA822" s="31"/>
      <c r="AB822" s="30"/>
      <c r="AC822" s="29"/>
      <c r="AD822" s="29"/>
      <c r="AE822" s="29"/>
    </row>
    <row r="823" spans="1:31">
      <c r="A823" s="29"/>
      <c r="B823" s="29"/>
      <c r="C823" s="29"/>
      <c r="D823" s="29"/>
      <c r="E823" s="29"/>
      <c r="F823" s="29"/>
      <c r="G823" s="29"/>
      <c r="H823" s="29"/>
      <c r="I823" s="29"/>
      <c r="J823" s="29"/>
      <c r="K823" s="29"/>
      <c r="L823" s="29"/>
      <c r="M823" s="29"/>
      <c r="N823" s="29"/>
      <c r="O823" s="29"/>
      <c r="P823" s="29"/>
      <c r="Q823" s="29"/>
      <c r="R823" s="29"/>
      <c r="S823" s="31"/>
      <c r="T823" s="29"/>
      <c r="U823" s="31"/>
      <c r="V823" s="30"/>
      <c r="W823" s="30"/>
      <c r="X823" s="30"/>
      <c r="Y823" s="30"/>
      <c r="Z823" s="30"/>
      <c r="AA823" s="31"/>
      <c r="AB823" s="30"/>
      <c r="AC823" s="29"/>
      <c r="AD823" s="29"/>
      <c r="AE823" s="29"/>
    </row>
    <row r="824" spans="1:31">
      <c r="A824" s="29"/>
      <c r="B824" s="29"/>
      <c r="C824" s="29"/>
      <c r="D824" s="29"/>
      <c r="E824" s="29"/>
      <c r="F824" s="29"/>
      <c r="G824" s="29"/>
      <c r="H824" s="29"/>
      <c r="I824" s="29"/>
      <c r="J824" s="29"/>
      <c r="K824" s="29"/>
      <c r="L824" s="29"/>
      <c r="M824" s="29"/>
      <c r="N824" s="29"/>
      <c r="O824" s="29"/>
      <c r="P824" s="29"/>
      <c r="Q824" s="29"/>
      <c r="R824" s="29"/>
      <c r="S824" s="31"/>
      <c r="T824" s="29"/>
      <c r="U824" s="31"/>
      <c r="V824" s="30"/>
      <c r="W824" s="30"/>
      <c r="X824" s="30"/>
      <c r="Y824" s="30"/>
      <c r="Z824" s="30"/>
      <c r="AA824" s="31"/>
      <c r="AB824" s="30"/>
      <c r="AC824" s="29"/>
      <c r="AD824" s="29"/>
      <c r="AE824" s="29"/>
    </row>
    <row r="825" spans="1:31">
      <c r="A825" s="29"/>
      <c r="B825" s="29"/>
      <c r="C825" s="29"/>
      <c r="D825" s="29"/>
      <c r="E825" s="29"/>
      <c r="F825" s="29"/>
      <c r="G825" s="29"/>
      <c r="H825" s="29"/>
      <c r="I825" s="29"/>
      <c r="J825" s="29"/>
      <c r="K825" s="29"/>
      <c r="L825" s="29"/>
      <c r="M825" s="29"/>
      <c r="N825" s="29"/>
      <c r="O825" s="29"/>
      <c r="P825" s="29"/>
      <c r="Q825" s="29"/>
      <c r="R825" s="29"/>
      <c r="S825" s="31"/>
      <c r="T825" s="29"/>
      <c r="U825" s="31"/>
      <c r="V825" s="30"/>
      <c r="W825" s="30"/>
      <c r="X825" s="30"/>
      <c r="Y825" s="30"/>
      <c r="Z825" s="30"/>
      <c r="AA825" s="31"/>
      <c r="AB825" s="30"/>
      <c r="AC825" s="29"/>
      <c r="AD825" s="29"/>
      <c r="AE825" s="29"/>
    </row>
    <row r="826" spans="1:31">
      <c r="A826" s="29"/>
      <c r="B826" s="29"/>
      <c r="C826" s="29"/>
      <c r="D826" s="29"/>
      <c r="E826" s="29"/>
      <c r="F826" s="29"/>
      <c r="G826" s="29"/>
      <c r="H826" s="29"/>
      <c r="I826" s="29"/>
      <c r="J826" s="29"/>
      <c r="K826" s="29"/>
      <c r="L826" s="29"/>
      <c r="M826" s="29"/>
      <c r="N826" s="29"/>
      <c r="O826" s="29"/>
      <c r="P826" s="29"/>
      <c r="Q826" s="29"/>
      <c r="R826" s="29"/>
      <c r="S826" s="31"/>
      <c r="T826" s="29"/>
      <c r="U826" s="31"/>
      <c r="V826" s="30"/>
      <c r="W826" s="30"/>
      <c r="X826" s="30"/>
      <c r="Y826" s="30"/>
      <c r="Z826" s="30"/>
      <c r="AA826" s="31"/>
      <c r="AB826" s="30"/>
      <c r="AC826" s="29"/>
      <c r="AD826" s="29"/>
      <c r="AE826" s="29"/>
    </row>
    <row r="827" spans="1:31">
      <c r="A827" s="29"/>
      <c r="B827" s="29"/>
      <c r="C827" s="29"/>
      <c r="D827" s="29"/>
      <c r="E827" s="29"/>
      <c r="F827" s="29"/>
      <c r="G827" s="29"/>
      <c r="H827" s="29"/>
      <c r="I827" s="29"/>
      <c r="J827" s="29"/>
      <c r="K827" s="29"/>
      <c r="L827" s="29"/>
      <c r="M827" s="29"/>
      <c r="N827" s="29"/>
      <c r="O827" s="29"/>
      <c r="P827" s="29"/>
      <c r="Q827" s="29"/>
      <c r="R827" s="29"/>
      <c r="S827" s="31"/>
      <c r="T827" s="29"/>
      <c r="U827" s="31"/>
      <c r="V827" s="30"/>
      <c r="W827" s="30"/>
      <c r="X827" s="30"/>
      <c r="Y827" s="30"/>
      <c r="Z827" s="30"/>
      <c r="AA827" s="31"/>
      <c r="AB827" s="30"/>
      <c r="AC827" s="29"/>
      <c r="AD827" s="29"/>
      <c r="AE827" s="29"/>
    </row>
    <row r="828" spans="1:31">
      <c r="A828" s="29"/>
      <c r="B828" s="29"/>
      <c r="C828" s="29"/>
      <c r="D828" s="29"/>
      <c r="E828" s="29"/>
      <c r="F828" s="29"/>
      <c r="G828" s="29"/>
      <c r="H828" s="29"/>
      <c r="I828" s="29"/>
      <c r="J828" s="29"/>
      <c r="K828" s="29"/>
      <c r="L828" s="29"/>
      <c r="M828" s="29"/>
      <c r="N828" s="29"/>
      <c r="O828" s="29"/>
      <c r="P828" s="29"/>
      <c r="Q828" s="29"/>
      <c r="R828" s="29"/>
      <c r="S828" s="31"/>
      <c r="T828" s="29"/>
      <c r="U828" s="31"/>
      <c r="V828" s="30"/>
      <c r="W828" s="30"/>
      <c r="X828" s="30"/>
      <c r="Y828" s="30"/>
      <c r="Z828" s="30"/>
      <c r="AA828" s="31"/>
      <c r="AB828" s="30"/>
      <c r="AC828" s="29"/>
      <c r="AD828" s="29"/>
      <c r="AE828" s="29"/>
    </row>
    <row r="829" spans="1:31">
      <c r="A829" s="29"/>
      <c r="B829" s="29"/>
      <c r="C829" s="29"/>
      <c r="D829" s="29"/>
      <c r="E829" s="29"/>
      <c r="F829" s="29"/>
      <c r="G829" s="29"/>
      <c r="H829" s="29"/>
      <c r="I829" s="29"/>
      <c r="J829" s="29"/>
      <c r="K829" s="29"/>
      <c r="L829" s="29"/>
      <c r="M829" s="29"/>
      <c r="N829" s="29"/>
      <c r="O829" s="29"/>
      <c r="P829" s="29"/>
      <c r="Q829" s="29"/>
      <c r="R829" s="29"/>
      <c r="S829" s="31"/>
      <c r="T829" s="29"/>
      <c r="U829" s="31"/>
      <c r="V829" s="30"/>
      <c r="W829" s="30"/>
      <c r="X829" s="30"/>
      <c r="Y829" s="30"/>
      <c r="Z829" s="30"/>
      <c r="AA829" s="31"/>
      <c r="AB829" s="30"/>
      <c r="AC829" s="29"/>
      <c r="AD829" s="29"/>
      <c r="AE829" s="29"/>
    </row>
    <row r="830" spans="1:31">
      <c r="A830" s="29"/>
      <c r="B830" s="29"/>
      <c r="C830" s="29"/>
      <c r="D830" s="29"/>
      <c r="E830" s="29"/>
      <c r="F830" s="29"/>
      <c r="G830" s="29"/>
      <c r="H830" s="29"/>
      <c r="I830" s="29"/>
      <c r="J830" s="29"/>
      <c r="K830" s="29"/>
      <c r="L830" s="29"/>
      <c r="M830" s="29"/>
      <c r="N830" s="29"/>
      <c r="O830" s="29"/>
      <c r="P830" s="29"/>
      <c r="Q830" s="29"/>
      <c r="R830" s="29"/>
      <c r="S830" s="31"/>
      <c r="T830" s="29"/>
      <c r="U830" s="31"/>
      <c r="V830" s="30"/>
      <c r="W830" s="30"/>
      <c r="X830" s="30"/>
      <c r="Y830" s="30"/>
      <c r="Z830" s="30"/>
      <c r="AA830" s="31"/>
      <c r="AB830" s="30"/>
      <c r="AC830" s="29"/>
      <c r="AD830" s="29"/>
      <c r="AE830" s="29"/>
    </row>
    <row r="831" spans="1:31">
      <c r="A831" s="29"/>
      <c r="B831" s="29"/>
      <c r="C831" s="29"/>
      <c r="D831" s="29"/>
      <c r="E831" s="29"/>
      <c r="F831" s="29"/>
      <c r="G831" s="29"/>
      <c r="H831" s="29"/>
      <c r="I831" s="29"/>
      <c r="J831" s="29"/>
      <c r="K831" s="29"/>
      <c r="L831" s="29"/>
      <c r="M831" s="29"/>
      <c r="N831" s="29"/>
      <c r="O831" s="29"/>
      <c r="P831" s="29"/>
      <c r="Q831" s="29"/>
      <c r="R831" s="29"/>
      <c r="S831" s="31"/>
      <c r="T831" s="29"/>
      <c r="U831" s="31"/>
      <c r="V831" s="30"/>
      <c r="W831" s="30"/>
      <c r="X831" s="30"/>
      <c r="Y831" s="30"/>
      <c r="Z831" s="30"/>
      <c r="AA831" s="31"/>
      <c r="AB831" s="30"/>
      <c r="AC831" s="29"/>
      <c r="AD831" s="29"/>
      <c r="AE831" s="29"/>
    </row>
    <row r="832" spans="1:31">
      <c r="A832" s="29"/>
      <c r="B832" s="29"/>
      <c r="C832" s="29"/>
      <c r="D832" s="29"/>
      <c r="E832" s="29"/>
      <c r="F832" s="29"/>
      <c r="G832" s="29"/>
      <c r="H832" s="29"/>
      <c r="I832" s="29"/>
      <c r="J832" s="29"/>
      <c r="K832" s="29"/>
      <c r="L832" s="29"/>
      <c r="M832" s="29"/>
      <c r="N832" s="29"/>
      <c r="O832" s="29"/>
      <c r="P832" s="29"/>
      <c r="Q832" s="29"/>
      <c r="R832" s="29"/>
      <c r="S832" s="31"/>
      <c r="T832" s="29"/>
      <c r="U832" s="31"/>
      <c r="V832" s="30"/>
      <c r="W832" s="30"/>
      <c r="X832" s="30"/>
      <c r="Y832" s="30"/>
      <c r="Z832" s="30"/>
      <c r="AA832" s="31"/>
      <c r="AB832" s="30"/>
      <c r="AC832" s="29"/>
      <c r="AD832" s="29"/>
      <c r="AE832" s="29"/>
    </row>
    <row r="833" spans="1:31">
      <c r="A833" s="29"/>
      <c r="B833" s="29"/>
      <c r="C833" s="29"/>
      <c r="D833" s="29"/>
      <c r="E833" s="29"/>
      <c r="F833" s="29"/>
      <c r="G833" s="29"/>
      <c r="H833" s="29"/>
      <c r="I833" s="29"/>
      <c r="J833" s="29"/>
      <c r="K833" s="29"/>
      <c r="L833" s="29"/>
      <c r="M833" s="29"/>
      <c r="N833" s="29"/>
      <c r="O833" s="29"/>
      <c r="P833" s="29"/>
      <c r="Q833" s="29"/>
      <c r="R833" s="29"/>
      <c r="S833" s="31"/>
      <c r="T833" s="29"/>
      <c r="U833" s="31"/>
      <c r="V833" s="30"/>
      <c r="W833" s="30"/>
      <c r="X833" s="30"/>
      <c r="Y833" s="30"/>
      <c r="Z833" s="30"/>
      <c r="AA833" s="31"/>
      <c r="AB833" s="30"/>
      <c r="AC833" s="29"/>
      <c r="AD833" s="29"/>
      <c r="AE833" s="29"/>
    </row>
    <row r="834" spans="1:31">
      <c r="A834" s="29"/>
      <c r="B834" s="29"/>
      <c r="C834" s="29"/>
      <c r="D834" s="29"/>
      <c r="E834" s="29"/>
      <c r="F834" s="29"/>
      <c r="G834" s="29"/>
      <c r="H834" s="29"/>
      <c r="I834" s="29"/>
      <c r="J834" s="29"/>
      <c r="K834" s="29"/>
      <c r="L834" s="29"/>
      <c r="M834" s="29"/>
      <c r="N834" s="29"/>
      <c r="O834" s="29"/>
      <c r="P834" s="29"/>
      <c r="Q834" s="29"/>
      <c r="R834" s="29"/>
      <c r="S834" s="31"/>
      <c r="T834" s="29"/>
      <c r="U834" s="31"/>
      <c r="V834" s="30"/>
      <c r="W834" s="30"/>
      <c r="X834" s="30"/>
      <c r="Y834" s="30"/>
      <c r="Z834" s="30"/>
      <c r="AA834" s="31"/>
      <c r="AB834" s="30"/>
      <c r="AC834" s="29"/>
      <c r="AD834" s="29"/>
      <c r="AE834" s="29"/>
    </row>
    <row r="835" spans="1:31">
      <c r="A835" s="29"/>
      <c r="B835" s="29"/>
      <c r="C835" s="29"/>
      <c r="D835" s="29"/>
      <c r="E835" s="29"/>
      <c r="F835" s="29"/>
      <c r="G835" s="29"/>
      <c r="H835" s="29"/>
      <c r="I835" s="29"/>
      <c r="J835" s="29"/>
      <c r="K835" s="29"/>
      <c r="L835" s="29"/>
      <c r="M835" s="29"/>
      <c r="N835" s="29"/>
      <c r="O835" s="29"/>
      <c r="P835" s="29"/>
      <c r="Q835" s="29"/>
      <c r="R835" s="29"/>
      <c r="S835" s="31"/>
      <c r="T835" s="29"/>
      <c r="U835" s="31"/>
      <c r="V835" s="30"/>
      <c r="W835" s="30"/>
      <c r="X835" s="30"/>
      <c r="Y835" s="30"/>
      <c r="Z835" s="30"/>
      <c r="AA835" s="31"/>
      <c r="AB835" s="30"/>
      <c r="AC835" s="29"/>
      <c r="AD835" s="29"/>
      <c r="AE835" s="29"/>
    </row>
    <row r="836" spans="1:31">
      <c r="A836" s="29"/>
      <c r="B836" s="29"/>
      <c r="C836" s="29"/>
      <c r="D836" s="29"/>
      <c r="E836" s="29"/>
      <c r="F836" s="29"/>
      <c r="G836" s="29"/>
      <c r="H836" s="29"/>
      <c r="I836" s="29"/>
      <c r="J836" s="29"/>
      <c r="K836" s="29"/>
      <c r="L836" s="29"/>
      <c r="M836" s="29"/>
      <c r="N836" s="29"/>
      <c r="O836" s="29"/>
      <c r="P836" s="29"/>
      <c r="Q836" s="29"/>
      <c r="R836" s="29"/>
      <c r="S836" s="31"/>
      <c r="T836" s="29"/>
      <c r="U836" s="31"/>
      <c r="V836" s="30"/>
      <c r="W836" s="30"/>
      <c r="X836" s="30"/>
      <c r="Y836" s="30"/>
      <c r="Z836" s="30"/>
      <c r="AA836" s="31"/>
      <c r="AB836" s="30"/>
      <c r="AC836" s="29"/>
      <c r="AD836" s="29"/>
      <c r="AE836" s="29"/>
    </row>
    <row r="837" spans="1:31">
      <c r="A837" s="29"/>
      <c r="B837" s="29"/>
      <c r="C837" s="29"/>
      <c r="D837" s="29"/>
      <c r="E837" s="29"/>
      <c r="F837" s="29"/>
      <c r="G837" s="29"/>
      <c r="H837" s="29"/>
      <c r="I837" s="29"/>
      <c r="J837" s="29"/>
      <c r="K837" s="29"/>
      <c r="L837" s="29"/>
      <c r="M837" s="29"/>
      <c r="N837" s="29"/>
      <c r="O837" s="29"/>
      <c r="P837" s="29"/>
      <c r="Q837" s="29"/>
      <c r="R837" s="29"/>
      <c r="S837" s="31"/>
      <c r="T837" s="29"/>
      <c r="U837" s="31"/>
      <c r="V837" s="30"/>
      <c r="W837" s="30"/>
      <c r="X837" s="30"/>
      <c r="Y837" s="30"/>
      <c r="Z837" s="30"/>
      <c r="AA837" s="31"/>
      <c r="AB837" s="30"/>
      <c r="AC837" s="29"/>
      <c r="AD837" s="29"/>
      <c r="AE837" s="29"/>
    </row>
    <row r="838" spans="1:31">
      <c r="A838" s="29"/>
      <c r="B838" s="29"/>
      <c r="C838" s="29"/>
      <c r="D838" s="29"/>
      <c r="E838" s="29"/>
      <c r="F838" s="29"/>
      <c r="G838" s="29"/>
      <c r="H838" s="29"/>
      <c r="I838" s="29"/>
      <c r="J838" s="29"/>
      <c r="K838" s="29"/>
      <c r="L838" s="29"/>
      <c r="M838" s="29"/>
      <c r="N838" s="29"/>
      <c r="O838" s="29"/>
      <c r="P838" s="29"/>
      <c r="Q838" s="29"/>
      <c r="R838" s="29"/>
      <c r="S838" s="31"/>
      <c r="T838" s="29"/>
      <c r="U838" s="31"/>
      <c r="V838" s="30"/>
      <c r="W838" s="30"/>
      <c r="X838" s="30"/>
      <c r="Y838" s="30"/>
      <c r="Z838" s="30"/>
      <c r="AA838" s="31"/>
      <c r="AB838" s="30"/>
      <c r="AC838" s="29"/>
      <c r="AD838" s="29"/>
      <c r="AE838" s="29"/>
    </row>
    <row r="839" spans="1:31">
      <c r="A839" s="29"/>
      <c r="B839" s="29"/>
      <c r="C839" s="29"/>
      <c r="D839" s="29"/>
      <c r="E839" s="29"/>
      <c r="F839" s="29"/>
      <c r="G839" s="29"/>
      <c r="H839" s="29"/>
      <c r="I839" s="29"/>
      <c r="J839" s="29"/>
      <c r="K839" s="29"/>
      <c r="L839" s="29"/>
      <c r="M839" s="29"/>
      <c r="N839" s="29"/>
      <c r="O839" s="29"/>
      <c r="P839" s="29"/>
      <c r="Q839" s="29"/>
      <c r="R839" s="29"/>
      <c r="S839" s="31"/>
      <c r="T839" s="29"/>
      <c r="U839" s="31"/>
      <c r="V839" s="30"/>
      <c r="W839" s="30"/>
      <c r="X839" s="30"/>
      <c r="Y839" s="30"/>
      <c r="Z839" s="30"/>
      <c r="AA839" s="31"/>
      <c r="AB839" s="30"/>
      <c r="AC839" s="29"/>
      <c r="AD839" s="29"/>
      <c r="AE839" s="29"/>
    </row>
    <row r="840" spans="1:31">
      <c r="A840" s="29"/>
      <c r="B840" s="29"/>
      <c r="C840" s="29"/>
      <c r="D840" s="29"/>
      <c r="E840" s="29"/>
      <c r="F840" s="29"/>
      <c r="G840" s="29"/>
      <c r="H840" s="29"/>
      <c r="I840" s="29"/>
      <c r="J840" s="29"/>
      <c r="K840" s="29"/>
      <c r="L840" s="29"/>
      <c r="M840" s="29"/>
      <c r="N840" s="29"/>
      <c r="O840" s="29"/>
      <c r="P840" s="29"/>
      <c r="Q840" s="29"/>
      <c r="R840" s="29"/>
      <c r="S840" s="31"/>
      <c r="T840" s="29"/>
      <c r="U840" s="31"/>
      <c r="V840" s="30"/>
      <c r="W840" s="30"/>
      <c r="X840" s="30"/>
      <c r="Y840" s="30"/>
      <c r="Z840" s="30"/>
      <c r="AA840" s="31"/>
      <c r="AB840" s="30"/>
      <c r="AC840" s="29"/>
      <c r="AD840" s="29"/>
      <c r="AE840" s="29"/>
    </row>
    <row r="841" spans="1:31">
      <c r="A841" s="29"/>
      <c r="B841" s="29"/>
      <c r="C841" s="29"/>
      <c r="D841" s="29"/>
      <c r="E841" s="29"/>
      <c r="F841" s="29"/>
      <c r="G841" s="29"/>
      <c r="H841" s="29"/>
      <c r="I841" s="29"/>
      <c r="J841" s="29"/>
      <c r="K841" s="29"/>
      <c r="L841" s="29"/>
      <c r="M841" s="29"/>
      <c r="N841" s="29"/>
      <c r="O841" s="29"/>
      <c r="P841" s="29"/>
      <c r="Q841" s="29"/>
      <c r="R841" s="29"/>
      <c r="S841" s="31"/>
      <c r="T841" s="29"/>
      <c r="U841" s="31"/>
      <c r="V841" s="30"/>
      <c r="W841" s="30"/>
      <c r="X841" s="30"/>
      <c r="Y841" s="30"/>
      <c r="Z841" s="30"/>
      <c r="AA841" s="31"/>
      <c r="AB841" s="30"/>
      <c r="AC841" s="29"/>
      <c r="AD841" s="29"/>
      <c r="AE841" s="29"/>
    </row>
    <row r="842" spans="1:31">
      <c r="A842" s="29"/>
      <c r="B842" s="29"/>
      <c r="C842" s="29"/>
      <c r="D842" s="29"/>
      <c r="E842" s="29"/>
      <c r="F842" s="29"/>
      <c r="G842" s="29"/>
      <c r="H842" s="29"/>
      <c r="I842" s="29"/>
      <c r="J842" s="29"/>
      <c r="K842" s="29"/>
      <c r="L842" s="29"/>
      <c r="M842" s="29"/>
      <c r="N842" s="29"/>
      <c r="O842" s="29"/>
      <c r="P842" s="29"/>
      <c r="Q842" s="29"/>
      <c r="R842" s="29"/>
      <c r="S842" s="31"/>
      <c r="T842" s="29"/>
      <c r="U842" s="31"/>
      <c r="V842" s="30"/>
      <c r="W842" s="30"/>
      <c r="X842" s="30"/>
      <c r="Y842" s="30"/>
      <c r="Z842" s="30"/>
      <c r="AA842" s="31"/>
      <c r="AB842" s="30"/>
      <c r="AC842" s="29"/>
      <c r="AD842" s="29"/>
      <c r="AE842" s="29"/>
    </row>
    <row r="843" spans="1:31">
      <c r="A843" s="29"/>
      <c r="B843" s="29"/>
      <c r="C843" s="29"/>
      <c r="D843" s="29"/>
      <c r="E843" s="29"/>
      <c r="F843" s="29"/>
      <c r="G843" s="29"/>
      <c r="H843" s="29"/>
      <c r="I843" s="29"/>
      <c r="J843" s="29"/>
      <c r="K843" s="29"/>
      <c r="L843" s="29"/>
      <c r="M843" s="29"/>
      <c r="N843" s="29"/>
      <c r="O843" s="29"/>
      <c r="P843" s="29"/>
      <c r="Q843" s="29"/>
      <c r="R843" s="29"/>
      <c r="S843" s="31"/>
      <c r="T843" s="29"/>
      <c r="U843" s="31"/>
      <c r="V843" s="30"/>
      <c r="W843" s="30"/>
      <c r="X843" s="30"/>
      <c r="Y843" s="30"/>
      <c r="Z843" s="30"/>
      <c r="AA843" s="31"/>
      <c r="AB843" s="30"/>
      <c r="AC843" s="29"/>
      <c r="AD843" s="29"/>
      <c r="AE843" s="29"/>
    </row>
    <row r="844" spans="1:31">
      <c r="A844" s="29"/>
      <c r="B844" s="29"/>
      <c r="C844" s="29"/>
      <c r="D844" s="29"/>
      <c r="E844" s="29"/>
      <c r="F844" s="29"/>
      <c r="G844" s="29"/>
      <c r="H844" s="29"/>
      <c r="I844" s="29"/>
      <c r="J844" s="29"/>
      <c r="K844" s="29"/>
      <c r="L844" s="29"/>
      <c r="M844" s="29"/>
      <c r="N844" s="29"/>
      <c r="O844" s="29"/>
      <c r="P844" s="29"/>
      <c r="Q844" s="29"/>
      <c r="R844" s="29"/>
      <c r="S844" s="31"/>
      <c r="T844" s="29"/>
      <c r="U844" s="31"/>
      <c r="V844" s="30"/>
      <c r="W844" s="30"/>
      <c r="X844" s="30"/>
      <c r="Y844" s="30"/>
      <c r="Z844" s="30"/>
      <c r="AA844" s="31"/>
      <c r="AB844" s="30"/>
      <c r="AC844" s="29"/>
      <c r="AD844" s="29"/>
      <c r="AE844" s="29"/>
    </row>
    <row r="845" spans="1:31">
      <c r="A845" s="29"/>
      <c r="B845" s="29"/>
      <c r="C845" s="29"/>
      <c r="D845" s="29"/>
      <c r="E845" s="29"/>
      <c r="F845" s="29"/>
      <c r="G845" s="29"/>
      <c r="H845" s="29"/>
      <c r="I845" s="29"/>
      <c r="J845" s="29"/>
      <c r="K845" s="29"/>
      <c r="L845" s="29"/>
      <c r="M845" s="29"/>
      <c r="N845" s="29"/>
      <c r="O845" s="29"/>
      <c r="P845" s="29"/>
      <c r="Q845" s="29"/>
      <c r="R845" s="29"/>
      <c r="S845" s="31"/>
      <c r="T845" s="29"/>
      <c r="U845" s="31"/>
      <c r="V845" s="30"/>
      <c r="W845" s="30"/>
      <c r="X845" s="30"/>
      <c r="Y845" s="30"/>
      <c r="Z845" s="30"/>
      <c r="AA845" s="31"/>
      <c r="AB845" s="30"/>
      <c r="AC845" s="29"/>
      <c r="AD845" s="29"/>
      <c r="AE845" s="29"/>
    </row>
    <row r="846" spans="1:31">
      <c r="A846" s="29"/>
      <c r="B846" s="29"/>
      <c r="C846" s="29"/>
      <c r="D846" s="29"/>
      <c r="E846" s="29"/>
      <c r="F846" s="29"/>
      <c r="G846" s="29"/>
      <c r="H846" s="29"/>
      <c r="I846" s="29"/>
      <c r="J846" s="29"/>
      <c r="K846" s="29"/>
      <c r="L846" s="29"/>
      <c r="M846" s="29"/>
      <c r="N846" s="29"/>
      <c r="O846" s="29"/>
      <c r="P846" s="29"/>
      <c r="Q846" s="29"/>
      <c r="R846" s="29"/>
      <c r="S846" s="31"/>
      <c r="T846" s="29"/>
      <c r="U846" s="31"/>
      <c r="V846" s="30"/>
      <c r="W846" s="30"/>
      <c r="X846" s="30"/>
      <c r="Y846" s="30"/>
      <c r="Z846" s="30"/>
      <c r="AA846" s="31"/>
      <c r="AB846" s="30"/>
      <c r="AC846" s="29"/>
      <c r="AD846" s="29"/>
      <c r="AE846" s="29"/>
    </row>
    <row r="847" spans="1:31">
      <c r="A847" s="29"/>
      <c r="B847" s="29"/>
      <c r="C847" s="29"/>
      <c r="D847" s="29"/>
      <c r="E847" s="29"/>
      <c r="F847" s="29"/>
      <c r="G847" s="29"/>
      <c r="H847" s="29"/>
      <c r="I847" s="29"/>
      <c r="J847" s="29"/>
      <c r="K847" s="29"/>
      <c r="L847" s="29"/>
      <c r="M847" s="29"/>
      <c r="N847" s="29"/>
      <c r="O847" s="29"/>
      <c r="P847" s="29"/>
      <c r="Q847" s="29"/>
      <c r="R847" s="29"/>
      <c r="S847" s="31"/>
      <c r="T847" s="29"/>
      <c r="U847" s="31"/>
      <c r="V847" s="30"/>
      <c r="W847" s="30"/>
      <c r="X847" s="30"/>
      <c r="Y847" s="30"/>
      <c r="Z847" s="30"/>
      <c r="AA847" s="31"/>
      <c r="AB847" s="30"/>
      <c r="AC847" s="29"/>
      <c r="AD847" s="29"/>
      <c r="AE847" s="29"/>
    </row>
    <row r="848" spans="1:31">
      <c r="A848" s="29"/>
      <c r="B848" s="29"/>
      <c r="C848" s="29"/>
      <c r="D848" s="29"/>
      <c r="E848" s="29"/>
      <c r="F848" s="29"/>
      <c r="G848" s="29"/>
      <c r="H848" s="29"/>
      <c r="I848" s="29"/>
      <c r="J848" s="29"/>
      <c r="K848" s="29"/>
      <c r="L848" s="29"/>
      <c r="M848" s="29"/>
      <c r="N848" s="29"/>
      <c r="O848" s="29"/>
      <c r="P848" s="29"/>
      <c r="Q848" s="29"/>
      <c r="R848" s="29"/>
      <c r="S848" s="31"/>
      <c r="T848" s="29"/>
      <c r="U848" s="31"/>
      <c r="V848" s="30"/>
      <c r="W848" s="30"/>
      <c r="X848" s="30"/>
      <c r="Y848" s="30"/>
      <c r="Z848" s="30"/>
      <c r="AA848" s="31"/>
      <c r="AB848" s="30"/>
      <c r="AC848" s="29"/>
      <c r="AD848" s="29"/>
      <c r="AE848" s="29"/>
    </row>
    <row r="849" spans="1:31">
      <c r="A849" s="29"/>
      <c r="B849" s="29"/>
      <c r="C849" s="29"/>
      <c r="D849" s="29"/>
      <c r="E849" s="29"/>
      <c r="F849" s="29"/>
      <c r="G849" s="29"/>
      <c r="H849" s="29"/>
      <c r="I849" s="29"/>
      <c r="J849" s="29"/>
      <c r="K849" s="29"/>
      <c r="L849" s="29"/>
      <c r="M849" s="29"/>
      <c r="N849" s="29"/>
      <c r="O849" s="29"/>
      <c r="P849" s="29"/>
      <c r="Q849" s="29"/>
      <c r="R849" s="29"/>
      <c r="S849" s="31"/>
      <c r="T849" s="29"/>
      <c r="U849" s="31"/>
      <c r="V849" s="30"/>
      <c r="W849" s="30"/>
      <c r="X849" s="30"/>
      <c r="Y849" s="30"/>
      <c r="Z849" s="30"/>
      <c r="AA849" s="31"/>
      <c r="AB849" s="30"/>
      <c r="AC849" s="29"/>
      <c r="AD849" s="29"/>
      <c r="AE849" s="29"/>
    </row>
    <row r="850" spans="1:31">
      <c r="A850" s="29"/>
      <c r="B850" s="29"/>
      <c r="C850" s="29"/>
      <c r="D850" s="29"/>
      <c r="E850" s="29"/>
      <c r="F850" s="29"/>
      <c r="G850" s="29"/>
      <c r="H850" s="29"/>
      <c r="I850" s="29"/>
      <c r="J850" s="29"/>
      <c r="K850" s="29"/>
      <c r="L850" s="29"/>
      <c r="M850" s="29"/>
      <c r="N850" s="29"/>
      <c r="O850" s="29"/>
      <c r="P850" s="29"/>
      <c r="Q850" s="29"/>
      <c r="R850" s="29"/>
      <c r="S850" s="31"/>
      <c r="T850" s="29"/>
      <c r="U850" s="31"/>
      <c r="V850" s="30"/>
      <c r="W850" s="30"/>
      <c r="X850" s="30"/>
      <c r="Y850" s="30"/>
      <c r="Z850" s="30"/>
      <c r="AA850" s="31"/>
      <c r="AB850" s="30"/>
      <c r="AC850" s="29"/>
      <c r="AD850" s="29"/>
      <c r="AE850" s="29"/>
    </row>
    <row r="851" spans="1:31">
      <c r="A851" s="29"/>
      <c r="B851" s="29"/>
      <c r="C851" s="29"/>
      <c r="D851" s="29"/>
      <c r="E851" s="29"/>
      <c r="F851" s="29"/>
      <c r="G851" s="29"/>
      <c r="H851" s="29"/>
      <c r="I851" s="29"/>
      <c r="J851" s="29"/>
      <c r="K851" s="29"/>
      <c r="L851" s="29"/>
      <c r="M851" s="29"/>
      <c r="N851" s="29"/>
      <c r="O851" s="29"/>
      <c r="P851" s="29"/>
      <c r="Q851" s="29"/>
      <c r="R851" s="29"/>
      <c r="S851" s="31"/>
      <c r="T851" s="29"/>
      <c r="U851" s="31"/>
      <c r="V851" s="30"/>
      <c r="W851" s="30"/>
      <c r="X851" s="30"/>
      <c r="Y851" s="30"/>
      <c r="Z851" s="30"/>
      <c r="AA851" s="31"/>
      <c r="AB851" s="30"/>
      <c r="AC851" s="29"/>
      <c r="AD851" s="29"/>
      <c r="AE851" s="29"/>
    </row>
    <row r="852" spans="1:31">
      <c r="A852" s="29"/>
      <c r="B852" s="29"/>
      <c r="C852" s="29"/>
      <c r="D852" s="29"/>
      <c r="E852" s="29"/>
      <c r="F852" s="29"/>
      <c r="G852" s="29"/>
      <c r="H852" s="29"/>
      <c r="I852" s="29"/>
      <c r="J852" s="29"/>
      <c r="K852" s="29"/>
      <c r="L852" s="29"/>
      <c r="M852" s="29"/>
      <c r="N852" s="29"/>
      <c r="O852" s="29"/>
      <c r="P852" s="29"/>
      <c r="Q852" s="29"/>
      <c r="R852" s="29"/>
      <c r="S852" s="31"/>
      <c r="T852" s="29"/>
      <c r="U852" s="31"/>
      <c r="V852" s="30"/>
      <c r="W852" s="30"/>
      <c r="X852" s="30"/>
      <c r="Y852" s="30"/>
      <c r="Z852" s="30"/>
      <c r="AA852" s="31"/>
      <c r="AB852" s="30"/>
      <c r="AC852" s="29"/>
      <c r="AD852" s="29"/>
      <c r="AE852" s="29"/>
    </row>
    <row r="853" spans="1:31">
      <c r="A853" s="29"/>
      <c r="B853" s="29"/>
      <c r="C853" s="29"/>
      <c r="D853" s="29"/>
      <c r="E853" s="29"/>
      <c r="F853" s="29"/>
      <c r="G853" s="29"/>
      <c r="H853" s="29"/>
      <c r="I853" s="29"/>
      <c r="J853" s="29"/>
      <c r="K853" s="29"/>
      <c r="L853" s="29"/>
      <c r="M853" s="29"/>
      <c r="N853" s="29"/>
      <c r="O853" s="29"/>
      <c r="P853" s="29"/>
      <c r="Q853" s="29"/>
      <c r="R853" s="29"/>
      <c r="S853" s="31"/>
      <c r="T853" s="29"/>
      <c r="U853" s="31"/>
      <c r="V853" s="30"/>
      <c r="W853" s="30"/>
      <c r="X853" s="30"/>
      <c r="Y853" s="30"/>
      <c r="Z853" s="30"/>
      <c r="AA853" s="31"/>
      <c r="AB853" s="30"/>
      <c r="AC853" s="29"/>
      <c r="AD853" s="29"/>
      <c r="AE853" s="29"/>
    </row>
    <row r="854" spans="1:31">
      <c r="A854" s="29"/>
      <c r="B854" s="29"/>
      <c r="C854" s="29"/>
      <c r="D854" s="29"/>
      <c r="E854" s="29"/>
      <c r="F854" s="29"/>
      <c r="G854" s="29"/>
      <c r="H854" s="29"/>
      <c r="I854" s="29"/>
      <c r="J854" s="29"/>
      <c r="K854" s="29"/>
      <c r="L854" s="29"/>
      <c r="M854" s="29"/>
      <c r="N854" s="29"/>
      <c r="O854" s="29"/>
      <c r="P854" s="29"/>
      <c r="Q854" s="29"/>
      <c r="R854" s="29"/>
      <c r="S854" s="31"/>
      <c r="T854" s="29"/>
      <c r="U854" s="31"/>
      <c r="V854" s="30"/>
      <c r="W854" s="30"/>
      <c r="X854" s="30"/>
      <c r="Y854" s="30"/>
      <c r="Z854" s="30"/>
      <c r="AA854" s="31"/>
      <c r="AB854" s="30"/>
      <c r="AC854" s="29"/>
      <c r="AD854" s="29"/>
      <c r="AE854" s="29"/>
    </row>
    <row r="855" spans="1:31">
      <c r="A855" s="29"/>
      <c r="B855" s="29"/>
      <c r="C855" s="29"/>
      <c r="D855" s="29"/>
      <c r="E855" s="29"/>
      <c r="F855" s="29"/>
      <c r="G855" s="29"/>
      <c r="H855" s="29"/>
      <c r="I855" s="29"/>
      <c r="J855" s="29"/>
      <c r="K855" s="29"/>
      <c r="L855" s="29"/>
      <c r="M855" s="29"/>
      <c r="N855" s="29"/>
      <c r="O855" s="29"/>
      <c r="P855" s="29"/>
      <c r="Q855" s="29"/>
      <c r="R855" s="29"/>
      <c r="S855" s="31"/>
      <c r="T855" s="29"/>
      <c r="U855" s="31"/>
      <c r="V855" s="30"/>
      <c r="W855" s="30"/>
      <c r="X855" s="30"/>
      <c r="Y855" s="30"/>
      <c r="Z855" s="30"/>
      <c r="AA855" s="31"/>
      <c r="AB855" s="30"/>
      <c r="AC855" s="29"/>
      <c r="AD855" s="29"/>
      <c r="AE855" s="29"/>
    </row>
    <row r="856" spans="1:31">
      <c r="A856" s="29"/>
      <c r="B856" s="29"/>
      <c r="C856" s="29"/>
      <c r="D856" s="29"/>
      <c r="E856" s="29"/>
      <c r="F856" s="29"/>
      <c r="G856" s="29"/>
      <c r="H856" s="29"/>
      <c r="I856" s="29"/>
      <c r="J856" s="29"/>
      <c r="K856" s="29"/>
      <c r="L856" s="29"/>
      <c r="M856" s="29"/>
      <c r="N856" s="29"/>
      <c r="O856" s="29"/>
      <c r="P856" s="29"/>
      <c r="Q856" s="29"/>
      <c r="R856" s="29"/>
      <c r="S856" s="31"/>
      <c r="T856" s="29"/>
      <c r="U856" s="31"/>
      <c r="V856" s="30"/>
      <c r="W856" s="30"/>
      <c r="X856" s="30"/>
      <c r="Y856" s="30"/>
      <c r="Z856" s="30"/>
      <c r="AA856" s="31"/>
      <c r="AB856" s="30"/>
      <c r="AC856" s="29"/>
      <c r="AD856" s="29"/>
      <c r="AE856" s="29"/>
    </row>
    <row r="857" spans="1:31">
      <c r="A857" s="29"/>
      <c r="B857" s="29"/>
      <c r="C857" s="29"/>
      <c r="D857" s="29"/>
      <c r="E857" s="29"/>
      <c r="F857" s="29"/>
      <c r="G857" s="29"/>
      <c r="H857" s="29"/>
      <c r="I857" s="29"/>
      <c r="J857" s="29"/>
      <c r="K857" s="29"/>
      <c r="L857" s="29"/>
      <c r="M857" s="29"/>
      <c r="N857" s="29"/>
      <c r="O857" s="29"/>
      <c r="P857" s="29"/>
      <c r="Q857" s="29"/>
      <c r="R857" s="29"/>
      <c r="S857" s="31"/>
      <c r="T857" s="29"/>
      <c r="U857" s="31"/>
      <c r="V857" s="30"/>
      <c r="W857" s="30"/>
      <c r="X857" s="30"/>
      <c r="Y857" s="30"/>
      <c r="Z857" s="30"/>
      <c r="AA857" s="31"/>
      <c r="AB857" s="30"/>
      <c r="AC857" s="29"/>
      <c r="AD857" s="29"/>
      <c r="AE857" s="29"/>
    </row>
    <row r="858" spans="1:31">
      <c r="A858" s="29"/>
      <c r="B858" s="29"/>
      <c r="C858" s="29"/>
      <c r="D858" s="29"/>
      <c r="E858" s="29"/>
      <c r="F858" s="29"/>
      <c r="G858" s="29"/>
      <c r="H858" s="29"/>
      <c r="I858" s="29"/>
      <c r="J858" s="29"/>
      <c r="K858" s="29"/>
      <c r="L858" s="29"/>
      <c r="M858" s="29"/>
      <c r="N858" s="29"/>
      <c r="O858" s="29"/>
      <c r="P858" s="29"/>
      <c r="Q858" s="29"/>
      <c r="R858" s="29"/>
      <c r="S858" s="31"/>
      <c r="T858" s="29"/>
      <c r="U858" s="31"/>
      <c r="V858" s="30"/>
      <c r="W858" s="30"/>
      <c r="X858" s="30"/>
      <c r="Y858" s="30"/>
      <c r="Z858" s="30"/>
      <c r="AA858" s="31"/>
      <c r="AB858" s="30"/>
      <c r="AC858" s="29"/>
      <c r="AD858" s="29"/>
      <c r="AE858" s="29"/>
    </row>
    <row r="859" spans="1:31">
      <c r="A859" s="29"/>
      <c r="B859" s="29"/>
      <c r="C859" s="29"/>
      <c r="D859" s="29"/>
      <c r="E859" s="29"/>
      <c r="F859" s="29"/>
      <c r="G859" s="29"/>
      <c r="H859" s="29"/>
      <c r="I859" s="29"/>
      <c r="J859" s="29"/>
      <c r="K859" s="29"/>
      <c r="L859" s="29"/>
      <c r="M859" s="29"/>
      <c r="N859" s="29"/>
      <c r="O859" s="29"/>
      <c r="P859" s="29"/>
      <c r="Q859" s="29"/>
      <c r="R859" s="29"/>
      <c r="S859" s="31"/>
      <c r="T859" s="29"/>
      <c r="U859" s="31"/>
      <c r="V859" s="30"/>
      <c r="W859" s="30"/>
      <c r="X859" s="30"/>
      <c r="Y859" s="30"/>
      <c r="Z859" s="30"/>
      <c r="AA859" s="31"/>
      <c r="AB859" s="30"/>
      <c r="AC859" s="29"/>
      <c r="AD859" s="29"/>
      <c r="AE859" s="29"/>
    </row>
    <row r="860" spans="1:31">
      <c r="A860" s="29"/>
      <c r="B860" s="29"/>
      <c r="C860" s="29"/>
      <c r="D860" s="29"/>
      <c r="E860" s="29"/>
      <c r="F860" s="29"/>
      <c r="G860" s="29"/>
      <c r="H860" s="29"/>
      <c r="I860" s="29"/>
      <c r="J860" s="29"/>
      <c r="K860" s="29"/>
      <c r="L860" s="29"/>
      <c r="M860" s="29"/>
      <c r="N860" s="29"/>
      <c r="O860" s="29"/>
      <c r="P860" s="29"/>
      <c r="Q860" s="29"/>
      <c r="R860" s="29"/>
      <c r="S860" s="31"/>
      <c r="T860" s="29"/>
      <c r="U860" s="31"/>
      <c r="V860" s="30"/>
      <c r="W860" s="30"/>
      <c r="X860" s="30"/>
      <c r="Y860" s="30"/>
      <c r="Z860" s="30"/>
      <c r="AA860" s="31"/>
      <c r="AB860" s="30"/>
      <c r="AC860" s="29"/>
      <c r="AD860" s="29"/>
      <c r="AE860" s="29"/>
    </row>
    <row r="861" spans="1:31">
      <c r="A861" s="29"/>
      <c r="B861" s="29"/>
      <c r="C861" s="29"/>
      <c r="D861" s="29"/>
      <c r="E861" s="29"/>
      <c r="F861" s="29"/>
      <c r="G861" s="29"/>
      <c r="H861" s="29"/>
      <c r="I861" s="29"/>
      <c r="J861" s="29"/>
      <c r="K861" s="29"/>
      <c r="L861" s="29"/>
      <c r="M861" s="29"/>
      <c r="N861" s="29"/>
      <c r="O861" s="29"/>
      <c r="P861" s="29"/>
      <c r="Q861" s="29"/>
      <c r="R861" s="29"/>
      <c r="S861" s="31"/>
      <c r="T861" s="29"/>
      <c r="U861" s="31"/>
      <c r="V861" s="30"/>
      <c r="W861" s="30"/>
      <c r="X861" s="30"/>
      <c r="Y861" s="30"/>
      <c r="Z861" s="30"/>
      <c r="AA861" s="31"/>
      <c r="AB861" s="30"/>
      <c r="AC861" s="29"/>
      <c r="AD861" s="29"/>
      <c r="AE861" s="29"/>
    </row>
    <row r="862" spans="1:31">
      <c r="A862" s="29"/>
      <c r="B862" s="29"/>
      <c r="C862" s="29"/>
      <c r="D862" s="29"/>
      <c r="E862" s="29"/>
      <c r="F862" s="29"/>
      <c r="G862" s="29"/>
      <c r="H862" s="29"/>
      <c r="I862" s="29"/>
      <c r="J862" s="29"/>
      <c r="K862" s="29"/>
      <c r="L862" s="29"/>
      <c r="M862" s="29"/>
      <c r="N862" s="29"/>
      <c r="O862" s="29"/>
      <c r="P862" s="29"/>
      <c r="Q862" s="29"/>
      <c r="R862" s="29"/>
      <c r="S862" s="31"/>
      <c r="T862" s="29"/>
      <c r="U862" s="31"/>
      <c r="V862" s="30"/>
      <c r="W862" s="30"/>
      <c r="X862" s="30"/>
      <c r="Y862" s="30"/>
      <c r="Z862" s="30"/>
      <c r="AA862" s="31"/>
      <c r="AB862" s="30"/>
      <c r="AC862" s="29"/>
      <c r="AD862" s="29"/>
      <c r="AE862" s="29"/>
    </row>
    <row r="863" spans="1:31">
      <c r="A863" s="29"/>
      <c r="B863" s="29"/>
      <c r="C863" s="29"/>
      <c r="D863" s="29"/>
      <c r="E863" s="29"/>
      <c r="F863" s="29"/>
      <c r="G863" s="29"/>
      <c r="H863" s="29"/>
      <c r="I863" s="29"/>
      <c r="J863" s="29"/>
      <c r="K863" s="29"/>
      <c r="L863" s="29"/>
      <c r="M863" s="29"/>
      <c r="N863" s="29"/>
      <c r="O863" s="29"/>
      <c r="P863" s="29"/>
      <c r="Q863" s="29"/>
      <c r="R863" s="29"/>
      <c r="S863" s="31"/>
      <c r="T863" s="29"/>
      <c r="U863" s="31"/>
      <c r="V863" s="30"/>
      <c r="W863" s="30"/>
      <c r="X863" s="30"/>
      <c r="Y863" s="30"/>
      <c r="Z863" s="30"/>
      <c r="AA863" s="31"/>
      <c r="AB863" s="30"/>
      <c r="AC863" s="29"/>
      <c r="AD863" s="29"/>
      <c r="AE863" s="29"/>
    </row>
    <row r="864" spans="1:31">
      <c r="A864" s="29"/>
      <c r="B864" s="29"/>
      <c r="C864" s="29"/>
      <c r="D864" s="29"/>
      <c r="E864" s="29"/>
      <c r="F864" s="29"/>
      <c r="G864" s="29"/>
      <c r="H864" s="29"/>
      <c r="I864" s="29"/>
      <c r="J864" s="29"/>
      <c r="K864" s="29"/>
      <c r="L864" s="29"/>
      <c r="M864" s="29"/>
      <c r="N864" s="29"/>
      <c r="O864" s="29"/>
      <c r="P864" s="29"/>
      <c r="Q864" s="29"/>
      <c r="R864" s="29"/>
      <c r="S864" s="31"/>
      <c r="T864" s="29"/>
      <c r="U864" s="31"/>
      <c r="V864" s="30"/>
      <c r="W864" s="30"/>
      <c r="X864" s="30"/>
      <c r="Y864" s="30"/>
      <c r="Z864" s="30"/>
      <c r="AA864" s="31"/>
      <c r="AB864" s="30"/>
      <c r="AC864" s="29"/>
      <c r="AD864" s="29"/>
      <c r="AE864" s="29"/>
    </row>
    <row r="865" spans="1:31">
      <c r="A865" s="29"/>
      <c r="B865" s="29"/>
      <c r="C865" s="29"/>
      <c r="D865" s="29"/>
      <c r="E865" s="29"/>
      <c r="F865" s="29"/>
      <c r="G865" s="29"/>
      <c r="H865" s="29"/>
      <c r="I865" s="29"/>
      <c r="J865" s="29"/>
      <c r="K865" s="29"/>
      <c r="L865" s="29"/>
      <c r="M865" s="29"/>
      <c r="N865" s="29"/>
      <c r="O865" s="29"/>
      <c r="P865" s="29"/>
      <c r="Q865" s="29"/>
      <c r="R865" s="29"/>
      <c r="S865" s="31"/>
      <c r="T865" s="29"/>
      <c r="U865" s="31"/>
      <c r="V865" s="30"/>
      <c r="W865" s="30"/>
      <c r="X865" s="30"/>
      <c r="Y865" s="30"/>
      <c r="Z865" s="30"/>
      <c r="AA865" s="31"/>
      <c r="AB865" s="30"/>
      <c r="AC865" s="29"/>
      <c r="AD865" s="29"/>
      <c r="AE865" s="29"/>
    </row>
    <row r="866" spans="1:31">
      <c r="A866" s="29"/>
      <c r="B866" s="29"/>
      <c r="C866" s="29"/>
      <c r="D866" s="29"/>
      <c r="E866" s="29"/>
      <c r="F866" s="29"/>
      <c r="G866" s="29"/>
      <c r="H866" s="29"/>
      <c r="I866" s="29"/>
      <c r="J866" s="29"/>
      <c r="K866" s="29"/>
      <c r="L866" s="29"/>
      <c r="M866" s="29"/>
      <c r="N866" s="29"/>
      <c r="O866" s="29"/>
      <c r="P866" s="29"/>
      <c r="Q866" s="29"/>
      <c r="R866" s="29"/>
      <c r="S866" s="31"/>
      <c r="T866" s="29"/>
      <c r="U866" s="31"/>
      <c r="V866" s="30"/>
      <c r="W866" s="30"/>
      <c r="X866" s="30"/>
      <c r="Y866" s="30"/>
      <c r="Z866" s="30"/>
      <c r="AA866" s="31"/>
      <c r="AB866" s="30"/>
      <c r="AC866" s="29"/>
      <c r="AD866" s="29"/>
      <c r="AE866" s="29"/>
    </row>
    <row r="867" spans="1:31">
      <c r="A867" s="29"/>
      <c r="B867" s="29"/>
      <c r="C867" s="29"/>
      <c r="D867" s="29"/>
      <c r="E867" s="29"/>
      <c r="F867" s="29"/>
      <c r="G867" s="29"/>
      <c r="H867" s="29"/>
      <c r="I867" s="29"/>
      <c r="J867" s="29"/>
      <c r="K867" s="29"/>
      <c r="L867" s="29"/>
      <c r="M867" s="29"/>
      <c r="N867" s="29"/>
      <c r="O867" s="29"/>
      <c r="P867" s="29"/>
      <c r="Q867" s="29"/>
      <c r="R867" s="29"/>
      <c r="S867" s="31"/>
      <c r="T867" s="29"/>
      <c r="U867" s="31"/>
      <c r="V867" s="30"/>
      <c r="W867" s="30"/>
      <c r="X867" s="30"/>
      <c r="Y867" s="30"/>
      <c r="Z867" s="30"/>
      <c r="AA867" s="31"/>
      <c r="AB867" s="30"/>
      <c r="AC867" s="29"/>
      <c r="AD867" s="29"/>
      <c r="AE867" s="29"/>
    </row>
    <row r="868" spans="1:31">
      <c r="A868" s="29"/>
      <c r="B868" s="29"/>
      <c r="C868" s="29"/>
      <c r="D868" s="29"/>
      <c r="E868" s="29"/>
      <c r="F868" s="29"/>
      <c r="G868" s="29"/>
      <c r="H868" s="29"/>
      <c r="I868" s="29"/>
      <c r="J868" s="29"/>
      <c r="K868" s="29"/>
      <c r="L868" s="29"/>
      <c r="M868" s="29"/>
      <c r="N868" s="29"/>
      <c r="O868" s="29"/>
      <c r="P868" s="29"/>
      <c r="Q868" s="29"/>
      <c r="R868" s="29"/>
      <c r="S868" s="31"/>
      <c r="T868" s="29"/>
      <c r="U868" s="31"/>
      <c r="V868" s="30"/>
      <c r="W868" s="30"/>
      <c r="X868" s="30"/>
      <c r="Y868" s="30"/>
      <c r="Z868" s="30"/>
      <c r="AA868" s="31"/>
      <c r="AB868" s="30"/>
      <c r="AC868" s="29"/>
      <c r="AD868" s="29"/>
      <c r="AE868" s="29"/>
    </row>
    <row r="869" spans="1:31">
      <c r="A869" s="29"/>
      <c r="B869" s="29"/>
      <c r="C869" s="29"/>
      <c r="D869" s="29"/>
      <c r="E869" s="29"/>
      <c r="F869" s="29"/>
      <c r="G869" s="29"/>
      <c r="H869" s="29"/>
      <c r="I869" s="29"/>
      <c r="J869" s="29"/>
      <c r="K869" s="29"/>
      <c r="L869" s="29"/>
      <c r="M869" s="29"/>
      <c r="N869" s="29"/>
      <c r="O869" s="29"/>
      <c r="P869" s="29"/>
      <c r="Q869" s="29"/>
      <c r="R869" s="29"/>
      <c r="S869" s="31"/>
      <c r="T869" s="29"/>
      <c r="U869" s="31"/>
      <c r="V869" s="30"/>
      <c r="W869" s="30"/>
      <c r="X869" s="30"/>
      <c r="Y869" s="30"/>
      <c r="Z869" s="30"/>
      <c r="AA869" s="31"/>
      <c r="AB869" s="30"/>
      <c r="AC869" s="29"/>
      <c r="AD869" s="29"/>
      <c r="AE869" s="29"/>
    </row>
    <row r="870" spans="1:31">
      <c r="A870" s="29"/>
      <c r="B870" s="29"/>
      <c r="C870" s="29"/>
      <c r="D870" s="29"/>
      <c r="E870" s="29"/>
      <c r="F870" s="29"/>
      <c r="G870" s="29"/>
      <c r="H870" s="29"/>
      <c r="I870" s="29"/>
      <c r="J870" s="29"/>
      <c r="K870" s="29"/>
      <c r="L870" s="29"/>
      <c r="M870" s="29"/>
      <c r="N870" s="29"/>
      <c r="O870" s="29"/>
      <c r="P870" s="29"/>
      <c r="Q870" s="29"/>
      <c r="R870" s="29"/>
      <c r="S870" s="31"/>
      <c r="T870" s="29"/>
      <c r="U870" s="31"/>
      <c r="V870" s="30"/>
      <c r="W870" s="30"/>
      <c r="X870" s="30"/>
      <c r="Y870" s="30"/>
      <c r="Z870" s="30"/>
      <c r="AA870" s="31"/>
      <c r="AB870" s="30"/>
      <c r="AC870" s="29"/>
      <c r="AD870" s="29"/>
      <c r="AE870" s="29"/>
    </row>
    <row r="871" spans="1:31">
      <c r="A871" s="29"/>
      <c r="B871" s="29"/>
      <c r="C871" s="29"/>
      <c r="D871" s="29"/>
      <c r="E871" s="29"/>
      <c r="F871" s="29"/>
      <c r="G871" s="29"/>
      <c r="H871" s="29"/>
      <c r="I871" s="29"/>
      <c r="J871" s="29"/>
      <c r="K871" s="29"/>
      <c r="L871" s="29"/>
      <c r="M871" s="29"/>
      <c r="N871" s="29"/>
      <c r="O871" s="29"/>
      <c r="P871" s="29"/>
      <c r="Q871" s="29"/>
      <c r="R871" s="29"/>
      <c r="S871" s="31"/>
      <c r="T871" s="29"/>
      <c r="U871" s="31"/>
      <c r="V871" s="30"/>
      <c r="W871" s="30"/>
      <c r="X871" s="30"/>
      <c r="Y871" s="30"/>
      <c r="Z871" s="30"/>
      <c r="AA871" s="31"/>
      <c r="AB871" s="30"/>
      <c r="AC871" s="29"/>
      <c r="AD871" s="29"/>
      <c r="AE871" s="29"/>
    </row>
    <row r="872" spans="1:31">
      <c r="A872" s="29"/>
      <c r="B872" s="29"/>
      <c r="C872" s="29"/>
      <c r="D872" s="29"/>
      <c r="E872" s="29"/>
      <c r="F872" s="29"/>
      <c r="G872" s="29"/>
      <c r="H872" s="29"/>
      <c r="I872" s="29"/>
      <c r="J872" s="29"/>
      <c r="K872" s="29"/>
      <c r="L872" s="29"/>
      <c r="M872" s="29"/>
      <c r="N872" s="29"/>
      <c r="O872" s="29"/>
      <c r="P872" s="29"/>
      <c r="Q872" s="29"/>
      <c r="R872" s="29"/>
      <c r="S872" s="31"/>
      <c r="T872" s="29"/>
      <c r="U872" s="31"/>
      <c r="V872" s="30"/>
      <c r="W872" s="30"/>
      <c r="X872" s="30"/>
      <c r="Y872" s="30"/>
      <c r="Z872" s="30"/>
      <c r="AA872" s="31"/>
      <c r="AB872" s="30"/>
      <c r="AC872" s="29"/>
      <c r="AD872" s="29"/>
      <c r="AE872" s="29"/>
    </row>
    <row r="873" spans="1:31">
      <c r="A873" s="29"/>
      <c r="B873" s="29"/>
      <c r="C873" s="29"/>
      <c r="D873" s="29"/>
      <c r="E873" s="29"/>
      <c r="F873" s="29"/>
      <c r="G873" s="29"/>
      <c r="H873" s="29"/>
      <c r="I873" s="29"/>
      <c r="J873" s="29"/>
      <c r="K873" s="29"/>
      <c r="L873" s="29"/>
      <c r="M873" s="29"/>
      <c r="N873" s="29"/>
      <c r="O873" s="29"/>
      <c r="P873" s="29"/>
      <c r="Q873" s="29"/>
      <c r="R873" s="29"/>
      <c r="S873" s="31"/>
      <c r="T873" s="29"/>
      <c r="U873" s="31"/>
      <c r="V873" s="30"/>
      <c r="W873" s="30"/>
      <c r="X873" s="30"/>
      <c r="Y873" s="30"/>
      <c r="Z873" s="30"/>
      <c r="AA873" s="31"/>
      <c r="AB873" s="30"/>
      <c r="AC873" s="29"/>
      <c r="AD873" s="29"/>
      <c r="AE873" s="29"/>
    </row>
    <row r="874" spans="1:31">
      <c r="A874" s="29"/>
      <c r="B874" s="29"/>
      <c r="C874" s="29"/>
      <c r="D874" s="29"/>
      <c r="E874" s="29"/>
      <c r="F874" s="29"/>
      <c r="G874" s="29"/>
      <c r="H874" s="29"/>
      <c r="I874" s="29"/>
      <c r="J874" s="29"/>
      <c r="K874" s="29"/>
      <c r="L874" s="29"/>
      <c r="M874" s="29"/>
      <c r="N874" s="29"/>
      <c r="O874" s="29"/>
      <c r="P874" s="29"/>
      <c r="Q874" s="29"/>
      <c r="R874" s="29"/>
      <c r="S874" s="31"/>
      <c r="T874" s="29"/>
      <c r="U874" s="31"/>
      <c r="V874" s="30"/>
      <c r="W874" s="30"/>
      <c r="X874" s="30"/>
      <c r="Y874" s="30"/>
      <c r="Z874" s="30"/>
      <c r="AA874" s="31"/>
      <c r="AB874" s="30"/>
      <c r="AC874" s="29"/>
      <c r="AD874" s="29"/>
      <c r="AE874" s="29"/>
    </row>
    <row r="875" spans="1:31">
      <c r="A875" s="29"/>
      <c r="B875" s="29"/>
      <c r="C875" s="29"/>
      <c r="D875" s="29"/>
      <c r="E875" s="29"/>
      <c r="F875" s="29"/>
      <c r="G875" s="29"/>
      <c r="H875" s="29"/>
      <c r="I875" s="29"/>
      <c r="J875" s="29"/>
      <c r="K875" s="29"/>
      <c r="L875" s="29"/>
      <c r="M875" s="29"/>
      <c r="N875" s="29"/>
      <c r="O875" s="29"/>
      <c r="P875" s="29"/>
      <c r="Q875" s="29"/>
      <c r="R875" s="29"/>
      <c r="S875" s="31"/>
      <c r="T875" s="29"/>
      <c r="U875" s="31"/>
      <c r="V875" s="30"/>
      <c r="W875" s="30"/>
      <c r="X875" s="30"/>
      <c r="Y875" s="30"/>
      <c r="Z875" s="30"/>
      <c r="AA875" s="31"/>
      <c r="AB875" s="30"/>
      <c r="AC875" s="29"/>
      <c r="AD875" s="29"/>
      <c r="AE875" s="29"/>
    </row>
    <row r="876" spans="1:31">
      <c r="A876" s="29"/>
      <c r="B876" s="29"/>
      <c r="C876" s="29"/>
      <c r="D876" s="29"/>
      <c r="E876" s="29"/>
      <c r="F876" s="29"/>
      <c r="G876" s="29"/>
      <c r="H876" s="29"/>
      <c r="I876" s="29"/>
      <c r="J876" s="29"/>
      <c r="K876" s="29"/>
      <c r="L876" s="29"/>
      <c r="M876" s="29"/>
      <c r="N876" s="29"/>
      <c r="O876" s="29"/>
      <c r="P876" s="29"/>
      <c r="Q876" s="29"/>
      <c r="R876" s="29"/>
      <c r="S876" s="31"/>
      <c r="T876" s="29"/>
      <c r="U876" s="31"/>
      <c r="V876" s="30"/>
      <c r="W876" s="30"/>
      <c r="X876" s="30"/>
      <c r="Y876" s="30"/>
      <c r="Z876" s="30"/>
      <c r="AA876" s="31"/>
      <c r="AB876" s="30"/>
      <c r="AC876" s="29"/>
      <c r="AD876" s="29"/>
      <c r="AE876" s="29"/>
    </row>
    <row r="877" spans="1:31">
      <c r="A877" s="29"/>
      <c r="B877" s="29"/>
      <c r="C877" s="29"/>
      <c r="D877" s="29"/>
      <c r="E877" s="29"/>
      <c r="F877" s="29"/>
      <c r="G877" s="29"/>
      <c r="H877" s="29"/>
      <c r="I877" s="29"/>
      <c r="J877" s="29"/>
      <c r="K877" s="29"/>
      <c r="L877" s="29"/>
      <c r="M877" s="29"/>
      <c r="N877" s="29"/>
      <c r="O877" s="29"/>
      <c r="P877" s="29"/>
      <c r="Q877" s="29"/>
      <c r="R877" s="29"/>
      <c r="S877" s="31"/>
      <c r="T877" s="29"/>
      <c r="U877" s="31"/>
      <c r="V877" s="30"/>
      <c r="W877" s="30"/>
      <c r="X877" s="30"/>
      <c r="Y877" s="30"/>
      <c r="Z877" s="30"/>
      <c r="AA877" s="31"/>
      <c r="AB877" s="30"/>
      <c r="AC877" s="29"/>
      <c r="AD877" s="29"/>
      <c r="AE877" s="29"/>
    </row>
    <row r="878" spans="1:31">
      <c r="A878" s="29"/>
      <c r="B878" s="29"/>
      <c r="C878" s="29"/>
      <c r="D878" s="29"/>
      <c r="E878" s="29"/>
      <c r="F878" s="29"/>
      <c r="G878" s="29"/>
      <c r="H878" s="29"/>
      <c r="I878" s="29"/>
      <c r="J878" s="29"/>
      <c r="K878" s="29"/>
      <c r="L878" s="29"/>
      <c r="M878" s="29"/>
      <c r="N878" s="29"/>
      <c r="O878" s="29"/>
      <c r="P878" s="29"/>
      <c r="Q878" s="29"/>
      <c r="R878" s="29"/>
      <c r="S878" s="31"/>
      <c r="T878" s="29"/>
      <c r="U878" s="31"/>
      <c r="V878" s="30"/>
      <c r="W878" s="30"/>
      <c r="X878" s="30"/>
      <c r="Y878" s="30"/>
      <c r="Z878" s="30"/>
      <c r="AA878" s="31"/>
      <c r="AB878" s="30"/>
      <c r="AC878" s="29"/>
      <c r="AD878" s="29"/>
      <c r="AE878" s="29"/>
    </row>
    <row r="879" spans="1:31">
      <c r="A879" s="29"/>
      <c r="B879" s="29"/>
      <c r="C879" s="29"/>
      <c r="D879" s="29"/>
      <c r="E879" s="29"/>
      <c r="F879" s="29"/>
      <c r="G879" s="29"/>
      <c r="H879" s="29"/>
      <c r="I879" s="29"/>
      <c r="J879" s="29"/>
      <c r="K879" s="29"/>
      <c r="L879" s="29"/>
      <c r="M879" s="29"/>
      <c r="N879" s="29"/>
      <c r="O879" s="29"/>
      <c r="P879" s="29"/>
      <c r="Q879" s="29"/>
      <c r="R879" s="29"/>
      <c r="S879" s="31"/>
      <c r="T879" s="29"/>
      <c r="U879" s="31"/>
      <c r="V879" s="30"/>
      <c r="W879" s="30"/>
      <c r="X879" s="30"/>
      <c r="Y879" s="30"/>
      <c r="Z879" s="30"/>
      <c r="AA879" s="31"/>
      <c r="AB879" s="30"/>
      <c r="AC879" s="29"/>
      <c r="AD879" s="29"/>
      <c r="AE879" s="29"/>
    </row>
    <row r="880" spans="1:31">
      <c r="A880" s="29"/>
      <c r="B880" s="29"/>
      <c r="C880" s="29"/>
      <c r="D880" s="29"/>
      <c r="E880" s="29"/>
      <c r="F880" s="29"/>
      <c r="G880" s="29"/>
      <c r="H880" s="29"/>
      <c r="I880" s="29"/>
      <c r="J880" s="29"/>
      <c r="K880" s="29"/>
      <c r="L880" s="29"/>
      <c r="M880" s="29"/>
      <c r="N880" s="29"/>
      <c r="O880" s="29"/>
      <c r="P880" s="29"/>
      <c r="Q880" s="29"/>
      <c r="R880" s="29"/>
      <c r="S880" s="31"/>
      <c r="T880" s="29"/>
      <c r="U880" s="31"/>
      <c r="V880" s="30"/>
      <c r="W880" s="30"/>
      <c r="X880" s="30"/>
      <c r="Y880" s="30"/>
      <c r="Z880" s="30"/>
      <c r="AA880" s="31"/>
      <c r="AB880" s="30"/>
      <c r="AC880" s="29"/>
      <c r="AD880" s="29"/>
      <c r="AE880" s="29"/>
    </row>
    <row r="881" spans="1:31">
      <c r="A881" s="29"/>
      <c r="B881" s="29"/>
      <c r="C881" s="29"/>
      <c r="D881" s="29"/>
      <c r="E881" s="29"/>
      <c r="F881" s="29"/>
      <c r="G881" s="29"/>
      <c r="H881" s="29"/>
      <c r="I881" s="29"/>
      <c r="J881" s="29"/>
      <c r="K881" s="29"/>
      <c r="L881" s="29"/>
      <c r="M881" s="29"/>
      <c r="N881" s="29"/>
      <c r="O881" s="29"/>
      <c r="P881" s="29"/>
      <c r="Q881" s="29"/>
      <c r="R881" s="29"/>
      <c r="S881" s="31"/>
      <c r="T881" s="29"/>
      <c r="U881" s="31"/>
      <c r="V881" s="30"/>
      <c r="W881" s="30"/>
      <c r="X881" s="30"/>
      <c r="Y881" s="30"/>
      <c r="Z881" s="30"/>
      <c r="AA881" s="31"/>
      <c r="AB881" s="30"/>
      <c r="AC881" s="29"/>
      <c r="AD881" s="29"/>
      <c r="AE881" s="29"/>
    </row>
    <row r="882" spans="1:31">
      <c r="A882" s="29"/>
      <c r="B882" s="29"/>
      <c r="C882" s="29"/>
      <c r="D882" s="29"/>
      <c r="E882" s="29"/>
      <c r="F882" s="29"/>
      <c r="G882" s="29"/>
      <c r="H882" s="29"/>
      <c r="I882" s="29"/>
      <c r="J882" s="29"/>
      <c r="K882" s="29"/>
      <c r="L882" s="29"/>
      <c r="M882" s="29"/>
      <c r="N882" s="29"/>
      <c r="O882" s="29"/>
      <c r="P882" s="29"/>
      <c r="Q882" s="29"/>
      <c r="R882" s="29"/>
      <c r="S882" s="31"/>
      <c r="T882" s="29"/>
      <c r="U882" s="31"/>
      <c r="V882" s="30"/>
      <c r="W882" s="30"/>
      <c r="X882" s="30"/>
      <c r="Y882" s="30"/>
      <c r="Z882" s="30"/>
      <c r="AA882" s="31"/>
      <c r="AB882" s="30"/>
      <c r="AC882" s="29"/>
      <c r="AD882" s="29"/>
      <c r="AE882" s="29"/>
    </row>
    <row r="883" spans="1:31">
      <c r="A883" s="29"/>
      <c r="B883" s="29"/>
      <c r="C883" s="29"/>
      <c r="D883" s="29"/>
      <c r="E883" s="29"/>
      <c r="F883" s="29"/>
      <c r="G883" s="29"/>
      <c r="H883" s="29"/>
      <c r="I883" s="29"/>
      <c r="J883" s="29"/>
      <c r="K883" s="29"/>
      <c r="L883" s="29"/>
      <c r="M883" s="29"/>
      <c r="N883" s="29"/>
      <c r="O883" s="29"/>
      <c r="P883" s="29"/>
      <c r="Q883" s="29"/>
      <c r="R883" s="29"/>
      <c r="S883" s="31"/>
      <c r="T883" s="29"/>
      <c r="U883" s="31"/>
      <c r="V883" s="30"/>
      <c r="W883" s="30"/>
      <c r="X883" s="30"/>
      <c r="Y883" s="30"/>
      <c r="Z883" s="30"/>
      <c r="AA883" s="31"/>
      <c r="AB883" s="30"/>
      <c r="AC883" s="29"/>
      <c r="AD883" s="29"/>
      <c r="AE883" s="29"/>
    </row>
    <row r="884" spans="1:31">
      <c r="A884" s="29"/>
      <c r="B884" s="29"/>
      <c r="C884" s="29"/>
      <c r="D884" s="29"/>
      <c r="E884" s="29"/>
      <c r="F884" s="29"/>
      <c r="G884" s="29"/>
      <c r="H884" s="29"/>
      <c r="I884" s="29"/>
      <c r="J884" s="29"/>
      <c r="K884" s="29"/>
      <c r="L884" s="29"/>
      <c r="M884" s="29"/>
      <c r="N884" s="29"/>
      <c r="O884" s="29"/>
      <c r="P884" s="29"/>
      <c r="Q884" s="29"/>
      <c r="R884" s="29"/>
      <c r="S884" s="31"/>
      <c r="T884" s="29"/>
      <c r="U884" s="31"/>
      <c r="V884" s="30"/>
      <c r="W884" s="30"/>
      <c r="X884" s="30"/>
      <c r="Y884" s="30"/>
      <c r="Z884" s="30"/>
      <c r="AA884" s="31"/>
      <c r="AB884" s="30"/>
      <c r="AC884" s="29"/>
      <c r="AD884" s="29"/>
      <c r="AE884" s="29"/>
    </row>
    <row r="885" spans="1:31">
      <c r="A885" s="29"/>
      <c r="B885" s="29"/>
      <c r="C885" s="29"/>
      <c r="D885" s="29"/>
      <c r="E885" s="29"/>
      <c r="F885" s="29"/>
      <c r="G885" s="29"/>
      <c r="H885" s="29"/>
      <c r="I885" s="29"/>
      <c r="J885" s="29"/>
      <c r="K885" s="29"/>
      <c r="L885" s="29"/>
      <c r="M885" s="29"/>
      <c r="N885" s="29"/>
      <c r="O885" s="29"/>
      <c r="P885" s="29"/>
      <c r="Q885" s="29"/>
      <c r="R885" s="29"/>
      <c r="S885" s="31"/>
      <c r="T885" s="29"/>
      <c r="U885" s="31"/>
      <c r="V885" s="30"/>
      <c r="W885" s="30"/>
      <c r="X885" s="30"/>
      <c r="Y885" s="30"/>
      <c r="Z885" s="30"/>
      <c r="AA885" s="31"/>
      <c r="AB885" s="30"/>
      <c r="AC885" s="29"/>
      <c r="AD885" s="29"/>
      <c r="AE885" s="29"/>
    </row>
    <row r="886" spans="1:31">
      <c r="A886" s="29"/>
      <c r="B886" s="29"/>
      <c r="C886" s="29"/>
      <c r="D886" s="29"/>
      <c r="E886" s="29"/>
      <c r="F886" s="29"/>
      <c r="G886" s="29"/>
      <c r="H886" s="29"/>
      <c r="I886" s="29"/>
      <c r="J886" s="29"/>
      <c r="K886" s="29"/>
      <c r="L886" s="29"/>
      <c r="M886" s="29"/>
      <c r="N886" s="29"/>
      <c r="O886" s="29"/>
      <c r="P886" s="29"/>
      <c r="Q886" s="29"/>
      <c r="R886" s="29"/>
      <c r="S886" s="31"/>
      <c r="T886" s="29"/>
      <c r="U886" s="31"/>
      <c r="V886" s="30"/>
      <c r="W886" s="30"/>
      <c r="X886" s="30"/>
      <c r="Y886" s="30"/>
      <c r="Z886" s="30"/>
      <c r="AA886" s="31"/>
      <c r="AB886" s="30"/>
      <c r="AC886" s="29"/>
      <c r="AD886" s="29"/>
      <c r="AE886" s="29"/>
    </row>
    <row r="887" spans="1:31">
      <c r="A887" s="29"/>
      <c r="B887" s="29"/>
      <c r="C887" s="29"/>
      <c r="D887" s="29"/>
      <c r="E887" s="29"/>
      <c r="F887" s="29"/>
      <c r="G887" s="29"/>
      <c r="H887" s="29"/>
      <c r="I887" s="29"/>
      <c r="J887" s="29"/>
      <c r="K887" s="29"/>
      <c r="L887" s="29"/>
      <c r="M887" s="29"/>
      <c r="N887" s="29"/>
      <c r="O887" s="29"/>
      <c r="P887" s="29"/>
      <c r="Q887" s="29"/>
      <c r="R887" s="29"/>
      <c r="S887" s="31"/>
      <c r="T887" s="29"/>
      <c r="U887" s="31"/>
      <c r="V887" s="30"/>
      <c r="W887" s="30"/>
      <c r="X887" s="30"/>
      <c r="Y887" s="30"/>
      <c r="Z887" s="30"/>
      <c r="AA887" s="31"/>
      <c r="AB887" s="30"/>
      <c r="AC887" s="29"/>
      <c r="AD887" s="29"/>
      <c r="AE887" s="29"/>
    </row>
    <row r="888" spans="1:31">
      <c r="A888" s="29"/>
      <c r="B888" s="29"/>
      <c r="C888" s="29"/>
      <c r="D888" s="29"/>
      <c r="E888" s="29"/>
      <c r="F888" s="29"/>
      <c r="G888" s="29"/>
      <c r="H888" s="29"/>
      <c r="I888" s="29"/>
      <c r="J888" s="29"/>
      <c r="K888" s="29"/>
      <c r="L888" s="29"/>
      <c r="M888" s="29"/>
      <c r="N888" s="29"/>
      <c r="O888" s="29"/>
      <c r="P888" s="29"/>
      <c r="Q888" s="29"/>
      <c r="R888" s="29"/>
      <c r="S888" s="31"/>
      <c r="T888" s="29"/>
      <c r="U888" s="31"/>
      <c r="V888" s="30"/>
      <c r="W888" s="30"/>
      <c r="X888" s="30"/>
      <c r="Y888" s="30"/>
      <c r="Z888" s="30"/>
      <c r="AA888" s="31"/>
      <c r="AB888" s="30"/>
      <c r="AC888" s="29"/>
      <c r="AD888" s="29"/>
      <c r="AE888" s="29"/>
    </row>
    <row r="889" spans="1:31">
      <c r="A889" s="29"/>
      <c r="B889" s="29"/>
      <c r="C889" s="29"/>
      <c r="D889" s="29"/>
      <c r="E889" s="29"/>
      <c r="F889" s="29"/>
      <c r="G889" s="29"/>
      <c r="H889" s="29"/>
      <c r="I889" s="29"/>
      <c r="J889" s="29"/>
      <c r="K889" s="29"/>
      <c r="L889" s="29"/>
      <c r="M889" s="29"/>
      <c r="N889" s="29"/>
      <c r="O889" s="29"/>
      <c r="P889" s="29"/>
      <c r="Q889" s="29"/>
      <c r="R889" s="29"/>
      <c r="S889" s="31"/>
      <c r="T889" s="29"/>
      <c r="U889" s="31"/>
      <c r="V889" s="30"/>
      <c r="W889" s="30"/>
      <c r="X889" s="30"/>
      <c r="Y889" s="30"/>
      <c r="Z889" s="30"/>
      <c r="AA889" s="31"/>
      <c r="AB889" s="30"/>
      <c r="AC889" s="29"/>
      <c r="AD889" s="29"/>
      <c r="AE889" s="29"/>
    </row>
    <row r="890" spans="1:31">
      <c r="A890" s="29"/>
      <c r="B890" s="29"/>
      <c r="C890" s="29"/>
      <c r="D890" s="29"/>
      <c r="E890" s="29"/>
      <c r="F890" s="29"/>
      <c r="G890" s="29"/>
      <c r="H890" s="29"/>
      <c r="I890" s="29"/>
      <c r="J890" s="29"/>
      <c r="K890" s="29"/>
      <c r="L890" s="29"/>
      <c r="M890" s="29"/>
      <c r="N890" s="29"/>
      <c r="O890" s="29"/>
      <c r="P890" s="29"/>
      <c r="Q890" s="29"/>
      <c r="R890" s="29"/>
      <c r="S890" s="31"/>
      <c r="T890" s="29"/>
      <c r="U890" s="31"/>
      <c r="V890" s="30"/>
      <c r="W890" s="30"/>
      <c r="X890" s="30"/>
      <c r="Y890" s="30"/>
      <c r="Z890" s="30"/>
      <c r="AA890" s="31"/>
      <c r="AB890" s="30"/>
      <c r="AC890" s="29"/>
      <c r="AD890" s="29"/>
      <c r="AE890" s="29"/>
    </row>
    <row r="891" spans="1:31">
      <c r="A891" s="29"/>
      <c r="B891" s="29"/>
      <c r="C891" s="29"/>
      <c r="D891" s="29"/>
      <c r="E891" s="29"/>
      <c r="F891" s="29"/>
      <c r="G891" s="29"/>
      <c r="H891" s="29"/>
      <c r="I891" s="29"/>
      <c r="J891" s="29"/>
      <c r="K891" s="29"/>
      <c r="L891" s="29"/>
      <c r="M891" s="29"/>
      <c r="N891" s="29"/>
      <c r="O891" s="29"/>
      <c r="P891" s="29"/>
      <c r="Q891" s="29"/>
      <c r="R891" s="29"/>
      <c r="S891" s="31"/>
      <c r="T891" s="29"/>
      <c r="U891" s="31"/>
      <c r="V891" s="30"/>
      <c r="W891" s="30"/>
      <c r="X891" s="30"/>
      <c r="Y891" s="30"/>
      <c r="Z891" s="30"/>
      <c r="AA891" s="31"/>
      <c r="AB891" s="30"/>
      <c r="AC891" s="29"/>
      <c r="AD891" s="29"/>
      <c r="AE891" s="29"/>
    </row>
    <row r="892" spans="1:31">
      <c r="A892" s="29"/>
      <c r="B892" s="29"/>
      <c r="C892" s="29"/>
      <c r="D892" s="29"/>
      <c r="E892" s="29"/>
      <c r="F892" s="29"/>
      <c r="G892" s="29"/>
      <c r="H892" s="29"/>
      <c r="I892" s="29"/>
      <c r="J892" s="29"/>
      <c r="K892" s="29"/>
      <c r="L892" s="29"/>
      <c r="M892" s="29"/>
      <c r="N892" s="29"/>
      <c r="O892" s="29"/>
      <c r="P892" s="29"/>
      <c r="Q892" s="29"/>
      <c r="R892" s="29"/>
      <c r="S892" s="31"/>
      <c r="T892" s="29"/>
      <c r="U892" s="31"/>
      <c r="V892" s="30"/>
      <c r="W892" s="30"/>
      <c r="X892" s="30"/>
      <c r="Y892" s="30"/>
      <c r="Z892" s="30"/>
      <c r="AA892" s="31"/>
      <c r="AB892" s="30"/>
      <c r="AC892" s="29"/>
      <c r="AD892" s="29"/>
      <c r="AE892" s="29"/>
    </row>
    <row r="893" spans="1:31">
      <c r="A893" s="29"/>
      <c r="B893" s="29"/>
      <c r="C893" s="29"/>
      <c r="D893" s="29"/>
      <c r="E893" s="29"/>
      <c r="F893" s="29"/>
      <c r="G893" s="29"/>
      <c r="H893" s="29"/>
      <c r="I893" s="29"/>
      <c r="J893" s="29"/>
      <c r="K893" s="29"/>
      <c r="L893" s="29"/>
      <c r="M893" s="29"/>
      <c r="N893" s="29"/>
      <c r="O893" s="29"/>
      <c r="P893" s="29"/>
      <c r="Q893" s="29"/>
      <c r="R893" s="29"/>
      <c r="S893" s="31"/>
      <c r="T893" s="29"/>
      <c r="U893" s="31"/>
      <c r="V893" s="30"/>
      <c r="W893" s="30"/>
      <c r="X893" s="30"/>
      <c r="Y893" s="30"/>
      <c r="Z893" s="30"/>
      <c r="AA893" s="31"/>
      <c r="AB893" s="30"/>
      <c r="AC893" s="29"/>
      <c r="AD893" s="29"/>
      <c r="AE893" s="29"/>
    </row>
    <row r="894" spans="1:31">
      <c r="A894" s="29"/>
      <c r="B894" s="29"/>
      <c r="C894" s="29"/>
      <c r="D894" s="29"/>
      <c r="E894" s="29"/>
      <c r="F894" s="29"/>
      <c r="G894" s="29"/>
      <c r="H894" s="29"/>
      <c r="I894" s="29"/>
      <c r="J894" s="29"/>
      <c r="K894" s="29"/>
      <c r="L894" s="29"/>
      <c r="M894" s="29"/>
      <c r="N894" s="29"/>
      <c r="O894" s="29"/>
      <c r="P894" s="29"/>
      <c r="Q894" s="29"/>
      <c r="R894" s="29"/>
      <c r="S894" s="31"/>
      <c r="T894" s="29"/>
      <c r="U894" s="31"/>
      <c r="V894" s="30"/>
      <c r="W894" s="30"/>
      <c r="X894" s="30"/>
      <c r="Y894" s="30"/>
      <c r="Z894" s="30"/>
      <c r="AA894" s="31"/>
      <c r="AB894" s="30"/>
      <c r="AC894" s="29"/>
      <c r="AD894" s="29"/>
      <c r="AE894" s="29"/>
    </row>
    <row r="895" spans="1:31">
      <c r="A895" s="29"/>
      <c r="B895" s="29"/>
      <c r="C895" s="29"/>
      <c r="D895" s="29"/>
      <c r="E895" s="29"/>
      <c r="F895" s="29"/>
      <c r="G895" s="29"/>
      <c r="H895" s="29"/>
      <c r="I895" s="29"/>
      <c r="J895" s="29"/>
      <c r="K895" s="29"/>
      <c r="L895" s="29"/>
      <c r="M895" s="29"/>
      <c r="N895" s="29"/>
      <c r="O895" s="29"/>
      <c r="P895" s="29"/>
      <c r="Q895" s="29"/>
      <c r="R895" s="29"/>
      <c r="S895" s="31"/>
      <c r="T895" s="29"/>
      <c r="U895" s="31"/>
      <c r="V895" s="30"/>
      <c r="W895" s="30"/>
      <c r="X895" s="30"/>
      <c r="Y895" s="30"/>
      <c r="Z895" s="30"/>
      <c r="AA895" s="31"/>
      <c r="AB895" s="30"/>
      <c r="AC895" s="29"/>
      <c r="AD895" s="29"/>
      <c r="AE895" s="29"/>
    </row>
    <row r="896" spans="1:31">
      <c r="A896" s="29"/>
      <c r="B896" s="29"/>
      <c r="C896" s="29"/>
      <c r="D896" s="29"/>
      <c r="E896" s="29"/>
      <c r="F896" s="29"/>
      <c r="G896" s="29"/>
      <c r="H896" s="29"/>
      <c r="I896" s="29"/>
      <c r="J896" s="29"/>
      <c r="K896" s="29"/>
      <c r="L896" s="29"/>
      <c r="M896" s="29"/>
      <c r="N896" s="29"/>
      <c r="O896" s="29"/>
      <c r="P896" s="29"/>
      <c r="Q896" s="29"/>
      <c r="R896" s="29"/>
      <c r="S896" s="31"/>
      <c r="T896" s="29"/>
      <c r="U896" s="31"/>
      <c r="V896" s="30"/>
      <c r="W896" s="30"/>
      <c r="X896" s="30"/>
      <c r="Y896" s="30"/>
      <c r="Z896" s="30"/>
      <c r="AA896" s="31"/>
      <c r="AB896" s="30"/>
      <c r="AC896" s="29"/>
      <c r="AD896" s="29"/>
      <c r="AE896" s="29"/>
    </row>
    <row r="897" spans="1:31">
      <c r="A897" s="29"/>
      <c r="B897" s="29"/>
      <c r="C897" s="29"/>
      <c r="D897" s="29"/>
      <c r="E897" s="29"/>
      <c r="F897" s="29"/>
      <c r="G897" s="29"/>
      <c r="H897" s="29"/>
      <c r="I897" s="29"/>
      <c r="J897" s="29"/>
      <c r="K897" s="29"/>
      <c r="L897" s="29"/>
      <c r="M897" s="29"/>
      <c r="N897" s="29"/>
      <c r="O897" s="29"/>
      <c r="P897" s="29"/>
      <c r="Q897" s="29"/>
      <c r="R897" s="29"/>
      <c r="S897" s="31"/>
      <c r="T897" s="29"/>
      <c r="U897" s="31"/>
      <c r="V897" s="30"/>
      <c r="W897" s="30"/>
      <c r="X897" s="30"/>
      <c r="Y897" s="30"/>
      <c r="Z897" s="30"/>
      <c r="AA897" s="31"/>
      <c r="AB897" s="30"/>
      <c r="AC897" s="29"/>
      <c r="AD897" s="29"/>
      <c r="AE897" s="29"/>
    </row>
    <row r="898" spans="1:31">
      <c r="A898" s="29"/>
      <c r="B898" s="29"/>
      <c r="C898" s="29"/>
      <c r="D898" s="29"/>
      <c r="E898" s="29"/>
      <c r="F898" s="29"/>
      <c r="G898" s="29"/>
      <c r="H898" s="29"/>
      <c r="I898" s="29"/>
      <c r="J898" s="29"/>
      <c r="K898" s="29"/>
      <c r="L898" s="29"/>
      <c r="M898" s="29"/>
      <c r="N898" s="29"/>
      <c r="O898" s="29"/>
      <c r="P898" s="29"/>
      <c r="Q898" s="29"/>
      <c r="R898" s="29"/>
      <c r="S898" s="31"/>
      <c r="T898" s="29"/>
      <c r="U898" s="31"/>
      <c r="V898" s="30"/>
      <c r="W898" s="30"/>
      <c r="X898" s="30"/>
      <c r="Y898" s="30"/>
      <c r="Z898" s="30"/>
      <c r="AA898" s="31"/>
      <c r="AB898" s="30"/>
      <c r="AC898" s="29"/>
      <c r="AD898" s="29"/>
      <c r="AE898" s="29"/>
    </row>
    <row r="899" spans="1:31">
      <c r="A899" s="29"/>
      <c r="B899" s="29"/>
      <c r="C899" s="29"/>
      <c r="D899" s="29"/>
      <c r="E899" s="29"/>
      <c r="F899" s="29"/>
      <c r="G899" s="29"/>
      <c r="H899" s="29"/>
      <c r="I899" s="29"/>
      <c r="J899" s="29"/>
      <c r="K899" s="29"/>
      <c r="L899" s="29"/>
      <c r="M899" s="29"/>
      <c r="N899" s="29"/>
      <c r="O899" s="29"/>
      <c r="P899" s="29"/>
      <c r="Q899" s="29"/>
      <c r="R899" s="29"/>
      <c r="S899" s="31"/>
      <c r="T899" s="29"/>
      <c r="U899" s="31"/>
      <c r="V899" s="30"/>
      <c r="W899" s="30"/>
      <c r="X899" s="30"/>
      <c r="Y899" s="30"/>
      <c r="Z899" s="30"/>
      <c r="AA899" s="31"/>
      <c r="AB899" s="30"/>
      <c r="AC899" s="29"/>
      <c r="AD899" s="29"/>
      <c r="AE899" s="29"/>
    </row>
    <row r="900" spans="1:31">
      <c r="A900" s="29"/>
      <c r="B900" s="29"/>
      <c r="C900" s="29"/>
      <c r="D900" s="29"/>
      <c r="E900" s="29"/>
      <c r="F900" s="29"/>
      <c r="G900" s="29"/>
      <c r="H900" s="29"/>
      <c r="I900" s="29"/>
      <c r="J900" s="29"/>
      <c r="K900" s="29"/>
      <c r="L900" s="29"/>
      <c r="M900" s="29"/>
      <c r="N900" s="29"/>
      <c r="O900" s="29"/>
      <c r="P900" s="29"/>
      <c r="Q900" s="29"/>
      <c r="R900" s="29"/>
      <c r="S900" s="31"/>
      <c r="T900" s="29"/>
      <c r="U900" s="31"/>
      <c r="V900" s="30"/>
      <c r="W900" s="30"/>
      <c r="X900" s="30"/>
      <c r="Y900" s="30"/>
      <c r="Z900" s="30"/>
      <c r="AA900" s="31"/>
      <c r="AB900" s="30"/>
      <c r="AC900" s="29"/>
      <c r="AD900" s="29"/>
      <c r="AE900" s="29"/>
    </row>
    <row r="901" spans="1:31">
      <c r="A901" s="29"/>
      <c r="B901" s="29"/>
      <c r="C901" s="29"/>
      <c r="D901" s="29"/>
      <c r="E901" s="29"/>
      <c r="F901" s="29"/>
      <c r="G901" s="29"/>
      <c r="H901" s="29"/>
      <c r="I901" s="29"/>
      <c r="J901" s="29"/>
      <c r="K901" s="29"/>
      <c r="L901" s="29"/>
      <c r="M901" s="29"/>
      <c r="N901" s="29"/>
      <c r="O901" s="29"/>
      <c r="P901" s="29"/>
      <c r="Q901" s="29"/>
      <c r="R901" s="29"/>
      <c r="S901" s="31"/>
      <c r="T901" s="29"/>
      <c r="U901" s="31"/>
      <c r="V901" s="30"/>
      <c r="W901" s="30"/>
      <c r="X901" s="30"/>
      <c r="Y901" s="30"/>
      <c r="Z901" s="30"/>
      <c r="AA901" s="31"/>
      <c r="AB901" s="30"/>
      <c r="AC901" s="29"/>
      <c r="AD901" s="29"/>
      <c r="AE901" s="29"/>
    </row>
    <row r="902" spans="1:31">
      <c r="A902" s="29"/>
      <c r="B902" s="29"/>
      <c r="C902" s="29"/>
      <c r="D902" s="29"/>
      <c r="E902" s="29"/>
      <c r="F902" s="29"/>
      <c r="G902" s="29"/>
      <c r="H902" s="29"/>
      <c r="I902" s="29"/>
      <c r="J902" s="29"/>
      <c r="K902" s="29"/>
      <c r="L902" s="29"/>
      <c r="M902" s="29"/>
      <c r="N902" s="29"/>
      <c r="O902" s="29"/>
      <c r="P902" s="29"/>
      <c r="Q902" s="29"/>
      <c r="R902" s="29"/>
      <c r="S902" s="31"/>
      <c r="T902" s="29"/>
      <c r="U902" s="31"/>
      <c r="V902" s="30"/>
      <c r="W902" s="30"/>
      <c r="X902" s="30"/>
      <c r="Y902" s="30"/>
      <c r="Z902" s="30"/>
      <c r="AA902" s="31"/>
      <c r="AB902" s="30"/>
      <c r="AC902" s="29"/>
      <c r="AD902" s="29"/>
      <c r="AE902" s="29"/>
    </row>
    <row r="903" spans="1:31">
      <c r="A903" s="29"/>
      <c r="B903" s="29"/>
      <c r="C903" s="29"/>
      <c r="D903" s="29"/>
      <c r="E903" s="29"/>
      <c r="F903" s="29"/>
      <c r="G903" s="29"/>
      <c r="H903" s="29"/>
      <c r="I903" s="29"/>
      <c r="J903" s="29"/>
      <c r="K903" s="29"/>
      <c r="L903" s="29"/>
      <c r="M903" s="29"/>
      <c r="N903" s="29"/>
      <c r="O903" s="29"/>
      <c r="P903" s="29"/>
      <c r="Q903" s="29"/>
      <c r="R903" s="29"/>
      <c r="S903" s="31"/>
      <c r="T903" s="29"/>
      <c r="U903" s="31"/>
      <c r="V903" s="30"/>
      <c r="W903" s="30"/>
      <c r="X903" s="30"/>
      <c r="Y903" s="30"/>
      <c r="Z903" s="30"/>
      <c r="AA903" s="31"/>
      <c r="AB903" s="30"/>
      <c r="AC903" s="29"/>
      <c r="AD903" s="29"/>
      <c r="AE903" s="29"/>
    </row>
    <row r="904" spans="1:31">
      <c r="A904" s="29"/>
      <c r="B904" s="29"/>
      <c r="C904" s="29"/>
      <c r="D904" s="29"/>
      <c r="E904" s="29"/>
      <c r="F904" s="29"/>
      <c r="G904" s="29"/>
      <c r="H904" s="29"/>
      <c r="I904" s="29"/>
      <c r="J904" s="29"/>
      <c r="K904" s="29"/>
      <c r="L904" s="29"/>
      <c r="M904" s="29"/>
      <c r="N904" s="29"/>
      <c r="O904" s="29"/>
      <c r="P904" s="29"/>
      <c r="Q904" s="29"/>
      <c r="R904" s="29"/>
      <c r="S904" s="31"/>
      <c r="T904" s="29"/>
      <c r="U904" s="31"/>
      <c r="V904" s="30"/>
      <c r="W904" s="30"/>
      <c r="X904" s="30"/>
      <c r="Y904" s="30"/>
      <c r="Z904" s="30"/>
      <c r="AA904" s="31"/>
      <c r="AB904" s="30"/>
      <c r="AC904" s="29"/>
      <c r="AD904" s="29"/>
      <c r="AE904" s="29"/>
    </row>
    <row r="905" spans="1:31">
      <c r="A905" s="29"/>
      <c r="B905" s="29"/>
      <c r="C905" s="29"/>
      <c r="D905" s="29"/>
      <c r="E905" s="29"/>
      <c r="F905" s="29"/>
      <c r="G905" s="29"/>
      <c r="H905" s="29"/>
      <c r="I905" s="29"/>
      <c r="J905" s="29"/>
      <c r="K905" s="29"/>
      <c r="L905" s="29"/>
      <c r="M905" s="29"/>
      <c r="N905" s="29"/>
      <c r="O905" s="29"/>
      <c r="P905" s="29"/>
      <c r="Q905" s="29"/>
      <c r="R905" s="29"/>
      <c r="S905" s="31"/>
      <c r="T905" s="29"/>
      <c r="U905" s="31"/>
      <c r="V905" s="30"/>
      <c r="W905" s="30"/>
      <c r="X905" s="30"/>
      <c r="Y905" s="30"/>
      <c r="Z905" s="30"/>
      <c r="AA905" s="31"/>
      <c r="AB905" s="30"/>
      <c r="AC905" s="29"/>
      <c r="AD905" s="29"/>
      <c r="AE905" s="29"/>
    </row>
    <row r="906" spans="1:31">
      <c r="A906" s="29"/>
      <c r="B906" s="29"/>
      <c r="C906" s="29"/>
      <c r="D906" s="29"/>
      <c r="E906" s="29"/>
      <c r="F906" s="29"/>
      <c r="G906" s="29"/>
      <c r="H906" s="29"/>
      <c r="I906" s="29"/>
      <c r="J906" s="29"/>
      <c r="K906" s="29"/>
      <c r="L906" s="29"/>
      <c r="M906" s="29"/>
      <c r="N906" s="29"/>
      <c r="O906" s="29"/>
      <c r="P906" s="29"/>
      <c r="Q906" s="29"/>
      <c r="R906" s="29"/>
      <c r="S906" s="31"/>
      <c r="T906" s="29"/>
      <c r="U906" s="31"/>
      <c r="V906" s="30"/>
      <c r="W906" s="30"/>
      <c r="X906" s="30"/>
      <c r="Y906" s="30"/>
      <c r="Z906" s="30"/>
      <c r="AA906" s="31"/>
      <c r="AB906" s="30"/>
      <c r="AC906" s="29"/>
      <c r="AD906" s="29"/>
      <c r="AE906" s="29"/>
    </row>
    <row r="907" spans="1:31">
      <c r="A907" s="29"/>
      <c r="B907" s="29"/>
      <c r="C907" s="29"/>
      <c r="D907" s="29"/>
      <c r="E907" s="29"/>
      <c r="F907" s="29"/>
      <c r="G907" s="29"/>
      <c r="H907" s="29"/>
      <c r="I907" s="29"/>
      <c r="J907" s="29"/>
      <c r="K907" s="29"/>
      <c r="L907" s="29"/>
      <c r="M907" s="29"/>
      <c r="N907" s="29"/>
      <c r="O907" s="29"/>
      <c r="P907" s="29"/>
      <c r="Q907" s="29"/>
      <c r="R907" s="29"/>
      <c r="S907" s="31"/>
      <c r="T907" s="29"/>
      <c r="U907" s="31"/>
      <c r="V907" s="30"/>
      <c r="W907" s="30"/>
      <c r="X907" s="30"/>
      <c r="Y907" s="30"/>
      <c r="Z907" s="30"/>
      <c r="AA907" s="31"/>
      <c r="AB907" s="30"/>
      <c r="AC907" s="29"/>
      <c r="AD907" s="29"/>
      <c r="AE907" s="29"/>
    </row>
    <row r="908" spans="1:31">
      <c r="A908" s="29"/>
      <c r="B908" s="29"/>
      <c r="C908" s="29"/>
      <c r="D908" s="29"/>
      <c r="E908" s="29"/>
      <c r="F908" s="29"/>
      <c r="G908" s="29"/>
      <c r="H908" s="29"/>
      <c r="I908" s="29"/>
      <c r="J908" s="29"/>
      <c r="K908" s="29"/>
      <c r="L908" s="29"/>
      <c r="M908" s="29"/>
      <c r="N908" s="29"/>
      <c r="O908" s="29"/>
      <c r="P908" s="29"/>
      <c r="Q908" s="29"/>
      <c r="R908" s="29"/>
      <c r="S908" s="31"/>
      <c r="T908" s="29"/>
      <c r="U908" s="31"/>
      <c r="V908" s="30"/>
      <c r="W908" s="30"/>
      <c r="X908" s="30"/>
      <c r="Y908" s="30"/>
      <c r="Z908" s="30"/>
      <c r="AA908" s="31"/>
      <c r="AB908" s="30"/>
      <c r="AC908" s="29"/>
      <c r="AD908" s="29"/>
      <c r="AE908" s="29"/>
    </row>
    <row r="909" spans="1:31">
      <c r="A909" s="29"/>
      <c r="B909" s="29"/>
      <c r="C909" s="29"/>
      <c r="D909" s="29"/>
      <c r="E909" s="29"/>
      <c r="F909" s="29"/>
      <c r="G909" s="29"/>
      <c r="H909" s="29"/>
      <c r="I909" s="29"/>
      <c r="J909" s="29"/>
      <c r="K909" s="29"/>
      <c r="L909" s="29"/>
      <c r="M909" s="29"/>
      <c r="N909" s="29"/>
      <c r="O909" s="29"/>
      <c r="P909" s="29"/>
      <c r="Q909" s="29"/>
      <c r="R909" s="29"/>
      <c r="S909" s="31"/>
      <c r="T909" s="29"/>
      <c r="U909" s="31"/>
      <c r="V909" s="30"/>
      <c r="W909" s="30"/>
      <c r="X909" s="30"/>
      <c r="Y909" s="30"/>
      <c r="Z909" s="30"/>
      <c r="AA909" s="31"/>
      <c r="AB909" s="30"/>
      <c r="AC909" s="29"/>
      <c r="AD909" s="29"/>
      <c r="AE909" s="29"/>
    </row>
    <row r="910" spans="1:31">
      <c r="A910" s="29"/>
      <c r="B910" s="29"/>
      <c r="C910" s="29"/>
      <c r="D910" s="29"/>
      <c r="E910" s="29"/>
      <c r="F910" s="29"/>
      <c r="G910" s="29"/>
      <c r="H910" s="29"/>
      <c r="I910" s="29"/>
      <c r="J910" s="29"/>
      <c r="K910" s="29"/>
      <c r="L910" s="29"/>
      <c r="M910" s="29"/>
      <c r="N910" s="29"/>
      <c r="O910" s="29"/>
      <c r="P910" s="29"/>
      <c r="Q910" s="29"/>
      <c r="R910" s="29"/>
      <c r="S910" s="31"/>
      <c r="T910" s="29"/>
      <c r="U910" s="31"/>
      <c r="V910" s="30"/>
      <c r="W910" s="30"/>
      <c r="X910" s="30"/>
      <c r="Y910" s="30"/>
      <c r="Z910" s="30"/>
      <c r="AA910" s="31"/>
      <c r="AB910" s="30"/>
      <c r="AC910" s="29"/>
      <c r="AD910" s="29"/>
      <c r="AE910" s="29"/>
    </row>
    <row r="911" spans="1:31">
      <c r="A911" s="29"/>
      <c r="B911" s="29"/>
      <c r="C911" s="29"/>
      <c r="D911" s="29"/>
      <c r="E911" s="29"/>
      <c r="F911" s="29"/>
      <c r="G911" s="29"/>
      <c r="H911" s="29"/>
      <c r="I911" s="29"/>
      <c r="J911" s="29"/>
      <c r="K911" s="29"/>
      <c r="L911" s="29"/>
      <c r="M911" s="29"/>
      <c r="N911" s="29"/>
      <c r="O911" s="29"/>
      <c r="P911" s="29"/>
      <c r="Q911" s="29"/>
      <c r="R911" s="29"/>
      <c r="S911" s="31"/>
      <c r="T911" s="29"/>
      <c r="U911" s="31"/>
      <c r="V911" s="30"/>
      <c r="W911" s="30"/>
      <c r="X911" s="30"/>
      <c r="Y911" s="30"/>
      <c r="Z911" s="30"/>
      <c r="AA911" s="31"/>
      <c r="AB911" s="30"/>
      <c r="AC911" s="29"/>
      <c r="AD911" s="29"/>
      <c r="AE911" s="29"/>
    </row>
    <row r="912" spans="1:31">
      <c r="A912" s="29"/>
      <c r="B912" s="29"/>
      <c r="C912" s="29"/>
      <c r="D912" s="29"/>
      <c r="E912" s="29"/>
      <c r="F912" s="29"/>
      <c r="G912" s="29"/>
      <c r="H912" s="29"/>
      <c r="I912" s="29"/>
      <c r="J912" s="29"/>
      <c r="K912" s="29"/>
      <c r="L912" s="29"/>
      <c r="M912" s="29"/>
      <c r="N912" s="29"/>
      <c r="O912" s="29"/>
      <c r="P912" s="29"/>
      <c r="Q912" s="29"/>
      <c r="R912" s="29"/>
      <c r="S912" s="31"/>
      <c r="T912" s="29"/>
      <c r="U912" s="31"/>
      <c r="V912" s="30"/>
      <c r="W912" s="30"/>
      <c r="X912" s="30"/>
      <c r="Y912" s="30"/>
      <c r="Z912" s="30"/>
      <c r="AA912" s="31"/>
      <c r="AB912" s="30"/>
      <c r="AC912" s="29"/>
      <c r="AD912" s="29"/>
      <c r="AE912" s="29"/>
    </row>
    <row r="913" spans="1:31">
      <c r="A913" s="29"/>
      <c r="B913" s="29"/>
      <c r="C913" s="29"/>
      <c r="D913" s="29"/>
      <c r="E913" s="29"/>
      <c r="F913" s="29"/>
      <c r="G913" s="29"/>
      <c r="H913" s="29"/>
      <c r="I913" s="29"/>
      <c r="J913" s="29"/>
      <c r="K913" s="29"/>
      <c r="L913" s="29"/>
      <c r="M913" s="29"/>
      <c r="N913" s="29"/>
      <c r="O913" s="29"/>
      <c r="P913" s="29"/>
      <c r="Q913" s="29"/>
      <c r="R913" s="29"/>
      <c r="S913" s="31"/>
      <c r="T913" s="29"/>
      <c r="U913" s="31"/>
      <c r="V913" s="30"/>
      <c r="W913" s="30"/>
      <c r="X913" s="30"/>
      <c r="Y913" s="30"/>
      <c r="Z913" s="30"/>
      <c r="AA913" s="31"/>
      <c r="AB913" s="30"/>
      <c r="AC913" s="29"/>
      <c r="AD913" s="29"/>
      <c r="AE913" s="29"/>
    </row>
    <row r="914" spans="1:31">
      <c r="A914" s="29"/>
      <c r="B914" s="29"/>
      <c r="C914" s="29"/>
      <c r="D914" s="29"/>
      <c r="E914" s="29"/>
      <c r="F914" s="29"/>
      <c r="G914" s="29"/>
      <c r="H914" s="29"/>
      <c r="I914" s="29"/>
      <c r="J914" s="29"/>
      <c r="K914" s="29"/>
      <c r="L914" s="29"/>
      <c r="M914" s="29"/>
      <c r="N914" s="29"/>
      <c r="O914" s="29"/>
      <c r="P914" s="29"/>
      <c r="Q914" s="29"/>
      <c r="R914" s="29"/>
      <c r="S914" s="31"/>
      <c r="T914" s="29"/>
      <c r="U914" s="31"/>
      <c r="V914" s="30"/>
      <c r="W914" s="30"/>
      <c r="X914" s="30"/>
      <c r="Y914" s="30"/>
      <c r="Z914" s="30"/>
      <c r="AA914" s="31"/>
      <c r="AB914" s="30"/>
      <c r="AC914" s="29"/>
      <c r="AD914" s="29"/>
      <c r="AE914" s="29"/>
    </row>
    <row r="915" spans="1:31">
      <c r="A915" s="29"/>
      <c r="B915" s="29"/>
      <c r="C915" s="29"/>
      <c r="D915" s="29"/>
      <c r="E915" s="29"/>
      <c r="F915" s="29"/>
      <c r="G915" s="29"/>
      <c r="H915" s="29"/>
      <c r="I915" s="29"/>
      <c r="J915" s="29"/>
      <c r="K915" s="29"/>
      <c r="L915" s="29"/>
      <c r="M915" s="29"/>
      <c r="N915" s="29"/>
      <c r="O915" s="29"/>
      <c r="P915" s="29"/>
      <c r="Q915" s="29"/>
      <c r="R915" s="29"/>
      <c r="S915" s="31"/>
      <c r="T915" s="29"/>
      <c r="U915" s="31"/>
      <c r="V915" s="30"/>
      <c r="W915" s="30"/>
      <c r="X915" s="30"/>
      <c r="Y915" s="30"/>
      <c r="Z915" s="30"/>
      <c r="AA915" s="31"/>
      <c r="AB915" s="30"/>
      <c r="AC915" s="29"/>
      <c r="AD915" s="29"/>
      <c r="AE915" s="29"/>
    </row>
    <row r="916" spans="1:31">
      <c r="A916" s="29"/>
      <c r="B916" s="29"/>
      <c r="C916" s="29"/>
      <c r="D916" s="29"/>
      <c r="E916" s="29"/>
      <c r="F916" s="29"/>
      <c r="G916" s="29"/>
      <c r="H916" s="29"/>
      <c r="I916" s="29"/>
      <c r="J916" s="29"/>
      <c r="K916" s="29"/>
      <c r="L916" s="29"/>
      <c r="M916" s="29"/>
      <c r="N916" s="29"/>
      <c r="O916" s="29"/>
      <c r="P916" s="29"/>
      <c r="Q916" s="29"/>
      <c r="R916" s="29"/>
      <c r="S916" s="31"/>
      <c r="T916" s="29"/>
      <c r="U916" s="31"/>
      <c r="V916" s="30"/>
      <c r="W916" s="30"/>
      <c r="X916" s="30"/>
      <c r="Y916" s="30"/>
      <c r="Z916" s="30"/>
      <c r="AA916" s="31"/>
      <c r="AB916" s="30"/>
      <c r="AC916" s="29"/>
      <c r="AD916" s="29"/>
      <c r="AE916" s="29"/>
    </row>
    <row r="917" spans="1:31">
      <c r="A917" s="29"/>
      <c r="B917" s="29"/>
      <c r="C917" s="29"/>
      <c r="D917" s="29"/>
      <c r="E917" s="29"/>
      <c r="F917" s="29"/>
      <c r="G917" s="29"/>
      <c r="H917" s="29"/>
      <c r="I917" s="29"/>
      <c r="J917" s="29"/>
      <c r="K917" s="29"/>
      <c r="L917" s="29"/>
      <c r="M917" s="29"/>
      <c r="N917" s="29"/>
      <c r="O917" s="29"/>
      <c r="P917" s="29"/>
      <c r="Q917" s="29"/>
      <c r="R917" s="29"/>
      <c r="S917" s="31"/>
      <c r="T917" s="29"/>
      <c r="U917" s="31"/>
      <c r="V917" s="30"/>
      <c r="W917" s="30"/>
      <c r="X917" s="30"/>
      <c r="Y917" s="30"/>
      <c r="Z917" s="30"/>
      <c r="AA917" s="31"/>
      <c r="AB917" s="30"/>
      <c r="AC917" s="29"/>
      <c r="AD917" s="29"/>
      <c r="AE917" s="29"/>
    </row>
    <row r="918" spans="1:31">
      <c r="A918" s="29"/>
      <c r="B918" s="29"/>
      <c r="C918" s="29"/>
      <c r="D918" s="29"/>
      <c r="E918" s="29"/>
      <c r="F918" s="29"/>
      <c r="G918" s="29"/>
      <c r="H918" s="29"/>
      <c r="I918" s="29"/>
      <c r="J918" s="29"/>
      <c r="K918" s="29"/>
      <c r="L918" s="29"/>
      <c r="M918" s="29"/>
      <c r="N918" s="29"/>
      <c r="O918" s="29"/>
      <c r="P918" s="29"/>
      <c r="Q918" s="29"/>
      <c r="R918" s="29"/>
      <c r="S918" s="31"/>
      <c r="T918" s="29"/>
      <c r="U918" s="31"/>
      <c r="V918" s="30"/>
      <c r="W918" s="30"/>
      <c r="X918" s="30"/>
      <c r="Y918" s="30"/>
      <c r="Z918" s="30"/>
      <c r="AA918" s="31"/>
      <c r="AB918" s="30"/>
      <c r="AC918" s="29"/>
      <c r="AD918" s="29"/>
      <c r="AE918" s="29"/>
    </row>
    <row r="919" spans="1:31">
      <c r="A919" s="29"/>
      <c r="B919" s="29"/>
      <c r="C919" s="29"/>
      <c r="D919" s="29"/>
      <c r="E919" s="29"/>
      <c r="F919" s="29"/>
      <c r="G919" s="29"/>
      <c r="H919" s="29"/>
      <c r="I919" s="29"/>
      <c r="J919" s="29"/>
      <c r="K919" s="29"/>
      <c r="L919" s="29"/>
      <c r="M919" s="29"/>
      <c r="N919" s="29"/>
      <c r="O919" s="29"/>
      <c r="P919" s="29"/>
      <c r="Q919" s="29"/>
      <c r="R919" s="29"/>
      <c r="S919" s="31"/>
      <c r="T919" s="29"/>
      <c r="U919" s="31"/>
      <c r="V919" s="30"/>
      <c r="W919" s="30"/>
      <c r="X919" s="30"/>
      <c r="Y919" s="30"/>
      <c r="Z919" s="30"/>
      <c r="AA919" s="31"/>
      <c r="AB919" s="30"/>
      <c r="AC919" s="29"/>
      <c r="AD919" s="29"/>
      <c r="AE919" s="29"/>
    </row>
    <row r="920" spans="1:31">
      <c r="A920" s="29"/>
      <c r="B920" s="29"/>
      <c r="C920" s="29"/>
      <c r="D920" s="29"/>
      <c r="E920" s="29"/>
      <c r="F920" s="29"/>
      <c r="G920" s="29"/>
      <c r="H920" s="29"/>
      <c r="I920" s="29"/>
      <c r="J920" s="29"/>
      <c r="K920" s="29"/>
      <c r="L920" s="29"/>
      <c r="M920" s="29"/>
      <c r="N920" s="29"/>
      <c r="O920" s="29"/>
      <c r="P920" s="29"/>
      <c r="Q920" s="29"/>
      <c r="R920" s="29"/>
      <c r="S920" s="31"/>
      <c r="T920" s="29"/>
      <c r="U920" s="31"/>
      <c r="V920" s="30"/>
      <c r="W920" s="30"/>
      <c r="X920" s="30"/>
      <c r="Y920" s="30"/>
      <c r="Z920" s="30"/>
      <c r="AA920" s="31"/>
      <c r="AB920" s="30"/>
      <c r="AC920" s="29"/>
      <c r="AD920" s="29"/>
      <c r="AE920" s="29"/>
    </row>
    <row r="921" spans="1:31">
      <c r="A921" s="29"/>
      <c r="B921" s="29"/>
      <c r="C921" s="29"/>
      <c r="D921" s="29"/>
      <c r="E921" s="29"/>
      <c r="F921" s="29"/>
      <c r="G921" s="29"/>
      <c r="H921" s="29"/>
      <c r="I921" s="29"/>
      <c r="J921" s="29"/>
      <c r="K921" s="29"/>
      <c r="L921" s="29"/>
      <c r="M921" s="29"/>
      <c r="N921" s="29"/>
      <c r="O921" s="29"/>
      <c r="P921" s="29"/>
      <c r="Q921" s="29"/>
      <c r="R921" s="29"/>
      <c r="S921" s="31"/>
      <c r="T921" s="29"/>
      <c r="U921" s="31"/>
      <c r="V921" s="30"/>
      <c r="W921" s="30"/>
      <c r="X921" s="30"/>
      <c r="Y921" s="30"/>
      <c r="Z921" s="30"/>
      <c r="AA921" s="31"/>
      <c r="AB921" s="30"/>
      <c r="AC921" s="29"/>
      <c r="AD921" s="29"/>
      <c r="AE921" s="29"/>
    </row>
    <row r="922" spans="1:31">
      <c r="A922" s="29"/>
      <c r="B922" s="29"/>
      <c r="C922" s="29"/>
      <c r="D922" s="29"/>
      <c r="E922" s="29"/>
      <c r="F922" s="29"/>
      <c r="G922" s="29"/>
      <c r="H922" s="29"/>
      <c r="I922" s="29"/>
      <c r="J922" s="29"/>
      <c r="K922" s="29"/>
      <c r="L922" s="29"/>
      <c r="M922" s="29"/>
      <c r="N922" s="29"/>
      <c r="O922" s="29"/>
      <c r="P922" s="29"/>
      <c r="Q922" s="29"/>
      <c r="R922" s="29"/>
      <c r="S922" s="31"/>
      <c r="T922" s="29"/>
      <c r="U922" s="31"/>
      <c r="V922" s="30"/>
      <c r="W922" s="30"/>
      <c r="X922" s="30"/>
      <c r="Y922" s="30"/>
      <c r="Z922" s="30"/>
      <c r="AA922" s="31"/>
      <c r="AB922" s="30"/>
      <c r="AC922" s="29"/>
      <c r="AD922" s="29"/>
      <c r="AE922" s="29"/>
    </row>
    <row r="923" spans="1:31">
      <c r="A923" s="29"/>
      <c r="B923" s="29"/>
      <c r="C923" s="29"/>
      <c r="D923" s="29"/>
      <c r="E923" s="29"/>
      <c r="F923" s="29"/>
      <c r="G923" s="29"/>
      <c r="H923" s="29"/>
      <c r="I923" s="29"/>
      <c r="J923" s="29"/>
      <c r="K923" s="29"/>
      <c r="L923" s="29"/>
      <c r="M923" s="29"/>
      <c r="N923" s="29"/>
      <c r="O923" s="29"/>
      <c r="P923" s="29"/>
      <c r="Q923" s="29"/>
      <c r="R923" s="29"/>
      <c r="S923" s="31"/>
      <c r="T923" s="29"/>
      <c r="U923" s="31"/>
      <c r="V923" s="30"/>
      <c r="W923" s="30"/>
      <c r="X923" s="30"/>
      <c r="Y923" s="30"/>
      <c r="Z923" s="30"/>
      <c r="AA923" s="31"/>
      <c r="AB923" s="30"/>
      <c r="AC923" s="29"/>
      <c r="AD923" s="29"/>
      <c r="AE923" s="29"/>
    </row>
    <row r="924" spans="1:31">
      <c r="A924" s="29"/>
      <c r="B924" s="29"/>
      <c r="C924" s="29"/>
      <c r="D924" s="29"/>
      <c r="E924" s="29"/>
      <c r="F924" s="29"/>
      <c r="G924" s="29"/>
      <c r="H924" s="29"/>
      <c r="I924" s="29"/>
      <c r="J924" s="29"/>
      <c r="K924" s="29"/>
      <c r="L924" s="29"/>
      <c r="M924" s="29"/>
      <c r="N924" s="29"/>
      <c r="O924" s="29"/>
      <c r="P924" s="29"/>
      <c r="Q924" s="29"/>
      <c r="R924" s="29"/>
      <c r="S924" s="31"/>
      <c r="T924" s="29"/>
      <c r="U924" s="31"/>
      <c r="V924" s="30"/>
      <c r="W924" s="30"/>
      <c r="X924" s="30"/>
      <c r="Y924" s="30"/>
      <c r="Z924" s="30"/>
      <c r="AA924" s="31"/>
      <c r="AB924" s="30"/>
      <c r="AC924" s="29"/>
      <c r="AD924" s="29"/>
      <c r="AE924" s="29"/>
    </row>
    <row r="925" spans="1:31">
      <c r="A925" s="29"/>
      <c r="B925" s="29"/>
      <c r="C925" s="29"/>
      <c r="D925" s="29"/>
      <c r="E925" s="29"/>
      <c r="F925" s="29"/>
      <c r="G925" s="29"/>
      <c r="H925" s="29"/>
      <c r="I925" s="29"/>
      <c r="J925" s="29"/>
      <c r="K925" s="29"/>
      <c r="L925" s="29"/>
      <c r="M925" s="29"/>
      <c r="N925" s="29"/>
      <c r="O925" s="29"/>
      <c r="P925" s="29"/>
      <c r="Q925" s="29"/>
      <c r="R925" s="29"/>
      <c r="S925" s="31"/>
      <c r="T925" s="29"/>
      <c r="U925" s="31"/>
      <c r="V925" s="30"/>
      <c r="W925" s="30"/>
      <c r="X925" s="30"/>
      <c r="Y925" s="30"/>
      <c r="Z925" s="30"/>
      <c r="AA925" s="31"/>
      <c r="AB925" s="30"/>
      <c r="AC925" s="29"/>
      <c r="AD925" s="29"/>
      <c r="AE925" s="29"/>
    </row>
    <row r="926" spans="1:31">
      <c r="A926" s="29"/>
      <c r="B926" s="29"/>
      <c r="C926" s="29"/>
      <c r="D926" s="29"/>
      <c r="E926" s="29"/>
      <c r="F926" s="29"/>
      <c r="G926" s="29"/>
      <c r="H926" s="29"/>
      <c r="I926" s="29"/>
      <c r="J926" s="29"/>
      <c r="K926" s="29"/>
      <c r="L926" s="29"/>
      <c r="M926" s="29"/>
      <c r="N926" s="29"/>
      <c r="O926" s="29"/>
      <c r="P926" s="29"/>
      <c r="Q926" s="29"/>
      <c r="R926" s="29"/>
      <c r="S926" s="31"/>
      <c r="T926" s="29"/>
      <c r="U926" s="31"/>
      <c r="V926" s="30"/>
      <c r="W926" s="30"/>
      <c r="X926" s="30"/>
      <c r="Y926" s="30"/>
      <c r="Z926" s="30"/>
      <c r="AA926" s="31"/>
      <c r="AB926" s="30"/>
      <c r="AC926" s="29"/>
      <c r="AD926" s="29"/>
      <c r="AE926" s="29"/>
    </row>
    <row r="927" spans="1:31">
      <c r="A927" s="29"/>
      <c r="B927" s="29"/>
      <c r="C927" s="29"/>
      <c r="D927" s="29"/>
      <c r="E927" s="29"/>
      <c r="F927" s="29"/>
      <c r="G927" s="29"/>
      <c r="H927" s="29"/>
      <c r="I927" s="29"/>
      <c r="J927" s="29"/>
      <c r="K927" s="29"/>
      <c r="L927" s="29"/>
      <c r="M927" s="29"/>
      <c r="N927" s="29"/>
      <c r="O927" s="29"/>
      <c r="P927" s="29"/>
      <c r="Q927" s="29"/>
      <c r="R927" s="29"/>
      <c r="S927" s="31"/>
      <c r="T927" s="29"/>
      <c r="U927" s="31"/>
      <c r="V927" s="30"/>
      <c r="W927" s="30"/>
      <c r="X927" s="30"/>
      <c r="Y927" s="30"/>
      <c r="Z927" s="30"/>
      <c r="AA927" s="31"/>
      <c r="AB927" s="30"/>
      <c r="AC927" s="29"/>
      <c r="AD927" s="29"/>
      <c r="AE927" s="29"/>
    </row>
    <row r="928" spans="1:31">
      <c r="A928" s="29"/>
      <c r="B928" s="29"/>
      <c r="C928" s="29"/>
      <c r="D928" s="29"/>
      <c r="E928" s="29"/>
      <c r="F928" s="29"/>
      <c r="G928" s="29"/>
      <c r="H928" s="29"/>
      <c r="I928" s="29"/>
      <c r="J928" s="29"/>
      <c r="K928" s="29"/>
      <c r="L928" s="29"/>
      <c r="M928" s="29"/>
      <c r="N928" s="29"/>
      <c r="O928" s="29"/>
      <c r="P928" s="29"/>
      <c r="Q928" s="29"/>
      <c r="R928" s="29"/>
      <c r="S928" s="31"/>
      <c r="T928" s="29"/>
      <c r="U928" s="31"/>
      <c r="V928" s="30"/>
      <c r="W928" s="30"/>
      <c r="X928" s="30"/>
      <c r="Y928" s="30"/>
      <c r="Z928" s="30"/>
      <c r="AA928" s="31"/>
      <c r="AB928" s="30"/>
      <c r="AC928" s="29"/>
      <c r="AD928" s="29"/>
      <c r="AE928" s="29"/>
    </row>
    <row r="929" spans="1:31">
      <c r="A929" s="29"/>
      <c r="B929" s="29"/>
      <c r="C929" s="29"/>
      <c r="D929" s="29"/>
      <c r="E929" s="29"/>
      <c r="F929" s="29"/>
      <c r="G929" s="29"/>
      <c r="H929" s="29"/>
      <c r="I929" s="29"/>
      <c r="J929" s="29"/>
      <c r="K929" s="29"/>
      <c r="L929" s="29"/>
      <c r="M929" s="29"/>
      <c r="N929" s="29"/>
      <c r="O929" s="29"/>
      <c r="P929" s="29"/>
      <c r="Q929" s="29"/>
      <c r="R929" s="29"/>
      <c r="S929" s="31"/>
      <c r="T929" s="29"/>
      <c r="U929" s="31"/>
      <c r="V929" s="30"/>
      <c r="W929" s="30"/>
      <c r="X929" s="30"/>
      <c r="Y929" s="30"/>
      <c r="Z929" s="30"/>
      <c r="AA929" s="31"/>
      <c r="AB929" s="30"/>
      <c r="AC929" s="29"/>
      <c r="AD929" s="29"/>
      <c r="AE929" s="29"/>
    </row>
    <row r="930" spans="1:31">
      <c r="A930" s="29"/>
      <c r="B930" s="29"/>
      <c r="C930" s="29"/>
      <c r="D930" s="29"/>
      <c r="E930" s="29"/>
      <c r="F930" s="29"/>
      <c r="G930" s="29"/>
      <c r="H930" s="29"/>
      <c r="I930" s="29"/>
      <c r="J930" s="29"/>
      <c r="K930" s="29"/>
      <c r="L930" s="29"/>
      <c r="M930" s="29"/>
      <c r="N930" s="29"/>
      <c r="O930" s="29"/>
      <c r="P930" s="29"/>
      <c r="Q930" s="29"/>
      <c r="R930" s="29"/>
      <c r="S930" s="31"/>
      <c r="T930" s="29"/>
      <c r="U930" s="31"/>
      <c r="V930" s="30"/>
      <c r="W930" s="30"/>
      <c r="X930" s="30"/>
      <c r="Y930" s="30"/>
      <c r="Z930" s="30"/>
      <c r="AA930" s="31"/>
      <c r="AB930" s="30"/>
      <c r="AC930" s="29"/>
      <c r="AD930" s="29"/>
      <c r="AE930" s="29"/>
    </row>
    <row r="931" spans="1:31">
      <c r="A931" s="29"/>
      <c r="B931" s="29"/>
      <c r="C931" s="29"/>
      <c r="D931" s="29"/>
      <c r="E931" s="29"/>
      <c r="F931" s="29"/>
      <c r="G931" s="29"/>
      <c r="H931" s="29"/>
      <c r="I931" s="29"/>
      <c r="J931" s="29"/>
      <c r="K931" s="29"/>
      <c r="L931" s="29"/>
      <c r="M931" s="29"/>
      <c r="N931" s="29"/>
      <c r="O931" s="29"/>
      <c r="P931" s="29"/>
      <c r="Q931" s="29"/>
      <c r="R931" s="29"/>
      <c r="S931" s="31"/>
      <c r="T931" s="29"/>
      <c r="U931" s="31"/>
      <c r="V931" s="30"/>
      <c r="W931" s="30"/>
      <c r="X931" s="30"/>
      <c r="Y931" s="30"/>
      <c r="Z931" s="30"/>
      <c r="AA931" s="31"/>
      <c r="AB931" s="30"/>
      <c r="AC931" s="29"/>
      <c r="AD931" s="29"/>
      <c r="AE931" s="29"/>
    </row>
    <row r="932" spans="1:31">
      <c r="A932" s="29"/>
      <c r="B932" s="29"/>
      <c r="C932" s="29"/>
      <c r="D932" s="29"/>
      <c r="E932" s="29"/>
      <c r="F932" s="29"/>
      <c r="G932" s="29"/>
      <c r="H932" s="29"/>
      <c r="I932" s="29"/>
      <c r="J932" s="29"/>
      <c r="K932" s="29"/>
      <c r="L932" s="29"/>
      <c r="M932" s="29"/>
      <c r="N932" s="29"/>
      <c r="O932" s="29"/>
      <c r="P932" s="29"/>
      <c r="Q932" s="29"/>
      <c r="R932" s="29"/>
      <c r="S932" s="31"/>
      <c r="T932" s="29"/>
      <c r="U932" s="31"/>
      <c r="V932" s="30"/>
      <c r="W932" s="30"/>
      <c r="X932" s="30"/>
      <c r="Y932" s="30"/>
      <c r="Z932" s="30"/>
      <c r="AA932" s="31"/>
      <c r="AB932" s="30"/>
      <c r="AC932" s="29"/>
      <c r="AD932" s="29"/>
      <c r="AE932" s="29"/>
    </row>
    <row r="933" spans="1:31">
      <c r="A933" s="29"/>
      <c r="B933" s="29"/>
      <c r="C933" s="29"/>
      <c r="D933" s="29"/>
      <c r="E933" s="29"/>
      <c r="F933" s="29"/>
      <c r="G933" s="29"/>
      <c r="H933" s="29"/>
      <c r="I933" s="29"/>
      <c r="J933" s="29"/>
      <c r="K933" s="29"/>
      <c r="L933" s="29"/>
      <c r="M933" s="29"/>
      <c r="N933" s="29"/>
      <c r="O933" s="29"/>
      <c r="P933" s="29"/>
      <c r="Q933" s="29"/>
      <c r="R933" s="29"/>
      <c r="S933" s="31"/>
      <c r="T933" s="29"/>
      <c r="U933" s="31"/>
      <c r="V933" s="30"/>
      <c r="W933" s="30"/>
      <c r="X933" s="30"/>
      <c r="Y933" s="30"/>
      <c r="Z933" s="30"/>
      <c r="AA933" s="31"/>
      <c r="AB933" s="30"/>
      <c r="AC933" s="29"/>
      <c r="AD933" s="29"/>
      <c r="AE933" s="29"/>
    </row>
    <row r="934" spans="1:31">
      <c r="A934" s="29"/>
      <c r="B934" s="29"/>
      <c r="C934" s="29"/>
      <c r="D934" s="29"/>
      <c r="E934" s="29"/>
      <c r="F934" s="29"/>
      <c r="G934" s="29"/>
      <c r="H934" s="29"/>
      <c r="I934" s="29"/>
      <c r="J934" s="29"/>
      <c r="K934" s="29"/>
      <c r="L934" s="29"/>
      <c r="M934" s="29"/>
      <c r="N934" s="29"/>
      <c r="O934" s="29"/>
      <c r="P934" s="29"/>
      <c r="Q934" s="29"/>
      <c r="R934" s="29"/>
      <c r="S934" s="31"/>
      <c r="T934" s="29"/>
      <c r="U934" s="31"/>
      <c r="V934" s="30"/>
      <c r="W934" s="30"/>
      <c r="X934" s="30"/>
      <c r="Y934" s="30"/>
      <c r="Z934" s="30"/>
      <c r="AA934" s="31"/>
      <c r="AB934" s="30"/>
      <c r="AC934" s="29"/>
      <c r="AD934" s="29"/>
      <c r="AE934" s="29"/>
    </row>
    <row r="935" spans="1:31">
      <c r="A935" s="29"/>
      <c r="B935" s="29"/>
      <c r="C935" s="29"/>
      <c r="D935" s="29"/>
      <c r="E935" s="29"/>
      <c r="F935" s="29"/>
      <c r="G935" s="29"/>
      <c r="H935" s="29"/>
      <c r="I935" s="29"/>
      <c r="J935" s="29"/>
      <c r="K935" s="29"/>
      <c r="L935" s="29"/>
      <c r="M935" s="29"/>
      <c r="N935" s="29"/>
      <c r="O935" s="29"/>
      <c r="P935" s="29"/>
      <c r="Q935" s="29"/>
      <c r="R935" s="29"/>
      <c r="S935" s="31"/>
      <c r="T935" s="29"/>
      <c r="U935" s="31"/>
      <c r="V935" s="30"/>
      <c r="W935" s="30"/>
      <c r="X935" s="30"/>
      <c r="Y935" s="30"/>
      <c r="Z935" s="30"/>
      <c r="AA935" s="31"/>
      <c r="AB935" s="30"/>
      <c r="AC935" s="29"/>
      <c r="AD935" s="29"/>
      <c r="AE935" s="29"/>
    </row>
    <row r="936" spans="1:31">
      <c r="A936" s="29"/>
      <c r="B936" s="29"/>
      <c r="C936" s="29"/>
      <c r="D936" s="29"/>
      <c r="E936" s="29"/>
      <c r="F936" s="29"/>
      <c r="G936" s="29"/>
      <c r="H936" s="29"/>
      <c r="I936" s="29"/>
      <c r="J936" s="29"/>
      <c r="K936" s="29"/>
      <c r="L936" s="29"/>
      <c r="M936" s="29"/>
      <c r="N936" s="29"/>
      <c r="O936" s="29"/>
      <c r="P936" s="29"/>
      <c r="Q936" s="29"/>
      <c r="R936" s="29"/>
      <c r="S936" s="31"/>
      <c r="T936" s="29"/>
      <c r="U936" s="31"/>
      <c r="V936" s="30"/>
      <c r="W936" s="30"/>
      <c r="X936" s="30"/>
      <c r="Y936" s="30"/>
      <c r="Z936" s="30"/>
      <c r="AA936" s="31"/>
      <c r="AB936" s="30"/>
      <c r="AC936" s="29"/>
      <c r="AD936" s="29"/>
      <c r="AE936" s="29"/>
    </row>
    <row r="937" spans="1:31">
      <c r="A937" s="29"/>
      <c r="B937" s="29"/>
      <c r="C937" s="29"/>
      <c r="D937" s="29"/>
      <c r="E937" s="29"/>
      <c r="F937" s="29"/>
      <c r="G937" s="29"/>
      <c r="H937" s="29"/>
      <c r="I937" s="29"/>
      <c r="J937" s="29"/>
      <c r="K937" s="29"/>
      <c r="L937" s="29"/>
      <c r="M937" s="29"/>
      <c r="N937" s="29"/>
      <c r="O937" s="29"/>
      <c r="P937" s="29"/>
      <c r="Q937" s="29"/>
      <c r="R937" s="29"/>
      <c r="S937" s="31"/>
      <c r="T937" s="29"/>
      <c r="U937" s="31"/>
      <c r="V937" s="30"/>
      <c r="W937" s="30"/>
      <c r="X937" s="30"/>
      <c r="Y937" s="30"/>
      <c r="Z937" s="30"/>
      <c r="AA937" s="31"/>
      <c r="AB937" s="30"/>
      <c r="AC937" s="29"/>
      <c r="AD937" s="29"/>
      <c r="AE937" s="29"/>
    </row>
    <row r="938" spans="1:31">
      <c r="A938" s="29"/>
      <c r="B938" s="29"/>
      <c r="C938" s="29"/>
      <c r="D938" s="29"/>
      <c r="E938" s="29"/>
      <c r="F938" s="29"/>
      <c r="G938" s="29"/>
      <c r="H938" s="29"/>
      <c r="I938" s="29"/>
      <c r="J938" s="29"/>
      <c r="K938" s="29"/>
      <c r="L938" s="29"/>
      <c r="M938" s="29"/>
      <c r="N938" s="29"/>
      <c r="O938" s="29"/>
      <c r="P938" s="29"/>
      <c r="Q938" s="29"/>
      <c r="R938" s="29"/>
      <c r="S938" s="31"/>
      <c r="T938" s="29"/>
      <c r="U938" s="31"/>
      <c r="V938" s="30"/>
      <c r="W938" s="30"/>
      <c r="X938" s="30"/>
      <c r="Y938" s="30"/>
      <c r="Z938" s="30"/>
      <c r="AA938" s="31"/>
      <c r="AB938" s="30"/>
      <c r="AC938" s="29"/>
      <c r="AD938" s="29"/>
      <c r="AE938" s="29"/>
    </row>
    <row r="939" spans="1:31">
      <c r="A939" s="29"/>
      <c r="B939" s="29"/>
      <c r="C939" s="29"/>
      <c r="D939" s="29"/>
      <c r="E939" s="29"/>
      <c r="F939" s="29"/>
      <c r="G939" s="29"/>
      <c r="H939" s="29"/>
      <c r="I939" s="29"/>
      <c r="J939" s="29"/>
      <c r="K939" s="29"/>
      <c r="L939" s="29"/>
      <c r="M939" s="29"/>
      <c r="N939" s="29"/>
      <c r="O939" s="29"/>
      <c r="P939" s="29"/>
      <c r="Q939" s="29"/>
      <c r="R939" s="29"/>
      <c r="S939" s="31"/>
      <c r="T939" s="29"/>
      <c r="U939" s="31"/>
      <c r="V939" s="30"/>
      <c r="W939" s="30"/>
      <c r="X939" s="30"/>
      <c r="Y939" s="30"/>
      <c r="Z939" s="30"/>
      <c r="AA939" s="31"/>
      <c r="AB939" s="30"/>
      <c r="AC939" s="29"/>
      <c r="AD939" s="29"/>
      <c r="AE939" s="29"/>
    </row>
    <row r="940" spans="1:31">
      <c r="A940" s="29"/>
      <c r="B940" s="29"/>
      <c r="C940" s="29"/>
      <c r="D940" s="29"/>
      <c r="E940" s="29"/>
      <c r="F940" s="29"/>
      <c r="G940" s="29"/>
      <c r="H940" s="29"/>
      <c r="I940" s="29"/>
      <c r="J940" s="29"/>
      <c r="K940" s="29"/>
      <c r="L940" s="29"/>
      <c r="M940" s="29"/>
      <c r="N940" s="29"/>
      <c r="O940" s="29"/>
      <c r="P940" s="29"/>
      <c r="Q940" s="29"/>
      <c r="R940" s="29"/>
      <c r="S940" s="31"/>
      <c r="T940" s="29"/>
      <c r="U940" s="31"/>
      <c r="V940" s="30"/>
      <c r="W940" s="30"/>
      <c r="X940" s="30"/>
      <c r="Y940" s="30"/>
      <c r="Z940" s="30"/>
      <c r="AA940" s="31"/>
      <c r="AB940" s="30"/>
      <c r="AC940" s="29"/>
      <c r="AD940" s="29"/>
      <c r="AE940" s="29"/>
    </row>
    <row r="941" spans="1:31">
      <c r="A941" s="29"/>
      <c r="B941" s="29"/>
      <c r="C941" s="29"/>
      <c r="D941" s="29"/>
      <c r="E941" s="29"/>
      <c r="F941" s="29"/>
      <c r="G941" s="29"/>
      <c r="H941" s="29"/>
      <c r="I941" s="29"/>
      <c r="J941" s="29"/>
      <c r="K941" s="29"/>
      <c r="L941" s="29"/>
      <c r="M941" s="29"/>
      <c r="N941" s="29"/>
      <c r="O941" s="29"/>
      <c r="P941" s="29"/>
      <c r="Q941" s="29"/>
      <c r="R941" s="29"/>
      <c r="S941" s="31"/>
      <c r="T941" s="29"/>
      <c r="U941" s="31"/>
      <c r="V941" s="30"/>
      <c r="W941" s="30"/>
      <c r="X941" s="30"/>
      <c r="Y941" s="30"/>
      <c r="Z941" s="30"/>
      <c r="AA941" s="31"/>
      <c r="AB941" s="30"/>
      <c r="AC941" s="29"/>
      <c r="AD941" s="29"/>
      <c r="AE941" s="29"/>
    </row>
    <row r="942" spans="1:31">
      <c r="A942" s="29"/>
      <c r="B942" s="29"/>
      <c r="C942" s="29"/>
      <c r="D942" s="29"/>
      <c r="E942" s="29"/>
      <c r="F942" s="29"/>
      <c r="G942" s="29"/>
      <c r="H942" s="29"/>
      <c r="I942" s="29"/>
      <c r="J942" s="29"/>
      <c r="K942" s="29"/>
      <c r="L942" s="29"/>
      <c r="M942" s="29"/>
      <c r="N942" s="29"/>
      <c r="O942" s="29"/>
      <c r="P942" s="29"/>
      <c r="Q942" s="29"/>
      <c r="R942" s="29"/>
      <c r="S942" s="31"/>
      <c r="T942" s="29"/>
      <c r="U942" s="31"/>
      <c r="V942" s="30"/>
      <c r="W942" s="30"/>
      <c r="X942" s="30"/>
      <c r="Y942" s="30"/>
      <c r="Z942" s="30"/>
      <c r="AA942" s="31"/>
      <c r="AB942" s="30"/>
      <c r="AC942" s="29"/>
      <c r="AD942" s="29"/>
      <c r="AE942" s="29"/>
    </row>
    <row r="943" spans="1:31">
      <c r="A943" s="29"/>
      <c r="B943" s="29"/>
      <c r="C943" s="29"/>
      <c r="D943" s="29"/>
      <c r="E943" s="29"/>
      <c r="F943" s="29"/>
      <c r="G943" s="29"/>
      <c r="H943" s="29"/>
      <c r="I943" s="29"/>
      <c r="J943" s="29"/>
      <c r="K943" s="29"/>
      <c r="L943" s="29"/>
      <c r="M943" s="29"/>
      <c r="N943" s="29"/>
      <c r="O943" s="29"/>
      <c r="P943" s="29"/>
      <c r="Q943" s="29"/>
      <c r="R943" s="29"/>
      <c r="S943" s="31"/>
      <c r="T943" s="29"/>
      <c r="U943" s="31"/>
      <c r="V943" s="30"/>
      <c r="W943" s="30"/>
      <c r="X943" s="30"/>
      <c r="Y943" s="30"/>
      <c r="Z943" s="30"/>
      <c r="AA943" s="31"/>
      <c r="AB943" s="30"/>
      <c r="AC943" s="29"/>
      <c r="AD943" s="29"/>
      <c r="AE943" s="29"/>
    </row>
    <row r="944" spans="1:31">
      <c r="A944" s="29"/>
      <c r="B944" s="29"/>
      <c r="C944" s="29"/>
      <c r="D944" s="29"/>
      <c r="E944" s="29"/>
      <c r="F944" s="29"/>
      <c r="G944" s="29"/>
      <c r="H944" s="29"/>
      <c r="I944" s="29"/>
      <c r="J944" s="29"/>
      <c r="K944" s="29"/>
      <c r="L944" s="29"/>
      <c r="M944" s="29"/>
      <c r="N944" s="29"/>
      <c r="O944" s="29"/>
      <c r="P944" s="29"/>
      <c r="Q944" s="29"/>
      <c r="R944" s="29"/>
      <c r="S944" s="31"/>
      <c r="T944" s="29"/>
      <c r="U944" s="31"/>
      <c r="V944" s="30"/>
      <c r="W944" s="30"/>
      <c r="X944" s="30"/>
      <c r="Y944" s="30"/>
      <c r="Z944" s="30"/>
      <c r="AA944" s="31"/>
      <c r="AB944" s="30"/>
      <c r="AC944" s="29"/>
      <c r="AD944" s="29"/>
      <c r="AE944" s="29"/>
    </row>
    <row r="945" spans="1:31">
      <c r="A945" s="29"/>
      <c r="B945" s="29"/>
      <c r="C945" s="29"/>
      <c r="D945" s="29"/>
      <c r="E945" s="29"/>
      <c r="F945" s="29"/>
      <c r="G945" s="29"/>
      <c r="H945" s="29"/>
      <c r="I945" s="29"/>
      <c r="J945" s="29"/>
      <c r="K945" s="29"/>
      <c r="L945" s="29"/>
      <c r="M945" s="29"/>
      <c r="N945" s="29"/>
      <c r="O945" s="29"/>
      <c r="P945" s="29"/>
      <c r="Q945" s="29"/>
      <c r="R945" s="29"/>
      <c r="S945" s="31"/>
      <c r="T945" s="29"/>
      <c r="U945" s="31"/>
      <c r="V945" s="30"/>
      <c r="W945" s="30"/>
      <c r="X945" s="30"/>
      <c r="Y945" s="30"/>
      <c r="Z945" s="30"/>
      <c r="AA945" s="31"/>
      <c r="AB945" s="30"/>
      <c r="AC945" s="29"/>
      <c r="AD945" s="29"/>
      <c r="AE945" s="29"/>
    </row>
    <row r="946" spans="1:31">
      <c r="A946" s="29"/>
      <c r="B946" s="29"/>
      <c r="C946" s="29"/>
      <c r="D946" s="29"/>
      <c r="E946" s="29"/>
      <c r="F946" s="29"/>
      <c r="G946" s="29"/>
      <c r="H946" s="29"/>
      <c r="I946" s="29"/>
      <c r="J946" s="29"/>
      <c r="K946" s="29"/>
      <c r="L946" s="29"/>
      <c r="M946" s="29"/>
      <c r="N946" s="29"/>
      <c r="O946" s="29"/>
      <c r="P946" s="29"/>
      <c r="Q946" s="29"/>
      <c r="R946" s="29"/>
      <c r="S946" s="31"/>
      <c r="T946" s="29"/>
      <c r="U946" s="31"/>
      <c r="V946" s="30"/>
      <c r="W946" s="30"/>
      <c r="X946" s="30"/>
      <c r="Y946" s="30"/>
      <c r="Z946" s="30"/>
      <c r="AA946" s="31"/>
      <c r="AB946" s="30"/>
      <c r="AC946" s="29"/>
      <c r="AD946" s="29"/>
      <c r="AE946" s="29"/>
    </row>
    <row r="947" spans="1:31">
      <c r="A947" s="29"/>
      <c r="B947" s="29"/>
      <c r="C947" s="29"/>
      <c r="D947" s="29"/>
      <c r="E947" s="29"/>
      <c r="F947" s="29"/>
      <c r="G947" s="29"/>
      <c r="H947" s="29"/>
      <c r="I947" s="29"/>
      <c r="J947" s="29"/>
      <c r="K947" s="29"/>
      <c r="L947" s="29"/>
      <c r="M947" s="29"/>
      <c r="N947" s="29"/>
      <c r="O947" s="29"/>
      <c r="P947" s="29"/>
      <c r="Q947" s="29"/>
      <c r="R947" s="29"/>
      <c r="S947" s="31"/>
      <c r="T947" s="29"/>
      <c r="U947" s="31"/>
      <c r="V947" s="30"/>
      <c r="W947" s="30"/>
      <c r="X947" s="30"/>
      <c r="Y947" s="30"/>
      <c r="Z947" s="30"/>
      <c r="AA947" s="31"/>
      <c r="AB947" s="30"/>
      <c r="AC947" s="29"/>
      <c r="AD947" s="29"/>
      <c r="AE947" s="29"/>
    </row>
    <row r="948" spans="1:31">
      <c r="A948" s="29"/>
      <c r="B948" s="29"/>
      <c r="C948" s="29"/>
      <c r="D948" s="29"/>
      <c r="E948" s="29"/>
      <c r="F948" s="29"/>
      <c r="G948" s="29"/>
      <c r="H948" s="29"/>
      <c r="I948" s="29"/>
      <c r="J948" s="29"/>
      <c r="K948" s="29"/>
      <c r="L948" s="29"/>
      <c r="M948" s="29"/>
      <c r="N948" s="29"/>
      <c r="O948" s="29"/>
      <c r="P948" s="29"/>
      <c r="Q948" s="29"/>
      <c r="R948" s="29"/>
      <c r="S948" s="31"/>
      <c r="T948" s="29"/>
      <c r="U948" s="31"/>
      <c r="V948" s="30"/>
      <c r="W948" s="30"/>
      <c r="X948" s="30"/>
      <c r="Y948" s="30"/>
      <c r="Z948" s="30"/>
      <c r="AA948" s="31"/>
      <c r="AB948" s="30"/>
      <c r="AC948" s="29"/>
      <c r="AD948" s="29"/>
      <c r="AE948" s="29"/>
    </row>
    <row r="949" spans="1:31">
      <c r="A949" s="29"/>
      <c r="B949" s="29"/>
      <c r="C949" s="29"/>
      <c r="D949" s="29"/>
      <c r="E949" s="29"/>
      <c r="F949" s="29"/>
      <c r="G949" s="29"/>
      <c r="H949" s="29"/>
      <c r="I949" s="29"/>
      <c r="J949" s="29"/>
      <c r="K949" s="29"/>
      <c r="L949" s="29"/>
      <c r="M949" s="29"/>
      <c r="N949" s="29"/>
      <c r="O949" s="29"/>
      <c r="P949" s="29"/>
      <c r="Q949" s="29"/>
      <c r="R949" s="29"/>
      <c r="S949" s="31"/>
      <c r="T949" s="29"/>
      <c r="U949" s="31"/>
      <c r="V949" s="30"/>
      <c r="W949" s="30"/>
      <c r="X949" s="30"/>
      <c r="Y949" s="30"/>
      <c r="Z949" s="30"/>
      <c r="AA949" s="31"/>
      <c r="AB949" s="30"/>
      <c r="AC949" s="29"/>
      <c r="AD949" s="29"/>
      <c r="AE949" s="29"/>
    </row>
    <row r="950" spans="1:31">
      <c r="A950" s="29"/>
      <c r="B950" s="29"/>
      <c r="C950" s="29"/>
      <c r="D950" s="29"/>
      <c r="E950" s="29"/>
      <c r="F950" s="29"/>
      <c r="G950" s="29"/>
      <c r="H950" s="29"/>
      <c r="I950" s="29"/>
      <c r="J950" s="29"/>
      <c r="K950" s="29"/>
      <c r="L950" s="29"/>
      <c r="M950" s="29"/>
      <c r="N950" s="29"/>
      <c r="O950" s="29"/>
      <c r="P950" s="29"/>
      <c r="Q950" s="29"/>
      <c r="R950" s="29"/>
      <c r="S950" s="31"/>
      <c r="T950" s="29"/>
      <c r="U950" s="31"/>
      <c r="V950" s="30"/>
      <c r="W950" s="30"/>
      <c r="X950" s="30"/>
      <c r="Y950" s="30"/>
      <c r="Z950" s="30"/>
      <c r="AA950" s="31"/>
      <c r="AB950" s="30"/>
      <c r="AC950" s="29"/>
      <c r="AD950" s="29"/>
      <c r="AE950" s="29"/>
    </row>
    <row r="951" spans="1:31">
      <c r="A951" s="29"/>
      <c r="B951" s="29"/>
      <c r="C951" s="29"/>
      <c r="D951" s="29"/>
      <c r="E951" s="29"/>
      <c r="F951" s="29"/>
      <c r="G951" s="29"/>
      <c r="H951" s="29"/>
      <c r="I951" s="29"/>
      <c r="J951" s="29"/>
      <c r="K951" s="29"/>
      <c r="L951" s="29"/>
      <c r="M951" s="29"/>
      <c r="N951" s="29"/>
      <c r="O951" s="29"/>
      <c r="P951" s="29"/>
      <c r="Q951" s="29"/>
      <c r="R951" s="29"/>
      <c r="S951" s="31"/>
      <c r="T951" s="29"/>
      <c r="U951" s="31"/>
      <c r="V951" s="30"/>
      <c r="W951" s="30"/>
      <c r="X951" s="30"/>
      <c r="Y951" s="30"/>
      <c r="Z951" s="30"/>
      <c r="AA951" s="31"/>
      <c r="AB951" s="30"/>
      <c r="AC951" s="29"/>
      <c r="AD951" s="29"/>
      <c r="AE951" s="29"/>
    </row>
    <row r="952" spans="1:31">
      <c r="A952" s="29"/>
      <c r="B952" s="29"/>
      <c r="C952" s="29"/>
      <c r="D952" s="29"/>
      <c r="E952" s="29"/>
      <c r="F952" s="29"/>
      <c r="G952" s="29"/>
      <c r="H952" s="29"/>
      <c r="I952" s="29"/>
      <c r="J952" s="29"/>
      <c r="K952" s="29"/>
      <c r="L952" s="29"/>
      <c r="M952" s="29"/>
      <c r="N952" s="29"/>
      <c r="O952" s="29"/>
      <c r="P952" s="29"/>
      <c r="Q952" s="29"/>
      <c r="R952" s="29"/>
      <c r="S952" s="31"/>
      <c r="T952" s="29"/>
      <c r="U952" s="31"/>
      <c r="V952" s="30"/>
      <c r="W952" s="30"/>
      <c r="X952" s="30"/>
      <c r="Y952" s="30"/>
      <c r="Z952" s="30"/>
      <c r="AA952" s="31"/>
      <c r="AB952" s="30"/>
      <c r="AC952" s="29"/>
      <c r="AD952" s="29"/>
      <c r="AE952" s="29"/>
    </row>
    <row r="953" spans="1:31">
      <c r="A953" s="29"/>
      <c r="B953" s="29"/>
      <c r="C953" s="29"/>
      <c r="D953" s="29"/>
      <c r="E953" s="29"/>
      <c r="F953" s="29"/>
      <c r="G953" s="29"/>
      <c r="H953" s="29"/>
      <c r="I953" s="29"/>
      <c r="J953" s="29"/>
      <c r="K953" s="29"/>
      <c r="L953" s="29"/>
      <c r="M953" s="29"/>
      <c r="N953" s="29"/>
      <c r="O953" s="29"/>
      <c r="P953" s="29"/>
      <c r="Q953" s="29"/>
      <c r="R953" s="29"/>
      <c r="S953" s="31"/>
      <c r="T953" s="29"/>
      <c r="U953" s="31"/>
      <c r="V953" s="30"/>
      <c r="W953" s="30"/>
      <c r="X953" s="30"/>
      <c r="Y953" s="30"/>
      <c r="Z953" s="30"/>
      <c r="AA953" s="31"/>
      <c r="AB953" s="30"/>
      <c r="AC953" s="29"/>
      <c r="AD953" s="29"/>
      <c r="AE953" s="29"/>
    </row>
    <row r="954" spans="1:31">
      <c r="A954" s="29"/>
      <c r="B954" s="29"/>
      <c r="C954" s="29"/>
      <c r="D954" s="29"/>
      <c r="E954" s="29"/>
      <c r="F954" s="29"/>
      <c r="G954" s="29"/>
      <c r="H954" s="29"/>
      <c r="I954" s="29"/>
      <c r="J954" s="29"/>
      <c r="K954" s="29"/>
      <c r="L954" s="29"/>
      <c r="M954" s="29"/>
      <c r="N954" s="29"/>
      <c r="O954" s="29"/>
      <c r="P954" s="29"/>
      <c r="Q954" s="29"/>
      <c r="R954" s="29"/>
      <c r="S954" s="31"/>
      <c r="T954" s="29"/>
      <c r="U954" s="31"/>
      <c r="V954" s="30"/>
      <c r="W954" s="30"/>
      <c r="X954" s="30"/>
      <c r="Y954" s="30"/>
      <c r="Z954" s="30"/>
      <c r="AA954" s="31"/>
      <c r="AB954" s="30"/>
      <c r="AC954" s="29"/>
      <c r="AD954" s="29"/>
      <c r="AE954" s="29"/>
    </row>
    <row r="955" spans="1:31">
      <c r="A955" s="29"/>
      <c r="B955" s="29"/>
      <c r="C955" s="29"/>
      <c r="D955" s="29"/>
      <c r="E955" s="29"/>
      <c r="F955" s="29"/>
      <c r="G955" s="29"/>
      <c r="H955" s="29"/>
      <c r="I955" s="29"/>
      <c r="J955" s="29"/>
      <c r="K955" s="29"/>
      <c r="L955" s="29"/>
      <c r="M955" s="29"/>
      <c r="N955" s="29"/>
      <c r="O955" s="29"/>
      <c r="P955" s="29"/>
      <c r="Q955" s="29"/>
      <c r="R955" s="29"/>
      <c r="S955" s="31"/>
      <c r="T955" s="29"/>
      <c r="U955" s="31"/>
      <c r="V955" s="30"/>
      <c r="W955" s="30"/>
      <c r="X955" s="30"/>
      <c r="Y955" s="30"/>
      <c r="Z955" s="30"/>
      <c r="AA955" s="31"/>
      <c r="AB955" s="30"/>
      <c r="AC955" s="29"/>
      <c r="AD955" s="29"/>
      <c r="AE955" s="29"/>
    </row>
    <row r="956" spans="1:31">
      <c r="A956" s="29"/>
      <c r="B956" s="29"/>
      <c r="C956" s="29"/>
      <c r="D956" s="29"/>
      <c r="E956" s="29"/>
      <c r="F956" s="29"/>
      <c r="G956" s="29"/>
      <c r="H956" s="29"/>
      <c r="I956" s="29"/>
      <c r="J956" s="29"/>
      <c r="K956" s="29"/>
      <c r="L956" s="29"/>
      <c r="M956" s="29"/>
      <c r="N956" s="29"/>
      <c r="O956" s="29"/>
      <c r="P956" s="29"/>
      <c r="Q956" s="29"/>
      <c r="R956" s="29"/>
      <c r="S956" s="31"/>
      <c r="T956" s="29"/>
      <c r="U956" s="31"/>
      <c r="V956" s="30"/>
      <c r="W956" s="30"/>
      <c r="X956" s="30"/>
      <c r="Y956" s="30"/>
      <c r="Z956" s="30"/>
      <c r="AA956" s="31"/>
      <c r="AB956" s="30"/>
      <c r="AC956" s="29"/>
      <c r="AD956" s="29"/>
      <c r="AE956" s="29"/>
    </row>
    <row r="957" spans="1:31">
      <c r="A957" s="29"/>
      <c r="B957" s="29"/>
      <c r="C957" s="29"/>
      <c r="D957" s="29"/>
      <c r="E957" s="29"/>
      <c r="F957" s="29"/>
      <c r="G957" s="29"/>
      <c r="H957" s="29"/>
      <c r="I957" s="29"/>
      <c r="J957" s="29"/>
      <c r="K957" s="29"/>
      <c r="L957" s="29"/>
      <c r="M957" s="29"/>
      <c r="N957" s="29"/>
      <c r="O957" s="29"/>
      <c r="P957" s="29"/>
      <c r="Q957" s="29"/>
      <c r="R957" s="29"/>
      <c r="S957" s="31"/>
      <c r="T957" s="29"/>
      <c r="U957" s="31"/>
      <c r="V957" s="30"/>
      <c r="W957" s="30"/>
      <c r="X957" s="30"/>
      <c r="Y957" s="30"/>
      <c r="Z957" s="30"/>
      <c r="AA957" s="31"/>
      <c r="AB957" s="30"/>
      <c r="AC957" s="29"/>
      <c r="AD957" s="29"/>
      <c r="AE957" s="29"/>
    </row>
    <row r="958" spans="1:31">
      <c r="A958" s="29"/>
      <c r="B958" s="29"/>
      <c r="C958" s="29"/>
      <c r="D958" s="29"/>
      <c r="E958" s="29"/>
      <c r="F958" s="29"/>
      <c r="G958" s="29"/>
      <c r="H958" s="29"/>
      <c r="I958" s="29"/>
      <c r="J958" s="29"/>
      <c r="K958" s="29"/>
      <c r="L958" s="29"/>
      <c r="M958" s="29"/>
      <c r="N958" s="29"/>
      <c r="O958" s="29"/>
      <c r="P958" s="29"/>
      <c r="Q958" s="29"/>
      <c r="R958" s="29"/>
      <c r="S958" s="31"/>
      <c r="T958" s="29"/>
      <c r="U958" s="31"/>
      <c r="V958" s="30"/>
      <c r="W958" s="30"/>
      <c r="X958" s="30"/>
      <c r="Y958" s="30"/>
      <c r="Z958" s="30"/>
      <c r="AA958" s="31"/>
      <c r="AB958" s="30"/>
      <c r="AC958" s="29"/>
      <c r="AD958" s="29"/>
      <c r="AE958" s="29"/>
    </row>
    <row r="959" spans="1:31">
      <c r="A959" s="29"/>
      <c r="B959" s="29"/>
      <c r="C959" s="29"/>
      <c r="D959" s="29"/>
      <c r="E959" s="29"/>
      <c r="F959" s="29"/>
      <c r="G959" s="29"/>
      <c r="H959" s="29"/>
      <c r="I959" s="29"/>
      <c r="J959" s="29"/>
      <c r="K959" s="29"/>
      <c r="L959" s="29"/>
      <c r="M959" s="29"/>
      <c r="N959" s="29"/>
      <c r="O959" s="29"/>
      <c r="P959" s="29"/>
      <c r="Q959" s="29"/>
      <c r="R959" s="29"/>
      <c r="S959" s="31"/>
      <c r="T959" s="29"/>
      <c r="U959" s="31"/>
      <c r="V959" s="30"/>
      <c r="W959" s="30"/>
      <c r="X959" s="30"/>
      <c r="Y959" s="30"/>
      <c r="Z959" s="30"/>
      <c r="AA959" s="31"/>
      <c r="AB959" s="30"/>
      <c r="AC959" s="29"/>
      <c r="AD959" s="29"/>
      <c r="AE959" s="29"/>
    </row>
    <row r="960" spans="1:31">
      <c r="A960" s="29"/>
      <c r="B960" s="29"/>
      <c r="C960" s="29"/>
      <c r="D960" s="29"/>
      <c r="E960" s="29"/>
      <c r="F960" s="29"/>
      <c r="G960" s="29"/>
      <c r="H960" s="29"/>
      <c r="I960" s="29"/>
      <c r="J960" s="29"/>
      <c r="K960" s="29"/>
      <c r="L960" s="29"/>
      <c r="M960" s="29"/>
      <c r="N960" s="29"/>
      <c r="O960" s="29"/>
      <c r="P960" s="29"/>
      <c r="Q960" s="29"/>
      <c r="R960" s="29"/>
      <c r="S960" s="31"/>
      <c r="T960" s="29"/>
      <c r="U960" s="31"/>
      <c r="V960" s="30"/>
      <c r="W960" s="30"/>
      <c r="X960" s="30"/>
      <c r="Y960" s="30"/>
      <c r="Z960" s="30"/>
      <c r="AA960" s="31"/>
      <c r="AB960" s="30"/>
      <c r="AC960" s="29"/>
      <c r="AD960" s="29"/>
      <c r="AE960" s="29"/>
    </row>
    <row r="961" spans="1:31">
      <c r="A961" s="29"/>
      <c r="B961" s="29"/>
      <c r="C961" s="29"/>
      <c r="D961" s="29"/>
      <c r="E961" s="29"/>
      <c r="F961" s="29"/>
      <c r="G961" s="29"/>
      <c r="H961" s="29"/>
      <c r="I961" s="29"/>
      <c r="J961" s="29"/>
      <c r="K961" s="29"/>
      <c r="L961" s="29"/>
      <c r="M961" s="29"/>
      <c r="N961" s="29"/>
      <c r="O961" s="29"/>
      <c r="P961" s="29"/>
      <c r="Q961" s="29"/>
      <c r="R961" s="29"/>
      <c r="S961" s="31"/>
      <c r="T961" s="29"/>
      <c r="U961" s="31"/>
      <c r="V961" s="30"/>
      <c r="W961" s="30"/>
      <c r="X961" s="30"/>
      <c r="Y961" s="30"/>
      <c r="Z961" s="30"/>
      <c r="AA961" s="31"/>
      <c r="AB961" s="30"/>
      <c r="AC961" s="29"/>
      <c r="AD961" s="29"/>
      <c r="AE961" s="29"/>
    </row>
    <row r="962" spans="1:31">
      <c r="A962" s="29"/>
      <c r="B962" s="29"/>
      <c r="C962" s="29"/>
      <c r="D962" s="29"/>
      <c r="E962" s="29"/>
      <c r="F962" s="29"/>
      <c r="G962" s="29"/>
      <c r="H962" s="29"/>
      <c r="I962" s="29"/>
      <c r="J962" s="29"/>
      <c r="K962" s="29"/>
      <c r="L962" s="29"/>
      <c r="M962" s="29"/>
      <c r="N962" s="29"/>
      <c r="O962" s="29"/>
      <c r="P962" s="29"/>
      <c r="Q962" s="29"/>
      <c r="R962" s="29"/>
      <c r="S962" s="31"/>
      <c r="T962" s="29"/>
      <c r="U962" s="31"/>
      <c r="V962" s="30"/>
      <c r="W962" s="30"/>
      <c r="X962" s="30"/>
      <c r="Y962" s="30"/>
      <c r="Z962" s="30"/>
      <c r="AA962" s="31"/>
      <c r="AB962" s="30"/>
      <c r="AC962" s="29"/>
      <c r="AD962" s="29"/>
      <c r="AE962" s="29"/>
    </row>
    <row r="963" spans="1:31">
      <c r="A963" s="29"/>
      <c r="B963" s="29"/>
      <c r="C963" s="29"/>
      <c r="D963" s="29"/>
      <c r="E963" s="29"/>
      <c r="F963" s="29"/>
      <c r="G963" s="29"/>
      <c r="H963" s="29"/>
      <c r="I963" s="29"/>
      <c r="J963" s="29"/>
      <c r="K963" s="29"/>
      <c r="L963" s="29"/>
      <c r="M963" s="29"/>
      <c r="N963" s="29"/>
      <c r="O963" s="29"/>
      <c r="P963" s="29"/>
      <c r="Q963" s="29"/>
      <c r="R963" s="29"/>
      <c r="S963" s="31"/>
      <c r="T963" s="29"/>
      <c r="U963" s="31"/>
      <c r="V963" s="30"/>
      <c r="W963" s="30"/>
      <c r="X963" s="30"/>
      <c r="Y963" s="30"/>
      <c r="Z963" s="30"/>
      <c r="AA963" s="31"/>
      <c r="AB963" s="30"/>
      <c r="AC963" s="29"/>
      <c r="AD963" s="29"/>
      <c r="AE963" s="29"/>
    </row>
    <row r="964" spans="1:31">
      <c r="A964" s="29"/>
      <c r="B964" s="29"/>
      <c r="C964" s="29"/>
      <c r="D964" s="29"/>
      <c r="E964" s="29"/>
      <c r="F964" s="29"/>
      <c r="G964" s="29"/>
      <c r="H964" s="29"/>
      <c r="I964" s="29"/>
      <c r="J964" s="29"/>
      <c r="K964" s="29"/>
      <c r="L964" s="29"/>
      <c r="M964" s="29"/>
      <c r="N964" s="29"/>
      <c r="O964" s="29"/>
      <c r="P964" s="29"/>
      <c r="Q964" s="29"/>
      <c r="R964" s="29"/>
      <c r="S964" s="31"/>
      <c r="T964" s="29"/>
      <c r="U964" s="31"/>
      <c r="V964" s="30"/>
      <c r="W964" s="30"/>
      <c r="X964" s="30"/>
      <c r="Y964" s="30"/>
      <c r="Z964" s="30"/>
      <c r="AA964" s="31"/>
      <c r="AB964" s="30"/>
      <c r="AC964" s="29"/>
      <c r="AD964" s="29"/>
      <c r="AE964" s="29"/>
    </row>
    <row r="965" spans="1:31">
      <c r="A965" s="29"/>
      <c r="B965" s="29"/>
      <c r="C965" s="29"/>
      <c r="D965" s="29"/>
      <c r="E965" s="29"/>
      <c r="F965" s="29"/>
      <c r="G965" s="29"/>
      <c r="H965" s="29"/>
      <c r="I965" s="29"/>
      <c r="J965" s="29"/>
      <c r="K965" s="29"/>
      <c r="L965" s="29"/>
      <c r="M965" s="29"/>
      <c r="N965" s="29"/>
      <c r="O965" s="29"/>
      <c r="P965" s="29"/>
      <c r="Q965" s="29"/>
      <c r="R965" s="29"/>
      <c r="S965" s="31"/>
      <c r="T965" s="29"/>
      <c r="U965" s="31"/>
      <c r="V965" s="30"/>
      <c r="W965" s="30"/>
      <c r="X965" s="30"/>
      <c r="Y965" s="30"/>
      <c r="Z965" s="30"/>
      <c r="AA965" s="31"/>
      <c r="AB965" s="30"/>
      <c r="AC965" s="29"/>
      <c r="AD965" s="29"/>
      <c r="AE965" s="29"/>
    </row>
    <row r="966" spans="1:31">
      <c r="A966" s="29"/>
      <c r="B966" s="29"/>
      <c r="C966" s="29"/>
      <c r="D966" s="29"/>
      <c r="E966" s="29"/>
      <c r="F966" s="29"/>
      <c r="G966" s="29"/>
      <c r="H966" s="29"/>
      <c r="I966" s="29"/>
      <c r="J966" s="29"/>
      <c r="K966" s="29"/>
      <c r="L966" s="29"/>
      <c r="M966" s="29"/>
      <c r="N966" s="29"/>
      <c r="O966" s="29"/>
      <c r="P966" s="29"/>
      <c r="Q966" s="29"/>
      <c r="R966" s="29"/>
      <c r="S966" s="31"/>
      <c r="T966" s="29"/>
      <c r="U966" s="31"/>
      <c r="V966" s="30"/>
      <c r="W966" s="30"/>
      <c r="X966" s="30"/>
      <c r="Y966" s="30"/>
      <c r="Z966" s="30"/>
      <c r="AA966" s="31"/>
      <c r="AB966" s="30"/>
      <c r="AC966" s="29"/>
      <c r="AD966" s="29"/>
      <c r="AE966" s="29"/>
    </row>
    <row r="967" spans="1:31">
      <c r="A967" s="29"/>
      <c r="B967" s="29"/>
      <c r="C967" s="29"/>
      <c r="D967" s="29"/>
      <c r="E967" s="29"/>
      <c r="F967" s="29"/>
      <c r="G967" s="29"/>
      <c r="H967" s="29"/>
      <c r="I967" s="29"/>
      <c r="J967" s="29"/>
      <c r="K967" s="29"/>
      <c r="L967" s="29"/>
      <c r="M967" s="29"/>
      <c r="N967" s="29"/>
      <c r="O967" s="29"/>
      <c r="P967" s="29"/>
      <c r="Q967" s="29"/>
      <c r="R967" s="29"/>
      <c r="S967" s="31"/>
      <c r="T967" s="29"/>
      <c r="U967" s="31"/>
      <c r="V967" s="30"/>
      <c r="W967" s="30"/>
      <c r="X967" s="30"/>
      <c r="Y967" s="30"/>
      <c r="Z967" s="30"/>
      <c r="AA967" s="31"/>
      <c r="AB967" s="30"/>
      <c r="AC967" s="29"/>
      <c r="AD967" s="29"/>
      <c r="AE967" s="29"/>
    </row>
  </sheetData>
  <mergeCells count="2">
    <mergeCell ref="B11:B12"/>
    <mergeCell ref="D11:D12"/>
  </mergeCells>
  <phoneticPr fontId="149" type="noConversion"/>
  <printOptions horizontalCentered="1"/>
  <pageMargins left="0" right="0" top="1" bottom="0" header="0.3" footer="0.17"/>
  <pageSetup scale="29" orientation="landscape" r:id="rId1"/>
  <headerFooter differentFirst="1" scaleWithDoc="0" alignWithMargins="0">
    <oddFooter>&amp;LCascade Natural Gas&amp;C&amp;"Times New Roman,Bold"&amp;P of &amp;N&amp;RRate of Return Report</oddFooter>
  </headerFooter>
  <rowBreaks count="2" manualBreakCount="2">
    <brk id="525" max="29" man="1"/>
    <brk id="654" max="29" man="1"/>
  </rowBreaks>
  <colBreaks count="1" manualBreakCount="1">
    <brk id="19" max="75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6:M39"/>
  <sheetViews>
    <sheetView showRowColHeaders="0" zoomScaleNormal="100" zoomScaleSheetLayoutView="100" workbookViewId="0">
      <selection activeCell="A38" sqref="A38"/>
    </sheetView>
  </sheetViews>
  <sheetFormatPr defaultColWidth="9.33203125" defaultRowHeight="12"/>
  <cols>
    <col min="1" max="1" width="77.1640625" style="19" bestFit="1" customWidth="1"/>
    <col min="2" max="4" width="9.33203125" style="19"/>
    <col min="5" max="5" width="13.5" style="19" customWidth="1"/>
    <col min="6" max="6" width="16.83203125" style="19" customWidth="1"/>
    <col min="7" max="16384" width="9.33203125" style="19"/>
  </cols>
  <sheetData>
    <row r="6" spans="4:12">
      <c r="D6" s="18"/>
    </row>
    <row r="7" spans="4:12">
      <c r="D7" s="18"/>
    </row>
    <row r="8" spans="4:12">
      <c r="D8" s="18"/>
    </row>
    <row r="9" spans="4:12">
      <c r="K9" s="18"/>
      <c r="L9" s="18"/>
    </row>
    <row r="19" spans="1:13" ht="57.75">
      <c r="A19" s="285" t="s">
        <v>70</v>
      </c>
      <c r="B19" s="285"/>
      <c r="C19" s="285"/>
      <c r="D19" s="285"/>
      <c r="E19" s="285"/>
      <c r="F19" s="285"/>
    </row>
    <row r="20" spans="1:13" ht="57.75">
      <c r="A20" s="285" t="s">
        <v>71</v>
      </c>
      <c r="B20" s="285"/>
      <c r="C20" s="285"/>
      <c r="D20" s="285"/>
      <c r="E20" s="285"/>
      <c r="F20" s="285"/>
    </row>
    <row r="21" spans="1:13" ht="57.75">
      <c r="A21" s="285" t="s">
        <v>72</v>
      </c>
      <c r="B21" s="285"/>
      <c r="C21" s="285"/>
      <c r="D21" s="285"/>
      <c r="E21" s="285"/>
      <c r="F21" s="285"/>
    </row>
    <row r="27" spans="1:13" ht="12.75">
      <c r="M27" s="20"/>
    </row>
    <row r="38" spans="3:12">
      <c r="L38" s="21"/>
    </row>
    <row r="39" spans="3:12">
      <c r="C39" s="22"/>
    </row>
  </sheetData>
  <mergeCells count="3">
    <mergeCell ref="A19:F19"/>
    <mergeCell ref="A20:F20"/>
    <mergeCell ref="A21:F21"/>
  </mergeCells>
  <printOptions horizontalCentered="1"/>
  <pageMargins left="0" right="0" top="1" bottom="0" header="0.3" footer="0.17"/>
  <pageSetup scale="86" orientation="portrait" r:id="rId1"/>
  <headerFooter differentFirst="1" scaleWithDoc="0" alignWithMargins="0">
    <oddFooter>&amp;LCascade Natural Gas&amp;C&amp;"Times New Roman,Bold"&amp;P of &amp;N&amp;RRate of Return Report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57"/>
  <sheetViews>
    <sheetView topLeftCell="A22" zoomScaleNormal="100" zoomScaleSheetLayoutView="85" workbookViewId="0">
      <selection activeCell="E59" sqref="E59"/>
    </sheetView>
  </sheetViews>
  <sheetFormatPr defaultColWidth="9.33203125" defaultRowHeight="15.75"/>
  <cols>
    <col min="1" max="1" width="7.5" style="119" customWidth="1"/>
    <col min="2" max="2" width="9" style="119" customWidth="1"/>
    <col min="3" max="3" width="40" style="119" customWidth="1"/>
    <col min="4" max="4" width="20.6640625" style="160" customWidth="1"/>
    <col min="5" max="5" width="23.33203125" style="161" customWidth="1"/>
    <col min="6" max="6" width="9.33203125" style="119"/>
    <col min="7" max="7" width="22.33203125" style="119" customWidth="1"/>
    <col min="8" max="8" width="22.5" style="119" customWidth="1"/>
    <col min="9" max="10" width="9.33203125" style="119"/>
    <col min="11" max="11" width="9.83203125" style="119" bestFit="1" customWidth="1"/>
    <col min="12" max="16384" width="9.33203125" style="119"/>
  </cols>
  <sheetData>
    <row r="1" spans="1:5" ht="18.75" customHeight="1">
      <c r="A1" s="117" t="s">
        <v>0</v>
      </c>
      <c r="B1" s="117"/>
      <c r="C1" s="117"/>
      <c r="D1" s="118"/>
      <c r="E1" s="118"/>
    </row>
    <row r="2" spans="1:5" ht="18" customHeight="1">
      <c r="A2" s="117" t="s">
        <v>2</v>
      </c>
      <c r="B2" s="117"/>
      <c r="C2" s="117"/>
      <c r="D2" s="118"/>
      <c r="E2" s="118"/>
    </row>
    <row r="3" spans="1:5">
      <c r="A3" s="117" t="s">
        <v>73</v>
      </c>
      <c r="B3" s="117"/>
      <c r="C3" s="117"/>
      <c r="D3" s="118"/>
      <c r="E3" s="118"/>
    </row>
    <row r="4" spans="1:5">
      <c r="A4" s="286" t="s">
        <v>689</v>
      </c>
      <c r="B4" s="286"/>
      <c r="C4" s="286"/>
      <c r="D4" s="286"/>
      <c r="E4" s="286"/>
    </row>
    <row r="5" spans="1:5">
      <c r="A5" s="120"/>
      <c r="B5" s="121"/>
      <c r="C5" s="121"/>
      <c r="D5" s="122"/>
      <c r="E5" s="122"/>
    </row>
    <row r="6" spans="1:5" ht="16.5" thickBot="1">
      <c r="A6" s="117"/>
      <c r="B6" s="123"/>
      <c r="C6" s="123"/>
      <c r="D6" s="124"/>
      <c r="E6" s="124"/>
    </row>
    <row r="7" spans="1:5">
      <c r="A7" s="125"/>
      <c r="B7" s="126"/>
      <c r="C7" s="126"/>
      <c r="D7" s="127" t="s">
        <v>74</v>
      </c>
      <c r="E7" s="128" t="s">
        <v>75</v>
      </c>
    </row>
    <row r="8" spans="1:5">
      <c r="A8" s="129" t="s">
        <v>76</v>
      </c>
      <c r="B8" s="130"/>
      <c r="C8" s="130"/>
      <c r="D8" s="130"/>
      <c r="E8" s="131"/>
    </row>
    <row r="9" spans="1:5">
      <c r="A9" s="129"/>
      <c r="B9" s="130" t="s">
        <v>77</v>
      </c>
      <c r="C9" s="130"/>
      <c r="D9" s="132">
        <v>47542747.209999993</v>
      </c>
      <c r="E9" s="133">
        <v>259720973.72</v>
      </c>
    </row>
    <row r="10" spans="1:5">
      <c r="A10" s="129"/>
      <c r="B10" s="130" t="s">
        <v>78</v>
      </c>
      <c r="C10" s="130"/>
      <c r="D10" s="132">
        <v>2369750.21</v>
      </c>
      <c r="E10" s="133">
        <v>27211997.550000001</v>
      </c>
    </row>
    <row r="11" spans="1:5">
      <c r="A11" s="129"/>
      <c r="B11" s="130" t="s">
        <v>79</v>
      </c>
      <c r="C11" s="130"/>
      <c r="D11" s="134">
        <v>14108.510000000002</v>
      </c>
      <c r="E11" s="135">
        <v>-27267.570000000298</v>
      </c>
    </row>
    <row r="12" spans="1:5">
      <c r="A12" s="129"/>
      <c r="B12" s="130"/>
      <c r="C12" s="130"/>
      <c r="D12" s="136">
        <f>+D9+D11+D10</f>
        <v>49926605.929999992</v>
      </c>
      <c r="E12" s="131">
        <f>+E9+E10+E11</f>
        <v>286905703.69999999</v>
      </c>
    </row>
    <row r="13" spans="1:5">
      <c r="A13" s="129" t="s">
        <v>80</v>
      </c>
      <c r="B13" s="130" t="s">
        <v>81</v>
      </c>
      <c r="C13" s="130"/>
      <c r="D13" s="132">
        <v>30378428.720000003</v>
      </c>
      <c r="E13" s="133">
        <v>147113602.58999997</v>
      </c>
    </row>
    <row r="14" spans="1:5">
      <c r="A14" s="129"/>
      <c r="B14" s="130" t="s">
        <v>82</v>
      </c>
      <c r="C14" s="130"/>
      <c r="D14" s="132">
        <v>3211735.19</v>
      </c>
      <c r="E14" s="133">
        <v>22835173.219999999</v>
      </c>
    </row>
    <row r="15" spans="1:5">
      <c r="A15" s="129" t="s">
        <v>83</v>
      </c>
      <c r="B15" s="130"/>
      <c r="C15" s="130"/>
      <c r="D15" s="137">
        <f>+D12-D13-D14</f>
        <v>16336442.01999999</v>
      </c>
      <c r="E15" s="138">
        <f>+E12-E13-E14</f>
        <v>116956927.89000002</v>
      </c>
    </row>
    <row r="16" spans="1:5">
      <c r="A16" s="129" t="s">
        <v>84</v>
      </c>
      <c r="B16" s="130"/>
      <c r="C16" s="130"/>
      <c r="D16" s="136"/>
      <c r="E16" s="131"/>
    </row>
    <row r="17" spans="1:5">
      <c r="A17" s="129"/>
      <c r="B17" s="130" t="s">
        <v>85</v>
      </c>
      <c r="C17" s="130"/>
      <c r="D17" s="136">
        <v>22785.01</v>
      </c>
      <c r="E17" s="131">
        <v>452007.79000000004</v>
      </c>
    </row>
    <row r="18" spans="1:5">
      <c r="A18" s="129"/>
      <c r="B18" s="130" t="s">
        <v>86</v>
      </c>
      <c r="C18" s="130"/>
      <c r="D18" s="132">
        <v>1920036.1799999997</v>
      </c>
      <c r="E18" s="133">
        <v>20531242.890000001</v>
      </c>
    </row>
    <row r="19" spans="1:5">
      <c r="A19" s="129"/>
      <c r="B19" s="130" t="s">
        <v>87</v>
      </c>
      <c r="C19" s="130"/>
      <c r="D19" s="132">
        <v>451005.81</v>
      </c>
      <c r="E19" s="133">
        <v>5224731.4499999993</v>
      </c>
    </row>
    <row r="20" spans="1:5">
      <c r="A20" s="129"/>
      <c r="B20" s="130" t="s">
        <v>88</v>
      </c>
      <c r="C20" s="130"/>
      <c r="D20" s="132">
        <v>1284446.4699999997</v>
      </c>
      <c r="E20" s="133">
        <v>6732274.1499999994</v>
      </c>
    </row>
    <row r="21" spans="1:5">
      <c r="A21" s="129"/>
      <c r="B21" s="130" t="s">
        <v>89</v>
      </c>
      <c r="C21" s="130"/>
      <c r="D21" s="132">
        <v>1959.71</v>
      </c>
      <c r="E21" s="133">
        <v>24364.48</v>
      </c>
    </row>
    <row r="22" spans="1:5">
      <c r="A22" s="129"/>
      <c r="B22" s="130" t="s">
        <v>90</v>
      </c>
      <c r="C22" s="130"/>
      <c r="D22" s="132">
        <v>1494664.94</v>
      </c>
      <c r="E22" s="133">
        <v>20533350.390000001</v>
      </c>
    </row>
    <row r="23" spans="1:5">
      <c r="A23" s="129"/>
      <c r="B23" s="130" t="s">
        <v>91</v>
      </c>
      <c r="C23" s="130"/>
      <c r="D23" s="132">
        <v>2379965.31</v>
      </c>
      <c r="E23" s="133">
        <v>28455361.850000001</v>
      </c>
    </row>
    <row r="24" spans="1:5">
      <c r="A24" s="129"/>
      <c r="B24" s="130" t="s">
        <v>92</v>
      </c>
      <c r="C24" s="130"/>
      <c r="D24" s="132">
        <v>443484.38</v>
      </c>
      <c r="E24" s="133">
        <v>5203749</v>
      </c>
    </row>
    <row r="25" spans="1:5">
      <c r="A25" s="129"/>
      <c r="B25" s="130" t="s">
        <v>93</v>
      </c>
      <c r="C25" s="130"/>
      <c r="D25" s="132">
        <v>1197739.6799999997</v>
      </c>
      <c r="E25" s="133">
        <v>1163527.6400000001</v>
      </c>
    </row>
    <row r="26" spans="1:5">
      <c r="A26" s="129"/>
      <c r="B26" s="130"/>
      <c r="C26" s="130" t="s">
        <v>94</v>
      </c>
      <c r="D26" s="137">
        <f>+SUM(D17:D25)</f>
        <v>9196087.4899999984</v>
      </c>
      <c r="E26" s="138">
        <f>+SUM(E17:E25)</f>
        <v>88320609.640000001</v>
      </c>
    </row>
    <row r="27" spans="1:5" ht="16.5" thickBot="1">
      <c r="A27" s="129" t="s">
        <v>95</v>
      </c>
      <c r="B27" s="130"/>
      <c r="C27" s="130"/>
      <c r="D27" s="139">
        <f>+D15-D26</f>
        <v>7140354.5299999919</v>
      </c>
      <c r="E27" s="140">
        <f>+E15-E26</f>
        <v>28636318.250000015</v>
      </c>
    </row>
    <row r="28" spans="1:5" ht="16.5" thickTop="1">
      <c r="A28" s="129"/>
      <c r="B28" s="130"/>
      <c r="C28" s="130"/>
      <c r="D28" s="136"/>
      <c r="E28" s="131"/>
    </row>
    <row r="29" spans="1:5" ht="16.5" thickBot="1">
      <c r="A29" s="129" t="s">
        <v>96</v>
      </c>
      <c r="B29" s="130"/>
      <c r="C29" s="130"/>
      <c r="D29" s="141">
        <f>D48</f>
        <v>514567982.60231698</v>
      </c>
      <c r="E29" s="141">
        <f>E48</f>
        <v>488393607.68285167</v>
      </c>
    </row>
    <row r="30" spans="1:5" ht="16.5" thickTop="1">
      <c r="A30" s="129"/>
      <c r="B30" s="130"/>
      <c r="C30" s="130"/>
      <c r="D30" s="136"/>
      <c r="E30" s="131"/>
    </row>
    <row r="31" spans="1:5" s="146" customFormat="1" ht="16.5" thickBot="1">
      <c r="A31" s="142" t="s">
        <v>97</v>
      </c>
      <c r="B31" s="143"/>
      <c r="C31" s="143"/>
      <c r="D31" s="144">
        <f>+D27/D29</f>
        <v>1.3876406561265596E-2</v>
      </c>
      <c r="E31" s="145">
        <f>+E27/E29</f>
        <v>5.8633687664060484E-2</v>
      </c>
    </row>
    <row r="32" spans="1:5" s="146" customFormat="1" ht="17.25" thickTop="1" thickBot="1">
      <c r="A32" s="147"/>
      <c r="B32" s="148"/>
      <c r="C32" s="148"/>
      <c r="D32" s="149"/>
      <c r="E32" s="150"/>
    </row>
    <row r="33" spans="1:8" s="146" customFormat="1">
      <c r="E33" s="151"/>
    </row>
    <row r="34" spans="1:8">
      <c r="A34" s="146" t="s">
        <v>98</v>
      </c>
      <c r="B34" s="146"/>
      <c r="C34" s="146"/>
      <c r="D34" s="151"/>
      <c r="E34" s="151"/>
    </row>
    <row r="35" spans="1:8" ht="16.5" thickBot="1">
      <c r="C35" s="146"/>
      <c r="D35" s="122"/>
      <c r="E35" s="151"/>
    </row>
    <row r="36" spans="1:8">
      <c r="A36" s="152" t="s">
        <v>99</v>
      </c>
      <c r="B36" s="153"/>
      <c r="C36" s="153"/>
      <c r="D36" s="154">
        <v>1006845369.08</v>
      </c>
      <c r="E36" s="277">
        <f>' Working Capital (AMA)'!Y15+' Working Capital (AMA)'!Y16</f>
        <v>969679952.28916669</v>
      </c>
      <c r="G36" s="280"/>
      <c r="H36" s="281"/>
    </row>
    <row r="37" spans="1:8">
      <c r="A37" s="129" t="s">
        <v>100</v>
      </c>
      <c r="B37" s="130"/>
      <c r="C37" s="130"/>
      <c r="D37" s="155">
        <v>-434284509.08999997</v>
      </c>
      <c r="E37" s="135">
        <f>' Working Capital (AMA)'!Y29+' Working Capital (AMA)'!Y31+' Working Capital (AMA)'!Y32+' Working Capital (AMA)'!Y37+' Working Capital (AMA)'!Y42+' Working Capital (AMA)'!Y44</f>
        <v>-422148633.89875001</v>
      </c>
      <c r="H37" s="281"/>
    </row>
    <row r="38" spans="1:8">
      <c r="A38" s="129" t="s">
        <v>101</v>
      </c>
      <c r="B38" s="130"/>
      <c r="C38" s="130"/>
      <c r="D38" s="136">
        <f>+D36+D37</f>
        <v>572560859.99000001</v>
      </c>
      <c r="E38" s="131">
        <f>+E36+E37</f>
        <v>547531318.39041662</v>
      </c>
    </row>
    <row r="39" spans="1:8">
      <c r="A39" s="129"/>
      <c r="B39" s="130"/>
      <c r="C39" s="130"/>
      <c r="D39" s="136"/>
      <c r="E39" s="131"/>
    </row>
    <row r="40" spans="1:8">
      <c r="A40" s="129" t="s">
        <v>102</v>
      </c>
      <c r="B40" s="130"/>
      <c r="C40" s="130"/>
      <c r="D40" s="136"/>
      <c r="E40" s="131"/>
    </row>
    <row r="41" spans="1:8">
      <c r="A41" s="129"/>
      <c r="B41" s="130" t="s">
        <v>103</v>
      </c>
      <c r="C41" s="130"/>
      <c r="D41" s="132">
        <v>0</v>
      </c>
      <c r="E41" s="133">
        <v>0</v>
      </c>
    </row>
    <row r="42" spans="1:8">
      <c r="A42" s="129"/>
      <c r="B42" s="130" t="s">
        <v>104</v>
      </c>
      <c r="C42" s="130"/>
      <c r="D42" s="132">
        <v>-3601231.02</v>
      </c>
      <c r="E42" s="133">
        <v>-3117367.1187499999</v>
      </c>
    </row>
    <row r="43" spans="1:8">
      <c r="A43" s="129"/>
      <c r="B43" s="130" t="s">
        <v>105</v>
      </c>
      <c r="C43" s="130"/>
      <c r="D43" s="132">
        <v>-76879699.160000026</v>
      </c>
      <c r="E43" s="133">
        <v>-77345343.199166685</v>
      </c>
    </row>
    <row r="44" spans="1:8">
      <c r="A44" s="129"/>
      <c r="B44" s="130" t="s">
        <v>106</v>
      </c>
      <c r="C44" s="130"/>
      <c r="D44" s="155">
        <v>0</v>
      </c>
      <c r="E44" s="135">
        <v>0</v>
      </c>
    </row>
    <row r="45" spans="1:8">
      <c r="A45" s="129"/>
      <c r="B45" s="130"/>
      <c r="C45" s="130" t="s">
        <v>107</v>
      </c>
      <c r="D45" s="136">
        <f>+D38+D42+D43</f>
        <v>492079929.81</v>
      </c>
      <c r="E45" s="131">
        <f>+E38+E42+E43</f>
        <v>467068608.07249999</v>
      </c>
    </row>
    <row r="46" spans="1:8">
      <c r="A46" s="129"/>
      <c r="B46" s="130"/>
      <c r="C46" s="130"/>
      <c r="D46" s="136"/>
      <c r="E46" s="131"/>
    </row>
    <row r="47" spans="1:8" s="146" customFormat="1">
      <c r="A47" s="129" t="s">
        <v>108</v>
      </c>
      <c r="B47" s="130"/>
      <c r="C47" s="130"/>
      <c r="D47" s="155">
        <v>22488052.792316999</v>
      </c>
      <c r="E47" s="135">
        <f>+' Working Capital (AMA)'!Y756</f>
        <v>21324999.610351671</v>
      </c>
      <c r="G47" s="156"/>
    </row>
    <row r="48" spans="1:8" ht="16.5" thickBot="1">
      <c r="A48" s="147" t="s">
        <v>109</v>
      </c>
      <c r="B48" s="148"/>
      <c r="C48" s="148"/>
      <c r="D48" s="157">
        <f>+D45+D47</f>
        <v>514567982.60231698</v>
      </c>
      <c r="E48" s="158">
        <f>+E45+E47</f>
        <v>488393607.68285167</v>
      </c>
    </row>
    <row r="49" spans="1:5">
      <c r="D49" s="151"/>
      <c r="E49" s="151"/>
    </row>
    <row r="50" spans="1:5">
      <c r="A50" s="119" t="s">
        <v>642</v>
      </c>
      <c r="D50" s="159"/>
      <c r="E50" s="159"/>
    </row>
    <row r="51" spans="1:5" ht="15.75" customHeight="1">
      <c r="A51" s="287" t="s">
        <v>1195</v>
      </c>
      <c r="B51" s="287"/>
      <c r="C51" s="287"/>
      <c r="D51" s="287"/>
      <c r="E51" s="287"/>
    </row>
    <row r="52" spans="1:5">
      <c r="A52" s="287"/>
      <c r="B52" s="287"/>
      <c r="C52" s="287"/>
      <c r="D52" s="287"/>
      <c r="E52" s="287"/>
    </row>
    <row r="53" spans="1:5">
      <c r="A53" s="287"/>
      <c r="B53" s="287"/>
      <c r="C53" s="287"/>
      <c r="D53" s="287"/>
      <c r="E53" s="287"/>
    </row>
    <row r="54" spans="1:5">
      <c r="A54" s="284"/>
      <c r="B54" s="284"/>
      <c r="C54" s="284"/>
      <c r="D54" s="284"/>
      <c r="E54" s="284"/>
    </row>
    <row r="55" spans="1:5">
      <c r="A55" s="284"/>
      <c r="B55" s="284"/>
      <c r="C55" s="284"/>
      <c r="D55" s="284"/>
      <c r="E55" s="284"/>
    </row>
    <row r="56" spans="1:5">
      <c r="A56" s="284"/>
      <c r="B56" s="284"/>
      <c r="C56" s="284"/>
      <c r="D56" s="284"/>
      <c r="E56" s="284"/>
    </row>
    <row r="57" spans="1:5">
      <c r="A57" s="284"/>
      <c r="B57" s="284"/>
      <c r="C57" s="284"/>
      <c r="D57" s="284"/>
      <c r="E57" s="284"/>
    </row>
  </sheetData>
  <mergeCells count="2">
    <mergeCell ref="A4:E4"/>
    <mergeCell ref="A51:E53"/>
  </mergeCells>
  <printOptions horizontalCentered="1"/>
  <pageMargins left="0" right="0" top="1" bottom="0" header="0.3" footer="0.17"/>
  <pageSetup scale="82" orientation="portrait" r:id="rId1"/>
  <headerFooter differentFirst="1" scaleWithDoc="0" alignWithMargins="0">
    <oddFooter>&amp;LCascade Natural Gas&amp;C&amp;"Times New Roman,Bold"&amp;P of &amp;N&amp;RRate of Return Report</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6:M39"/>
  <sheetViews>
    <sheetView view="pageBreakPreview" zoomScale="130" zoomScaleNormal="100" zoomScaleSheetLayoutView="130" workbookViewId="0">
      <selection activeCell="E20" sqref="E20"/>
    </sheetView>
  </sheetViews>
  <sheetFormatPr defaultColWidth="9.33203125" defaultRowHeight="12"/>
  <cols>
    <col min="1" max="1" width="77.1640625" style="19" bestFit="1" customWidth="1"/>
    <col min="2" max="4" width="9.33203125" style="19"/>
    <col min="5" max="5" width="13.5" style="19" customWidth="1"/>
    <col min="6" max="6" width="16.83203125" style="19" customWidth="1"/>
    <col min="7" max="10" width="9.33203125" style="19"/>
    <col min="11" max="11" width="9.83203125" style="19" bestFit="1" customWidth="1"/>
    <col min="12" max="16384" width="9.33203125" style="19"/>
  </cols>
  <sheetData>
    <row r="6" spans="4:12">
      <c r="D6" s="18"/>
    </row>
    <row r="7" spans="4:12">
      <c r="D7" s="18"/>
    </row>
    <row r="8" spans="4:12">
      <c r="D8" s="18"/>
    </row>
    <row r="9" spans="4:12">
      <c r="K9" s="18"/>
      <c r="L9" s="18"/>
    </row>
    <row r="19" spans="1:13" ht="57.75">
      <c r="A19" s="285" t="s">
        <v>110</v>
      </c>
      <c r="B19" s="285"/>
      <c r="C19" s="285"/>
      <c r="D19" s="23"/>
      <c r="E19" s="23"/>
      <c r="F19" s="23"/>
    </row>
    <row r="20" spans="1:13" ht="57.75">
      <c r="A20" s="285" t="s">
        <v>71</v>
      </c>
      <c r="B20" s="285"/>
      <c r="C20" s="285"/>
      <c r="D20" s="23"/>
      <c r="E20" s="23"/>
      <c r="F20" s="23"/>
    </row>
    <row r="21" spans="1:13" ht="57.75">
      <c r="A21" s="285" t="s">
        <v>111</v>
      </c>
      <c r="B21" s="285"/>
      <c r="C21" s="285"/>
      <c r="D21" s="23"/>
      <c r="E21" s="23"/>
      <c r="F21" s="23"/>
    </row>
    <row r="27" spans="1:13" ht="12.75">
      <c r="M27" s="20"/>
    </row>
    <row r="38" spans="3:12">
      <c r="L38" s="21"/>
    </row>
    <row r="39" spans="3:12">
      <c r="C39" s="22"/>
    </row>
  </sheetData>
  <mergeCells count="3">
    <mergeCell ref="A19:C19"/>
    <mergeCell ref="A20:C20"/>
    <mergeCell ref="A21:C21"/>
  </mergeCells>
  <printOptions horizontalCentered="1"/>
  <pageMargins left="0" right="0" top="1" bottom="0" header="0.3" footer="0.17"/>
  <pageSetup orientation="portrait" r:id="rId1"/>
  <headerFooter differentFirst="1" scaleWithDoc="0" alignWithMargins="0">
    <oddFooter>&amp;LCascade Natural Gas&amp;C&amp;"Times New Roman,Bold"&amp;P of &amp;N&amp;RRate of Return Report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pageSetUpPr fitToPage="1"/>
  </sheetPr>
  <dimension ref="A2:N54"/>
  <sheetViews>
    <sheetView view="pageBreakPreview" zoomScale="115" zoomScaleNormal="100" zoomScaleSheetLayoutView="115" workbookViewId="0">
      <selection activeCell="E25" sqref="E25"/>
    </sheetView>
  </sheetViews>
  <sheetFormatPr defaultColWidth="9.33203125" defaultRowHeight="15.75"/>
  <cols>
    <col min="1" max="1" width="5.6640625" style="27" bestFit="1" customWidth="1"/>
    <col min="2" max="2" width="34" style="27" customWidth="1"/>
    <col min="3" max="3" width="3.5" style="27" customWidth="1"/>
    <col min="4" max="4" width="16.33203125" style="27" bestFit="1" customWidth="1"/>
    <col min="5" max="6" width="14.1640625" style="27" customWidth="1"/>
    <col min="7" max="7" width="15.33203125" style="27" customWidth="1"/>
    <col min="8" max="8" width="3.33203125" style="27" customWidth="1"/>
    <col min="9" max="9" width="16.6640625" style="27" bestFit="1" customWidth="1"/>
    <col min="10" max="10" width="3.1640625" style="27" customWidth="1"/>
    <col min="11" max="11" width="9.83203125" style="27" bestFit="1" customWidth="1"/>
    <col min="12" max="13" width="9.33203125" style="27" customWidth="1"/>
    <col min="14" max="14" width="9.33203125" style="27"/>
    <col min="15" max="15" width="16.83203125" style="27" customWidth="1"/>
    <col min="16" max="16384" width="9.33203125" style="27"/>
  </cols>
  <sheetData>
    <row r="2" spans="1:11">
      <c r="A2" s="162"/>
    </row>
    <row r="3" spans="1:11">
      <c r="B3" s="290" t="s">
        <v>0</v>
      </c>
      <c r="C3" s="290"/>
      <c r="D3" s="290"/>
      <c r="E3" s="290"/>
      <c r="F3" s="290"/>
      <c r="G3" s="290"/>
      <c r="H3" s="290"/>
      <c r="I3" s="290"/>
      <c r="J3" s="163"/>
    </row>
    <row r="4" spans="1:11">
      <c r="B4" s="290" t="s">
        <v>1</v>
      </c>
      <c r="C4" s="290"/>
      <c r="D4" s="290"/>
      <c r="E4" s="290"/>
      <c r="F4" s="290"/>
      <c r="G4" s="290"/>
      <c r="H4" s="290"/>
      <c r="I4" s="290"/>
      <c r="J4" s="163"/>
    </row>
    <row r="5" spans="1:11">
      <c r="B5" s="290" t="s">
        <v>769</v>
      </c>
      <c r="C5" s="290"/>
      <c r="D5" s="290"/>
      <c r="E5" s="290"/>
      <c r="F5" s="290"/>
      <c r="G5" s="290"/>
      <c r="H5" s="290"/>
      <c r="I5" s="290"/>
      <c r="J5" s="163"/>
    </row>
    <row r="6" spans="1:11">
      <c r="B6" s="164"/>
      <c r="C6" s="164"/>
      <c r="D6" s="164"/>
      <c r="E6" s="164"/>
      <c r="F6" s="164"/>
      <c r="G6" s="164"/>
      <c r="H6" s="164"/>
      <c r="I6" s="164"/>
      <c r="J6" s="163"/>
    </row>
    <row r="7" spans="1:11">
      <c r="B7" s="165"/>
      <c r="C7" s="116"/>
      <c r="D7" s="116"/>
      <c r="E7" s="116"/>
      <c r="F7" s="116"/>
      <c r="G7" s="116"/>
      <c r="H7" s="116"/>
      <c r="I7" s="116"/>
      <c r="J7" s="163"/>
    </row>
    <row r="8" spans="1:11" ht="6.75" customHeight="1"/>
    <row r="9" spans="1:11">
      <c r="H9" s="166"/>
      <c r="I9" s="167"/>
    </row>
    <row r="10" spans="1:11">
      <c r="A10" s="168"/>
      <c r="B10" s="169"/>
      <c r="C10" s="170"/>
      <c r="D10" s="169"/>
      <c r="E10" s="171"/>
      <c r="F10" s="172"/>
      <c r="G10" s="173"/>
      <c r="H10" s="174" t="s">
        <v>3</v>
      </c>
      <c r="I10" s="171"/>
      <c r="K10" s="175"/>
    </row>
    <row r="11" spans="1:11">
      <c r="A11" s="176"/>
      <c r="B11" s="177"/>
      <c r="C11" s="288" t="s">
        <v>4</v>
      </c>
      <c r="D11" s="289"/>
      <c r="E11" s="178"/>
      <c r="F11" s="179"/>
      <c r="G11" s="180" t="s">
        <v>774</v>
      </c>
      <c r="H11" s="181" t="s">
        <v>6</v>
      </c>
      <c r="I11" s="178"/>
    </row>
    <row r="12" spans="1:11">
      <c r="A12" s="182" t="s">
        <v>7</v>
      </c>
      <c r="B12" s="177"/>
      <c r="C12" s="288" t="s">
        <v>8</v>
      </c>
      <c r="D12" s="289"/>
      <c r="E12" s="183" t="s">
        <v>9</v>
      </c>
      <c r="F12" s="179" t="s">
        <v>1183</v>
      </c>
      <c r="G12" s="180" t="s">
        <v>775</v>
      </c>
      <c r="H12" s="181" t="s">
        <v>5</v>
      </c>
      <c r="I12" s="178"/>
    </row>
    <row r="13" spans="1:11">
      <c r="A13" s="182" t="s">
        <v>11</v>
      </c>
      <c r="B13" s="183" t="s">
        <v>12</v>
      </c>
      <c r="C13" s="288" t="s">
        <v>13</v>
      </c>
      <c r="D13" s="289"/>
      <c r="E13" s="183" t="s">
        <v>14</v>
      </c>
      <c r="F13" s="179" t="s">
        <v>688</v>
      </c>
      <c r="G13" s="180" t="s">
        <v>688</v>
      </c>
      <c r="H13" s="181" t="s">
        <v>15</v>
      </c>
      <c r="I13" s="178"/>
      <c r="J13" s="167"/>
    </row>
    <row r="14" spans="1:11">
      <c r="A14" s="184"/>
      <c r="B14" s="185" t="s">
        <v>16</v>
      </c>
      <c r="C14" s="186"/>
      <c r="D14" s="187" t="s">
        <v>17</v>
      </c>
      <c r="E14" s="185" t="s">
        <v>64</v>
      </c>
      <c r="F14" s="188" t="s">
        <v>68</v>
      </c>
      <c r="G14" s="189" t="s">
        <v>63</v>
      </c>
      <c r="H14" s="190"/>
      <c r="I14" s="187" t="s">
        <v>273</v>
      </c>
      <c r="J14" s="167"/>
    </row>
    <row r="15" spans="1:11">
      <c r="A15" s="176"/>
      <c r="B15" s="177"/>
      <c r="C15" s="167"/>
      <c r="D15" s="177"/>
      <c r="E15" s="169"/>
      <c r="F15" s="170"/>
      <c r="G15" s="168"/>
      <c r="H15" s="191"/>
      <c r="I15" s="177"/>
      <c r="J15" s="167"/>
    </row>
    <row r="16" spans="1:11">
      <c r="A16" s="176"/>
      <c r="B16" s="192" t="s">
        <v>18</v>
      </c>
      <c r="C16" s="167"/>
      <c r="D16" s="177"/>
      <c r="E16" s="177"/>
      <c r="F16" s="167"/>
      <c r="G16" s="176"/>
      <c r="H16" s="193"/>
      <c r="I16" s="177"/>
      <c r="J16" s="167"/>
    </row>
    <row r="17" spans="1:13">
      <c r="A17" s="180" t="s">
        <v>19</v>
      </c>
      <c r="B17" s="194" t="s">
        <v>20</v>
      </c>
      <c r="C17" s="195" t="s">
        <v>21</v>
      </c>
      <c r="D17" s="196">
        <f>+'Dec. St. of Operations'!E9</f>
        <v>259720973.72</v>
      </c>
      <c r="E17" s="196">
        <v>0</v>
      </c>
      <c r="F17" s="197"/>
      <c r="G17" s="198"/>
      <c r="H17" s="199" t="s">
        <v>21</v>
      </c>
      <c r="I17" s="196">
        <f>SUM(D17:G17)</f>
        <v>259720973.72</v>
      </c>
      <c r="M17" s="200"/>
    </row>
    <row r="18" spans="1:13">
      <c r="A18" s="180" t="s">
        <v>22</v>
      </c>
      <c r="B18" s="194" t="s">
        <v>23</v>
      </c>
      <c r="C18" s="167"/>
      <c r="D18" s="196">
        <f>+'Dec. St. of Operations'!E10</f>
        <v>27211997.550000001</v>
      </c>
      <c r="E18" s="196">
        <v>0</v>
      </c>
      <c r="F18" s="197"/>
      <c r="G18" s="198"/>
      <c r="H18" s="193"/>
      <c r="I18" s="196">
        <f t="shared" ref="I18:I19" si="0">SUM(D18:G18)</f>
        <v>27211997.550000001</v>
      </c>
      <c r="M18" s="200"/>
    </row>
    <row r="19" spans="1:13">
      <c r="A19" s="180" t="s">
        <v>24</v>
      </c>
      <c r="B19" s="194" t="s">
        <v>25</v>
      </c>
      <c r="C19" s="167"/>
      <c r="D19" s="196">
        <f>+'Dec. St. of Operations'!E11</f>
        <v>-27267.570000000298</v>
      </c>
      <c r="E19" s="196">
        <v>0</v>
      </c>
      <c r="F19" s="197"/>
      <c r="G19" s="198"/>
      <c r="H19" s="193"/>
      <c r="I19" s="196">
        <f t="shared" si="0"/>
        <v>-27267.570000000298</v>
      </c>
      <c r="M19" s="200"/>
    </row>
    <row r="20" spans="1:13">
      <c r="A20" s="180" t="s">
        <v>26</v>
      </c>
      <c r="B20" s="201" t="s">
        <v>27</v>
      </c>
      <c r="C20" s="202" t="s">
        <v>21</v>
      </c>
      <c r="D20" s="203">
        <f>SUM(D17:D19)</f>
        <v>286905703.69999999</v>
      </c>
      <c r="E20" s="203">
        <f>SUM(E17:E19)</f>
        <v>0</v>
      </c>
      <c r="F20" s="204">
        <f t="shared" ref="F20" si="1">SUM(F17:F19)</f>
        <v>0</v>
      </c>
      <c r="G20" s="205"/>
      <c r="H20" s="206" t="s">
        <v>21</v>
      </c>
      <c r="I20" s="203">
        <f>SUM(I17:I19)</f>
        <v>286905703.69999999</v>
      </c>
      <c r="M20" s="200"/>
    </row>
    <row r="21" spans="1:13">
      <c r="A21" s="180" t="s">
        <v>28</v>
      </c>
      <c r="B21" s="194" t="s">
        <v>29</v>
      </c>
      <c r="C21" s="167"/>
      <c r="D21" s="196">
        <f>+'Dec. St. of Operations'!E13</f>
        <v>147113602.58999997</v>
      </c>
      <c r="E21" s="196"/>
      <c r="F21" s="197"/>
      <c r="G21" s="198"/>
      <c r="H21" s="193"/>
      <c r="I21" s="196">
        <f>SUM(D21:G21)</f>
        <v>147113602.58999997</v>
      </c>
    </row>
    <row r="22" spans="1:13">
      <c r="A22" s="180" t="s">
        <v>30</v>
      </c>
      <c r="B22" s="194" t="s">
        <v>31</v>
      </c>
      <c r="C22" s="167"/>
      <c r="D22" s="196">
        <f>+'Dec. St. of Operations'!E14</f>
        <v>22835173.219999999</v>
      </c>
      <c r="E22" s="196"/>
      <c r="F22" s="197"/>
      <c r="G22" s="198"/>
      <c r="H22" s="207"/>
      <c r="I22" s="196">
        <f>SUM(D22:G22)</f>
        <v>22835173.219999999</v>
      </c>
    </row>
    <row r="23" spans="1:13">
      <c r="A23" s="180" t="s">
        <v>32</v>
      </c>
      <c r="B23" s="201" t="s">
        <v>33</v>
      </c>
      <c r="C23" s="208"/>
      <c r="D23" s="203">
        <f>D20-D21-D22</f>
        <v>116956927.89000002</v>
      </c>
      <c r="E23" s="203">
        <f>E20-E21-E22</f>
        <v>0</v>
      </c>
      <c r="F23" s="204">
        <f t="shared" ref="F23" si="2">F20-F21-F22</f>
        <v>0</v>
      </c>
      <c r="G23" s="205"/>
      <c r="H23" s="206" t="s">
        <v>21</v>
      </c>
      <c r="I23" s="203">
        <f>SUM(D23:F23)</f>
        <v>116956927.89000002</v>
      </c>
    </row>
    <row r="24" spans="1:13">
      <c r="A24" s="176"/>
      <c r="B24" s="177"/>
      <c r="C24" s="167"/>
      <c r="D24" s="209"/>
      <c r="E24" s="177"/>
      <c r="F24" s="167"/>
      <c r="G24" s="176"/>
      <c r="H24" s="193"/>
      <c r="I24" s="177"/>
    </row>
    <row r="25" spans="1:13">
      <c r="A25" s="176"/>
      <c r="B25" s="192" t="s">
        <v>34</v>
      </c>
      <c r="C25" s="167"/>
      <c r="D25" s="196"/>
      <c r="E25" s="196"/>
      <c r="F25" s="197"/>
      <c r="G25" s="198"/>
      <c r="H25" s="193"/>
      <c r="I25" s="196"/>
    </row>
    <row r="26" spans="1:13">
      <c r="A26" s="180" t="s">
        <v>35</v>
      </c>
      <c r="B26" s="194" t="s">
        <v>67</v>
      </c>
      <c r="C26" s="167"/>
      <c r="D26" s="196">
        <f>+'Dec. St. of Operations'!E17</f>
        <v>452007.79000000004</v>
      </c>
      <c r="E26" s="196"/>
      <c r="F26" s="197"/>
      <c r="G26" s="198"/>
      <c r="H26" s="193"/>
      <c r="I26" s="196">
        <f t="shared" ref="I26:I34" si="3">SUM(D26:G26)</f>
        <v>452007.79000000004</v>
      </c>
    </row>
    <row r="27" spans="1:13">
      <c r="A27" s="180" t="s">
        <v>37</v>
      </c>
      <c r="B27" s="194" t="s">
        <v>36</v>
      </c>
      <c r="C27" s="167"/>
      <c r="D27" s="196">
        <f>+'Dec. St. of Operations'!E18</f>
        <v>20531242.890000001</v>
      </c>
      <c r="E27" s="196">
        <v>0</v>
      </c>
      <c r="F27" s="197"/>
      <c r="G27" s="198"/>
      <c r="H27" s="193"/>
      <c r="I27" s="196">
        <f t="shared" si="3"/>
        <v>20531242.890000001</v>
      </c>
    </row>
    <row r="28" spans="1:13">
      <c r="A28" s="180" t="s">
        <v>39</v>
      </c>
      <c r="B28" s="194" t="s">
        <v>38</v>
      </c>
      <c r="C28" s="167"/>
      <c r="D28" s="196">
        <f>+'Dec. St. of Operations'!E19</f>
        <v>5224731.4499999993</v>
      </c>
      <c r="E28" s="196">
        <f>(+E20*0.00094)</f>
        <v>0</v>
      </c>
      <c r="F28" s="197"/>
      <c r="G28" s="198"/>
      <c r="H28" s="193"/>
      <c r="I28" s="196">
        <f t="shared" si="3"/>
        <v>5224731.4499999993</v>
      </c>
    </row>
    <row r="29" spans="1:13">
      <c r="A29" s="180" t="s">
        <v>41</v>
      </c>
      <c r="B29" s="194" t="s">
        <v>40</v>
      </c>
      <c r="C29" s="167"/>
      <c r="D29" s="196">
        <f>+'Dec. St. of Operations'!E20</f>
        <v>6732274.1499999994</v>
      </c>
      <c r="E29" s="196">
        <f>(+E21*0.00094)</f>
        <v>0</v>
      </c>
      <c r="F29" s="197"/>
      <c r="G29" s="198"/>
      <c r="H29" s="193"/>
      <c r="I29" s="196">
        <f t="shared" si="3"/>
        <v>6732274.1499999994</v>
      </c>
    </row>
    <row r="30" spans="1:13">
      <c r="A30" s="180" t="s">
        <v>43</v>
      </c>
      <c r="B30" s="194" t="s">
        <v>42</v>
      </c>
      <c r="C30" s="167"/>
      <c r="D30" s="196">
        <f>+'Dec. St. of Operations'!E21</f>
        <v>24364.48</v>
      </c>
      <c r="E30" s="196">
        <v>0</v>
      </c>
      <c r="F30" s="197"/>
      <c r="G30" s="198"/>
      <c r="H30" s="193"/>
      <c r="I30" s="196">
        <f t="shared" si="3"/>
        <v>24364.48</v>
      </c>
    </row>
    <row r="31" spans="1:13">
      <c r="A31" s="180">
        <v>13</v>
      </c>
      <c r="B31" s="194" t="s">
        <v>44</v>
      </c>
      <c r="C31" s="167"/>
      <c r="D31" s="196">
        <f>+'Dec. St. of Operations'!E22</f>
        <v>20533350.390000001</v>
      </c>
      <c r="E31" s="196">
        <f>+'Promo Adv Adj'!E13</f>
        <v>-33264.53</v>
      </c>
      <c r="F31" s="197">
        <f>+'Incentives Adjustment'!B37</f>
        <v>-1488815.08431511</v>
      </c>
      <c r="G31" s="198">
        <f>+'Directors and Officers Adj'!E14</f>
        <v>-178323.95499999999</v>
      </c>
      <c r="H31" s="193"/>
      <c r="I31" s="196">
        <f t="shared" si="3"/>
        <v>18832946.820684891</v>
      </c>
    </row>
    <row r="32" spans="1:13">
      <c r="A32" s="180">
        <v>14</v>
      </c>
      <c r="B32" s="194" t="s">
        <v>45</v>
      </c>
      <c r="C32" s="167"/>
      <c r="D32" s="196">
        <f>+'Dec. St. of Operations'!E23</f>
        <v>28455361.850000001</v>
      </c>
      <c r="E32" s="196">
        <v>0</v>
      </c>
      <c r="F32" s="197"/>
      <c r="G32" s="198"/>
      <c r="H32" s="193"/>
      <c r="I32" s="196">
        <f t="shared" si="3"/>
        <v>28455361.850000001</v>
      </c>
    </row>
    <row r="33" spans="1:14">
      <c r="A33" s="180">
        <v>15</v>
      </c>
      <c r="B33" s="194" t="s">
        <v>46</v>
      </c>
      <c r="C33" s="167"/>
      <c r="D33" s="196">
        <f>+'Dec. St. of Operations'!E24</f>
        <v>5203749</v>
      </c>
      <c r="E33" s="196">
        <v>0</v>
      </c>
      <c r="F33" s="198"/>
      <c r="G33" s="196"/>
      <c r="H33" s="207"/>
      <c r="I33" s="196">
        <f t="shared" si="3"/>
        <v>5203749</v>
      </c>
    </row>
    <row r="34" spans="1:14">
      <c r="A34" s="180">
        <v>16</v>
      </c>
      <c r="B34" s="194" t="s">
        <v>47</v>
      </c>
      <c r="C34" s="167"/>
      <c r="D34" s="196">
        <f>+'Dec. St. of Operations'!E25</f>
        <v>1163527.6400000001</v>
      </c>
      <c r="E34" s="196">
        <f>(+E23-SUM(E27:E32)-E33)*0.21</f>
        <v>6985.5512999999992</v>
      </c>
      <c r="F34" s="210">
        <f t="shared" ref="F34:G34" si="4">(+F23-SUM(F27:F32)-F33)*0.21</f>
        <v>312651.16770617309</v>
      </c>
      <c r="G34" s="197">
        <f t="shared" si="4"/>
        <v>37448.030549999996</v>
      </c>
      <c r="H34" s="207"/>
      <c r="I34" s="196">
        <f t="shared" si="3"/>
        <v>1520612.3895561732</v>
      </c>
    </row>
    <row r="35" spans="1:14">
      <c r="A35" s="180">
        <v>17</v>
      </c>
      <c r="B35" s="201" t="s">
        <v>48</v>
      </c>
      <c r="C35" s="202" t="s">
        <v>21</v>
      </c>
      <c r="D35" s="203">
        <f>SUM(D26:D34)</f>
        <v>88320609.640000001</v>
      </c>
      <c r="E35" s="203">
        <f>SUM(E27:E34)</f>
        <v>-26278.9787</v>
      </c>
      <c r="F35" s="204">
        <f t="shared" ref="F35:G35" si="5">SUM(F27:F34)</f>
        <v>-1176163.9166089369</v>
      </c>
      <c r="G35" s="204">
        <f t="shared" si="5"/>
        <v>-140875.92444999999</v>
      </c>
      <c r="H35" s="206" t="s">
        <v>21</v>
      </c>
      <c r="I35" s="203">
        <f>SUM(I26:I34)</f>
        <v>86977290.820241064</v>
      </c>
    </row>
    <row r="36" spans="1:14">
      <c r="A36" s="193"/>
      <c r="B36" s="168"/>
      <c r="C36" s="167"/>
      <c r="D36" s="196"/>
      <c r="E36" s="196"/>
      <c r="F36" s="197"/>
      <c r="G36" s="198"/>
      <c r="H36" s="193"/>
      <c r="I36" s="196"/>
    </row>
    <row r="37" spans="1:14">
      <c r="A37" s="180">
        <v>18</v>
      </c>
      <c r="B37" s="211" t="s">
        <v>49</v>
      </c>
      <c r="C37" s="212" t="s">
        <v>21</v>
      </c>
      <c r="D37" s="213">
        <f>D23-D35</f>
        <v>28636318.250000015</v>
      </c>
      <c r="E37" s="213">
        <f>E23-E35</f>
        <v>26278.9787</v>
      </c>
      <c r="F37" s="214">
        <f t="shared" ref="F37:G37" si="6">F23-F35</f>
        <v>1176163.9166089369</v>
      </c>
      <c r="G37" s="214">
        <f t="shared" si="6"/>
        <v>140875.92444999999</v>
      </c>
      <c r="H37" s="215" t="s">
        <v>21</v>
      </c>
      <c r="I37" s="213">
        <f>I23-I35</f>
        <v>29979637.069758952</v>
      </c>
    </row>
    <row r="38" spans="1:14">
      <c r="A38" s="180"/>
      <c r="B38" s="176"/>
      <c r="C38" s="167"/>
      <c r="D38" s="177"/>
      <c r="E38" s="177"/>
      <c r="F38" s="167"/>
      <c r="G38" s="176"/>
      <c r="H38" s="193"/>
      <c r="I38" s="177"/>
    </row>
    <row r="39" spans="1:14">
      <c r="A39" s="180"/>
      <c r="B39" s="216" t="s">
        <v>50</v>
      </c>
      <c r="C39" s="167"/>
      <c r="D39" s="177"/>
      <c r="E39" s="177"/>
      <c r="F39" s="167"/>
      <c r="G39" s="176"/>
      <c r="H39" s="193"/>
      <c r="I39" s="177"/>
    </row>
    <row r="40" spans="1:14">
      <c r="A40" s="180">
        <v>19</v>
      </c>
      <c r="B40" s="182" t="s">
        <v>51</v>
      </c>
      <c r="C40" s="195" t="s">
        <v>21</v>
      </c>
      <c r="D40" s="196">
        <f>+'Dec. St. of Operations'!E36</f>
        <v>969679952.28916669</v>
      </c>
      <c r="E40" s="177"/>
      <c r="F40" s="167"/>
      <c r="G40" s="176"/>
      <c r="H40" s="199" t="s">
        <v>21</v>
      </c>
      <c r="I40" s="196">
        <f>SUM(D40:G40)</f>
        <v>969679952.28916669</v>
      </c>
    </row>
    <row r="41" spans="1:14">
      <c r="A41" s="180">
        <v>20</v>
      </c>
      <c r="B41" s="182" t="s">
        <v>52</v>
      </c>
      <c r="C41" s="167"/>
      <c r="D41" s="196">
        <f>+'Dec. St. of Operations'!E37</f>
        <v>-422148633.89875001</v>
      </c>
      <c r="E41" s="177"/>
      <c r="F41" s="167"/>
      <c r="G41" s="176"/>
      <c r="H41" s="193"/>
      <c r="I41" s="196">
        <f t="shared" ref="I41:I46" si="7">SUM(D41:G41)</f>
        <v>-422148633.89875001</v>
      </c>
    </row>
    <row r="42" spans="1:14">
      <c r="A42" s="180">
        <v>21</v>
      </c>
      <c r="B42" s="182" t="s">
        <v>53</v>
      </c>
      <c r="C42" s="167"/>
      <c r="D42" s="196">
        <v>0</v>
      </c>
      <c r="E42" s="177"/>
      <c r="F42" s="167"/>
      <c r="G42" s="176"/>
      <c r="H42" s="193"/>
      <c r="I42" s="196">
        <f t="shared" si="7"/>
        <v>0</v>
      </c>
    </row>
    <row r="43" spans="1:14">
      <c r="A43" s="180">
        <v>22</v>
      </c>
      <c r="B43" s="182" t="s">
        <v>54</v>
      </c>
      <c r="C43" s="167"/>
      <c r="D43" s="196">
        <f>+'Dec. St. of Operations'!E42</f>
        <v>-3117367.1187499999</v>
      </c>
      <c r="E43" s="177"/>
      <c r="F43" s="167"/>
      <c r="G43" s="176"/>
      <c r="H43" s="193"/>
      <c r="I43" s="196">
        <f t="shared" si="7"/>
        <v>-3117367.1187499999</v>
      </c>
    </row>
    <row r="44" spans="1:14">
      <c r="A44" s="180">
        <v>23</v>
      </c>
      <c r="B44" s="182" t="s">
        <v>55</v>
      </c>
      <c r="C44" s="167"/>
      <c r="D44" s="196">
        <f>+'Dec. St. of Operations'!E43</f>
        <v>-77345343.199166685</v>
      </c>
      <c r="E44" s="177"/>
      <c r="F44" s="167"/>
      <c r="G44" s="176"/>
      <c r="H44" s="193"/>
      <c r="I44" s="196">
        <f t="shared" si="7"/>
        <v>-77345343.199166685</v>
      </c>
    </row>
    <row r="45" spans="1:14">
      <c r="A45" s="180">
        <v>24</v>
      </c>
      <c r="B45" s="182" t="s">
        <v>56</v>
      </c>
      <c r="C45" s="167"/>
      <c r="D45" s="196">
        <v>0</v>
      </c>
      <c r="E45" s="177"/>
      <c r="F45" s="167"/>
      <c r="G45" s="176"/>
      <c r="H45" s="193"/>
      <c r="I45" s="196">
        <f t="shared" si="7"/>
        <v>0</v>
      </c>
    </row>
    <row r="46" spans="1:14">
      <c r="A46" s="180">
        <v>25</v>
      </c>
      <c r="B46" s="182" t="s">
        <v>641</v>
      </c>
      <c r="C46" s="167"/>
      <c r="D46" s="196">
        <f>+' Working Capital (AMA)'!Y756</f>
        <v>21324999.610351671</v>
      </c>
      <c r="E46" s="177"/>
      <c r="F46" s="167"/>
      <c r="G46" s="176"/>
      <c r="H46" s="193"/>
      <c r="I46" s="196">
        <f t="shared" si="7"/>
        <v>21324999.610351671</v>
      </c>
    </row>
    <row r="47" spans="1:14">
      <c r="A47" s="180">
        <v>26</v>
      </c>
      <c r="B47" s="201" t="s">
        <v>57</v>
      </c>
      <c r="C47" s="202" t="s">
        <v>21</v>
      </c>
      <c r="D47" s="203">
        <f>SUM(D40:D46)</f>
        <v>488393607.68285167</v>
      </c>
      <c r="E47" s="203">
        <f>SUM(E40:E46)</f>
        <v>0</v>
      </c>
      <c r="F47" s="204">
        <f t="shared" ref="F47:G47" si="8">SUM(F40:F46)</f>
        <v>0</v>
      </c>
      <c r="G47" s="204">
        <f t="shared" si="8"/>
        <v>0</v>
      </c>
      <c r="H47" s="217" t="s">
        <v>21</v>
      </c>
      <c r="I47" s="203">
        <f>SUM(I40:I46)</f>
        <v>488393607.68285167</v>
      </c>
    </row>
    <row r="48" spans="1:14">
      <c r="A48" s="193"/>
      <c r="B48" s="176"/>
      <c r="C48" s="167"/>
      <c r="D48" s="177"/>
      <c r="E48" s="177"/>
      <c r="F48" s="167"/>
      <c r="G48" s="176"/>
      <c r="H48" s="193"/>
      <c r="I48" s="177"/>
      <c r="N48" s="218"/>
    </row>
    <row r="49" spans="1:11">
      <c r="A49" s="219">
        <v>27</v>
      </c>
      <c r="B49" s="220" t="s">
        <v>58</v>
      </c>
      <c r="C49" s="166"/>
      <c r="D49" s="221">
        <f>D37/D47</f>
        <v>5.8633687664060484E-2</v>
      </c>
      <c r="E49" s="222"/>
      <c r="F49" s="223"/>
      <c r="G49" s="184"/>
      <c r="H49" s="224"/>
      <c r="I49" s="221">
        <f>ROUND(+I37/I47,4)</f>
        <v>6.1400000000000003E-2</v>
      </c>
    </row>
    <row r="50" spans="1:11">
      <c r="E50" s="192" t="s">
        <v>1178</v>
      </c>
      <c r="F50" s="225"/>
      <c r="G50" s="225"/>
      <c r="H50" s="226"/>
      <c r="I50" s="227">
        <v>6.9500000000000006E-2</v>
      </c>
    </row>
    <row r="52" spans="1:11">
      <c r="I52" s="218"/>
      <c r="K52" s="218"/>
    </row>
    <row r="53" spans="1:11">
      <c r="D53" s="218"/>
    </row>
    <row r="54" spans="1:11">
      <c r="D54" s="228"/>
    </row>
  </sheetData>
  <mergeCells count="6">
    <mergeCell ref="C13:D13"/>
    <mergeCell ref="B3:I3"/>
    <mergeCell ref="B4:I4"/>
    <mergeCell ref="B5:I5"/>
    <mergeCell ref="C11:D11"/>
    <mergeCell ref="C12:D12"/>
  </mergeCells>
  <phoneticPr fontId="0" type="noConversion"/>
  <printOptions horizontalCentered="1"/>
  <pageMargins left="0" right="0" top="1" bottom="0" header="0.3" footer="0.17"/>
  <pageSetup scale="89" firstPageNumber="2" orientation="portrait" r:id="rId1"/>
  <headerFooter differentFirst="1" scaleWithDoc="0" alignWithMargins="0">
    <oddFooter>&amp;LCascade Natural Gas&amp;C&amp;"Times New Roman,Bold"&amp;P of &amp;N&amp;RRate of Return Report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6:M39"/>
  <sheetViews>
    <sheetView zoomScaleNormal="100" zoomScaleSheetLayoutView="145" workbookViewId="0">
      <selection activeCell="G26" sqref="G26"/>
    </sheetView>
  </sheetViews>
  <sheetFormatPr defaultColWidth="9.33203125" defaultRowHeight="12"/>
  <cols>
    <col min="1" max="1" width="77.1640625" style="19" bestFit="1" customWidth="1"/>
    <col min="2" max="4" width="9.33203125" style="19"/>
    <col min="5" max="5" width="13.5" style="19" customWidth="1"/>
    <col min="6" max="6" width="16.83203125" style="19" customWidth="1"/>
    <col min="7" max="10" width="9.33203125" style="19"/>
    <col min="11" max="11" width="9.83203125" style="19" bestFit="1" customWidth="1"/>
    <col min="12" max="16384" width="9.33203125" style="19"/>
  </cols>
  <sheetData>
    <row r="6" spans="4:12">
      <c r="D6" s="18"/>
    </row>
    <row r="7" spans="4:12">
      <c r="D7" s="18"/>
    </row>
    <row r="8" spans="4:12">
      <c r="D8" s="18"/>
    </row>
    <row r="9" spans="4:12">
      <c r="K9" s="18"/>
      <c r="L9" s="18"/>
    </row>
    <row r="19" spans="1:13" ht="57.75">
      <c r="A19" s="285" t="s">
        <v>69</v>
      </c>
      <c r="B19" s="285"/>
      <c r="C19" s="285"/>
      <c r="D19" s="23"/>
      <c r="E19" s="23"/>
      <c r="F19" s="23"/>
    </row>
    <row r="20" spans="1:13" s="25" customFormat="1" ht="12.75">
      <c r="A20" s="24"/>
      <c r="B20" s="24"/>
      <c r="C20" s="24"/>
      <c r="D20" s="24"/>
      <c r="E20" s="24"/>
      <c r="F20" s="24"/>
    </row>
    <row r="21" spans="1:13" s="25" customFormat="1" ht="12.75">
      <c r="A21" s="24"/>
      <c r="B21" s="24"/>
      <c r="C21" s="24"/>
      <c r="D21" s="24"/>
      <c r="E21" s="24"/>
      <c r="F21" s="24"/>
    </row>
    <row r="27" spans="1:13" ht="12.75">
      <c r="M27" s="20"/>
    </row>
    <row r="38" spans="3:12">
      <c r="L38" s="21"/>
    </row>
    <row r="39" spans="3:12">
      <c r="C39" s="22"/>
    </row>
  </sheetData>
  <mergeCells count="1">
    <mergeCell ref="A19:C19"/>
  </mergeCells>
  <printOptions horizontalCentered="1"/>
  <pageMargins left="0" right="0" top="1" bottom="0" header="0.3" footer="0.17"/>
  <pageSetup orientation="portrait" r:id="rId1"/>
  <headerFooter differentFirst="1" scaleWithDoc="0" alignWithMargins="0">
    <oddFooter>&amp;LCascade Natural Gas&amp;C&amp;"Times New Roman,Bold"&amp;P of &amp;N&amp;RRate of Return Report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21"/>
  <sheetViews>
    <sheetView zoomScaleNormal="100" zoomScaleSheetLayoutView="130" workbookViewId="0">
      <selection activeCell="M17" sqref="M17"/>
    </sheetView>
  </sheetViews>
  <sheetFormatPr defaultColWidth="9.33203125" defaultRowHeight="12.75"/>
  <cols>
    <col min="1" max="10" width="9.33203125" style="26"/>
    <col min="11" max="11" width="9.83203125" style="26" bestFit="1" customWidth="1"/>
    <col min="12" max="16384" width="9.33203125" style="26"/>
  </cols>
  <sheetData>
    <row r="1" spans="1:16" ht="15.75">
      <c r="A1" s="291" t="s">
        <v>112</v>
      </c>
      <c r="B1" s="291"/>
      <c r="C1" s="291"/>
      <c r="D1" s="291"/>
      <c r="E1" s="291"/>
      <c r="F1" s="291"/>
      <c r="G1" s="291"/>
      <c r="H1" s="291"/>
      <c r="I1" s="291"/>
      <c r="J1" s="291"/>
      <c r="K1" s="291"/>
      <c r="L1" s="291"/>
      <c r="M1" s="291"/>
    </row>
    <row r="2" spans="1:16" ht="15.75">
      <c r="A2" s="291" t="s">
        <v>770</v>
      </c>
      <c r="B2" s="291"/>
      <c r="C2" s="291"/>
      <c r="D2" s="291"/>
      <c r="E2" s="291"/>
      <c r="F2" s="291"/>
      <c r="G2" s="291"/>
      <c r="H2" s="291"/>
      <c r="I2" s="291"/>
      <c r="J2" s="291"/>
      <c r="K2" s="291"/>
      <c r="L2" s="291"/>
      <c r="M2" s="291"/>
    </row>
    <row r="5" spans="1:16" s="27" customFormat="1" ht="15.75" customHeight="1">
      <c r="A5" s="292" t="s">
        <v>771</v>
      </c>
      <c r="B5" s="292"/>
      <c r="C5" s="292"/>
      <c r="D5" s="292"/>
      <c r="E5" s="292"/>
      <c r="F5" s="292"/>
      <c r="G5" s="292"/>
      <c r="H5" s="292"/>
      <c r="I5" s="292"/>
      <c r="J5" s="292"/>
      <c r="K5" s="292"/>
      <c r="L5" s="292"/>
      <c r="M5" s="292"/>
    </row>
    <row r="6" spans="1:16" s="27" customFormat="1" ht="15.75">
      <c r="A6" s="292"/>
      <c r="B6" s="292"/>
      <c r="C6" s="292"/>
      <c r="D6" s="292"/>
      <c r="E6" s="292"/>
      <c r="F6" s="292"/>
      <c r="G6" s="292"/>
      <c r="H6" s="292"/>
      <c r="I6" s="292"/>
      <c r="J6" s="292"/>
      <c r="K6" s="292"/>
      <c r="L6" s="292"/>
      <c r="M6" s="292"/>
    </row>
    <row r="7" spans="1:16" s="27" customFormat="1" ht="15.75">
      <c r="A7" s="28"/>
      <c r="B7" s="28"/>
      <c r="C7" s="28"/>
      <c r="D7" s="28"/>
      <c r="E7" s="28"/>
      <c r="F7" s="28"/>
      <c r="G7" s="28"/>
      <c r="H7" s="28"/>
      <c r="I7" s="28"/>
      <c r="J7" s="28"/>
    </row>
    <row r="9" spans="1:16" s="27" customFormat="1" ht="15.75">
      <c r="A9" s="27" t="s">
        <v>1184</v>
      </c>
    </row>
    <row r="10" spans="1:16" s="27" customFormat="1" ht="15.75">
      <c r="B10" s="27" t="s">
        <v>1186</v>
      </c>
    </row>
    <row r="11" spans="1:16" s="27" customFormat="1" ht="15.75"/>
    <row r="12" spans="1:16" ht="15.75">
      <c r="A12" s="27" t="s">
        <v>1189</v>
      </c>
      <c r="B12" s="27"/>
      <c r="C12" s="27"/>
      <c r="D12" s="27"/>
      <c r="E12" s="27"/>
      <c r="F12" s="27"/>
      <c r="G12" s="27"/>
      <c r="H12" s="27"/>
      <c r="I12" s="27"/>
      <c r="J12" s="27"/>
      <c r="K12" s="27"/>
      <c r="L12" s="27"/>
      <c r="M12" s="27"/>
      <c r="N12" s="27"/>
      <c r="O12" s="27"/>
      <c r="P12" s="27"/>
    </row>
    <row r="13" spans="1:16" ht="15.75">
      <c r="A13" s="27"/>
      <c r="B13" s="27" t="s">
        <v>1185</v>
      </c>
      <c r="C13" s="27"/>
      <c r="D13" s="27"/>
      <c r="E13" s="27"/>
      <c r="F13" s="27"/>
      <c r="G13" s="27"/>
      <c r="H13" s="27"/>
      <c r="I13" s="27"/>
      <c r="J13" s="27"/>
      <c r="K13" s="27"/>
      <c r="L13" s="27"/>
      <c r="M13" s="27"/>
      <c r="N13" s="27"/>
      <c r="O13" s="27"/>
      <c r="P13" s="27"/>
    </row>
    <row r="14" spans="1:16" ht="15.75">
      <c r="A14" s="27"/>
      <c r="B14" s="27"/>
      <c r="C14" s="27"/>
      <c r="D14" s="27"/>
      <c r="E14" s="27"/>
      <c r="F14" s="27"/>
      <c r="G14" s="27"/>
      <c r="H14" s="27"/>
      <c r="I14" s="27"/>
      <c r="J14" s="27"/>
      <c r="K14" s="27"/>
      <c r="L14" s="27"/>
      <c r="M14" s="27"/>
      <c r="N14" s="27"/>
      <c r="O14" s="27"/>
      <c r="P14" s="27"/>
    </row>
    <row r="15" spans="1:16" ht="15.75">
      <c r="A15" s="27" t="s">
        <v>1188</v>
      </c>
      <c r="B15" s="27"/>
      <c r="C15" s="27"/>
      <c r="D15" s="27"/>
      <c r="E15" s="27"/>
      <c r="F15" s="27"/>
      <c r="G15" s="27"/>
      <c r="H15" s="27"/>
      <c r="I15" s="27"/>
      <c r="J15" s="27"/>
      <c r="K15" s="27"/>
      <c r="L15" s="27"/>
      <c r="M15" s="27"/>
      <c r="N15" s="27"/>
      <c r="O15" s="27"/>
      <c r="P15" s="27"/>
    </row>
    <row r="16" spans="1:16" ht="15.75">
      <c r="A16" s="27"/>
      <c r="B16" s="27" t="s">
        <v>1187</v>
      </c>
      <c r="C16" s="27"/>
      <c r="D16" s="27"/>
      <c r="E16" s="27"/>
      <c r="F16" s="27"/>
      <c r="G16" s="27"/>
      <c r="H16" s="27"/>
      <c r="I16" s="27"/>
      <c r="J16" s="27"/>
      <c r="K16" s="27"/>
      <c r="L16" s="27"/>
      <c r="M16" s="27"/>
      <c r="N16" s="27"/>
      <c r="O16" s="27"/>
      <c r="P16" s="27"/>
    </row>
    <row r="17" spans="1:16" ht="15.75">
      <c r="A17" s="27"/>
      <c r="B17" s="27"/>
      <c r="C17" s="27"/>
      <c r="D17" s="27"/>
      <c r="E17" s="27"/>
      <c r="F17" s="27"/>
      <c r="G17" s="27"/>
      <c r="H17" s="27"/>
      <c r="I17" s="27"/>
      <c r="J17" s="27"/>
      <c r="K17" s="27"/>
      <c r="L17" s="27"/>
      <c r="M17" s="27"/>
      <c r="N17" s="27"/>
      <c r="O17" s="27"/>
      <c r="P17" s="27"/>
    </row>
    <row r="18" spans="1:16" ht="15.75">
      <c r="A18" s="27"/>
      <c r="B18" s="27"/>
      <c r="C18" s="27"/>
      <c r="D18" s="27"/>
      <c r="E18" s="27"/>
      <c r="F18" s="27"/>
      <c r="G18" s="27"/>
      <c r="H18" s="27"/>
      <c r="I18" s="27"/>
      <c r="J18" s="27"/>
      <c r="K18" s="27"/>
      <c r="L18" s="27"/>
      <c r="M18" s="27"/>
      <c r="N18" s="27"/>
      <c r="O18" s="27"/>
      <c r="P18" s="27"/>
    </row>
    <row r="19" spans="1:16" ht="15.75">
      <c r="A19" s="27"/>
      <c r="B19" s="27"/>
      <c r="C19" s="27"/>
      <c r="D19" s="27"/>
      <c r="E19" s="27"/>
      <c r="F19" s="27"/>
      <c r="G19" s="27"/>
      <c r="H19" s="27"/>
      <c r="I19" s="27"/>
      <c r="J19" s="27"/>
      <c r="K19" s="27"/>
      <c r="L19" s="27"/>
      <c r="M19" s="27"/>
      <c r="N19" s="27"/>
      <c r="O19" s="27"/>
      <c r="P19" s="27"/>
    </row>
    <row r="20" spans="1:16" ht="15.75">
      <c r="A20" s="27"/>
      <c r="B20" s="27"/>
      <c r="C20" s="27"/>
      <c r="D20" s="27"/>
      <c r="E20" s="27"/>
      <c r="F20" s="27"/>
      <c r="G20" s="27"/>
      <c r="H20" s="27"/>
      <c r="I20" s="27"/>
      <c r="J20" s="27"/>
      <c r="K20" s="27"/>
      <c r="L20" s="27"/>
      <c r="M20" s="27"/>
      <c r="N20" s="27"/>
      <c r="O20" s="27"/>
      <c r="P20" s="27"/>
    </row>
    <row r="21" spans="1:16" ht="15.75">
      <c r="A21" s="27"/>
      <c r="B21" s="27"/>
      <c r="C21" s="27"/>
      <c r="D21" s="27"/>
      <c r="E21" s="27"/>
      <c r="F21" s="27"/>
      <c r="G21" s="27"/>
      <c r="H21" s="27"/>
      <c r="I21" s="27"/>
      <c r="J21" s="27"/>
      <c r="K21" s="27"/>
      <c r="L21" s="27"/>
      <c r="M21" s="27"/>
      <c r="N21" s="27"/>
      <c r="O21" s="27"/>
      <c r="P21" s="27"/>
    </row>
  </sheetData>
  <mergeCells count="3">
    <mergeCell ref="A1:M1"/>
    <mergeCell ref="A2:M2"/>
    <mergeCell ref="A5:M6"/>
  </mergeCells>
  <printOptions horizontalCentered="1"/>
  <pageMargins left="0" right="0" top="1" bottom="0" header="0.3" footer="0.17"/>
  <pageSetup orientation="landscape" r:id="rId1"/>
  <headerFooter differentFirst="1" scaleWithDoc="0" alignWithMargins="0">
    <oddFooter>&amp;LCascade Natural Gas&amp;C&amp;"Times New Roman,Bold"&amp;P of &amp;N&amp;RRate of Return Report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
    <pageSetUpPr fitToPage="1"/>
  </sheetPr>
  <dimension ref="A4:H27"/>
  <sheetViews>
    <sheetView zoomScaleNormal="100" zoomScaleSheetLayoutView="145" workbookViewId="0">
      <selection activeCell="B16" sqref="B16"/>
    </sheetView>
  </sheetViews>
  <sheetFormatPr defaultColWidth="9.33203125" defaultRowHeight="15.75"/>
  <cols>
    <col min="1" max="1" width="6" style="233" bestFit="1" customWidth="1"/>
    <col min="2" max="2" width="47" style="233" customWidth="1"/>
    <col min="3" max="3" width="9.33203125" style="233"/>
    <col min="4" max="4" width="12.83203125" style="233" customWidth="1"/>
    <col min="5" max="5" width="15.6640625" style="233" bestFit="1" customWidth="1"/>
    <col min="6" max="6" width="9.33203125" style="233"/>
    <col min="7" max="7" width="13.5" style="233" customWidth="1"/>
    <col min="8" max="10" width="9.33203125" style="233"/>
    <col min="11" max="11" width="9.83203125" style="233" bestFit="1" customWidth="1"/>
    <col min="12" max="16384" width="9.33203125" style="233"/>
  </cols>
  <sheetData>
    <row r="4" spans="1:8">
      <c r="A4" s="229" t="s">
        <v>0</v>
      </c>
      <c r="B4" s="230"/>
      <c r="C4" s="231"/>
      <c r="D4" s="231"/>
      <c r="E4" s="232"/>
    </row>
    <row r="5" spans="1:8">
      <c r="A5" s="13" t="s">
        <v>1193</v>
      </c>
      <c r="B5" s="234"/>
      <c r="C5" s="235"/>
      <c r="D5" s="235"/>
      <c r="E5" s="236"/>
    </row>
    <row r="6" spans="1:8">
      <c r="A6" s="237" t="s">
        <v>2</v>
      </c>
      <c r="B6" s="238"/>
      <c r="C6" s="239"/>
      <c r="D6" s="239"/>
      <c r="E6" s="240"/>
    </row>
    <row r="7" spans="1:8">
      <c r="A7" s="241" t="s">
        <v>7</v>
      </c>
      <c r="B7" s="242"/>
      <c r="C7" s="243"/>
      <c r="D7" s="244"/>
      <c r="E7" s="245"/>
    </row>
    <row r="8" spans="1:8">
      <c r="A8" s="246" t="s">
        <v>11</v>
      </c>
      <c r="B8" s="247" t="s">
        <v>59</v>
      </c>
      <c r="C8" s="248"/>
      <c r="D8" s="14" t="s">
        <v>768</v>
      </c>
      <c r="E8" s="249" t="s">
        <v>60</v>
      </c>
    </row>
    <row r="9" spans="1:8">
      <c r="A9" s="250"/>
      <c r="B9" s="251" t="s">
        <v>61</v>
      </c>
      <c r="D9" s="252" t="s">
        <v>62</v>
      </c>
      <c r="E9" s="253" t="s">
        <v>64</v>
      </c>
    </row>
    <row r="10" spans="1:8">
      <c r="A10" s="254"/>
      <c r="B10" s="255"/>
      <c r="C10" s="254"/>
      <c r="D10" s="255"/>
      <c r="E10" s="256"/>
    </row>
    <row r="11" spans="1:8">
      <c r="A11" s="257"/>
      <c r="B11" s="17" t="s">
        <v>66</v>
      </c>
      <c r="C11" s="257"/>
      <c r="D11" s="10"/>
      <c r="E11" s="9"/>
    </row>
    <row r="12" spans="1:8">
      <c r="A12" s="257">
        <v>1</v>
      </c>
      <c r="B12" s="15" t="s">
        <v>767</v>
      </c>
      <c r="C12" s="7"/>
      <c r="D12" s="8">
        <v>33264.53</v>
      </c>
      <c r="E12" s="9"/>
    </row>
    <row r="13" spans="1:8" ht="18">
      <c r="A13" s="257">
        <v>2</v>
      </c>
      <c r="B13" s="10" t="s">
        <v>65</v>
      </c>
      <c r="C13" s="11"/>
      <c r="D13" s="12"/>
      <c r="E13" s="16">
        <f>-D12</f>
        <v>-33264.53</v>
      </c>
    </row>
    <row r="14" spans="1:8">
      <c r="A14" s="258"/>
      <c r="B14" s="56"/>
      <c r="C14" s="258"/>
      <c r="D14" s="56"/>
      <c r="E14" s="259"/>
    </row>
    <row r="15" spans="1:8">
      <c r="A15" s="2"/>
      <c r="B15" s="2"/>
      <c r="C15" s="2"/>
      <c r="D15" s="2"/>
      <c r="E15" s="2"/>
      <c r="F15" s="2"/>
      <c r="G15" s="2"/>
      <c r="H15" s="2"/>
    </row>
    <row r="16" spans="1:8">
      <c r="B16" s="260"/>
      <c r="C16" s="260"/>
      <c r="D16" s="260"/>
      <c r="E16" s="260"/>
      <c r="F16" s="260"/>
      <c r="G16" s="260"/>
      <c r="H16" s="260"/>
    </row>
    <row r="17" spans="1:8">
      <c r="A17" s="2"/>
      <c r="B17" s="2"/>
      <c r="C17" s="2"/>
      <c r="D17" s="261"/>
      <c r="E17" s="2"/>
      <c r="F17" s="2"/>
      <c r="G17" s="2"/>
      <c r="H17" s="2"/>
    </row>
    <row r="18" spans="1:8">
      <c r="A18" s="262"/>
      <c r="B18" s="262"/>
      <c r="C18" s="262"/>
      <c r="D18" s="262"/>
      <c r="E18" s="262"/>
      <c r="F18" s="262"/>
      <c r="G18" s="262"/>
      <c r="H18" s="262"/>
    </row>
    <row r="19" spans="1:8">
      <c r="A19" s="3" t="s">
        <v>10</v>
      </c>
      <c r="B19" s="3"/>
      <c r="C19" s="3"/>
      <c r="D19" s="3"/>
      <c r="E19" s="3"/>
      <c r="F19" s="3"/>
      <c r="G19" s="3"/>
      <c r="H19" s="3"/>
    </row>
    <row r="20" spans="1:8">
      <c r="A20" s="3"/>
      <c r="B20" s="262"/>
      <c r="C20" s="3"/>
      <c r="D20" s="3"/>
      <c r="E20" s="3"/>
      <c r="F20" s="3"/>
      <c r="G20" s="3"/>
      <c r="H20" s="3"/>
    </row>
    <row r="21" spans="1:8">
      <c r="A21" s="263"/>
      <c r="B21" s="3"/>
      <c r="C21" s="1"/>
      <c r="D21" s="3"/>
      <c r="E21" s="3"/>
      <c r="F21" s="3"/>
      <c r="G21" s="5"/>
      <c r="H21" s="3"/>
    </row>
    <row r="22" spans="1:8">
      <c r="A22" s="263"/>
      <c r="B22" s="3"/>
      <c r="C22" s="1"/>
      <c r="D22" s="3"/>
      <c r="E22" s="3"/>
      <c r="F22" s="3"/>
      <c r="G22" s="5"/>
      <c r="H22" s="3"/>
    </row>
    <row r="23" spans="1:8">
      <c r="A23" s="262"/>
      <c r="B23" s="262"/>
      <c r="D23" s="3"/>
      <c r="E23" s="3"/>
      <c r="F23" s="3"/>
      <c r="H23" s="3"/>
    </row>
    <row r="24" spans="1:8">
      <c r="A24" s="262"/>
      <c r="B24" s="262"/>
      <c r="C24" s="3"/>
      <c r="D24" s="3"/>
      <c r="E24" s="3"/>
      <c r="F24" s="4"/>
      <c r="G24" s="5"/>
      <c r="H24" s="3"/>
    </row>
    <row r="25" spans="1:8">
      <c r="A25" s="262"/>
      <c r="B25" s="263"/>
      <c r="C25" s="1"/>
      <c r="D25" s="3"/>
      <c r="E25" s="3"/>
      <c r="F25" s="3"/>
      <c r="G25" s="5"/>
      <c r="H25" s="3"/>
    </row>
    <row r="26" spans="1:8" ht="18">
      <c r="A26" s="262"/>
      <c r="B26" s="262"/>
      <c r="D26" s="3"/>
      <c r="E26" s="3"/>
      <c r="F26" s="3"/>
      <c r="G26" s="6"/>
      <c r="H26" s="3"/>
    </row>
    <row r="27" spans="1:8">
      <c r="A27" s="263"/>
      <c r="B27" s="1"/>
      <c r="C27" s="1"/>
      <c r="D27" s="3"/>
      <c r="E27" s="3"/>
      <c r="F27" s="3"/>
      <c r="G27" s="3"/>
      <c r="H27" s="3"/>
    </row>
  </sheetData>
  <phoneticPr fontId="0" type="noConversion"/>
  <printOptions horizontalCentered="1"/>
  <pageMargins left="0" right="0" top="1" bottom="0" header="0.3" footer="0.17"/>
  <pageSetup firstPageNumber="2" orientation="portrait" r:id="rId1"/>
  <headerFooter differentFirst="1" scaleWithDoc="0" alignWithMargins="0">
    <oddFooter>&amp;LCascade Natural Gas&amp;C&amp;"Times New Roman,Bold"&amp;P of &amp;N&amp;RRate of Return Report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BCD64-C007-4683-9F2A-DFC7CA228C2E}">
  <dimension ref="A1:F38"/>
  <sheetViews>
    <sheetView topLeftCell="A7" zoomScale="145" zoomScaleNormal="145" workbookViewId="0">
      <selection activeCell="B37" sqref="B37"/>
    </sheetView>
  </sheetViews>
  <sheetFormatPr defaultColWidth="9.33203125" defaultRowHeight="15.75"/>
  <cols>
    <col min="1" max="1" width="45.5" style="264" customWidth="1"/>
    <col min="2" max="2" width="19.33203125" style="264" bestFit="1" customWidth="1"/>
    <col min="3" max="3" width="18.5" style="264" bestFit="1" customWidth="1"/>
    <col min="4" max="6" width="15" style="264" bestFit="1" customWidth="1"/>
    <col min="7" max="16384" width="9.33203125" style="264"/>
  </cols>
  <sheetData>
    <row r="1" spans="1:4">
      <c r="A1" s="293" t="s">
        <v>0</v>
      </c>
      <c r="B1" s="293"/>
      <c r="C1" s="293"/>
      <c r="D1" s="293"/>
    </row>
    <row r="2" spans="1:4">
      <c r="A2" s="293" t="s">
        <v>1190</v>
      </c>
      <c r="B2" s="293"/>
      <c r="C2" s="293"/>
      <c r="D2" s="293"/>
    </row>
    <row r="3" spans="1:4">
      <c r="A3" s="293" t="s">
        <v>2</v>
      </c>
      <c r="B3" s="293"/>
      <c r="C3" s="293"/>
      <c r="D3" s="293"/>
    </row>
    <row r="4" spans="1:4">
      <c r="A4" s="293" t="s">
        <v>766</v>
      </c>
      <c r="B4" s="293"/>
      <c r="C4" s="293"/>
      <c r="D4" s="293"/>
    </row>
    <row r="7" spans="1:4">
      <c r="B7" s="264" t="s">
        <v>676</v>
      </c>
      <c r="C7" s="265">
        <v>323351.3299999999</v>
      </c>
    </row>
    <row r="8" spans="1:4">
      <c r="B8" s="264" t="s">
        <v>677</v>
      </c>
      <c r="C8" s="265">
        <v>294188.40990399994</v>
      </c>
    </row>
    <row r="9" spans="1:4">
      <c r="B9" s="264" t="s">
        <v>678</v>
      </c>
      <c r="C9" s="265">
        <v>940270.63330700016</v>
      </c>
    </row>
    <row r="10" spans="1:4">
      <c r="B10" s="264" t="s">
        <v>679</v>
      </c>
      <c r="C10" s="295">
        <v>1196911.8033830002</v>
      </c>
    </row>
    <row r="11" spans="1:4">
      <c r="C11" s="265">
        <f>SUM(C7:C10)</f>
        <v>2754722.1765940003</v>
      </c>
    </row>
    <row r="14" spans="1:4">
      <c r="A14" s="264" t="s">
        <v>680</v>
      </c>
      <c r="B14" s="265">
        <v>1060019.7451043599</v>
      </c>
    </row>
    <row r="15" spans="1:4">
      <c r="A15" s="264" t="s">
        <v>681</v>
      </c>
      <c r="B15" s="265">
        <v>136892.05827864015</v>
      </c>
    </row>
    <row r="16" spans="1:4">
      <c r="A16" s="264" t="s">
        <v>682</v>
      </c>
      <c r="B16" s="265">
        <v>737231.73921074998</v>
      </c>
    </row>
    <row r="17" spans="1:6">
      <c r="A17" s="264" t="s">
        <v>683</v>
      </c>
      <c r="B17" s="265">
        <v>203038.89409625018</v>
      </c>
    </row>
    <row r="18" spans="1:6">
      <c r="A18" s="264" t="s">
        <v>684</v>
      </c>
      <c r="B18" s="265">
        <v>323351.3299999999</v>
      </c>
    </row>
    <row r="19" spans="1:6">
      <c r="A19" s="264" t="s">
        <v>685</v>
      </c>
      <c r="B19" s="295">
        <v>294188.40990399994</v>
      </c>
    </row>
    <row r="20" spans="1:6">
      <c r="B20" s="265">
        <f>SUM(B14:B19)</f>
        <v>2754722.1765940003</v>
      </c>
    </row>
    <row r="21" spans="1:6">
      <c r="B21" s="265"/>
    </row>
    <row r="22" spans="1:6">
      <c r="A22" s="264" t="s">
        <v>686</v>
      </c>
      <c r="B22" s="265">
        <f>+B14+B16</f>
        <v>1797251.4843151099</v>
      </c>
    </row>
    <row r="23" spans="1:6">
      <c r="B23" s="265"/>
    </row>
    <row r="24" spans="1:6">
      <c r="B24" s="265"/>
    </row>
    <row r="25" spans="1:6">
      <c r="A25" s="264" t="s">
        <v>687</v>
      </c>
      <c r="B25" s="296">
        <f>-B22</f>
        <v>-1797251.4843151099</v>
      </c>
    </row>
    <row r="28" spans="1:6">
      <c r="A28" s="266"/>
      <c r="B28" s="264">
        <v>2017</v>
      </c>
      <c r="C28" s="264">
        <f>B28+1</f>
        <v>2018</v>
      </c>
      <c r="D28" s="264">
        <f>C28+1</f>
        <v>2019</v>
      </c>
      <c r="E28" s="264">
        <f>D28+1</f>
        <v>2020</v>
      </c>
      <c r="F28" s="264">
        <f>E28+1</f>
        <v>2021</v>
      </c>
    </row>
    <row r="29" spans="1:6">
      <c r="A29" s="267" t="s">
        <v>1179</v>
      </c>
      <c r="B29" s="5">
        <v>2404155</v>
      </c>
      <c r="C29" s="5">
        <v>1799605</v>
      </c>
      <c r="D29" s="5">
        <v>2890621</v>
      </c>
      <c r="E29" s="5">
        <v>2853344</v>
      </c>
      <c r="F29" s="5">
        <v>2754722</v>
      </c>
    </row>
    <row r="30" spans="1:6">
      <c r="A30" s="267" t="s">
        <v>1180</v>
      </c>
      <c r="B30" s="268">
        <v>933400</v>
      </c>
      <c r="C30" s="268">
        <v>894390</v>
      </c>
      <c r="D30" s="268">
        <v>1162983</v>
      </c>
      <c r="E30" s="268">
        <v>1584886</v>
      </c>
      <c r="F30" s="268">
        <v>1797251</v>
      </c>
    </row>
    <row r="31" spans="1:6">
      <c r="A31" s="267" t="s">
        <v>1181</v>
      </c>
      <c r="B31" s="269">
        <f>B29-B30</f>
        <v>1470755</v>
      </c>
      <c r="C31" s="269">
        <f>C29-C30</f>
        <v>905215</v>
      </c>
      <c r="D31" s="269">
        <f>D29-D30</f>
        <v>1727638</v>
      </c>
      <c r="E31" s="269">
        <f>E29-E30</f>
        <v>1268458</v>
      </c>
      <c r="F31" s="269">
        <f>F29-F30</f>
        <v>957471</v>
      </c>
    </row>
    <row r="32" spans="1:6">
      <c r="A32" s="270"/>
      <c r="B32" s="270"/>
      <c r="C32" s="270"/>
      <c r="D32" s="270"/>
      <c r="E32" s="271"/>
      <c r="F32" s="270"/>
    </row>
    <row r="33" spans="1:6">
      <c r="A33" s="267" t="s">
        <v>1182</v>
      </c>
      <c r="B33" s="269">
        <f>AVERAGE(B31:F31)</f>
        <v>1265907.3999999999</v>
      </c>
      <c r="C33" s="270"/>
      <c r="D33" s="270"/>
      <c r="E33" s="271"/>
      <c r="F33" s="271"/>
    </row>
    <row r="34" spans="1:6">
      <c r="A34" s="270"/>
      <c r="B34" s="272"/>
      <c r="C34" s="273"/>
      <c r="D34" s="273"/>
      <c r="E34" s="273"/>
      <c r="F34" s="273"/>
    </row>
    <row r="35" spans="1:6">
      <c r="A35" s="270" t="s">
        <v>1191</v>
      </c>
      <c r="B35" s="274">
        <f>B33-F31</f>
        <v>308436.39999999991</v>
      </c>
      <c r="C35" s="273"/>
      <c r="D35" s="273"/>
      <c r="E35" s="273"/>
      <c r="F35" s="273"/>
    </row>
    <row r="36" spans="1:6">
      <c r="A36" s="270"/>
      <c r="B36" s="272"/>
      <c r="C36" s="270"/>
      <c r="D36" s="270"/>
      <c r="E36" s="270"/>
      <c r="F36" s="270"/>
    </row>
    <row r="37" spans="1:6" ht="16.5" thickBot="1">
      <c r="A37" s="275" t="s">
        <v>1192</v>
      </c>
      <c r="B37" s="276">
        <f>B25+B35</f>
        <v>-1488815.08431511</v>
      </c>
      <c r="C37" s="270"/>
      <c r="D37" s="270"/>
      <c r="E37" s="270"/>
      <c r="F37" s="270"/>
    </row>
    <row r="38" spans="1:6" ht="16.5" thickTop="1"/>
  </sheetData>
  <mergeCells count="4">
    <mergeCell ref="A1:D1"/>
    <mergeCell ref="A2:D2"/>
    <mergeCell ref="A3:D3"/>
    <mergeCell ref="A4:D4"/>
  </mergeCells>
  <pageMargins left="0.7" right="0.7" top="0.75" bottom="0.75" header="0.3" footer="0.3"/>
  <pageSetup scale="78" orientation="portrait" r:id="rId1"/>
  <headerFooter>
    <oddFooter>&amp;LCascade Natural Gas&amp;C&amp;"Times New Roman,Bold"&amp;P of &amp;N&amp;RRate of Return Report</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3E4F6BCA26D4124898A947854461FAE8" ma:contentTypeVersion="36" ma:contentTypeDescription="" ma:contentTypeScope="" ma:versionID="4c46da19f1aa6922a290bf80d09dfee8">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Exhibit - List</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Formal</CaseStatus>
    <OpenedDate xmlns="dc463f71-b30c-4ab2-9473-d307f9d35888">2021-09-30T07:00:00+00:00</OpenedDate>
    <SignificantOrder xmlns="dc463f71-b30c-4ab2-9473-d307f9d35888">false</SignificantOrder>
    <Date1 xmlns="dc463f71-b30c-4ab2-9473-d307f9d35888">2022-05-25T07:00:00+00:00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210755</DocketNumber>
    <DelegatedOrder xmlns="dc463f71-b30c-4ab2-9473-d307f9d35888">false</DelegatedOrder>
  </documentManagement>
</p:properties>
</file>

<file path=customXml/itemProps1.xml><?xml version="1.0" encoding="utf-8"?>
<ds:datastoreItem xmlns:ds="http://schemas.openxmlformats.org/officeDocument/2006/customXml" ds:itemID="{25AAFE07-3609-4CB1-B0FE-1EEF86E8509C}"/>
</file>

<file path=customXml/itemProps2.xml><?xml version="1.0" encoding="utf-8"?>
<ds:datastoreItem xmlns:ds="http://schemas.openxmlformats.org/officeDocument/2006/customXml" ds:itemID="{35ADCDA2-C935-400C-87C9-3624105F31F7}"/>
</file>

<file path=customXml/itemProps3.xml><?xml version="1.0" encoding="utf-8"?>
<ds:datastoreItem xmlns:ds="http://schemas.openxmlformats.org/officeDocument/2006/customXml" ds:itemID="{06552BAC-7F89-4B41-A3F2-CB4D411F84A4}"/>
</file>

<file path=customXml/itemProps4.xml><?xml version="1.0" encoding="utf-8"?>
<ds:datastoreItem xmlns:ds="http://schemas.openxmlformats.org/officeDocument/2006/customXml" ds:itemID="{6FF0125D-8C7E-4EC5-BB47-95299416CFE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WA Title Sheet</vt:lpstr>
      <vt:lpstr>Statement Title</vt:lpstr>
      <vt:lpstr>Dec. St. of Operations</vt:lpstr>
      <vt:lpstr>ROR Title Sheet</vt:lpstr>
      <vt:lpstr>Summary</vt:lpstr>
      <vt:lpstr>Adj. Title Sheet</vt:lpstr>
      <vt:lpstr>Acct. Adj. Summary</vt:lpstr>
      <vt:lpstr>Promo Adv Adj</vt:lpstr>
      <vt:lpstr>Incentives Adjustment</vt:lpstr>
      <vt:lpstr>Directors and Officers Adj</vt:lpstr>
      <vt:lpstr> Working Capital (AMA)</vt:lpstr>
      <vt:lpstr>' Working Capital (AMA)'!Print_Area</vt:lpstr>
      <vt:lpstr>'Acct. Adj. Summary'!Print_Area</vt:lpstr>
      <vt:lpstr>'Dec. St. of Operations'!Print_Area</vt:lpstr>
      <vt:lpstr>'Promo Adv Adj'!Print_Area</vt:lpstr>
      <vt:lpstr>'ROR Title Sheet'!Print_Area</vt:lpstr>
      <vt:lpstr>Summary!Print_Area</vt:lpstr>
      <vt:lpstr>'WA Title Sheet'!Print_Area</vt:lpstr>
      <vt:lpstr>' Working Capital (AMA)'!Print_Titles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2011-03-31T22:13:46Z</dcterms:created>
  <dcterms:modified xsi:type="dcterms:W3CDTF">2022-04-29T02:39:46Z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0x0101006E56B4D1795A2E4DB2F0B01679ED314A003E4F6BCA26D4124898A947854461FAE8</vt:lpwstr>
  </property>
  <property fmtid="{D5CDD505-2E9C-101B-9397-08002B2CF9AE}" pid="3" name="_docset_NoMedatataSyncRequired">
    <vt:lpwstr>False</vt:lpwstr>
  </property>
  <property fmtid="{D5CDD505-2E9C-101B-9397-08002B2CF9AE}" pid="4" name="IsEFSEC">
    <vt:bool>false</vt:bool>
  </property>
</Properties>
</file>