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585" windowWidth="18495" windowHeight="11445" firstSheet="5" activeTab="5"/>
  </bookViews>
  <sheets>
    <sheet name="Exhibit 2 - Labor - Non Exec" sheetId="4" r:id="rId1"/>
    <sheet name="Exhibit 2-Labor-Non Exe (Redac)" sheetId="12" r:id="rId2"/>
    <sheet name="Exhibit 3 - Labor Exec" sheetId="5" r:id="rId3"/>
    <sheet name="Exhibit 3 - Labor Exec (Redact)" sheetId="11" r:id="rId4"/>
    <sheet name="Exhibit No 4 - Mercury Emission" sheetId="6" r:id="rId5"/>
    <sheet name="Exhibit 5 - Insurance" sheetId="7" r:id="rId6"/>
    <sheet name="Exhibit 6 - Insurance" sheetId="8" r:id="rId7"/>
    <sheet name="Exhibit 6 - Insurance (Redacte)" sheetId="9" r:id="rId8"/>
  </sheets>
  <calcPr calcId="125725"/>
</workbook>
</file>

<file path=xl/calcChain.xml><?xml version="1.0" encoding="utf-8"?>
<calcChain xmlns="http://schemas.openxmlformats.org/spreadsheetml/2006/main">
  <c r="K39" i="5"/>
  <c r="K40"/>
  <c r="K41"/>
  <c r="K42"/>
  <c r="K43"/>
  <c r="K44"/>
  <c r="K38"/>
  <c r="K22"/>
  <c r="K23"/>
  <c r="K24"/>
  <c r="K25"/>
  <c r="K21"/>
  <c r="K17"/>
  <c r="J30" i="8"/>
  <c r="J31"/>
  <c r="J32"/>
  <c r="J33"/>
  <c r="J34"/>
  <c r="J35"/>
  <c r="J36"/>
  <c r="J37"/>
  <c r="J38"/>
  <c r="J39"/>
  <c r="J29"/>
  <c r="K29" s="1"/>
  <c r="F50"/>
  <c r="K46"/>
  <c r="H46"/>
  <c r="K45"/>
  <c r="H45"/>
  <c r="K44"/>
  <c r="K47" s="1"/>
  <c r="H44"/>
  <c r="H47" s="1"/>
  <c r="K39"/>
  <c r="H39"/>
  <c r="K38"/>
  <c r="H38"/>
  <c r="K37"/>
  <c r="H37"/>
  <c r="K36"/>
  <c r="H36"/>
  <c r="K35"/>
  <c r="H35"/>
  <c r="K34"/>
  <c r="H34"/>
  <c r="K33"/>
  <c r="H33"/>
  <c r="K32"/>
  <c r="H32"/>
  <c r="K31"/>
  <c r="H31"/>
  <c r="K30"/>
  <c r="H30"/>
  <c r="H29"/>
  <c r="H40" s="1"/>
  <c r="K24"/>
  <c r="H24"/>
  <c r="K23"/>
  <c r="H23"/>
  <c r="K22"/>
  <c r="H22"/>
  <c r="K21"/>
  <c r="H21"/>
  <c r="K20"/>
  <c r="H20"/>
  <c r="K19"/>
  <c r="H19"/>
  <c r="K18"/>
  <c r="H18"/>
  <c r="K17"/>
  <c r="H17"/>
  <c r="K16"/>
  <c r="K25" s="1"/>
  <c r="H16"/>
  <c r="H25" s="1"/>
  <c r="H50" s="1"/>
  <c r="G19" i="7"/>
  <c r="H18" i="6"/>
  <c r="J18"/>
  <c r="H19"/>
  <c r="J19"/>
  <c r="J20"/>
  <c r="H21"/>
  <c r="J21"/>
  <c r="H23"/>
  <c r="J23"/>
  <c r="H25"/>
  <c r="J25"/>
  <c r="I45" i="5"/>
  <c r="I47" s="1"/>
  <c r="G45"/>
  <c r="E45"/>
  <c r="K45"/>
  <c r="I19"/>
  <c r="I26" s="1"/>
  <c r="G19"/>
  <c r="G26" s="1"/>
  <c r="E19"/>
  <c r="E26" s="1"/>
  <c r="I45" i="4"/>
  <c r="I47" s="1"/>
  <c r="G45"/>
  <c r="E45"/>
  <c r="K44"/>
  <c r="K43"/>
  <c r="K42"/>
  <c r="K41"/>
  <c r="K40"/>
  <c r="K39"/>
  <c r="K38"/>
  <c r="K45" s="1"/>
  <c r="K25"/>
  <c r="K24"/>
  <c r="K23"/>
  <c r="K22"/>
  <c r="K21"/>
  <c r="I19"/>
  <c r="I26" s="1"/>
  <c r="G19"/>
  <c r="G26" s="1"/>
  <c r="E19"/>
  <c r="E26" s="1"/>
  <c r="K18"/>
  <c r="K17"/>
  <c r="K40" i="8" l="1"/>
  <c r="K50" s="1"/>
  <c r="G44" i="7"/>
  <c r="G31"/>
  <c r="G21"/>
  <c r="G23" s="1"/>
  <c r="I28" i="4"/>
  <c r="I30" s="1"/>
  <c r="I30" i="5"/>
  <c r="I28"/>
  <c r="K19" i="4"/>
  <c r="K26" s="1"/>
  <c r="I49"/>
  <c r="K19" i="5"/>
  <c r="K26" s="1"/>
  <c r="I49"/>
  <c r="G33" i="7" l="1"/>
  <c r="G35" s="1"/>
  <c r="G46"/>
  <c r="G48" s="1"/>
  <c r="E44"/>
  <c r="E31"/>
  <c r="G51" l="1"/>
  <c r="E46"/>
  <c r="E48" s="1"/>
  <c r="E33"/>
  <c r="E35" s="1"/>
</calcChain>
</file>

<file path=xl/sharedStrings.xml><?xml version="1.0" encoding="utf-8"?>
<sst xmlns="http://schemas.openxmlformats.org/spreadsheetml/2006/main" count="314" uniqueCount="93">
  <si>
    <t>Avista Utilities, Inc.</t>
  </si>
  <si>
    <t>Exhibit No. ___ (AMCL - 2)</t>
  </si>
  <si>
    <t>Test Year Ended September 2008</t>
  </si>
  <si>
    <t>Witness: Ann M. C. LaRue</t>
  </si>
  <si>
    <t>Docket No. 090134 &amp; 090135</t>
  </si>
  <si>
    <t>Non-Executive Labor</t>
  </si>
  <si>
    <t>Line No.</t>
  </si>
  <si>
    <t>Electric PF3</t>
  </si>
  <si>
    <t>Company</t>
  </si>
  <si>
    <t>Staff</t>
  </si>
  <si>
    <t>Difference</t>
  </si>
  <si>
    <t>As Originally Filed</t>
  </si>
  <si>
    <t>As Corrected in DR 96C</t>
  </si>
  <si>
    <t>Production</t>
  </si>
  <si>
    <t>Transmission</t>
  </si>
  <si>
    <t>Total Production &amp; Transmission</t>
  </si>
  <si>
    <t>Distribution</t>
  </si>
  <si>
    <t>Customer Accounts</t>
  </si>
  <si>
    <t>Customer Service &amp; Info</t>
  </si>
  <si>
    <t>Sales &amp; Marketing</t>
  </si>
  <si>
    <t>Admin &amp; General</t>
  </si>
  <si>
    <t>Total Washington Expense</t>
  </si>
  <si>
    <t>Income Tax</t>
  </si>
  <si>
    <t>Decrease to NOI after Income Taxes</t>
  </si>
  <si>
    <t>Gas PF1</t>
  </si>
  <si>
    <t>Underground Storage</t>
  </si>
  <si>
    <t>IncomeTax</t>
  </si>
  <si>
    <r>
      <t>Workpaper for Elizabeth Andrews, PF3</t>
    </r>
    <r>
      <rPr>
        <vertAlign val="subscript"/>
        <sz val="8"/>
        <color theme="1"/>
        <rFont val="Arial"/>
        <family val="2"/>
      </rPr>
      <t>2</t>
    </r>
  </si>
  <si>
    <r>
      <t>Workpaper for Elizabeth Andrews, PF1</t>
    </r>
    <r>
      <rPr>
        <vertAlign val="subscript"/>
        <sz val="8"/>
        <color theme="1"/>
        <rFont val="Arial"/>
        <family val="2"/>
      </rPr>
      <t>2</t>
    </r>
  </si>
  <si>
    <t>Avista Utilities, Inc</t>
  </si>
  <si>
    <t>Exhibit No. ___ (AMCL - 3)</t>
  </si>
  <si>
    <t>Test Year Ended September 30, 2008</t>
  </si>
  <si>
    <t>Executive Labor</t>
  </si>
  <si>
    <t>Electric PF4</t>
  </si>
  <si>
    <t>Gas PF2</t>
  </si>
  <si>
    <t>PC Data Request Number 428</t>
  </si>
  <si>
    <t>Adjusted annual cost</t>
  </si>
  <si>
    <t>Allocation based on Production / Transmission Ratio</t>
  </si>
  <si>
    <t>Adjustment after Income Taxes</t>
  </si>
  <si>
    <t>Adjustment</t>
  </si>
  <si>
    <t>Idaho State Income Taxes</t>
  </si>
  <si>
    <t>Net Income Before Taxes</t>
  </si>
  <si>
    <t>2, 3</t>
  </si>
  <si>
    <t>Mercury Emissions O&amp;M Expense</t>
  </si>
  <si>
    <t>Allocation Factor</t>
  </si>
  <si>
    <t>Idaho</t>
  </si>
  <si>
    <t>Washington</t>
  </si>
  <si>
    <t>Total System</t>
  </si>
  <si>
    <t>Mercury Emission O&amp;M PF14</t>
  </si>
  <si>
    <t>Docket No. 090134 &amp; 09135</t>
  </si>
  <si>
    <t>Avista Utitlites, Inc</t>
  </si>
  <si>
    <t>Insurance Expense</t>
  </si>
  <si>
    <t>Allocator</t>
  </si>
  <si>
    <t>Test Period Insurance Expense</t>
  </si>
  <si>
    <t>Staff Proposed Insurance Expense</t>
  </si>
  <si>
    <t>Total Adjustment</t>
  </si>
  <si>
    <t>Adjustment After Income Taxes</t>
  </si>
  <si>
    <t>Electric PF18</t>
  </si>
  <si>
    <t>Note 4 &amp; 7</t>
  </si>
  <si>
    <t>Total</t>
  </si>
  <si>
    <t>Gas PF10</t>
  </si>
  <si>
    <t>Oregon</t>
  </si>
  <si>
    <t>Note 7</t>
  </si>
  <si>
    <t>Total (Line 24 + Line 37)</t>
  </si>
  <si>
    <t>Workpapers for Elizabeth Andrews, B3 &amp; B4</t>
  </si>
  <si>
    <t>Avista Utitlites, Inc.</t>
  </si>
  <si>
    <t>As Corrected in DR 142C</t>
  </si>
  <si>
    <t>Allocation to Utility</t>
  </si>
  <si>
    <t>General Liability</t>
  </si>
  <si>
    <t>$35 mm xs SIR</t>
  </si>
  <si>
    <t>Continuity Credit</t>
  </si>
  <si>
    <t>Terrorism</t>
  </si>
  <si>
    <t>Taxes &amp; fees</t>
  </si>
  <si>
    <t>$100mm xs $35mm</t>
  </si>
  <si>
    <t>EIM surplus</t>
  </si>
  <si>
    <t>$50mm xs $135mm</t>
  </si>
  <si>
    <t>Directors &amp; Officers Liability</t>
  </si>
  <si>
    <t>$15mm xs $35mm</t>
  </si>
  <si>
    <t>$15mm xs $50mm</t>
  </si>
  <si>
    <t>$15mm xs $65mm</t>
  </si>
  <si>
    <t>$15mm xs $80mm</t>
  </si>
  <si>
    <t>$5mm xs $95mm</t>
  </si>
  <si>
    <t>$10mm Side A / DIC</t>
  </si>
  <si>
    <t>Property</t>
  </si>
  <si>
    <t>$250mm limit</t>
  </si>
  <si>
    <t>$300mm limit</t>
  </si>
  <si>
    <t>Inspection services</t>
  </si>
  <si>
    <r>
      <t>Workpapers for Elizabeth Andrews, PF18</t>
    </r>
    <r>
      <rPr>
        <vertAlign val="subscript"/>
        <sz val="8"/>
        <rFont val="Arial"/>
        <family val="2"/>
      </rPr>
      <t>3</t>
    </r>
  </si>
  <si>
    <t>Exhibit No. ___ (AMCL - 4)</t>
  </si>
  <si>
    <t>Exhibit No. ___ (AMCL - 6)</t>
  </si>
  <si>
    <t>Exhibit No. ___ (AMCL - 5)</t>
  </si>
  <si>
    <t>Redacted</t>
  </si>
  <si>
    <r>
      <t>Exhibit No. ___ (AMCL -</t>
    </r>
    <r>
      <rPr>
        <sz val="8"/>
        <color rgb="FFFF0000"/>
        <rFont val="Arial"/>
        <family val="2"/>
      </rPr>
      <t xml:space="preserve"> </t>
    </r>
    <r>
      <rPr>
        <strike/>
        <sz val="8"/>
        <color rgb="FFFF0000"/>
        <rFont val="Calibri"/>
        <family val="2"/>
        <scheme val="minor"/>
      </rPr>
      <t>5</t>
    </r>
    <r>
      <rPr>
        <sz val="8"/>
        <color rgb="FFFF0000"/>
        <rFont val="Calibri"/>
        <family val="2"/>
        <scheme val="minor"/>
      </rPr>
      <t xml:space="preserve"> 6</t>
    </r>
    <r>
      <rPr>
        <sz val="8"/>
        <color rgb="FFFF000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</si>
</sst>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5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0.00000"/>
    <numFmt numFmtId="166" formatCode="0.0%"/>
  </numFmts>
  <fonts count="22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vertAlign val="subscript"/>
      <sz val="8"/>
      <color theme="1"/>
      <name val="Arial"/>
      <family val="2"/>
    </font>
    <font>
      <vertAlign val="superscript"/>
      <sz val="8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vertAlign val="superscript"/>
      <sz val="8"/>
      <name val="Calibri"/>
      <family val="2"/>
      <scheme val="minor"/>
    </font>
    <font>
      <vertAlign val="subscript"/>
      <sz val="8"/>
      <name val="Arial"/>
      <family val="2"/>
    </font>
    <font>
      <sz val="8"/>
      <color rgb="FFFF0000"/>
      <name val="Arial"/>
      <family val="2"/>
    </font>
    <font>
      <strike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0" fillId="0" borderId="1" xfId="0" applyFont="1" applyBorder="1"/>
    <xf numFmtId="0" fontId="0" fillId="0" borderId="0" xfId="0" applyFont="1"/>
    <xf numFmtId="0" fontId="4" fillId="0" borderId="0" xfId="0" applyFont="1"/>
    <xf numFmtId="0" fontId="4" fillId="0" borderId="0" xfId="0" applyFont="1" applyAlignment="1"/>
    <xf numFmtId="0" fontId="4" fillId="0" borderId="0" xfId="0" applyFont="1" applyBorder="1"/>
    <xf numFmtId="0" fontId="4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5" fontId="0" fillId="0" borderId="0" xfId="1" applyNumberFormat="1" applyFont="1"/>
    <xf numFmtId="5" fontId="0" fillId="0" borderId="0" xfId="1" applyNumberFormat="1" applyFont="1" applyBorder="1"/>
    <xf numFmtId="164" fontId="0" fillId="0" borderId="1" xfId="1" applyNumberFormat="1" applyFont="1" applyBorder="1"/>
    <xf numFmtId="164" fontId="0" fillId="0" borderId="0" xfId="1" applyNumberFormat="1" applyFont="1" applyBorder="1"/>
    <xf numFmtId="164" fontId="0" fillId="0" borderId="0" xfId="1" applyNumberFormat="1" applyFont="1"/>
    <xf numFmtId="0" fontId="5" fillId="0" borderId="0" xfId="1" applyNumberFormat="1" applyFont="1" applyBorder="1" applyAlignment="1">
      <alignment horizontal="left"/>
    </xf>
    <xf numFmtId="0" fontId="0" fillId="0" borderId="0" xfId="1" applyNumberFormat="1" applyFont="1"/>
    <xf numFmtId="9" fontId="0" fillId="0" borderId="0" xfId="1" applyNumberFormat="1" applyFont="1"/>
    <xf numFmtId="5" fontId="0" fillId="0" borderId="1" xfId="1" applyNumberFormat="1" applyFont="1" applyBorder="1"/>
    <xf numFmtId="0" fontId="0" fillId="0" borderId="0" xfId="1" applyNumberFormat="1" applyFont="1" applyAlignment="1"/>
    <xf numFmtId="0" fontId="0" fillId="0" borderId="0" xfId="1" applyNumberFormat="1" applyFont="1" applyBorder="1" applyAlignment="1">
      <alignment horizontal="left"/>
    </xf>
    <xf numFmtId="5" fontId="0" fillId="0" borderId="2" xfId="1" applyNumberFormat="1" applyFont="1" applyBorder="1"/>
    <xf numFmtId="43" fontId="0" fillId="0" borderId="0" xfId="0" applyNumberFormat="1"/>
    <xf numFmtId="43" fontId="0" fillId="0" borderId="0" xfId="0" applyNumberFormat="1" applyBorder="1"/>
    <xf numFmtId="5" fontId="0" fillId="0" borderId="0" xfId="0" applyNumberFormat="1"/>
    <xf numFmtId="164" fontId="0" fillId="0" borderId="0" xfId="0" applyNumberFormat="1"/>
    <xf numFmtId="164" fontId="0" fillId="0" borderId="1" xfId="0" applyNumberFormat="1" applyBorder="1"/>
    <xf numFmtId="0" fontId="5" fillId="0" borderId="0" xfId="0" applyFont="1" applyBorder="1"/>
    <xf numFmtId="9" fontId="0" fillId="0" borderId="0" xfId="0" applyNumberFormat="1"/>
    <xf numFmtId="0" fontId="0" fillId="0" borderId="0" xfId="0" applyBorder="1" applyAlignment="1">
      <alignment horizontal="left"/>
    </xf>
    <xf numFmtId="164" fontId="8" fillId="0" borderId="0" xfId="1" quotePrefix="1" applyNumberFormat="1" applyFont="1" applyAlignment="1">
      <alignment horizontal="right" vertical="top"/>
    </xf>
    <xf numFmtId="164" fontId="6" fillId="0" borderId="0" xfId="1" applyNumberFormat="1" applyFont="1" applyBorder="1" applyAlignment="1">
      <alignment horizontal="left"/>
    </xf>
    <xf numFmtId="164" fontId="1" fillId="0" borderId="0" xfId="1" applyNumberFormat="1" applyFont="1"/>
    <xf numFmtId="9" fontId="0" fillId="0" borderId="0" xfId="2" applyFont="1" applyFill="1"/>
    <xf numFmtId="10" fontId="0" fillId="0" borderId="0" xfId="2" applyNumberFormat="1" applyFont="1" applyFill="1"/>
    <xf numFmtId="0" fontId="5" fillId="0" borderId="0" xfId="1" applyNumberFormat="1" applyFont="1" applyAlignment="1">
      <alignment horizontal="left" vertical="top"/>
    </xf>
    <xf numFmtId="10" fontId="0" fillId="0" borderId="0" xfId="2" applyNumberFormat="1" applyFont="1"/>
    <xf numFmtId="10" fontId="0" fillId="0" borderId="0" xfId="2" applyNumberFormat="1" applyFont="1" applyBorder="1"/>
    <xf numFmtId="0" fontId="5" fillId="0" borderId="0" xfId="1" quotePrefix="1" applyNumberFormat="1" applyFont="1" applyAlignment="1">
      <alignment horizontal="left" vertical="top"/>
    </xf>
    <xf numFmtId="164" fontId="2" fillId="0" borderId="0" xfId="1" applyNumberFormat="1" applyFont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2" fillId="0" borderId="0" xfId="1" applyNumberFormat="1" applyFont="1" applyAlignment="1">
      <alignment horizontal="right"/>
    </xf>
    <xf numFmtId="164" fontId="9" fillId="0" borderId="0" xfId="1" applyNumberFormat="1" applyFont="1"/>
    <xf numFmtId="164" fontId="0" fillId="0" borderId="0" xfId="1" applyNumberFormat="1" applyFont="1" applyAlignment="1">
      <alignment horizontal="left"/>
    </xf>
    <xf numFmtId="164" fontId="3" fillId="0" borderId="0" xfId="1" applyNumberFormat="1" applyFont="1"/>
    <xf numFmtId="164" fontId="3" fillId="0" borderId="0" xfId="1" applyNumberFormat="1" applyFont="1" applyBorder="1"/>
    <xf numFmtId="164" fontId="3" fillId="0" borderId="0" xfId="1" applyNumberFormat="1" applyFont="1" applyAlignment="1">
      <alignment horizontal="left"/>
    </xf>
    <xf numFmtId="164" fontId="0" fillId="0" borderId="0" xfId="1" applyNumberFormat="1" applyFont="1" applyAlignment="1">
      <alignment horizontal="right"/>
    </xf>
    <xf numFmtId="0" fontId="10" fillId="0" borderId="0" xfId="3" applyAlignment="1">
      <alignment horizontal="left"/>
    </xf>
    <xf numFmtId="0" fontId="10" fillId="0" borderId="0" xfId="3"/>
    <xf numFmtId="0" fontId="10" fillId="0" borderId="0" xfId="3" applyFill="1" applyBorder="1"/>
    <xf numFmtId="0" fontId="10" fillId="0" borderId="0" xfId="3" applyAlignment="1">
      <alignment horizontal="left" indent="3"/>
    </xf>
    <xf numFmtId="0" fontId="10" fillId="0" borderId="0" xfId="3" applyFill="1"/>
    <xf numFmtId="0" fontId="10" fillId="0" borderId="0" xfId="3" applyAlignment="1"/>
    <xf numFmtId="0" fontId="11" fillId="0" borderId="0" xfId="3" applyFont="1"/>
    <xf numFmtId="0" fontId="10" fillId="0" borderId="1" xfId="3" applyBorder="1"/>
    <xf numFmtId="0" fontId="10" fillId="0" borderId="0" xfId="3" applyBorder="1"/>
    <xf numFmtId="0" fontId="12" fillId="0" borderId="0" xfId="3" applyFont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12" fillId="0" borderId="0" xfId="3" applyFont="1" applyFill="1" applyAlignment="1">
      <alignment horizontal="center"/>
    </xf>
    <xf numFmtId="164" fontId="0" fillId="0" borderId="0" xfId="4" applyNumberFormat="1" applyFont="1"/>
    <xf numFmtId="164" fontId="0" fillId="0" borderId="0" xfId="4" applyNumberFormat="1" applyFont="1" applyFill="1" applyBorder="1"/>
    <xf numFmtId="164" fontId="0" fillId="0" borderId="0" xfId="4" applyNumberFormat="1" applyFont="1" applyFill="1"/>
    <xf numFmtId="164" fontId="0" fillId="0" borderId="1" xfId="4" applyNumberFormat="1" applyFont="1" applyBorder="1"/>
    <xf numFmtId="0" fontId="8" fillId="0" borderId="0" xfId="3" applyFont="1" applyAlignment="1">
      <alignment horizontal="left"/>
    </xf>
    <xf numFmtId="0" fontId="13" fillId="0" borderId="0" xfId="3" quotePrefix="1" applyFont="1" applyAlignment="1">
      <alignment horizontal="left" vertical="top"/>
    </xf>
    <xf numFmtId="0" fontId="13" fillId="0" borderId="0" xfId="3" quotePrefix="1" applyFont="1" applyFill="1" applyAlignment="1">
      <alignment horizontal="left" vertical="top"/>
    </xf>
    <xf numFmtId="0" fontId="12" fillId="0" borderId="0" xfId="3" applyFont="1"/>
    <xf numFmtId="164" fontId="12" fillId="0" borderId="0" xfId="4" applyNumberFormat="1" applyFont="1"/>
    <xf numFmtId="164" fontId="12" fillId="0" borderId="0" xfId="4" applyNumberFormat="1" applyFont="1" applyFill="1"/>
    <xf numFmtId="0" fontId="14" fillId="0" borderId="0" xfId="3" applyFont="1"/>
    <xf numFmtId="9" fontId="14" fillId="0" borderId="0" xfId="3" applyNumberFormat="1" applyFont="1"/>
    <xf numFmtId="0" fontId="14" fillId="0" borderId="0" xfId="3" applyFont="1" applyFill="1" applyBorder="1"/>
    <xf numFmtId="164" fontId="14" fillId="0" borderId="1" xfId="4" applyNumberFormat="1" applyFont="1" applyBorder="1"/>
    <xf numFmtId="164" fontId="12" fillId="0" borderId="0" xfId="4" applyNumberFormat="1" applyFont="1" applyFill="1" applyBorder="1"/>
    <xf numFmtId="164" fontId="14" fillId="0" borderId="0" xfId="4" applyNumberFormat="1" applyFont="1"/>
    <xf numFmtId="164" fontId="14" fillId="0" borderId="2" xfId="4" applyNumberFormat="1" applyFont="1" applyBorder="1"/>
    <xf numFmtId="0" fontId="15" fillId="0" borderId="0" xfId="3" applyFont="1"/>
    <xf numFmtId="164" fontId="10" fillId="2" borderId="0" xfId="4" applyNumberFormat="1" applyFont="1" applyFill="1"/>
    <xf numFmtId="0" fontId="14" fillId="0" borderId="0" xfId="3" applyFont="1" applyAlignment="1">
      <alignment horizontal="left"/>
    </xf>
    <xf numFmtId="9" fontId="10" fillId="0" borderId="0" xfId="3" applyNumberFormat="1"/>
    <xf numFmtId="164" fontId="0" fillId="0" borderId="2" xfId="4" applyNumberFormat="1" applyFont="1" applyBorder="1"/>
    <xf numFmtId="165" fontId="10" fillId="0" borderId="0" xfId="3" applyNumberFormat="1"/>
    <xf numFmtId="164" fontId="0" fillId="0" borderId="0" xfId="4" applyNumberFormat="1" applyFont="1" applyBorder="1"/>
    <xf numFmtId="164" fontId="10" fillId="0" borderId="0" xfId="3" applyNumberFormat="1" applyBorder="1"/>
    <xf numFmtId="164" fontId="10" fillId="0" borderId="0" xfId="3" applyNumberFormat="1" applyFill="1" applyBorder="1"/>
    <xf numFmtId="0" fontId="8" fillId="0" borderId="0" xfId="3" applyFont="1" applyAlignment="1">
      <alignment horizontal="right" vertical="top"/>
    </xf>
    <xf numFmtId="0" fontId="16" fillId="0" borderId="0" xfId="3" applyFont="1"/>
    <xf numFmtId="0" fontId="16" fillId="0" borderId="0" xfId="3" applyFont="1" applyFill="1"/>
    <xf numFmtId="0" fontId="8" fillId="0" borderId="0" xfId="3" applyFont="1"/>
    <xf numFmtId="165" fontId="16" fillId="0" borderId="0" xfId="3" applyNumberFormat="1" applyFont="1" applyFill="1" applyAlignment="1">
      <alignment horizontal="center"/>
    </xf>
    <xf numFmtId="0" fontId="10" fillId="0" borderId="0" xfId="3" applyBorder="1" applyAlignment="1"/>
    <xf numFmtId="0" fontId="12" fillId="0" borderId="0" xfId="3" applyFont="1" applyBorder="1" applyAlignment="1">
      <alignment horizontal="center"/>
    </xf>
    <xf numFmtId="0" fontId="10" fillId="0" borderId="0" xfId="3" applyAlignment="1">
      <alignment horizontal="center"/>
    </xf>
    <xf numFmtId="164" fontId="14" fillId="0" borderId="0" xfId="4" applyNumberFormat="1" applyFont="1" applyAlignment="1">
      <alignment horizontal="center"/>
    </xf>
    <xf numFmtId="166" fontId="14" fillId="0" borderId="0" xfId="5" applyNumberFormat="1" applyFont="1" applyAlignment="1">
      <alignment horizontal="center"/>
    </xf>
    <xf numFmtId="164" fontId="14" fillId="0" borderId="0" xfId="4" applyNumberFormat="1" applyFont="1" applyBorder="1" applyAlignment="1">
      <alignment horizontal="center"/>
    </xf>
    <xf numFmtId="10" fontId="0" fillId="0" borderId="0" xfId="5" applyNumberFormat="1" applyFont="1" applyAlignment="1">
      <alignment horizontal="center"/>
    </xf>
    <xf numFmtId="164" fontId="0" fillId="0" borderId="0" xfId="4" applyNumberFormat="1" applyFont="1" applyAlignment="1">
      <alignment horizontal="center"/>
    </xf>
    <xf numFmtId="0" fontId="12" fillId="0" borderId="0" xfId="3" applyFont="1" applyBorder="1"/>
    <xf numFmtId="0" fontId="14" fillId="0" borderId="0" xfId="3" applyFont="1" applyBorder="1" applyAlignment="1">
      <alignment horizontal="left" indent="1"/>
    </xf>
    <xf numFmtId="166" fontId="14" fillId="0" borderId="0" xfId="5" applyNumberFormat="1" applyFont="1"/>
    <xf numFmtId="164" fontId="14" fillId="0" borderId="0" xfId="4" applyNumberFormat="1" applyFont="1" applyBorder="1"/>
    <xf numFmtId="10" fontId="0" fillId="0" borderId="0" xfId="5" applyNumberFormat="1" applyFont="1"/>
    <xf numFmtId="9" fontId="14" fillId="0" borderId="0" xfId="5" applyFont="1" applyAlignment="1">
      <alignment horizontal="left" indent="1"/>
    </xf>
    <xf numFmtId="0" fontId="14" fillId="0" borderId="0" xfId="3" applyFont="1" applyFill="1" applyBorder="1" applyAlignment="1">
      <alignment horizontal="left" indent="1"/>
    </xf>
    <xf numFmtId="0" fontId="14" fillId="0" borderId="0" xfId="3" applyFont="1" applyBorder="1"/>
    <xf numFmtId="164" fontId="14" fillId="0" borderId="3" xfId="4" applyNumberFormat="1" applyFont="1" applyBorder="1"/>
    <xf numFmtId="166" fontId="14" fillId="0" borderId="0" xfId="5" applyNumberFormat="1" applyFont="1" applyBorder="1"/>
    <xf numFmtId="164" fontId="0" fillId="0" borderId="3" xfId="4" applyNumberFormat="1" applyFont="1" applyBorder="1"/>
    <xf numFmtId="10" fontId="10" fillId="2" borderId="0" xfId="5" applyNumberFormat="1" applyFont="1" applyFill="1"/>
    <xf numFmtId="0" fontId="10" fillId="0" borderId="0" xfId="3" applyFont="1"/>
    <xf numFmtId="164" fontId="10" fillId="0" borderId="0" xfId="3" applyNumberFormat="1"/>
    <xf numFmtId="164" fontId="12" fillId="0" borderId="2" xfId="3" applyNumberFormat="1" applyFont="1" applyBorder="1"/>
    <xf numFmtId="0" fontId="17" fillId="0" borderId="0" xfId="3" applyFont="1" applyAlignment="1">
      <alignment horizontal="left"/>
    </xf>
    <xf numFmtId="164" fontId="12" fillId="0" borderId="0" xfId="3" applyNumberFormat="1" applyFont="1" applyBorder="1"/>
    <xf numFmtId="164" fontId="12" fillId="0" borderId="0" xfId="3" applyNumberFormat="1" applyFont="1"/>
    <xf numFmtId="0" fontId="17" fillId="0" borderId="0" xfId="3" applyFont="1" applyAlignment="1">
      <alignment horizontal="right"/>
    </xf>
    <xf numFmtId="0" fontId="0" fillId="0" borderId="0" xfId="0" applyAlignment="1">
      <alignment horizontal="left"/>
    </xf>
    <xf numFmtId="0" fontId="10" fillId="0" borderId="0" xfId="3" applyAlignment="1">
      <alignment horizontal="left"/>
    </xf>
    <xf numFmtId="164" fontId="14" fillId="3" borderId="0" xfId="4" applyNumberFormat="1" applyFont="1" applyFill="1"/>
    <xf numFmtId="164" fontId="0" fillId="3" borderId="0" xfId="4" applyNumberFormat="1" applyFont="1" applyFill="1"/>
    <xf numFmtId="164" fontId="0" fillId="3" borderId="1" xfId="4" applyNumberFormat="1" applyFont="1" applyFill="1" applyBorder="1"/>
    <xf numFmtId="5" fontId="0" fillId="3" borderId="0" xfId="1" applyNumberFormat="1" applyFont="1" applyFill="1"/>
    <xf numFmtId="164" fontId="0" fillId="3" borderId="1" xfId="1" applyNumberFormat="1" applyFont="1" applyFill="1" applyBorder="1"/>
    <xf numFmtId="164" fontId="0" fillId="3" borderId="0" xfId="1" applyNumberFormat="1" applyFont="1" applyFill="1" applyBorder="1"/>
    <xf numFmtId="164" fontId="0" fillId="3" borderId="0" xfId="1" applyNumberFormat="1" applyFont="1" applyFill="1"/>
    <xf numFmtId="5" fontId="0" fillId="3" borderId="0" xfId="0" applyNumberFormat="1" applyFill="1"/>
    <xf numFmtId="164" fontId="0" fillId="3" borderId="0" xfId="0" applyNumberFormat="1" applyFill="1"/>
    <xf numFmtId="164" fontId="0" fillId="3" borderId="1" xfId="0" applyNumberFormat="1" applyFill="1" applyBorder="1"/>
    <xf numFmtId="5" fontId="0" fillId="0" borderId="0" xfId="1" applyNumberFormat="1" applyFont="1" applyFill="1" applyBorder="1"/>
    <xf numFmtId="164" fontId="0" fillId="0" borderId="0" xfId="1" applyNumberFormat="1" applyFont="1" applyFill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164" fontId="6" fillId="0" borderId="0" xfId="1" applyNumberFormat="1" applyFont="1" applyAlignment="1">
      <alignment horizontal="left"/>
    </xf>
    <xf numFmtId="164" fontId="0" fillId="0" borderId="0" xfId="1" applyNumberFormat="1" applyFont="1" applyAlignment="1">
      <alignment horizontal="left"/>
    </xf>
    <xf numFmtId="0" fontId="10" fillId="0" borderId="0" xfId="3" applyAlignment="1">
      <alignment horizontal="left"/>
    </xf>
    <xf numFmtId="0" fontId="12" fillId="0" borderId="1" xfId="3" applyFont="1" applyBorder="1" applyAlignment="1">
      <alignment horizontal="center"/>
    </xf>
    <xf numFmtId="0" fontId="16" fillId="0" borderId="0" xfId="3" applyFont="1" applyAlignment="1">
      <alignment horizontal="left"/>
    </xf>
  </cellXfs>
  <cellStyles count="6">
    <cellStyle name="Comma" xfId="1" builtinId="3"/>
    <cellStyle name="Comma 2" xfId="4"/>
    <cellStyle name="Normal" xfId="0" builtinId="0"/>
    <cellStyle name="Normal 2" xfId="3"/>
    <cellStyle name="Percent" xfId="2" builtinId="5"/>
    <cellStyle name="Percent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Normal="100" workbookViewId="0">
      <selection activeCell="E30" sqref="E30"/>
    </sheetView>
  </sheetViews>
  <sheetFormatPr defaultRowHeight="12.75"/>
  <cols>
    <col min="1" max="1" width="7.85546875" style="7" bestFit="1" customWidth="1"/>
    <col min="2" max="2" width="2.28515625" customWidth="1"/>
    <col min="3" max="3" width="28.42578125" bestFit="1" customWidth="1"/>
    <col min="4" max="4" width="4.7109375" bestFit="1" customWidth="1"/>
    <col min="5" max="5" width="16.28515625" bestFit="1" customWidth="1"/>
    <col min="6" max="6" width="2.28515625" style="2" customWidth="1"/>
    <col min="7" max="7" width="21.140625" bestFit="1" customWidth="1"/>
    <col min="8" max="8" width="2.28515625" style="2" customWidth="1"/>
    <col min="9" max="9" width="11.140625" customWidth="1"/>
    <col min="10" max="10" width="2.28515625" style="2" customWidth="1"/>
    <col min="11" max="11" width="11.140625" customWidth="1"/>
    <col min="13" max="13" width="14.28515625" bestFit="1" customWidth="1"/>
  </cols>
  <sheetData>
    <row r="1" spans="1:13">
      <c r="A1" s="142" t="s">
        <v>0</v>
      </c>
      <c r="B1" s="142"/>
      <c r="C1" s="142"/>
      <c r="D1" s="1"/>
      <c r="I1" s="142" t="s">
        <v>1</v>
      </c>
      <c r="J1" s="142"/>
      <c r="K1" s="142"/>
    </row>
    <row r="2" spans="1:13">
      <c r="A2" s="142" t="s">
        <v>2</v>
      </c>
      <c r="B2" s="142"/>
      <c r="C2" s="142"/>
      <c r="D2" s="1"/>
      <c r="I2" s="142" t="s">
        <v>3</v>
      </c>
      <c r="J2" s="142"/>
      <c r="K2" s="142"/>
    </row>
    <row r="3" spans="1:13">
      <c r="A3" s="142" t="s">
        <v>4</v>
      </c>
      <c r="B3" s="142"/>
      <c r="C3" s="142"/>
      <c r="D3" s="1"/>
    </row>
    <row r="7" spans="1:13" s="4" customFormat="1" ht="15.75">
      <c r="A7" s="3"/>
      <c r="C7" s="4" t="s">
        <v>5</v>
      </c>
      <c r="F7" s="5"/>
      <c r="H7" s="5"/>
      <c r="J7" s="5"/>
    </row>
    <row r="8" spans="1:13" s="4" customFormat="1" ht="15.75">
      <c r="A8" s="3"/>
      <c r="F8" s="5"/>
      <c r="H8" s="5"/>
      <c r="J8" s="5"/>
    </row>
    <row r="9" spans="1:13" s="4" customFormat="1" ht="15.75">
      <c r="A9" s="3"/>
      <c r="F9" s="5"/>
      <c r="H9" s="5"/>
      <c r="J9" s="5"/>
    </row>
    <row r="11" spans="1:13">
      <c r="A11" s="6" t="s">
        <v>6</v>
      </c>
    </row>
    <row r="12" spans="1:13">
      <c r="A12" s="7">
        <v>1</v>
      </c>
    </row>
    <row r="13" spans="1:13" s="8" customFormat="1" ht="15">
      <c r="A13" s="7">
        <v>2</v>
      </c>
      <c r="C13" s="9" t="s">
        <v>7</v>
      </c>
      <c r="D13" s="9"/>
      <c r="F13" s="10"/>
      <c r="G13" s="9"/>
      <c r="H13" s="11"/>
      <c r="I13" s="9"/>
      <c r="J13" s="11"/>
      <c r="K13" s="9"/>
      <c r="M13" s="9"/>
    </row>
    <row r="14" spans="1:13" s="3" customFormat="1">
      <c r="A14" s="7">
        <v>3</v>
      </c>
      <c r="E14" s="141" t="s">
        <v>8</v>
      </c>
      <c r="F14" s="141"/>
      <c r="G14" s="141"/>
      <c r="H14" s="12"/>
      <c r="I14" s="13" t="s">
        <v>9</v>
      </c>
      <c r="J14" s="14"/>
      <c r="K14" s="13" t="s">
        <v>10</v>
      </c>
    </row>
    <row r="15" spans="1:13">
      <c r="A15" s="7">
        <v>4</v>
      </c>
      <c r="E15" s="15" t="s">
        <v>11</v>
      </c>
      <c r="F15" s="16"/>
      <c r="G15" s="15" t="s">
        <v>12</v>
      </c>
      <c r="H15" s="16"/>
      <c r="I15" s="17"/>
      <c r="J15" s="18"/>
      <c r="K15" s="17"/>
    </row>
    <row r="16" spans="1:13">
      <c r="A16" s="7">
        <v>5</v>
      </c>
    </row>
    <row r="17" spans="1:11">
      <c r="A17" s="7">
        <v>6</v>
      </c>
      <c r="C17" t="s">
        <v>13</v>
      </c>
      <c r="E17" s="19">
        <v>800883</v>
      </c>
      <c r="F17" s="20"/>
      <c r="G17" s="19">
        <v>798009</v>
      </c>
      <c r="H17" s="20"/>
      <c r="I17" s="19">
        <v>465797</v>
      </c>
      <c r="J17" s="20"/>
      <c r="K17" s="19">
        <f>G17-I17</f>
        <v>332212</v>
      </c>
    </row>
    <row r="18" spans="1:11">
      <c r="A18" s="7">
        <v>7</v>
      </c>
      <c r="C18" t="s">
        <v>14</v>
      </c>
      <c r="E18" s="21">
        <v>230515</v>
      </c>
      <c r="F18" s="22"/>
      <c r="G18" s="21">
        <v>230515</v>
      </c>
      <c r="H18" s="22"/>
      <c r="I18" s="21">
        <v>133256</v>
      </c>
      <c r="J18" s="22"/>
      <c r="K18" s="21">
        <f>G18-I18</f>
        <v>97259</v>
      </c>
    </row>
    <row r="19" spans="1:11">
      <c r="A19" s="7">
        <v>8</v>
      </c>
      <c r="C19" t="s">
        <v>15</v>
      </c>
      <c r="E19" s="19">
        <f>SUM(E17:E18)</f>
        <v>1031398</v>
      </c>
      <c r="F19" s="20"/>
      <c r="G19" s="19">
        <f>SUM(G17:G18)</f>
        <v>1028524</v>
      </c>
      <c r="H19" s="20"/>
      <c r="I19" s="19">
        <f>SUM(I17:I18)</f>
        <v>599053</v>
      </c>
      <c r="J19" s="20"/>
      <c r="K19" s="19">
        <f>G19-I19</f>
        <v>429471</v>
      </c>
    </row>
    <row r="20" spans="1:11">
      <c r="A20" s="7">
        <v>9</v>
      </c>
      <c r="E20" s="23"/>
      <c r="F20" s="22"/>
      <c r="G20" s="23"/>
      <c r="H20" s="22"/>
      <c r="I20" s="23"/>
      <c r="J20" s="22"/>
      <c r="K20" s="23"/>
    </row>
    <row r="21" spans="1:11">
      <c r="A21" s="7">
        <v>10</v>
      </c>
      <c r="C21" t="s">
        <v>16</v>
      </c>
      <c r="E21" s="19">
        <v>841706</v>
      </c>
      <c r="F21" s="20"/>
      <c r="G21" s="19">
        <v>841706</v>
      </c>
      <c r="H21" s="20"/>
      <c r="I21" s="19">
        <v>494559</v>
      </c>
      <c r="J21" s="20"/>
      <c r="K21" s="19">
        <f>G21-I21</f>
        <v>347147</v>
      </c>
    </row>
    <row r="22" spans="1:11">
      <c r="A22" s="7">
        <v>11</v>
      </c>
      <c r="C22" t="s">
        <v>17</v>
      </c>
      <c r="E22" s="23">
        <v>348123</v>
      </c>
      <c r="F22" s="22"/>
      <c r="G22" s="23">
        <v>348123</v>
      </c>
      <c r="H22" s="22"/>
      <c r="I22" s="23">
        <v>201499</v>
      </c>
      <c r="J22" s="22"/>
      <c r="K22" s="23">
        <f>G22-I22</f>
        <v>146624</v>
      </c>
    </row>
    <row r="23" spans="1:11">
      <c r="A23" s="7">
        <v>12</v>
      </c>
      <c r="C23" t="s">
        <v>18</v>
      </c>
      <c r="E23" s="23">
        <v>19649</v>
      </c>
      <c r="F23" s="22"/>
      <c r="G23" s="23">
        <v>19649</v>
      </c>
      <c r="H23" s="22"/>
      <c r="I23" s="23">
        <v>11262</v>
      </c>
      <c r="J23" s="22"/>
      <c r="K23" s="23">
        <f>G23-I23</f>
        <v>8387</v>
      </c>
    </row>
    <row r="24" spans="1:11">
      <c r="A24" s="7">
        <v>13</v>
      </c>
      <c r="C24" t="s">
        <v>19</v>
      </c>
      <c r="E24" s="23">
        <v>30624</v>
      </c>
      <c r="F24" s="22"/>
      <c r="G24" s="23">
        <v>30624</v>
      </c>
      <c r="H24" s="22"/>
      <c r="I24" s="23">
        <v>17552</v>
      </c>
      <c r="J24" s="22"/>
      <c r="K24" s="23">
        <f>G24-I24</f>
        <v>13072</v>
      </c>
    </row>
    <row r="25" spans="1:11">
      <c r="A25" s="7">
        <v>14</v>
      </c>
      <c r="C25" t="s">
        <v>20</v>
      </c>
      <c r="E25" s="21">
        <v>715098</v>
      </c>
      <c r="F25" s="22"/>
      <c r="G25" s="21">
        <v>719856</v>
      </c>
      <c r="H25" s="22"/>
      <c r="I25" s="21">
        <v>413824</v>
      </c>
      <c r="J25" s="22"/>
      <c r="K25" s="21">
        <f>G25-I25</f>
        <v>306032</v>
      </c>
    </row>
    <row r="26" spans="1:11">
      <c r="A26" s="7">
        <v>15</v>
      </c>
      <c r="C26" t="s">
        <v>21</v>
      </c>
      <c r="E26" s="19">
        <f>SUM(E19:E25)</f>
        <v>2986598</v>
      </c>
      <c r="F26" s="24">
        <v>1</v>
      </c>
      <c r="G26" s="19">
        <f>SUM(G19:G25)</f>
        <v>2988482</v>
      </c>
      <c r="H26" s="20"/>
      <c r="I26" s="19">
        <f>SUM(I19:I25)</f>
        <v>1737749</v>
      </c>
      <c r="J26" s="20"/>
      <c r="K26" s="19">
        <f>SUM(K19:K25)</f>
        <v>1250733</v>
      </c>
    </row>
    <row r="27" spans="1:11">
      <c r="A27" s="7">
        <v>16</v>
      </c>
      <c r="E27" s="23"/>
      <c r="F27" s="22"/>
      <c r="G27" s="23"/>
      <c r="H27" s="22"/>
      <c r="I27" s="23"/>
      <c r="J27" s="22"/>
      <c r="K27" s="23"/>
    </row>
    <row r="28" spans="1:11" s="23" customFormat="1">
      <c r="A28" s="7">
        <v>17</v>
      </c>
      <c r="C28" s="25" t="s">
        <v>22</v>
      </c>
      <c r="D28" s="26">
        <v>0.35</v>
      </c>
      <c r="F28" s="22"/>
      <c r="H28" s="22"/>
      <c r="I28" s="27">
        <f>I26*0.35</f>
        <v>608212.14999999991</v>
      </c>
      <c r="J28" s="20"/>
    </row>
    <row r="29" spans="1:11" s="23" customFormat="1">
      <c r="A29" s="7">
        <v>18</v>
      </c>
      <c r="C29" s="25"/>
      <c r="D29" s="25"/>
      <c r="F29" s="22"/>
      <c r="H29" s="22"/>
      <c r="J29" s="22"/>
    </row>
    <row r="30" spans="1:11" s="23" customFormat="1" ht="13.5" thickBot="1">
      <c r="A30" s="7">
        <v>19</v>
      </c>
      <c r="C30" s="142" t="s">
        <v>23</v>
      </c>
      <c r="D30" s="142"/>
      <c r="E30" s="28"/>
      <c r="F30" s="29"/>
      <c r="H30" s="22"/>
      <c r="I30" s="30">
        <f>I26-I28</f>
        <v>1129536.8500000001</v>
      </c>
      <c r="J30" s="20"/>
    </row>
    <row r="31" spans="1:11" ht="13.5" thickTop="1">
      <c r="A31" s="7">
        <v>20</v>
      </c>
      <c r="I31" s="31"/>
      <c r="J31" s="32"/>
    </row>
    <row r="32" spans="1:11">
      <c r="A32" s="7">
        <v>21</v>
      </c>
      <c r="I32" s="31"/>
      <c r="J32" s="32"/>
    </row>
    <row r="33" spans="1:11">
      <c r="A33" s="7">
        <v>22</v>
      </c>
    </row>
    <row r="34" spans="1:11" s="8" customFormat="1" ht="15">
      <c r="A34" s="7">
        <v>23</v>
      </c>
      <c r="C34" s="9" t="s">
        <v>24</v>
      </c>
      <c r="D34" s="9"/>
      <c r="F34" s="10"/>
      <c r="G34" s="9"/>
      <c r="H34" s="11"/>
      <c r="I34" s="9"/>
      <c r="J34" s="11"/>
      <c r="K34" s="9"/>
    </row>
    <row r="35" spans="1:11" s="3" customFormat="1">
      <c r="A35" s="7">
        <v>24</v>
      </c>
      <c r="E35" s="141" t="s">
        <v>8</v>
      </c>
      <c r="F35" s="141"/>
      <c r="G35" s="141"/>
      <c r="H35" s="12"/>
      <c r="I35" s="13" t="s">
        <v>9</v>
      </c>
      <c r="J35" s="14"/>
      <c r="K35" s="13" t="s">
        <v>10</v>
      </c>
    </row>
    <row r="36" spans="1:11">
      <c r="A36" s="7">
        <v>25</v>
      </c>
      <c r="E36" s="15" t="s">
        <v>11</v>
      </c>
      <c r="F36" s="16"/>
      <c r="G36" s="15" t="s">
        <v>12</v>
      </c>
      <c r="H36" s="16"/>
      <c r="I36" s="17"/>
      <c r="J36" s="18"/>
      <c r="K36" s="17"/>
    </row>
    <row r="37" spans="1:11">
      <c r="A37" s="7">
        <v>26</v>
      </c>
    </row>
    <row r="38" spans="1:11">
      <c r="A38" s="7">
        <v>27</v>
      </c>
      <c r="C38" t="s">
        <v>13</v>
      </c>
      <c r="E38" s="19">
        <v>33444</v>
      </c>
      <c r="F38" s="20"/>
      <c r="G38" s="19">
        <v>32552</v>
      </c>
      <c r="H38" s="20"/>
      <c r="I38" s="19">
        <v>18657</v>
      </c>
      <c r="J38" s="20"/>
      <c r="K38" s="33">
        <f t="shared" ref="K38:K44" si="0">G38-I38</f>
        <v>13895</v>
      </c>
    </row>
    <row r="39" spans="1:11">
      <c r="A39" s="7">
        <v>28</v>
      </c>
      <c r="C39" t="s">
        <v>25</v>
      </c>
      <c r="E39" s="22">
        <v>639</v>
      </c>
      <c r="F39" s="22"/>
      <c r="G39" s="22">
        <v>639</v>
      </c>
      <c r="H39" s="22"/>
      <c r="I39" s="23">
        <v>366</v>
      </c>
      <c r="J39" s="22"/>
      <c r="K39" s="34">
        <f t="shared" si="0"/>
        <v>273</v>
      </c>
    </row>
    <row r="40" spans="1:11">
      <c r="A40" s="7">
        <v>29</v>
      </c>
      <c r="C40" t="s">
        <v>16</v>
      </c>
      <c r="E40" s="23">
        <v>328886</v>
      </c>
      <c r="F40" s="22"/>
      <c r="G40" s="23">
        <v>328886</v>
      </c>
      <c r="H40" s="22"/>
      <c r="I40" s="23">
        <v>193388</v>
      </c>
      <c r="J40" s="22"/>
      <c r="K40" s="34">
        <f t="shared" si="0"/>
        <v>135498</v>
      </c>
    </row>
    <row r="41" spans="1:11">
      <c r="A41" s="7">
        <v>30</v>
      </c>
      <c r="C41" t="s">
        <v>17</v>
      </c>
      <c r="E41" s="23">
        <v>204778</v>
      </c>
      <c r="F41" s="22"/>
      <c r="G41" s="23">
        <v>204778</v>
      </c>
      <c r="H41" s="22"/>
      <c r="I41" s="23">
        <v>118539</v>
      </c>
      <c r="J41" s="22"/>
      <c r="K41" s="34">
        <f t="shared" si="0"/>
        <v>86239</v>
      </c>
    </row>
    <row r="42" spans="1:11">
      <c r="A42" s="7">
        <v>31</v>
      </c>
      <c r="C42" t="s">
        <v>18</v>
      </c>
      <c r="E42" s="23">
        <v>12164</v>
      </c>
      <c r="F42" s="22"/>
      <c r="G42" s="23">
        <v>12164</v>
      </c>
      <c r="H42" s="22"/>
      <c r="I42" s="23">
        <v>6972</v>
      </c>
      <c r="J42" s="22"/>
      <c r="K42" s="34">
        <f t="shared" si="0"/>
        <v>5192</v>
      </c>
    </row>
    <row r="43" spans="1:11">
      <c r="A43" s="7">
        <v>32</v>
      </c>
      <c r="C43" t="s">
        <v>19</v>
      </c>
      <c r="E43" s="23">
        <v>18838</v>
      </c>
      <c r="F43" s="22"/>
      <c r="G43" s="23">
        <v>18838</v>
      </c>
      <c r="H43" s="22"/>
      <c r="I43" s="23">
        <v>10797</v>
      </c>
      <c r="J43" s="22"/>
      <c r="K43" s="34">
        <f t="shared" si="0"/>
        <v>8041</v>
      </c>
    </row>
    <row r="44" spans="1:11">
      <c r="A44" s="7">
        <v>33</v>
      </c>
      <c r="C44" t="s">
        <v>20</v>
      </c>
      <c r="E44" s="21">
        <v>187591</v>
      </c>
      <c r="F44" s="22"/>
      <c r="G44" s="21">
        <v>188907</v>
      </c>
      <c r="H44" s="22"/>
      <c r="I44" s="21">
        <v>108535</v>
      </c>
      <c r="J44" s="22"/>
      <c r="K44" s="35">
        <f t="shared" si="0"/>
        <v>80372</v>
      </c>
    </row>
    <row r="45" spans="1:11">
      <c r="A45" s="7">
        <v>34</v>
      </c>
      <c r="C45" t="s">
        <v>21</v>
      </c>
      <c r="E45" s="19">
        <f>SUM(E38:E44)</f>
        <v>786340</v>
      </c>
      <c r="F45" s="24">
        <v>2</v>
      </c>
      <c r="G45" s="19">
        <f>SUM(G38:G44)</f>
        <v>786764</v>
      </c>
      <c r="H45" s="20"/>
      <c r="I45" s="19">
        <f>SUM(I38:I44)</f>
        <v>457254</v>
      </c>
      <c r="J45" s="20"/>
      <c r="K45" s="19">
        <f>SUM(K38:K44)</f>
        <v>329510</v>
      </c>
    </row>
    <row r="46" spans="1:11">
      <c r="A46" s="7">
        <v>35</v>
      </c>
    </row>
    <row r="47" spans="1:11" s="23" customFormat="1">
      <c r="A47" s="7">
        <v>36</v>
      </c>
      <c r="C47" s="25" t="s">
        <v>26</v>
      </c>
      <c r="D47" s="26">
        <v>0.35</v>
      </c>
      <c r="F47" s="22"/>
      <c r="H47" s="22"/>
      <c r="I47" s="27">
        <f>I45*0.35</f>
        <v>160038.9</v>
      </c>
      <c r="J47" s="20"/>
    </row>
    <row r="48" spans="1:11" s="23" customFormat="1">
      <c r="A48" s="7">
        <v>37</v>
      </c>
      <c r="F48" s="22"/>
      <c r="H48" s="22"/>
      <c r="J48" s="22"/>
    </row>
    <row r="49" spans="1:10" s="23" customFormat="1" ht="13.5" thickBot="1">
      <c r="A49" s="7">
        <v>38</v>
      </c>
      <c r="C49" s="142" t="s">
        <v>23</v>
      </c>
      <c r="D49" s="142"/>
      <c r="E49" s="28"/>
      <c r="F49" s="29"/>
      <c r="H49" s="22"/>
      <c r="I49" s="30">
        <f>I45-I47</f>
        <v>297215.09999999998</v>
      </c>
      <c r="J49" s="20"/>
    </row>
    <row r="50" spans="1:10" ht="13.5" thickTop="1"/>
    <row r="53" spans="1:10">
      <c r="F53" s="36">
        <v>1</v>
      </c>
      <c r="G53" s="143" t="s">
        <v>27</v>
      </c>
      <c r="H53" s="143"/>
      <c r="I53" s="143"/>
    </row>
    <row r="54" spans="1:10">
      <c r="F54" s="36">
        <v>2</v>
      </c>
      <c r="G54" s="143" t="s">
        <v>28</v>
      </c>
      <c r="H54" s="143"/>
      <c r="I54" s="143"/>
    </row>
  </sheetData>
  <mergeCells count="11">
    <mergeCell ref="C30:D30"/>
    <mergeCell ref="E35:G35"/>
    <mergeCell ref="C49:D49"/>
    <mergeCell ref="G53:I53"/>
    <mergeCell ref="G54:I54"/>
    <mergeCell ref="E14:G14"/>
    <mergeCell ref="A1:C1"/>
    <mergeCell ref="I1:K1"/>
    <mergeCell ref="A2:C2"/>
    <mergeCell ref="I2:K2"/>
    <mergeCell ref="A3:C3"/>
  </mergeCells>
  <pageMargins left="0.7" right="0.7" top="0.75" bottom="0.75" header="0.3" footer="0.3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opLeftCell="A7" zoomScaleNormal="100" workbookViewId="0">
      <selection activeCell="J38" sqref="J38:J44"/>
    </sheetView>
  </sheetViews>
  <sheetFormatPr defaultRowHeight="12.75"/>
  <cols>
    <col min="1" max="1" width="7.85546875" style="7" bestFit="1" customWidth="1"/>
    <col min="2" max="2" width="2.28515625" customWidth="1"/>
    <col min="3" max="3" width="28.42578125" bestFit="1" customWidth="1"/>
    <col min="4" max="4" width="4.7109375" bestFit="1" customWidth="1"/>
    <col min="5" max="5" width="16.28515625" bestFit="1" customWidth="1"/>
    <col min="6" max="6" width="2.28515625" style="2" customWidth="1"/>
    <col min="7" max="7" width="21.140625" bestFit="1" customWidth="1"/>
    <col min="8" max="8" width="2.28515625" style="2" customWidth="1"/>
    <col min="9" max="9" width="11.140625" customWidth="1"/>
    <col min="10" max="10" width="2.28515625" style="2" customWidth="1"/>
    <col min="11" max="11" width="11.140625" customWidth="1"/>
    <col min="13" max="13" width="14.28515625" bestFit="1" customWidth="1"/>
  </cols>
  <sheetData>
    <row r="1" spans="1:13">
      <c r="A1" s="142" t="s">
        <v>0</v>
      </c>
      <c r="B1" s="142"/>
      <c r="C1" s="142"/>
      <c r="D1" s="127"/>
      <c r="I1" s="142" t="s">
        <v>1</v>
      </c>
      <c r="J1" s="142"/>
      <c r="K1" s="142"/>
    </row>
    <row r="2" spans="1:13">
      <c r="A2" s="142" t="s">
        <v>2</v>
      </c>
      <c r="B2" s="142"/>
      <c r="C2" s="142"/>
      <c r="D2" s="127"/>
      <c r="I2" s="142" t="s">
        <v>3</v>
      </c>
      <c r="J2" s="142"/>
      <c r="K2" s="142"/>
    </row>
    <row r="3" spans="1:13">
      <c r="A3" s="142" t="s">
        <v>4</v>
      </c>
      <c r="B3" s="142"/>
      <c r="C3" s="142"/>
      <c r="D3" s="127"/>
      <c r="I3" s="142" t="s">
        <v>91</v>
      </c>
      <c r="J3" s="142"/>
      <c r="K3" s="142"/>
    </row>
    <row r="7" spans="1:13" s="4" customFormat="1" ht="15.75">
      <c r="A7" s="3"/>
      <c r="C7" s="4" t="s">
        <v>5</v>
      </c>
      <c r="F7" s="5"/>
      <c r="H7" s="5"/>
      <c r="J7" s="5"/>
    </row>
    <row r="8" spans="1:13" s="4" customFormat="1" ht="15.75">
      <c r="A8" s="3"/>
      <c r="F8" s="5"/>
      <c r="H8" s="5"/>
      <c r="J8" s="5"/>
    </row>
    <row r="9" spans="1:13" s="4" customFormat="1" ht="15.75">
      <c r="A9" s="3"/>
      <c r="F9" s="5"/>
      <c r="H9" s="5"/>
      <c r="J9" s="5"/>
    </row>
    <row r="11" spans="1:13">
      <c r="A11" s="6" t="s">
        <v>6</v>
      </c>
    </row>
    <row r="12" spans="1:13">
      <c r="A12" s="7">
        <v>1</v>
      </c>
    </row>
    <row r="13" spans="1:13" s="8" customFormat="1" ht="15">
      <c r="A13" s="7">
        <v>2</v>
      </c>
      <c r="C13" s="9" t="s">
        <v>7</v>
      </c>
      <c r="D13" s="9"/>
      <c r="F13" s="10"/>
      <c r="G13" s="9"/>
      <c r="H13" s="11"/>
      <c r="I13" s="9"/>
      <c r="J13" s="11"/>
      <c r="K13" s="9"/>
      <c r="M13" s="9"/>
    </row>
    <row r="14" spans="1:13" s="3" customFormat="1">
      <c r="A14" s="7">
        <v>3</v>
      </c>
      <c r="E14" s="141" t="s">
        <v>8</v>
      </c>
      <c r="F14" s="141"/>
      <c r="G14" s="141"/>
      <c r="H14" s="12"/>
      <c r="I14" s="13" t="s">
        <v>9</v>
      </c>
      <c r="J14" s="14"/>
      <c r="K14" s="13" t="s">
        <v>10</v>
      </c>
    </row>
    <row r="15" spans="1:13">
      <c r="A15" s="7">
        <v>4</v>
      </c>
      <c r="E15" s="15" t="s">
        <v>11</v>
      </c>
      <c r="F15" s="16"/>
      <c r="G15" s="15" t="s">
        <v>12</v>
      </c>
      <c r="H15" s="16"/>
      <c r="I15" s="17"/>
      <c r="J15" s="18"/>
      <c r="K15" s="17"/>
    </row>
    <row r="16" spans="1:13">
      <c r="A16" s="7">
        <v>5</v>
      </c>
    </row>
    <row r="17" spans="1:11">
      <c r="A17" s="7">
        <v>6</v>
      </c>
      <c r="C17" t="s">
        <v>13</v>
      </c>
      <c r="E17" s="132"/>
      <c r="F17" s="139"/>
      <c r="G17" s="132"/>
      <c r="H17" s="139"/>
      <c r="I17" s="132"/>
      <c r="J17" s="139"/>
      <c r="K17" s="132"/>
    </row>
    <row r="18" spans="1:11">
      <c r="A18" s="7">
        <v>7</v>
      </c>
      <c r="C18" t="s">
        <v>14</v>
      </c>
      <c r="E18" s="133"/>
      <c r="F18" s="140"/>
      <c r="G18" s="133"/>
      <c r="H18" s="140"/>
      <c r="I18" s="133"/>
      <c r="J18" s="140"/>
      <c r="K18" s="133"/>
    </row>
    <row r="19" spans="1:11">
      <c r="A19" s="7">
        <v>8</v>
      </c>
      <c r="C19" t="s">
        <v>15</v>
      </c>
      <c r="E19" s="19">
        <v>1031398</v>
      </c>
      <c r="F19" s="139"/>
      <c r="G19" s="19">
        <v>1028524</v>
      </c>
      <c r="H19" s="139"/>
      <c r="I19" s="19">
        <v>599053</v>
      </c>
      <c r="J19" s="139"/>
      <c r="K19" s="19">
        <v>429471</v>
      </c>
    </row>
    <row r="20" spans="1:11">
      <c r="A20" s="7">
        <v>9</v>
      </c>
      <c r="E20" s="23"/>
      <c r="F20" s="140"/>
      <c r="G20" s="23"/>
      <c r="H20" s="140"/>
      <c r="I20" s="23"/>
      <c r="J20" s="140"/>
      <c r="K20" s="23"/>
    </row>
    <row r="21" spans="1:11">
      <c r="A21" s="7">
        <v>10</v>
      </c>
      <c r="C21" t="s">
        <v>16</v>
      </c>
      <c r="E21" s="132"/>
      <c r="F21" s="139"/>
      <c r="G21" s="132"/>
      <c r="H21" s="139"/>
      <c r="I21" s="132"/>
      <c r="J21" s="139"/>
      <c r="K21" s="132"/>
    </row>
    <row r="22" spans="1:11">
      <c r="A22" s="7">
        <v>11</v>
      </c>
      <c r="C22" t="s">
        <v>17</v>
      </c>
      <c r="E22" s="135"/>
      <c r="F22" s="140"/>
      <c r="G22" s="135"/>
      <c r="H22" s="140"/>
      <c r="I22" s="135"/>
      <c r="J22" s="140"/>
      <c r="K22" s="135"/>
    </row>
    <row r="23" spans="1:11">
      <c r="A23" s="7">
        <v>12</v>
      </c>
      <c r="C23" t="s">
        <v>18</v>
      </c>
      <c r="E23" s="135"/>
      <c r="F23" s="140"/>
      <c r="G23" s="135"/>
      <c r="H23" s="140"/>
      <c r="I23" s="135"/>
      <c r="J23" s="140"/>
      <c r="K23" s="135"/>
    </row>
    <row r="24" spans="1:11">
      <c r="A24" s="7">
        <v>13</v>
      </c>
      <c r="C24" t="s">
        <v>19</v>
      </c>
      <c r="E24" s="135"/>
      <c r="F24" s="140"/>
      <c r="G24" s="135"/>
      <c r="H24" s="140"/>
      <c r="I24" s="135"/>
      <c r="J24" s="140"/>
      <c r="K24" s="135"/>
    </row>
    <row r="25" spans="1:11">
      <c r="A25" s="7">
        <v>14</v>
      </c>
      <c r="C25" t="s">
        <v>20</v>
      </c>
      <c r="E25" s="133"/>
      <c r="F25" s="140"/>
      <c r="G25" s="133"/>
      <c r="H25" s="140"/>
      <c r="I25" s="133"/>
      <c r="J25" s="140"/>
      <c r="K25" s="133"/>
    </row>
    <row r="26" spans="1:11">
      <c r="A26" s="7">
        <v>15</v>
      </c>
      <c r="C26" t="s">
        <v>21</v>
      </c>
      <c r="E26" s="19">
        <v>2986598</v>
      </c>
      <c r="F26" s="24">
        <v>1</v>
      </c>
      <c r="G26" s="19">
        <v>2988482</v>
      </c>
      <c r="H26" s="20"/>
      <c r="I26" s="19">
        <v>1737749</v>
      </c>
      <c r="J26" s="20"/>
      <c r="K26" s="19">
        <v>1250733</v>
      </c>
    </row>
    <row r="27" spans="1:11">
      <c r="A27" s="7">
        <v>16</v>
      </c>
      <c r="E27" s="23"/>
      <c r="F27" s="22"/>
      <c r="G27" s="23"/>
      <c r="H27" s="22"/>
      <c r="I27" s="23"/>
      <c r="J27" s="22"/>
      <c r="K27" s="23"/>
    </row>
    <row r="28" spans="1:11" s="23" customFormat="1">
      <c r="A28" s="7">
        <v>17</v>
      </c>
      <c r="C28" s="25" t="s">
        <v>22</v>
      </c>
      <c r="D28" s="26">
        <v>0.35</v>
      </c>
      <c r="F28" s="22"/>
      <c r="H28" s="22"/>
      <c r="I28" s="27">
        <v>608212.14999999991</v>
      </c>
      <c r="J28" s="20"/>
    </row>
    <row r="29" spans="1:11" s="23" customFormat="1">
      <c r="A29" s="7">
        <v>18</v>
      </c>
      <c r="C29" s="25"/>
      <c r="D29" s="25"/>
      <c r="F29" s="22"/>
      <c r="H29" s="22"/>
      <c r="J29" s="22"/>
    </row>
    <row r="30" spans="1:11" s="23" customFormat="1" ht="13.5" thickBot="1">
      <c r="A30" s="7">
        <v>19</v>
      </c>
      <c r="C30" s="142" t="s">
        <v>23</v>
      </c>
      <c r="D30" s="142"/>
      <c r="E30" s="28"/>
      <c r="F30" s="29"/>
      <c r="H30" s="22"/>
      <c r="I30" s="30">
        <v>1129536.8500000001</v>
      </c>
      <c r="J30" s="20"/>
    </row>
    <row r="31" spans="1:11" ht="13.5" thickTop="1">
      <c r="A31" s="7">
        <v>20</v>
      </c>
      <c r="I31" s="31"/>
      <c r="J31" s="32"/>
    </row>
    <row r="32" spans="1:11">
      <c r="A32" s="7">
        <v>21</v>
      </c>
      <c r="I32" s="31"/>
      <c r="J32" s="32"/>
    </row>
    <row r="33" spans="1:11">
      <c r="A33" s="7">
        <v>22</v>
      </c>
    </row>
    <row r="34" spans="1:11" s="8" customFormat="1" ht="15">
      <c r="A34" s="7">
        <v>23</v>
      </c>
      <c r="C34" s="9" t="s">
        <v>24</v>
      </c>
      <c r="D34" s="9"/>
      <c r="F34" s="10"/>
      <c r="G34" s="9"/>
      <c r="H34" s="11"/>
      <c r="I34" s="9"/>
      <c r="J34" s="11"/>
      <c r="K34" s="9"/>
    </row>
    <row r="35" spans="1:11" s="3" customFormat="1">
      <c r="A35" s="7">
        <v>24</v>
      </c>
      <c r="E35" s="141" t="s">
        <v>8</v>
      </c>
      <c r="F35" s="141"/>
      <c r="G35" s="141"/>
      <c r="H35" s="12"/>
      <c r="I35" s="13" t="s">
        <v>9</v>
      </c>
      <c r="J35" s="14"/>
      <c r="K35" s="13" t="s">
        <v>10</v>
      </c>
    </row>
    <row r="36" spans="1:11">
      <c r="A36" s="7">
        <v>25</v>
      </c>
      <c r="E36" s="15" t="s">
        <v>11</v>
      </c>
      <c r="F36" s="16"/>
      <c r="G36" s="15" t="s">
        <v>12</v>
      </c>
      <c r="H36" s="16"/>
      <c r="I36" s="17"/>
      <c r="J36" s="18"/>
      <c r="K36" s="17"/>
    </row>
    <row r="37" spans="1:11">
      <c r="A37" s="7">
        <v>26</v>
      </c>
    </row>
    <row r="38" spans="1:11">
      <c r="A38" s="7">
        <v>27</v>
      </c>
      <c r="C38" t="s">
        <v>13</v>
      </c>
      <c r="E38" s="132"/>
      <c r="F38" s="139"/>
      <c r="G38" s="132"/>
      <c r="H38" s="139"/>
      <c r="I38" s="132"/>
      <c r="J38" s="139"/>
      <c r="K38" s="136"/>
    </row>
    <row r="39" spans="1:11">
      <c r="A39" s="7">
        <v>28</v>
      </c>
      <c r="C39" t="s">
        <v>25</v>
      </c>
      <c r="E39" s="134"/>
      <c r="F39" s="140"/>
      <c r="G39" s="134"/>
      <c r="H39" s="140"/>
      <c r="I39" s="135"/>
      <c r="J39" s="140"/>
      <c r="K39" s="137"/>
    </row>
    <row r="40" spans="1:11">
      <c r="A40" s="7">
        <v>29</v>
      </c>
      <c r="C40" t="s">
        <v>16</v>
      </c>
      <c r="E40" s="135"/>
      <c r="F40" s="140"/>
      <c r="G40" s="135"/>
      <c r="H40" s="140"/>
      <c r="I40" s="135"/>
      <c r="J40" s="140"/>
      <c r="K40" s="137"/>
    </row>
    <row r="41" spans="1:11">
      <c r="A41" s="7">
        <v>30</v>
      </c>
      <c r="C41" t="s">
        <v>17</v>
      </c>
      <c r="E41" s="135"/>
      <c r="F41" s="140"/>
      <c r="G41" s="135"/>
      <c r="H41" s="140"/>
      <c r="I41" s="135"/>
      <c r="J41" s="140"/>
      <c r="K41" s="137"/>
    </row>
    <row r="42" spans="1:11">
      <c r="A42" s="7">
        <v>31</v>
      </c>
      <c r="C42" t="s">
        <v>18</v>
      </c>
      <c r="E42" s="135"/>
      <c r="F42" s="140"/>
      <c r="G42" s="135"/>
      <c r="H42" s="140"/>
      <c r="I42" s="135"/>
      <c r="J42" s="140"/>
      <c r="K42" s="137"/>
    </row>
    <row r="43" spans="1:11">
      <c r="A43" s="7">
        <v>32</v>
      </c>
      <c r="C43" t="s">
        <v>19</v>
      </c>
      <c r="E43" s="135"/>
      <c r="F43" s="140"/>
      <c r="G43" s="135"/>
      <c r="H43" s="140"/>
      <c r="I43" s="135"/>
      <c r="J43" s="140"/>
      <c r="K43" s="137"/>
    </row>
    <row r="44" spans="1:11">
      <c r="A44" s="7">
        <v>33</v>
      </c>
      <c r="C44" t="s">
        <v>20</v>
      </c>
      <c r="E44" s="133"/>
      <c r="F44" s="140"/>
      <c r="G44" s="133"/>
      <c r="H44" s="140"/>
      <c r="I44" s="133"/>
      <c r="J44" s="140"/>
      <c r="K44" s="138"/>
    </row>
    <row r="45" spans="1:11">
      <c r="A45" s="7">
        <v>34</v>
      </c>
      <c r="C45" t="s">
        <v>21</v>
      </c>
      <c r="E45" s="19">
        <v>786340</v>
      </c>
      <c r="F45" s="24">
        <v>2</v>
      </c>
      <c r="G45" s="19">
        <v>786764</v>
      </c>
      <c r="H45" s="20"/>
      <c r="I45" s="19">
        <v>457254</v>
      </c>
      <c r="J45" s="20"/>
      <c r="K45" s="19">
        <v>329510</v>
      </c>
    </row>
    <row r="46" spans="1:11">
      <c r="A46" s="7">
        <v>35</v>
      </c>
    </row>
    <row r="47" spans="1:11" s="23" customFormat="1">
      <c r="A47" s="7">
        <v>36</v>
      </c>
      <c r="C47" s="25" t="s">
        <v>26</v>
      </c>
      <c r="D47" s="26">
        <v>0.35</v>
      </c>
      <c r="F47" s="22"/>
      <c r="H47" s="22"/>
      <c r="I47" s="27">
        <v>160038.9</v>
      </c>
      <c r="J47" s="20"/>
    </row>
    <row r="48" spans="1:11" s="23" customFormat="1">
      <c r="A48" s="7">
        <v>37</v>
      </c>
      <c r="F48" s="22"/>
      <c r="H48" s="22"/>
      <c r="J48" s="22"/>
    </row>
    <row r="49" spans="1:10" s="23" customFormat="1" ht="13.5" thickBot="1">
      <c r="A49" s="7">
        <v>38</v>
      </c>
      <c r="C49" s="142" t="s">
        <v>23</v>
      </c>
      <c r="D49" s="142"/>
      <c r="E49" s="28"/>
      <c r="F49" s="29"/>
      <c r="H49" s="22"/>
      <c r="I49" s="30">
        <v>297215.09999999998</v>
      </c>
      <c r="J49" s="20"/>
    </row>
    <row r="50" spans="1:10" ht="13.5" thickTop="1"/>
    <row r="53" spans="1:10">
      <c r="F53" s="36">
        <v>1</v>
      </c>
      <c r="G53" s="143" t="s">
        <v>27</v>
      </c>
      <c r="H53" s="143"/>
      <c r="I53" s="143"/>
    </row>
    <row r="54" spans="1:10">
      <c r="F54" s="36">
        <v>2</v>
      </c>
      <c r="G54" s="143" t="s">
        <v>28</v>
      </c>
      <c r="H54" s="143"/>
      <c r="I54" s="143"/>
    </row>
  </sheetData>
  <mergeCells count="12">
    <mergeCell ref="C30:D30"/>
    <mergeCell ref="E35:G35"/>
    <mergeCell ref="C49:D49"/>
    <mergeCell ref="G53:I53"/>
    <mergeCell ref="G54:I54"/>
    <mergeCell ref="E14:G14"/>
    <mergeCell ref="I3:K3"/>
    <mergeCell ref="A1:C1"/>
    <mergeCell ref="I1:K1"/>
    <mergeCell ref="A2:C2"/>
    <mergeCell ref="I2:K2"/>
    <mergeCell ref="A3:C3"/>
  </mergeCells>
  <pageMargins left="0.7" right="0.7" top="0.75" bottom="0.75" header="0.3" footer="0.3"/>
  <pageSetup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>
      <selection activeCell="E27" sqref="E27"/>
    </sheetView>
  </sheetViews>
  <sheetFormatPr defaultColWidth="9" defaultRowHeight="12.75"/>
  <cols>
    <col min="1" max="1" width="7.85546875" style="7" bestFit="1" customWidth="1"/>
    <col min="2" max="2" width="2.28515625" customWidth="1"/>
    <col min="3" max="3" width="28.42578125" bestFit="1" customWidth="1"/>
    <col min="4" max="4" width="4.7109375" bestFit="1" customWidth="1"/>
    <col min="5" max="5" width="16.28515625" bestFit="1" customWidth="1"/>
    <col min="6" max="6" width="2.28515625" style="2" customWidth="1"/>
    <col min="7" max="7" width="21.140625" bestFit="1" customWidth="1"/>
    <col min="8" max="8" width="2.28515625" style="2" customWidth="1"/>
    <col min="9" max="9" width="11.140625" customWidth="1"/>
    <col min="10" max="10" width="2.28515625" style="2" customWidth="1"/>
    <col min="11" max="11" width="11.140625" customWidth="1"/>
  </cols>
  <sheetData>
    <row r="1" spans="1:16">
      <c r="A1" s="142" t="s">
        <v>29</v>
      </c>
      <c r="B1" s="142"/>
      <c r="C1" s="142"/>
      <c r="D1" s="1"/>
      <c r="I1" s="142" t="s">
        <v>30</v>
      </c>
      <c r="J1" s="142"/>
      <c r="K1" s="142"/>
    </row>
    <row r="2" spans="1:16">
      <c r="A2" s="142" t="s">
        <v>31</v>
      </c>
      <c r="B2" s="142"/>
      <c r="C2" s="142"/>
      <c r="D2" s="1"/>
      <c r="I2" s="142" t="s">
        <v>3</v>
      </c>
      <c r="J2" s="142"/>
      <c r="K2" s="142"/>
    </row>
    <row r="3" spans="1:16">
      <c r="A3" s="142" t="s">
        <v>4</v>
      </c>
      <c r="B3" s="142"/>
      <c r="C3" s="142"/>
      <c r="D3" s="1"/>
    </row>
    <row r="7" spans="1:16" s="4" customFormat="1" ht="15.75">
      <c r="A7" s="7"/>
      <c r="C7" s="4" t="s">
        <v>32</v>
      </c>
      <c r="F7" s="5"/>
      <c r="H7" s="5"/>
      <c r="J7" s="5"/>
    </row>
    <row r="11" spans="1:16">
      <c r="A11" s="6" t="s">
        <v>6</v>
      </c>
    </row>
    <row r="12" spans="1:16">
      <c r="A12" s="7">
        <v>1</v>
      </c>
    </row>
    <row r="13" spans="1:16" s="8" customFormat="1" ht="15">
      <c r="A13" s="7">
        <v>2</v>
      </c>
      <c r="C13" s="9" t="s">
        <v>33</v>
      </c>
      <c r="D13" s="9"/>
      <c r="F13" s="10"/>
      <c r="H13" s="10"/>
      <c r="I13" s="9"/>
      <c r="J13" s="11"/>
      <c r="L13" s="9"/>
      <c r="N13" s="9"/>
      <c r="P13" s="9"/>
    </row>
    <row r="14" spans="1:16" s="3" customFormat="1">
      <c r="A14" s="7">
        <v>3</v>
      </c>
      <c r="E14" s="141" t="s">
        <v>8</v>
      </c>
      <c r="F14" s="141"/>
      <c r="G14" s="141"/>
      <c r="H14" s="12"/>
      <c r="I14" s="13" t="s">
        <v>9</v>
      </c>
      <c r="J14" s="14"/>
      <c r="K14" s="13" t="s">
        <v>10</v>
      </c>
    </row>
    <row r="15" spans="1:16">
      <c r="A15" s="7">
        <v>4</v>
      </c>
      <c r="E15" s="15" t="s">
        <v>11</v>
      </c>
      <c r="F15" s="16"/>
      <c r="G15" s="15" t="s">
        <v>12</v>
      </c>
      <c r="H15" s="16"/>
      <c r="L15" s="17"/>
      <c r="N15" s="17"/>
    </row>
    <row r="16" spans="1:16">
      <c r="A16" s="7">
        <v>5</v>
      </c>
      <c r="E16" s="15"/>
      <c r="F16" s="16"/>
      <c r="G16" s="15"/>
      <c r="H16" s="16"/>
      <c r="L16" s="17"/>
      <c r="N16" s="17"/>
    </row>
    <row r="17" spans="1:11">
      <c r="A17" s="7">
        <v>6</v>
      </c>
      <c r="C17" t="s">
        <v>13</v>
      </c>
      <c r="E17" s="19">
        <v>9347</v>
      </c>
      <c r="F17" s="20"/>
      <c r="G17" s="19">
        <v>-24871</v>
      </c>
      <c r="H17" s="20"/>
      <c r="I17" s="19">
        <v>-28318</v>
      </c>
      <c r="J17" s="20"/>
      <c r="K17" s="19">
        <f>G17-I17</f>
        <v>3447</v>
      </c>
    </row>
    <row r="18" spans="1:11">
      <c r="A18" s="7">
        <v>7</v>
      </c>
      <c r="C18" t="s">
        <v>14</v>
      </c>
      <c r="E18" s="21">
        <v>0</v>
      </c>
      <c r="F18" s="22"/>
      <c r="G18" s="21">
        <v>0</v>
      </c>
      <c r="H18" s="22"/>
      <c r="I18" s="21">
        <v>0</v>
      </c>
      <c r="J18" s="22"/>
      <c r="K18" s="21">
        <v>0</v>
      </c>
    </row>
    <row r="19" spans="1:11">
      <c r="A19" s="7">
        <v>8</v>
      </c>
      <c r="C19" t="s">
        <v>15</v>
      </c>
      <c r="E19" s="19">
        <f>SUM(E17:E18)</f>
        <v>9347</v>
      </c>
      <c r="F19" s="20"/>
      <c r="G19" s="19">
        <f>SUM(G17:G18)</f>
        <v>-24871</v>
      </c>
      <c r="H19" s="20"/>
      <c r="I19" s="19">
        <f>SUM(I17:I18)</f>
        <v>-28318</v>
      </c>
      <c r="J19" s="20"/>
      <c r="K19" s="19">
        <f>'Exhibit 3 - Labor Exec'!G19-'Exhibit 3 - Labor Exec'!I19</f>
        <v>3447</v>
      </c>
    </row>
    <row r="20" spans="1:11">
      <c r="A20" s="7">
        <v>9</v>
      </c>
      <c r="E20" s="23"/>
      <c r="F20" s="22"/>
      <c r="G20" s="23"/>
      <c r="H20" s="22"/>
      <c r="I20" s="23"/>
      <c r="J20" s="22"/>
      <c r="K20" s="23"/>
    </row>
    <row r="21" spans="1:11">
      <c r="A21" s="7">
        <v>10</v>
      </c>
      <c r="C21" t="s">
        <v>16</v>
      </c>
      <c r="E21" s="19">
        <v>0</v>
      </c>
      <c r="F21" s="20"/>
      <c r="G21" s="19">
        <v>0</v>
      </c>
      <c r="H21" s="20"/>
      <c r="I21" s="19">
        <v>0</v>
      </c>
      <c r="J21" s="20"/>
      <c r="K21" s="19">
        <f>G21-I21</f>
        <v>0</v>
      </c>
    </row>
    <row r="22" spans="1:11">
      <c r="A22" s="7">
        <v>11</v>
      </c>
      <c r="C22" t="s">
        <v>17</v>
      </c>
      <c r="E22" s="23">
        <v>0</v>
      </c>
      <c r="F22" s="22"/>
      <c r="G22" s="23">
        <v>0</v>
      </c>
      <c r="H22" s="22"/>
      <c r="I22" s="23">
        <v>0</v>
      </c>
      <c r="J22" s="22"/>
      <c r="K22" s="23">
        <f t="shared" ref="K22:K25" si="0">G22-I22</f>
        <v>0</v>
      </c>
    </row>
    <row r="23" spans="1:11">
      <c r="A23" s="7">
        <v>12</v>
      </c>
      <c r="C23" t="s">
        <v>18</v>
      </c>
      <c r="E23" s="23">
        <v>0</v>
      </c>
      <c r="F23" s="22"/>
      <c r="G23" s="23">
        <v>0</v>
      </c>
      <c r="H23" s="22"/>
      <c r="I23" s="23">
        <v>0</v>
      </c>
      <c r="J23" s="22"/>
      <c r="K23" s="23">
        <f t="shared" si="0"/>
        <v>0</v>
      </c>
    </row>
    <row r="24" spans="1:11">
      <c r="A24" s="7">
        <v>13</v>
      </c>
      <c r="C24" t="s">
        <v>19</v>
      </c>
      <c r="E24" s="23">
        <v>0</v>
      </c>
      <c r="F24" s="22"/>
      <c r="G24" s="23">
        <v>0</v>
      </c>
      <c r="H24" s="22"/>
      <c r="I24" s="23">
        <v>0</v>
      </c>
      <c r="J24" s="22"/>
      <c r="K24" s="23">
        <f t="shared" si="0"/>
        <v>0</v>
      </c>
    </row>
    <row r="25" spans="1:11">
      <c r="A25" s="7">
        <v>14</v>
      </c>
      <c r="C25" t="s">
        <v>20</v>
      </c>
      <c r="E25" s="21">
        <v>230196</v>
      </c>
      <c r="F25" s="22"/>
      <c r="G25" s="21">
        <v>229267</v>
      </c>
      <c r="H25" s="22"/>
      <c r="I25" s="21">
        <v>179506</v>
      </c>
      <c r="J25" s="22"/>
      <c r="K25" s="21">
        <f t="shared" si="0"/>
        <v>49761</v>
      </c>
    </row>
    <row r="26" spans="1:11">
      <c r="A26" s="7">
        <v>15</v>
      </c>
      <c r="C26" t="s">
        <v>21</v>
      </c>
      <c r="E26" s="19">
        <f>SUM(E19:E25)</f>
        <v>239543</v>
      </c>
      <c r="F26" s="24">
        <v>1</v>
      </c>
      <c r="G26" s="19">
        <f>SUM(G19:G25)</f>
        <v>204396</v>
      </c>
      <c r="H26" s="20"/>
      <c r="I26" s="19">
        <f>SUM(I19:I25)</f>
        <v>151188</v>
      </c>
      <c r="J26" s="20"/>
      <c r="K26" s="19">
        <f>SUM(K19:K25)</f>
        <v>53208</v>
      </c>
    </row>
    <row r="27" spans="1:11">
      <c r="A27" s="7">
        <v>16</v>
      </c>
      <c r="E27" s="23"/>
      <c r="G27" s="23"/>
      <c r="H27" s="22"/>
      <c r="I27" s="23"/>
      <c r="J27" s="22"/>
      <c r="K27" s="23"/>
    </row>
    <row r="28" spans="1:11">
      <c r="A28" s="7">
        <v>17</v>
      </c>
      <c r="C28" t="s">
        <v>22</v>
      </c>
      <c r="D28" s="37">
        <v>0.35</v>
      </c>
      <c r="I28" s="27">
        <f>I26*0.35</f>
        <v>52915.799999999996</v>
      </c>
      <c r="J28" s="20"/>
    </row>
    <row r="29" spans="1:11">
      <c r="A29" s="7">
        <v>18</v>
      </c>
      <c r="I29" s="23"/>
      <c r="J29" s="22"/>
    </row>
    <row r="30" spans="1:11" ht="13.5" thickBot="1">
      <c r="A30" s="7">
        <v>19</v>
      </c>
      <c r="C30" s="142" t="s">
        <v>23</v>
      </c>
      <c r="D30" s="142"/>
      <c r="E30" s="15"/>
      <c r="F30" s="38"/>
      <c r="I30" s="30">
        <f>I26-I28</f>
        <v>98272.200000000012</v>
      </c>
      <c r="J30" s="20"/>
    </row>
    <row r="31" spans="1:11" ht="13.5" thickTop="1">
      <c r="A31" s="7">
        <v>20</v>
      </c>
    </row>
    <row r="32" spans="1:11">
      <c r="A32" s="7">
        <v>21</v>
      </c>
    </row>
    <row r="33" spans="1:14">
      <c r="A33" s="7">
        <v>22</v>
      </c>
    </row>
    <row r="34" spans="1:14" s="8" customFormat="1" ht="15">
      <c r="A34" s="7">
        <v>23</v>
      </c>
      <c r="C34" s="9" t="s">
        <v>34</v>
      </c>
      <c r="D34" s="9"/>
      <c r="F34" s="10"/>
      <c r="H34" s="10"/>
      <c r="I34" s="9"/>
      <c r="J34" s="11"/>
      <c r="L34" s="9"/>
      <c r="N34" s="9"/>
    </row>
    <row r="35" spans="1:14" s="3" customFormat="1">
      <c r="A35" s="7">
        <v>24</v>
      </c>
      <c r="E35" s="141" t="s">
        <v>8</v>
      </c>
      <c r="F35" s="141"/>
      <c r="G35" s="141"/>
      <c r="H35" s="12"/>
      <c r="I35" s="13" t="s">
        <v>9</v>
      </c>
      <c r="J35" s="14"/>
      <c r="K35" s="13" t="s">
        <v>10</v>
      </c>
    </row>
    <row r="36" spans="1:14">
      <c r="A36" s="7">
        <v>25</v>
      </c>
      <c r="E36" s="15" t="s">
        <v>11</v>
      </c>
      <c r="F36" s="16"/>
      <c r="G36" s="15" t="s">
        <v>12</v>
      </c>
      <c r="H36" s="16"/>
      <c r="L36" s="17"/>
      <c r="N36" s="17"/>
    </row>
    <row r="37" spans="1:14">
      <c r="A37" s="7">
        <v>26</v>
      </c>
      <c r="E37" s="15"/>
      <c r="F37" s="16"/>
      <c r="G37" s="15"/>
      <c r="H37" s="16"/>
      <c r="L37" s="17"/>
      <c r="N37" s="17"/>
    </row>
    <row r="38" spans="1:14">
      <c r="A38" s="7">
        <v>27</v>
      </c>
      <c r="C38" t="s">
        <v>13</v>
      </c>
      <c r="E38" s="19">
        <v>2915</v>
      </c>
      <c r="F38" s="20"/>
      <c r="G38" s="19">
        <v>-7691</v>
      </c>
      <c r="H38" s="20"/>
      <c r="I38" s="19">
        <v>-8757</v>
      </c>
      <c r="J38" s="20"/>
      <c r="K38" s="33">
        <f>G38-I38</f>
        <v>1066</v>
      </c>
    </row>
    <row r="39" spans="1:14">
      <c r="A39" s="7">
        <v>28</v>
      </c>
      <c r="C39" t="s">
        <v>25</v>
      </c>
      <c r="E39" s="22">
        <v>0</v>
      </c>
      <c r="F39" s="22"/>
      <c r="G39" s="22">
        <v>0</v>
      </c>
      <c r="H39" s="22"/>
      <c r="I39" s="23">
        <v>0</v>
      </c>
      <c r="J39" s="22"/>
      <c r="K39" s="23">
        <f t="shared" ref="K39:K44" si="1">G39-I39</f>
        <v>0</v>
      </c>
    </row>
    <row r="40" spans="1:14">
      <c r="A40" s="7">
        <v>29</v>
      </c>
      <c r="C40" t="s">
        <v>16</v>
      </c>
      <c r="E40" s="23">
        <v>0</v>
      </c>
      <c r="F40" s="22"/>
      <c r="G40" s="23">
        <v>0</v>
      </c>
      <c r="H40" s="22"/>
      <c r="I40" s="23">
        <v>0</v>
      </c>
      <c r="J40" s="22"/>
      <c r="K40" s="23">
        <f t="shared" si="1"/>
        <v>0</v>
      </c>
    </row>
    <row r="41" spans="1:14">
      <c r="A41" s="7">
        <v>30</v>
      </c>
      <c r="C41" t="s">
        <v>17</v>
      </c>
      <c r="E41" s="23">
        <v>0</v>
      </c>
      <c r="F41" s="22"/>
      <c r="G41" s="23">
        <v>0</v>
      </c>
      <c r="H41" s="22"/>
      <c r="I41" s="23">
        <v>0</v>
      </c>
      <c r="J41" s="22"/>
      <c r="K41" s="23">
        <f t="shared" si="1"/>
        <v>0</v>
      </c>
    </row>
    <row r="42" spans="1:14">
      <c r="A42" s="7">
        <v>31</v>
      </c>
      <c r="C42" t="s">
        <v>18</v>
      </c>
      <c r="E42" s="23">
        <v>0</v>
      </c>
      <c r="F42" s="22"/>
      <c r="G42" s="23">
        <v>0</v>
      </c>
      <c r="H42" s="22"/>
      <c r="I42" s="23">
        <v>0</v>
      </c>
      <c r="J42" s="22"/>
      <c r="K42" s="23">
        <f t="shared" si="1"/>
        <v>0</v>
      </c>
    </row>
    <row r="43" spans="1:14">
      <c r="A43" s="7">
        <v>32</v>
      </c>
      <c r="C43" t="s">
        <v>19</v>
      </c>
      <c r="E43" s="23">
        <v>0</v>
      </c>
      <c r="F43" s="22"/>
      <c r="G43" s="23">
        <v>0</v>
      </c>
      <c r="H43" s="22"/>
      <c r="I43" s="23">
        <v>0</v>
      </c>
      <c r="J43" s="22"/>
      <c r="K43" s="23">
        <f t="shared" si="1"/>
        <v>0</v>
      </c>
    </row>
    <row r="44" spans="1:14">
      <c r="A44" s="7">
        <v>33</v>
      </c>
      <c r="C44" t="s">
        <v>20</v>
      </c>
      <c r="E44" s="21">
        <v>63625</v>
      </c>
      <c r="F44" s="22"/>
      <c r="G44" s="21">
        <v>63369</v>
      </c>
      <c r="H44" s="22"/>
      <c r="I44" s="21">
        <v>49615</v>
      </c>
      <c r="J44" s="22"/>
      <c r="K44" s="21">
        <f t="shared" si="1"/>
        <v>13754</v>
      </c>
    </row>
    <row r="45" spans="1:14">
      <c r="A45" s="7">
        <v>34</v>
      </c>
      <c r="C45" t="s">
        <v>21</v>
      </c>
      <c r="E45" s="19">
        <f>SUM(E38:E44)</f>
        <v>66540</v>
      </c>
      <c r="F45" s="24">
        <v>2</v>
      </c>
      <c r="G45" s="19">
        <f>SUM(G38:G44)</f>
        <v>55678</v>
      </c>
      <c r="H45" s="20"/>
      <c r="I45" s="19">
        <f>SUM(I38:I44)</f>
        <v>40858</v>
      </c>
      <c r="J45" s="20"/>
      <c r="K45" s="19">
        <f>SUM(K38:K44)</f>
        <v>14820</v>
      </c>
    </row>
    <row r="46" spans="1:14">
      <c r="A46" s="7">
        <v>35</v>
      </c>
    </row>
    <row r="47" spans="1:14">
      <c r="A47" s="7">
        <v>36</v>
      </c>
      <c r="C47" t="s">
        <v>22</v>
      </c>
      <c r="D47" s="37">
        <v>0.35</v>
      </c>
      <c r="I47" s="27">
        <f>I45*0.35</f>
        <v>14300.3</v>
      </c>
      <c r="J47" s="20"/>
    </row>
    <row r="48" spans="1:14">
      <c r="A48" s="7">
        <v>37</v>
      </c>
      <c r="I48" s="23"/>
      <c r="J48" s="22"/>
    </row>
    <row r="49" spans="1:10" ht="13.5" thickBot="1">
      <c r="A49" s="7">
        <v>38</v>
      </c>
      <c r="C49" s="142" t="s">
        <v>23</v>
      </c>
      <c r="D49" s="142"/>
      <c r="E49" s="15"/>
      <c r="F49" s="38"/>
      <c r="I49" s="30">
        <f>I45-I47</f>
        <v>26557.7</v>
      </c>
      <c r="J49" s="20"/>
    </row>
    <row r="50" spans="1:10" ht="13.5" thickTop="1">
      <c r="A50" s="3"/>
    </row>
    <row r="53" spans="1:10">
      <c r="A53" s="3"/>
      <c r="F53" s="36">
        <v>1</v>
      </c>
      <c r="G53" s="143" t="s">
        <v>27</v>
      </c>
      <c r="H53" s="143"/>
      <c r="I53" s="143"/>
    </row>
    <row r="54" spans="1:10">
      <c r="F54" s="36">
        <v>2</v>
      </c>
      <c r="G54" s="143" t="s">
        <v>28</v>
      </c>
      <c r="H54" s="143"/>
      <c r="I54" s="143"/>
    </row>
  </sheetData>
  <mergeCells count="11">
    <mergeCell ref="C30:D30"/>
    <mergeCell ref="E35:G35"/>
    <mergeCell ref="C49:D49"/>
    <mergeCell ref="G53:I53"/>
    <mergeCell ref="G54:I54"/>
    <mergeCell ref="E14:G14"/>
    <mergeCell ref="A1:C1"/>
    <mergeCell ref="I1:K1"/>
    <mergeCell ref="A2:C2"/>
    <mergeCell ref="I2:K2"/>
    <mergeCell ref="A3:C3"/>
  </mergeCells>
  <pageMargins left="0.7" right="0.7" top="0.75" bottom="0.75" header="0.3" footer="0.3"/>
  <pageSetup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opLeftCell="A7" workbookViewId="0">
      <selection activeCell="J38" activeCellId="2" sqref="F38:F44 H38:H44 J38:J44"/>
    </sheetView>
  </sheetViews>
  <sheetFormatPr defaultColWidth="9" defaultRowHeight="12.75"/>
  <cols>
    <col min="1" max="1" width="7.85546875" style="7" bestFit="1" customWidth="1"/>
    <col min="2" max="2" width="2.28515625" customWidth="1"/>
    <col min="3" max="3" width="28.42578125" bestFit="1" customWidth="1"/>
    <col min="4" max="4" width="4.7109375" bestFit="1" customWidth="1"/>
    <col min="5" max="5" width="16.28515625" bestFit="1" customWidth="1"/>
    <col min="6" max="6" width="2.28515625" style="2" customWidth="1"/>
    <col min="7" max="7" width="21.140625" bestFit="1" customWidth="1"/>
    <col min="8" max="8" width="2.28515625" style="2" customWidth="1"/>
    <col min="9" max="9" width="11.140625" customWidth="1"/>
    <col min="10" max="10" width="2.28515625" style="2" customWidth="1"/>
    <col min="11" max="11" width="11.140625" customWidth="1"/>
  </cols>
  <sheetData>
    <row r="1" spans="1:16">
      <c r="A1" s="142" t="s">
        <v>29</v>
      </c>
      <c r="B1" s="142"/>
      <c r="C1" s="142"/>
      <c r="D1" s="127"/>
      <c r="I1" s="142" t="s">
        <v>30</v>
      </c>
      <c r="J1" s="142"/>
      <c r="K1" s="142"/>
    </row>
    <row r="2" spans="1:16">
      <c r="A2" s="142" t="s">
        <v>31</v>
      </c>
      <c r="B2" s="142"/>
      <c r="C2" s="142"/>
      <c r="D2" s="127"/>
      <c r="I2" s="142" t="s">
        <v>3</v>
      </c>
      <c r="J2" s="142"/>
      <c r="K2" s="142"/>
    </row>
    <row r="3" spans="1:16">
      <c r="A3" s="142" t="s">
        <v>4</v>
      </c>
      <c r="B3" s="142"/>
      <c r="C3" s="142"/>
      <c r="D3" s="127"/>
      <c r="I3" s="142" t="s">
        <v>91</v>
      </c>
      <c r="J3" s="142"/>
      <c r="K3" s="142"/>
    </row>
    <row r="7" spans="1:16" s="4" customFormat="1" ht="15.75">
      <c r="A7" s="7"/>
      <c r="C7" s="4" t="s">
        <v>32</v>
      </c>
      <c r="F7" s="5"/>
      <c r="H7" s="5"/>
      <c r="J7" s="5"/>
    </row>
    <row r="11" spans="1:16">
      <c r="A11" s="6" t="s">
        <v>6</v>
      </c>
    </row>
    <row r="12" spans="1:16">
      <c r="A12" s="7">
        <v>1</v>
      </c>
    </row>
    <row r="13" spans="1:16" s="8" customFormat="1" ht="15">
      <c r="A13" s="7">
        <v>2</v>
      </c>
      <c r="C13" s="9" t="s">
        <v>33</v>
      </c>
      <c r="D13" s="9"/>
      <c r="F13" s="10"/>
      <c r="H13" s="10"/>
      <c r="I13" s="9"/>
      <c r="J13" s="11"/>
      <c r="L13" s="9"/>
      <c r="N13" s="9"/>
      <c r="P13" s="9"/>
    </row>
    <row r="14" spans="1:16" s="3" customFormat="1">
      <c r="A14" s="7">
        <v>3</v>
      </c>
      <c r="E14" s="141" t="s">
        <v>8</v>
      </c>
      <c r="F14" s="141"/>
      <c r="G14" s="141"/>
      <c r="H14" s="12"/>
      <c r="I14" s="13" t="s">
        <v>9</v>
      </c>
      <c r="J14" s="14"/>
      <c r="K14" s="13" t="s">
        <v>10</v>
      </c>
    </row>
    <row r="15" spans="1:16">
      <c r="A15" s="7">
        <v>4</v>
      </c>
      <c r="E15" s="15" t="s">
        <v>11</v>
      </c>
      <c r="F15" s="16"/>
      <c r="G15" s="15" t="s">
        <v>12</v>
      </c>
      <c r="H15" s="16"/>
      <c r="L15" s="17"/>
      <c r="N15" s="17"/>
    </row>
    <row r="16" spans="1:16">
      <c r="A16" s="7">
        <v>5</v>
      </c>
      <c r="E16" s="15"/>
      <c r="F16" s="16"/>
      <c r="G16" s="15"/>
      <c r="H16" s="16"/>
      <c r="L16" s="17"/>
      <c r="N16" s="17"/>
    </row>
    <row r="17" spans="1:11">
      <c r="A17" s="7">
        <v>6</v>
      </c>
      <c r="C17" t="s">
        <v>13</v>
      </c>
      <c r="E17" s="132"/>
      <c r="F17" s="139"/>
      <c r="G17" s="132"/>
      <c r="H17" s="139"/>
      <c r="I17" s="132"/>
      <c r="J17" s="139"/>
      <c r="K17" s="132"/>
    </row>
    <row r="18" spans="1:11">
      <c r="A18" s="7">
        <v>7</v>
      </c>
      <c r="C18" t="s">
        <v>14</v>
      </c>
      <c r="E18" s="133"/>
      <c r="F18" s="140"/>
      <c r="G18" s="133"/>
      <c r="H18" s="140"/>
      <c r="I18" s="133"/>
      <c r="J18" s="140"/>
      <c r="K18" s="133"/>
    </row>
    <row r="19" spans="1:11">
      <c r="A19" s="7">
        <v>8</v>
      </c>
      <c r="C19" t="s">
        <v>15</v>
      </c>
      <c r="E19" s="19">
        <v>9347</v>
      </c>
      <c r="F19" s="139"/>
      <c r="G19" s="19">
        <v>-24871</v>
      </c>
      <c r="H19" s="139"/>
      <c r="I19" s="19">
        <v>-28318</v>
      </c>
      <c r="J19" s="139"/>
      <c r="K19" s="19">
        <v>3447</v>
      </c>
    </row>
    <row r="20" spans="1:11">
      <c r="A20" s="7">
        <v>9</v>
      </c>
      <c r="E20" s="23"/>
      <c r="F20" s="140"/>
      <c r="G20" s="23"/>
      <c r="H20" s="140"/>
      <c r="I20" s="23"/>
      <c r="J20" s="140"/>
      <c r="K20" s="23"/>
    </row>
    <row r="21" spans="1:11">
      <c r="A21" s="7">
        <v>10</v>
      </c>
      <c r="C21" t="s">
        <v>16</v>
      </c>
      <c r="E21" s="132"/>
      <c r="F21" s="139"/>
      <c r="G21" s="132"/>
      <c r="H21" s="139"/>
      <c r="I21" s="132"/>
      <c r="J21" s="139"/>
      <c r="K21" s="132"/>
    </row>
    <row r="22" spans="1:11">
      <c r="A22" s="7">
        <v>11</v>
      </c>
      <c r="C22" t="s">
        <v>17</v>
      </c>
      <c r="E22" s="135"/>
      <c r="F22" s="140"/>
      <c r="G22" s="135"/>
      <c r="H22" s="140"/>
      <c r="I22" s="135"/>
      <c r="J22" s="140"/>
      <c r="K22" s="135"/>
    </row>
    <row r="23" spans="1:11">
      <c r="A23" s="7">
        <v>12</v>
      </c>
      <c r="C23" t="s">
        <v>18</v>
      </c>
      <c r="E23" s="135"/>
      <c r="F23" s="140"/>
      <c r="G23" s="135"/>
      <c r="H23" s="140"/>
      <c r="I23" s="135"/>
      <c r="J23" s="140"/>
      <c r="K23" s="135"/>
    </row>
    <row r="24" spans="1:11">
      <c r="A24" s="7">
        <v>13</v>
      </c>
      <c r="C24" t="s">
        <v>19</v>
      </c>
      <c r="E24" s="135"/>
      <c r="F24" s="140"/>
      <c r="G24" s="135"/>
      <c r="H24" s="140"/>
      <c r="I24" s="135"/>
      <c r="J24" s="140"/>
      <c r="K24" s="135"/>
    </row>
    <row r="25" spans="1:11">
      <c r="A25" s="7">
        <v>14</v>
      </c>
      <c r="C25" t="s">
        <v>20</v>
      </c>
      <c r="E25" s="133"/>
      <c r="F25" s="140"/>
      <c r="G25" s="133"/>
      <c r="H25" s="140"/>
      <c r="I25" s="133"/>
      <c r="J25" s="140"/>
      <c r="K25" s="133"/>
    </row>
    <row r="26" spans="1:11">
      <c r="A26" s="7">
        <v>15</v>
      </c>
      <c r="C26" t="s">
        <v>21</v>
      </c>
      <c r="E26" s="19">
        <v>239543</v>
      </c>
      <c r="F26" s="24">
        <v>1</v>
      </c>
      <c r="G26" s="19">
        <v>204396</v>
      </c>
      <c r="H26" s="20"/>
      <c r="I26" s="19">
        <v>151188</v>
      </c>
      <c r="J26" s="20"/>
      <c r="K26" s="19">
        <v>53208</v>
      </c>
    </row>
    <row r="27" spans="1:11">
      <c r="A27" s="7">
        <v>16</v>
      </c>
      <c r="E27" s="23"/>
      <c r="G27" s="23"/>
      <c r="H27" s="22"/>
      <c r="I27" s="23"/>
      <c r="J27" s="22"/>
      <c r="K27" s="23"/>
    </row>
    <row r="28" spans="1:11">
      <c r="A28" s="7">
        <v>17</v>
      </c>
      <c r="C28" t="s">
        <v>22</v>
      </c>
      <c r="D28" s="37">
        <v>0.35</v>
      </c>
      <c r="I28" s="27">
        <v>52915.799999999996</v>
      </c>
      <c r="J28" s="20"/>
    </row>
    <row r="29" spans="1:11">
      <c r="A29" s="7">
        <v>18</v>
      </c>
      <c r="I29" s="23"/>
      <c r="J29" s="22"/>
    </row>
    <row r="30" spans="1:11" ht="13.5" thickBot="1">
      <c r="A30" s="7">
        <v>19</v>
      </c>
      <c r="C30" s="142" t="s">
        <v>23</v>
      </c>
      <c r="D30" s="142"/>
      <c r="E30" s="15"/>
      <c r="F30" s="38"/>
      <c r="I30" s="30">
        <v>98272.200000000012</v>
      </c>
      <c r="J30" s="20"/>
    </row>
    <row r="31" spans="1:11" ht="13.5" thickTop="1">
      <c r="A31" s="7">
        <v>20</v>
      </c>
    </row>
    <row r="32" spans="1:11">
      <c r="A32" s="7">
        <v>21</v>
      </c>
    </row>
    <row r="33" spans="1:14">
      <c r="A33" s="7">
        <v>22</v>
      </c>
    </row>
    <row r="34" spans="1:14" s="8" customFormat="1" ht="15">
      <c r="A34" s="7">
        <v>23</v>
      </c>
      <c r="C34" s="9" t="s">
        <v>34</v>
      </c>
      <c r="D34" s="9"/>
      <c r="F34" s="10"/>
      <c r="H34" s="10"/>
      <c r="I34" s="9"/>
      <c r="J34" s="11"/>
      <c r="L34" s="9"/>
      <c r="N34" s="9"/>
    </row>
    <row r="35" spans="1:14" s="3" customFormat="1">
      <c r="A35" s="7">
        <v>24</v>
      </c>
      <c r="E35" s="141" t="s">
        <v>8</v>
      </c>
      <c r="F35" s="141"/>
      <c r="G35" s="141"/>
      <c r="H35" s="12"/>
      <c r="I35" s="13" t="s">
        <v>9</v>
      </c>
      <c r="J35" s="14"/>
      <c r="K35" s="13" t="s">
        <v>10</v>
      </c>
    </row>
    <row r="36" spans="1:14">
      <c r="A36" s="7">
        <v>25</v>
      </c>
      <c r="E36" s="15" t="s">
        <v>11</v>
      </c>
      <c r="F36" s="16"/>
      <c r="G36" s="15" t="s">
        <v>12</v>
      </c>
      <c r="H36" s="16"/>
      <c r="L36" s="17"/>
      <c r="N36" s="17"/>
    </row>
    <row r="37" spans="1:14">
      <c r="A37" s="7">
        <v>26</v>
      </c>
      <c r="E37" s="15"/>
      <c r="F37" s="16"/>
      <c r="G37" s="15"/>
      <c r="H37" s="16"/>
      <c r="L37" s="17"/>
      <c r="N37" s="17"/>
    </row>
    <row r="38" spans="1:14">
      <c r="A38" s="7">
        <v>27</v>
      </c>
      <c r="C38" t="s">
        <v>13</v>
      </c>
      <c r="E38" s="132"/>
      <c r="F38" s="139"/>
      <c r="G38" s="132"/>
      <c r="H38" s="139"/>
      <c r="I38" s="132"/>
      <c r="J38" s="139"/>
      <c r="K38" s="136"/>
    </row>
    <row r="39" spans="1:14">
      <c r="A39" s="7">
        <v>28</v>
      </c>
      <c r="C39" t="s">
        <v>25</v>
      </c>
      <c r="E39" s="134"/>
      <c r="F39" s="140"/>
      <c r="G39" s="134"/>
      <c r="H39" s="140"/>
      <c r="I39" s="135"/>
      <c r="J39" s="140"/>
      <c r="K39" s="135"/>
    </row>
    <row r="40" spans="1:14">
      <c r="A40" s="7">
        <v>29</v>
      </c>
      <c r="C40" t="s">
        <v>16</v>
      </c>
      <c r="E40" s="135"/>
      <c r="F40" s="140"/>
      <c r="G40" s="135"/>
      <c r="H40" s="140"/>
      <c r="I40" s="135"/>
      <c r="J40" s="140"/>
      <c r="K40" s="135"/>
    </row>
    <row r="41" spans="1:14">
      <c r="A41" s="7">
        <v>30</v>
      </c>
      <c r="C41" t="s">
        <v>17</v>
      </c>
      <c r="E41" s="135"/>
      <c r="F41" s="140"/>
      <c r="G41" s="135"/>
      <c r="H41" s="140"/>
      <c r="I41" s="135"/>
      <c r="J41" s="140"/>
      <c r="K41" s="135"/>
    </row>
    <row r="42" spans="1:14">
      <c r="A42" s="7">
        <v>31</v>
      </c>
      <c r="C42" t="s">
        <v>18</v>
      </c>
      <c r="E42" s="135"/>
      <c r="F42" s="140"/>
      <c r="G42" s="135"/>
      <c r="H42" s="140"/>
      <c r="I42" s="135"/>
      <c r="J42" s="140"/>
      <c r="K42" s="135"/>
    </row>
    <row r="43" spans="1:14">
      <c r="A43" s="7">
        <v>32</v>
      </c>
      <c r="C43" t="s">
        <v>19</v>
      </c>
      <c r="E43" s="135"/>
      <c r="F43" s="140"/>
      <c r="G43" s="135"/>
      <c r="H43" s="140"/>
      <c r="I43" s="135"/>
      <c r="J43" s="140"/>
      <c r="K43" s="135"/>
    </row>
    <row r="44" spans="1:14">
      <c r="A44" s="7">
        <v>33</v>
      </c>
      <c r="C44" t="s">
        <v>20</v>
      </c>
      <c r="E44" s="133"/>
      <c r="F44" s="140"/>
      <c r="G44" s="133"/>
      <c r="H44" s="140"/>
      <c r="I44" s="133"/>
      <c r="J44" s="140"/>
      <c r="K44" s="133"/>
    </row>
    <row r="45" spans="1:14">
      <c r="A45" s="7">
        <v>34</v>
      </c>
      <c r="C45" t="s">
        <v>21</v>
      </c>
      <c r="E45" s="19">
        <v>66540</v>
      </c>
      <c r="F45" s="24">
        <v>2</v>
      </c>
      <c r="G45" s="19">
        <v>55678</v>
      </c>
      <c r="H45" s="20"/>
      <c r="I45" s="19">
        <v>40858</v>
      </c>
      <c r="J45" s="20"/>
      <c r="K45" s="19">
        <v>14820</v>
      </c>
    </row>
    <row r="46" spans="1:14">
      <c r="A46" s="7">
        <v>35</v>
      </c>
    </row>
    <row r="47" spans="1:14">
      <c r="A47" s="7">
        <v>36</v>
      </c>
      <c r="C47" t="s">
        <v>22</v>
      </c>
      <c r="D47" s="37">
        <v>0.35</v>
      </c>
      <c r="I47" s="27">
        <v>14300.3</v>
      </c>
      <c r="J47" s="20"/>
    </row>
    <row r="48" spans="1:14">
      <c r="A48" s="7">
        <v>37</v>
      </c>
      <c r="I48" s="23"/>
      <c r="J48" s="22"/>
    </row>
    <row r="49" spans="1:10" ht="13.5" thickBot="1">
      <c r="A49" s="7">
        <v>38</v>
      </c>
      <c r="C49" s="142" t="s">
        <v>23</v>
      </c>
      <c r="D49" s="142"/>
      <c r="E49" s="15"/>
      <c r="F49" s="38"/>
      <c r="I49" s="30">
        <v>26557.7</v>
      </c>
      <c r="J49" s="20"/>
    </row>
    <row r="50" spans="1:10" ht="13.5" thickTop="1">
      <c r="A50" s="3"/>
    </row>
    <row r="53" spans="1:10">
      <c r="A53" s="3"/>
      <c r="F53" s="36">
        <v>1</v>
      </c>
      <c r="G53" s="143" t="s">
        <v>27</v>
      </c>
      <c r="H53" s="143"/>
      <c r="I53" s="143"/>
    </row>
    <row r="54" spans="1:10">
      <c r="F54" s="36">
        <v>2</v>
      </c>
      <c r="G54" s="143" t="s">
        <v>28</v>
      </c>
      <c r="H54" s="143"/>
      <c r="I54" s="143"/>
    </row>
  </sheetData>
  <mergeCells count="12">
    <mergeCell ref="C30:D30"/>
    <mergeCell ref="E35:G35"/>
    <mergeCell ref="C49:D49"/>
    <mergeCell ref="G53:I53"/>
    <mergeCell ref="G54:I54"/>
    <mergeCell ref="E14:G14"/>
    <mergeCell ref="I3:K3"/>
    <mergeCell ref="A1:C1"/>
    <mergeCell ref="I1:K1"/>
    <mergeCell ref="A2:C2"/>
    <mergeCell ref="I2:K2"/>
    <mergeCell ref="A3:C3"/>
  </mergeCells>
  <pageMargins left="0.7" right="0.7" top="0.75" bottom="0.75" header="0.3" footer="0.3"/>
  <pageSetup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J5" sqref="J5"/>
    </sheetView>
  </sheetViews>
  <sheetFormatPr defaultRowHeight="12.75"/>
  <cols>
    <col min="1" max="1" width="9" bestFit="1" customWidth="1"/>
    <col min="2" max="2" width="35.140625" bestFit="1" customWidth="1"/>
    <col min="3" max="3" width="2.28515625" customWidth="1"/>
    <col min="4" max="4" width="6.28515625" bestFit="1" customWidth="1"/>
    <col min="5" max="5" width="2.28515625" customWidth="1"/>
    <col min="6" max="6" width="14" bestFit="1" customWidth="1"/>
    <col min="7" max="7" width="2.28515625" customWidth="1"/>
    <col min="8" max="8" width="12.85546875" bestFit="1" customWidth="1"/>
    <col min="9" max="9" width="2.28515625" style="2" customWidth="1"/>
    <col min="10" max="10" width="11.140625" customWidth="1"/>
  </cols>
  <sheetData>
    <row r="1" spans="1:12">
      <c r="A1" s="145" t="s">
        <v>0</v>
      </c>
      <c r="B1" s="145"/>
      <c r="C1" s="23"/>
      <c r="D1" s="23"/>
      <c r="E1" s="23"/>
      <c r="F1" s="23"/>
      <c r="G1" s="23"/>
      <c r="H1" s="145" t="s">
        <v>88</v>
      </c>
      <c r="I1" s="145"/>
      <c r="J1" s="145"/>
      <c r="K1" s="23"/>
      <c r="L1" s="23"/>
    </row>
    <row r="2" spans="1:12">
      <c r="A2" s="145" t="s">
        <v>2</v>
      </c>
      <c r="B2" s="145"/>
      <c r="C2" s="23"/>
      <c r="D2" s="23"/>
      <c r="E2" s="23"/>
      <c r="F2" s="23"/>
      <c r="G2" s="23"/>
      <c r="H2" s="145" t="s">
        <v>3</v>
      </c>
      <c r="I2" s="145"/>
      <c r="J2" s="145"/>
      <c r="K2" s="23"/>
      <c r="L2" s="56"/>
    </row>
    <row r="3" spans="1:12">
      <c r="A3" s="145" t="s">
        <v>49</v>
      </c>
      <c r="B3" s="145"/>
      <c r="C3" s="23"/>
      <c r="D3" s="23"/>
      <c r="E3" s="23"/>
      <c r="F3" s="23"/>
      <c r="G3" s="23"/>
      <c r="H3" s="23"/>
      <c r="I3" s="22"/>
      <c r="J3" s="23"/>
      <c r="K3" s="23"/>
      <c r="L3" s="23"/>
    </row>
    <row r="4" spans="1:12">
      <c r="A4" s="52"/>
      <c r="B4" s="52"/>
      <c r="C4" s="23"/>
      <c r="D4" s="23"/>
      <c r="E4" s="23"/>
      <c r="F4" s="23"/>
      <c r="G4" s="23"/>
      <c r="H4" s="23"/>
      <c r="I4" s="22"/>
      <c r="J4" s="23"/>
      <c r="K4" s="23"/>
      <c r="L4" s="23"/>
    </row>
    <row r="5" spans="1:12">
      <c r="A5" s="52"/>
      <c r="B5" s="52"/>
      <c r="C5" s="23"/>
      <c r="D5" s="23"/>
      <c r="E5" s="23"/>
      <c r="F5" s="23"/>
      <c r="G5" s="23"/>
      <c r="H5" s="23"/>
      <c r="I5" s="22"/>
      <c r="J5" s="23"/>
      <c r="K5" s="23"/>
      <c r="L5" s="23"/>
    </row>
    <row r="6" spans="1:12">
      <c r="A6" s="52"/>
      <c r="B6" s="52"/>
      <c r="C6" s="23"/>
      <c r="D6" s="23"/>
      <c r="E6" s="23"/>
      <c r="F6" s="23"/>
      <c r="G6" s="23"/>
      <c r="H6" s="23"/>
      <c r="I6" s="22"/>
      <c r="J6" s="23"/>
      <c r="K6" s="23"/>
      <c r="L6" s="23"/>
    </row>
    <row r="7" spans="1:12" s="4" customFormat="1" ht="15.75">
      <c r="A7" s="55"/>
      <c r="B7" s="55" t="s">
        <v>48</v>
      </c>
      <c r="C7" s="53"/>
      <c r="D7" s="53"/>
      <c r="E7" s="53"/>
      <c r="F7" s="53"/>
      <c r="G7" s="53"/>
      <c r="H7" s="53"/>
      <c r="I7" s="54"/>
      <c r="J7" s="53"/>
      <c r="K7" s="53"/>
      <c r="L7" s="53"/>
    </row>
    <row r="8" spans="1:12">
      <c r="A8" s="52"/>
      <c r="B8" s="52"/>
      <c r="C8" s="23"/>
      <c r="D8" s="23"/>
      <c r="E8" s="23"/>
      <c r="F8" s="23"/>
      <c r="G8" s="23"/>
      <c r="H8" s="23"/>
      <c r="I8" s="22"/>
      <c r="J8" s="23"/>
      <c r="K8" s="23"/>
      <c r="L8" s="23"/>
    </row>
    <row r="9" spans="1:12">
      <c r="A9" s="52"/>
      <c r="B9" s="52"/>
      <c r="C9" s="23"/>
      <c r="D9" s="23"/>
      <c r="E9" s="23"/>
      <c r="F9" s="23"/>
      <c r="G9" s="23"/>
      <c r="H9" s="23"/>
      <c r="I9" s="22"/>
      <c r="J9" s="23"/>
      <c r="K9" s="23"/>
      <c r="L9" s="23"/>
    </row>
    <row r="10" spans="1:12">
      <c r="A10" s="52"/>
      <c r="B10" s="52"/>
      <c r="C10" s="23"/>
      <c r="D10" s="23"/>
      <c r="E10" s="23"/>
      <c r="F10" s="23"/>
      <c r="G10" s="23"/>
      <c r="H10" s="23"/>
      <c r="I10" s="22"/>
      <c r="J10" s="23"/>
      <c r="K10" s="23"/>
      <c r="L10" s="23"/>
    </row>
    <row r="11" spans="1:12">
      <c r="A11" s="23"/>
      <c r="B11" s="23"/>
      <c r="C11" s="23"/>
      <c r="D11" s="23"/>
      <c r="E11" s="23"/>
      <c r="F11" s="23"/>
      <c r="G11" s="23"/>
      <c r="H11" s="23"/>
      <c r="I11" s="22"/>
      <c r="J11" s="23"/>
      <c r="K11" s="23"/>
      <c r="L11" s="23"/>
    </row>
    <row r="12" spans="1:12">
      <c r="A12" s="21" t="s">
        <v>6</v>
      </c>
      <c r="B12" s="23"/>
      <c r="C12" s="23"/>
      <c r="D12" s="23"/>
      <c r="E12" s="23"/>
      <c r="F12" s="23"/>
      <c r="G12" s="23"/>
      <c r="H12" s="23"/>
      <c r="I12" s="22"/>
      <c r="J12" s="23"/>
      <c r="K12" s="23"/>
      <c r="L12" s="23"/>
    </row>
    <row r="13" spans="1:12" ht="14.25">
      <c r="A13" s="41">
        <v>1</v>
      </c>
      <c r="B13" s="51"/>
      <c r="C13" s="51"/>
      <c r="D13" s="51"/>
      <c r="E13" s="51"/>
      <c r="F13" s="23"/>
      <c r="G13" s="23"/>
      <c r="H13" s="23"/>
      <c r="I13" s="22"/>
      <c r="J13" s="23"/>
      <c r="K13" s="51"/>
      <c r="L13" s="51"/>
    </row>
    <row r="14" spans="1:12">
      <c r="A14" s="41">
        <v>2</v>
      </c>
      <c r="B14" s="48"/>
      <c r="C14" s="48"/>
      <c r="D14" s="48"/>
      <c r="E14" s="48"/>
      <c r="F14" s="50" t="s">
        <v>47</v>
      </c>
      <c r="G14" s="48"/>
      <c r="H14" s="48" t="s">
        <v>46</v>
      </c>
      <c r="I14" s="49"/>
      <c r="J14" s="48" t="s">
        <v>45</v>
      </c>
      <c r="K14" s="48"/>
      <c r="L14" s="48"/>
    </row>
    <row r="15" spans="1:12">
      <c r="A15" s="41">
        <v>3</v>
      </c>
      <c r="B15" s="48"/>
      <c r="C15" s="48"/>
      <c r="D15" s="48"/>
      <c r="E15" s="48"/>
      <c r="F15" s="48"/>
      <c r="G15" s="48"/>
      <c r="H15" s="48"/>
      <c r="I15" s="49"/>
      <c r="J15" s="48"/>
      <c r="K15" s="48"/>
      <c r="L15" s="48"/>
    </row>
    <row r="16" spans="1:12">
      <c r="A16" s="41">
        <v>4</v>
      </c>
      <c r="B16" s="23" t="s">
        <v>44</v>
      </c>
      <c r="C16" s="23"/>
      <c r="D16" s="23"/>
      <c r="E16" s="23"/>
      <c r="F16" s="45">
        <v>1</v>
      </c>
      <c r="G16" s="47">
        <v>1</v>
      </c>
      <c r="H16" s="45">
        <v>0.64590000000000003</v>
      </c>
      <c r="I16" s="46"/>
      <c r="J16" s="45">
        <v>0.35410000000000003</v>
      </c>
      <c r="K16" s="23"/>
      <c r="L16" s="23"/>
    </row>
    <row r="17" spans="1:12">
      <c r="A17" s="41">
        <v>5</v>
      </c>
      <c r="B17" s="23"/>
      <c r="C17" s="23"/>
      <c r="D17" s="23"/>
      <c r="E17" s="23"/>
      <c r="F17" s="45"/>
      <c r="G17" s="47"/>
      <c r="H17" s="45"/>
      <c r="I17" s="46"/>
      <c r="J17" s="45"/>
      <c r="K17" s="23"/>
      <c r="L17" s="23"/>
    </row>
    <row r="18" spans="1:12">
      <c r="A18" s="41">
        <v>6</v>
      </c>
      <c r="B18" s="23" t="s">
        <v>43</v>
      </c>
      <c r="C18" s="23"/>
      <c r="D18" s="23"/>
      <c r="E18" s="23"/>
      <c r="F18" s="19">
        <v>1500000</v>
      </c>
      <c r="G18" s="44" t="s">
        <v>42</v>
      </c>
      <c r="H18" s="27">
        <f>H16*F18</f>
        <v>968850</v>
      </c>
      <c r="I18" s="20"/>
      <c r="J18" s="27">
        <f>J16*F18</f>
        <v>531150</v>
      </c>
      <c r="K18" s="23"/>
      <c r="L18" s="23"/>
    </row>
    <row r="19" spans="1:12">
      <c r="A19" s="41">
        <v>7</v>
      </c>
      <c r="B19" s="23" t="s">
        <v>41</v>
      </c>
      <c r="C19" s="23"/>
      <c r="D19" s="23"/>
      <c r="E19" s="23"/>
      <c r="F19" s="23"/>
      <c r="G19" s="23"/>
      <c r="H19" s="19">
        <f>H18</f>
        <v>968850</v>
      </c>
      <c r="I19" s="20"/>
      <c r="J19" s="19">
        <f>J18</f>
        <v>531150</v>
      </c>
      <c r="K19" s="23"/>
      <c r="L19" s="23"/>
    </row>
    <row r="20" spans="1:12">
      <c r="A20" s="41">
        <v>8</v>
      </c>
      <c r="B20" s="23" t="s">
        <v>40</v>
      </c>
      <c r="C20" s="23"/>
      <c r="D20" s="43">
        <v>1.2215999999999999E-2</v>
      </c>
      <c r="E20" s="43"/>
      <c r="F20" s="23"/>
      <c r="G20" s="23"/>
      <c r="H20" s="21"/>
      <c r="I20" s="22"/>
      <c r="J20" s="21">
        <f>J19*D20</f>
        <v>6488.5284000000001</v>
      </c>
      <c r="K20" s="23"/>
      <c r="L20" s="23"/>
    </row>
    <row r="21" spans="1:12">
      <c r="A21" s="41">
        <v>9</v>
      </c>
      <c r="B21" s="23" t="s">
        <v>39</v>
      </c>
      <c r="C21" s="23"/>
      <c r="D21" s="23"/>
      <c r="E21" s="23"/>
      <c r="F21" s="23"/>
      <c r="G21" s="23"/>
      <c r="H21" s="19">
        <f>H19-H20</f>
        <v>968850</v>
      </c>
      <c r="I21" s="20"/>
      <c r="J21" s="19">
        <f>J19-J20</f>
        <v>524661.47160000005</v>
      </c>
      <c r="K21" s="23"/>
      <c r="L21" s="23"/>
    </row>
    <row r="22" spans="1:12">
      <c r="A22" s="41">
        <v>10</v>
      </c>
      <c r="B22" s="23"/>
      <c r="C22" s="23"/>
      <c r="D22" s="23"/>
      <c r="E22" s="23"/>
      <c r="F22" s="23"/>
      <c r="G22" s="23"/>
      <c r="H22" s="23"/>
      <c r="I22" s="22"/>
      <c r="J22" s="23"/>
      <c r="K22" s="23"/>
      <c r="L22" s="23"/>
    </row>
    <row r="23" spans="1:12">
      <c r="A23" s="41">
        <v>11</v>
      </c>
      <c r="B23" s="23" t="s">
        <v>22</v>
      </c>
      <c r="C23" s="23"/>
      <c r="D23" s="42">
        <v>0.35</v>
      </c>
      <c r="E23" s="42"/>
      <c r="F23" s="23"/>
      <c r="G23" s="23"/>
      <c r="H23" s="21">
        <f>H21*D23</f>
        <v>339097.5</v>
      </c>
      <c r="I23" s="22"/>
      <c r="J23" s="21">
        <f>J21*D23</f>
        <v>183631.51506000001</v>
      </c>
      <c r="K23" s="23"/>
      <c r="L23" s="23"/>
    </row>
    <row r="24" spans="1:12">
      <c r="A24" s="41">
        <v>12</v>
      </c>
      <c r="B24" s="23"/>
      <c r="C24" s="23"/>
      <c r="D24" s="42"/>
      <c r="E24" s="42"/>
      <c r="F24" s="23"/>
      <c r="G24" s="23"/>
      <c r="H24" s="22"/>
      <c r="I24" s="22"/>
      <c r="J24" s="22"/>
      <c r="K24" s="23"/>
      <c r="L24" s="23"/>
    </row>
    <row r="25" spans="1:12" ht="13.5" thickBot="1">
      <c r="A25" s="41">
        <v>13</v>
      </c>
      <c r="B25" s="23" t="s">
        <v>38</v>
      </c>
      <c r="C25" s="23"/>
      <c r="D25" s="23"/>
      <c r="E25" s="23"/>
      <c r="F25" s="23"/>
      <c r="G25" s="23"/>
      <c r="H25" s="30">
        <f>H21-H23</f>
        <v>629752.5</v>
      </c>
      <c r="I25" s="20"/>
      <c r="J25" s="30">
        <f>J21-J23</f>
        <v>341029.95654000004</v>
      </c>
      <c r="K25" s="23"/>
      <c r="L25" s="23"/>
    </row>
    <row r="26" spans="1:12" ht="13.5" thickTop="1">
      <c r="A26" s="41"/>
      <c r="B26" s="23"/>
      <c r="C26" s="23"/>
      <c r="D26" s="23"/>
      <c r="E26" s="23"/>
      <c r="F26" s="23"/>
      <c r="G26" s="23"/>
      <c r="H26" s="23"/>
      <c r="I26" s="22"/>
      <c r="J26" s="23"/>
      <c r="K26" s="23"/>
      <c r="L26" s="23"/>
    </row>
    <row r="27" spans="1:12">
      <c r="A27" s="41"/>
      <c r="B27" s="23"/>
      <c r="C27" s="23"/>
      <c r="D27" s="23"/>
      <c r="E27" s="23"/>
      <c r="F27" s="23"/>
      <c r="G27" s="23"/>
      <c r="H27" s="23"/>
      <c r="I27" s="22"/>
      <c r="J27" s="23"/>
      <c r="K27" s="23"/>
      <c r="L27" s="23"/>
    </row>
    <row r="28" spans="1:12">
      <c r="A28" s="41"/>
      <c r="B28" s="23"/>
      <c r="C28" s="23"/>
      <c r="D28" s="23"/>
      <c r="E28" s="23"/>
      <c r="F28" s="23"/>
      <c r="G28" s="23"/>
      <c r="H28" s="23"/>
      <c r="I28" s="22"/>
      <c r="J28" s="23"/>
      <c r="K28" s="23"/>
      <c r="L28" s="23"/>
    </row>
    <row r="29" spans="1:12">
      <c r="A29" s="23"/>
      <c r="B29" s="23"/>
      <c r="C29" s="39">
        <v>1</v>
      </c>
      <c r="D29" s="144" t="s">
        <v>37</v>
      </c>
      <c r="E29" s="144"/>
      <c r="F29" s="144"/>
      <c r="G29" s="144"/>
      <c r="H29" s="144"/>
      <c r="I29" s="144"/>
      <c r="J29" s="144"/>
      <c r="K29" s="23"/>
      <c r="L29" s="23"/>
    </row>
    <row r="30" spans="1:12">
      <c r="A30" s="23"/>
      <c r="B30" s="23"/>
      <c r="C30" s="39">
        <v>2</v>
      </c>
      <c r="D30" s="144" t="s">
        <v>36</v>
      </c>
      <c r="E30" s="144"/>
      <c r="F30" s="144"/>
      <c r="G30" s="144"/>
      <c r="H30" s="144"/>
      <c r="I30" s="40"/>
      <c r="J30" s="23"/>
      <c r="K30" s="23"/>
      <c r="L30" s="23"/>
    </row>
    <row r="31" spans="1:12">
      <c r="A31" s="23"/>
      <c r="B31" s="23"/>
      <c r="C31" s="39">
        <v>3</v>
      </c>
      <c r="D31" s="144" t="s">
        <v>35</v>
      </c>
      <c r="E31" s="144"/>
      <c r="F31" s="144"/>
      <c r="G31" s="144"/>
      <c r="H31" s="144"/>
      <c r="I31" s="22"/>
      <c r="J31" s="23"/>
      <c r="K31" s="23"/>
      <c r="L31" s="23"/>
    </row>
  </sheetData>
  <mergeCells count="8">
    <mergeCell ref="D31:H31"/>
    <mergeCell ref="D30:H30"/>
    <mergeCell ref="D29:J29"/>
    <mergeCell ref="A1:B1"/>
    <mergeCell ref="A2:B2"/>
    <mergeCell ref="A3:B3"/>
    <mergeCell ref="H1:J1"/>
    <mergeCell ref="H2:J2"/>
  </mergeCells>
  <pageMargins left="0.7" right="0.7" top="0.75" bottom="0.75" header="0.3" footer="0.3"/>
  <pageSetup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topLeftCell="A19" workbookViewId="0">
      <selection activeCell="E56" sqref="E56"/>
    </sheetView>
  </sheetViews>
  <sheetFormatPr defaultRowHeight="12.75"/>
  <cols>
    <col min="1" max="1" width="7.85546875" style="58" bestFit="1" customWidth="1"/>
    <col min="2" max="2" width="2.28515625" style="58" customWidth="1"/>
    <col min="3" max="3" width="35.85546875" style="58" customWidth="1"/>
    <col min="4" max="4" width="4.7109375" style="58" bestFit="1" customWidth="1"/>
    <col min="5" max="5" width="15.7109375" style="58" customWidth="1"/>
    <col min="6" max="6" width="2.28515625" style="59" customWidth="1"/>
    <col min="7" max="7" width="15.7109375" style="58" customWidth="1"/>
    <col min="8" max="8" width="2.28515625" style="61" customWidth="1"/>
    <col min="9" max="9" width="9.85546875" style="58" bestFit="1" customWidth="1"/>
    <col min="10" max="10" width="9.140625" style="57"/>
    <col min="11" max="256" width="9.140625" style="58"/>
    <col min="257" max="257" width="7.85546875" style="58" bestFit="1" customWidth="1"/>
    <col min="258" max="258" width="2.28515625" style="58" customWidth="1"/>
    <col min="259" max="259" width="35.85546875" style="58" customWidth="1"/>
    <col min="260" max="260" width="4.7109375" style="58" bestFit="1" customWidth="1"/>
    <col min="261" max="261" width="15.7109375" style="58" customWidth="1"/>
    <col min="262" max="262" width="2.28515625" style="58" customWidth="1"/>
    <col min="263" max="263" width="15.7109375" style="58" customWidth="1"/>
    <col min="264" max="264" width="2.28515625" style="58" customWidth="1"/>
    <col min="265" max="265" width="9.85546875" style="58" bestFit="1" customWidth="1"/>
    <col min="266" max="512" width="9.140625" style="58"/>
    <col min="513" max="513" width="7.85546875" style="58" bestFit="1" customWidth="1"/>
    <col min="514" max="514" width="2.28515625" style="58" customWidth="1"/>
    <col min="515" max="515" width="35.85546875" style="58" customWidth="1"/>
    <col min="516" max="516" width="4.7109375" style="58" bestFit="1" customWidth="1"/>
    <col min="517" max="517" width="15.7109375" style="58" customWidth="1"/>
    <col min="518" max="518" width="2.28515625" style="58" customWidth="1"/>
    <col min="519" max="519" width="15.7109375" style="58" customWidth="1"/>
    <col min="520" max="520" width="2.28515625" style="58" customWidth="1"/>
    <col min="521" max="521" width="9.85546875" style="58" bestFit="1" customWidth="1"/>
    <col min="522" max="768" width="9.140625" style="58"/>
    <col min="769" max="769" width="7.85546875" style="58" bestFit="1" customWidth="1"/>
    <col min="770" max="770" width="2.28515625" style="58" customWidth="1"/>
    <col min="771" max="771" width="35.85546875" style="58" customWidth="1"/>
    <col min="772" max="772" width="4.7109375" style="58" bestFit="1" customWidth="1"/>
    <col min="773" max="773" width="15.7109375" style="58" customWidth="1"/>
    <col min="774" max="774" width="2.28515625" style="58" customWidth="1"/>
    <col min="775" max="775" width="15.7109375" style="58" customWidth="1"/>
    <col min="776" max="776" width="2.28515625" style="58" customWidth="1"/>
    <col min="777" max="777" width="9.85546875" style="58" bestFit="1" customWidth="1"/>
    <col min="778" max="1024" width="9.140625" style="58"/>
    <col min="1025" max="1025" width="7.85546875" style="58" bestFit="1" customWidth="1"/>
    <col min="1026" max="1026" width="2.28515625" style="58" customWidth="1"/>
    <col min="1027" max="1027" width="35.85546875" style="58" customWidth="1"/>
    <col min="1028" max="1028" width="4.7109375" style="58" bestFit="1" customWidth="1"/>
    <col min="1029" max="1029" width="15.7109375" style="58" customWidth="1"/>
    <col min="1030" max="1030" width="2.28515625" style="58" customWidth="1"/>
    <col min="1031" max="1031" width="15.7109375" style="58" customWidth="1"/>
    <col min="1032" max="1032" width="2.28515625" style="58" customWidth="1"/>
    <col min="1033" max="1033" width="9.85546875" style="58" bestFit="1" customWidth="1"/>
    <col min="1034" max="1280" width="9.140625" style="58"/>
    <col min="1281" max="1281" width="7.85546875" style="58" bestFit="1" customWidth="1"/>
    <col min="1282" max="1282" width="2.28515625" style="58" customWidth="1"/>
    <col min="1283" max="1283" width="35.85546875" style="58" customWidth="1"/>
    <col min="1284" max="1284" width="4.7109375" style="58" bestFit="1" customWidth="1"/>
    <col min="1285" max="1285" width="15.7109375" style="58" customWidth="1"/>
    <col min="1286" max="1286" width="2.28515625" style="58" customWidth="1"/>
    <col min="1287" max="1287" width="15.7109375" style="58" customWidth="1"/>
    <col min="1288" max="1288" width="2.28515625" style="58" customWidth="1"/>
    <col min="1289" max="1289" width="9.85546875" style="58" bestFit="1" customWidth="1"/>
    <col min="1290" max="1536" width="9.140625" style="58"/>
    <col min="1537" max="1537" width="7.85546875" style="58" bestFit="1" customWidth="1"/>
    <col min="1538" max="1538" width="2.28515625" style="58" customWidth="1"/>
    <col min="1539" max="1539" width="35.85546875" style="58" customWidth="1"/>
    <col min="1540" max="1540" width="4.7109375" style="58" bestFit="1" customWidth="1"/>
    <col min="1541" max="1541" width="15.7109375" style="58" customWidth="1"/>
    <col min="1542" max="1542" width="2.28515625" style="58" customWidth="1"/>
    <col min="1543" max="1543" width="15.7109375" style="58" customWidth="1"/>
    <col min="1544" max="1544" width="2.28515625" style="58" customWidth="1"/>
    <col min="1545" max="1545" width="9.85546875" style="58" bestFit="1" customWidth="1"/>
    <col min="1546" max="1792" width="9.140625" style="58"/>
    <col min="1793" max="1793" width="7.85546875" style="58" bestFit="1" customWidth="1"/>
    <col min="1794" max="1794" width="2.28515625" style="58" customWidth="1"/>
    <col min="1795" max="1795" width="35.85546875" style="58" customWidth="1"/>
    <col min="1796" max="1796" width="4.7109375" style="58" bestFit="1" customWidth="1"/>
    <col min="1797" max="1797" width="15.7109375" style="58" customWidth="1"/>
    <col min="1798" max="1798" width="2.28515625" style="58" customWidth="1"/>
    <col min="1799" max="1799" width="15.7109375" style="58" customWidth="1"/>
    <col min="1800" max="1800" width="2.28515625" style="58" customWidth="1"/>
    <col min="1801" max="1801" width="9.85546875" style="58" bestFit="1" customWidth="1"/>
    <col min="1802" max="2048" width="9.140625" style="58"/>
    <col min="2049" max="2049" width="7.85546875" style="58" bestFit="1" customWidth="1"/>
    <col min="2050" max="2050" width="2.28515625" style="58" customWidth="1"/>
    <col min="2051" max="2051" width="35.85546875" style="58" customWidth="1"/>
    <col min="2052" max="2052" width="4.7109375" style="58" bestFit="1" customWidth="1"/>
    <col min="2053" max="2053" width="15.7109375" style="58" customWidth="1"/>
    <col min="2054" max="2054" width="2.28515625" style="58" customWidth="1"/>
    <col min="2055" max="2055" width="15.7109375" style="58" customWidth="1"/>
    <col min="2056" max="2056" width="2.28515625" style="58" customWidth="1"/>
    <col min="2057" max="2057" width="9.85546875" style="58" bestFit="1" customWidth="1"/>
    <col min="2058" max="2304" width="9.140625" style="58"/>
    <col min="2305" max="2305" width="7.85546875" style="58" bestFit="1" customWidth="1"/>
    <col min="2306" max="2306" width="2.28515625" style="58" customWidth="1"/>
    <col min="2307" max="2307" width="35.85546875" style="58" customWidth="1"/>
    <col min="2308" max="2308" width="4.7109375" style="58" bestFit="1" customWidth="1"/>
    <col min="2309" max="2309" width="15.7109375" style="58" customWidth="1"/>
    <col min="2310" max="2310" width="2.28515625" style="58" customWidth="1"/>
    <col min="2311" max="2311" width="15.7109375" style="58" customWidth="1"/>
    <col min="2312" max="2312" width="2.28515625" style="58" customWidth="1"/>
    <col min="2313" max="2313" width="9.85546875" style="58" bestFit="1" customWidth="1"/>
    <col min="2314" max="2560" width="9.140625" style="58"/>
    <col min="2561" max="2561" width="7.85546875" style="58" bestFit="1" customWidth="1"/>
    <col min="2562" max="2562" width="2.28515625" style="58" customWidth="1"/>
    <col min="2563" max="2563" width="35.85546875" style="58" customWidth="1"/>
    <col min="2564" max="2564" width="4.7109375" style="58" bestFit="1" customWidth="1"/>
    <col min="2565" max="2565" width="15.7109375" style="58" customWidth="1"/>
    <col min="2566" max="2566" width="2.28515625" style="58" customWidth="1"/>
    <col min="2567" max="2567" width="15.7109375" style="58" customWidth="1"/>
    <col min="2568" max="2568" width="2.28515625" style="58" customWidth="1"/>
    <col min="2569" max="2569" width="9.85546875" style="58" bestFit="1" customWidth="1"/>
    <col min="2570" max="2816" width="9.140625" style="58"/>
    <col min="2817" max="2817" width="7.85546875" style="58" bestFit="1" customWidth="1"/>
    <col min="2818" max="2818" width="2.28515625" style="58" customWidth="1"/>
    <col min="2819" max="2819" width="35.85546875" style="58" customWidth="1"/>
    <col min="2820" max="2820" width="4.7109375" style="58" bestFit="1" customWidth="1"/>
    <col min="2821" max="2821" width="15.7109375" style="58" customWidth="1"/>
    <col min="2822" max="2822" width="2.28515625" style="58" customWidth="1"/>
    <col min="2823" max="2823" width="15.7109375" style="58" customWidth="1"/>
    <col min="2824" max="2824" width="2.28515625" style="58" customWidth="1"/>
    <col min="2825" max="2825" width="9.85546875" style="58" bestFit="1" customWidth="1"/>
    <col min="2826" max="3072" width="9.140625" style="58"/>
    <col min="3073" max="3073" width="7.85546875" style="58" bestFit="1" customWidth="1"/>
    <col min="3074" max="3074" width="2.28515625" style="58" customWidth="1"/>
    <col min="3075" max="3075" width="35.85546875" style="58" customWidth="1"/>
    <col min="3076" max="3076" width="4.7109375" style="58" bestFit="1" customWidth="1"/>
    <col min="3077" max="3077" width="15.7109375" style="58" customWidth="1"/>
    <col min="3078" max="3078" width="2.28515625" style="58" customWidth="1"/>
    <col min="3079" max="3079" width="15.7109375" style="58" customWidth="1"/>
    <col min="3080" max="3080" width="2.28515625" style="58" customWidth="1"/>
    <col min="3081" max="3081" width="9.85546875" style="58" bestFit="1" customWidth="1"/>
    <col min="3082" max="3328" width="9.140625" style="58"/>
    <col min="3329" max="3329" width="7.85546875" style="58" bestFit="1" customWidth="1"/>
    <col min="3330" max="3330" width="2.28515625" style="58" customWidth="1"/>
    <col min="3331" max="3331" width="35.85546875" style="58" customWidth="1"/>
    <col min="3332" max="3332" width="4.7109375" style="58" bestFit="1" customWidth="1"/>
    <col min="3333" max="3333" width="15.7109375" style="58" customWidth="1"/>
    <col min="3334" max="3334" width="2.28515625" style="58" customWidth="1"/>
    <col min="3335" max="3335" width="15.7109375" style="58" customWidth="1"/>
    <col min="3336" max="3336" width="2.28515625" style="58" customWidth="1"/>
    <col min="3337" max="3337" width="9.85546875" style="58" bestFit="1" customWidth="1"/>
    <col min="3338" max="3584" width="9.140625" style="58"/>
    <col min="3585" max="3585" width="7.85546875" style="58" bestFit="1" customWidth="1"/>
    <col min="3586" max="3586" width="2.28515625" style="58" customWidth="1"/>
    <col min="3587" max="3587" width="35.85546875" style="58" customWidth="1"/>
    <col min="3588" max="3588" width="4.7109375" style="58" bestFit="1" customWidth="1"/>
    <col min="3589" max="3589" width="15.7109375" style="58" customWidth="1"/>
    <col min="3590" max="3590" width="2.28515625" style="58" customWidth="1"/>
    <col min="3591" max="3591" width="15.7109375" style="58" customWidth="1"/>
    <col min="3592" max="3592" width="2.28515625" style="58" customWidth="1"/>
    <col min="3593" max="3593" width="9.85546875" style="58" bestFit="1" customWidth="1"/>
    <col min="3594" max="3840" width="9.140625" style="58"/>
    <col min="3841" max="3841" width="7.85546875" style="58" bestFit="1" customWidth="1"/>
    <col min="3842" max="3842" width="2.28515625" style="58" customWidth="1"/>
    <col min="3843" max="3843" width="35.85546875" style="58" customWidth="1"/>
    <col min="3844" max="3844" width="4.7109375" style="58" bestFit="1" customWidth="1"/>
    <col min="3845" max="3845" width="15.7109375" style="58" customWidth="1"/>
    <col min="3846" max="3846" width="2.28515625" style="58" customWidth="1"/>
    <col min="3847" max="3847" width="15.7109375" style="58" customWidth="1"/>
    <col min="3848" max="3848" width="2.28515625" style="58" customWidth="1"/>
    <col min="3849" max="3849" width="9.85546875" style="58" bestFit="1" customWidth="1"/>
    <col min="3850" max="4096" width="9.140625" style="58"/>
    <col min="4097" max="4097" width="7.85546875" style="58" bestFit="1" customWidth="1"/>
    <col min="4098" max="4098" width="2.28515625" style="58" customWidth="1"/>
    <col min="4099" max="4099" width="35.85546875" style="58" customWidth="1"/>
    <col min="4100" max="4100" width="4.7109375" style="58" bestFit="1" customWidth="1"/>
    <col min="4101" max="4101" width="15.7109375" style="58" customWidth="1"/>
    <col min="4102" max="4102" width="2.28515625" style="58" customWidth="1"/>
    <col min="4103" max="4103" width="15.7109375" style="58" customWidth="1"/>
    <col min="4104" max="4104" width="2.28515625" style="58" customWidth="1"/>
    <col min="4105" max="4105" width="9.85546875" style="58" bestFit="1" customWidth="1"/>
    <col min="4106" max="4352" width="9.140625" style="58"/>
    <col min="4353" max="4353" width="7.85546875" style="58" bestFit="1" customWidth="1"/>
    <col min="4354" max="4354" width="2.28515625" style="58" customWidth="1"/>
    <col min="4355" max="4355" width="35.85546875" style="58" customWidth="1"/>
    <col min="4356" max="4356" width="4.7109375" style="58" bestFit="1" customWidth="1"/>
    <col min="4357" max="4357" width="15.7109375" style="58" customWidth="1"/>
    <col min="4358" max="4358" width="2.28515625" style="58" customWidth="1"/>
    <col min="4359" max="4359" width="15.7109375" style="58" customWidth="1"/>
    <col min="4360" max="4360" width="2.28515625" style="58" customWidth="1"/>
    <col min="4361" max="4361" width="9.85546875" style="58" bestFit="1" customWidth="1"/>
    <col min="4362" max="4608" width="9.140625" style="58"/>
    <col min="4609" max="4609" width="7.85546875" style="58" bestFit="1" customWidth="1"/>
    <col min="4610" max="4610" width="2.28515625" style="58" customWidth="1"/>
    <col min="4611" max="4611" width="35.85546875" style="58" customWidth="1"/>
    <col min="4612" max="4612" width="4.7109375" style="58" bestFit="1" customWidth="1"/>
    <col min="4613" max="4613" width="15.7109375" style="58" customWidth="1"/>
    <col min="4614" max="4614" width="2.28515625" style="58" customWidth="1"/>
    <col min="4615" max="4615" width="15.7109375" style="58" customWidth="1"/>
    <col min="4616" max="4616" width="2.28515625" style="58" customWidth="1"/>
    <col min="4617" max="4617" width="9.85546875" style="58" bestFit="1" customWidth="1"/>
    <col min="4618" max="4864" width="9.140625" style="58"/>
    <col min="4865" max="4865" width="7.85546875" style="58" bestFit="1" customWidth="1"/>
    <col min="4866" max="4866" width="2.28515625" style="58" customWidth="1"/>
    <col min="4867" max="4867" width="35.85546875" style="58" customWidth="1"/>
    <col min="4868" max="4868" width="4.7109375" style="58" bestFit="1" customWidth="1"/>
    <col min="4869" max="4869" width="15.7109375" style="58" customWidth="1"/>
    <col min="4870" max="4870" width="2.28515625" style="58" customWidth="1"/>
    <col min="4871" max="4871" width="15.7109375" style="58" customWidth="1"/>
    <col min="4872" max="4872" width="2.28515625" style="58" customWidth="1"/>
    <col min="4873" max="4873" width="9.85546875" style="58" bestFit="1" customWidth="1"/>
    <col min="4874" max="5120" width="9.140625" style="58"/>
    <col min="5121" max="5121" width="7.85546875" style="58" bestFit="1" customWidth="1"/>
    <col min="5122" max="5122" width="2.28515625" style="58" customWidth="1"/>
    <col min="5123" max="5123" width="35.85546875" style="58" customWidth="1"/>
    <col min="5124" max="5124" width="4.7109375" style="58" bestFit="1" customWidth="1"/>
    <col min="5125" max="5125" width="15.7109375" style="58" customWidth="1"/>
    <col min="5126" max="5126" width="2.28515625" style="58" customWidth="1"/>
    <col min="5127" max="5127" width="15.7109375" style="58" customWidth="1"/>
    <col min="5128" max="5128" width="2.28515625" style="58" customWidth="1"/>
    <col min="5129" max="5129" width="9.85546875" style="58" bestFit="1" customWidth="1"/>
    <col min="5130" max="5376" width="9.140625" style="58"/>
    <col min="5377" max="5377" width="7.85546875" style="58" bestFit="1" customWidth="1"/>
    <col min="5378" max="5378" width="2.28515625" style="58" customWidth="1"/>
    <col min="5379" max="5379" width="35.85546875" style="58" customWidth="1"/>
    <col min="5380" max="5380" width="4.7109375" style="58" bestFit="1" customWidth="1"/>
    <col min="5381" max="5381" width="15.7109375" style="58" customWidth="1"/>
    <col min="5382" max="5382" width="2.28515625" style="58" customWidth="1"/>
    <col min="5383" max="5383" width="15.7109375" style="58" customWidth="1"/>
    <col min="5384" max="5384" width="2.28515625" style="58" customWidth="1"/>
    <col min="5385" max="5385" width="9.85546875" style="58" bestFit="1" customWidth="1"/>
    <col min="5386" max="5632" width="9.140625" style="58"/>
    <col min="5633" max="5633" width="7.85546875" style="58" bestFit="1" customWidth="1"/>
    <col min="5634" max="5634" width="2.28515625" style="58" customWidth="1"/>
    <col min="5635" max="5635" width="35.85546875" style="58" customWidth="1"/>
    <col min="5636" max="5636" width="4.7109375" style="58" bestFit="1" customWidth="1"/>
    <col min="5637" max="5637" width="15.7109375" style="58" customWidth="1"/>
    <col min="5638" max="5638" width="2.28515625" style="58" customWidth="1"/>
    <col min="5639" max="5639" width="15.7109375" style="58" customWidth="1"/>
    <col min="5640" max="5640" width="2.28515625" style="58" customWidth="1"/>
    <col min="5641" max="5641" width="9.85546875" style="58" bestFit="1" customWidth="1"/>
    <col min="5642" max="5888" width="9.140625" style="58"/>
    <col min="5889" max="5889" width="7.85546875" style="58" bestFit="1" customWidth="1"/>
    <col min="5890" max="5890" width="2.28515625" style="58" customWidth="1"/>
    <col min="5891" max="5891" width="35.85546875" style="58" customWidth="1"/>
    <col min="5892" max="5892" width="4.7109375" style="58" bestFit="1" customWidth="1"/>
    <col min="5893" max="5893" width="15.7109375" style="58" customWidth="1"/>
    <col min="5894" max="5894" width="2.28515625" style="58" customWidth="1"/>
    <col min="5895" max="5895" width="15.7109375" style="58" customWidth="1"/>
    <col min="5896" max="5896" width="2.28515625" style="58" customWidth="1"/>
    <col min="5897" max="5897" width="9.85546875" style="58" bestFit="1" customWidth="1"/>
    <col min="5898" max="6144" width="9.140625" style="58"/>
    <col min="6145" max="6145" width="7.85546875" style="58" bestFit="1" customWidth="1"/>
    <col min="6146" max="6146" width="2.28515625" style="58" customWidth="1"/>
    <col min="6147" max="6147" width="35.85546875" style="58" customWidth="1"/>
    <col min="6148" max="6148" width="4.7109375" style="58" bestFit="1" customWidth="1"/>
    <col min="6149" max="6149" width="15.7109375" style="58" customWidth="1"/>
    <col min="6150" max="6150" width="2.28515625" style="58" customWidth="1"/>
    <col min="6151" max="6151" width="15.7109375" style="58" customWidth="1"/>
    <col min="6152" max="6152" width="2.28515625" style="58" customWidth="1"/>
    <col min="6153" max="6153" width="9.85546875" style="58" bestFit="1" customWidth="1"/>
    <col min="6154" max="6400" width="9.140625" style="58"/>
    <col min="6401" max="6401" width="7.85546875" style="58" bestFit="1" customWidth="1"/>
    <col min="6402" max="6402" width="2.28515625" style="58" customWidth="1"/>
    <col min="6403" max="6403" width="35.85546875" style="58" customWidth="1"/>
    <col min="6404" max="6404" width="4.7109375" style="58" bestFit="1" customWidth="1"/>
    <col min="6405" max="6405" width="15.7109375" style="58" customWidth="1"/>
    <col min="6406" max="6406" width="2.28515625" style="58" customWidth="1"/>
    <col min="6407" max="6407" width="15.7109375" style="58" customWidth="1"/>
    <col min="6408" max="6408" width="2.28515625" style="58" customWidth="1"/>
    <col min="6409" max="6409" width="9.85546875" style="58" bestFit="1" customWidth="1"/>
    <col min="6410" max="6656" width="9.140625" style="58"/>
    <col min="6657" max="6657" width="7.85546875" style="58" bestFit="1" customWidth="1"/>
    <col min="6658" max="6658" width="2.28515625" style="58" customWidth="1"/>
    <col min="6659" max="6659" width="35.85546875" style="58" customWidth="1"/>
    <col min="6660" max="6660" width="4.7109375" style="58" bestFit="1" customWidth="1"/>
    <col min="6661" max="6661" width="15.7109375" style="58" customWidth="1"/>
    <col min="6662" max="6662" width="2.28515625" style="58" customWidth="1"/>
    <col min="6663" max="6663" width="15.7109375" style="58" customWidth="1"/>
    <col min="6664" max="6664" width="2.28515625" style="58" customWidth="1"/>
    <col min="6665" max="6665" width="9.85546875" style="58" bestFit="1" customWidth="1"/>
    <col min="6666" max="6912" width="9.140625" style="58"/>
    <col min="6913" max="6913" width="7.85546875" style="58" bestFit="1" customWidth="1"/>
    <col min="6914" max="6914" width="2.28515625" style="58" customWidth="1"/>
    <col min="6915" max="6915" width="35.85546875" style="58" customWidth="1"/>
    <col min="6916" max="6916" width="4.7109375" style="58" bestFit="1" customWidth="1"/>
    <col min="6917" max="6917" width="15.7109375" style="58" customWidth="1"/>
    <col min="6918" max="6918" width="2.28515625" style="58" customWidth="1"/>
    <col min="6919" max="6919" width="15.7109375" style="58" customWidth="1"/>
    <col min="6920" max="6920" width="2.28515625" style="58" customWidth="1"/>
    <col min="6921" max="6921" width="9.85546875" style="58" bestFit="1" customWidth="1"/>
    <col min="6922" max="7168" width="9.140625" style="58"/>
    <col min="7169" max="7169" width="7.85546875" style="58" bestFit="1" customWidth="1"/>
    <col min="7170" max="7170" width="2.28515625" style="58" customWidth="1"/>
    <col min="7171" max="7171" width="35.85546875" style="58" customWidth="1"/>
    <col min="7172" max="7172" width="4.7109375" style="58" bestFit="1" customWidth="1"/>
    <col min="7173" max="7173" width="15.7109375" style="58" customWidth="1"/>
    <col min="7174" max="7174" width="2.28515625" style="58" customWidth="1"/>
    <col min="7175" max="7175" width="15.7109375" style="58" customWidth="1"/>
    <col min="7176" max="7176" width="2.28515625" style="58" customWidth="1"/>
    <col min="7177" max="7177" width="9.85546875" style="58" bestFit="1" customWidth="1"/>
    <col min="7178" max="7424" width="9.140625" style="58"/>
    <col min="7425" max="7425" width="7.85546875" style="58" bestFit="1" customWidth="1"/>
    <col min="7426" max="7426" width="2.28515625" style="58" customWidth="1"/>
    <col min="7427" max="7427" width="35.85546875" style="58" customWidth="1"/>
    <col min="7428" max="7428" width="4.7109375" style="58" bestFit="1" customWidth="1"/>
    <col min="7429" max="7429" width="15.7109375" style="58" customWidth="1"/>
    <col min="7430" max="7430" width="2.28515625" style="58" customWidth="1"/>
    <col min="7431" max="7431" width="15.7109375" style="58" customWidth="1"/>
    <col min="7432" max="7432" width="2.28515625" style="58" customWidth="1"/>
    <col min="7433" max="7433" width="9.85546875" style="58" bestFit="1" customWidth="1"/>
    <col min="7434" max="7680" width="9.140625" style="58"/>
    <col min="7681" max="7681" width="7.85546875" style="58" bestFit="1" customWidth="1"/>
    <col min="7682" max="7682" width="2.28515625" style="58" customWidth="1"/>
    <col min="7683" max="7683" width="35.85546875" style="58" customWidth="1"/>
    <col min="7684" max="7684" width="4.7109375" style="58" bestFit="1" customWidth="1"/>
    <col min="7685" max="7685" width="15.7109375" style="58" customWidth="1"/>
    <col min="7686" max="7686" width="2.28515625" style="58" customWidth="1"/>
    <col min="7687" max="7687" width="15.7109375" style="58" customWidth="1"/>
    <col min="7688" max="7688" width="2.28515625" style="58" customWidth="1"/>
    <col min="7689" max="7689" width="9.85546875" style="58" bestFit="1" customWidth="1"/>
    <col min="7690" max="7936" width="9.140625" style="58"/>
    <col min="7937" max="7937" width="7.85546875" style="58" bestFit="1" customWidth="1"/>
    <col min="7938" max="7938" width="2.28515625" style="58" customWidth="1"/>
    <col min="7939" max="7939" width="35.85546875" style="58" customWidth="1"/>
    <col min="7940" max="7940" width="4.7109375" style="58" bestFit="1" customWidth="1"/>
    <col min="7941" max="7941" width="15.7109375" style="58" customWidth="1"/>
    <col min="7942" max="7942" width="2.28515625" style="58" customWidth="1"/>
    <col min="7943" max="7943" width="15.7109375" style="58" customWidth="1"/>
    <col min="7944" max="7944" width="2.28515625" style="58" customWidth="1"/>
    <col min="7945" max="7945" width="9.85546875" style="58" bestFit="1" customWidth="1"/>
    <col min="7946" max="8192" width="9.140625" style="58"/>
    <col min="8193" max="8193" width="7.85546875" style="58" bestFit="1" customWidth="1"/>
    <col min="8194" max="8194" width="2.28515625" style="58" customWidth="1"/>
    <col min="8195" max="8195" width="35.85546875" style="58" customWidth="1"/>
    <col min="8196" max="8196" width="4.7109375" style="58" bestFit="1" customWidth="1"/>
    <col min="8197" max="8197" width="15.7109375" style="58" customWidth="1"/>
    <col min="8198" max="8198" width="2.28515625" style="58" customWidth="1"/>
    <col min="8199" max="8199" width="15.7109375" style="58" customWidth="1"/>
    <col min="8200" max="8200" width="2.28515625" style="58" customWidth="1"/>
    <col min="8201" max="8201" width="9.85546875" style="58" bestFit="1" customWidth="1"/>
    <col min="8202" max="8448" width="9.140625" style="58"/>
    <col min="8449" max="8449" width="7.85546875" style="58" bestFit="1" customWidth="1"/>
    <col min="8450" max="8450" width="2.28515625" style="58" customWidth="1"/>
    <col min="8451" max="8451" width="35.85546875" style="58" customWidth="1"/>
    <col min="8452" max="8452" width="4.7109375" style="58" bestFit="1" customWidth="1"/>
    <col min="8453" max="8453" width="15.7109375" style="58" customWidth="1"/>
    <col min="8454" max="8454" width="2.28515625" style="58" customWidth="1"/>
    <col min="8455" max="8455" width="15.7109375" style="58" customWidth="1"/>
    <col min="8456" max="8456" width="2.28515625" style="58" customWidth="1"/>
    <col min="8457" max="8457" width="9.85546875" style="58" bestFit="1" customWidth="1"/>
    <col min="8458" max="8704" width="9.140625" style="58"/>
    <col min="8705" max="8705" width="7.85546875" style="58" bestFit="1" customWidth="1"/>
    <col min="8706" max="8706" width="2.28515625" style="58" customWidth="1"/>
    <col min="8707" max="8707" width="35.85546875" style="58" customWidth="1"/>
    <col min="8708" max="8708" width="4.7109375" style="58" bestFit="1" customWidth="1"/>
    <col min="8709" max="8709" width="15.7109375" style="58" customWidth="1"/>
    <col min="8710" max="8710" width="2.28515625" style="58" customWidth="1"/>
    <col min="8711" max="8711" width="15.7109375" style="58" customWidth="1"/>
    <col min="8712" max="8712" width="2.28515625" style="58" customWidth="1"/>
    <col min="8713" max="8713" width="9.85546875" style="58" bestFit="1" customWidth="1"/>
    <col min="8714" max="8960" width="9.140625" style="58"/>
    <col min="8961" max="8961" width="7.85546875" style="58" bestFit="1" customWidth="1"/>
    <col min="8962" max="8962" width="2.28515625" style="58" customWidth="1"/>
    <col min="8963" max="8963" width="35.85546875" style="58" customWidth="1"/>
    <col min="8964" max="8964" width="4.7109375" style="58" bestFit="1" customWidth="1"/>
    <col min="8965" max="8965" width="15.7109375" style="58" customWidth="1"/>
    <col min="8966" max="8966" width="2.28515625" style="58" customWidth="1"/>
    <col min="8967" max="8967" width="15.7109375" style="58" customWidth="1"/>
    <col min="8968" max="8968" width="2.28515625" style="58" customWidth="1"/>
    <col min="8969" max="8969" width="9.85546875" style="58" bestFit="1" customWidth="1"/>
    <col min="8970" max="9216" width="9.140625" style="58"/>
    <col min="9217" max="9217" width="7.85546875" style="58" bestFit="1" customWidth="1"/>
    <col min="9218" max="9218" width="2.28515625" style="58" customWidth="1"/>
    <col min="9219" max="9219" width="35.85546875" style="58" customWidth="1"/>
    <col min="9220" max="9220" width="4.7109375" style="58" bestFit="1" customWidth="1"/>
    <col min="9221" max="9221" width="15.7109375" style="58" customWidth="1"/>
    <col min="9222" max="9222" width="2.28515625" style="58" customWidth="1"/>
    <col min="9223" max="9223" width="15.7109375" style="58" customWidth="1"/>
    <col min="9224" max="9224" width="2.28515625" style="58" customWidth="1"/>
    <col min="9225" max="9225" width="9.85546875" style="58" bestFit="1" customWidth="1"/>
    <col min="9226" max="9472" width="9.140625" style="58"/>
    <col min="9473" max="9473" width="7.85546875" style="58" bestFit="1" customWidth="1"/>
    <col min="9474" max="9474" width="2.28515625" style="58" customWidth="1"/>
    <col min="9475" max="9475" width="35.85546875" style="58" customWidth="1"/>
    <col min="9476" max="9476" width="4.7109375" style="58" bestFit="1" customWidth="1"/>
    <col min="9477" max="9477" width="15.7109375" style="58" customWidth="1"/>
    <col min="9478" max="9478" width="2.28515625" style="58" customWidth="1"/>
    <col min="9479" max="9479" width="15.7109375" style="58" customWidth="1"/>
    <col min="9480" max="9480" width="2.28515625" style="58" customWidth="1"/>
    <col min="9481" max="9481" width="9.85546875" style="58" bestFit="1" customWidth="1"/>
    <col min="9482" max="9728" width="9.140625" style="58"/>
    <col min="9729" max="9729" width="7.85546875" style="58" bestFit="1" customWidth="1"/>
    <col min="9730" max="9730" width="2.28515625" style="58" customWidth="1"/>
    <col min="9731" max="9731" width="35.85546875" style="58" customWidth="1"/>
    <col min="9732" max="9732" width="4.7109375" style="58" bestFit="1" customWidth="1"/>
    <col min="9733" max="9733" width="15.7109375" style="58" customWidth="1"/>
    <col min="9734" max="9734" width="2.28515625" style="58" customWidth="1"/>
    <col min="9735" max="9735" width="15.7109375" style="58" customWidth="1"/>
    <col min="9736" max="9736" width="2.28515625" style="58" customWidth="1"/>
    <col min="9737" max="9737" width="9.85546875" style="58" bestFit="1" customWidth="1"/>
    <col min="9738" max="9984" width="9.140625" style="58"/>
    <col min="9985" max="9985" width="7.85546875" style="58" bestFit="1" customWidth="1"/>
    <col min="9986" max="9986" width="2.28515625" style="58" customWidth="1"/>
    <col min="9987" max="9987" width="35.85546875" style="58" customWidth="1"/>
    <col min="9988" max="9988" width="4.7109375" style="58" bestFit="1" customWidth="1"/>
    <col min="9989" max="9989" width="15.7109375" style="58" customWidth="1"/>
    <col min="9990" max="9990" width="2.28515625" style="58" customWidth="1"/>
    <col min="9991" max="9991" width="15.7109375" style="58" customWidth="1"/>
    <col min="9992" max="9992" width="2.28515625" style="58" customWidth="1"/>
    <col min="9993" max="9993" width="9.85546875" style="58" bestFit="1" customWidth="1"/>
    <col min="9994" max="10240" width="9.140625" style="58"/>
    <col min="10241" max="10241" width="7.85546875" style="58" bestFit="1" customWidth="1"/>
    <col min="10242" max="10242" width="2.28515625" style="58" customWidth="1"/>
    <col min="10243" max="10243" width="35.85546875" style="58" customWidth="1"/>
    <col min="10244" max="10244" width="4.7109375" style="58" bestFit="1" customWidth="1"/>
    <col min="10245" max="10245" width="15.7109375" style="58" customWidth="1"/>
    <col min="10246" max="10246" width="2.28515625" style="58" customWidth="1"/>
    <col min="10247" max="10247" width="15.7109375" style="58" customWidth="1"/>
    <col min="10248" max="10248" width="2.28515625" style="58" customWidth="1"/>
    <col min="10249" max="10249" width="9.85546875" style="58" bestFit="1" customWidth="1"/>
    <col min="10250" max="10496" width="9.140625" style="58"/>
    <col min="10497" max="10497" width="7.85546875" style="58" bestFit="1" customWidth="1"/>
    <col min="10498" max="10498" width="2.28515625" style="58" customWidth="1"/>
    <col min="10499" max="10499" width="35.85546875" style="58" customWidth="1"/>
    <col min="10500" max="10500" width="4.7109375" style="58" bestFit="1" customWidth="1"/>
    <col min="10501" max="10501" width="15.7109375" style="58" customWidth="1"/>
    <col min="10502" max="10502" width="2.28515625" style="58" customWidth="1"/>
    <col min="10503" max="10503" width="15.7109375" style="58" customWidth="1"/>
    <col min="10504" max="10504" width="2.28515625" style="58" customWidth="1"/>
    <col min="10505" max="10505" width="9.85546875" style="58" bestFit="1" customWidth="1"/>
    <col min="10506" max="10752" width="9.140625" style="58"/>
    <col min="10753" max="10753" width="7.85546875" style="58" bestFit="1" customWidth="1"/>
    <col min="10754" max="10754" width="2.28515625" style="58" customWidth="1"/>
    <col min="10755" max="10755" width="35.85546875" style="58" customWidth="1"/>
    <col min="10756" max="10756" width="4.7109375" style="58" bestFit="1" customWidth="1"/>
    <col min="10757" max="10757" width="15.7109375" style="58" customWidth="1"/>
    <col min="10758" max="10758" width="2.28515625" style="58" customWidth="1"/>
    <col min="10759" max="10759" width="15.7109375" style="58" customWidth="1"/>
    <col min="10760" max="10760" width="2.28515625" style="58" customWidth="1"/>
    <col min="10761" max="10761" width="9.85546875" style="58" bestFit="1" customWidth="1"/>
    <col min="10762" max="11008" width="9.140625" style="58"/>
    <col min="11009" max="11009" width="7.85546875" style="58" bestFit="1" customWidth="1"/>
    <col min="11010" max="11010" width="2.28515625" style="58" customWidth="1"/>
    <col min="11011" max="11011" width="35.85546875" style="58" customWidth="1"/>
    <col min="11012" max="11012" width="4.7109375" style="58" bestFit="1" customWidth="1"/>
    <col min="11013" max="11013" width="15.7109375" style="58" customWidth="1"/>
    <col min="11014" max="11014" width="2.28515625" style="58" customWidth="1"/>
    <col min="11015" max="11015" width="15.7109375" style="58" customWidth="1"/>
    <col min="11016" max="11016" width="2.28515625" style="58" customWidth="1"/>
    <col min="11017" max="11017" width="9.85546875" style="58" bestFit="1" customWidth="1"/>
    <col min="11018" max="11264" width="9.140625" style="58"/>
    <col min="11265" max="11265" width="7.85546875" style="58" bestFit="1" customWidth="1"/>
    <col min="11266" max="11266" width="2.28515625" style="58" customWidth="1"/>
    <col min="11267" max="11267" width="35.85546875" style="58" customWidth="1"/>
    <col min="11268" max="11268" width="4.7109375" style="58" bestFit="1" customWidth="1"/>
    <col min="11269" max="11269" width="15.7109375" style="58" customWidth="1"/>
    <col min="11270" max="11270" width="2.28515625" style="58" customWidth="1"/>
    <col min="11271" max="11271" width="15.7109375" style="58" customWidth="1"/>
    <col min="11272" max="11272" width="2.28515625" style="58" customWidth="1"/>
    <col min="11273" max="11273" width="9.85546875" style="58" bestFit="1" customWidth="1"/>
    <col min="11274" max="11520" width="9.140625" style="58"/>
    <col min="11521" max="11521" width="7.85546875" style="58" bestFit="1" customWidth="1"/>
    <col min="11522" max="11522" width="2.28515625" style="58" customWidth="1"/>
    <col min="11523" max="11523" width="35.85546875" style="58" customWidth="1"/>
    <col min="11524" max="11524" width="4.7109375" style="58" bestFit="1" customWidth="1"/>
    <col min="11525" max="11525" width="15.7109375" style="58" customWidth="1"/>
    <col min="11526" max="11526" width="2.28515625" style="58" customWidth="1"/>
    <col min="11527" max="11527" width="15.7109375" style="58" customWidth="1"/>
    <col min="11528" max="11528" width="2.28515625" style="58" customWidth="1"/>
    <col min="11529" max="11529" width="9.85546875" style="58" bestFit="1" customWidth="1"/>
    <col min="11530" max="11776" width="9.140625" style="58"/>
    <col min="11777" max="11777" width="7.85546875" style="58" bestFit="1" customWidth="1"/>
    <col min="11778" max="11778" width="2.28515625" style="58" customWidth="1"/>
    <col min="11779" max="11779" width="35.85546875" style="58" customWidth="1"/>
    <col min="11780" max="11780" width="4.7109375" style="58" bestFit="1" customWidth="1"/>
    <col min="11781" max="11781" width="15.7109375" style="58" customWidth="1"/>
    <col min="11782" max="11782" width="2.28515625" style="58" customWidth="1"/>
    <col min="11783" max="11783" width="15.7109375" style="58" customWidth="1"/>
    <col min="11784" max="11784" width="2.28515625" style="58" customWidth="1"/>
    <col min="11785" max="11785" width="9.85546875" style="58" bestFit="1" customWidth="1"/>
    <col min="11786" max="12032" width="9.140625" style="58"/>
    <col min="12033" max="12033" width="7.85546875" style="58" bestFit="1" customWidth="1"/>
    <col min="12034" max="12034" width="2.28515625" style="58" customWidth="1"/>
    <col min="12035" max="12035" width="35.85546875" style="58" customWidth="1"/>
    <col min="12036" max="12036" width="4.7109375" style="58" bestFit="1" customWidth="1"/>
    <col min="12037" max="12037" width="15.7109375" style="58" customWidth="1"/>
    <col min="12038" max="12038" width="2.28515625" style="58" customWidth="1"/>
    <col min="12039" max="12039" width="15.7109375" style="58" customWidth="1"/>
    <col min="12040" max="12040" width="2.28515625" style="58" customWidth="1"/>
    <col min="12041" max="12041" width="9.85546875" style="58" bestFit="1" customWidth="1"/>
    <col min="12042" max="12288" width="9.140625" style="58"/>
    <col min="12289" max="12289" width="7.85546875" style="58" bestFit="1" customWidth="1"/>
    <col min="12290" max="12290" width="2.28515625" style="58" customWidth="1"/>
    <col min="12291" max="12291" width="35.85546875" style="58" customWidth="1"/>
    <col min="12292" max="12292" width="4.7109375" style="58" bestFit="1" customWidth="1"/>
    <col min="12293" max="12293" width="15.7109375" style="58" customWidth="1"/>
    <col min="12294" max="12294" width="2.28515625" style="58" customWidth="1"/>
    <col min="12295" max="12295" width="15.7109375" style="58" customWidth="1"/>
    <col min="12296" max="12296" width="2.28515625" style="58" customWidth="1"/>
    <col min="12297" max="12297" width="9.85546875" style="58" bestFit="1" customWidth="1"/>
    <col min="12298" max="12544" width="9.140625" style="58"/>
    <col min="12545" max="12545" width="7.85546875" style="58" bestFit="1" customWidth="1"/>
    <col min="12546" max="12546" width="2.28515625" style="58" customWidth="1"/>
    <col min="12547" max="12547" width="35.85546875" style="58" customWidth="1"/>
    <col min="12548" max="12548" width="4.7109375" style="58" bestFit="1" customWidth="1"/>
    <col min="12549" max="12549" width="15.7109375" style="58" customWidth="1"/>
    <col min="12550" max="12550" width="2.28515625" style="58" customWidth="1"/>
    <col min="12551" max="12551" width="15.7109375" style="58" customWidth="1"/>
    <col min="12552" max="12552" width="2.28515625" style="58" customWidth="1"/>
    <col min="12553" max="12553" width="9.85546875" style="58" bestFit="1" customWidth="1"/>
    <col min="12554" max="12800" width="9.140625" style="58"/>
    <col min="12801" max="12801" width="7.85546875" style="58" bestFit="1" customWidth="1"/>
    <col min="12802" max="12802" width="2.28515625" style="58" customWidth="1"/>
    <col min="12803" max="12803" width="35.85546875" style="58" customWidth="1"/>
    <col min="12804" max="12804" width="4.7109375" style="58" bestFit="1" customWidth="1"/>
    <col min="12805" max="12805" width="15.7109375" style="58" customWidth="1"/>
    <col min="12806" max="12806" width="2.28515625" style="58" customWidth="1"/>
    <col min="12807" max="12807" width="15.7109375" style="58" customWidth="1"/>
    <col min="12808" max="12808" width="2.28515625" style="58" customWidth="1"/>
    <col min="12809" max="12809" width="9.85546875" style="58" bestFit="1" customWidth="1"/>
    <col min="12810" max="13056" width="9.140625" style="58"/>
    <col min="13057" max="13057" width="7.85546875" style="58" bestFit="1" customWidth="1"/>
    <col min="13058" max="13058" width="2.28515625" style="58" customWidth="1"/>
    <col min="13059" max="13059" width="35.85546875" style="58" customWidth="1"/>
    <col min="13060" max="13060" width="4.7109375" style="58" bestFit="1" customWidth="1"/>
    <col min="13061" max="13061" width="15.7109375" style="58" customWidth="1"/>
    <col min="13062" max="13062" width="2.28515625" style="58" customWidth="1"/>
    <col min="13063" max="13063" width="15.7109375" style="58" customWidth="1"/>
    <col min="13064" max="13064" width="2.28515625" style="58" customWidth="1"/>
    <col min="13065" max="13065" width="9.85546875" style="58" bestFit="1" customWidth="1"/>
    <col min="13066" max="13312" width="9.140625" style="58"/>
    <col min="13313" max="13313" width="7.85546875" style="58" bestFit="1" customWidth="1"/>
    <col min="13314" max="13314" width="2.28515625" style="58" customWidth="1"/>
    <col min="13315" max="13315" width="35.85546875" style="58" customWidth="1"/>
    <col min="13316" max="13316" width="4.7109375" style="58" bestFit="1" customWidth="1"/>
    <col min="13317" max="13317" width="15.7109375" style="58" customWidth="1"/>
    <col min="13318" max="13318" width="2.28515625" style="58" customWidth="1"/>
    <col min="13319" max="13319" width="15.7109375" style="58" customWidth="1"/>
    <col min="13320" max="13320" width="2.28515625" style="58" customWidth="1"/>
    <col min="13321" max="13321" width="9.85546875" style="58" bestFit="1" customWidth="1"/>
    <col min="13322" max="13568" width="9.140625" style="58"/>
    <col min="13569" max="13569" width="7.85546875" style="58" bestFit="1" customWidth="1"/>
    <col min="13570" max="13570" width="2.28515625" style="58" customWidth="1"/>
    <col min="13571" max="13571" width="35.85546875" style="58" customWidth="1"/>
    <col min="13572" max="13572" width="4.7109375" style="58" bestFit="1" customWidth="1"/>
    <col min="13573" max="13573" width="15.7109375" style="58" customWidth="1"/>
    <col min="13574" max="13574" width="2.28515625" style="58" customWidth="1"/>
    <col min="13575" max="13575" width="15.7109375" style="58" customWidth="1"/>
    <col min="13576" max="13576" width="2.28515625" style="58" customWidth="1"/>
    <col min="13577" max="13577" width="9.85546875" style="58" bestFit="1" customWidth="1"/>
    <col min="13578" max="13824" width="9.140625" style="58"/>
    <col min="13825" max="13825" width="7.85546875" style="58" bestFit="1" customWidth="1"/>
    <col min="13826" max="13826" width="2.28515625" style="58" customWidth="1"/>
    <col min="13827" max="13827" width="35.85546875" style="58" customWidth="1"/>
    <col min="13828" max="13828" width="4.7109375" style="58" bestFit="1" customWidth="1"/>
    <col min="13829" max="13829" width="15.7109375" style="58" customWidth="1"/>
    <col min="13830" max="13830" width="2.28515625" style="58" customWidth="1"/>
    <col min="13831" max="13831" width="15.7109375" style="58" customWidth="1"/>
    <col min="13832" max="13832" width="2.28515625" style="58" customWidth="1"/>
    <col min="13833" max="13833" width="9.85546875" style="58" bestFit="1" customWidth="1"/>
    <col min="13834" max="14080" width="9.140625" style="58"/>
    <col min="14081" max="14081" width="7.85546875" style="58" bestFit="1" customWidth="1"/>
    <col min="14082" max="14082" width="2.28515625" style="58" customWidth="1"/>
    <col min="14083" max="14083" width="35.85546875" style="58" customWidth="1"/>
    <col min="14084" max="14084" width="4.7109375" style="58" bestFit="1" customWidth="1"/>
    <col min="14085" max="14085" width="15.7109375" style="58" customWidth="1"/>
    <col min="14086" max="14086" width="2.28515625" style="58" customWidth="1"/>
    <col min="14087" max="14087" width="15.7109375" style="58" customWidth="1"/>
    <col min="14088" max="14088" width="2.28515625" style="58" customWidth="1"/>
    <col min="14089" max="14089" width="9.85546875" style="58" bestFit="1" customWidth="1"/>
    <col min="14090" max="14336" width="9.140625" style="58"/>
    <col min="14337" max="14337" width="7.85546875" style="58" bestFit="1" customWidth="1"/>
    <col min="14338" max="14338" width="2.28515625" style="58" customWidth="1"/>
    <col min="14339" max="14339" width="35.85546875" style="58" customWidth="1"/>
    <col min="14340" max="14340" width="4.7109375" style="58" bestFit="1" customWidth="1"/>
    <col min="14341" max="14341" width="15.7109375" style="58" customWidth="1"/>
    <col min="14342" max="14342" width="2.28515625" style="58" customWidth="1"/>
    <col min="14343" max="14343" width="15.7109375" style="58" customWidth="1"/>
    <col min="14344" max="14344" width="2.28515625" style="58" customWidth="1"/>
    <col min="14345" max="14345" width="9.85546875" style="58" bestFit="1" customWidth="1"/>
    <col min="14346" max="14592" width="9.140625" style="58"/>
    <col min="14593" max="14593" width="7.85546875" style="58" bestFit="1" customWidth="1"/>
    <col min="14594" max="14594" width="2.28515625" style="58" customWidth="1"/>
    <col min="14595" max="14595" width="35.85546875" style="58" customWidth="1"/>
    <col min="14596" max="14596" width="4.7109375" style="58" bestFit="1" customWidth="1"/>
    <col min="14597" max="14597" width="15.7109375" style="58" customWidth="1"/>
    <col min="14598" max="14598" width="2.28515625" style="58" customWidth="1"/>
    <col min="14599" max="14599" width="15.7109375" style="58" customWidth="1"/>
    <col min="14600" max="14600" width="2.28515625" style="58" customWidth="1"/>
    <col min="14601" max="14601" width="9.85546875" style="58" bestFit="1" customWidth="1"/>
    <col min="14602" max="14848" width="9.140625" style="58"/>
    <col min="14849" max="14849" width="7.85546875" style="58" bestFit="1" customWidth="1"/>
    <col min="14850" max="14850" width="2.28515625" style="58" customWidth="1"/>
    <col min="14851" max="14851" width="35.85546875" style="58" customWidth="1"/>
    <col min="14852" max="14852" width="4.7109375" style="58" bestFit="1" customWidth="1"/>
    <col min="14853" max="14853" width="15.7109375" style="58" customWidth="1"/>
    <col min="14854" max="14854" width="2.28515625" style="58" customWidth="1"/>
    <col min="14855" max="14855" width="15.7109375" style="58" customWidth="1"/>
    <col min="14856" max="14856" width="2.28515625" style="58" customWidth="1"/>
    <col min="14857" max="14857" width="9.85546875" style="58" bestFit="1" customWidth="1"/>
    <col min="14858" max="15104" width="9.140625" style="58"/>
    <col min="15105" max="15105" width="7.85546875" style="58" bestFit="1" customWidth="1"/>
    <col min="15106" max="15106" width="2.28515625" style="58" customWidth="1"/>
    <col min="15107" max="15107" width="35.85546875" style="58" customWidth="1"/>
    <col min="15108" max="15108" width="4.7109375" style="58" bestFit="1" customWidth="1"/>
    <col min="15109" max="15109" width="15.7109375" style="58" customWidth="1"/>
    <col min="15110" max="15110" width="2.28515625" style="58" customWidth="1"/>
    <col min="15111" max="15111" width="15.7109375" style="58" customWidth="1"/>
    <col min="15112" max="15112" width="2.28515625" style="58" customWidth="1"/>
    <col min="15113" max="15113" width="9.85546875" style="58" bestFit="1" customWidth="1"/>
    <col min="15114" max="15360" width="9.140625" style="58"/>
    <col min="15361" max="15361" width="7.85546875" style="58" bestFit="1" customWidth="1"/>
    <col min="15362" max="15362" width="2.28515625" style="58" customWidth="1"/>
    <col min="15363" max="15363" width="35.85546875" style="58" customWidth="1"/>
    <col min="15364" max="15364" width="4.7109375" style="58" bestFit="1" customWidth="1"/>
    <col min="15365" max="15365" width="15.7109375" style="58" customWidth="1"/>
    <col min="15366" max="15366" width="2.28515625" style="58" customWidth="1"/>
    <col min="15367" max="15367" width="15.7109375" style="58" customWidth="1"/>
    <col min="15368" max="15368" width="2.28515625" style="58" customWidth="1"/>
    <col min="15369" max="15369" width="9.85546875" style="58" bestFit="1" customWidth="1"/>
    <col min="15370" max="15616" width="9.140625" style="58"/>
    <col min="15617" max="15617" width="7.85546875" style="58" bestFit="1" customWidth="1"/>
    <col min="15618" max="15618" width="2.28515625" style="58" customWidth="1"/>
    <col min="15619" max="15619" width="35.85546875" style="58" customWidth="1"/>
    <col min="15620" max="15620" width="4.7109375" style="58" bestFit="1" customWidth="1"/>
    <col min="15621" max="15621" width="15.7109375" style="58" customWidth="1"/>
    <col min="15622" max="15622" width="2.28515625" style="58" customWidth="1"/>
    <col min="15623" max="15623" width="15.7109375" style="58" customWidth="1"/>
    <col min="15624" max="15624" width="2.28515625" style="58" customWidth="1"/>
    <col min="15625" max="15625" width="9.85546875" style="58" bestFit="1" customWidth="1"/>
    <col min="15626" max="15872" width="9.140625" style="58"/>
    <col min="15873" max="15873" width="7.85546875" style="58" bestFit="1" customWidth="1"/>
    <col min="15874" max="15874" width="2.28515625" style="58" customWidth="1"/>
    <col min="15875" max="15875" width="35.85546875" style="58" customWidth="1"/>
    <col min="15876" max="15876" width="4.7109375" style="58" bestFit="1" customWidth="1"/>
    <col min="15877" max="15877" width="15.7109375" style="58" customWidth="1"/>
    <col min="15878" max="15878" width="2.28515625" style="58" customWidth="1"/>
    <col min="15879" max="15879" width="15.7109375" style="58" customWidth="1"/>
    <col min="15880" max="15880" width="2.28515625" style="58" customWidth="1"/>
    <col min="15881" max="15881" width="9.85546875" style="58" bestFit="1" customWidth="1"/>
    <col min="15882" max="16128" width="9.140625" style="58"/>
    <col min="16129" max="16129" width="7.85546875" style="58" bestFit="1" customWidth="1"/>
    <col min="16130" max="16130" width="2.28515625" style="58" customWidth="1"/>
    <col min="16131" max="16131" width="35.85546875" style="58" customWidth="1"/>
    <col min="16132" max="16132" width="4.7109375" style="58" bestFit="1" customWidth="1"/>
    <col min="16133" max="16133" width="15.7109375" style="58" customWidth="1"/>
    <col min="16134" max="16134" width="2.28515625" style="58" customWidth="1"/>
    <col min="16135" max="16135" width="15.7109375" style="58" customWidth="1"/>
    <col min="16136" max="16136" width="2.28515625" style="58" customWidth="1"/>
    <col min="16137" max="16137" width="9.85546875" style="58" bestFit="1" customWidth="1"/>
    <col min="16138" max="16384" width="9.140625" style="58"/>
  </cols>
  <sheetData>
    <row r="1" spans="1:9">
      <c r="A1" s="146" t="s">
        <v>50</v>
      </c>
      <c r="B1" s="146"/>
      <c r="C1" s="146"/>
      <c r="D1" s="57"/>
      <c r="G1" s="60" t="s">
        <v>90</v>
      </c>
      <c r="I1" s="62"/>
    </row>
    <row r="2" spans="1:9">
      <c r="A2" s="146" t="s">
        <v>2</v>
      </c>
      <c r="B2" s="146"/>
      <c r="C2" s="146"/>
      <c r="D2" s="57"/>
      <c r="G2" s="60" t="s">
        <v>3</v>
      </c>
      <c r="I2" s="62"/>
    </row>
    <row r="3" spans="1:9">
      <c r="A3" s="146" t="s">
        <v>49</v>
      </c>
      <c r="B3" s="146"/>
      <c r="C3" s="146"/>
      <c r="D3" s="57"/>
    </row>
    <row r="7" spans="1:9" ht="15.75">
      <c r="C7" s="63" t="s">
        <v>51</v>
      </c>
      <c r="D7" s="63"/>
    </row>
    <row r="11" spans="1:9">
      <c r="A11" s="64" t="s">
        <v>6</v>
      </c>
      <c r="B11" s="65"/>
    </row>
    <row r="12" spans="1:9">
      <c r="A12" s="58">
        <v>1</v>
      </c>
    </row>
    <row r="13" spans="1:9">
      <c r="A13" s="58">
        <v>2</v>
      </c>
      <c r="E13" s="66" t="s">
        <v>47</v>
      </c>
      <c r="F13" s="67"/>
      <c r="G13" s="66" t="s">
        <v>39</v>
      </c>
      <c r="H13" s="68"/>
      <c r="I13" s="66" t="s">
        <v>52</v>
      </c>
    </row>
    <row r="14" spans="1:9">
      <c r="A14" s="58">
        <v>3</v>
      </c>
      <c r="E14" s="66"/>
      <c r="F14" s="67"/>
      <c r="G14" s="66"/>
      <c r="H14" s="68"/>
      <c r="I14" s="66"/>
    </row>
    <row r="15" spans="1:9">
      <c r="A15" s="58">
        <v>4</v>
      </c>
      <c r="C15" s="58" t="s">
        <v>53</v>
      </c>
      <c r="E15" s="69">
        <v>4063452</v>
      </c>
      <c r="F15" s="70"/>
    </row>
    <row r="16" spans="1:9">
      <c r="A16" s="58">
        <v>5</v>
      </c>
      <c r="G16" s="69"/>
      <c r="H16" s="71"/>
    </row>
    <row r="17" spans="1:10">
      <c r="A17" s="58">
        <v>6</v>
      </c>
      <c r="C17" s="58" t="s">
        <v>54</v>
      </c>
      <c r="E17" s="72">
        <v>3763173.6873500003</v>
      </c>
      <c r="F17" s="73">
        <v>1</v>
      </c>
      <c r="G17" s="74"/>
      <c r="H17" s="75"/>
    </row>
    <row r="18" spans="1:10">
      <c r="A18" s="58">
        <v>7</v>
      </c>
      <c r="E18" s="69"/>
      <c r="F18" s="70"/>
    </row>
    <row r="19" spans="1:10">
      <c r="A19" s="58">
        <v>8</v>
      </c>
      <c r="C19" s="76" t="s">
        <v>55</v>
      </c>
      <c r="D19" s="76"/>
      <c r="G19" s="77">
        <f>E17-E15</f>
        <v>-300278.31264999975</v>
      </c>
      <c r="H19" s="78"/>
    </row>
    <row r="20" spans="1:10">
      <c r="A20" s="58">
        <v>9</v>
      </c>
      <c r="C20" s="76"/>
      <c r="D20" s="76"/>
      <c r="G20" s="77"/>
      <c r="H20" s="78"/>
    </row>
    <row r="21" spans="1:10">
      <c r="A21" s="58">
        <v>10</v>
      </c>
      <c r="C21" s="79" t="s">
        <v>22</v>
      </c>
      <c r="D21" s="80">
        <v>0.35</v>
      </c>
      <c r="E21" s="79"/>
      <c r="F21" s="81"/>
      <c r="G21" s="82">
        <f>G19*D21</f>
        <v>-105097.40942749991</v>
      </c>
      <c r="H21" s="83"/>
    </row>
    <row r="22" spans="1:10">
      <c r="A22" s="58">
        <v>11</v>
      </c>
      <c r="C22" s="79"/>
      <c r="D22" s="80"/>
      <c r="E22" s="79"/>
      <c r="F22" s="81"/>
      <c r="G22" s="84"/>
      <c r="H22" s="78"/>
    </row>
    <row r="23" spans="1:10" ht="13.5" thickBot="1">
      <c r="A23" s="58">
        <v>12</v>
      </c>
      <c r="C23" s="79" t="s">
        <v>56</v>
      </c>
      <c r="D23" s="80"/>
      <c r="E23" s="79"/>
      <c r="F23" s="81"/>
      <c r="G23" s="85">
        <f>G19-G21</f>
        <v>-195180.90322249982</v>
      </c>
      <c r="H23" s="83"/>
    </row>
    <row r="24" spans="1:10" ht="13.5" thickTop="1">
      <c r="A24" s="58">
        <v>13</v>
      </c>
      <c r="G24" s="69"/>
      <c r="H24" s="71"/>
    </row>
    <row r="25" spans="1:10">
      <c r="A25" s="58">
        <v>14</v>
      </c>
      <c r="G25" s="69"/>
      <c r="H25" s="71"/>
    </row>
    <row r="26" spans="1:10">
      <c r="A26" s="58">
        <v>15</v>
      </c>
      <c r="G26" s="69"/>
      <c r="H26" s="71"/>
    </row>
    <row r="27" spans="1:10" ht="15">
      <c r="A27" s="58">
        <v>16</v>
      </c>
      <c r="C27" s="86" t="s">
        <v>57</v>
      </c>
      <c r="D27" s="86"/>
    </row>
    <row r="28" spans="1:10">
      <c r="A28" s="58">
        <v>17</v>
      </c>
      <c r="G28" s="69"/>
      <c r="H28" s="71"/>
    </row>
    <row r="29" spans="1:10">
      <c r="A29" s="58">
        <v>18</v>
      </c>
      <c r="C29" s="58" t="s">
        <v>46</v>
      </c>
      <c r="E29" s="87">
        <v>1762813.6009129439</v>
      </c>
      <c r="F29" s="70"/>
      <c r="G29" s="87">
        <v>-140661.77582448034</v>
      </c>
      <c r="H29" s="71"/>
      <c r="I29" s="88" t="s">
        <v>58</v>
      </c>
      <c r="J29" s="73">
        <v>2</v>
      </c>
    </row>
    <row r="30" spans="1:10">
      <c r="A30" s="58">
        <v>19</v>
      </c>
      <c r="C30" s="58" t="s">
        <v>45</v>
      </c>
      <c r="E30" s="72">
        <v>945166.18450411654</v>
      </c>
      <c r="F30" s="70"/>
      <c r="G30" s="72">
        <v>-75418.497958459484</v>
      </c>
      <c r="H30" s="70"/>
      <c r="I30" s="88" t="s">
        <v>58</v>
      </c>
      <c r="J30" s="73">
        <v>2</v>
      </c>
    </row>
    <row r="31" spans="1:10">
      <c r="A31" s="58">
        <v>20</v>
      </c>
      <c r="C31" s="58" t="s">
        <v>59</v>
      </c>
      <c r="E31" s="69">
        <f>SUM(E29:E30)</f>
        <v>2707979.7854170604</v>
      </c>
      <c r="F31" s="70"/>
      <c r="G31" s="69">
        <f>SUM(G29:G30)</f>
        <v>-216080.27378293982</v>
      </c>
      <c r="H31" s="71"/>
      <c r="I31" s="88"/>
    </row>
    <row r="32" spans="1:10">
      <c r="A32" s="58">
        <v>21</v>
      </c>
      <c r="E32" s="69"/>
      <c r="F32" s="70"/>
      <c r="G32" s="69"/>
      <c r="H32" s="71"/>
      <c r="I32" s="88"/>
    </row>
    <row r="33" spans="1:10">
      <c r="A33" s="58">
        <v>22</v>
      </c>
      <c r="C33" s="79" t="s">
        <v>22</v>
      </c>
      <c r="D33" s="89">
        <v>0.35</v>
      </c>
      <c r="E33" s="72">
        <f>E31*D33</f>
        <v>947792.92489597108</v>
      </c>
      <c r="F33" s="70"/>
      <c r="G33" s="72">
        <f>G31*D33</f>
        <v>-75628.095824028933</v>
      </c>
      <c r="H33" s="70"/>
      <c r="I33" s="88"/>
    </row>
    <row r="34" spans="1:10">
      <c r="A34" s="58">
        <v>23</v>
      </c>
      <c r="C34" s="79"/>
      <c r="E34" s="69"/>
      <c r="F34" s="70"/>
      <c r="G34" s="69"/>
      <c r="H34" s="71"/>
      <c r="I34" s="88"/>
    </row>
    <row r="35" spans="1:10" ht="13.5" thickBot="1">
      <c r="A35" s="58">
        <v>24</v>
      </c>
      <c r="C35" s="79" t="s">
        <v>56</v>
      </c>
      <c r="E35" s="90">
        <f>E31-E33</f>
        <v>1760186.8605210893</v>
      </c>
      <c r="F35" s="70"/>
      <c r="G35" s="90">
        <f>G31-G33</f>
        <v>-140452.17795891088</v>
      </c>
      <c r="H35" s="70"/>
      <c r="I35" s="88"/>
    </row>
    <row r="36" spans="1:10" ht="13.5" thickTop="1">
      <c r="A36" s="58">
        <v>25</v>
      </c>
      <c r="E36" s="69"/>
      <c r="F36" s="70"/>
      <c r="G36" s="69"/>
      <c r="H36" s="71"/>
      <c r="I36" s="88"/>
    </row>
    <row r="37" spans="1:10">
      <c r="A37" s="58">
        <v>26</v>
      </c>
      <c r="E37" s="69"/>
      <c r="F37" s="70"/>
      <c r="G37" s="69"/>
      <c r="H37" s="71"/>
      <c r="I37" s="88"/>
    </row>
    <row r="38" spans="1:10">
      <c r="A38" s="58">
        <v>27</v>
      </c>
      <c r="E38" s="69"/>
      <c r="F38" s="70"/>
      <c r="G38" s="69"/>
      <c r="H38" s="71"/>
      <c r="I38" s="88"/>
    </row>
    <row r="39" spans="1:10" ht="15">
      <c r="A39" s="58">
        <v>28</v>
      </c>
      <c r="C39" s="86" t="s">
        <v>60</v>
      </c>
      <c r="D39" s="86"/>
      <c r="E39" s="69"/>
      <c r="F39" s="70"/>
      <c r="G39" s="69"/>
      <c r="H39" s="71"/>
      <c r="I39" s="88"/>
    </row>
    <row r="40" spans="1:10">
      <c r="A40" s="58">
        <v>29</v>
      </c>
      <c r="E40" s="69"/>
      <c r="F40" s="70"/>
      <c r="G40" s="69"/>
      <c r="H40" s="71"/>
      <c r="I40" s="88"/>
    </row>
    <row r="41" spans="1:10">
      <c r="A41" s="58">
        <v>30</v>
      </c>
      <c r="C41" s="58" t="s">
        <v>46</v>
      </c>
      <c r="E41" s="87">
        <v>487235.37026842951</v>
      </c>
      <c r="F41" s="70"/>
      <c r="G41" s="87">
        <v>-38878.411416250528</v>
      </c>
      <c r="H41" s="71"/>
      <c r="I41" s="88" t="s">
        <v>58</v>
      </c>
      <c r="J41" s="73">
        <v>2</v>
      </c>
    </row>
    <row r="42" spans="1:10">
      <c r="A42" s="58">
        <v>31</v>
      </c>
      <c r="C42" s="58" t="s">
        <v>45</v>
      </c>
      <c r="E42" s="69">
        <v>234541.3429653006</v>
      </c>
      <c r="F42" s="70"/>
      <c r="G42" s="69">
        <v>-18714.968950019422</v>
      </c>
      <c r="H42" s="71"/>
      <c r="I42" s="88" t="s">
        <v>58</v>
      </c>
      <c r="J42" s="73">
        <v>2</v>
      </c>
    </row>
    <row r="43" spans="1:10">
      <c r="A43" s="58">
        <v>32</v>
      </c>
      <c r="C43" s="91" t="s">
        <v>61</v>
      </c>
      <c r="D43" s="91"/>
      <c r="E43" s="72">
        <v>333417.18869921</v>
      </c>
      <c r="F43" s="70"/>
      <c r="G43" s="72">
        <v>-26604.658500789978</v>
      </c>
      <c r="H43" s="70"/>
      <c r="I43" s="88" t="s">
        <v>62</v>
      </c>
      <c r="J43" s="73">
        <v>2</v>
      </c>
    </row>
    <row r="44" spans="1:10">
      <c r="A44" s="58">
        <v>33</v>
      </c>
      <c r="C44" s="91" t="s">
        <v>59</v>
      </c>
      <c r="D44" s="91"/>
      <c r="E44" s="92">
        <f>SUM(E41:E43)</f>
        <v>1055193.9019329401</v>
      </c>
      <c r="F44" s="70"/>
      <c r="G44" s="92">
        <f>SUM(G41:G43)</f>
        <v>-84198.03886705992</v>
      </c>
      <c r="H44" s="70"/>
      <c r="I44" s="73"/>
    </row>
    <row r="45" spans="1:10">
      <c r="A45" s="58">
        <v>34</v>
      </c>
      <c r="C45" s="91"/>
      <c r="D45" s="91"/>
      <c r="E45" s="92"/>
      <c r="F45" s="70"/>
      <c r="G45" s="92"/>
      <c r="H45" s="70"/>
      <c r="I45" s="73"/>
    </row>
    <row r="46" spans="1:10">
      <c r="A46" s="58">
        <v>35</v>
      </c>
      <c r="C46" s="79" t="s">
        <v>22</v>
      </c>
      <c r="D46" s="89">
        <v>0.35</v>
      </c>
      <c r="E46" s="72">
        <f>E44*D46</f>
        <v>369317.86567652901</v>
      </c>
      <c r="F46" s="70"/>
      <c r="G46" s="72">
        <f>G44*D46</f>
        <v>-29469.313603470971</v>
      </c>
      <c r="H46" s="70"/>
      <c r="I46" s="73"/>
    </row>
    <row r="47" spans="1:10">
      <c r="A47" s="58">
        <v>36</v>
      </c>
      <c r="C47" s="79"/>
      <c r="D47" s="91"/>
      <c r="E47" s="92"/>
      <c r="F47" s="70"/>
      <c r="G47" s="92"/>
      <c r="H47" s="70"/>
      <c r="I47" s="73"/>
    </row>
    <row r="48" spans="1:10" ht="13.5" thickBot="1">
      <c r="A48" s="58">
        <v>37</v>
      </c>
      <c r="C48" s="79" t="s">
        <v>56</v>
      </c>
      <c r="E48" s="90">
        <f>E44-E46</f>
        <v>685876.03625641111</v>
      </c>
      <c r="F48" s="70"/>
      <c r="G48" s="90">
        <f>G44-G46</f>
        <v>-54728.725263588945</v>
      </c>
      <c r="H48" s="70"/>
    </row>
    <row r="49" spans="1:8" ht="13.5" thickTop="1">
      <c r="A49" s="58">
        <v>38</v>
      </c>
      <c r="E49" s="93"/>
      <c r="F49" s="94"/>
      <c r="G49" s="93"/>
      <c r="H49" s="94"/>
    </row>
    <row r="50" spans="1:8">
      <c r="A50" s="58">
        <v>39</v>
      </c>
    </row>
    <row r="51" spans="1:8" ht="13.5" thickBot="1">
      <c r="A51" s="58">
        <v>40</v>
      </c>
      <c r="C51" s="58" t="s">
        <v>63</v>
      </c>
      <c r="E51" s="69"/>
      <c r="F51" s="70"/>
      <c r="G51" s="90">
        <f>G35+G48</f>
        <v>-195180.90322249982</v>
      </c>
      <c r="H51" s="70"/>
    </row>
    <row r="52" spans="1:8" ht="13.5" thickTop="1"/>
    <row r="53" spans="1:8">
      <c r="G53" s="69"/>
      <c r="H53" s="71"/>
    </row>
    <row r="55" spans="1:8">
      <c r="D55" s="95">
        <v>1</v>
      </c>
      <c r="E55" s="96" t="s">
        <v>92</v>
      </c>
      <c r="G55" s="96"/>
      <c r="H55" s="97"/>
    </row>
    <row r="56" spans="1:8">
      <c r="D56" s="98">
        <v>2</v>
      </c>
      <c r="E56" s="96" t="s">
        <v>64</v>
      </c>
      <c r="H56" s="99"/>
    </row>
    <row r="57" spans="1:8">
      <c r="C57" s="98"/>
      <c r="D57" s="98"/>
      <c r="H57" s="99"/>
    </row>
    <row r="58" spans="1:8">
      <c r="C58" s="98"/>
      <c r="D58" s="98"/>
      <c r="H58" s="99"/>
    </row>
    <row r="59" spans="1:8">
      <c r="C59" s="98"/>
      <c r="D59" s="98"/>
      <c r="H59" s="99"/>
    </row>
    <row r="60" spans="1:8">
      <c r="C60" s="98"/>
      <c r="D60" s="98"/>
      <c r="H60" s="99"/>
    </row>
    <row r="61" spans="1:8">
      <c r="C61" s="98"/>
      <c r="D61" s="98"/>
      <c r="H61" s="99"/>
    </row>
    <row r="62" spans="1:8">
      <c r="C62" s="98"/>
      <c r="D62" s="98"/>
      <c r="H62" s="99"/>
    </row>
    <row r="63" spans="1:8">
      <c r="C63" s="98"/>
      <c r="D63" s="98"/>
      <c r="H63" s="99"/>
    </row>
    <row r="64" spans="1:8">
      <c r="C64" s="98"/>
      <c r="D64" s="98"/>
      <c r="H64" s="99"/>
    </row>
  </sheetData>
  <mergeCells count="3">
    <mergeCell ref="A1:C1"/>
    <mergeCell ref="A2:C2"/>
    <mergeCell ref="A3:C3"/>
  </mergeCells>
  <pageMargins left="0.7" right="0.7" top="0.75" bottom="0.75" header="0.3" footer="0.3"/>
  <pageSetup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opLeftCell="A7" workbookViewId="0">
      <selection activeCell="F8" sqref="F8"/>
    </sheetView>
  </sheetViews>
  <sheetFormatPr defaultColWidth="16.28515625" defaultRowHeight="12.75"/>
  <cols>
    <col min="1" max="1" width="7.85546875" style="58" bestFit="1" customWidth="1"/>
    <col min="2" max="2" width="2.28515625" style="58" customWidth="1"/>
    <col min="3" max="3" width="26.7109375" style="58" bestFit="1" customWidth="1"/>
    <col min="4" max="4" width="16.28515625" style="58" bestFit="1" customWidth="1"/>
    <col min="5" max="5" width="2.28515625" style="58" customWidth="1"/>
    <col min="6" max="6" width="23.42578125" style="58" bestFit="1" customWidth="1"/>
    <col min="7" max="7" width="16.7109375" style="58" bestFit="1" customWidth="1"/>
    <col min="8" max="8" width="10.28515625" style="58" bestFit="1" customWidth="1"/>
    <col min="9" max="9" width="2.28515625" style="65" customWidth="1"/>
    <col min="10" max="10" width="18.85546875" style="58" customWidth="1"/>
    <col min="11" max="11" width="10.28515625" style="58" bestFit="1" customWidth="1"/>
    <col min="12" max="256" width="16.28515625" style="58"/>
    <col min="257" max="257" width="7.85546875" style="58" bestFit="1" customWidth="1"/>
    <col min="258" max="258" width="2.28515625" style="58" customWidth="1"/>
    <col min="259" max="259" width="26.7109375" style="58" bestFit="1" customWidth="1"/>
    <col min="260" max="260" width="16.28515625" style="58" bestFit="1" customWidth="1"/>
    <col min="261" max="261" width="2.28515625" style="58" customWidth="1"/>
    <col min="262" max="262" width="23.42578125" style="58" bestFit="1" customWidth="1"/>
    <col min="263" max="263" width="16.7109375" style="58" bestFit="1" customWidth="1"/>
    <col min="264" max="264" width="10.28515625" style="58" bestFit="1" customWidth="1"/>
    <col min="265" max="265" width="2.28515625" style="58" customWidth="1"/>
    <col min="266" max="266" width="18.85546875" style="58" customWidth="1"/>
    <col min="267" max="267" width="10.28515625" style="58" bestFit="1" customWidth="1"/>
    <col min="268" max="512" width="16.28515625" style="58"/>
    <col min="513" max="513" width="7.85546875" style="58" bestFit="1" customWidth="1"/>
    <col min="514" max="514" width="2.28515625" style="58" customWidth="1"/>
    <col min="515" max="515" width="26.7109375" style="58" bestFit="1" customWidth="1"/>
    <col min="516" max="516" width="16.28515625" style="58" bestFit="1" customWidth="1"/>
    <col min="517" max="517" width="2.28515625" style="58" customWidth="1"/>
    <col min="518" max="518" width="23.42578125" style="58" bestFit="1" customWidth="1"/>
    <col min="519" max="519" width="16.7109375" style="58" bestFit="1" customWidth="1"/>
    <col min="520" max="520" width="10.28515625" style="58" bestFit="1" customWidth="1"/>
    <col min="521" max="521" width="2.28515625" style="58" customWidth="1"/>
    <col min="522" max="522" width="18.85546875" style="58" customWidth="1"/>
    <col min="523" max="523" width="10.28515625" style="58" bestFit="1" customWidth="1"/>
    <col min="524" max="768" width="16.28515625" style="58"/>
    <col min="769" max="769" width="7.85546875" style="58" bestFit="1" customWidth="1"/>
    <col min="770" max="770" width="2.28515625" style="58" customWidth="1"/>
    <col min="771" max="771" width="26.7109375" style="58" bestFit="1" customWidth="1"/>
    <col min="772" max="772" width="16.28515625" style="58" bestFit="1" customWidth="1"/>
    <col min="773" max="773" width="2.28515625" style="58" customWidth="1"/>
    <col min="774" max="774" width="23.42578125" style="58" bestFit="1" customWidth="1"/>
    <col min="775" max="775" width="16.7109375" style="58" bestFit="1" customWidth="1"/>
    <col min="776" max="776" width="10.28515625" style="58" bestFit="1" customWidth="1"/>
    <col min="777" max="777" width="2.28515625" style="58" customWidth="1"/>
    <col min="778" max="778" width="18.85546875" style="58" customWidth="1"/>
    <col min="779" max="779" width="10.28515625" style="58" bestFit="1" customWidth="1"/>
    <col min="780" max="1024" width="16.28515625" style="58"/>
    <col min="1025" max="1025" width="7.85546875" style="58" bestFit="1" customWidth="1"/>
    <col min="1026" max="1026" width="2.28515625" style="58" customWidth="1"/>
    <col min="1027" max="1027" width="26.7109375" style="58" bestFit="1" customWidth="1"/>
    <col min="1028" max="1028" width="16.28515625" style="58" bestFit="1" customWidth="1"/>
    <col min="1029" max="1029" width="2.28515625" style="58" customWidth="1"/>
    <col min="1030" max="1030" width="23.42578125" style="58" bestFit="1" customWidth="1"/>
    <col min="1031" max="1031" width="16.7109375" style="58" bestFit="1" customWidth="1"/>
    <col min="1032" max="1032" width="10.28515625" style="58" bestFit="1" customWidth="1"/>
    <col min="1033" max="1033" width="2.28515625" style="58" customWidth="1"/>
    <col min="1034" max="1034" width="18.85546875" style="58" customWidth="1"/>
    <col min="1035" max="1035" width="10.28515625" style="58" bestFit="1" customWidth="1"/>
    <col min="1036" max="1280" width="16.28515625" style="58"/>
    <col min="1281" max="1281" width="7.85546875" style="58" bestFit="1" customWidth="1"/>
    <col min="1282" max="1282" width="2.28515625" style="58" customWidth="1"/>
    <col min="1283" max="1283" width="26.7109375" style="58" bestFit="1" customWidth="1"/>
    <col min="1284" max="1284" width="16.28515625" style="58" bestFit="1" customWidth="1"/>
    <col min="1285" max="1285" width="2.28515625" style="58" customWidth="1"/>
    <col min="1286" max="1286" width="23.42578125" style="58" bestFit="1" customWidth="1"/>
    <col min="1287" max="1287" width="16.7109375" style="58" bestFit="1" customWidth="1"/>
    <col min="1288" max="1288" width="10.28515625" style="58" bestFit="1" customWidth="1"/>
    <col min="1289" max="1289" width="2.28515625" style="58" customWidth="1"/>
    <col min="1290" max="1290" width="18.85546875" style="58" customWidth="1"/>
    <col min="1291" max="1291" width="10.28515625" style="58" bestFit="1" customWidth="1"/>
    <col min="1292" max="1536" width="16.28515625" style="58"/>
    <col min="1537" max="1537" width="7.85546875" style="58" bestFit="1" customWidth="1"/>
    <col min="1538" max="1538" width="2.28515625" style="58" customWidth="1"/>
    <col min="1539" max="1539" width="26.7109375" style="58" bestFit="1" customWidth="1"/>
    <col min="1540" max="1540" width="16.28515625" style="58" bestFit="1" customWidth="1"/>
    <col min="1541" max="1541" width="2.28515625" style="58" customWidth="1"/>
    <col min="1542" max="1542" width="23.42578125" style="58" bestFit="1" customWidth="1"/>
    <col min="1543" max="1543" width="16.7109375" style="58" bestFit="1" customWidth="1"/>
    <col min="1544" max="1544" width="10.28515625" style="58" bestFit="1" customWidth="1"/>
    <col min="1545" max="1545" width="2.28515625" style="58" customWidth="1"/>
    <col min="1546" max="1546" width="18.85546875" style="58" customWidth="1"/>
    <col min="1547" max="1547" width="10.28515625" style="58" bestFit="1" customWidth="1"/>
    <col min="1548" max="1792" width="16.28515625" style="58"/>
    <col min="1793" max="1793" width="7.85546875" style="58" bestFit="1" customWidth="1"/>
    <col min="1794" max="1794" width="2.28515625" style="58" customWidth="1"/>
    <col min="1795" max="1795" width="26.7109375" style="58" bestFit="1" customWidth="1"/>
    <col min="1796" max="1796" width="16.28515625" style="58" bestFit="1" customWidth="1"/>
    <col min="1797" max="1797" width="2.28515625" style="58" customWidth="1"/>
    <col min="1798" max="1798" width="23.42578125" style="58" bestFit="1" customWidth="1"/>
    <col min="1799" max="1799" width="16.7109375" style="58" bestFit="1" customWidth="1"/>
    <col min="1800" max="1800" width="10.28515625" style="58" bestFit="1" customWidth="1"/>
    <col min="1801" max="1801" width="2.28515625" style="58" customWidth="1"/>
    <col min="1802" max="1802" width="18.85546875" style="58" customWidth="1"/>
    <col min="1803" max="1803" width="10.28515625" style="58" bestFit="1" customWidth="1"/>
    <col min="1804" max="2048" width="16.28515625" style="58"/>
    <col min="2049" max="2049" width="7.85546875" style="58" bestFit="1" customWidth="1"/>
    <col min="2050" max="2050" width="2.28515625" style="58" customWidth="1"/>
    <col min="2051" max="2051" width="26.7109375" style="58" bestFit="1" customWidth="1"/>
    <col min="2052" max="2052" width="16.28515625" style="58" bestFit="1" customWidth="1"/>
    <col min="2053" max="2053" width="2.28515625" style="58" customWidth="1"/>
    <col min="2054" max="2054" width="23.42578125" style="58" bestFit="1" customWidth="1"/>
    <col min="2055" max="2055" width="16.7109375" style="58" bestFit="1" customWidth="1"/>
    <col min="2056" max="2056" width="10.28515625" style="58" bestFit="1" customWidth="1"/>
    <col min="2057" max="2057" width="2.28515625" style="58" customWidth="1"/>
    <col min="2058" max="2058" width="18.85546875" style="58" customWidth="1"/>
    <col min="2059" max="2059" width="10.28515625" style="58" bestFit="1" customWidth="1"/>
    <col min="2060" max="2304" width="16.28515625" style="58"/>
    <col min="2305" max="2305" width="7.85546875" style="58" bestFit="1" customWidth="1"/>
    <col min="2306" max="2306" width="2.28515625" style="58" customWidth="1"/>
    <col min="2307" max="2307" width="26.7109375" style="58" bestFit="1" customWidth="1"/>
    <col min="2308" max="2308" width="16.28515625" style="58" bestFit="1" customWidth="1"/>
    <col min="2309" max="2309" width="2.28515625" style="58" customWidth="1"/>
    <col min="2310" max="2310" width="23.42578125" style="58" bestFit="1" customWidth="1"/>
    <col min="2311" max="2311" width="16.7109375" style="58" bestFit="1" customWidth="1"/>
    <col min="2312" max="2312" width="10.28515625" style="58" bestFit="1" customWidth="1"/>
    <col min="2313" max="2313" width="2.28515625" style="58" customWidth="1"/>
    <col min="2314" max="2314" width="18.85546875" style="58" customWidth="1"/>
    <col min="2315" max="2315" width="10.28515625" style="58" bestFit="1" customWidth="1"/>
    <col min="2316" max="2560" width="16.28515625" style="58"/>
    <col min="2561" max="2561" width="7.85546875" style="58" bestFit="1" customWidth="1"/>
    <col min="2562" max="2562" width="2.28515625" style="58" customWidth="1"/>
    <col min="2563" max="2563" width="26.7109375" style="58" bestFit="1" customWidth="1"/>
    <col min="2564" max="2564" width="16.28515625" style="58" bestFit="1" customWidth="1"/>
    <col min="2565" max="2565" width="2.28515625" style="58" customWidth="1"/>
    <col min="2566" max="2566" width="23.42578125" style="58" bestFit="1" customWidth="1"/>
    <col min="2567" max="2567" width="16.7109375" style="58" bestFit="1" customWidth="1"/>
    <col min="2568" max="2568" width="10.28515625" style="58" bestFit="1" customWidth="1"/>
    <col min="2569" max="2569" width="2.28515625" style="58" customWidth="1"/>
    <col min="2570" max="2570" width="18.85546875" style="58" customWidth="1"/>
    <col min="2571" max="2571" width="10.28515625" style="58" bestFit="1" customWidth="1"/>
    <col min="2572" max="2816" width="16.28515625" style="58"/>
    <col min="2817" max="2817" width="7.85546875" style="58" bestFit="1" customWidth="1"/>
    <col min="2818" max="2818" width="2.28515625" style="58" customWidth="1"/>
    <col min="2819" max="2819" width="26.7109375" style="58" bestFit="1" customWidth="1"/>
    <col min="2820" max="2820" width="16.28515625" style="58" bestFit="1" customWidth="1"/>
    <col min="2821" max="2821" width="2.28515625" style="58" customWidth="1"/>
    <col min="2822" max="2822" width="23.42578125" style="58" bestFit="1" customWidth="1"/>
    <col min="2823" max="2823" width="16.7109375" style="58" bestFit="1" customWidth="1"/>
    <col min="2824" max="2824" width="10.28515625" style="58" bestFit="1" customWidth="1"/>
    <col min="2825" max="2825" width="2.28515625" style="58" customWidth="1"/>
    <col min="2826" max="2826" width="18.85546875" style="58" customWidth="1"/>
    <col min="2827" max="2827" width="10.28515625" style="58" bestFit="1" customWidth="1"/>
    <col min="2828" max="3072" width="16.28515625" style="58"/>
    <col min="3073" max="3073" width="7.85546875" style="58" bestFit="1" customWidth="1"/>
    <col min="3074" max="3074" width="2.28515625" style="58" customWidth="1"/>
    <col min="3075" max="3075" width="26.7109375" style="58" bestFit="1" customWidth="1"/>
    <col min="3076" max="3076" width="16.28515625" style="58" bestFit="1" customWidth="1"/>
    <col min="3077" max="3077" width="2.28515625" style="58" customWidth="1"/>
    <col min="3078" max="3078" width="23.42578125" style="58" bestFit="1" customWidth="1"/>
    <col min="3079" max="3079" width="16.7109375" style="58" bestFit="1" customWidth="1"/>
    <col min="3080" max="3080" width="10.28515625" style="58" bestFit="1" customWidth="1"/>
    <col min="3081" max="3081" width="2.28515625" style="58" customWidth="1"/>
    <col min="3082" max="3082" width="18.85546875" style="58" customWidth="1"/>
    <col min="3083" max="3083" width="10.28515625" style="58" bestFit="1" customWidth="1"/>
    <col min="3084" max="3328" width="16.28515625" style="58"/>
    <col min="3329" max="3329" width="7.85546875" style="58" bestFit="1" customWidth="1"/>
    <col min="3330" max="3330" width="2.28515625" style="58" customWidth="1"/>
    <col min="3331" max="3331" width="26.7109375" style="58" bestFit="1" customWidth="1"/>
    <col min="3332" max="3332" width="16.28515625" style="58" bestFit="1" customWidth="1"/>
    <col min="3333" max="3333" width="2.28515625" style="58" customWidth="1"/>
    <col min="3334" max="3334" width="23.42578125" style="58" bestFit="1" customWidth="1"/>
    <col min="3335" max="3335" width="16.7109375" style="58" bestFit="1" customWidth="1"/>
    <col min="3336" max="3336" width="10.28515625" style="58" bestFit="1" customWidth="1"/>
    <col min="3337" max="3337" width="2.28515625" style="58" customWidth="1"/>
    <col min="3338" max="3338" width="18.85546875" style="58" customWidth="1"/>
    <col min="3339" max="3339" width="10.28515625" style="58" bestFit="1" customWidth="1"/>
    <col min="3340" max="3584" width="16.28515625" style="58"/>
    <col min="3585" max="3585" width="7.85546875" style="58" bestFit="1" customWidth="1"/>
    <col min="3586" max="3586" width="2.28515625" style="58" customWidth="1"/>
    <col min="3587" max="3587" width="26.7109375" style="58" bestFit="1" customWidth="1"/>
    <col min="3588" max="3588" width="16.28515625" style="58" bestFit="1" customWidth="1"/>
    <col min="3589" max="3589" width="2.28515625" style="58" customWidth="1"/>
    <col min="3590" max="3590" width="23.42578125" style="58" bestFit="1" customWidth="1"/>
    <col min="3591" max="3591" width="16.7109375" style="58" bestFit="1" customWidth="1"/>
    <col min="3592" max="3592" width="10.28515625" style="58" bestFit="1" customWidth="1"/>
    <col min="3593" max="3593" width="2.28515625" style="58" customWidth="1"/>
    <col min="3594" max="3594" width="18.85546875" style="58" customWidth="1"/>
    <col min="3595" max="3595" width="10.28515625" style="58" bestFit="1" customWidth="1"/>
    <col min="3596" max="3840" width="16.28515625" style="58"/>
    <col min="3841" max="3841" width="7.85546875" style="58" bestFit="1" customWidth="1"/>
    <col min="3842" max="3842" width="2.28515625" style="58" customWidth="1"/>
    <col min="3843" max="3843" width="26.7109375" style="58" bestFit="1" customWidth="1"/>
    <col min="3844" max="3844" width="16.28515625" style="58" bestFit="1" customWidth="1"/>
    <col min="3845" max="3845" width="2.28515625" style="58" customWidth="1"/>
    <col min="3846" max="3846" width="23.42578125" style="58" bestFit="1" customWidth="1"/>
    <col min="3847" max="3847" width="16.7109375" style="58" bestFit="1" customWidth="1"/>
    <col min="3848" max="3848" width="10.28515625" style="58" bestFit="1" customWidth="1"/>
    <col min="3849" max="3849" width="2.28515625" style="58" customWidth="1"/>
    <col min="3850" max="3850" width="18.85546875" style="58" customWidth="1"/>
    <col min="3851" max="3851" width="10.28515625" style="58" bestFit="1" customWidth="1"/>
    <col min="3852" max="4096" width="16.28515625" style="58"/>
    <col min="4097" max="4097" width="7.85546875" style="58" bestFit="1" customWidth="1"/>
    <col min="4098" max="4098" width="2.28515625" style="58" customWidth="1"/>
    <col min="4099" max="4099" width="26.7109375" style="58" bestFit="1" customWidth="1"/>
    <col min="4100" max="4100" width="16.28515625" style="58" bestFit="1" customWidth="1"/>
    <col min="4101" max="4101" width="2.28515625" style="58" customWidth="1"/>
    <col min="4102" max="4102" width="23.42578125" style="58" bestFit="1" customWidth="1"/>
    <col min="4103" max="4103" width="16.7109375" style="58" bestFit="1" customWidth="1"/>
    <col min="4104" max="4104" width="10.28515625" style="58" bestFit="1" customWidth="1"/>
    <col min="4105" max="4105" width="2.28515625" style="58" customWidth="1"/>
    <col min="4106" max="4106" width="18.85546875" style="58" customWidth="1"/>
    <col min="4107" max="4107" width="10.28515625" style="58" bestFit="1" customWidth="1"/>
    <col min="4108" max="4352" width="16.28515625" style="58"/>
    <col min="4353" max="4353" width="7.85546875" style="58" bestFit="1" customWidth="1"/>
    <col min="4354" max="4354" width="2.28515625" style="58" customWidth="1"/>
    <col min="4355" max="4355" width="26.7109375" style="58" bestFit="1" customWidth="1"/>
    <col min="4356" max="4356" width="16.28515625" style="58" bestFit="1" customWidth="1"/>
    <col min="4357" max="4357" width="2.28515625" style="58" customWidth="1"/>
    <col min="4358" max="4358" width="23.42578125" style="58" bestFit="1" customWidth="1"/>
    <col min="4359" max="4359" width="16.7109375" style="58" bestFit="1" customWidth="1"/>
    <col min="4360" max="4360" width="10.28515625" style="58" bestFit="1" customWidth="1"/>
    <col min="4361" max="4361" width="2.28515625" style="58" customWidth="1"/>
    <col min="4362" max="4362" width="18.85546875" style="58" customWidth="1"/>
    <col min="4363" max="4363" width="10.28515625" style="58" bestFit="1" customWidth="1"/>
    <col min="4364" max="4608" width="16.28515625" style="58"/>
    <col min="4609" max="4609" width="7.85546875" style="58" bestFit="1" customWidth="1"/>
    <col min="4610" max="4610" width="2.28515625" style="58" customWidth="1"/>
    <col min="4611" max="4611" width="26.7109375" style="58" bestFit="1" customWidth="1"/>
    <col min="4612" max="4612" width="16.28515625" style="58" bestFit="1" customWidth="1"/>
    <col min="4613" max="4613" width="2.28515625" style="58" customWidth="1"/>
    <col min="4614" max="4614" width="23.42578125" style="58" bestFit="1" customWidth="1"/>
    <col min="4615" max="4615" width="16.7109375" style="58" bestFit="1" customWidth="1"/>
    <col min="4616" max="4616" width="10.28515625" style="58" bestFit="1" customWidth="1"/>
    <col min="4617" max="4617" width="2.28515625" style="58" customWidth="1"/>
    <col min="4618" max="4618" width="18.85546875" style="58" customWidth="1"/>
    <col min="4619" max="4619" width="10.28515625" style="58" bestFit="1" customWidth="1"/>
    <col min="4620" max="4864" width="16.28515625" style="58"/>
    <col min="4865" max="4865" width="7.85546875" style="58" bestFit="1" customWidth="1"/>
    <col min="4866" max="4866" width="2.28515625" style="58" customWidth="1"/>
    <col min="4867" max="4867" width="26.7109375" style="58" bestFit="1" customWidth="1"/>
    <col min="4868" max="4868" width="16.28515625" style="58" bestFit="1" customWidth="1"/>
    <col min="4869" max="4869" width="2.28515625" style="58" customWidth="1"/>
    <col min="4870" max="4870" width="23.42578125" style="58" bestFit="1" customWidth="1"/>
    <col min="4871" max="4871" width="16.7109375" style="58" bestFit="1" customWidth="1"/>
    <col min="4872" max="4872" width="10.28515625" style="58" bestFit="1" customWidth="1"/>
    <col min="4873" max="4873" width="2.28515625" style="58" customWidth="1"/>
    <col min="4874" max="4874" width="18.85546875" style="58" customWidth="1"/>
    <col min="4875" max="4875" width="10.28515625" style="58" bestFit="1" customWidth="1"/>
    <col min="4876" max="5120" width="16.28515625" style="58"/>
    <col min="5121" max="5121" width="7.85546875" style="58" bestFit="1" customWidth="1"/>
    <col min="5122" max="5122" width="2.28515625" style="58" customWidth="1"/>
    <col min="5123" max="5123" width="26.7109375" style="58" bestFit="1" customWidth="1"/>
    <col min="5124" max="5124" width="16.28515625" style="58" bestFit="1" customWidth="1"/>
    <col min="5125" max="5125" width="2.28515625" style="58" customWidth="1"/>
    <col min="5126" max="5126" width="23.42578125" style="58" bestFit="1" customWidth="1"/>
    <col min="5127" max="5127" width="16.7109375" style="58" bestFit="1" customWidth="1"/>
    <col min="5128" max="5128" width="10.28515625" style="58" bestFit="1" customWidth="1"/>
    <col min="5129" max="5129" width="2.28515625" style="58" customWidth="1"/>
    <col min="5130" max="5130" width="18.85546875" style="58" customWidth="1"/>
    <col min="5131" max="5131" width="10.28515625" style="58" bestFit="1" customWidth="1"/>
    <col min="5132" max="5376" width="16.28515625" style="58"/>
    <col min="5377" max="5377" width="7.85546875" style="58" bestFit="1" customWidth="1"/>
    <col min="5378" max="5378" width="2.28515625" style="58" customWidth="1"/>
    <col min="5379" max="5379" width="26.7109375" style="58" bestFit="1" customWidth="1"/>
    <col min="5380" max="5380" width="16.28515625" style="58" bestFit="1" customWidth="1"/>
    <col min="5381" max="5381" width="2.28515625" style="58" customWidth="1"/>
    <col min="5382" max="5382" width="23.42578125" style="58" bestFit="1" customWidth="1"/>
    <col min="5383" max="5383" width="16.7109375" style="58" bestFit="1" customWidth="1"/>
    <col min="5384" max="5384" width="10.28515625" style="58" bestFit="1" customWidth="1"/>
    <col min="5385" max="5385" width="2.28515625" style="58" customWidth="1"/>
    <col min="5386" max="5386" width="18.85546875" style="58" customWidth="1"/>
    <col min="5387" max="5387" width="10.28515625" style="58" bestFit="1" customWidth="1"/>
    <col min="5388" max="5632" width="16.28515625" style="58"/>
    <col min="5633" max="5633" width="7.85546875" style="58" bestFit="1" customWidth="1"/>
    <col min="5634" max="5634" width="2.28515625" style="58" customWidth="1"/>
    <col min="5635" max="5635" width="26.7109375" style="58" bestFit="1" customWidth="1"/>
    <col min="5636" max="5636" width="16.28515625" style="58" bestFit="1" customWidth="1"/>
    <col min="5637" max="5637" width="2.28515625" style="58" customWidth="1"/>
    <col min="5638" max="5638" width="23.42578125" style="58" bestFit="1" customWidth="1"/>
    <col min="5639" max="5639" width="16.7109375" style="58" bestFit="1" customWidth="1"/>
    <col min="5640" max="5640" width="10.28515625" style="58" bestFit="1" customWidth="1"/>
    <col min="5641" max="5641" width="2.28515625" style="58" customWidth="1"/>
    <col min="5642" max="5642" width="18.85546875" style="58" customWidth="1"/>
    <col min="5643" max="5643" width="10.28515625" style="58" bestFit="1" customWidth="1"/>
    <col min="5644" max="5888" width="16.28515625" style="58"/>
    <col min="5889" max="5889" width="7.85546875" style="58" bestFit="1" customWidth="1"/>
    <col min="5890" max="5890" width="2.28515625" style="58" customWidth="1"/>
    <col min="5891" max="5891" width="26.7109375" style="58" bestFit="1" customWidth="1"/>
    <col min="5892" max="5892" width="16.28515625" style="58" bestFit="1" customWidth="1"/>
    <col min="5893" max="5893" width="2.28515625" style="58" customWidth="1"/>
    <col min="5894" max="5894" width="23.42578125" style="58" bestFit="1" customWidth="1"/>
    <col min="5895" max="5895" width="16.7109375" style="58" bestFit="1" customWidth="1"/>
    <col min="5896" max="5896" width="10.28515625" style="58" bestFit="1" customWidth="1"/>
    <col min="5897" max="5897" width="2.28515625" style="58" customWidth="1"/>
    <col min="5898" max="5898" width="18.85546875" style="58" customWidth="1"/>
    <col min="5899" max="5899" width="10.28515625" style="58" bestFit="1" customWidth="1"/>
    <col min="5900" max="6144" width="16.28515625" style="58"/>
    <col min="6145" max="6145" width="7.85546875" style="58" bestFit="1" customWidth="1"/>
    <col min="6146" max="6146" width="2.28515625" style="58" customWidth="1"/>
    <col min="6147" max="6147" width="26.7109375" style="58" bestFit="1" customWidth="1"/>
    <col min="6148" max="6148" width="16.28515625" style="58" bestFit="1" customWidth="1"/>
    <col min="6149" max="6149" width="2.28515625" style="58" customWidth="1"/>
    <col min="6150" max="6150" width="23.42578125" style="58" bestFit="1" customWidth="1"/>
    <col min="6151" max="6151" width="16.7109375" style="58" bestFit="1" customWidth="1"/>
    <col min="6152" max="6152" width="10.28515625" style="58" bestFit="1" customWidth="1"/>
    <col min="6153" max="6153" width="2.28515625" style="58" customWidth="1"/>
    <col min="6154" max="6154" width="18.85546875" style="58" customWidth="1"/>
    <col min="6155" max="6155" width="10.28515625" style="58" bestFit="1" customWidth="1"/>
    <col min="6156" max="6400" width="16.28515625" style="58"/>
    <col min="6401" max="6401" width="7.85546875" style="58" bestFit="1" customWidth="1"/>
    <col min="6402" max="6402" width="2.28515625" style="58" customWidth="1"/>
    <col min="6403" max="6403" width="26.7109375" style="58" bestFit="1" customWidth="1"/>
    <col min="6404" max="6404" width="16.28515625" style="58" bestFit="1" customWidth="1"/>
    <col min="6405" max="6405" width="2.28515625" style="58" customWidth="1"/>
    <col min="6406" max="6406" width="23.42578125" style="58" bestFit="1" customWidth="1"/>
    <col min="6407" max="6407" width="16.7109375" style="58" bestFit="1" customWidth="1"/>
    <col min="6408" max="6408" width="10.28515625" style="58" bestFit="1" customWidth="1"/>
    <col min="6409" max="6409" width="2.28515625" style="58" customWidth="1"/>
    <col min="6410" max="6410" width="18.85546875" style="58" customWidth="1"/>
    <col min="6411" max="6411" width="10.28515625" style="58" bestFit="1" customWidth="1"/>
    <col min="6412" max="6656" width="16.28515625" style="58"/>
    <col min="6657" max="6657" width="7.85546875" style="58" bestFit="1" customWidth="1"/>
    <col min="6658" max="6658" width="2.28515625" style="58" customWidth="1"/>
    <col min="6659" max="6659" width="26.7109375" style="58" bestFit="1" customWidth="1"/>
    <col min="6660" max="6660" width="16.28515625" style="58" bestFit="1" customWidth="1"/>
    <col min="6661" max="6661" width="2.28515625" style="58" customWidth="1"/>
    <col min="6662" max="6662" width="23.42578125" style="58" bestFit="1" customWidth="1"/>
    <col min="6663" max="6663" width="16.7109375" style="58" bestFit="1" customWidth="1"/>
    <col min="6664" max="6664" width="10.28515625" style="58" bestFit="1" customWidth="1"/>
    <col min="6665" max="6665" width="2.28515625" style="58" customWidth="1"/>
    <col min="6666" max="6666" width="18.85546875" style="58" customWidth="1"/>
    <col min="6667" max="6667" width="10.28515625" style="58" bestFit="1" customWidth="1"/>
    <col min="6668" max="6912" width="16.28515625" style="58"/>
    <col min="6913" max="6913" width="7.85546875" style="58" bestFit="1" customWidth="1"/>
    <col min="6914" max="6914" width="2.28515625" style="58" customWidth="1"/>
    <col min="6915" max="6915" width="26.7109375" style="58" bestFit="1" customWidth="1"/>
    <col min="6916" max="6916" width="16.28515625" style="58" bestFit="1" customWidth="1"/>
    <col min="6917" max="6917" width="2.28515625" style="58" customWidth="1"/>
    <col min="6918" max="6918" width="23.42578125" style="58" bestFit="1" customWidth="1"/>
    <col min="6919" max="6919" width="16.7109375" style="58" bestFit="1" customWidth="1"/>
    <col min="6920" max="6920" width="10.28515625" style="58" bestFit="1" customWidth="1"/>
    <col min="6921" max="6921" width="2.28515625" style="58" customWidth="1"/>
    <col min="6922" max="6922" width="18.85546875" style="58" customWidth="1"/>
    <col min="6923" max="6923" width="10.28515625" style="58" bestFit="1" customWidth="1"/>
    <col min="6924" max="7168" width="16.28515625" style="58"/>
    <col min="7169" max="7169" width="7.85546875" style="58" bestFit="1" customWidth="1"/>
    <col min="7170" max="7170" width="2.28515625" style="58" customWidth="1"/>
    <col min="7171" max="7171" width="26.7109375" style="58" bestFit="1" customWidth="1"/>
    <col min="7172" max="7172" width="16.28515625" style="58" bestFit="1" customWidth="1"/>
    <col min="7173" max="7173" width="2.28515625" style="58" customWidth="1"/>
    <col min="7174" max="7174" width="23.42578125" style="58" bestFit="1" customWidth="1"/>
    <col min="7175" max="7175" width="16.7109375" style="58" bestFit="1" customWidth="1"/>
    <col min="7176" max="7176" width="10.28515625" style="58" bestFit="1" customWidth="1"/>
    <col min="7177" max="7177" width="2.28515625" style="58" customWidth="1"/>
    <col min="7178" max="7178" width="18.85546875" style="58" customWidth="1"/>
    <col min="7179" max="7179" width="10.28515625" style="58" bestFit="1" customWidth="1"/>
    <col min="7180" max="7424" width="16.28515625" style="58"/>
    <col min="7425" max="7425" width="7.85546875" style="58" bestFit="1" customWidth="1"/>
    <col min="7426" max="7426" width="2.28515625" style="58" customWidth="1"/>
    <col min="7427" max="7427" width="26.7109375" style="58" bestFit="1" customWidth="1"/>
    <col min="7428" max="7428" width="16.28515625" style="58" bestFit="1" customWidth="1"/>
    <col min="7429" max="7429" width="2.28515625" style="58" customWidth="1"/>
    <col min="7430" max="7430" width="23.42578125" style="58" bestFit="1" customWidth="1"/>
    <col min="7431" max="7431" width="16.7109375" style="58" bestFit="1" customWidth="1"/>
    <col min="7432" max="7432" width="10.28515625" style="58" bestFit="1" customWidth="1"/>
    <col min="7433" max="7433" width="2.28515625" style="58" customWidth="1"/>
    <col min="7434" max="7434" width="18.85546875" style="58" customWidth="1"/>
    <col min="7435" max="7435" width="10.28515625" style="58" bestFit="1" customWidth="1"/>
    <col min="7436" max="7680" width="16.28515625" style="58"/>
    <col min="7681" max="7681" width="7.85546875" style="58" bestFit="1" customWidth="1"/>
    <col min="7682" max="7682" width="2.28515625" style="58" customWidth="1"/>
    <col min="7683" max="7683" width="26.7109375" style="58" bestFit="1" customWidth="1"/>
    <col min="7684" max="7684" width="16.28515625" style="58" bestFit="1" customWidth="1"/>
    <col min="7685" max="7685" width="2.28515625" style="58" customWidth="1"/>
    <col min="7686" max="7686" width="23.42578125" style="58" bestFit="1" customWidth="1"/>
    <col min="7687" max="7687" width="16.7109375" style="58" bestFit="1" customWidth="1"/>
    <col min="7688" max="7688" width="10.28515625" style="58" bestFit="1" customWidth="1"/>
    <col min="7689" max="7689" width="2.28515625" style="58" customWidth="1"/>
    <col min="7690" max="7690" width="18.85546875" style="58" customWidth="1"/>
    <col min="7691" max="7691" width="10.28515625" style="58" bestFit="1" customWidth="1"/>
    <col min="7692" max="7936" width="16.28515625" style="58"/>
    <col min="7937" max="7937" width="7.85546875" style="58" bestFit="1" customWidth="1"/>
    <col min="7938" max="7938" width="2.28515625" style="58" customWidth="1"/>
    <col min="7939" max="7939" width="26.7109375" style="58" bestFit="1" customWidth="1"/>
    <col min="7940" max="7940" width="16.28515625" style="58" bestFit="1" customWidth="1"/>
    <col min="7941" max="7941" width="2.28515625" style="58" customWidth="1"/>
    <col min="7942" max="7942" width="23.42578125" style="58" bestFit="1" customWidth="1"/>
    <col min="7943" max="7943" width="16.7109375" style="58" bestFit="1" customWidth="1"/>
    <col min="7944" max="7944" width="10.28515625" style="58" bestFit="1" customWidth="1"/>
    <col min="7945" max="7945" width="2.28515625" style="58" customWidth="1"/>
    <col min="7946" max="7946" width="18.85546875" style="58" customWidth="1"/>
    <col min="7947" max="7947" width="10.28515625" style="58" bestFit="1" customWidth="1"/>
    <col min="7948" max="8192" width="16.28515625" style="58"/>
    <col min="8193" max="8193" width="7.85546875" style="58" bestFit="1" customWidth="1"/>
    <col min="8194" max="8194" width="2.28515625" style="58" customWidth="1"/>
    <col min="8195" max="8195" width="26.7109375" style="58" bestFit="1" customWidth="1"/>
    <col min="8196" max="8196" width="16.28515625" style="58" bestFit="1" customWidth="1"/>
    <col min="8197" max="8197" width="2.28515625" style="58" customWidth="1"/>
    <col min="8198" max="8198" width="23.42578125" style="58" bestFit="1" customWidth="1"/>
    <col min="8199" max="8199" width="16.7109375" style="58" bestFit="1" customWidth="1"/>
    <col min="8200" max="8200" width="10.28515625" style="58" bestFit="1" customWidth="1"/>
    <col min="8201" max="8201" width="2.28515625" style="58" customWidth="1"/>
    <col min="8202" max="8202" width="18.85546875" style="58" customWidth="1"/>
    <col min="8203" max="8203" width="10.28515625" style="58" bestFit="1" customWidth="1"/>
    <col min="8204" max="8448" width="16.28515625" style="58"/>
    <col min="8449" max="8449" width="7.85546875" style="58" bestFit="1" customWidth="1"/>
    <col min="8450" max="8450" width="2.28515625" style="58" customWidth="1"/>
    <col min="8451" max="8451" width="26.7109375" style="58" bestFit="1" customWidth="1"/>
    <col min="8452" max="8452" width="16.28515625" style="58" bestFit="1" customWidth="1"/>
    <col min="8453" max="8453" width="2.28515625" style="58" customWidth="1"/>
    <col min="8454" max="8454" width="23.42578125" style="58" bestFit="1" customWidth="1"/>
    <col min="8455" max="8455" width="16.7109375" style="58" bestFit="1" customWidth="1"/>
    <col min="8456" max="8456" width="10.28515625" style="58" bestFit="1" customWidth="1"/>
    <col min="8457" max="8457" width="2.28515625" style="58" customWidth="1"/>
    <col min="8458" max="8458" width="18.85546875" style="58" customWidth="1"/>
    <col min="8459" max="8459" width="10.28515625" style="58" bestFit="1" customWidth="1"/>
    <col min="8460" max="8704" width="16.28515625" style="58"/>
    <col min="8705" max="8705" width="7.85546875" style="58" bestFit="1" customWidth="1"/>
    <col min="8706" max="8706" width="2.28515625" style="58" customWidth="1"/>
    <col min="8707" max="8707" width="26.7109375" style="58" bestFit="1" customWidth="1"/>
    <col min="8708" max="8708" width="16.28515625" style="58" bestFit="1" customWidth="1"/>
    <col min="8709" max="8709" width="2.28515625" style="58" customWidth="1"/>
    <col min="8710" max="8710" width="23.42578125" style="58" bestFit="1" customWidth="1"/>
    <col min="8711" max="8711" width="16.7109375" style="58" bestFit="1" customWidth="1"/>
    <col min="8712" max="8712" width="10.28515625" style="58" bestFit="1" customWidth="1"/>
    <col min="8713" max="8713" width="2.28515625" style="58" customWidth="1"/>
    <col min="8714" max="8714" width="18.85546875" style="58" customWidth="1"/>
    <col min="8715" max="8715" width="10.28515625" style="58" bestFit="1" customWidth="1"/>
    <col min="8716" max="8960" width="16.28515625" style="58"/>
    <col min="8961" max="8961" width="7.85546875" style="58" bestFit="1" customWidth="1"/>
    <col min="8962" max="8962" width="2.28515625" style="58" customWidth="1"/>
    <col min="8963" max="8963" width="26.7109375" style="58" bestFit="1" customWidth="1"/>
    <col min="8964" max="8964" width="16.28515625" style="58" bestFit="1" customWidth="1"/>
    <col min="8965" max="8965" width="2.28515625" style="58" customWidth="1"/>
    <col min="8966" max="8966" width="23.42578125" style="58" bestFit="1" customWidth="1"/>
    <col min="8967" max="8967" width="16.7109375" style="58" bestFit="1" customWidth="1"/>
    <col min="8968" max="8968" width="10.28515625" style="58" bestFit="1" customWidth="1"/>
    <col min="8969" max="8969" width="2.28515625" style="58" customWidth="1"/>
    <col min="8970" max="8970" width="18.85546875" style="58" customWidth="1"/>
    <col min="8971" max="8971" width="10.28515625" style="58" bestFit="1" customWidth="1"/>
    <col min="8972" max="9216" width="16.28515625" style="58"/>
    <col min="9217" max="9217" width="7.85546875" style="58" bestFit="1" customWidth="1"/>
    <col min="9218" max="9218" width="2.28515625" style="58" customWidth="1"/>
    <col min="9219" max="9219" width="26.7109375" style="58" bestFit="1" customWidth="1"/>
    <col min="9220" max="9220" width="16.28515625" style="58" bestFit="1" customWidth="1"/>
    <col min="9221" max="9221" width="2.28515625" style="58" customWidth="1"/>
    <col min="9222" max="9222" width="23.42578125" style="58" bestFit="1" customWidth="1"/>
    <col min="9223" max="9223" width="16.7109375" style="58" bestFit="1" customWidth="1"/>
    <col min="9224" max="9224" width="10.28515625" style="58" bestFit="1" customWidth="1"/>
    <col min="9225" max="9225" width="2.28515625" style="58" customWidth="1"/>
    <col min="9226" max="9226" width="18.85546875" style="58" customWidth="1"/>
    <col min="9227" max="9227" width="10.28515625" style="58" bestFit="1" customWidth="1"/>
    <col min="9228" max="9472" width="16.28515625" style="58"/>
    <col min="9473" max="9473" width="7.85546875" style="58" bestFit="1" customWidth="1"/>
    <col min="9474" max="9474" width="2.28515625" style="58" customWidth="1"/>
    <col min="9475" max="9475" width="26.7109375" style="58" bestFit="1" customWidth="1"/>
    <col min="9476" max="9476" width="16.28515625" style="58" bestFit="1" customWidth="1"/>
    <col min="9477" max="9477" width="2.28515625" style="58" customWidth="1"/>
    <col min="9478" max="9478" width="23.42578125" style="58" bestFit="1" customWidth="1"/>
    <col min="9479" max="9479" width="16.7109375" style="58" bestFit="1" customWidth="1"/>
    <col min="9480" max="9480" width="10.28515625" style="58" bestFit="1" customWidth="1"/>
    <col min="9481" max="9481" width="2.28515625" style="58" customWidth="1"/>
    <col min="9482" max="9482" width="18.85546875" style="58" customWidth="1"/>
    <col min="9483" max="9483" width="10.28515625" style="58" bestFit="1" customWidth="1"/>
    <col min="9484" max="9728" width="16.28515625" style="58"/>
    <col min="9729" max="9729" width="7.85546875" style="58" bestFit="1" customWidth="1"/>
    <col min="9730" max="9730" width="2.28515625" style="58" customWidth="1"/>
    <col min="9731" max="9731" width="26.7109375" style="58" bestFit="1" customWidth="1"/>
    <col min="9732" max="9732" width="16.28515625" style="58" bestFit="1" customWidth="1"/>
    <col min="9733" max="9733" width="2.28515625" style="58" customWidth="1"/>
    <col min="9734" max="9734" width="23.42578125" style="58" bestFit="1" customWidth="1"/>
    <col min="9735" max="9735" width="16.7109375" style="58" bestFit="1" customWidth="1"/>
    <col min="9736" max="9736" width="10.28515625" style="58" bestFit="1" customWidth="1"/>
    <col min="9737" max="9737" width="2.28515625" style="58" customWidth="1"/>
    <col min="9738" max="9738" width="18.85546875" style="58" customWidth="1"/>
    <col min="9739" max="9739" width="10.28515625" style="58" bestFit="1" customWidth="1"/>
    <col min="9740" max="9984" width="16.28515625" style="58"/>
    <col min="9985" max="9985" width="7.85546875" style="58" bestFit="1" customWidth="1"/>
    <col min="9986" max="9986" width="2.28515625" style="58" customWidth="1"/>
    <col min="9987" max="9987" width="26.7109375" style="58" bestFit="1" customWidth="1"/>
    <col min="9988" max="9988" width="16.28515625" style="58" bestFit="1" customWidth="1"/>
    <col min="9989" max="9989" width="2.28515625" style="58" customWidth="1"/>
    <col min="9990" max="9990" width="23.42578125" style="58" bestFit="1" customWidth="1"/>
    <col min="9991" max="9991" width="16.7109375" style="58" bestFit="1" customWidth="1"/>
    <col min="9992" max="9992" width="10.28515625" style="58" bestFit="1" customWidth="1"/>
    <col min="9993" max="9993" width="2.28515625" style="58" customWidth="1"/>
    <col min="9994" max="9994" width="18.85546875" style="58" customWidth="1"/>
    <col min="9995" max="9995" width="10.28515625" style="58" bestFit="1" customWidth="1"/>
    <col min="9996" max="10240" width="16.28515625" style="58"/>
    <col min="10241" max="10241" width="7.85546875" style="58" bestFit="1" customWidth="1"/>
    <col min="10242" max="10242" width="2.28515625" style="58" customWidth="1"/>
    <col min="10243" max="10243" width="26.7109375" style="58" bestFit="1" customWidth="1"/>
    <col min="10244" max="10244" width="16.28515625" style="58" bestFit="1" customWidth="1"/>
    <col min="10245" max="10245" width="2.28515625" style="58" customWidth="1"/>
    <col min="10246" max="10246" width="23.42578125" style="58" bestFit="1" customWidth="1"/>
    <col min="10247" max="10247" width="16.7109375" style="58" bestFit="1" customWidth="1"/>
    <col min="10248" max="10248" width="10.28515625" style="58" bestFit="1" customWidth="1"/>
    <col min="10249" max="10249" width="2.28515625" style="58" customWidth="1"/>
    <col min="10250" max="10250" width="18.85546875" style="58" customWidth="1"/>
    <col min="10251" max="10251" width="10.28515625" style="58" bestFit="1" customWidth="1"/>
    <col min="10252" max="10496" width="16.28515625" style="58"/>
    <col min="10497" max="10497" width="7.85546875" style="58" bestFit="1" customWidth="1"/>
    <col min="10498" max="10498" width="2.28515625" style="58" customWidth="1"/>
    <col min="10499" max="10499" width="26.7109375" style="58" bestFit="1" customWidth="1"/>
    <col min="10500" max="10500" width="16.28515625" style="58" bestFit="1" customWidth="1"/>
    <col min="10501" max="10501" width="2.28515625" style="58" customWidth="1"/>
    <col min="10502" max="10502" width="23.42578125" style="58" bestFit="1" customWidth="1"/>
    <col min="10503" max="10503" width="16.7109375" style="58" bestFit="1" customWidth="1"/>
    <col min="10504" max="10504" width="10.28515625" style="58" bestFit="1" customWidth="1"/>
    <col min="10505" max="10505" width="2.28515625" style="58" customWidth="1"/>
    <col min="10506" max="10506" width="18.85546875" style="58" customWidth="1"/>
    <col min="10507" max="10507" width="10.28515625" style="58" bestFit="1" customWidth="1"/>
    <col min="10508" max="10752" width="16.28515625" style="58"/>
    <col min="10753" max="10753" width="7.85546875" style="58" bestFit="1" customWidth="1"/>
    <col min="10754" max="10754" width="2.28515625" style="58" customWidth="1"/>
    <col min="10755" max="10755" width="26.7109375" style="58" bestFit="1" customWidth="1"/>
    <col min="10756" max="10756" width="16.28515625" style="58" bestFit="1" customWidth="1"/>
    <col min="10757" max="10757" width="2.28515625" style="58" customWidth="1"/>
    <col min="10758" max="10758" width="23.42578125" style="58" bestFit="1" customWidth="1"/>
    <col min="10759" max="10759" width="16.7109375" style="58" bestFit="1" customWidth="1"/>
    <col min="10760" max="10760" width="10.28515625" style="58" bestFit="1" customWidth="1"/>
    <col min="10761" max="10761" width="2.28515625" style="58" customWidth="1"/>
    <col min="10762" max="10762" width="18.85546875" style="58" customWidth="1"/>
    <col min="10763" max="10763" width="10.28515625" style="58" bestFit="1" customWidth="1"/>
    <col min="10764" max="11008" width="16.28515625" style="58"/>
    <col min="11009" max="11009" width="7.85546875" style="58" bestFit="1" customWidth="1"/>
    <col min="11010" max="11010" width="2.28515625" style="58" customWidth="1"/>
    <col min="11011" max="11011" width="26.7109375" style="58" bestFit="1" customWidth="1"/>
    <col min="11012" max="11012" width="16.28515625" style="58" bestFit="1" customWidth="1"/>
    <col min="11013" max="11013" width="2.28515625" style="58" customWidth="1"/>
    <col min="11014" max="11014" width="23.42578125" style="58" bestFit="1" customWidth="1"/>
    <col min="11015" max="11015" width="16.7109375" style="58" bestFit="1" customWidth="1"/>
    <col min="11016" max="11016" width="10.28515625" style="58" bestFit="1" customWidth="1"/>
    <col min="11017" max="11017" width="2.28515625" style="58" customWidth="1"/>
    <col min="11018" max="11018" width="18.85546875" style="58" customWidth="1"/>
    <col min="11019" max="11019" width="10.28515625" style="58" bestFit="1" customWidth="1"/>
    <col min="11020" max="11264" width="16.28515625" style="58"/>
    <col min="11265" max="11265" width="7.85546875" style="58" bestFit="1" customWidth="1"/>
    <col min="11266" max="11266" width="2.28515625" style="58" customWidth="1"/>
    <col min="11267" max="11267" width="26.7109375" style="58" bestFit="1" customWidth="1"/>
    <col min="11268" max="11268" width="16.28515625" style="58" bestFit="1" customWidth="1"/>
    <col min="11269" max="11269" width="2.28515625" style="58" customWidth="1"/>
    <col min="11270" max="11270" width="23.42578125" style="58" bestFit="1" customWidth="1"/>
    <col min="11271" max="11271" width="16.7109375" style="58" bestFit="1" customWidth="1"/>
    <col min="11272" max="11272" width="10.28515625" style="58" bestFit="1" customWidth="1"/>
    <col min="11273" max="11273" width="2.28515625" style="58" customWidth="1"/>
    <col min="11274" max="11274" width="18.85546875" style="58" customWidth="1"/>
    <col min="11275" max="11275" width="10.28515625" style="58" bestFit="1" customWidth="1"/>
    <col min="11276" max="11520" width="16.28515625" style="58"/>
    <col min="11521" max="11521" width="7.85546875" style="58" bestFit="1" customWidth="1"/>
    <col min="11522" max="11522" width="2.28515625" style="58" customWidth="1"/>
    <col min="11523" max="11523" width="26.7109375" style="58" bestFit="1" customWidth="1"/>
    <col min="11524" max="11524" width="16.28515625" style="58" bestFit="1" customWidth="1"/>
    <col min="11525" max="11525" width="2.28515625" style="58" customWidth="1"/>
    <col min="11526" max="11526" width="23.42578125" style="58" bestFit="1" customWidth="1"/>
    <col min="11527" max="11527" width="16.7109375" style="58" bestFit="1" customWidth="1"/>
    <col min="11528" max="11528" width="10.28515625" style="58" bestFit="1" customWidth="1"/>
    <col min="11529" max="11529" width="2.28515625" style="58" customWidth="1"/>
    <col min="11530" max="11530" width="18.85546875" style="58" customWidth="1"/>
    <col min="11531" max="11531" width="10.28515625" style="58" bestFit="1" customWidth="1"/>
    <col min="11532" max="11776" width="16.28515625" style="58"/>
    <col min="11777" max="11777" width="7.85546875" style="58" bestFit="1" customWidth="1"/>
    <col min="11778" max="11778" width="2.28515625" style="58" customWidth="1"/>
    <col min="11779" max="11779" width="26.7109375" style="58" bestFit="1" customWidth="1"/>
    <col min="11780" max="11780" width="16.28515625" style="58" bestFit="1" customWidth="1"/>
    <col min="11781" max="11781" width="2.28515625" style="58" customWidth="1"/>
    <col min="11782" max="11782" width="23.42578125" style="58" bestFit="1" customWidth="1"/>
    <col min="11783" max="11783" width="16.7109375" style="58" bestFit="1" customWidth="1"/>
    <col min="11784" max="11784" width="10.28515625" style="58" bestFit="1" customWidth="1"/>
    <col min="11785" max="11785" width="2.28515625" style="58" customWidth="1"/>
    <col min="11786" max="11786" width="18.85546875" style="58" customWidth="1"/>
    <col min="11787" max="11787" width="10.28515625" style="58" bestFit="1" customWidth="1"/>
    <col min="11788" max="12032" width="16.28515625" style="58"/>
    <col min="12033" max="12033" width="7.85546875" style="58" bestFit="1" customWidth="1"/>
    <col min="12034" max="12034" width="2.28515625" style="58" customWidth="1"/>
    <col min="12035" max="12035" width="26.7109375" style="58" bestFit="1" customWidth="1"/>
    <col min="12036" max="12036" width="16.28515625" style="58" bestFit="1" customWidth="1"/>
    <col min="12037" max="12037" width="2.28515625" style="58" customWidth="1"/>
    <col min="12038" max="12038" width="23.42578125" style="58" bestFit="1" customWidth="1"/>
    <col min="12039" max="12039" width="16.7109375" style="58" bestFit="1" customWidth="1"/>
    <col min="12040" max="12040" width="10.28515625" style="58" bestFit="1" customWidth="1"/>
    <col min="12041" max="12041" width="2.28515625" style="58" customWidth="1"/>
    <col min="12042" max="12042" width="18.85546875" style="58" customWidth="1"/>
    <col min="12043" max="12043" width="10.28515625" style="58" bestFit="1" customWidth="1"/>
    <col min="12044" max="12288" width="16.28515625" style="58"/>
    <col min="12289" max="12289" width="7.85546875" style="58" bestFit="1" customWidth="1"/>
    <col min="12290" max="12290" width="2.28515625" style="58" customWidth="1"/>
    <col min="12291" max="12291" width="26.7109375" style="58" bestFit="1" customWidth="1"/>
    <col min="12292" max="12292" width="16.28515625" style="58" bestFit="1" customWidth="1"/>
    <col min="12293" max="12293" width="2.28515625" style="58" customWidth="1"/>
    <col min="12294" max="12294" width="23.42578125" style="58" bestFit="1" customWidth="1"/>
    <col min="12295" max="12295" width="16.7109375" style="58" bestFit="1" customWidth="1"/>
    <col min="12296" max="12296" width="10.28515625" style="58" bestFit="1" customWidth="1"/>
    <col min="12297" max="12297" width="2.28515625" style="58" customWidth="1"/>
    <col min="12298" max="12298" width="18.85546875" style="58" customWidth="1"/>
    <col min="12299" max="12299" width="10.28515625" style="58" bestFit="1" customWidth="1"/>
    <col min="12300" max="12544" width="16.28515625" style="58"/>
    <col min="12545" max="12545" width="7.85546875" style="58" bestFit="1" customWidth="1"/>
    <col min="12546" max="12546" width="2.28515625" style="58" customWidth="1"/>
    <col min="12547" max="12547" width="26.7109375" style="58" bestFit="1" customWidth="1"/>
    <col min="12548" max="12548" width="16.28515625" style="58" bestFit="1" customWidth="1"/>
    <col min="12549" max="12549" width="2.28515625" style="58" customWidth="1"/>
    <col min="12550" max="12550" width="23.42578125" style="58" bestFit="1" customWidth="1"/>
    <col min="12551" max="12551" width="16.7109375" style="58" bestFit="1" customWidth="1"/>
    <col min="12552" max="12552" width="10.28515625" style="58" bestFit="1" customWidth="1"/>
    <col min="12553" max="12553" width="2.28515625" style="58" customWidth="1"/>
    <col min="12554" max="12554" width="18.85546875" style="58" customWidth="1"/>
    <col min="12555" max="12555" width="10.28515625" style="58" bestFit="1" customWidth="1"/>
    <col min="12556" max="12800" width="16.28515625" style="58"/>
    <col min="12801" max="12801" width="7.85546875" style="58" bestFit="1" customWidth="1"/>
    <col min="12802" max="12802" width="2.28515625" style="58" customWidth="1"/>
    <col min="12803" max="12803" width="26.7109375" style="58" bestFit="1" customWidth="1"/>
    <col min="12804" max="12804" width="16.28515625" style="58" bestFit="1" customWidth="1"/>
    <col min="12805" max="12805" width="2.28515625" style="58" customWidth="1"/>
    <col min="12806" max="12806" width="23.42578125" style="58" bestFit="1" customWidth="1"/>
    <col min="12807" max="12807" width="16.7109375" style="58" bestFit="1" customWidth="1"/>
    <col min="12808" max="12808" width="10.28515625" style="58" bestFit="1" customWidth="1"/>
    <col min="12809" max="12809" width="2.28515625" style="58" customWidth="1"/>
    <col min="12810" max="12810" width="18.85546875" style="58" customWidth="1"/>
    <col min="12811" max="12811" width="10.28515625" style="58" bestFit="1" customWidth="1"/>
    <col min="12812" max="13056" width="16.28515625" style="58"/>
    <col min="13057" max="13057" width="7.85546875" style="58" bestFit="1" customWidth="1"/>
    <col min="13058" max="13058" width="2.28515625" style="58" customWidth="1"/>
    <col min="13059" max="13059" width="26.7109375" style="58" bestFit="1" customWidth="1"/>
    <col min="13060" max="13060" width="16.28515625" style="58" bestFit="1" customWidth="1"/>
    <col min="13061" max="13061" width="2.28515625" style="58" customWidth="1"/>
    <col min="13062" max="13062" width="23.42578125" style="58" bestFit="1" customWidth="1"/>
    <col min="13063" max="13063" width="16.7109375" style="58" bestFit="1" customWidth="1"/>
    <col min="13064" max="13064" width="10.28515625" style="58" bestFit="1" customWidth="1"/>
    <col min="13065" max="13065" width="2.28515625" style="58" customWidth="1"/>
    <col min="13066" max="13066" width="18.85546875" style="58" customWidth="1"/>
    <col min="13067" max="13067" width="10.28515625" style="58" bestFit="1" customWidth="1"/>
    <col min="13068" max="13312" width="16.28515625" style="58"/>
    <col min="13313" max="13313" width="7.85546875" style="58" bestFit="1" customWidth="1"/>
    <col min="13314" max="13314" width="2.28515625" style="58" customWidth="1"/>
    <col min="13315" max="13315" width="26.7109375" style="58" bestFit="1" customWidth="1"/>
    <col min="13316" max="13316" width="16.28515625" style="58" bestFit="1" customWidth="1"/>
    <col min="13317" max="13317" width="2.28515625" style="58" customWidth="1"/>
    <col min="13318" max="13318" width="23.42578125" style="58" bestFit="1" customWidth="1"/>
    <col min="13319" max="13319" width="16.7109375" style="58" bestFit="1" customWidth="1"/>
    <col min="13320" max="13320" width="10.28515625" style="58" bestFit="1" customWidth="1"/>
    <col min="13321" max="13321" width="2.28515625" style="58" customWidth="1"/>
    <col min="13322" max="13322" width="18.85546875" style="58" customWidth="1"/>
    <col min="13323" max="13323" width="10.28515625" style="58" bestFit="1" customWidth="1"/>
    <col min="13324" max="13568" width="16.28515625" style="58"/>
    <col min="13569" max="13569" width="7.85546875" style="58" bestFit="1" customWidth="1"/>
    <col min="13570" max="13570" width="2.28515625" style="58" customWidth="1"/>
    <col min="13571" max="13571" width="26.7109375" style="58" bestFit="1" customWidth="1"/>
    <col min="13572" max="13572" width="16.28515625" style="58" bestFit="1" customWidth="1"/>
    <col min="13573" max="13573" width="2.28515625" style="58" customWidth="1"/>
    <col min="13574" max="13574" width="23.42578125" style="58" bestFit="1" customWidth="1"/>
    <col min="13575" max="13575" width="16.7109375" style="58" bestFit="1" customWidth="1"/>
    <col min="13576" max="13576" width="10.28515625" style="58" bestFit="1" customWidth="1"/>
    <col min="13577" max="13577" width="2.28515625" style="58" customWidth="1"/>
    <col min="13578" max="13578" width="18.85546875" style="58" customWidth="1"/>
    <col min="13579" max="13579" width="10.28515625" style="58" bestFit="1" customWidth="1"/>
    <col min="13580" max="13824" width="16.28515625" style="58"/>
    <col min="13825" max="13825" width="7.85546875" style="58" bestFit="1" customWidth="1"/>
    <col min="13826" max="13826" width="2.28515625" style="58" customWidth="1"/>
    <col min="13827" max="13827" width="26.7109375" style="58" bestFit="1" customWidth="1"/>
    <col min="13828" max="13828" width="16.28515625" style="58" bestFit="1" customWidth="1"/>
    <col min="13829" max="13829" width="2.28515625" style="58" customWidth="1"/>
    <col min="13830" max="13830" width="23.42578125" style="58" bestFit="1" customWidth="1"/>
    <col min="13831" max="13831" width="16.7109375" style="58" bestFit="1" customWidth="1"/>
    <col min="13832" max="13832" width="10.28515625" style="58" bestFit="1" customWidth="1"/>
    <col min="13833" max="13833" width="2.28515625" style="58" customWidth="1"/>
    <col min="13834" max="13834" width="18.85546875" style="58" customWidth="1"/>
    <col min="13835" max="13835" width="10.28515625" style="58" bestFit="1" customWidth="1"/>
    <col min="13836" max="14080" width="16.28515625" style="58"/>
    <col min="14081" max="14081" width="7.85546875" style="58" bestFit="1" customWidth="1"/>
    <col min="14082" max="14082" width="2.28515625" style="58" customWidth="1"/>
    <col min="14083" max="14083" width="26.7109375" style="58" bestFit="1" customWidth="1"/>
    <col min="14084" max="14084" width="16.28515625" style="58" bestFit="1" customWidth="1"/>
    <col min="14085" max="14085" width="2.28515625" style="58" customWidth="1"/>
    <col min="14086" max="14086" width="23.42578125" style="58" bestFit="1" customWidth="1"/>
    <col min="14087" max="14087" width="16.7109375" style="58" bestFit="1" customWidth="1"/>
    <col min="14088" max="14088" width="10.28515625" style="58" bestFit="1" customWidth="1"/>
    <col min="14089" max="14089" width="2.28515625" style="58" customWidth="1"/>
    <col min="14090" max="14090" width="18.85546875" style="58" customWidth="1"/>
    <col min="14091" max="14091" width="10.28515625" style="58" bestFit="1" customWidth="1"/>
    <col min="14092" max="14336" width="16.28515625" style="58"/>
    <col min="14337" max="14337" width="7.85546875" style="58" bestFit="1" customWidth="1"/>
    <col min="14338" max="14338" width="2.28515625" style="58" customWidth="1"/>
    <col min="14339" max="14339" width="26.7109375" style="58" bestFit="1" customWidth="1"/>
    <col min="14340" max="14340" width="16.28515625" style="58" bestFit="1" customWidth="1"/>
    <col min="14341" max="14341" width="2.28515625" style="58" customWidth="1"/>
    <col min="14342" max="14342" width="23.42578125" style="58" bestFit="1" customWidth="1"/>
    <col min="14343" max="14343" width="16.7109375" style="58" bestFit="1" customWidth="1"/>
    <col min="14344" max="14344" width="10.28515625" style="58" bestFit="1" customWidth="1"/>
    <col min="14345" max="14345" width="2.28515625" style="58" customWidth="1"/>
    <col min="14346" max="14346" width="18.85546875" style="58" customWidth="1"/>
    <col min="14347" max="14347" width="10.28515625" style="58" bestFit="1" customWidth="1"/>
    <col min="14348" max="14592" width="16.28515625" style="58"/>
    <col min="14593" max="14593" width="7.85546875" style="58" bestFit="1" customWidth="1"/>
    <col min="14594" max="14594" width="2.28515625" style="58" customWidth="1"/>
    <col min="14595" max="14595" width="26.7109375" style="58" bestFit="1" customWidth="1"/>
    <col min="14596" max="14596" width="16.28515625" style="58" bestFit="1" customWidth="1"/>
    <col min="14597" max="14597" width="2.28515625" style="58" customWidth="1"/>
    <col min="14598" max="14598" width="23.42578125" style="58" bestFit="1" customWidth="1"/>
    <col min="14599" max="14599" width="16.7109375" style="58" bestFit="1" customWidth="1"/>
    <col min="14600" max="14600" width="10.28515625" style="58" bestFit="1" customWidth="1"/>
    <col min="14601" max="14601" width="2.28515625" style="58" customWidth="1"/>
    <col min="14602" max="14602" width="18.85546875" style="58" customWidth="1"/>
    <col min="14603" max="14603" width="10.28515625" style="58" bestFit="1" customWidth="1"/>
    <col min="14604" max="14848" width="16.28515625" style="58"/>
    <col min="14849" max="14849" width="7.85546875" style="58" bestFit="1" customWidth="1"/>
    <col min="14850" max="14850" width="2.28515625" style="58" customWidth="1"/>
    <col min="14851" max="14851" width="26.7109375" style="58" bestFit="1" customWidth="1"/>
    <col min="14852" max="14852" width="16.28515625" style="58" bestFit="1" customWidth="1"/>
    <col min="14853" max="14853" width="2.28515625" style="58" customWidth="1"/>
    <col min="14854" max="14854" width="23.42578125" style="58" bestFit="1" customWidth="1"/>
    <col min="14855" max="14855" width="16.7109375" style="58" bestFit="1" customWidth="1"/>
    <col min="14856" max="14856" width="10.28515625" style="58" bestFit="1" customWidth="1"/>
    <col min="14857" max="14857" width="2.28515625" style="58" customWidth="1"/>
    <col min="14858" max="14858" width="18.85546875" style="58" customWidth="1"/>
    <col min="14859" max="14859" width="10.28515625" style="58" bestFit="1" customWidth="1"/>
    <col min="14860" max="15104" width="16.28515625" style="58"/>
    <col min="15105" max="15105" width="7.85546875" style="58" bestFit="1" customWidth="1"/>
    <col min="15106" max="15106" width="2.28515625" style="58" customWidth="1"/>
    <col min="15107" max="15107" width="26.7109375" style="58" bestFit="1" customWidth="1"/>
    <col min="15108" max="15108" width="16.28515625" style="58" bestFit="1" customWidth="1"/>
    <col min="15109" max="15109" width="2.28515625" style="58" customWidth="1"/>
    <col min="15110" max="15110" width="23.42578125" style="58" bestFit="1" customWidth="1"/>
    <col min="15111" max="15111" width="16.7109375" style="58" bestFit="1" customWidth="1"/>
    <col min="15112" max="15112" width="10.28515625" style="58" bestFit="1" customWidth="1"/>
    <col min="15113" max="15113" width="2.28515625" style="58" customWidth="1"/>
    <col min="15114" max="15114" width="18.85546875" style="58" customWidth="1"/>
    <col min="15115" max="15115" width="10.28515625" style="58" bestFit="1" customWidth="1"/>
    <col min="15116" max="15360" width="16.28515625" style="58"/>
    <col min="15361" max="15361" width="7.85546875" style="58" bestFit="1" customWidth="1"/>
    <col min="15362" max="15362" width="2.28515625" style="58" customWidth="1"/>
    <col min="15363" max="15363" width="26.7109375" style="58" bestFit="1" customWidth="1"/>
    <col min="15364" max="15364" width="16.28515625" style="58" bestFit="1" customWidth="1"/>
    <col min="15365" max="15365" width="2.28515625" style="58" customWidth="1"/>
    <col min="15366" max="15366" width="23.42578125" style="58" bestFit="1" customWidth="1"/>
    <col min="15367" max="15367" width="16.7109375" style="58" bestFit="1" customWidth="1"/>
    <col min="15368" max="15368" width="10.28515625" style="58" bestFit="1" customWidth="1"/>
    <col min="15369" max="15369" width="2.28515625" style="58" customWidth="1"/>
    <col min="15370" max="15370" width="18.85546875" style="58" customWidth="1"/>
    <col min="15371" max="15371" width="10.28515625" style="58" bestFit="1" customWidth="1"/>
    <col min="15372" max="15616" width="16.28515625" style="58"/>
    <col min="15617" max="15617" width="7.85546875" style="58" bestFit="1" customWidth="1"/>
    <col min="15618" max="15618" width="2.28515625" style="58" customWidth="1"/>
    <col min="15619" max="15619" width="26.7109375" style="58" bestFit="1" customWidth="1"/>
    <col min="15620" max="15620" width="16.28515625" style="58" bestFit="1" customWidth="1"/>
    <col min="15621" max="15621" width="2.28515625" style="58" customWidth="1"/>
    <col min="15622" max="15622" width="23.42578125" style="58" bestFit="1" customWidth="1"/>
    <col min="15623" max="15623" width="16.7109375" style="58" bestFit="1" customWidth="1"/>
    <col min="15624" max="15624" width="10.28515625" style="58" bestFit="1" customWidth="1"/>
    <col min="15625" max="15625" width="2.28515625" style="58" customWidth="1"/>
    <col min="15626" max="15626" width="18.85546875" style="58" customWidth="1"/>
    <col min="15627" max="15627" width="10.28515625" style="58" bestFit="1" customWidth="1"/>
    <col min="15628" max="15872" width="16.28515625" style="58"/>
    <col min="15873" max="15873" width="7.85546875" style="58" bestFit="1" customWidth="1"/>
    <col min="15874" max="15874" width="2.28515625" style="58" customWidth="1"/>
    <col min="15875" max="15875" width="26.7109375" style="58" bestFit="1" customWidth="1"/>
    <col min="15876" max="15876" width="16.28515625" style="58" bestFit="1" customWidth="1"/>
    <col min="15877" max="15877" width="2.28515625" style="58" customWidth="1"/>
    <col min="15878" max="15878" width="23.42578125" style="58" bestFit="1" customWidth="1"/>
    <col min="15879" max="15879" width="16.7109375" style="58" bestFit="1" customWidth="1"/>
    <col min="15880" max="15880" width="10.28515625" style="58" bestFit="1" customWidth="1"/>
    <col min="15881" max="15881" width="2.28515625" style="58" customWidth="1"/>
    <col min="15882" max="15882" width="18.85546875" style="58" customWidth="1"/>
    <col min="15883" max="15883" width="10.28515625" style="58" bestFit="1" customWidth="1"/>
    <col min="15884" max="16128" width="16.28515625" style="58"/>
    <col min="16129" max="16129" width="7.85546875" style="58" bestFit="1" customWidth="1"/>
    <col min="16130" max="16130" width="2.28515625" style="58" customWidth="1"/>
    <col min="16131" max="16131" width="26.7109375" style="58" bestFit="1" customWidth="1"/>
    <col min="16132" max="16132" width="16.28515625" style="58" bestFit="1" customWidth="1"/>
    <col min="16133" max="16133" width="2.28515625" style="58" customWidth="1"/>
    <col min="16134" max="16134" width="23.42578125" style="58" bestFit="1" customWidth="1"/>
    <col min="16135" max="16135" width="16.7109375" style="58" bestFit="1" customWidth="1"/>
    <col min="16136" max="16136" width="10.28515625" style="58" bestFit="1" customWidth="1"/>
    <col min="16137" max="16137" width="2.28515625" style="58" customWidth="1"/>
    <col min="16138" max="16138" width="18.85546875" style="58" customWidth="1"/>
    <col min="16139" max="16139" width="10.28515625" style="58" bestFit="1" customWidth="1"/>
    <col min="16140" max="16384" width="16.28515625" style="58"/>
  </cols>
  <sheetData>
    <row r="1" spans="1:11">
      <c r="A1" s="146" t="s">
        <v>65</v>
      </c>
      <c r="B1" s="146"/>
      <c r="C1" s="146"/>
      <c r="D1" s="57"/>
      <c r="E1" s="57"/>
      <c r="F1" s="62"/>
      <c r="G1" s="62"/>
      <c r="H1" s="62"/>
      <c r="I1" s="100"/>
      <c r="J1" s="60" t="s">
        <v>89</v>
      </c>
      <c r="K1" s="62"/>
    </row>
    <row r="2" spans="1:11">
      <c r="A2" s="146" t="s">
        <v>2</v>
      </c>
      <c r="B2" s="146"/>
      <c r="C2" s="146"/>
      <c r="D2" s="57"/>
      <c r="E2" s="57"/>
      <c r="F2" s="62"/>
      <c r="G2" s="62"/>
      <c r="H2" s="62"/>
      <c r="I2" s="100"/>
      <c r="J2" s="60" t="s">
        <v>3</v>
      </c>
    </row>
    <row r="3" spans="1:11">
      <c r="A3" s="146" t="s">
        <v>4</v>
      </c>
      <c r="B3" s="146"/>
      <c r="C3" s="146"/>
      <c r="D3" s="57"/>
      <c r="E3" s="57"/>
      <c r="F3" s="62"/>
      <c r="G3" s="62"/>
      <c r="H3" s="62"/>
      <c r="I3" s="100"/>
    </row>
    <row r="7" spans="1:11" ht="15.75">
      <c r="C7" s="63" t="s">
        <v>51</v>
      </c>
      <c r="D7" s="63"/>
      <c r="E7" s="63"/>
    </row>
    <row r="10" spans="1:11">
      <c r="A10" s="64" t="s">
        <v>6</v>
      </c>
    </row>
    <row r="11" spans="1:11">
      <c r="A11" s="79">
        <v>1</v>
      </c>
      <c r="B11" s="65"/>
    </row>
    <row r="12" spans="1:11">
      <c r="A12" s="79">
        <v>2</v>
      </c>
      <c r="D12" s="147" t="s">
        <v>8</v>
      </c>
      <c r="E12" s="147"/>
      <c r="F12" s="147"/>
      <c r="G12" s="147"/>
      <c r="H12" s="147"/>
      <c r="I12" s="101"/>
      <c r="J12" s="147" t="s">
        <v>9</v>
      </c>
      <c r="K12" s="147"/>
    </row>
    <row r="13" spans="1:11">
      <c r="A13" s="79">
        <v>3</v>
      </c>
      <c r="D13" s="102" t="s">
        <v>11</v>
      </c>
      <c r="E13" s="102"/>
      <c r="F13" s="103" t="s">
        <v>66</v>
      </c>
      <c r="G13" s="104" t="s">
        <v>67</v>
      </c>
      <c r="H13" s="103" t="s">
        <v>59</v>
      </c>
      <c r="I13" s="105"/>
      <c r="J13" s="106" t="s">
        <v>67</v>
      </c>
      <c r="K13" s="107" t="s">
        <v>59</v>
      </c>
    </row>
    <row r="14" spans="1:11">
      <c r="A14" s="79">
        <v>4</v>
      </c>
      <c r="D14" s="102"/>
      <c r="E14" s="102"/>
      <c r="F14" s="103"/>
      <c r="G14" s="104"/>
      <c r="H14" s="103"/>
      <c r="I14" s="105"/>
      <c r="J14" s="106"/>
      <c r="K14" s="107"/>
    </row>
    <row r="15" spans="1:11">
      <c r="A15" s="79">
        <v>5</v>
      </c>
      <c r="C15" s="108" t="s">
        <v>68</v>
      </c>
      <c r="E15" s="108"/>
    </row>
    <row r="16" spans="1:11">
      <c r="A16" s="79">
        <v>6</v>
      </c>
      <c r="C16" s="109" t="s">
        <v>69</v>
      </c>
      <c r="D16" s="84">
        <v>1106971</v>
      </c>
      <c r="E16" s="109"/>
      <c r="F16" s="84">
        <v>1039362</v>
      </c>
      <c r="G16" s="110">
        <v>0.98499999999999999</v>
      </c>
      <c r="H16" s="84">
        <f>F16*G16</f>
        <v>1023771.57</v>
      </c>
      <c r="I16" s="111"/>
      <c r="J16" s="112">
        <v>0.98499999999999999</v>
      </c>
      <c r="K16" s="69">
        <f t="shared" ref="K16:K24" si="0">F16*J16</f>
        <v>1023771.57</v>
      </c>
    </row>
    <row r="17" spans="1:11">
      <c r="A17" s="79">
        <v>7</v>
      </c>
      <c r="C17" s="109" t="s">
        <v>70</v>
      </c>
      <c r="D17" s="84">
        <v>-97702</v>
      </c>
      <c r="E17" s="109"/>
      <c r="F17" s="84">
        <v>-97702</v>
      </c>
      <c r="G17" s="110">
        <v>0.98499999999999999</v>
      </c>
      <c r="H17" s="84">
        <f>F17*G17</f>
        <v>-96236.47</v>
      </c>
      <c r="I17" s="111"/>
      <c r="J17" s="112">
        <v>0.98499999999999999</v>
      </c>
      <c r="K17" s="69">
        <f t="shared" si="0"/>
        <v>-96236.47</v>
      </c>
    </row>
    <row r="18" spans="1:11">
      <c r="A18" s="79">
        <v>8</v>
      </c>
      <c r="C18" s="109" t="s">
        <v>71</v>
      </c>
      <c r="D18" s="84">
        <v>76800</v>
      </c>
      <c r="E18" s="109"/>
      <c r="F18" s="84">
        <v>67558</v>
      </c>
      <c r="G18" s="110">
        <v>0.98499999999999999</v>
      </c>
      <c r="H18" s="84">
        <f t="shared" ref="H18:H24" si="1">F18*G18</f>
        <v>66544.63</v>
      </c>
      <c r="I18" s="111"/>
      <c r="J18" s="112">
        <v>0.98499999999999999</v>
      </c>
      <c r="K18" s="69">
        <f t="shared" si="0"/>
        <v>66544.63</v>
      </c>
    </row>
    <row r="19" spans="1:11">
      <c r="A19" s="79">
        <v>9</v>
      </c>
      <c r="C19" s="109" t="s">
        <v>72</v>
      </c>
      <c r="D19" s="84">
        <v>26066</v>
      </c>
      <c r="E19" s="109"/>
      <c r="F19" s="84">
        <v>22809.66</v>
      </c>
      <c r="G19" s="110">
        <v>0.98499999999999999</v>
      </c>
      <c r="H19" s="84">
        <f t="shared" si="1"/>
        <v>22467.515100000001</v>
      </c>
      <c r="I19" s="111"/>
      <c r="J19" s="112">
        <v>0.98499999999999999</v>
      </c>
      <c r="K19" s="69">
        <f t="shared" si="0"/>
        <v>22467.515100000001</v>
      </c>
    </row>
    <row r="20" spans="1:11">
      <c r="A20" s="79">
        <v>10</v>
      </c>
      <c r="C20" s="109" t="s">
        <v>73</v>
      </c>
      <c r="D20" s="84">
        <v>450000</v>
      </c>
      <c r="E20" s="109"/>
      <c r="F20" s="84">
        <v>450000</v>
      </c>
      <c r="G20" s="110">
        <v>1</v>
      </c>
      <c r="H20" s="84">
        <f t="shared" si="1"/>
        <v>450000</v>
      </c>
      <c r="I20" s="111"/>
      <c r="J20" s="112">
        <v>1</v>
      </c>
      <c r="K20" s="69">
        <f t="shared" si="0"/>
        <v>450000</v>
      </c>
    </row>
    <row r="21" spans="1:11">
      <c r="A21" s="79">
        <v>11</v>
      </c>
      <c r="C21" s="109" t="s">
        <v>72</v>
      </c>
      <c r="D21" s="84">
        <v>10800</v>
      </c>
      <c r="E21" s="109"/>
      <c r="F21" s="84">
        <v>10227.25</v>
      </c>
      <c r="G21" s="110">
        <v>1</v>
      </c>
      <c r="H21" s="84">
        <f t="shared" si="1"/>
        <v>10227.25</v>
      </c>
      <c r="I21" s="111"/>
      <c r="J21" s="112">
        <v>1</v>
      </c>
      <c r="K21" s="69">
        <f t="shared" si="0"/>
        <v>10227.25</v>
      </c>
    </row>
    <row r="22" spans="1:11">
      <c r="A22" s="79">
        <v>12</v>
      </c>
      <c r="C22" s="113" t="s">
        <v>74</v>
      </c>
      <c r="D22" s="84">
        <v>0</v>
      </c>
      <c r="E22" s="113"/>
      <c r="F22" s="84">
        <v>0</v>
      </c>
      <c r="G22" s="110">
        <v>1</v>
      </c>
      <c r="H22" s="84">
        <f t="shared" si="1"/>
        <v>0</v>
      </c>
      <c r="I22" s="111"/>
      <c r="J22" s="112">
        <v>1</v>
      </c>
      <c r="K22" s="69">
        <f t="shared" si="0"/>
        <v>0</v>
      </c>
    </row>
    <row r="23" spans="1:11">
      <c r="A23" s="79">
        <v>13</v>
      </c>
      <c r="C23" s="114" t="s">
        <v>75</v>
      </c>
      <c r="D23" s="84">
        <v>160000</v>
      </c>
      <c r="E23" s="114"/>
      <c r="F23" s="84">
        <v>134736.84</v>
      </c>
      <c r="G23" s="110">
        <v>1</v>
      </c>
      <c r="H23" s="84">
        <f t="shared" si="1"/>
        <v>134736.84</v>
      </c>
      <c r="I23" s="111"/>
      <c r="J23" s="112">
        <v>1</v>
      </c>
      <c r="K23" s="69">
        <f t="shared" si="0"/>
        <v>134736.84</v>
      </c>
    </row>
    <row r="24" spans="1:11">
      <c r="A24" s="79">
        <v>14</v>
      </c>
      <c r="C24" s="109" t="s">
        <v>72</v>
      </c>
      <c r="D24" s="84">
        <v>0</v>
      </c>
      <c r="E24" s="109"/>
      <c r="F24" s="84">
        <v>3133.83</v>
      </c>
      <c r="G24" s="110">
        <v>1</v>
      </c>
      <c r="H24" s="84">
        <f t="shared" si="1"/>
        <v>3133.83</v>
      </c>
      <c r="I24" s="111"/>
      <c r="J24" s="112">
        <v>1</v>
      </c>
      <c r="K24" s="69">
        <f t="shared" si="0"/>
        <v>3133.83</v>
      </c>
    </row>
    <row r="25" spans="1:11">
      <c r="A25" s="79">
        <v>15</v>
      </c>
      <c r="C25" s="115"/>
      <c r="D25" s="116">
        <v>1732935</v>
      </c>
      <c r="E25" s="115"/>
      <c r="F25" s="116">
        <v>1630125.5800000003</v>
      </c>
      <c r="G25" s="117"/>
      <c r="H25" s="116">
        <f>SUM(H16:H24)</f>
        <v>1614645.1651000001</v>
      </c>
      <c r="I25" s="111"/>
      <c r="J25" s="112"/>
      <c r="K25" s="118">
        <f>SUM(K16:K24)</f>
        <v>1614645.1651000001</v>
      </c>
    </row>
    <row r="26" spans="1:11">
      <c r="A26" s="79">
        <v>16</v>
      </c>
      <c r="C26" s="115"/>
      <c r="D26" s="111"/>
      <c r="E26" s="115"/>
      <c r="F26" s="111"/>
      <c r="G26" s="117"/>
      <c r="H26" s="111"/>
      <c r="I26" s="111"/>
      <c r="J26" s="112"/>
      <c r="K26" s="92"/>
    </row>
    <row r="27" spans="1:11">
      <c r="A27" s="79">
        <v>17</v>
      </c>
      <c r="C27" s="115"/>
      <c r="D27" s="111"/>
      <c r="E27" s="115"/>
      <c r="F27" s="111"/>
      <c r="G27" s="117"/>
      <c r="H27" s="111"/>
      <c r="I27" s="111"/>
      <c r="J27" s="112"/>
      <c r="K27" s="92"/>
    </row>
    <row r="28" spans="1:11">
      <c r="A28" s="79">
        <v>18</v>
      </c>
      <c r="C28" s="108" t="s">
        <v>76</v>
      </c>
      <c r="D28" s="84"/>
      <c r="E28" s="108"/>
      <c r="F28" s="84"/>
      <c r="G28" s="110"/>
      <c r="H28" s="84"/>
      <c r="I28" s="111"/>
      <c r="J28" s="112"/>
      <c r="K28" s="69"/>
    </row>
    <row r="29" spans="1:11">
      <c r="A29" s="79">
        <v>19</v>
      </c>
      <c r="C29" s="109" t="s">
        <v>69</v>
      </c>
      <c r="D29" s="84">
        <v>990000</v>
      </c>
      <c r="E29" s="109"/>
      <c r="F29" s="84">
        <v>990000</v>
      </c>
      <c r="G29" s="110">
        <v>0.95</v>
      </c>
      <c r="H29" s="84">
        <f>F29*G29</f>
        <v>940500</v>
      </c>
      <c r="I29" s="111"/>
      <c r="J29" s="119">
        <f>G29*0.5</f>
        <v>0.47499999999999998</v>
      </c>
      <c r="K29" s="69">
        <f t="shared" ref="K29:K39" si="2">F29*J29</f>
        <v>470250</v>
      </c>
    </row>
    <row r="30" spans="1:11">
      <c r="A30" s="79">
        <v>20</v>
      </c>
      <c r="C30" s="109" t="s">
        <v>70</v>
      </c>
      <c r="D30" s="84">
        <v>-240342</v>
      </c>
      <c r="E30" s="109"/>
      <c r="F30" s="84">
        <v>-240342</v>
      </c>
      <c r="G30" s="110">
        <v>0.95</v>
      </c>
      <c r="H30" s="84">
        <f t="shared" ref="H30:H39" si="3">F30*G30</f>
        <v>-228324.9</v>
      </c>
      <c r="I30" s="111"/>
      <c r="J30" s="119">
        <f t="shared" ref="J30:J39" si="4">G30*0.5</f>
        <v>0.47499999999999998</v>
      </c>
      <c r="K30" s="69">
        <f t="shared" si="2"/>
        <v>-114162.45</v>
      </c>
    </row>
    <row r="31" spans="1:11">
      <c r="A31" s="79">
        <v>21</v>
      </c>
      <c r="C31" s="109" t="s">
        <v>72</v>
      </c>
      <c r="D31" s="84">
        <v>17992</v>
      </c>
      <c r="E31" s="109"/>
      <c r="F31" s="84">
        <v>16867.310000000001</v>
      </c>
      <c r="G31" s="110">
        <v>0.95</v>
      </c>
      <c r="H31" s="84">
        <f t="shared" si="3"/>
        <v>16023.9445</v>
      </c>
      <c r="I31" s="111"/>
      <c r="J31" s="119">
        <f t="shared" si="4"/>
        <v>0.47499999999999998</v>
      </c>
      <c r="K31" s="69">
        <f t="shared" si="2"/>
        <v>8011.9722499999998</v>
      </c>
    </row>
    <row r="32" spans="1:11">
      <c r="A32" s="79">
        <v>22</v>
      </c>
      <c r="C32" s="109" t="s">
        <v>77</v>
      </c>
      <c r="D32" s="84">
        <v>289000</v>
      </c>
      <c r="E32" s="109"/>
      <c r="F32" s="84">
        <v>289000</v>
      </c>
      <c r="G32" s="110">
        <v>1</v>
      </c>
      <c r="H32" s="84">
        <f t="shared" si="3"/>
        <v>289000</v>
      </c>
      <c r="I32" s="111"/>
      <c r="J32" s="119">
        <f t="shared" si="4"/>
        <v>0.5</v>
      </c>
      <c r="K32" s="69">
        <f t="shared" si="2"/>
        <v>144500</v>
      </c>
    </row>
    <row r="33" spans="1:11">
      <c r="A33" s="79">
        <v>23</v>
      </c>
      <c r="C33" s="109" t="s">
        <v>72</v>
      </c>
      <c r="D33" s="84">
        <v>6936</v>
      </c>
      <c r="E33" s="109"/>
      <c r="F33" s="84">
        <v>6502.5</v>
      </c>
      <c r="G33" s="110">
        <v>1</v>
      </c>
      <c r="H33" s="84">
        <f t="shared" si="3"/>
        <v>6502.5</v>
      </c>
      <c r="I33" s="111"/>
      <c r="J33" s="119">
        <f t="shared" si="4"/>
        <v>0.5</v>
      </c>
      <c r="K33" s="69">
        <f t="shared" si="2"/>
        <v>3251.25</v>
      </c>
    </row>
    <row r="34" spans="1:11">
      <c r="A34" s="79">
        <v>24</v>
      </c>
      <c r="C34" s="109" t="s">
        <v>78</v>
      </c>
      <c r="D34" s="84">
        <v>200000</v>
      </c>
      <c r="E34" s="109"/>
      <c r="F34" s="84">
        <v>190000</v>
      </c>
      <c r="G34" s="110">
        <v>1</v>
      </c>
      <c r="H34" s="84">
        <f t="shared" si="3"/>
        <v>190000</v>
      </c>
      <c r="I34" s="111"/>
      <c r="J34" s="119">
        <f t="shared" si="4"/>
        <v>0.5</v>
      </c>
      <c r="K34" s="69">
        <f t="shared" si="2"/>
        <v>95000</v>
      </c>
    </row>
    <row r="35" spans="1:11">
      <c r="A35" s="79">
        <v>25</v>
      </c>
      <c r="C35" s="109" t="s">
        <v>79</v>
      </c>
      <c r="D35" s="84">
        <v>140000</v>
      </c>
      <c r="E35" s="109"/>
      <c r="F35" s="84">
        <v>133000</v>
      </c>
      <c r="G35" s="110">
        <v>1</v>
      </c>
      <c r="H35" s="84">
        <f t="shared" si="3"/>
        <v>133000</v>
      </c>
      <c r="I35" s="111"/>
      <c r="J35" s="119">
        <f t="shared" si="4"/>
        <v>0.5</v>
      </c>
      <c r="K35" s="69">
        <f t="shared" si="2"/>
        <v>66500</v>
      </c>
    </row>
    <row r="36" spans="1:11">
      <c r="A36" s="79">
        <v>26</v>
      </c>
      <c r="C36" s="109" t="s">
        <v>80</v>
      </c>
      <c r="D36" s="84">
        <v>98000</v>
      </c>
      <c r="E36" s="109"/>
      <c r="F36" s="84">
        <v>93100</v>
      </c>
      <c r="G36" s="110">
        <v>1</v>
      </c>
      <c r="H36" s="84">
        <f t="shared" si="3"/>
        <v>93100</v>
      </c>
      <c r="I36" s="111"/>
      <c r="J36" s="119">
        <f t="shared" si="4"/>
        <v>0.5</v>
      </c>
      <c r="K36" s="69">
        <f t="shared" si="2"/>
        <v>46550</v>
      </c>
    </row>
    <row r="37" spans="1:11">
      <c r="A37" s="79">
        <v>27</v>
      </c>
      <c r="C37" s="109" t="s">
        <v>81</v>
      </c>
      <c r="D37" s="84">
        <v>30000</v>
      </c>
      <c r="E37" s="109"/>
      <c r="F37" s="84">
        <v>30000</v>
      </c>
      <c r="G37" s="110">
        <v>1</v>
      </c>
      <c r="H37" s="84">
        <f t="shared" si="3"/>
        <v>30000</v>
      </c>
      <c r="I37" s="111"/>
      <c r="J37" s="119">
        <f t="shared" si="4"/>
        <v>0.5</v>
      </c>
      <c r="K37" s="69">
        <f t="shared" si="2"/>
        <v>15000</v>
      </c>
    </row>
    <row r="38" spans="1:11">
      <c r="A38" s="79">
        <v>28</v>
      </c>
      <c r="C38" s="109" t="s">
        <v>82</v>
      </c>
      <c r="D38" s="84">
        <v>80000</v>
      </c>
      <c r="E38" s="109"/>
      <c r="F38" s="84">
        <v>70000</v>
      </c>
      <c r="G38" s="110">
        <v>1</v>
      </c>
      <c r="H38" s="84">
        <f t="shared" si="3"/>
        <v>70000</v>
      </c>
      <c r="I38" s="111"/>
      <c r="J38" s="119">
        <f t="shared" si="4"/>
        <v>0.5</v>
      </c>
      <c r="K38" s="69">
        <f t="shared" si="2"/>
        <v>35000</v>
      </c>
    </row>
    <row r="39" spans="1:11">
      <c r="A39" s="79">
        <v>29</v>
      </c>
      <c r="C39" s="109" t="s">
        <v>72</v>
      </c>
      <c r="D39" s="84">
        <v>0</v>
      </c>
      <c r="E39" s="109"/>
      <c r="F39" s="84">
        <v>0</v>
      </c>
      <c r="G39" s="110">
        <v>1</v>
      </c>
      <c r="H39" s="84">
        <f t="shared" si="3"/>
        <v>0</v>
      </c>
      <c r="I39" s="111"/>
      <c r="J39" s="119">
        <f t="shared" si="4"/>
        <v>0.5</v>
      </c>
      <c r="K39" s="72">
        <f t="shared" si="2"/>
        <v>0</v>
      </c>
    </row>
    <row r="40" spans="1:11">
      <c r="A40" s="79">
        <v>30</v>
      </c>
      <c r="C40" s="115"/>
      <c r="D40" s="116">
        <v>1611586</v>
      </c>
      <c r="E40" s="115"/>
      <c r="F40" s="116">
        <v>1578127.81</v>
      </c>
      <c r="G40" s="117"/>
      <c r="H40" s="116">
        <f>SUM(H29:H39)</f>
        <v>1539801.5444999998</v>
      </c>
      <c r="I40" s="111"/>
      <c r="J40" s="112"/>
      <c r="K40" s="72">
        <f>SUM(K29:K39)</f>
        <v>769900.77224999992</v>
      </c>
    </row>
    <row r="41" spans="1:11">
      <c r="A41" s="79">
        <v>31</v>
      </c>
      <c r="C41" s="115"/>
      <c r="D41" s="111"/>
      <c r="E41" s="115"/>
      <c r="F41" s="111"/>
      <c r="G41" s="117"/>
      <c r="H41" s="111"/>
      <c r="I41" s="111"/>
      <c r="J41" s="112"/>
      <c r="K41" s="92"/>
    </row>
    <row r="42" spans="1:11">
      <c r="A42" s="79">
        <v>32</v>
      </c>
      <c r="C42" s="115"/>
      <c r="D42" s="111"/>
      <c r="E42" s="115"/>
      <c r="F42" s="111"/>
      <c r="G42" s="117"/>
      <c r="H42" s="111"/>
      <c r="I42" s="111"/>
      <c r="J42" s="112"/>
      <c r="K42" s="92"/>
    </row>
    <row r="43" spans="1:11">
      <c r="A43" s="79">
        <v>33</v>
      </c>
      <c r="C43" s="108" t="s">
        <v>83</v>
      </c>
      <c r="D43" s="84"/>
      <c r="E43" s="108"/>
      <c r="F43" s="84"/>
      <c r="G43" s="110"/>
      <c r="H43" s="84"/>
      <c r="I43" s="111"/>
      <c r="J43" s="112"/>
      <c r="K43" s="69"/>
    </row>
    <row r="44" spans="1:11">
      <c r="A44" s="79">
        <v>34</v>
      </c>
      <c r="C44" s="114" t="s">
        <v>84</v>
      </c>
      <c r="D44" s="84">
        <v>0</v>
      </c>
      <c r="E44" s="114"/>
      <c r="F44" s="84">
        <v>0</v>
      </c>
      <c r="G44" s="110">
        <v>1</v>
      </c>
      <c r="H44" s="84">
        <f>F44*G44</f>
        <v>0</v>
      </c>
      <c r="I44" s="111"/>
      <c r="J44" s="112">
        <v>1</v>
      </c>
      <c r="K44" s="69">
        <f>F44*J44</f>
        <v>0</v>
      </c>
    </row>
    <row r="45" spans="1:11">
      <c r="A45" s="79">
        <v>35</v>
      </c>
      <c r="C45" s="109" t="s">
        <v>85</v>
      </c>
      <c r="D45" s="84">
        <v>1354628</v>
      </c>
      <c r="E45" s="109"/>
      <c r="F45" s="84">
        <v>1354627.75</v>
      </c>
      <c r="G45" s="110">
        <v>1</v>
      </c>
      <c r="H45" s="84">
        <f>F45*G45</f>
        <v>1354627.75</v>
      </c>
      <c r="I45" s="111"/>
      <c r="J45" s="112">
        <v>1</v>
      </c>
      <c r="K45" s="69">
        <f>F45*J45</f>
        <v>1354627.75</v>
      </c>
    </row>
    <row r="46" spans="1:11">
      <c r="A46" s="79">
        <v>36</v>
      </c>
      <c r="C46" s="109" t="s">
        <v>86</v>
      </c>
      <c r="D46" s="84">
        <v>24000</v>
      </c>
      <c r="E46" s="109"/>
      <c r="F46" s="84">
        <v>24000</v>
      </c>
      <c r="G46" s="110">
        <v>1</v>
      </c>
      <c r="H46" s="84">
        <f>F46*G46</f>
        <v>24000</v>
      </c>
      <c r="I46" s="111"/>
      <c r="J46" s="112">
        <v>1</v>
      </c>
      <c r="K46" s="72">
        <f>F46*J46</f>
        <v>24000</v>
      </c>
    </row>
    <row r="47" spans="1:11">
      <c r="A47" s="79">
        <v>37</v>
      </c>
      <c r="C47" s="120"/>
      <c r="D47" s="116">
        <v>1378628</v>
      </c>
      <c r="E47" s="120"/>
      <c r="F47" s="116">
        <v>1378627.75</v>
      </c>
      <c r="H47" s="116">
        <f>SUM(H44:H46)</f>
        <v>1378627.75</v>
      </c>
      <c r="I47" s="111"/>
      <c r="J47" s="112"/>
      <c r="K47" s="72">
        <f>SUM(K44:K46)</f>
        <v>1378627.75</v>
      </c>
    </row>
    <row r="48" spans="1:11">
      <c r="A48" s="79">
        <v>38</v>
      </c>
    </row>
    <row r="49" spans="1:11">
      <c r="A49" s="79">
        <v>39</v>
      </c>
      <c r="G49" s="121"/>
    </row>
    <row r="50" spans="1:11" ht="13.5" thickBot="1">
      <c r="A50" s="79">
        <v>40</v>
      </c>
      <c r="C50" s="76" t="s">
        <v>59</v>
      </c>
      <c r="D50" s="122">
        <v>4723149</v>
      </c>
      <c r="E50" s="123">
        <v>1</v>
      </c>
      <c r="F50" s="122">
        <f>F25+F40+F47</f>
        <v>4586881.1400000006</v>
      </c>
      <c r="G50" s="124"/>
      <c r="H50" s="122">
        <f>H25+H40+H47</f>
        <v>4533074.4595999997</v>
      </c>
      <c r="I50" s="124"/>
      <c r="J50" s="125"/>
      <c r="K50" s="122">
        <f>K25+K40+K47</f>
        <v>3763173.6873500003</v>
      </c>
    </row>
    <row r="51" spans="1:11" ht="13.5" thickTop="1"/>
    <row r="54" spans="1:11">
      <c r="E54" s="126">
        <v>1</v>
      </c>
      <c r="F54" s="148" t="s">
        <v>87</v>
      </c>
      <c r="G54" s="148"/>
    </row>
  </sheetData>
  <mergeCells count="6">
    <mergeCell ref="J12:K12"/>
    <mergeCell ref="F54:G54"/>
    <mergeCell ref="A1:C1"/>
    <mergeCell ref="A2:C2"/>
    <mergeCell ref="A3:C3"/>
    <mergeCell ref="D12:H12"/>
  </mergeCells>
  <pageMargins left="0.7" right="0.7" top="0.75" bottom="0.75" header="0.3" footer="0.3"/>
  <pageSetup scale="67" orientation="portrait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opLeftCell="A10" workbookViewId="0">
      <selection activeCell="J44" sqref="J44"/>
    </sheetView>
  </sheetViews>
  <sheetFormatPr defaultColWidth="16.28515625" defaultRowHeight="12.75"/>
  <cols>
    <col min="1" max="1" width="7.85546875" style="58" bestFit="1" customWidth="1"/>
    <col min="2" max="2" width="2.28515625" style="58" customWidth="1"/>
    <col min="3" max="3" width="26.7109375" style="58" bestFit="1" customWidth="1"/>
    <col min="4" max="4" width="16.28515625" style="58" bestFit="1" customWidth="1"/>
    <col min="5" max="5" width="2.28515625" style="58" customWidth="1"/>
    <col min="6" max="6" width="23.42578125" style="58" bestFit="1" customWidth="1"/>
    <col min="7" max="7" width="16.7109375" style="58" bestFit="1" customWidth="1"/>
    <col min="8" max="8" width="10.28515625" style="58" bestFit="1" customWidth="1"/>
    <col min="9" max="9" width="2.28515625" style="65" customWidth="1"/>
    <col min="10" max="10" width="18.85546875" style="58" customWidth="1"/>
    <col min="11" max="11" width="10.28515625" style="58" bestFit="1" customWidth="1"/>
    <col min="12" max="256" width="16.28515625" style="58"/>
    <col min="257" max="257" width="7.85546875" style="58" bestFit="1" customWidth="1"/>
    <col min="258" max="258" width="2.28515625" style="58" customWidth="1"/>
    <col min="259" max="259" width="26.7109375" style="58" bestFit="1" customWidth="1"/>
    <col min="260" max="260" width="16.28515625" style="58" bestFit="1" customWidth="1"/>
    <col min="261" max="261" width="2.28515625" style="58" customWidth="1"/>
    <col min="262" max="262" width="23.42578125" style="58" bestFit="1" customWidth="1"/>
    <col min="263" max="263" width="16.7109375" style="58" bestFit="1" customWidth="1"/>
    <col min="264" max="264" width="10.28515625" style="58" bestFit="1" customWidth="1"/>
    <col min="265" max="265" width="2.28515625" style="58" customWidth="1"/>
    <col min="266" max="266" width="18.85546875" style="58" customWidth="1"/>
    <col min="267" max="267" width="10.28515625" style="58" bestFit="1" customWidth="1"/>
    <col min="268" max="512" width="16.28515625" style="58"/>
    <col min="513" max="513" width="7.85546875" style="58" bestFit="1" customWidth="1"/>
    <col min="514" max="514" width="2.28515625" style="58" customWidth="1"/>
    <col min="515" max="515" width="26.7109375" style="58" bestFit="1" customWidth="1"/>
    <col min="516" max="516" width="16.28515625" style="58" bestFit="1" customWidth="1"/>
    <col min="517" max="517" width="2.28515625" style="58" customWidth="1"/>
    <col min="518" max="518" width="23.42578125" style="58" bestFit="1" customWidth="1"/>
    <col min="519" max="519" width="16.7109375" style="58" bestFit="1" customWidth="1"/>
    <col min="520" max="520" width="10.28515625" style="58" bestFit="1" customWidth="1"/>
    <col min="521" max="521" width="2.28515625" style="58" customWidth="1"/>
    <col min="522" max="522" width="18.85546875" style="58" customWidth="1"/>
    <col min="523" max="523" width="10.28515625" style="58" bestFit="1" customWidth="1"/>
    <col min="524" max="768" width="16.28515625" style="58"/>
    <col min="769" max="769" width="7.85546875" style="58" bestFit="1" customWidth="1"/>
    <col min="770" max="770" width="2.28515625" style="58" customWidth="1"/>
    <col min="771" max="771" width="26.7109375" style="58" bestFit="1" customWidth="1"/>
    <col min="772" max="772" width="16.28515625" style="58" bestFit="1" customWidth="1"/>
    <col min="773" max="773" width="2.28515625" style="58" customWidth="1"/>
    <col min="774" max="774" width="23.42578125" style="58" bestFit="1" customWidth="1"/>
    <col min="775" max="775" width="16.7109375" style="58" bestFit="1" customWidth="1"/>
    <col min="776" max="776" width="10.28515625" style="58" bestFit="1" customWidth="1"/>
    <col min="777" max="777" width="2.28515625" style="58" customWidth="1"/>
    <col min="778" max="778" width="18.85546875" style="58" customWidth="1"/>
    <col min="779" max="779" width="10.28515625" style="58" bestFit="1" customWidth="1"/>
    <col min="780" max="1024" width="16.28515625" style="58"/>
    <col min="1025" max="1025" width="7.85546875" style="58" bestFit="1" customWidth="1"/>
    <col min="1026" max="1026" width="2.28515625" style="58" customWidth="1"/>
    <col min="1027" max="1027" width="26.7109375" style="58" bestFit="1" customWidth="1"/>
    <col min="1028" max="1028" width="16.28515625" style="58" bestFit="1" customWidth="1"/>
    <col min="1029" max="1029" width="2.28515625" style="58" customWidth="1"/>
    <col min="1030" max="1030" width="23.42578125" style="58" bestFit="1" customWidth="1"/>
    <col min="1031" max="1031" width="16.7109375" style="58" bestFit="1" customWidth="1"/>
    <col min="1032" max="1032" width="10.28515625" style="58" bestFit="1" customWidth="1"/>
    <col min="1033" max="1033" width="2.28515625" style="58" customWidth="1"/>
    <col min="1034" max="1034" width="18.85546875" style="58" customWidth="1"/>
    <col min="1035" max="1035" width="10.28515625" style="58" bestFit="1" customWidth="1"/>
    <col min="1036" max="1280" width="16.28515625" style="58"/>
    <col min="1281" max="1281" width="7.85546875" style="58" bestFit="1" customWidth="1"/>
    <col min="1282" max="1282" width="2.28515625" style="58" customWidth="1"/>
    <col min="1283" max="1283" width="26.7109375" style="58" bestFit="1" customWidth="1"/>
    <col min="1284" max="1284" width="16.28515625" style="58" bestFit="1" customWidth="1"/>
    <col min="1285" max="1285" width="2.28515625" style="58" customWidth="1"/>
    <col min="1286" max="1286" width="23.42578125" style="58" bestFit="1" customWidth="1"/>
    <col min="1287" max="1287" width="16.7109375" style="58" bestFit="1" customWidth="1"/>
    <col min="1288" max="1288" width="10.28515625" style="58" bestFit="1" customWidth="1"/>
    <col min="1289" max="1289" width="2.28515625" style="58" customWidth="1"/>
    <col min="1290" max="1290" width="18.85546875" style="58" customWidth="1"/>
    <col min="1291" max="1291" width="10.28515625" style="58" bestFit="1" customWidth="1"/>
    <col min="1292" max="1536" width="16.28515625" style="58"/>
    <col min="1537" max="1537" width="7.85546875" style="58" bestFit="1" customWidth="1"/>
    <col min="1538" max="1538" width="2.28515625" style="58" customWidth="1"/>
    <col min="1539" max="1539" width="26.7109375" style="58" bestFit="1" customWidth="1"/>
    <col min="1540" max="1540" width="16.28515625" style="58" bestFit="1" customWidth="1"/>
    <col min="1541" max="1541" width="2.28515625" style="58" customWidth="1"/>
    <col min="1542" max="1542" width="23.42578125" style="58" bestFit="1" customWidth="1"/>
    <col min="1543" max="1543" width="16.7109375" style="58" bestFit="1" customWidth="1"/>
    <col min="1544" max="1544" width="10.28515625" style="58" bestFit="1" customWidth="1"/>
    <col min="1545" max="1545" width="2.28515625" style="58" customWidth="1"/>
    <col min="1546" max="1546" width="18.85546875" style="58" customWidth="1"/>
    <col min="1547" max="1547" width="10.28515625" style="58" bestFit="1" customWidth="1"/>
    <col min="1548" max="1792" width="16.28515625" style="58"/>
    <col min="1793" max="1793" width="7.85546875" style="58" bestFit="1" customWidth="1"/>
    <col min="1794" max="1794" width="2.28515625" style="58" customWidth="1"/>
    <col min="1795" max="1795" width="26.7109375" style="58" bestFit="1" customWidth="1"/>
    <col min="1796" max="1796" width="16.28515625" style="58" bestFit="1" customWidth="1"/>
    <col min="1797" max="1797" width="2.28515625" style="58" customWidth="1"/>
    <col min="1798" max="1798" width="23.42578125" style="58" bestFit="1" customWidth="1"/>
    <col min="1799" max="1799" width="16.7109375" style="58" bestFit="1" customWidth="1"/>
    <col min="1800" max="1800" width="10.28515625" style="58" bestFit="1" customWidth="1"/>
    <col min="1801" max="1801" width="2.28515625" style="58" customWidth="1"/>
    <col min="1802" max="1802" width="18.85546875" style="58" customWidth="1"/>
    <col min="1803" max="1803" width="10.28515625" style="58" bestFit="1" customWidth="1"/>
    <col min="1804" max="2048" width="16.28515625" style="58"/>
    <col min="2049" max="2049" width="7.85546875" style="58" bestFit="1" customWidth="1"/>
    <col min="2050" max="2050" width="2.28515625" style="58" customWidth="1"/>
    <col min="2051" max="2051" width="26.7109375" style="58" bestFit="1" customWidth="1"/>
    <col min="2052" max="2052" width="16.28515625" style="58" bestFit="1" customWidth="1"/>
    <col min="2053" max="2053" width="2.28515625" style="58" customWidth="1"/>
    <col min="2054" max="2054" width="23.42578125" style="58" bestFit="1" customWidth="1"/>
    <col min="2055" max="2055" width="16.7109375" style="58" bestFit="1" customWidth="1"/>
    <col min="2056" max="2056" width="10.28515625" style="58" bestFit="1" customWidth="1"/>
    <col min="2057" max="2057" width="2.28515625" style="58" customWidth="1"/>
    <col min="2058" max="2058" width="18.85546875" style="58" customWidth="1"/>
    <col min="2059" max="2059" width="10.28515625" style="58" bestFit="1" customWidth="1"/>
    <col min="2060" max="2304" width="16.28515625" style="58"/>
    <col min="2305" max="2305" width="7.85546875" style="58" bestFit="1" customWidth="1"/>
    <col min="2306" max="2306" width="2.28515625" style="58" customWidth="1"/>
    <col min="2307" max="2307" width="26.7109375" style="58" bestFit="1" customWidth="1"/>
    <col min="2308" max="2308" width="16.28515625" style="58" bestFit="1" customWidth="1"/>
    <col min="2309" max="2309" width="2.28515625" style="58" customWidth="1"/>
    <col min="2310" max="2310" width="23.42578125" style="58" bestFit="1" customWidth="1"/>
    <col min="2311" max="2311" width="16.7109375" style="58" bestFit="1" customWidth="1"/>
    <col min="2312" max="2312" width="10.28515625" style="58" bestFit="1" customWidth="1"/>
    <col min="2313" max="2313" width="2.28515625" style="58" customWidth="1"/>
    <col min="2314" max="2314" width="18.85546875" style="58" customWidth="1"/>
    <col min="2315" max="2315" width="10.28515625" style="58" bestFit="1" customWidth="1"/>
    <col min="2316" max="2560" width="16.28515625" style="58"/>
    <col min="2561" max="2561" width="7.85546875" style="58" bestFit="1" customWidth="1"/>
    <col min="2562" max="2562" width="2.28515625" style="58" customWidth="1"/>
    <col min="2563" max="2563" width="26.7109375" style="58" bestFit="1" customWidth="1"/>
    <col min="2564" max="2564" width="16.28515625" style="58" bestFit="1" customWidth="1"/>
    <col min="2565" max="2565" width="2.28515625" style="58" customWidth="1"/>
    <col min="2566" max="2566" width="23.42578125" style="58" bestFit="1" customWidth="1"/>
    <col min="2567" max="2567" width="16.7109375" style="58" bestFit="1" customWidth="1"/>
    <col min="2568" max="2568" width="10.28515625" style="58" bestFit="1" customWidth="1"/>
    <col min="2569" max="2569" width="2.28515625" style="58" customWidth="1"/>
    <col min="2570" max="2570" width="18.85546875" style="58" customWidth="1"/>
    <col min="2571" max="2571" width="10.28515625" style="58" bestFit="1" customWidth="1"/>
    <col min="2572" max="2816" width="16.28515625" style="58"/>
    <col min="2817" max="2817" width="7.85546875" style="58" bestFit="1" customWidth="1"/>
    <col min="2818" max="2818" width="2.28515625" style="58" customWidth="1"/>
    <col min="2819" max="2819" width="26.7109375" style="58" bestFit="1" customWidth="1"/>
    <col min="2820" max="2820" width="16.28515625" style="58" bestFit="1" customWidth="1"/>
    <col min="2821" max="2821" width="2.28515625" style="58" customWidth="1"/>
    <col min="2822" max="2822" width="23.42578125" style="58" bestFit="1" customWidth="1"/>
    <col min="2823" max="2823" width="16.7109375" style="58" bestFit="1" customWidth="1"/>
    <col min="2824" max="2824" width="10.28515625" style="58" bestFit="1" customWidth="1"/>
    <col min="2825" max="2825" width="2.28515625" style="58" customWidth="1"/>
    <col min="2826" max="2826" width="18.85546875" style="58" customWidth="1"/>
    <col min="2827" max="2827" width="10.28515625" style="58" bestFit="1" customWidth="1"/>
    <col min="2828" max="3072" width="16.28515625" style="58"/>
    <col min="3073" max="3073" width="7.85546875" style="58" bestFit="1" customWidth="1"/>
    <col min="3074" max="3074" width="2.28515625" style="58" customWidth="1"/>
    <col min="3075" max="3075" width="26.7109375" style="58" bestFit="1" customWidth="1"/>
    <col min="3076" max="3076" width="16.28515625" style="58" bestFit="1" customWidth="1"/>
    <col min="3077" max="3077" width="2.28515625" style="58" customWidth="1"/>
    <col min="3078" max="3078" width="23.42578125" style="58" bestFit="1" customWidth="1"/>
    <col min="3079" max="3079" width="16.7109375" style="58" bestFit="1" customWidth="1"/>
    <col min="3080" max="3080" width="10.28515625" style="58" bestFit="1" customWidth="1"/>
    <col min="3081" max="3081" width="2.28515625" style="58" customWidth="1"/>
    <col min="3082" max="3082" width="18.85546875" style="58" customWidth="1"/>
    <col min="3083" max="3083" width="10.28515625" style="58" bestFit="1" customWidth="1"/>
    <col min="3084" max="3328" width="16.28515625" style="58"/>
    <col min="3329" max="3329" width="7.85546875" style="58" bestFit="1" customWidth="1"/>
    <col min="3330" max="3330" width="2.28515625" style="58" customWidth="1"/>
    <col min="3331" max="3331" width="26.7109375" style="58" bestFit="1" customWidth="1"/>
    <col min="3332" max="3332" width="16.28515625" style="58" bestFit="1" customWidth="1"/>
    <col min="3333" max="3333" width="2.28515625" style="58" customWidth="1"/>
    <col min="3334" max="3334" width="23.42578125" style="58" bestFit="1" customWidth="1"/>
    <col min="3335" max="3335" width="16.7109375" style="58" bestFit="1" customWidth="1"/>
    <col min="3336" max="3336" width="10.28515625" style="58" bestFit="1" customWidth="1"/>
    <col min="3337" max="3337" width="2.28515625" style="58" customWidth="1"/>
    <col min="3338" max="3338" width="18.85546875" style="58" customWidth="1"/>
    <col min="3339" max="3339" width="10.28515625" style="58" bestFit="1" customWidth="1"/>
    <col min="3340" max="3584" width="16.28515625" style="58"/>
    <col min="3585" max="3585" width="7.85546875" style="58" bestFit="1" customWidth="1"/>
    <col min="3586" max="3586" width="2.28515625" style="58" customWidth="1"/>
    <col min="3587" max="3587" width="26.7109375" style="58" bestFit="1" customWidth="1"/>
    <col min="3588" max="3588" width="16.28515625" style="58" bestFit="1" customWidth="1"/>
    <col min="3589" max="3589" width="2.28515625" style="58" customWidth="1"/>
    <col min="3590" max="3590" width="23.42578125" style="58" bestFit="1" customWidth="1"/>
    <col min="3591" max="3591" width="16.7109375" style="58" bestFit="1" customWidth="1"/>
    <col min="3592" max="3592" width="10.28515625" style="58" bestFit="1" customWidth="1"/>
    <col min="3593" max="3593" width="2.28515625" style="58" customWidth="1"/>
    <col min="3594" max="3594" width="18.85546875" style="58" customWidth="1"/>
    <col min="3595" max="3595" width="10.28515625" style="58" bestFit="1" customWidth="1"/>
    <col min="3596" max="3840" width="16.28515625" style="58"/>
    <col min="3841" max="3841" width="7.85546875" style="58" bestFit="1" customWidth="1"/>
    <col min="3842" max="3842" width="2.28515625" style="58" customWidth="1"/>
    <col min="3843" max="3843" width="26.7109375" style="58" bestFit="1" customWidth="1"/>
    <col min="3844" max="3844" width="16.28515625" style="58" bestFit="1" customWidth="1"/>
    <col min="3845" max="3845" width="2.28515625" style="58" customWidth="1"/>
    <col min="3846" max="3846" width="23.42578125" style="58" bestFit="1" customWidth="1"/>
    <col min="3847" max="3847" width="16.7109375" style="58" bestFit="1" customWidth="1"/>
    <col min="3848" max="3848" width="10.28515625" style="58" bestFit="1" customWidth="1"/>
    <col min="3849" max="3849" width="2.28515625" style="58" customWidth="1"/>
    <col min="3850" max="3850" width="18.85546875" style="58" customWidth="1"/>
    <col min="3851" max="3851" width="10.28515625" style="58" bestFit="1" customWidth="1"/>
    <col min="3852" max="4096" width="16.28515625" style="58"/>
    <col min="4097" max="4097" width="7.85546875" style="58" bestFit="1" customWidth="1"/>
    <col min="4098" max="4098" width="2.28515625" style="58" customWidth="1"/>
    <col min="4099" max="4099" width="26.7109375" style="58" bestFit="1" customWidth="1"/>
    <col min="4100" max="4100" width="16.28515625" style="58" bestFit="1" customWidth="1"/>
    <col min="4101" max="4101" width="2.28515625" style="58" customWidth="1"/>
    <col min="4102" max="4102" width="23.42578125" style="58" bestFit="1" customWidth="1"/>
    <col min="4103" max="4103" width="16.7109375" style="58" bestFit="1" customWidth="1"/>
    <col min="4104" max="4104" width="10.28515625" style="58" bestFit="1" customWidth="1"/>
    <col min="4105" max="4105" width="2.28515625" style="58" customWidth="1"/>
    <col min="4106" max="4106" width="18.85546875" style="58" customWidth="1"/>
    <col min="4107" max="4107" width="10.28515625" style="58" bestFit="1" customWidth="1"/>
    <col min="4108" max="4352" width="16.28515625" style="58"/>
    <col min="4353" max="4353" width="7.85546875" style="58" bestFit="1" customWidth="1"/>
    <col min="4354" max="4354" width="2.28515625" style="58" customWidth="1"/>
    <col min="4355" max="4355" width="26.7109375" style="58" bestFit="1" customWidth="1"/>
    <col min="4356" max="4356" width="16.28515625" style="58" bestFit="1" customWidth="1"/>
    <col min="4357" max="4357" width="2.28515625" style="58" customWidth="1"/>
    <col min="4358" max="4358" width="23.42578125" style="58" bestFit="1" customWidth="1"/>
    <col min="4359" max="4359" width="16.7109375" style="58" bestFit="1" customWidth="1"/>
    <col min="4360" max="4360" width="10.28515625" style="58" bestFit="1" customWidth="1"/>
    <col min="4361" max="4361" width="2.28515625" style="58" customWidth="1"/>
    <col min="4362" max="4362" width="18.85546875" style="58" customWidth="1"/>
    <col min="4363" max="4363" width="10.28515625" style="58" bestFit="1" customWidth="1"/>
    <col min="4364" max="4608" width="16.28515625" style="58"/>
    <col min="4609" max="4609" width="7.85546875" style="58" bestFit="1" customWidth="1"/>
    <col min="4610" max="4610" width="2.28515625" style="58" customWidth="1"/>
    <col min="4611" max="4611" width="26.7109375" style="58" bestFit="1" customWidth="1"/>
    <col min="4612" max="4612" width="16.28515625" style="58" bestFit="1" customWidth="1"/>
    <col min="4613" max="4613" width="2.28515625" style="58" customWidth="1"/>
    <col min="4614" max="4614" width="23.42578125" style="58" bestFit="1" customWidth="1"/>
    <col min="4615" max="4615" width="16.7109375" style="58" bestFit="1" customWidth="1"/>
    <col min="4616" max="4616" width="10.28515625" style="58" bestFit="1" customWidth="1"/>
    <col min="4617" max="4617" width="2.28515625" style="58" customWidth="1"/>
    <col min="4618" max="4618" width="18.85546875" style="58" customWidth="1"/>
    <col min="4619" max="4619" width="10.28515625" style="58" bestFit="1" customWidth="1"/>
    <col min="4620" max="4864" width="16.28515625" style="58"/>
    <col min="4865" max="4865" width="7.85546875" style="58" bestFit="1" customWidth="1"/>
    <col min="4866" max="4866" width="2.28515625" style="58" customWidth="1"/>
    <col min="4867" max="4867" width="26.7109375" style="58" bestFit="1" customWidth="1"/>
    <col min="4868" max="4868" width="16.28515625" style="58" bestFit="1" customWidth="1"/>
    <col min="4869" max="4869" width="2.28515625" style="58" customWidth="1"/>
    <col min="4870" max="4870" width="23.42578125" style="58" bestFit="1" customWidth="1"/>
    <col min="4871" max="4871" width="16.7109375" style="58" bestFit="1" customWidth="1"/>
    <col min="4872" max="4872" width="10.28515625" style="58" bestFit="1" customWidth="1"/>
    <col min="4873" max="4873" width="2.28515625" style="58" customWidth="1"/>
    <col min="4874" max="4874" width="18.85546875" style="58" customWidth="1"/>
    <col min="4875" max="4875" width="10.28515625" style="58" bestFit="1" customWidth="1"/>
    <col min="4876" max="5120" width="16.28515625" style="58"/>
    <col min="5121" max="5121" width="7.85546875" style="58" bestFit="1" customWidth="1"/>
    <col min="5122" max="5122" width="2.28515625" style="58" customWidth="1"/>
    <col min="5123" max="5123" width="26.7109375" style="58" bestFit="1" customWidth="1"/>
    <col min="5124" max="5124" width="16.28515625" style="58" bestFit="1" customWidth="1"/>
    <col min="5125" max="5125" width="2.28515625" style="58" customWidth="1"/>
    <col min="5126" max="5126" width="23.42578125" style="58" bestFit="1" customWidth="1"/>
    <col min="5127" max="5127" width="16.7109375" style="58" bestFit="1" customWidth="1"/>
    <col min="5128" max="5128" width="10.28515625" style="58" bestFit="1" customWidth="1"/>
    <col min="5129" max="5129" width="2.28515625" style="58" customWidth="1"/>
    <col min="5130" max="5130" width="18.85546875" style="58" customWidth="1"/>
    <col min="5131" max="5131" width="10.28515625" style="58" bestFit="1" customWidth="1"/>
    <col min="5132" max="5376" width="16.28515625" style="58"/>
    <col min="5377" max="5377" width="7.85546875" style="58" bestFit="1" customWidth="1"/>
    <col min="5378" max="5378" width="2.28515625" style="58" customWidth="1"/>
    <col min="5379" max="5379" width="26.7109375" style="58" bestFit="1" customWidth="1"/>
    <col min="5380" max="5380" width="16.28515625" style="58" bestFit="1" customWidth="1"/>
    <col min="5381" max="5381" width="2.28515625" style="58" customWidth="1"/>
    <col min="5382" max="5382" width="23.42578125" style="58" bestFit="1" customWidth="1"/>
    <col min="5383" max="5383" width="16.7109375" style="58" bestFit="1" customWidth="1"/>
    <col min="5384" max="5384" width="10.28515625" style="58" bestFit="1" customWidth="1"/>
    <col min="5385" max="5385" width="2.28515625" style="58" customWidth="1"/>
    <col min="5386" max="5386" width="18.85546875" style="58" customWidth="1"/>
    <col min="5387" max="5387" width="10.28515625" style="58" bestFit="1" customWidth="1"/>
    <col min="5388" max="5632" width="16.28515625" style="58"/>
    <col min="5633" max="5633" width="7.85546875" style="58" bestFit="1" customWidth="1"/>
    <col min="5634" max="5634" width="2.28515625" style="58" customWidth="1"/>
    <col min="5635" max="5635" width="26.7109375" style="58" bestFit="1" customWidth="1"/>
    <col min="5636" max="5636" width="16.28515625" style="58" bestFit="1" customWidth="1"/>
    <col min="5637" max="5637" width="2.28515625" style="58" customWidth="1"/>
    <col min="5638" max="5638" width="23.42578125" style="58" bestFit="1" customWidth="1"/>
    <col min="5639" max="5639" width="16.7109375" style="58" bestFit="1" customWidth="1"/>
    <col min="5640" max="5640" width="10.28515625" style="58" bestFit="1" customWidth="1"/>
    <col min="5641" max="5641" width="2.28515625" style="58" customWidth="1"/>
    <col min="5642" max="5642" width="18.85546875" style="58" customWidth="1"/>
    <col min="5643" max="5643" width="10.28515625" style="58" bestFit="1" customWidth="1"/>
    <col min="5644" max="5888" width="16.28515625" style="58"/>
    <col min="5889" max="5889" width="7.85546875" style="58" bestFit="1" customWidth="1"/>
    <col min="5890" max="5890" width="2.28515625" style="58" customWidth="1"/>
    <col min="5891" max="5891" width="26.7109375" style="58" bestFit="1" customWidth="1"/>
    <col min="5892" max="5892" width="16.28515625" style="58" bestFit="1" customWidth="1"/>
    <col min="5893" max="5893" width="2.28515625" style="58" customWidth="1"/>
    <col min="5894" max="5894" width="23.42578125" style="58" bestFit="1" customWidth="1"/>
    <col min="5895" max="5895" width="16.7109375" style="58" bestFit="1" customWidth="1"/>
    <col min="5896" max="5896" width="10.28515625" style="58" bestFit="1" customWidth="1"/>
    <col min="5897" max="5897" width="2.28515625" style="58" customWidth="1"/>
    <col min="5898" max="5898" width="18.85546875" style="58" customWidth="1"/>
    <col min="5899" max="5899" width="10.28515625" style="58" bestFit="1" customWidth="1"/>
    <col min="5900" max="6144" width="16.28515625" style="58"/>
    <col min="6145" max="6145" width="7.85546875" style="58" bestFit="1" customWidth="1"/>
    <col min="6146" max="6146" width="2.28515625" style="58" customWidth="1"/>
    <col min="6147" max="6147" width="26.7109375" style="58" bestFit="1" customWidth="1"/>
    <col min="6148" max="6148" width="16.28515625" style="58" bestFit="1" customWidth="1"/>
    <col min="6149" max="6149" width="2.28515625" style="58" customWidth="1"/>
    <col min="6150" max="6150" width="23.42578125" style="58" bestFit="1" customWidth="1"/>
    <col min="6151" max="6151" width="16.7109375" style="58" bestFit="1" customWidth="1"/>
    <col min="6152" max="6152" width="10.28515625" style="58" bestFit="1" customWidth="1"/>
    <col min="6153" max="6153" width="2.28515625" style="58" customWidth="1"/>
    <col min="6154" max="6154" width="18.85546875" style="58" customWidth="1"/>
    <col min="6155" max="6155" width="10.28515625" style="58" bestFit="1" customWidth="1"/>
    <col min="6156" max="6400" width="16.28515625" style="58"/>
    <col min="6401" max="6401" width="7.85546875" style="58" bestFit="1" customWidth="1"/>
    <col min="6402" max="6402" width="2.28515625" style="58" customWidth="1"/>
    <col min="6403" max="6403" width="26.7109375" style="58" bestFit="1" customWidth="1"/>
    <col min="6404" max="6404" width="16.28515625" style="58" bestFit="1" customWidth="1"/>
    <col min="6405" max="6405" width="2.28515625" style="58" customWidth="1"/>
    <col min="6406" max="6406" width="23.42578125" style="58" bestFit="1" customWidth="1"/>
    <col min="6407" max="6407" width="16.7109375" style="58" bestFit="1" customWidth="1"/>
    <col min="6408" max="6408" width="10.28515625" style="58" bestFit="1" customWidth="1"/>
    <col min="6409" max="6409" width="2.28515625" style="58" customWidth="1"/>
    <col min="6410" max="6410" width="18.85546875" style="58" customWidth="1"/>
    <col min="6411" max="6411" width="10.28515625" style="58" bestFit="1" customWidth="1"/>
    <col min="6412" max="6656" width="16.28515625" style="58"/>
    <col min="6657" max="6657" width="7.85546875" style="58" bestFit="1" customWidth="1"/>
    <col min="6658" max="6658" width="2.28515625" style="58" customWidth="1"/>
    <col min="6659" max="6659" width="26.7109375" style="58" bestFit="1" customWidth="1"/>
    <col min="6660" max="6660" width="16.28515625" style="58" bestFit="1" customWidth="1"/>
    <col min="6661" max="6661" width="2.28515625" style="58" customWidth="1"/>
    <col min="6662" max="6662" width="23.42578125" style="58" bestFit="1" customWidth="1"/>
    <col min="6663" max="6663" width="16.7109375" style="58" bestFit="1" customWidth="1"/>
    <col min="6664" max="6664" width="10.28515625" style="58" bestFit="1" customWidth="1"/>
    <col min="6665" max="6665" width="2.28515625" style="58" customWidth="1"/>
    <col min="6666" max="6666" width="18.85546875" style="58" customWidth="1"/>
    <col min="6667" max="6667" width="10.28515625" style="58" bestFit="1" customWidth="1"/>
    <col min="6668" max="6912" width="16.28515625" style="58"/>
    <col min="6913" max="6913" width="7.85546875" style="58" bestFit="1" customWidth="1"/>
    <col min="6914" max="6914" width="2.28515625" style="58" customWidth="1"/>
    <col min="6915" max="6915" width="26.7109375" style="58" bestFit="1" customWidth="1"/>
    <col min="6916" max="6916" width="16.28515625" style="58" bestFit="1" customWidth="1"/>
    <col min="6917" max="6917" width="2.28515625" style="58" customWidth="1"/>
    <col min="6918" max="6918" width="23.42578125" style="58" bestFit="1" customWidth="1"/>
    <col min="6919" max="6919" width="16.7109375" style="58" bestFit="1" customWidth="1"/>
    <col min="6920" max="6920" width="10.28515625" style="58" bestFit="1" customWidth="1"/>
    <col min="6921" max="6921" width="2.28515625" style="58" customWidth="1"/>
    <col min="6922" max="6922" width="18.85546875" style="58" customWidth="1"/>
    <col min="6923" max="6923" width="10.28515625" style="58" bestFit="1" customWidth="1"/>
    <col min="6924" max="7168" width="16.28515625" style="58"/>
    <col min="7169" max="7169" width="7.85546875" style="58" bestFit="1" customWidth="1"/>
    <col min="7170" max="7170" width="2.28515625" style="58" customWidth="1"/>
    <col min="7171" max="7171" width="26.7109375" style="58" bestFit="1" customWidth="1"/>
    <col min="7172" max="7172" width="16.28515625" style="58" bestFit="1" customWidth="1"/>
    <col min="7173" max="7173" width="2.28515625" style="58" customWidth="1"/>
    <col min="7174" max="7174" width="23.42578125" style="58" bestFit="1" customWidth="1"/>
    <col min="7175" max="7175" width="16.7109375" style="58" bestFit="1" customWidth="1"/>
    <col min="7176" max="7176" width="10.28515625" style="58" bestFit="1" customWidth="1"/>
    <col min="7177" max="7177" width="2.28515625" style="58" customWidth="1"/>
    <col min="7178" max="7178" width="18.85546875" style="58" customWidth="1"/>
    <col min="7179" max="7179" width="10.28515625" style="58" bestFit="1" customWidth="1"/>
    <col min="7180" max="7424" width="16.28515625" style="58"/>
    <col min="7425" max="7425" width="7.85546875" style="58" bestFit="1" customWidth="1"/>
    <col min="7426" max="7426" width="2.28515625" style="58" customWidth="1"/>
    <col min="7427" max="7427" width="26.7109375" style="58" bestFit="1" customWidth="1"/>
    <col min="7428" max="7428" width="16.28515625" style="58" bestFit="1" customWidth="1"/>
    <col min="7429" max="7429" width="2.28515625" style="58" customWidth="1"/>
    <col min="7430" max="7430" width="23.42578125" style="58" bestFit="1" customWidth="1"/>
    <col min="7431" max="7431" width="16.7109375" style="58" bestFit="1" customWidth="1"/>
    <col min="7432" max="7432" width="10.28515625" style="58" bestFit="1" customWidth="1"/>
    <col min="7433" max="7433" width="2.28515625" style="58" customWidth="1"/>
    <col min="7434" max="7434" width="18.85546875" style="58" customWidth="1"/>
    <col min="7435" max="7435" width="10.28515625" style="58" bestFit="1" customWidth="1"/>
    <col min="7436" max="7680" width="16.28515625" style="58"/>
    <col min="7681" max="7681" width="7.85546875" style="58" bestFit="1" customWidth="1"/>
    <col min="7682" max="7682" width="2.28515625" style="58" customWidth="1"/>
    <col min="7683" max="7683" width="26.7109375" style="58" bestFit="1" customWidth="1"/>
    <col min="7684" max="7684" width="16.28515625" style="58" bestFit="1" customWidth="1"/>
    <col min="7685" max="7685" width="2.28515625" style="58" customWidth="1"/>
    <col min="7686" max="7686" width="23.42578125" style="58" bestFit="1" customWidth="1"/>
    <col min="7687" max="7687" width="16.7109375" style="58" bestFit="1" customWidth="1"/>
    <col min="7688" max="7688" width="10.28515625" style="58" bestFit="1" customWidth="1"/>
    <col min="7689" max="7689" width="2.28515625" style="58" customWidth="1"/>
    <col min="7690" max="7690" width="18.85546875" style="58" customWidth="1"/>
    <col min="7691" max="7691" width="10.28515625" style="58" bestFit="1" customWidth="1"/>
    <col min="7692" max="7936" width="16.28515625" style="58"/>
    <col min="7937" max="7937" width="7.85546875" style="58" bestFit="1" customWidth="1"/>
    <col min="7938" max="7938" width="2.28515625" style="58" customWidth="1"/>
    <col min="7939" max="7939" width="26.7109375" style="58" bestFit="1" customWidth="1"/>
    <col min="7940" max="7940" width="16.28515625" style="58" bestFit="1" customWidth="1"/>
    <col min="7941" max="7941" width="2.28515625" style="58" customWidth="1"/>
    <col min="7942" max="7942" width="23.42578125" style="58" bestFit="1" customWidth="1"/>
    <col min="7943" max="7943" width="16.7109375" style="58" bestFit="1" customWidth="1"/>
    <col min="7944" max="7944" width="10.28515625" style="58" bestFit="1" customWidth="1"/>
    <col min="7945" max="7945" width="2.28515625" style="58" customWidth="1"/>
    <col min="7946" max="7946" width="18.85546875" style="58" customWidth="1"/>
    <col min="7947" max="7947" width="10.28515625" style="58" bestFit="1" customWidth="1"/>
    <col min="7948" max="8192" width="16.28515625" style="58"/>
    <col min="8193" max="8193" width="7.85546875" style="58" bestFit="1" customWidth="1"/>
    <col min="8194" max="8194" width="2.28515625" style="58" customWidth="1"/>
    <col min="8195" max="8195" width="26.7109375" style="58" bestFit="1" customWidth="1"/>
    <col min="8196" max="8196" width="16.28515625" style="58" bestFit="1" customWidth="1"/>
    <col min="8197" max="8197" width="2.28515625" style="58" customWidth="1"/>
    <col min="8198" max="8198" width="23.42578125" style="58" bestFit="1" customWidth="1"/>
    <col min="8199" max="8199" width="16.7109375" style="58" bestFit="1" customWidth="1"/>
    <col min="8200" max="8200" width="10.28515625" style="58" bestFit="1" customWidth="1"/>
    <col min="8201" max="8201" width="2.28515625" style="58" customWidth="1"/>
    <col min="8202" max="8202" width="18.85546875" style="58" customWidth="1"/>
    <col min="8203" max="8203" width="10.28515625" style="58" bestFit="1" customWidth="1"/>
    <col min="8204" max="8448" width="16.28515625" style="58"/>
    <col min="8449" max="8449" width="7.85546875" style="58" bestFit="1" customWidth="1"/>
    <col min="8450" max="8450" width="2.28515625" style="58" customWidth="1"/>
    <col min="8451" max="8451" width="26.7109375" style="58" bestFit="1" customWidth="1"/>
    <col min="8452" max="8452" width="16.28515625" style="58" bestFit="1" customWidth="1"/>
    <col min="8453" max="8453" width="2.28515625" style="58" customWidth="1"/>
    <col min="8454" max="8454" width="23.42578125" style="58" bestFit="1" customWidth="1"/>
    <col min="8455" max="8455" width="16.7109375" style="58" bestFit="1" customWidth="1"/>
    <col min="8456" max="8456" width="10.28515625" style="58" bestFit="1" customWidth="1"/>
    <col min="8457" max="8457" width="2.28515625" style="58" customWidth="1"/>
    <col min="8458" max="8458" width="18.85546875" style="58" customWidth="1"/>
    <col min="8459" max="8459" width="10.28515625" style="58" bestFit="1" customWidth="1"/>
    <col min="8460" max="8704" width="16.28515625" style="58"/>
    <col min="8705" max="8705" width="7.85546875" style="58" bestFit="1" customWidth="1"/>
    <col min="8706" max="8706" width="2.28515625" style="58" customWidth="1"/>
    <col min="8707" max="8707" width="26.7109375" style="58" bestFit="1" customWidth="1"/>
    <col min="8708" max="8708" width="16.28515625" style="58" bestFit="1" customWidth="1"/>
    <col min="8709" max="8709" width="2.28515625" style="58" customWidth="1"/>
    <col min="8710" max="8710" width="23.42578125" style="58" bestFit="1" customWidth="1"/>
    <col min="8711" max="8711" width="16.7109375" style="58" bestFit="1" customWidth="1"/>
    <col min="8712" max="8712" width="10.28515625" style="58" bestFit="1" customWidth="1"/>
    <col min="8713" max="8713" width="2.28515625" style="58" customWidth="1"/>
    <col min="8714" max="8714" width="18.85546875" style="58" customWidth="1"/>
    <col min="8715" max="8715" width="10.28515625" style="58" bestFit="1" customWidth="1"/>
    <col min="8716" max="8960" width="16.28515625" style="58"/>
    <col min="8961" max="8961" width="7.85546875" style="58" bestFit="1" customWidth="1"/>
    <col min="8962" max="8962" width="2.28515625" style="58" customWidth="1"/>
    <col min="8963" max="8963" width="26.7109375" style="58" bestFit="1" customWidth="1"/>
    <col min="8964" max="8964" width="16.28515625" style="58" bestFit="1" customWidth="1"/>
    <col min="8965" max="8965" width="2.28515625" style="58" customWidth="1"/>
    <col min="8966" max="8966" width="23.42578125" style="58" bestFit="1" customWidth="1"/>
    <col min="8967" max="8967" width="16.7109375" style="58" bestFit="1" customWidth="1"/>
    <col min="8968" max="8968" width="10.28515625" style="58" bestFit="1" customWidth="1"/>
    <col min="8969" max="8969" width="2.28515625" style="58" customWidth="1"/>
    <col min="8970" max="8970" width="18.85546875" style="58" customWidth="1"/>
    <col min="8971" max="8971" width="10.28515625" style="58" bestFit="1" customWidth="1"/>
    <col min="8972" max="9216" width="16.28515625" style="58"/>
    <col min="9217" max="9217" width="7.85546875" style="58" bestFit="1" customWidth="1"/>
    <col min="9218" max="9218" width="2.28515625" style="58" customWidth="1"/>
    <col min="9219" max="9219" width="26.7109375" style="58" bestFit="1" customWidth="1"/>
    <col min="9220" max="9220" width="16.28515625" style="58" bestFit="1" customWidth="1"/>
    <col min="9221" max="9221" width="2.28515625" style="58" customWidth="1"/>
    <col min="9222" max="9222" width="23.42578125" style="58" bestFit="1" customWidth="1"/>
    <col min="9223" max="9223" width="16.7109375" style="58" bestFit="1" customWidth="1"/>
    <col min="9224" max="9224" width="10.28515625" style="58" bestFit="1" customWidth="1"/>
    <col min="9225" max="9225" width="2.28515625" style="58" customWidth="1"/>
    <col min="9226" max="9226" width="18.85546875" style="58" customWidth="1"/>
    <col min="9227" max="9227" width="10.28515625" style="58" bestFit="1" customWidth="1"/>
    <col min="9228" max="9472" width="16.28515625" style="58"/>
    <col min="9473" max="9473" width="7.85546875" style="58" bestFit="1" customWidth="1"/>
    <col min="9474" max="9474" width="2.28515625" style="58" customWidth="1"/>
    <col min="9475" max="9475" width="26.7109375" style="58" bestFit="1" customWidth="1"/>
    <col min="9476" max="9476" width="16.28515625" style="58" bestFit="1" customWidth="1"/>
    <col min="9477" max="9477" width="2.28515625" style="58" customWidth="1"/>
    <col min="9478" max="9478" width="23.42578125" style="58" bestFit="1" customWidth="1"/>
    <col min="9479" max="9479" width="16.7109375" style="58" bestFit="1" customWidth="1"/>
    <col min="9480" max="9480" width="10.28515625" style="58" bestFit="1" customWidth="1"/>
    <col min="9481" max="9481" width="2.28515625" style="58" customWidth="1"/>
    <col min="9482" max="9482" width="18.85546875" style="58" customWidth="1"/>
    <col min="9483" max="9483" width="10.28515625" style="58" bestFit="1" customWidth="1"/>
    <col min="9484" max="9728" width="16.28515625" style="58"/>
    <col min="9729" max="9729" width="7.85546875" style="58" bestFit="1" customWidth="1"/>
    <col min="9730" max="9730" width="2.28515625" style="58" customWidth="1"/>
    <col min="9731" max="9731" width="26.7109375" style="58" bestFit="1" customWidth="1"/>
    <col min="9732" max="9732" width="16.28515625" style="58" bestFit="1" customWidth="1"/>
    <col min="9733" max="9733" width="2.28515625" style="58" customWidth="1"/>
    <col min="9734" max="9734" width="23.42578125" style="58" bestFit="1" customWidth="1"/>
    <col min="9735" max="9735" width="16.7109375" style="58" bestFit="1" customWidth="1"/>
    <col min="9736" max="9736" width="10.28515625" style="58" bestFit="1" customWidth="1"/>
    <col min="9737" max="9737" width="2.28515625" style="58" customWidth="1"/>
    <col min="9738" max="9738" width="18.85546875" style="58" customWidth="1"/>
    <col min="9739" max="9739" width="10.28515625" style="58" bestFit="1" customWidth="1"/>
    <col min="9740" max="9984" width="16.28515625" style="58"/>
    <col min="9985" max="9985" width="7.85546875" style="58" bestFit="1" customWidth="1"/>
    <col min="9986" max="9986" width="2.28515625" style="58" customWidth="1"/>
    <col min="9987" max="9987" width="26.7109375" style="58" bestFit="1" customWidth="1"/>
    <col min="9988" max="9988" width="16.28515625" style="58" bestFit="1" customWidth="1"/>
    <col min="9989" max="9989" width="2.28515625" style="58" customWidth="1"/>
    <col min="9990" max="9990" width="23.42578125" style="58" bestFit="1" customWidth="1"/>
    <col min="9991" max="9991" width="16.7109375" style="58" bestFit="1" customWidth="1"/>
    <col min="9992" max="9992" width="10.28515625" style="58" bestFit="1" customWidth="1"/>
    <col min="9993" max="9993" width="2.28515625" style="58" customWidth="1"/>
    <col min="9994" max="9994" width="18.85546875" style="58" customWidth="1"/>
    <col min="9995" max="9995" width="10.28515625" style="58" bestFit="1" customWidth="1"/>
    <col min="9996" max="10240" width="16.28515625" style="58"/>
    <col min="10241" max="10241" width="7.85546875" style="58" bestFit="1" customWidth="1"/>
    <col min="10242" max="10242" width="2.28515625" style="58" customWidth="1"/>
    <col min="10243" max="10243" width="26.7109375" style="58" bestFit="1" customWidth="1"/>
    <col min="10244" max="10244" width="16.28515625" style="58" bestFit="1" customWidth="1"/>
    <col min="10245" max="10245" width="2.28515625" style="58" customWidth="1"/>
    <col min="10246" max="10246" width="23.42578125" style="58" bestFit="1" customWidth="1"/>
    <col min="10247" max="10247" width="16.7109375" style="58" bestFit="1" customWidth="1"/>
    <col min="10248" max="10248" width="10.28515625" style="58" bestFit="1" customWidth="1"/>
    <col min="10249" max="10249" width="2.28515625" style="58" customWidth="1"/>
    <col min="10250" max="10250" width="18.85546875" style="58" customWidth="1"/>
    <col min="10251" max="10251" width="10.28515625" style="58" bestFit="1" customWidth="1"/>
    <col min="10252" max="10496" width="16.28515625" style="58"/>
    <col min="10497" max="10497" width="7.85546875" style="58" bestFit="1" customWidth="1"/>
    <col min="10498" max="10498" width="2.28515625" style="58" customWidth="1"/>
    <col min="10499" max="10499" width="26.7109375" style="58" bestFit="1" customWidth="1"/>
    <col min="10500" max="10500" width="16.28515625" style="58" bestFit="1" customWidth="1"/>
    <col min="10501" max="10501" width="2.28515625" style="58" customWidth="1"/>
    <col min="10502" max="10502" width="23.42578125" style="58" bestFit="1" customWidth="1"/>
    <col min="10503" max="10503" width="16.7109375" style="58" bestFit="1" customWidth="1"/>
    <col min="10504" max="10504" width="10.28515625" style="58" bestFit="1" customWidth="1"/>
    <col min="10505" max="10505" width="2.28515625" style="58" customWidth="1"/>
    <col min="10506" max="10506" width="18.85546875" style="58" customWidth="1"/>
    <col min="10507" max="10507" width="10.28515625" style="58" bestFit="1" customWidth="1"/>
    <col min="10508" max="10752" width="16.28515625" style="58"/>
    <col min="10753" max="10753" width="7.85546875" style="58" bestFit="1" customWidth="1"/>
    <col min="10754" max="10754" width="2.28515625" style="58" customWidth="1"/>
    <col min="10755" max="10755" width="26.7109375" style="58" bestFit="1" customWidth="1"/>
    <col min="10756" max="10756" width="16.28515625" style="58" bestFit="1" customWidth="1"/>
    <col min="10757" max="10757" width="2.28515625" style="58" customWidth="1"/>
    <col min="10758" max="10758" width="23.42578125" style="58" bestFit="1" customWidth="1"/>
    <col min="10759" max="10759" width="16.7109375" style="58" bestFit="1" customWidth="1"/>
    <col min="10760" max="10760" width="10.28515625" style="58" bestFit="1" customWidth="1"/>
    <col min="10761" max="10761" width="2.28515625" style="58" customWidth="1"/>
    <col min="10762" max="10762" width="18.85546875" style="58" customWidth="1"/>
    <col min="10763" max="10763" width="10.28515625" style="58" bestFit="1" customWidth="1"/>
    <col min="10764" max="11008" width="16.28515625" style="58"/>
    <col min="11009" max="11009" width="7.85546875" style="58" bestFit="1" customWidth="1"/>
    <col min="11010" max="11010" width="2.28515625" style="58" customWidth="1"/>
    <col min="11011" max="11011" width="26.7109375" style="58" bestFit="1" customWidth="1"/>
    <col min="11012" max="11012" width="16.28515625" style="58" bestFit="1" customWidth="1"/>
    <col min="11013" max="11013" width="2.28515625" style="58" customWidth="1"/>
    <col min="11014" max="11014" width="23.42578125" style="58" bestFit="1" customWidth="1"/>
    <col min="11015" max="11015" width="16.7109375" style="58" bestFit="1" customWidth="1"/>
    <col min="11016" max="11016" width="10.28515625" style="58" bestFit="1" customWidth="1"/>
    <col min="11017" max="11017" width="2.28515625" style="58" customWidth="1"/>
    <col min="11018" max="11018" width="18.85546875" style="58" customWidth="1"/>
    <col min="11019" max="11019" width="10.28515625" style="58" bestFit="1" customWidth="1"/>
    <col min="11020" max="11264" width="16.28515625" style="58"/>
    <col min="11265" max="11265" width="7.85546875" style="58" bestFit="1" customWidth="1"/>
    <col min="11266" max="11266" width="2.28515625" style="58" customWidth="1"/>
    <col min="11267" max="11267" width="26.7109375" style="58" bestFit="1" customWidth="1"/>
    <col min="11268" max="11268" width="16.28515625" style="58" bestFit="1" customWidth="1"/>
    <col min="11269" max="11269" width="2.28515625" style="58" customWidth="1"/>
    <col min="11270" max="11270" width="23.42578125" style="58" bestFit="1" customWidth="1"/>
    <col min="11271" max="11271" width="16.7109375" style="58" bestFit="1" customWidth="1"/>
    <col min="11272" max="11272" width="10.28515625" style="58" bestFit="1" customWidth="1"/>
    <col min="11273" max="11273" width="2.28515625" style="58" customWidth="1"/>
    <col min="11274" max="11274" width="18.85546875" style="58" customWidth="1"/>
    <col min="11275" max="11275" width="10.28515625" style="58" bestFit="1" customWidth="1"/>
    <col min="11276" max="11520" width="16.28515625" style="58"/>
    <col min="11521" max="11521" width="7.85546875" style="58" bestFit="1" customWidth="1"/>
    <col min="11522" max="11522" width="2.28515625" style="58" customWidth="1"/>
    <col min="11523" max="11523" width="26.7109375" style="58" bestFit="1" customWidth="1"/>
    <col min="11524" max="11524" width="16.28515625" style="58" bestFit="1" customWidth="1"/>
    <col min="11525" max="11525" width="2.28515625" style="58" customWidth="1"/>
    <col min="11526" max="11526" width="23.42578125" style="58" bestFit="1" customWidth="1"/>
    <col min="11527" max="11527" width="16.7109375" style="58" bestFit="1" customWidth="1"/>
    <col min="11528" max="11528" width="10.28515625" style="58" bestFit="1" customWidth="1"/>
    <col min="11529" max="11529" width="2.28515625" style="58" customWidth="1"/>
    <col min="11530" max="11530" width="18.85546875" style="58" customWidth="1"/>
    <col min="11531" max="11531" width="10.28515625" style="58" bestFit="1" customWidth="1"/>
    <col min="11532" max="11776" width="16.28515625" style="58"/>
    <col min="11777" max="11777" width="7.85546875" style="58" bestFit="1" customWidth="1"/>
    <col min="11778" max="11778" width="2.28515625" style="58" customWidth="1"/>
    <col min="11779" max="11779" width="26.7109375" style="58" bestFit="1" customWidth="1"/>
    <col min="11780" max="11780" width="16.28515625" style="58" bestFit="1" customWidth="1"/>
    <col min="11781" max="11781" width="2.28515625" style="58" customWidth="1"/>
    <col min="11782" max="11782" width="23.42578125" style="58" bestFit="1" customWidth="1"/>
    <col min="11783" max="11783" width="16.7109375" style="58" bestFit="1" customWidth="1"/>
    <col min="11784" max="11784" width="10.28515625" style="58" bestFit="1" customWidth="1"/>
    <col min="11785" max="11785" width="2.28515625" style="58" customWidth="1"/>
    <col min="11786" max="11786" width="18.85546875" style="58" customWidth="1"/>
    <col min="11787" max="11787" width="10.28515625" style="58" bestFit="1" customWidth="1"/>
    <col min="11788" max="12032" width="16.28515625" style="58"/>
    <col min="12033" max="12033" width="7.85546875" style="58" bestFit="1" customWidth="1"/>
    <col min="12034" max="12034" width="2.28515625" style="58" customWidth="1"/>
    <col min="12035" max="12035" width="26.7109375" style="58" bestFit="1" customWidth="1"/>
    <col min="12036" max="12036" width="16.28515625" style="58" bestFit="1" customWidth="1"/>
    <col min="12037" max="12037" width="2.28515625" style="58" customWidth="1"/>
    <col min="12038" max="12038" width="23.42578125" style="58" bestFit="1" customWidth="1"/>
    <col min="12039" max="12039" width="16.7109375" style="58" bestFit="1" customWidth="1"/>
    <col min="12040" max="12040" width="10.28515625" style="58" bestFit="1" customWidth="1"/>
    <col min="12041" max="12041" width="2.28515625" style="58" customWidth="1"/>
    <col min="12042" max="12042" width="18.85546875" style="58" customWidth="1"/>
    <col min="12043" max="12043" width="10.28515625" style="58" bestFit="1" customWidth="1"/>
    <col min="12044" max="12288" width="16.28515625" style="58"/>
    <col min="12289" max="12289" width="7.85546875" style="58" bestFit="1" customWidth="1"/>
    <col min="12290" max="12290" width="2.28515625" style="58" customWidth="1"/>
    <col min="12291" max="12291" width="26.7109375" style="58" bestFit="1" customWidth="1"/>
    <col min="12292" max="12292" width="16.28515625" style="58" bestFit="1" customWidth="1"/>
    <col min="12293" max="12293" width="2.28515625" style="58" customWidth="1"/>
    <col min="12294" max="12294" width="23.42578125" style="58" bestFit="1" customWidth="1"/>
    <col min="12295" max="12295" width="16.7109375" style="58" bestFit="1" customWidth="1"/>
    <col min="12296" max="12296" width="10.28515625" style="58" bestFit="1" customWidth="1"/>
    <col min="12297" max="12297" width="2.28515625" style="58" customWidth="1"/>
    <col min="12298" max="12298" width="18.85546875" style="58" customWidth="1"/>
    <col min="12299" max="12299" width="10.28515625" style="58" bestFit="1" customWidth="1"/>
    <col min="12300" max="12544" width="16.28515625" style="58"/>
    <col min="12545" max="12545" width="7.85546875" style="58" bestFit="1" customWidth="1"/>
    <col min="12546" max="12546" width="2.28515625" style="58" customWidth="1"/>
    <col min="12547" max="12547" width="26.7109375" style="58" bestFit="1" customWidth="1"/>
    <col min="12548" max="12548" width="16.28515625" style="58" bestFit="1" customWidth="1"/>
    <col min="12549" max="12549" width="2.28515625" style="58" customWidth="1"/>
    <col min="12550" max="12550" width="23.42578125" style="58" bestFit="1" customWidth="1"/>
    <col min="12551" max="12551" width="16.7109375" style="58" bestFit="1" customWidth="1"/>
    <col min="12552" max="12552" width="10.28515625" style="58" bestFit="1" customWidth="1"/>
    <col min="12553" max="12553" width="2.28515625" style="58" customWidth="1"/>
    <col min="12554" max="12554" width="18.85546875" style="58" customWidth="1"/>
    <col min="12555" max="12555" width="10.28515625" style="58" bestFit="1" customWidth="1"/>
    <col min="12556" max="12800" width="16.28515625" style="58"/>
    <col min="12801" max="12801" width="7.85546875" style="58" bestFit="1" customWidth="1"/>
    <col min="12802" max="12802" width="2.28515625" style="58" customWidth="1"/>
    <col min="12803" max="12803" width="26.7109375" style="58" bestFit="1" customWidth="1"/>
    <col min="12804" max="12804" width="16.28515625" style="58" bestFit="1" customWidth="1"/>
    <col min="12805" max="12805" width="2.28515625" style="58" customWidth="1"/>
    <col min="12806" max="12806" width="23.42578125" style="58" bestFit="1" customWidth="1"/>
    <col min="12807" max="12807" width="16.7109375" style="58" bestFit="1" customWidth="1"/>
    <col min="12808" max="12808" width="10.28515625" style="58" bestFit="1" customWidth="1"/>
    <col min="12809" max="12809" width="2.28515625" style="58" customWidth="1"/>
    <col min="12810" max="12810" width="18.85546875" style="58" customWidth="1"/>
    <col min="12811" max="12811" width="10.28515625" style="58" bestFit="1" customWidth="1"/>
    <col min="12812" max="13056" width="16.28515625" style="58"/>
    <col min="13057" max="13057" width="7.85546875" style="58" bestFit="1" customWidth="1"/>
    <col min="13058" max="13058" width="2.28515625" style="58" customWidth="1"/>
    <col min="13059" max="13059" width="26.7109375" style="58" bestFit="1" customWidth="1"/>
    <col min="13060" max="13060" width="16.28515625" style="58" bestFit="1" customWidth="1"/>
    <col min="13061" max="13061" width="2.28515625" style="58" customWidth="1"/>
    <col min="13062" max="13062" width="23.42578125" style="58" bestFit="1" customWidth="1"/>
    <col min="13063" max="13063" width="16.7109375" style="58" bestFit="1" customWidth="1"/>
    <col min="13064" max="13064" width="10.28515625" style="58" bestFit="1" customWidth="1"/>
    <col min="13065" max="13065" width="2.28515625" style="58" customWidth="1"/>
    <col min="13066" max="13066" width="18.85546875" style="58" customWidth="1"/>
    <col min="13067" max="13067" width="10.28515625" style="58" bestFit="1" customWidth="1"/>
    <col min="13068" max="13312" width="16.28515625" style="58"/>
    <col min="13313" max="13313" width="7.85546875" style="58" bestFit="1" customWidth="1"/>
    <col min="13314" max="13314" width="2.28515625" style="58" customWidth="1"/>
    <col min="13315" max="13315" width="26.7109375" style="58" bestFit="1" customWidth="1"/>
    <col min="13316" max="13316" width="16.28515625" style="58" bestFit="1" customWidth="1"/>
    <col min="13317" max="13317" width="2.28515625" style="58" customWidth="1"/>
    <col min="13318" max="13318" width="23.42578125" style="58" bestFit="1" customWidth="1"/>
    <col min="13319" max="13319" width="16.7109375" style="58" bestFit="1" customWidth="1"/>
    <col min="13320" max="13320" width="10.28515625" style="58" bestFit="1" customWidth="1"/>
    <col min="13321" max="13321" width="2.28515625" style="58" customWidth="1"/>
    <col min="13322" max="13322" width="18.85546875" style="58" customWidth="1"/>
    <col min="13323" max="13323" width="10.28515625" style="58" bestFit="1" customWidth="1"/>
    <col min="13324" max="13568" width="16.28515625" style="58"/>
    <col min="13569" max="13569" width="7.85546875" style="58" bestFit="1" customWidth="1"/>
    <col min="13570" max="13570" width="2.28515625" style="58" customWidth="1"/>
    <col min="13571" max="13571" width="26.7109375" style="58" bestFit="1" customWidth="1"/>
    <col min="13572" max="13572" width="16.28515625" style="58" bestFit="1" customWidth="1"/>
    <col min="13573" max="13573" width="2.28515625" style="58" customWidth="1"/>
    <col min="13574" max="13574" width="23.42578125" style="58" bestFit="1" customWidth="1"/>
    <col min="13575" max="13575" width="16.7109375" style="58" bestFit="1" customWidth="1"/>
    <col min="13576" max="13576" width="10.28515625" style="58" bestFit="1" customWidth="1"/>
    <col min="13577" max="13577" width="2.28515625" style="58" customWidth="1"/>
    <col min="13578" max="13578" width="18.85546875" style="58" customWidth="1"/>
    <col min="13579" max="13579" width="10.28515625" style="58" bestFit="1" customWidth="1"/>
    <col min="13580" max="13824" width="16.28515625" style="58"/>
    <col min="13825" max="13825" width="7.85546875" style="58" bestFit="1" customWidth="1"/>
    <col min="13826" max="13826" width="2.28515625" style="58" customWidth="1"/>
    <col min="13827" max="13827" width="26.7109375" style="58" bestFit="1" customWidth="1"/>
    <col min="13828" max="13828" width="16.28515625" style="58" bestFit="1" customWidth="1"/>
    <col min="13829" max="13829" width="2.28515625" style="58" customWidth="1"/>
    <col min="13830" max="13830" width="23.42578125" style="58" bestFit="1" customWidth="1"/>
    <col min="13831" max="13831" width="16.7109375" style="58" bestFit="1" customWidth="1"/>
    <col min="13832" max="13832" width="10.28515625" style="58" bestFit="1" customWidth="1"/>
    <col min="13833" max="13833" width="2.28515625" style="58" customWidth="1"/>
    <col min="13834" max="13834" width="18.85546875" style="58" customWidth="1"/>
    <col min="13835" max="13835" width="10.28515625" style="58" bestFit="1" customWidth="1"/>
    <col min="13836" max="14080" width="16.28515625" style="58"/>
    <col min="14081" max="14081" width="7.85546875" style="58" bestFit="1" customWidth="1"/>
    <col min="14082" max="14082" width="2.28515625" style="58" customWidth="1"/>
    <col min="14083" max="14083" width="26.7109375" style="58" bestFit="1" customWidth="1"/>
    <col min="14084" max="14084" width="16.28515625" style="58" bestFit="1" customWidth="1"/>
    <col min="14085" max="14085" width="2.28515625" style="58" customWidth="1"/>
    <col min="14086" max="14086" width="23.42578125" style="58" bestFit="1" customWidth="1"/>
    <col min="14087" max="14087" width="16.7109375" style="58" bestFit="1" customWidth="1"/>
    <col min="14088" max="14088" width="10.28515625" style="58" bestFit="1" customWidth="1"/>
    <col min="14089" max="14089" width="2.28515625" style="58" customWidth="1"/>
    <col min="14090" max="14090" width="18.85546875" style="58" customWidth="1"/>
    <col min="14091" max="14091" width="10.28515625" style="58" bestFit="1" customWidth="1"/>
    <col min="14092" max="14336" width="16.28515625" style="58"/>
    <col min="14337" max="14337" width="7.85546875" style="58" bestFit="1" customWidth="1"/>
    <col min="14338" max="14338" width="2.28515625" style="58" customWidth="1"/>
    <col min="14339" max="14339" width="26.7109375" style="58" bestFit="1" customWidth="1"/>
    <col min="14340" max="14340" width="16.28515625" style="58" bestFit="1" customWidth="1"/>
    <col min="14341" max="14341" width="2.28515625" style="58" customWidth="1"/>
    <col min="14342" max="14342" width="23.42578125" style="58" bestFit="1" customWidth="1"/>
    <col min="14343" max="14343" width="16.7109375" style="58" bestFit="1" customWidth="1"/>
    <col min="14344" max="14344" width="10.28515625" style="58" bestFit="1" customWidth="1"/>
    <col min="14345" max="14345" width="2.28515625" style="58" customWidth="1"/>
    <col min="14346" max="14346" width="18.85546875" style="58" customWidth="1"/>
    <col min="14347" max="14347" width="10.28515625" style="58" bestFit="1" customWidth="1"/>
    <col min="14348" max="14592" width="16.28515625" style="58"/>
    <col min="14593" max="14593" width="7.85546875" style="58" bestFit="1" customWidth="1"/>
    <col min="14594" max="14594" width="2.28515625" style="58" customWidth="1"/>
    <col min="14595" max="14595" width="26.7109375" style="58" bestFit="1" customWidth="1"/>
    <col min="14596" max="14596" width="16.28515625" style="58" bestFit="1" customWidth="1"/>
    <col min="14597" max="14597" width="2.28515625" style="58" customWidth="1"/>
    <col min="14598" max="14598" width="23.42578125" style="58" bestFit="1" customWidth="1"/>
    <col min="14599" max="14599" width="16.7109375" style="58" bestFit="1" customWidth="1"/>
    <col min="14600" max="14600" width="10.28515625" style="58" bestFit="1" customWidth="1"/>
    <col min="14601" max="14601" width="2.28515625" style="58" customWidth="1"/>
    <col min="14602" max="14602" width="18.85546875" style="58" customWidth="1"/>
    <col min="14603" max="14603" width="10.28515625" style="58" bestFit="1" customWidth="1"/>
    <col min="14604" max="14848" width="16.28515625" style="58"/>
    <col min="14849" max="14849" width="7.85546875" style="58" bestFit="1" customWidth="1"/>
    <col min="14850" max="14850" width="2.28515625" style="58" customWidth="1"/>
    <col min="14851" max="14851" width="26.7109375" style="58" bestFit="1" customWidth="1"/>
    <col min="14852" max="14852" width="16.28515625" style="58" bestFit="1" customWidth="1"/>
    <col min="14853" max="14853" width="2.28515625" style="58" customWidth="1"/>
    <col min="14854" max="14854" width="23.42578125" style="58" bestFit="1" customWidth="1"/>
    <col min="14855" max="14855" width="16.7109375" style="58" bestFit="1" customWidth="1"/>
    <col min="14856" max="14856" width="10.28515625" style="58" bestFit="1" customWidth="1"/>
    <col min="14857" max="14857" width="2.28515625" style="58" customWidth="1"/>
    <col min="14858" max="14858" width="18.85546875" style="58" customWidth="1"/>
    <col min="14859" max="14859" width="10.28515625" style="58" bestFit="1" customWidth="1"/>
    <col min="14860" max="15104" width="16.28515625" style="58"/>
    <col min="15105" max="15105" width="7.85546875" style="58" bestFit="1" customWidth="1"/>
    <col min="15106" max="15106" width="2.28515625" style="58" customWidth="1"/>
    <col min="15107" max="15107" width="26.7109375" style="58" bestFit="1" customWidth="1"/>
    <col min="15108" max="15108" width="16.28515625" style="58" bestFit="1" customWidth="1"/>
    <col min="15109" max="15109" width="2.28515625" style="58" customWidth="1"/>
    <col min="15110" max="15110" width="23.42578125" style="58" bestFit="1" customWidth="1"/>
    <col min="15111" max="15111" width="16.7109375" style="58" bestFit="1" customWidth="1"/>
    <col min="15112" max="15112" width="10.28515625" style="58" bestFit="1" customWidth="1"/>
    <col min="15113" max="15113" width="2.28515625" style="58" customWidth="1"/>
    <col min="15114" max="15114" width="18.85546875" style="58" customWidth="1"/>
    <col min="15115" max="15115" width="10.28515625" style="58" bestFit="1" customWidth="1"/>
    <col min="15116" max="15360" width="16.28515625" style="58"/>
    <col min="15361" max="15361" width="7.85546875" style="58" bestFit="1" customWidth="1"/>
    <col min="15362" max="15362" width="2.28515625" style="58" customWidth="1"/>
    <col min="15363" max="15363" width="26.7109375" style="58" bestFit="1" customWidth="1"/>
    <col min="15364" max="15364" width="16.28515625" style="58" bestFit="1" customWidth="1"/>
    <col min="15365" max="15365" width="2.28515625" style="58" customWidth="1"/>
    <col min="15366" max="15366" width="23.42578125" style="58" bestFit="1" customWidth="1"/>
    <col min="15367" max="15367" width="16.7109375" style="58" bestFit="1" customWidth="1"/>
    <col min="15368" max="15368" width="10.28515625" style="58" bestFit="1" customWidth="1"/>
    <col min="15369" max="15369" width="2.28515625" style="58" customWidth="1"/>
    <col min="15370" max="15370" width="18.85546875" style="58" customWidth="1"/>
    <col min="15371" max="15371" width="10.28515625" style="58" bestFit="1" customWidth="1"/>
    <col min="15372" max="15616" width="16.28515625" style="58"/>
    <col min="15617" max="15617" width="7.85546875" style="58" bestFit="1" customWidth="1"/>
    <col min="15618" max="15618" width="2.28515625" style="58" customWidth="1"/>
    <col min="15619" max="15619" width="26.7109375" style="58" bestFit="1" customWidth="1"/>
    <col min="15620" max="15620" width="16.28515625" style="58" bestFit="1" customWidth="1"/>
    <col min="15621" max="15621" width="2.28515625" style="58" customWidth="1"/>
    <col min="15622" max="15622" width="23.42578125" style="58" bestFit="1" customWidth="1"/>
    <col min="15623" max="15623" width="16.7109375" style="58" bestFit="1" customWidth="1"/>
    <col min="15624" max="15624" width="10.28515625" style="58" bestFit="1" customWidth="1"/>
    <col min="15625" max="15625" width="2.28515625" style="58" customWidth="1"/>
    <col min="15626" max="15626" width="18.85546875" style="58" customWidth="1"/>
    <col min="15627" max="15627" width="10.28515625" style="58" bestFit="1" customWidth="1"/>
    <col min="15628" max="15872" width="16.28515625" style="58"/>
    <col min="15873" max="15873" width="7.85546875" style="58" bestFit="1" customWidth="1"/>
    <col min="15874" max="15874" width="2.28515625" style="58" customWidth="1"/>
    <col min="15875" max="15875" width="26.7109375" style="58" bestFit="1" customWidth="1"/>
    <col min="15876" max="15876" width="16.28515625" style="58" bestFit="1" customWidth="1"/>
    <col min="15877" max="15877" width="2.28515625" style="58" customWidth="1"/>
    <col min="15878" max="15878" width="23.42578125" style="58" bestFit="1" customWidth="1"/>
    <col min="15879" max="15879" width="16.7109375" style="58" bestFit="1" customWidth="1"/>
    <col min="15880" max="15880" width="10.28515625" style="58" bestFit="1" customWidth="1"/>
    <col min="15881" max="15881" width="2.28515625" style="58" customWidth="1"/>
    <col min="15882" max="15882" width="18.85546875" style="58" customWidth="1"/>
    <col min="15883" max="15883" width="10.28515625" style="58" bestFit="1" customWidth="1"/>
    <col min="15884" max="16128" width="16.28515625" style="58"/>
    <col min="16129" max="16129" width="7.85546875" style="58" bestFit="1" customWidth="1"/>
    <col min="16130" max="16130" width="2.28515625" style="58" customWidth="1"/>
    <col min="16131" max="16131" width="26.7109375" style="58" bestFit="1" customWidth="1"/>
    <col min="16132" max="16132" width="16.28515625" style="58" bestFit="1" customWidth="1"/>
    <col min="16133" max="16133" width="2.28515625" style="58" customWidth="1"/>
    <col min="16134" max="16134" width="23.42578125" style="58" bestFit="1" customWidth="1"/>
    <col min="16135" max="16135" width="16.7109375" style="58" bestFit="1" customWidth="1"/>
    <col min="16136" max="16136" width="10.28515625" style="58" bestFit="1" customWidth="1"/>
    <col min="16137" max="16137" width="2.28515625" style="58" customWidth="1"/>
    <col min="16138" max="16138" width="18.85546875" style="58" customWidth="1"/>
    <col min="16139" max="16139" width="10.28515625" style="58" bestFit="1" customWidth="1"/>
    <col min="16140" max="16384" width="16.28515625" style="58"/>
  </cols>
  <sheetData>
    <row r="1" spans="1:11">
      <c r="A1" s="146" t="s">
        <v>65</v>
      </c>
      <c r="B1" s="146"/>
      <c r="C1" s="146"/>
      <c r="D1" s="128"/>
      <c r="E1" s="128"/>
      <c r="F1" s="62"/>
      <c r="G1" s="62"/>
      <c r="H1" s="62"/>
      <c r="I1" s="100"/>
      <c r="J1" s="60" t="s">
        <v>89</v>
      </c>
      <c r="K1" s="62"/>
    </row>
    <row r="2" spans="1:11">
      <c r="A2" s="146" t="s">
        <v>2</v>
      </c>
      <c r="B2" s="146"/>
      <c r="C2" s="146"/>
      <c r="D2" s="128"/>
      <c r="E2" s="128"/>
      <c r="F2" s="62"/>
      <c r="G2" s="62"/>
      <c r="H2" s="62"/>
      <c r="I2" s="100"/>
      <c r="J2" s="60" t="s">
        <v>3</v>
      </c>
    </row>
    <row r="3" spans="1:11">
      <c r="A3" s="146" t="s">
        <v>4</v>
      </c>
      <c r="B3" s="146"/>
      <c r="C3" s="146"/>
      <c r="D3" s="128"/>
      <c r="E3" s="128"/>
      <c r="F3" s="62"/>
      <c r="G3" s="62"/>
      <c r="H3" s="62"/>
      <c r="I3" s="100"/>
      <c r="J3" s="60" t="s">
        <v>91</v>
      </c>
    </row>
    <row r="7" spans="1:11" ht="15.75">
      <c r="C7" s="63" t="s">
        <v>51</v>
      </c>
      <c r="D7" s="63"/>
      <c r="E7" s="63"/>
    </row>
    <row r="10" spans="1:11">
      <c r="A10" s="64" t="s">
        <v>6</v>
      </c>
    </row>
    <row r="11" spans="1:11">
      <c r="A11" s="79">
        <v>1</v>
      </c>
      <c r="B11" s="65"/>
    </row>
    <row r="12" spans="1:11">
      <c r="A12" s="79">
        <v>2</v>
      </c>
      <c r="D12" s="147" t="s">
        <v>8</v>
      </c>
      <c r="E12" s="147"/>
      <c r="F12" s="147"/>
      <c r="G12" s="147"/>
      <c r="H12" s="147"/>
      <c r="I12" s="101"/>
      <c r="J12" s="147" t="s">
        <v>9</v>
      </c>
      <c r="K12" s="147"/>
    </row>
    <row r="13" spans="1:11">
      <c r="A13" s="79">
        <v>3</v>
      </c>
      <c r="D13" s="102" t="s">
        <v>11</v>
      </c>
      <c r="E13" s="102"/>
      <c r="F13" s="103" t="s">
        <v>66</v>
      </c>
      <c r="G13" s="104" t="s">
        <v>67</v>
      </c>
      <c r="H13" s="103" t="s">
        <v>59</v>
      </c>
      <c r="I13" s="105"/>
      <c r="J13" s="106" t="s">
        <v>67</v>
      </c>
      <c r="K13" s="107" t="s">
        <v>59</v>
      </c>
    </row>
    <row r="14" spans="1:11">
      <c r="A14" s="79">
        <v>4</v>
      </c>
      <c r="D14" s="102"/>
      <c r="E14" s="102"/>
      <c r="F14" s="103"/>
      <c r="G14" s="104"/>
      <c r="H14" s="103"/>
      <c r="I14" s="105"/>
      <c r="J14" s="106"/>
      <c r="K14" s="107"/>
    </row>
    <row r="15" spans="1:11">
      <c r="A15" s="79">
        <v>5</v>
      </c>
      <c r="C15" s="108" t="s">
        <v>68</v>
      </c>
      <c r="E15" s="108"/>
    </row>
    <row r="16" spans="1:11">
      <c r="A16" s="79">
        <v>6</v>
      </c>
      <c r="C16" s="109" t="s">
        <v>69</v>
      </c>
      <c r="D16" s="129"/>
      <c r="E16" s="109"/>
      <c r="F16" s="129"/>
      <c r="G16" s="110">
        <v>0.98499999999999999</v>
      </c>
      <c r="H16" s="129"/>
      <c r="I16" s="111"/>
      <c r="J16" s="112">
        <v>0.98499999999999999</v>
      </c>
      <c r="K16" s="130"/>
    </row>
    <row r="17" spans="1:11">
      <c r="A17" s="79">
        <v>7</v>
      </c>
      <c r="C17" s="109" t="s">
        <v>70</v>
      </c>
      <c r="D17" s="129"/>
      <c r="E17" s="109"/>
      <c r="F17" s="129"/>
      <c r="G17" s="110">
        <v>0.98499999999999999</v>
      </c>
      <c r="H17" s="129"/>
      <c r="I17" s="111"/>
      <c r="J17" s="112">
        <v>0.98499999999999999</v>
      </c>
      <c r="K17" s="130"/>
    </row>
    <row r="18" spans="1:11">
      <c r="A18" s="79">
        <v>8</v>
      </c>
      <c r="C18" s="109" t="s">
        <v>71</v>
      </c>
      <c r="D18" s="129"/>
      <c r="E18" s="109"/>
      <c r="F18" s="129"/>
      <c r="G18" s="110">
        <v>0.98499999999999999</v>
      </c>
      <c r="H18" s="129"/>
      <c r="I18" s="111"/>
      <c r="J18" s="112">
        <v>0.98499999999999999</v>
      </c>
      <c r="K18" s="130"/>
    </row>
    <row r="19" spans="1:11">
      <c r="A19" s="79">
        <v>9</v>
      </c>
      <c r="C19" s="109" t="s">
        <v>72</v>
      </c>
      <c r="D19" s="129"/>
      <c r="E19" s="109"/>
      <c r="F19" s="129"/>
      <c r="G19" s="110">
        <v>0.98499999999999999</v>
      </c>
      <c r="H19" s="129"/>
      <c r="I19" s="111"/>
      <c r="J19" s="112">
        <v>0.98499999999999999</v>
      </c>
      <c r="K19" s="130"/>
    </row>
    <row r="20" spans="1:11">
      <c r="A20" s="79">
        <v>10</v>
      </c>
      <c r="C20" s="109" t="s">
        <v>73</v>
      </c>
      <c r="D20" s="129"/>
      <c r="E20" s="109"/>
      <c r="F20" s="129"/>
      <c r="G20" s="110">
        <v>1</v>
      </c>
      <c r="H20" s="129"/>
      <c r="I20" s="111"/>
      <c r="J20" s="112">
        <v>1</v>
      </c>
      <c r="K20" s="130"/>
    </row>
    <row r="21" spans="1:11">
      <c r="A21" s="79">
        <v>11</v>
      </c>
      <c r="C21" s="109" t="s">
        <v>72</v>
      </c>
      <c r="D21" s="129"/>
      <c r="E21" s="109"/>
      <c r="F21" s="129"/>
      <c r="G21" s="110">
        <v>1</v>
      </c>
      <c r="H21" s="129"/>
      <c r="I21" s="111"/>
      <c r="J21" s="112">
        <v>1</v>
      </c>
      <c r="K21" s="130"/>
    </row>
    <row r="22" spans="1:11">
      <c r="A22" s="79">
        <v>12</v>
      </c>
      <c r="C22" s="113" t="s">
        <v>74</v>
      </c>
      <c r="D22" s="129"/>
      <c r="E22" s="113"/>
      <c r="F22" s="129"/>
      <c r="G22" s="110">
        <v>1</v>
      </c>
      <c r="H22" s="129"/>
      <c r="I22" s="111"/>
      <c r="J22" s="112">
        <v>1</v>
      </c>
      <c r="K22" s="130"/>
    </row>
    <row r="23" spans="1:11">
      <c r="A23" s="79">
        <v>13</v>
      </c>
      <c r="C23" s="114" t="s">
        <v>75</v>
      </c>
      <c r="D23" s="129"/>
      <c r="E23" s="114"/>
      <c r="F23" s="129"/>
      <c r="G23" s="110">
        <v>1</v>
      </c>
      <c r="H23" s="129"/>
      <c r="I23" s="111"/>
      <c r="J23" s="112">
        <v>1</v>
      </c>
      <c r="K23" s="130"/>
    </row>
    <row r="24" spans="1:11">
      <c r="A24" s="79">
        <v>14</v>
      </c>
      <c r="C24" s="109" t="s">
        <v>72</v>
      </c>
      <c r="D24" s="129"/>
      <c r="E24" s="109"/>
      <c r="F24" s="129"/>
      <c r="G24" s="110">
        <v>1</v>
      </c>
      <c r="H24" s="129"/>
      <c r="I24" s="111"/>
      <c r="J24" s="112">
        <v>1</v>
      </c>
      <c r="K24" s="130"/>
    </row>
    <row r="25" spans="1:11">
      <c r="A25" s="79">
        <v>15</v>
      </c>
      <c r="C25" s="115"/>
      <c r="D25" s="116">
        <v>1732935</v>
      </c>
      <c r="E25" s="115"/>
      <c r="F25" s="116">
        <v>1630125.5800000003</v>
      </c>
      <c r="G25" s="117"/>
      <c r="H25" s="116">
        <v>1614645.1651000001</v>
      </c>
      <c r="I25" s="111"/>
      <c r="J25" s="112"/>
      <c r="K25" s="118">
        <v>1614645.1651000001</v>
      </c>
    </row>
    <row r="26" spans="1:11">
      <c r="A26" s="79">
        <v>16</v>
      </c>
      <c r="C26" s="115"/>
      <c r="D26" s="111"/>
      <c r="E26" s="115"/>
      <c r="F26" s="111"/>
      <c r="G26" s="117"/>
      <c r="H26" s="111"/>
      <c r="I26" s="111"/>
      <c r="J26" s="112"/>
      <c r="K26" s="92"/>
    </row>
    <row r="27" spans="1:11">
      <c r="A27" s="79">
        <v>17</v>
      </c>
      <c r="C27" s="115"/>
      <c r="D27" s="111"/>
      <c r="E27" s="115"/>
      <c r="F27" s="111"/>
      <c r="G27" s="117"/>
      <c r="H27" s="111"/>
      <c r="I27" s="111"/>
      <c r="J27" s="112"/>
      <c r="K27" s="92"/>
    </row>
    <row r="28" spans="1:11">
      <c r="A28" s="79">
        <v>18</v>
      </c>
      <c r="C28" s="108" t="s">
        <v>76</v>
      </c>
      <c r="D28" s="84"/>
      <c r="E28" s="108"/>
      <c r="F28" s="84"/>
      <c r="G28" s="110"/>
      <c r="H28" s="84"/>
      <c r="I28" s="111"/>
      <c r="J28" s="112"/>
      <c r="K28" s="69"/>
    </row>
    <row r="29" spans="1:11">
      <c r="A29" s="79">
        <v>19</v>
      </c>
      <c r="C29" s="109" t="s">
        <v>69</v>
      </c>
      <c r="D29" s="129"/>
      <c r="E29" s="109"/>
      <c r="F29" s="129"/>
      <c r="G29" s="110">
        <v>0.95</v>
      </c>
      <c r="H29" s="129"/>
      <c r="I29" s="111"/>
      <c r="J29" s="119">
        <v>0.47499999999999998</v>
      </c>
      <c r="K29" s="130"/>
    </row>
    <row r="30" spans="1:11">
      <c r="A30" s="79">
        <v>20</v>
      </c>
      <c r="C30" s="109" t="s">
        <v>70</v>
      </c>
      <c r="D30" s="129"/>
      <c r="E30" s="109"/>
      <c r="F30" s="129"/>
      <c r="G30" s="110">
        <v>0.95</v>
      </c>
      <c r="H30" s="129"/>
      <c r="I30" s="111"/>
      <c r="J30" s="119">
        <v>0.47499999999999998</v>
      </c>
      <c r="K30" s="130"/>
    </row>
    <row r="31" spans="1:11">
      <c r="A31" s="79">
        <v>21</v>
      </c>
      <c r="C31" s="109" t="s">
        <v>72</v>
      </c>
      <c r="D31" s="129"/>
      <c r="E31" s="109"/>
      <c r="F31" s="129"/>
      <c r="G31" s="110">
        <v>0.95</v>
      </c>
      <c r="H31" s="129"/>
      <c r="I31" s="111"/>
      <c r="J31" s="119">
        <v>0.47499999999999998</v>
      </c>
      <c r="K31" s="130"/>
    </row>
    <row r="32" spans="1:11">
      <c r="A32" s="79">
        <v>22</v>
      </c>
      <c r="C32" s="109" t="s">
        <v>77</v>
      </c>
      <c r="D32" s="129"/>
      <c r="E32" s="109"/>
      <c r="F32" s="129"/>
      <c r="G32" s="110">
        <v>1</v>
      </c>
      <c r="H32" s="129"/>
      <c r="I32" s="111"/>
      <c r="J32" s="119">
        <v>0.5</v>
      </c>
      <c r="K32" s="130"/>
    </row>
    <row r="33" spans="1:11">
      <c r="A33" s="79">
        <v>23</v>
      </c>
      <c r="C33" s="109" t="s">
        <v>72</v>
      </c>
      <c r="D33" s="129"/>
      <c r="E33" s="109"/>
      <c r="F33" s="129"/>
      <c r="G33" s="110">
        <v>1</v>
      </c>
      <c r="H33" s="129"/>
      <c r="I33" s="111"/>
      <c r="J33" s="119">
        <v>0.5</v>
      </c>
      <c r="K33" s="130"/>
    </row>
    <row r="34" spans="1:11">
      <c r="A34" s="79">
        <v>24</v>
      </c>
      <c r="C34" s="109" t="s">
        <v>78</v>
      </c>
      <c r="D34" s="129"/>
      <c r="E34" s="109"/>
      <c r="F34" s="129"/>
      <c r="G34" s="110">
        <v>1</v>
      </c>
      <c r="H34" s="129"/>
      <c r="I34" s="111"/>
      <c r="J34" s="119">
        <v>0.5</v>
      </c>
      <c r="K34" s="130"/>
    </row>
    <row r="35" spans="1:11">
      <c r="A35" s="79">
        <v>25</v>
      </c>
      <c r="C35" s="109" t="s">
        <v>79</v>
      </c>
      <c r="D35" s="129"/>
      <c r="E35" s="109"/>
      <c r="F35" s="129"/>
      <c r="G35" s="110">
        <v>1</v>
      </c>
      <c r="H35" s="129"/>
      <c r="I35" s="111"/>
      <c r="J35" s="119">
        <v>0.5</v>
      </c>
      <c r="K35" s="130"/>
    </row>
    <row r="36" spans="1:11">
      <c r="A36" s="79">
        <v>26</v>
      </c>
      <c r="C36" s="109" t="s">
        <v>80</v>
      </c>
      <c r="D36" s="129"/>
      <c r="E36" s="109"/>
      <c r="F36" s="129"/>
      <c r="G36" s="110">
        <v>1</v>
      </c>
      <c r="H36" s="129"/>
      <c r="I36" s="111"/>
      <c r="J36" s="119">
        <v>0.5</v>
      </c>
      <c r="K36" s="130"/>
    </row>
    <row r="37" spans="1:11">
      <c r="A37" s="79">
        <v>27</v>
      </c>
      <c r="C37" s="109" t="s">
        <v>81</v>
      </c>
      <c r="D37" s="129"/>
      <c r="E37" s="109"/>
      <c r="F37" s="129"/>
      <c r="G37" s="110">
        <v>1</v>
      </c>
      <c r="H37" s="129"/>
      <c r="I37" s="111"/>
      <c r="J37" s="119">
        <v>0.5</v>
      </c>
      <c r="K37" s="130"/>
    </row>
    <row r="38" spans="1:11">
      <c r="A38" s="79">
        <v>28</v>
      </c>
      <c r="C38" s="109" t="s">
        <v>82</v>
      </c>
      <c r="D38" s="129"/>
      <c r="E38" s="109"/>
      <c r="F38" s="129"/>
      <c r="G38" s="110">
        <v>1</v>
      </c>
      <c r="H38" s="129"/>
      <c r="I38" s="111"/>
      <c r="J38" s="119">
        <v>0.5</v>
      </c>
      <c r="K38" s="130"/>
    </row>
    <row r="39" spans="1:11">
      <c r="A39" s="79">
        <v>29</v>
      </c>
      <c r="C39" s="109" t="s">
        <v>72</v>
      </c>
      <c r="D39" s="129"/>
      <c r="E39" s="109"/>
      <c r="F39" s="129"/>
      <c r="G39" s="110">
        <v>1</v>
      </c>
      <c r="H39" s="129"/>
      <c r="I39" s="111"/>
      <c r="J39" s="119">
        <v>0.5</v>
      </c>
      <c r="K39" s="131"/>
    </row>
    <row r="40" spans="1:11">
      <c r="A40" s="79">
        <v>30</v>
      </c>
      <c r="C40" s="115"/>
      <c r="D40" s="116">
        <v>1611586</v>
      </c>
      <c r="E40" s="115"/>
      <c r="F40" s="116">
        <v>1578127.81</v>
      </c>
      <c r="G40" s="117"/>
      <c r="H40" s="116">
        <v>1539801.5444999998</v>
      </c>
      <c r="I40" s="111"/>
      <c r="J40" s="112"/>
      <c r="K40" s="72">
        <v>769900.77224999992</v>
      </c>
    </row>
    <row r="41" spans="1:11">
      <c r="A41" s="79">
        <v>31</v>
      </c>
      <c r="C41" s="115"/>
      <c r="D41" s="111"/>
      <c r="E41" s="115"/>
      <c r="F41" s="111"/>
      <c r="G41" s="117"/>
      <c r="H41" s="111"/>
      <c r="I41" s="111"/>
      <c r="J41" s="112"/>
      <c r="K41" s="92"/>
    </row>
    <row r="42" spans="1:11">
      <c r="A42" s="79">
        <v>32</v>
      </c>
      <c r="C42" s="115"/>
      <c r="D42" s="111"/>
      <c r="E42" s="115"/>
      <c r="F42" s="111"/>
      <c r="G42" s="117"/>
      <c r="H42" s="111"/>
      <c r="I42" s="111"/>
      <c r="J42" s="112"/>
      <c r="K42" s="92"/>
    </row>
    <row r="43" spans="1:11">
      <c r="A43" s="79">
        <v>33</v>
      </c>
      <c r="C43" s="108" t="s">
        <v>83</v>
      </c>
      <c r="D43" s="84"/>
      <c r="E43" s="108"/>
      <c r="F43" s="84"/>
      <c r="G43" s="110"/>
      <c r="H43" s="84"/>
      <c r="I43" s="111"/>
      <c r="J43" s="112"/>
      <c r="K43" s="69"/>
    </row>
    <row r="44" spans="1:11">
      <c r="A44" s="79">
        <v>34</v>
      </c>
      <c r="C44" s="114" t="s">
        <v>84</v>
      </c>
      <c r="D44" s="129"/>
      <c r="E44" s="114"/>
      <c r="F44" s="129"/>
      <c r="G44" s="110">
        <v>1</v>
      </c>
      <c r="H44" s="129"/>
      <c r="I44" s="111"/>
      <c r="J44" s="112">
        <v>1</v>
      </c>
      <c r="K44" s="130"/>
    </row>
    <row r="45" spans="1:11">
      <c r="A45" s="79">
        <v>35</v>
      </c>
      <c r="C45" s="109" t="s">
        <v>85</v>
      </c>
      <c r="D45" s="129"/>
      <c r="E45" s="109"/>
      <c r="F45" s="129"/>
      <c r="G45" s="110">
        <v>1</v>
      </c>
      <c r="H45" s="129"/>
      <c r="I45" s="111"/>
      <c r="J45" s="112">
        <v>1</v>
      </c>
      <c r="K45" s="130"/>
    </row>
    <row r="46" spans="1:11">
      <c r="A46" s="79">
        <v>36</v>
      </c>
      <c r="C46" s="109" t="s">
        <v>86</v>
      </c>
      <c r="D46" s="129"/>
      <c r="E46" s="109"/>
      <c r="F46" s="129"/>
      <c r="G46" s="110">
        <v>1</v>
      </c>
      <c r="H46" s="129"/>
      <c r="I46" s="111"/>
      <c r="J46" s="112">
        <v>1</v>
      </c>
      <c r="K46" s="131"/>
    </row>
    <row r="47" spans="1:11">
      <c r="A47" s="79">
        <v>37</v>
      </c>
      <c r="C47" s="120"/>
      <c r="D47" s="116">
        <v>1378628</v>
      </c>
      <c r="E47" s="120"/>
      <c r="F47" s="116">
        <v>1378627.75</v>
      </c>
      <c r="H47" s="116">
        <v>1378627.75</v>
      </c>
      <c r="I47" s="111"/>
      <c r="J47" s="112"/>
      <c r="K47" s="72">
        <v>1378627.75</v>
      </c>
    </row>
    <row r="48" spans="1:11">
      <c r="A48" s="79">
        <v>38</v>
      </c>
    </row>
    <row r="49" spans="1:11">
      <c r="A49" s="79">
        <v>39</v>
      </c>
      <c r="G49" s="121"/>
    </row>
    <row r="50" spans="1:11" ht="13.5" thickBot="1">
      <c r="A50" s="79">
        <v>40</v>
      </c>
      <c r="C50" s="76" t="s">
        <v>59</v>
      </c>
      <c r="D50" s="122">
        <v>4723149</v>
      </c>
      <c r="E50" s="123">
        <v>1</v>
      </c>
      <c r="F50" s="122">
        <v>4586881.1400000006</v>
      </c>
      <c r="G50" s="124"/>
      <c r="H50" s="122">
        <v>4533074.4595999997</v>
      </c>
      <c r="I50" s="124"/>
      <c r="J50" s="125"/>
      <c r="K50" s="122">
        <v>3763173.6873500003</v>
      </c>
    </row>
    <row r="51" spans="1:11" ht="13.5" thickTop="1"/>
    <row r="54" spans="1:11">
      <c r="E54" s="126">
        <v>1</v>
      </c>
      <c r="F54" s="148" t="s">
        <v>87</v>
      </c>
      <c r="G54" s="148"/>
    </row>
  </sheetData>
  <mergeCells count="6">
    <mergeCell ref="J12:K12"/>
    <mergeCell ref="F54:G54"/>
    <mergeCell ref="A1:C1"/>
    <mergeCell ref="A2:C2"/>
    <mergeCell ref="A3:C3"/>
    <mergeCell ref="D12:H12"/>
  </mergeCells>
  <pageMargins left="0.7" right="0.7" top="0.75" bottom="0.75" header="0.3" footer="0.3"/>
  <pageSetup scale="67" orientation="portrait" r:id="rId1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2009-01-23T08:00:00+00:00</OpenedDate>
    <Date1 xmlns="dc463f71-b30c-4ab2-9473-d307f9d35888">2009-08-17T07:00:00+00:00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090134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CEE90129439E84DA799E573E626D7C9" ma:contentTypeVersion="123" ma:contentTypeDescription="" ma:contentTypeScope="" ma:versionID="2c61966dbd9e2250be38591c4b9692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D14CBD-ACE2-402B-A136-AF8B666C9E55}"/>
</file>

<file path=customXml/itemProps2.xml><?xml version="1.0" encoding="utf-8"?>
<ds:datastoreItem xmlns:ds="http://schemas.openxmlformats.org/officeDocument/2006/customXml" ds:itemID="{ADD4E2C9-0CC1-4988-8627-6D526B9C8C37}"/>
</file>

<file path=customXml/itemProps3.xml><?xml version="1.0" encoding="utf-8"?>
<ds:datastoreItem xmlns:ds="http://schemas.openxmlformats.org/officeDocument/2006/customXml" ds:itemID="{C172F7CE-EE85-4AAD-92CA-8D5FD928905E}"/>
</file>

<file path=customXml/itemProps4.xml><?xml version="1.0" encoding="utf-8"?>
<ds:datastoreItem xmlns:ds="http://schemas.openxmlformats.org/officeDocument/2006/customXml" ds:itemID="{6991FBAB-4237-4FBA-94F3-E9E0FB5EF2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Exhibit 2 - Labor - Non Exec</vt:lpstr>
      <vt:lpstr>Exhibit 2-Labor-Non Exe (Redac)</vt:lpstr>
      <vt:lpstr>Exhibit 3 - Labor Exec</vt:lpstr>
      <vt:lpstr>Exhibit 3 - Labor Exec (Redact)</vt:lpstr>
      <vt:lpstr>Exhibit No 4 - Mercury Emission</vt:lpstr>
      <vt:lpstr>Exhibit 5 - Insurance</vt:lpstr>
      <vt:lpstr>Exhibit 6 - Insurance</vt:lpstr>
      <vt:lpstr>Exhibit 6 - Insurance (Redacte)</vt:lpstr>
    </vt:vector>
  </TitlesOfParts>
  <Company>Washington Utilities and Transportation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M. C. LaRue</dc:creator>
  <cp:lastModifiedBy>BDeMarco</cp:lastModifiedBy>
  <cp:lastPrinted>2009-08-20T22:54:13Z</cp:lastPrinted>
  <dcterms:created xsi:type="dcterms:W3CDTF">2009-08-10T20:39:49Z</dcterms:created>
  <dcterms:modified xsi:type="dcterms:W3CDTF">2009-09-02T17:01:09Z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0x0101006E56B4D1795A2E4DB2F0B01679ED314A00ACEE90129439E84DA799E573E626D7C9</vt:lpwstr>
  </property>
  <property fmtid="{D5CDD505-2E9C-101B-9397-08002B2CF9AE}" pid="3" name="_docset_NoMedatataSyncRequired">
    <vt:lpwstr>False</vt:lpwstr>
  </property>
</Properties>
</file>