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435" windowWidth="9690" windowHeight="5895" tabRatio="339" activeTab="0"/>
  </bookViews>
  <sheets>
    <sheet name="2007" sheetId="1" r:id="rId1"/>
    <sheet name="Sheet1" sheetId="2" r:id="rId2"/>
  </sheets>
  <definedNames>
    <definedName name="_xlnm.Print_Area" localSheetId="0">'2007'!$A$1:$O$68</definedName>
  </definedNames>
  <calcPr fullCalcOnLoad="1"/>
</workbook>
</file>

<file path=xl/sharedStrings.xml><?xml version="1.0" encoding="utf-8"?>
<sst xmlns="http://schemas.openxmlformats.org/spreadsheetml/2006/main" count="50" uniqueCount="38">
  <si>
    <t>Adjustment</t>
  </si>
  <si>
    <t>TOTAL</t>
  </si>
  <si>
    <t>WNP-3 Exchange Power - Account 555</t>
  </si>
  <si>
    <t>Expense</t>
  </si>
  <si>
    <t>Calculated O&amp;M $/MWh (2)</t>
  </si>
  <si>
    <t>Avista Corp.</t>
  </si>
  <si>
    <t>Normalized Expense</t>
  </si>
  <si>
    <t>Rate (1)</t>
  </si>
  <si>
    <t>Modeled MWh</t>
  </si>
  <si>
    <t>2004-05</t>
  </si>
  <si>
    <t>2003-04</t>
  </si>
  <si>
    <t>Avg Esc.</t>
  </si>
  <si>
    <t>Midpoint</t>
  </si>
  <si>
    <t>$/MWh</t>
  </si>
  <si>
    <t>2005-06</t>
  </si>
  <si>
    <t>2006-07</t>
  </si>
  <si>
    <t>2007-08</t>
  </si>
  <si>
    <t>Authorized</t>
  </si>
  <si>
    <t>Proforma</t>
  </si>
  <si>
    <t>2008-09</t>
  </si>
  <si>
    <t>2009-10</t>
  </si>
  <si>
    <t>Actual</t>
  </si>
  <si>
    <t>Washington</t>
  </si>
  <si>
    <t>2010-11</t>
  </si>
  <si>
    <t>Avista</t>
  </si>
  <si>
    <t xml:space="preserve">Rate </t>
  </si>
  <si>
    <t>Difference:</t>
  </si>
  <si>
    <t>Jurisdictional:</t>
  </si>
  <si>
    <t>Production Factor:</t>
  </si>
  <si>
    <t>Revenue Factor</t>
  </si>
  <si>
    <t>WA RR:</t>
  </si>
  <si>
    <t>Staff/ICNU</t>
  </si>
  <si>
    <t>Docket No. UE-090134 et al</t>
  </si>
  <si>
    <t>Witness: Alan P. Buckley</t>
  </si>
  <si>
    <t>&amp; Don Schoenbeck</t>
  </si>
  <si>
    <t>Exhibit No.___(JT-3)</t>
  </si>
  <si>
    <t>Line No.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</si>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</sst>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  <numFmt numFmtId="167" formatCode="&quot;$&quot;#,##0"/>
    <numFmt numFmtId="168" formatCode="#,##0.0"/>
    <numFmt numFmtId="169" formatCode="0.000000"/>
    <numFmt numFmtId="170" formatCode="0.00000"/>
    <numFmt numFmtId="171" formatCode="0.000"/>
    <numFmt numFmtId="172" formatCode="#,##0.0_);[Red]\(#,##0.0\)"/>
    <numFmt numFmtId="173" formatCode="0.0%"/>
    <numFmt numFmtId="174" formatCode="0.000%"/>
    <numFmt numFmtId="175" formatCode="&quot;$&quot;#,##0.000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" fontId="4" fillId="0" borderId="0" xfId="0" applyNumberFormat="1" applyFont="1" applyAlignment="1">
      <alignment/>
    </xf>
    <xf numFmtId="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 horizontal="right"/>
    </xf>
    <xf numFmtId="167" fontId="4" fillId="0" borderId="14" xfId="0" applyNumberFormat="1" applyFont="1" applyBorder="1" applyAlignment="1">
      <alignment horizontal="right"/>
    </xf>
    <xf numFmtId="5" fontId="4" fillId="0" borderId="13" xfId="0" applyNumberFormat="1" applyFont="1" applyBorder="1" applyAlignment="1">
      <alignment horizontal="center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167" fontId="4" fillId="0" borderId="13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167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55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7" fontId="4" fillId="0" borderId="0" xfId="42" applyNumberFormat="1" applyFont="1" applyFill="1" applyAlignment="1" applyProtection="1">
      <alignment horizontal="right"/>
      <protection locked="0"/>
    </xf>
    <xf numFmtId="175" fontId="4" fillId="0" borderId="0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1">
      <selection activeCell="A1" sqref="A1:O68"/>
    </sheetView>
  </sheetViews>
  <sheetFormatPr defaultColWidth="11.375" defaultRowHeight="12.75"/>
  <cols>
    <col min="1" max="1" width="7.25390625" style="1" customWidth="1"/>
    <col min="2" max="2" width="28.375" style="1" customWidth="1"/>
    <col min="3" max="3" width="11.375" style="1" customWidth="1"/>
    <col min="4" max="15" width="10.75390625" style="2" customWidth="1"/>
    <col min="16" max="16" width="5.25390625" style="2" customWidth="1"/>
    <col min="17" max="19" width="10.75390625" style="2" customWidth="1"/>
    <col min="20" max="16384" width="11.375" style="1" customWidth="1"/>
  </cols>
  <sheetData>
    <row r="1" ht="15.75">
      <c r="M1" s="40" t="s">
        <v>35</v>
      </c>
    </row>
    <row r="2" ht="15.75">
      <c r="M2" s="40" t="s">
        <v>32</v>
      </c>
    </row>
    <row r="3" ht="15.75">
      <c r="M3" s="40" t="s">
        <v>33</v>
      </c>
    </row>
    <row r="4" ht="15.75">
      <c r="M4" s="40" t="s">
        <v>34</v>
      </c>
    </row>
    <row r="6" spans="9:13" ht="12.75">
      <c r="I6" s="3" t="s">
        <v>5</v>
      </c>
      <c r="M6" s="1"/>
    </row>
    <row r="7" spans="9:13" ht="12.75">
      <c r="I7" s="3" t="s">
        <v>6</v>
      </c>
      <c r="M7" s="1"/>
    </row>
    <row r="8" spans="9:13" ht="12.75">
      <c r="I8" s="3" t="s">
        <v>2</v>
      </c>
      <c r="M8" s="1"/>
    </row>
    <row r="9" spans="9:13" ht="12.75">
      <c r="I9" s="3" t="s">
        <v>22</v>
      </c>
      <c r="M9" s="1"/>
    </row>
    <row r="10" spans="2:4" ht="12.75">
      <c r="B10" s="4"/>
      <c r="D10" s="5"/>
    </row>
    <row r="11" spans="2:3" ht="12.75">
      <c r="B11" s="6"/>
      <c r="C11" s="7"/>
    </row>
    <row r="12" spans="2:19" s="4" customFormat="1" ht="12.75">
      <c r="B12" s="3" t="s">
        <v>24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2.75">
      <c r="A13" s="1" t="s">
        <v>36</v>
      </c>
      <c r="B13" s="6" t="s">
        <v>18</v>
      </c>
      <c r="C13" s="9" t="s">
        <v>1</v>
      </c>
      <c r="D13" s="10">
        <v>38717</v>
      </c>
      <c r="E13" s="10">
        <v>38748</v>
      </c>
      <c r="F13" s="10">
        <v>38776</v>
      </c>
      <c r="G13" s="10">
        <v>38807</v>
      </c>
      <c r="H13" s="10">
        <v>38837</v>
      </c>
      <c r="I13" s="10">
        <v>38868</v>
      </c>
      <c r="J13" s="10">
        <v>38898</v>
      </c>
      <c r="K13" s="10">
        <v>38929</v>
      </c>
      <c r="L13" s="10">
        <v>38960</v>
      </c>
      <c r="M13" s="10">
        <v>38990</v>
      </c>
      <c r="N13" s="10">
        <v>39021</v>
      </c>
      <c r="O13" s="10">
        <v>39051</v>
      </c>
      <c r="P13" s="1"/>
      <c r="Q13" s="1"/>
      <c r="R13" s="1"/>
      <c r="S13" s="1"/>
    </row>
    <row r="14" spans="3:19" ht="12.75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"/>
      <c r="Q14" s="1"/>
      <c r="R14" s="1"/>
      <c r="S14" s="1"/>
    </row>
    <row r="15" spans="1:19" ht="12.75">
      <c r="A15" s="4">
        <v>1</v>
      </c>
      <c r="B15" s="26" t="s">
        <v>8</v>
      </c>
      <c r="C15" s="14">
        <f>SUM(D15:O15)</f>
        <v>384032.890625</v>
      </c>
      <c r="D15" s="13">
        <v>79307.296875</v>
      </c>
      <c r="E15" s="13">
        <v>71632.3984375</v>
      </c>
      <c r="F15" s="13">
        <v>39149.8984375</v>
      </c>
      <c r="G15" s="13">
        <v>37887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76749</v>
      </c>
      <c r="O15" s="13">
        <v>79307.296875</v>
      </c>
      <c r="P15" s="1"/>
      <c r="Q15" s="1"/>
      <c r="R15" s="1"/>
      <c r="S15" s="1"/>
    </row>
    <row r="16" spans="1:19" ht="12.75" hidden="1">
      <c r="A16" s="4"/>
      <c r="B16" s="1" t="s">
        <v>4</v>
      </c>
      <c r="C16" s="14"/>
      <c r="D16" s="15">
        <v>29.66</v>
      </c>
      <c r="E16" s="15">
        <v>29.66</v>
      </c>
      <c r="F16" s="15">
        <v>30.58</v>
      </c>
      <c r="G16" s="15">
        <v>30.58</v>
      </c>
      <c r="H16" s="15">
        <v>30.58</v>
      </c>
      <c r="I16" s="15">
        <v>30.58</v>
      </c>
      <c r="P16" s="1"/>
      <c r="Q16" s="1"/>
      <c r="R16" s="1"/>
      <c r="S16" s="1"/>
    </row>
    <row r="17" spans="1:19" ht="7.5" customHeight="1">
      <c r="A17" s="4"/>
      <c r="C17" s="14"/>
      <c r="D17" s="15"/>
      <c r="E17" s="15"/>
      <c r="F17" s="15"/>
      <c r="G17" s="15"/>
      <c r="H17" s="15"/>
      <c r="I17" s="15"/>
      <c r="P17" s="1"/>
      <c r="Q17" s="1"/>
      <c r="R17" s="1"/>
      <c r="S17" s="1"/>
    </row>
    <row r="18" spans="1:19" ht="12.75">
      <c r="A18" s="4">
        <v>2</v>
      </c>
      <c r="B18" s="1" t="s">
        <v>7</v>
      </c>
      <c r="C18" s="14"/>
      <c r="D18" s="15">
        <f>$D67</f>
        <v>40.372247607064715</v>
      </c>
      <c r="E18" s="15">
        <f>$D67</f>
        <v>40.372247607064715</v>
      </c>
      <c r="F18" s="15">
        <f>$D67</f>
        <v>40.372247607064715</v>
      </c>
      <c r="G18" s="15">
        <f>$D67</f>
        <v>40.372247607064715</v>
      </c>
      <c r="H18" s="15"/>
      <c r="I18" s="15"/>
      <c r="N18" s="15">
        <f>$D68</f>
        <v>41.3894966187441</v>
      </c>
      <c r="O18" s="15">
        <f>$D68</f>
        <v>41.3894966187441</v>
      </c>
      <c r="P18" s="1"/>
      <c r="Q18" s="1"/>
      <c r="R18" s="1"/>
      <c r="S18" s="1"/>
    </row>
    <row r="19" spans="1:19" ht="7.5" customHeight="1">
      <c r="A19" s="4"/>
      <c r="C19" s="16"/>
      <c r="L19" s="17"/>
      <c r="M19" s="17"/>
      <c r="N19" s="17"/>
      <c r="O19" s="17"/>
      <c r="P19" s="1"/>
      <c r="Q19" s="1"/>
      <c r="R19" s="1"/>
      <c r="S19" s="1"/>
    </row>
    <row r="20" spans="1:19" ht="12.75">
      <c r="A20" s="4">
        <v>3</v>
      </c>
      <c r="B20" s="1" t="s">
        <v>3</v>
      </c>
      <c r="C20" s="8">
        <f>SUM(D20:O20)</f>
        <v>15663019.063331738</v>
      </c>
      <c r="D20" s="18">
        <f>D15*D18</f>
        <v>3201813.8264844897</v>
      </c>
      <c r="E20" s="18">
        <f>E15*E18</f>
        <v>2891960.9264066657</v>
      </c>
      <c r="F20" s="18">
        <f>F15*F18</f>
        <v>1580569.3935101859</v>
      </c>
      <c r="G20" s="18">
        <f>G15*G18</f>
        <v>1529583.345088861</v>
      </c>
      <c r="H20" s="18"/>
      <c r="I20" s="18"/>
      <c r="J20" s="18"/>
      <c r="K20" s="18"/>
      <c r="L20" s="18"/>
      <c r="M20" s="18"/>
      <c r="N20" s="18">
        <f>N15*N18</f>
        <v>3176602.475991991</v>
      </c>
      <c r="O20" s="18">
        <f>O15*O18</f>
        <v>3282489.0958495466</v>
      </c>
      <c r="P20" s="1"/>
      <c r="Q20" s="1"/>
      <c r="R20" s="1"/>
      <c r="S20" s="1"/>
    </row>
    <row r="21" spans="1:19" s="21" customFormat="1" ht="12.75">
      <c r="A21" s="41"/>
      <c r="B21" s="1"/>
      <c r="C21" s="19"/>
      <c r="D21" s="13"/>
      <c r="E21" s="20"/>
      <c r="F21" s="20"/>
      <c r="G21" s="20"/>
      <c r="H21" s="20"/>
      <c r="I21" s="20"/>
      <c r="J21" s="20"/>
      <c r="K21" s="20"/>
      <c r="L21" s="13"/>
      <c r="M21" s="13"/>
      <c r="N21" s="13"/>
      <c r="O21" s="13"/>
      <c r="P21" s="1"/>
      <c r="Q21" s="1"/>
      <c r="R21" s="1"/>
      <c r="S21" s="1"/>
    </row>
    <row r="22" spans="1:19" ht="12.75">
      <c r="A22" s="4"/>
      <c r="B22" s="6"/>
      <c r="C22" s="22"/>
      <c r="P22" s="1"/>
      <c r="Q22" s="1"/>
      <c r="R22" s="1"/>
      <c r="S22" s="1"/>
    </row>
    <row r="23" spans="1:19" ht="12.75">
      <c r="A23" s="4"/>
      <c r="B23" s="6" t="s">
        <v>17</v>
      </c>
      <c r="C23" s="9" t="s">
        <v>1</v>
      </c>
      <c r="D23" s="10">
        <v>37987</v>
      </c>
      <c r="E23" s="10">
        <v>38018</v>
      </c>
      <c r="F23" s="10">
        <v>38047</v>
      </c>
      <c r="G23" s="10">
        <v>38078</v>
      </c>
      <c r="H23" s="10">
        <v>38108</v>
      </c>
      <c r="I23" s="10">
        <v>38139</v>
      </c>
      <c r="J23" s="10">
        <v>38169</v>
      </c>
      <c r="K23" s="10">
        <v>38200</v>
      </c>
      <c r="L23" s="10">
        <v>38231</v>
      </c>
      <c r="M23" s="10">
        <v>37895</v>
      </c>
      <c r="N23" s="10">
        <v>37926</v>
      </c>
      <c r="O23" s="10">
        <v>37956</v>
      </c>
      <c r="P23" s="1"/>
      <c r="Q23" s="1"/>
      <c r="R23" s="1"/>
      <c r="S23" s="1"/>
    </row>
    <row r="24" spans="1:19" ht="9.75" customHeight="1">
      <c r="A24" s="4"/>
      <c r="B24" s="6"/>
      <c r="C24" s="3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"/>
      <c r="Q24" s="1"/>
      <c r="R24" s="1"/>
      <c r="S24" s="1"/>
    </row>
    <row r="25" spans="1:19" ht="12.75">
      <c r="A25" s="4">
        <v>4</v>
      </c>
      <c r="B25" s="1" t="s">
        <v>3</v>
      </c>
      <c r="C25" s="23">
        <f>SUM(D25:O25)</f>
        <v>12552970.64</v>
      </c>
      <c r="D25" s="32">
        <v>2591805.6</v>
      </c>
      <c r="E25" s="32">
        <v>2341949.19</v>
      </c>
      <c r="F25" s="32">
        <v>1279569.22</v>
      </c>
      <c r="G25" s="32">
        <v>1239294.28</v>
      </c>
      <c r="H25" s="32">
        <v>3</v>
      </c>
      <c r="I25" s="32">
        <v>-0.65</v>
      </c>
      <c r="J25" s="32">
        <v>0</v>
      </c>
      <c r="K25" s="32">
        <v>0</v>
      </c>
      <c r="L25" s="32">
        <v>0</v>
      </c>
      <c r="M25" s="32">
        <v>0</v>
      </c>
      <c r="N25" s="32">
        <v>2508544</v>
      </c>
      <c r="O25" s="32">
        <v>2591806</v>
      </c>
      <c r="P25" s="1"/>
      <c r="Q25" s="1"/>
      <c r="R25" s="1"/>
      <c r="S25" s="1"/>
    </row>
    <row r="26" spans="1:19" ht="12.75">
      <c r="A26" s="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"/>
      <c r="Q26" s="1"/>
      <c r="R26" s="1"/>
      <c r="S26" s="1"/>
    </row>
    <row r="27" spans="1:19" ht="12.75">
      <c r="A27" s="4">
        <v>5</v>
      </c>
      <c r="B27" s="6" t="s">
        <v>0</v>
      </c>
      <c r="C27" s="25">
        <f>SUM(D27:O27)</f>
        <v>3110048.4233317394</v>
      </c>
      <c r="D27" s="18">
        <f aca="true" t="shared" si="0" ref="D27:K27">D20-D25</f>
        <v>610008.2264844896</v>
      </c>
      <c r="E27" s="18">
        <f t="shared" si="0"/>
        <v>550011.7364066658</v>
      </c>
      <c r="F27" s="18">
        <f t="shared" si="0"/>
        <v>301000.1735101859</v>
      </c>
      <c r="G27" s="18">
        <f t="shared" si="0"/>
        <v>290289.0650888609</v>
      </c>
      <c r="H27" s="18">
        <f t="shared" si="0"/>
        <v>-3</v>
      </c>
      <c r="I27" s="18">
        <f t="shared" si="0"/>
        <v>0.65</v>
      </c>
      <c r="J27" s="18">
        <f t="shared" si="0"/>
        <v>0</v>
      </c>
      <c r="K27" s="18">
        <f t="shared" si="0"/>
        <v>0</v>
      </c>
      <c r="L27" s="18">
        <f>L20-L25</f>
        <v>0</v>
      </c>
      <c r="M27" s="18">
        <f>M20-M25</f>
        <v>0</v>
      </c>
      <c r="N27" s="18">
        <f>N20-N25</f>
        <v>668058.4759919909</v>
      </c>
      <c r="O27" s="18">
        <f>O20-O25</f>
        <v>690683.0958495466</v>
      </c>
      <c r="P27" s="1"/>
      <c r="Q27" s="1"/>
      <c r="R27" s="1"/>
      <c r="S27" s="1"/>
    </row>
    <row r="28" spans="1:19" ht="12.75">
      <c r="A28" s="4"/>
      <c r="B28" s="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"/>
      <c r="Q28" s="1"/>
      <c r="R28" s="1"/>
      <c r="S28" s="1"/>
    </row>
    <row r="29" spans="1:19" ht="12.75">
      <c r="A29" s="4"/>
      <c r="B29" s="6"/>
      <c r="P29" s="1"/>
      <c r="Q29" s="1"/>
      <c r="R29" s="1"/>
      <c r="S29" s="1"/>
    </row>
    <row r="30" spans="1:19" ht="12.75">
      <c r="A30" s="4"/>
      <c r="P30" s="1"/>
      <c r="Q30" s="1"/>
      <c r="R30" s="1"/>
      <c r="S30" s="1"/>
    </row>
    <row r="31" spans="1:3" ht="12.75">
      <c r="A31" s="4"/>
      <c r="C31" s="7"/>
    </row>
    <row r="32" spans="2:19" s="4" customFormat="1" ht="12.75">
      <c r="B32" s="3" t="s">
        <v>31</v>
      </c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2.75">
      <c r="A33" s="4"/>
      <c r="B33" s="6" t="s">
        <v>18</v>
      </c>
      <c r="C33" s="9" t="s">
        <v>1</v>
      </c>
      <c r="D33" s="10">
        <v>38717</v>
      </c>
      <c r="E33" s="10">
        <v>38748</v>
      </c>
      <c r="F33" s="10">
        <v>38776</v>
      </c>
      <c r="G33" s="10">
        <v>38807</v>
      </c>
      <c r="H33" s="10">
        <v>38837</v>
      </c>
      <c r="I33" s="10">
        <v>38868</v>
      </c>
      <c r="J33" s="10">
        <v>38898</v>
      </c>
      <c r="K33" s="10">
        <v>38929</v>
      </c>
      <c r="L33" s="10">
        <v>38960</v>
      </c>
      <c r="M33" s="10">
        <v>38990</v>
      </c>
      <c r="N33" s="10">
        <v>39021</v>
      </c>
      <c r="O33" s="10">
        <v>39051</v>
      </c>
      <c r="P33" s="1"/>
      <c r="Q33" s="1"/>
      <c r="R33" s="1"/>
      <c r="S33" s="1"/>
    </row>
    <row r="34" spans="1:19" ht="12.75">
      <c r="A34" s="4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"/>
      <c r="Q34" s="1"/>
      <c r="R34" s="1"/>
      <c r="S34" s="1"/>
    </row>
    <row r="35" spans="1:19" ht="12.75">
      <c r="A35" s="4">
        <v>6</v>
      </c>
      <c r="B35" s="26" t="s">
        <v>8</v>
      </c>
      <c r="C35" s="14">
        <f>SUM(D35:O35)</f>
        <v>384032.890625</v>
      </c>
      <c r="D35" s="13">
        <v>79307.296875</v>
      </c>
      <c r="E35" s="13">
        <v>71632.3984375</v>
      </c>
      <c r="F35" s="13">
        <v>39149.8984375</v>
      </c>
      <c r="G35" s="13">
        <v>37887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76749</v>
      </c>
      <c r="O35" s="13">
        <v>79307.296875</v>
      </c>
      <c r="P35" s="1"/>
      <c r="Q35" s="1"/>
      <c r="R35" s="1"/>
      <c r="S35" s="1"/>
    </row>
    <row r="36" spans="1:19" ht="12.75" hidden="1">
      <c r="A36" s="4"/>
      <c r="B36" s="1" t="s">
        <v>4</v>
      </c>
      <c r="C36" s="14"/>
      <c r="D36" s="15">
        <v>29.66</v>
      </c>
      <c r="E36" s="15">
        <v>29.66</v>
      </c>
      <c r="F36" s="15">
        <v>30.58</v>
      </c>
      <c r="G36" s="15">
        <v>30.58</v>
      </c>
      <c r="H36" s="15">
        <v>30.58</v>
      </c>
      <c r="I36" s="15">
        <v>30.58</v>
      </c>
      <c r="P36" s="1"/>
      <c r="Q36" s="1"/>
      <c r="R36" s="1"/>
      <c r="S36" s="1"/>
    </row>
    <row r="37" spans="1:19" ht="7.5" customHeight="1">
      <c r="A37" s="4"/>
      <c r="C37" s="14"/>
      <c r="D37" s="15"/>
      <c r="E37" s="15"/>
      <c r="F37" s="15"/>
      <c r="G37" s="15"/>
      <c r="H37" s="15"/>
      <c r="I37" s="15"/>
      <c r="P37" s="1"/>
      <c r="Q37" s="1"/>
      <c r="R37" s="1"/>
      <c r="S37" s="1"/>
    </row>
    <row r="38" spans="1:19" ht="12.75">
      <c r="A38" s="4">
        <v>7</v>
      </c>
      <c r="B38" s="1" t="s">
        <v>25</v>
      </c>
      <c r="C38" s="14"/>
      <c r="D38" s="15">
        <f>E67</f>
        <v>38.5422159950484</v>
      </c>
      <c r="E38" s="15">
        <f>D38</f>
        <v>38.5422159950484</v>
      </c>
      <c r="F38" s="15">
        <f>E38</f>
        <v>38.5422159950484</v>
      </c>
      <c r="G38" s="15">
        <f>F38</f>
        <v>38.5422159950484</v>
      </c>
      <c r="H38" s="15"/>
      <c r="I38" s="15"/>
      <c r="N38" s="15">
        <f>E68</f>
        <v>39.761841911374866</v>
      </c>
      <c r="O38" s="15">
        <f>N38</f>
        <v>39.761841911374866</v>
      </c>
      <c r="P38" s="1"/>
      <c r="Q38" s="1"/>
      <c r="R38" s="1"/>
      <c r="S38" s="1"/>
    </row>
    <row r="39" spans="1:19" ht="7.5" customHeight="1">
      <c r="A39" s="4"/>
      <c r="C39" s="16"/>
      <c r="L39" s="17"/>
      <c r="M39" s="17"/>
      <c r="N39" s="17"/>
      <c r="O39" s="17"/>
      <c r="P39" s="1"/>
      <c r="Q39" s="1"/>
      <c r="R39" s="1"/>
      <c r="S39" s="1"/>
    </row>
    <row r="40" spans="1:19" ht="12.75">
      <c r="A40" s="4">
        <v>8</v>
      </c>
      <c r="B40" s="1" t="s">
        <v>3</v>
      </c>
      <c r="C40" s="8">
        <f>SUM(D40:O40)</f>
        <v>14991808.923746234</v>
      </c>
      <c r="D40" s="18">
        <f>D35*D38</f>
        <v>3056678.966139677</v>
      </c>
      <c r="E40" s="18">
        <f>E35*E38</f>
        <v>2760871.3728214926</v>
      </c>
      <c r="F40" s="18">
        <f>F35*F38</f>
        <v>1508923.841762333</v>
      </c>
      <c r="G40" s="18">
        <f>G35*G38</f>
        <v>1460248.9374043988</v>
      </c>
      <c r="H40" s="18"/>
      <c r="I40" s="18"/>
      <c r="J40" s="18"/>
      <c r="K40" s="18"/>
      <c r="L40" s="18"/>
      <c r="M40" s="18"/>
      <c r="N40" s="18">
        <f>N35*N38</f>
        <v>3051681.6048561097</v>
      </c>
      <c r="O40" s="18">
        <f>O35*O38</f>
        <v>3153404.200762224</v>
      </c>
      <c r="P40" s="1"/>
      <c r="Q40" s="1"/>
      <c r="R40" s="1"/>
      <c r="S40" s="1"/>
    </row>
    <row r="41" spans="1:19" s="21" customFormat="1" ht="12.75">
      <c r="A41" s="41"/>
      <c r="B41" s="1"/>
      <c r="C41" s="19"/>
      <c r="D41" s="13"/>
      <c r="E41" s="20"/>
      <c r="F41" s="20"/>
      <c r="G41" s="20"/>
      <c r="H41" s="20"/>
      <c r="I41" s="20"/>
      <c r="J41" s="20"/>
      <c r="K41" s="20"/>
      <c r="L41" s="13"/>
      <c r="M41" s="13"/>
      <c r="N41" s="13"/>
      <c r="O41" s="13"/>
      <c r="P41" s="1"/>
      <c r="Q41" s="1"/>
      <c r="R41" s="1"/>
      <c r="S41" s="1"/>
    </row>
    <row r="42" spans="1:19" ht="12.75">
      <c r="A42" s="4"/>
      <c r="B42" s="6"/>
      <c r="C42" s="22"/>
      <c r="P42" s="1"/>
      <c r="Q42" s="1"/>
      <c r="R42" s="1"/>
      <c r="S42" s="1"/>
    </row>
    <row r="43" spans="1:19" ht="12.75">
      <c r="A43" s="4"/>
      <c r="B43" s="6" t="s">
        <v>17</v>
      </c>
      <c r="C43" s="9" t="s">
        <v>1</v>
      </c>
      <c r="D43" s="10">
        <v>37987</v>
      </c>
      <c r="E43" s="10">
        <v>38018</v>
      </c>
      <c r="F43" s="10">
        <v>38047</v>
      </c>
      <c r="G43" s="10">
        <v>38078</v>
      </c>
      <c r="H43" s="10">
        <v>38108</v>
      </c>
      <c r="I43" s="10">
        <v>38139</v>
      </c>
      <c r="J43" s="10">
        <v>38169</v>
      </c>
      <c r="K43" s="10">
        <v>38200</v>
      </c>
      <c r="L43" s="10">
        <v>38231</v>
      </c>
      <c r="M43" s="10">
        <v>37895</v>
      </c>
      <c r="N43" s="10">
        <v>37926</v>
      </c>
      <c r="O43" s="10">
        <v>37956</v>
      </c>
      <c r="P43" s="1"/>
      <c r="Q43" s="1"/>
      <c r="R43" s="1"/>
      <c r="S43" s="1"/>
    </row>
    <row r="44" spans="1:19" ht="9.75" customHeight="1">
      <c r="A44" s="4"/>
      <c r="B44" s="6"/>
      <c r="C44" s="3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"/>
      <c r="Q44" s="1"/>
      <c r="R44" s="1"/>
      <c r="S44" s="1"/>
    </row>
    <row r="45" spans="1:19" ht="12.75">
      <c r="A45" s="4">
        <v>9</v>
      </c>
      <c r="B45" s="1" t="s">
        <v>3</v>
      </c>
      <c r="C45" s="23">
        <f>SUM(D45:O45)</f>
        <v>12552970.64</v>
      </c>
      <c r="D45" s="32">
        <v>2591805.6</v>
      </c>
      <c r="E45" s="32">
        <v>2341949.19</v>
      </c>
      <c r="F45" s="32">
        <v>1279569.22</v>
      </c>
      <c r="G45" s="32">
        <v>1239294.28</v>
      </c>
      <c r="H45" s="32">
        <v>3</v>
      </c>
      <c r="I45" s="32">
        <v>-0.65</v>
      </c>
      <c r="J45" s="32">
        <v>0</v>
      </c>
      <c r="K45" s="32">
        <v>0</v>
      </c>
      <c r="L45" s="32">
        <v>0</v>
      </c>
      <c r="M45" s="32">
        <v>0</v>
      </c>
      <c r="N45" s="32">
        <v>2508544</v>
      </c>
      <c r="O45" s="32">
        <v>2591806</v>
      </c>
      <c r="P45" s="1"/>
      <c r="Q45" s="1"/>
      <c r="R45" s="1"/>
      <c r="S45" s="1"/>
    </row>
    <row r="46" spans="1:19" ht="12.75">
      <c r="A46" s="4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"/>
      <c r="Q46" s="1"/>
      <c r="R46" s="1"/>
      <c r="S46" s="1"/>
    </row>
    <row r="47" spans="1:19" ht="12.75">
      <c r="A47" s="4">
        <v>10</v>
      </c>
      <c r="B47" s="6" t="s">
        <v>0</v>
      </c>
      <c r="C47" s="25">
        <f>SUM(D47:O47)</f>
        <v>2438838.283746235</v>
      </c>
      <c r="D47" s="18">
        <f aca="true" t="shared" si="1" ref="D47:K47">D40-D45</f>
        <v>464873.3661396769</v>
      </c>
      <c r="E47" s="18">
        <f t="shared" si="1"/>
        <v>418922.18282149266</v>
      </c>
      <c r="F47" s="18">
        <f t="shared" si="1"/>
        <v>229354.62176233297</v>
      </c>
      <c r="G47" s="18">
        <f t="shared" si="1"/>
        <v>220954.65740439878</v>
      </c>
      <c r="H47" s="18">
        <f t="shared" si="1"/>
        <v>-3</v>
      </c>
      <c r="I47" s="18">
        <f t="shared" si="1"/>
        <v>0.65</v>
      </c>
      <c r="J47" s="18">
        <f t="shared" si="1"/>
        <v>0</v>
      </c>
      <c r="K47" s="18">
        <f t="shared" si="1"/>
        <v>0</v>
      </c>
      <c r="L47" s="18">
        <f>L40-L45</f>
        <v>0</v>
      </c>
      <c r="M47" s="18">
        <f>M40-M45</f>
        <v>0</v>
      </c>
      <c r="N47" s="18">
        <f>N40-N45</f>
        <v>543137.6048561097</v>
      </c>
      <c r="O47" s="18">
        <f>O40-O45</f>
        <v>561598.2007622239</v>
      </c>
      <c r="P47" s="1"/>
      <c r="Q47" s="1"/>
      <c r="R47" s="1"/>
      <c r="S47" s="1"/>
    </row>
    <row r="48" spans="1:19" ht="12.75">
      <c r="A48" s="4"/>
      <c r="B48" s="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1"/>
      <c r="Q48" s="1"/>
      <c r="R48" s="1"/>
      <c r="S48" s="1"/>
    </row>
    <row r="49" spans="1:19" ht="12.75">
      <c r="A49" s="4">
        <v>11</v>
      </c>
      <c r="B49" s="6" t="s">
        <v>26</v>
      </c>
      <c r="C49" s="36">
        <f>C40-C20</f>
        <v>-671210.1395855043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1"/>
      <c r="Q49" s="1"/>
      <c r="R49" s="1"/>
      <c r="S49" s="1"/>
    </row>
    <row r="50" spans="1:19" ht="12.75">
      <c r="A50" s="4">
        <v>12</v>
      </c>
      <c r="B50" s="38" t="s">
        <v>27</v>
      </c>
      <c r="C50" s="38">
        <v>0.6459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1"/>
      <c r="Q50" s="1"/>
      <c r="R50" s="1"/>
      <c r="S50" s="1"/>
    </row>
    <row r="51" spans="1:19" ht="12.75">
      <c r="A51" s="4">
        <v>13</v>
      </c>
      <c r="B51" s="38" t="s">
        <v>28</v>
      </c>
      <c r="C51" s="38">
        <v>0.047953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1"/>
      <c r="Q51" s="1"/>
      <c r="R51" s="1"/>
      <c r="S51" s="1"/>
    </row>
    <row r="52" spans="1:19" ht="12.75">
      <c r="A52" s="4">
        <v>14</v>
      </c>
      <c r="B52" s="38" t="s">
        <v>29</v>
      </c>
      <c r="C52" s="38">
        <v>0.956771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1"/>
      <c r="Q52" s="1"/>
      <c r="R52" s="1"/>
      <c r="S52" s="1"/>
    </row>
    <row r="53" spans="1:19" ht="12.75">
      <c r="A53" s="4">
        <v>15</v>
      </c>
      <c r="B53" s="38" t="s">
        <v>30</v>
      </c>
      <c r="C53" s="39">
        <f>(C49*C50-C49*C50*C51)/C52</f>
        <v>-431394.07766983984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1"/>
      <c r="Q53" s="1"/>
      <c r="R53" s="1"/>
      <c r="S53" s="1"/>
    </row>
    <row r="54" spans="1:19" ht="12.75">
      <c r="A54" s="4"/>
      <c r="B54" s="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1"/>
      <c r="Q54" s="1"/>
      <c r="R54" s="1"/>
      <c r="S54" s="1"/>
    </row>
    <row r="55" spans="1:19" ht="12.75">
      <c r="A55" s="4"/>
      <c r="B55" s="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"/>
      <c r="Q55" s="1"/>
      <c r="R55" s="1"/>
      <c r="S55" s="1"/>
    </row>
    <row r="56" spans="1:5" ht="12.75">
      <c r="A56" s="4"/>
      <c r="D56" s="2" t="s">
        <v>12</v>
      </c>
      <c r="E56" s="2" t="s">
        <v>21</v>
      </c>
    </row>
    <row r="57" spans="1:5" ht="12.75">
      <c r="A57" s="4"/>
      <c r="D57" s="29" t="s">
        <v>13</v>
      </c>
      <c r="E57" s="29" t="s">
        <v>13</v>
      </c>
    </row>
    <row r="58" ht="12.75">
      <c r="A58" s="4"/>
    </row>
    <row r="59" spans="1:5" ht="12.75">
      <c r="A59" s="4">
        <v>16</v>
      </c>
      <c r="C59" s="1" t="s">
        <v>10</v>
      </c>
      <c r="D59" s="28">
        <v>33.775</v>
      </c>
      <c r="E59" s="17">
        <v>29.13</v>
      </c>
    </row>
    <row r="60" spans="1:5" ht="12.75">
      <c r="A60" s="4">
        <v>17</v>
      </c>
      <c r="C60" s="1" t="s">
        <v>9</v>
      </c>
      <c r="D60" s="28">
        <v>34.785</v>
      </c>
      <c r="E60" s="17">
        <v>26.79</v>
      </c>
    </row>
    <row r="61" spans="1:5" ht="12.75">
      <c r="A61" s="4">
        <v>18</v>
      </c>
      <c r="C61" s="1" t="s">
        <v>14</v>
      </c>
      <c r="D61" s="28">
        <v>35.62</v>
      </c>
      <c r="E61" s="17">
        <v>29.56</v>
      </c>
    </row>
    <row r="62" spans="1:5" ht="12.75">
      <c r="A62" s="4">
        <v>19</v>
      </c>
      <c r="C62" s="26" t="s">
        <v>15</v>
      </c>
      <c r="D62" s="33">
        <v>37.17</v>
      </c>
      <c r="E62" s="17">
        <v>35.69</v>
      </c>
    </row>
    <row r="63" spans="1:5" ht="12.75">
      <c r="A63" s="4">
        <v>20</v>
      </c>
      <c r="C63" s="26" t="s">
        <v>16</v>
      </c>
      <c r="D63" s="33">
        <v>38.25</v>
      </c>
      <c r="E63" s="15">
        <v>34.04</v>
      </c>
    </row>
    <row r="64" spans="1:5" ht="12.75">
      <c r="A64" s="4">
        <v>21</v>
      </c>
      <c r="C64" s="31" t="s">
        <v>19</v>
      </c>
      <c r="D64" s="34">
        <v>39.38</v>
      </c>
      <c r="E64" s="35">
        <v>37.36</v>
      </c>
    </row>
    <row r="65" spans="1:5" ht="12.75">
      <c r="A65" s="4">
        <v>22</v>
      </c>
      <c r="C65" s="1" t="s">
        <v>11</v>
      </c>
      <c r="D65" s="27">
        <f>(D63/D59)^(1/5)-1</f>
        <v>0.025196739641054178</v>
      </c>
      <c r="E65" s="27">
        <f>(E63/E59)^(1/5)-1</f>
        <v>0.031643897083736716</v>
      </c>
    </row>
    <row r="66" ht="12.75">
      <c r="A66" s="4"/>
    </row>
    <row r="67" spans="1:5" ht="12.75">
      <c r="A67" s="4">
        <v>23</v>
      </c>
      <c r="C67" s="1" t="s">
        <v>20</v>
      </c>
      <c r="D67" s="17">
        <f>D$64*(1+D65)</f>
        <v>40.372247607064715</v>
      </c>
      <c r="E67" s="17">
        <f>E64*(1+E65)</f>
        <v>38.5422159950484</v>
      </c>
    </row>
    <row r="68" spans="1:5" ht="12.75">
      <c r="A68" s="4">
        <v>24</v>
      </c>
      <c r="C68" s="1" t="s">
        <v>23</v>
      </c>
      <c r="D68" s="17">
        <f>D$64*(1+D65)^2</f>
        <v>41.3894966187441</v>
      </c>
      <c r="E68" s="17">
        <f>E$64*(1+E65)^2</f>
        <v>39.761841911374866</v>
      </c>
    </row>
    <row r="69" ht="12.75">
      <c r="A69" s="4" t="s">
        <v>37</v>
      </c>
    </row>
  </sheetData>
  <sheetProtection/>
  <printOptions/>
  <pageMargins left="0.75" right="0.75" top="0.28" bottom="0.35" header="0.17" footer="0.18"/>
  <pageSetup fitToHeight="1" fitToWidth="1" horizontalDpi="600" verticalDpi="600" orientation="landscape" scale="70" r:id="rId1"/>
  <headerFooter alignWithMargins="0">
    <oddFooter>&amp;L&amp;"Arial,Bold Italic"&amp;9&amp;F&amp;R&amp;"Geneva,Bold Italic"&amp;9&amp;D WGJ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3:C17"/>
  <sheetViews>
    <sheetView zoomScalePageLayoutView="0" workbookViewId="0" topLeftCell="A1">
      <selection activeCell="B13" sqref="B13"/>
    </sheetView>
  </sheetViews>
  <sheetFormatPr defaultColWidth="9.00390625" defaultRowHeight="12.75"/>
  <sheetData>
    <row r="13" ht="12.75">
      <c r="C13" s="36"/>
    </row>
    <row r="14" ht="12.75">
      <c r="C14" s="38"/>
    </row>
    <row r="15" ht="12.75">
      <c r="C15" s="38"/>
    </row>
    <row r="16" ht="12.75">
      <c r="C16" s="38"/>
    </row>
    <row r="17" ht="12.75">
      <c r="C17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BDeMarco</cp:lastModifiedBy>
  <cp:lastPrinted>2009-08-12T16:15:37Z</cp:lastPrinted>
  <dcterms:created xsi:type="dcterms:W3CDTF">2009-04-23T19:12:11Z</dcterms:created>
  <dcterms:modified xsi:type="dcterms:W3CDTF">2009-09-02T16:56:41Z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