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23256" windowHeight="13176"/>
  </bookViews>
  <sheets>
    <sheet name="Lead E" sheetId="2" r:id="rId1"/>
    <sheet name="Rate Year - Electric" sheetId="3" r:id="rId2"/>
    <sheet name="Charged to IS - Elec " sheetId="31" r:id="rId3"/>
    <sheet name="Acct 18700041 " sheetId="30" r:id="rId4"/>
  </sheets>
  <definedNames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0">'Lead E'!$A$1:$C$57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30" i="2" l="1"/>
  <c r="B30" i="3" l="1"/>
  <c r="B22" i="3"/>
  <c r="E38" i="31" l="1"/>
  <c r="E37" i="31"/>
  <c r="E35" i="31" l="1"/>
  <c r="E17" i="31"/>
  <c r="B56" i="3" l="1"/>
  <c r="B55" i="3"/>
  <c r="E39" i="31" l="1"/>
  <c r="C26" i="2" s="1"/>
  <c r="B53" i="3" l="1"/>
  <c r="B54" i="3"/>
  <c r="B50" i="3"/>
  <c r="B49" i="3"/>
  <c r="B52" i="3"/>
  <c r="B51" i="3"/>
  <c r="B48" i="3"/>
  <c r="B47" i="3"/>
  <c r="B44" i="3"/>
  <c r="B42" i="3" l="1"/>
  <c r="B39" i="3"/>
  <c r="B31" i="3"/>
  <c r="B29" i="3"/>
  <c r="B25" i="3"/>
  <c r="B24" i="3"/>
  <c r="B23" i="3"/>
  <c r="B8" i="3"/>
  <c r="D79" i="3" l="1"/>
  <c r="B79" i="3"/>
  <c r="E13" i="3" l="1"/>
  <c r="C18" i="2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E14" i="3" l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C63" i="3"/>
  <c r="C64" i="3" s="1"/>
  <c r="C65" i="3" s="1"/>
  <c r="C31" i="3"/>
  <c r="C19" i="2"/>
  <c r="E79" i="3" l="1"/>
  <c r="E83" i="3" s="1"/>
  <c r="C32" i="3"/>
  <c r="C33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20" i="2"/>
  <c r="C34" i="3" l="1"/>
  <c r="C35" i="3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14" i="2"/>
  <c r="C79" i="3" l="1"/>
  <c r="E82" i="3"/>
  <c r="E85" i="3" s="1"/>
  <c r="C15" i="2" l="1"/>
  <c r="C16" i="2" s="1"/>
  <c r="C22" i="2" s="1"/>
  <c r="C24" i="2" l="1"/>
  <c r="C28" i="2" s="1"/>
  <c r="C32" i="2" s="1"/>
</calcChain>
</file>

<file path=xl/sharedStrings.xml><?xml version="1.0" encoding="utf-8"?>
<sst xmlns="http://schemas.openxmlformats.org/spreadsheetml/2006/main" count="334" uniqueCount="92">
  <si>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</si>
  <si>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</si>
  <si>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</si>
  <si>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</si>
  <si>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</si>
  <si>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</si>
  <si>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</si>
  <si>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</si>
  <si>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</si>
  <si>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Activities through the beginning of rate year:</t>
  </si>
  <si>
    <t>Def Gain pt 10/31/09</t>
  </si>
  <si>
    <t xml:space="preserve">Def Gain pt </t>
  </si>
  <si>
    <t xml:space="preserve">Def Loss post </t>
  </si>
  <si>
    <t xml:space="preserve">Def Loss pt </t>
  </si>
  <si>
    <t>Electric</t>
  </si>
  <si>
    <t>on Property Sales - Electric</t>
  </si>
  <si>
    <t xml:space="preserve"> on Property Sales -</t>
  </si>
  <si>
    <t>Deferred Gains</t>
  </si>
  <si>
    <t>Deferred Losses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</si>
  <si>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</si>
  <si>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</si>
  <si>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</si>
  <si>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</si>
  <si>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</si>
  <si>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</si>
  <si>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</si>
  <si>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</si>
  <si>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</si>
  <si>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</si>
  <si>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</si>
  <si>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Losses from disposition of Utility Plant - Electric</t>
  </si>
  <si>
    <t>Amort of Plant Gains - Electric</t>
  </si>
  <si>
    <t>41160001</t>
  </si>
  <si>
    <t>Gains from disposition of Utility Plant - Electric</t>
  </si>
  <si>
    <t>Downloaded from SAP</t>
  </si>
  <si>
    <t>SAP Download</t>
  </si>
  <si>
    <t>Total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</si>
  <si>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</si>
  <si>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</si>
  <si>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</si>
  <si>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</si>
  <si>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</si>
  <si>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</si>
  <si>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</si>
  <si>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</si>
  <si>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</si>
  <si>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</si>
  <si>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</si>
  <si>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</si>
  <si>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</si>
  <si>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</si>
  <si>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</si>
  <si>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Balance Carryforward</t>
  </si>
  <si>
    <t>Balance</t>
  </si>
  <si>
    <t>Credit</t>
  </si>
  <si>
    <t>Debit</t>
  </si>
  <si>
    <t>Period</t>
  </si>
  <si>
    <t>Cumulative balance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</si>
  <si>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</si>
  <si>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</si>
  <si>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</si>
  <si>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</si>
  <si>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25600111</t>
  </si>
  <si>
    <t>Deferred Loss Property Loss Electric</t>
  </si>
  <si>
    <t>5/2012 - Transfer Activity</t>
  </si>
  <si>
    <t>5/2012- Monthly Activity</t>
  </si>
  <si>
    <t>2015</t>
  </si>
  <si>
    <t>18700041</t>
  </si>
  <si>
    <t>2012</t>
  </si>
  <si>
    <t>2013</t>
  </si>
  <si>
    <t>2014</t>
  </si>
  <si>
    <t>Balance on May 31, 2012</t>
  </si>
  <si>
    <t>DEFERRED GAIN PENDING APPROVAL SINCE UE-111048</t>
  </si>
  <si>
    <t>DEFERRED LOSS PENDING APPROVAL SINCE UE-111048</t>
  </si>
  <si>
    <t>2011 GRC approved Deferred Losses - Account 18700071</t>
  </si>
  <si>
    <t>2011 GRC approved Deferred Gains - Account 25600111</t>
  </si>
  <si>
    <t>Net Deferred Losses - 2011 GRC</t>
  </si>
  <si>
    <t>Approved in 2011 GRC</t>
  </si>
  <si>
    <t>2016</t>
  </si>
  <si>
    <t>DEFERRED GAIN RECORDED FOR UE-111048, et al. at 12/31/2017</t>
  </si>
  <si>
    <t>DEFERRED LOSS RECORDED FOR UE-111048, et al. at 12/31/2017</t>
  </si>
  <si>
    <t>TOTAL DEFERRED NET LOSS FOR UE-111048, et al. at 12/31/2017 TO AMORTIZE (Line 1 + Line 2)</t>
  </si>
  <si>
    <t>Docket Number UE-17____</t>
  </si>
  <si>
    <t>Balance as of Dec  2017</t>
  </si>
  <si>
    <t>FOR THE TWELVE MONTHS ENDED SEPTEMBER 30, 2016</t>
  </si>
  <si>
    <t xml:space="preserve">2017 GENERAL RATE CASE </t>
  </si>
  <si>
    <t>E Prop Gain UE111048</t>
  </si>
  <si>
    <t>Name of offsetting acct</t>
  </si>
  <si>
    <t>Cumulative bal</t>
  </si>
  <si>
    <t>2017 GRC Pending Approval</t>
  </si>
  <si>
    <t>Page 6.13</t>
  </si>
  <si>
    <t>INCREASE (DECREASE) FIT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</si>
</sst>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  <numFmt numFmtId="170" formatCode="[$-409]mmm\-yy;@"/>
    <numFmt numFmtId="171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6" fillId="0" borderId="0"/>
  </cellStyleXfs>
  <cellXfs count="116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0" fontId="2" fillId="0" borderId="0" xfId="24" applyFo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8" fontId="2" fillId="0" borderId="0" xfId="25" applyNumberFormat="1" applyFont="1" applyFill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0" fontId="11" fillId="0" borderId="8" xfId="25" applyNumberFormat="1" applyFont="1" applyFill="1" applyBorder="1" applyAlignment="1">
      <alignment horizontal="right"/>
    </xf>
    <xf numFmtId="168" fontId="11" fillId="0" borderId="0" xfId="25" applyNumberFormat="1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2" fillId="0" borderId="0" xfId="25" applyFont="1"/>
    <xf numFmtId="0" fontId="13" fillId="0" borderId="0" xfId="25" applyFont="1"/>
    <xf numFmtId="170" fontId="2" fillId="0" borderId="0" xfId="25" applyNumberFormat="1" applyFont="1"/>
    <xf numFmtId="43" fontId="2" fillId="0" borderId="0" xfId="25" applyNumberFormat="1" applyFont="1"/>
    <xf numFmtId="43" fontId="2" fillId="0" borderId="9" xfId="25" applyNumberFormat="1" applyFont="1" applyBorder="1"/>
    <xf numFmtId="43" fontId="2" fillId="0" borderId="9" xfId="25" applyNumberFormat="1" applyFont="1" applyFill="1" applyBorder="1"/>
    <xf numFmtId="170" fontId="2" fillId="0" borderId="9" xfId="25" applyNumberFormat="1" applyFont="1" applyBorder="1" applyAlignment="1">
      <alignment horizontal="center"/>
    </xf>
    <xf numFmtId="170" fontId="2" fillId="0" borderId="9" xfId="25" quotePrefix="1" applyNumberFormat="1" applyFont="1" applyBorder="1" applyAlignment="1">
      <alignment horizontal="center"/>
    </xf>
    <xf numFmtId="0" fontId="13" fillId="0" borderId="9" xfId="25" applyFont="1" applyBorder="1" applyAlignment="1">
      <alignment wrapText="1"/>
    </xf>
    <xf numFmtId="44" fontId="2" fillId="0" borderId="9" xfId="25" applyNumberFormat="1" applyFont="1" applyFill="1" applyBorder="1"/>
    <xf numFmtId="0" fontId="11" fillId="0" borderId="10" xfId="25" applyFont="1" applyBorder="1"/>
    <xf numFmtId="171" fontId="2" fillId="0" borderId="0" xfId="25" applyNumberFormat="1" applyFont="1"/>
    <xf numFmtId="0" fontId="11" fillId="2" borderId="11" xfId="25" applyFont="1" applyFill="1" applyBorder="1" applyAlignment="1">
      <alignment horizontal="center"/>
    </xf>
    <xf numFmtId="14" fontId="11" fillId="2" borderId="11" xfId="25" applyNumberFormat="1" applyFont="1" applyFill="1" applyBorder="1" applyAlignment="1">
      <alignment horizontal="center"/>
    </xf>
    <xf numFmtId="0" fontId="11" fillId="2" borderId="12" xfId="25" applyFont="1" applyFill="1" applyBorder="1" applyAlignment="1">
      <alignment horizontal="center"/>
    </xf>
    <xf numFmtId="0" fontId="11" fillId="2" borderId="12" xfId="25" applyFont="1" applyFill="1" applyBorder="1" applyAlignment="1">
      <alignment horizontal="center" wrapText="1"/>
    </xf>
    <xf numFmtId="0" fontId="11" fillId="2" borderId="13" xfId="25" applyFont="1" applyFill="1" applyBorder="1" applyAlignment="1">
      <alignment horizontal="center"/>
    </xf>
    <xf numFmtId="0" fontId="11" fillId="4" borderId="15" xfId="25" applyFont="1" applyFill="1" applyBorder="1" applyAlignment="1">
      <alignment horizontal="centerContinuous" vertical="center"/>
    </xf>
    <xf numFmtId="0" fontId="1" fillId="0" borderId="0" xfId="25" applyFont="1"/>
    <xf numFmtId="0" fontId="11" fillId="0" borderId="0" xfId="26" applyFont="1" applyFill="1"/>
    <xf numFmtId="0" fontId="11" fillId="0" borderId="0" xfId="25" applyFont="1" applyFill="1"/>
    <xf numFmtId="0" fontId="6" fillId="0" borderId="0" xfId="25" applyFont="1"/>
    <xf numFmtId="43" fontId="2" fillId="0" borderId="6" xfId="24" applyNumberFormat="1" applyFont="1" applyBorder="1"/>
    <xf numFmtId="43" fontId="2" fillId="0" borderId="0" xfId="24" applyNumberFormat="1" applyFont="1" applyBorder="1"/>
    <xf numFmtId="0" fontId="11" fillId="0" borderId="0" xfId="24" applyFo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0" fontId="14" fillId="0" borderId="0" xfId="31" applyFont="1"/>
    <xf numFmtId="0" fontId="14" fillId="0" borderId="5" xfId="31" applyFont="1" applyFill="1" applyBorder="1"/>
    <xf numFmtId="0" fontId="14" fillId="0" borderId="0" xfId="31" applyFont="1" applyFill="1" applyBorder="1"/>
    <xf numFmtId="14" fontId="14" fillId="0" borderId="5" xfId="31" applyNumberFormat="1" applyFont="1" applyFill="1" applyBorder="1" applyAlignment="1">
      <alignment horizontal="right"/>
    </xf>
    <xf numFmtId="14" fontId="14" fillId="0" borderId="0" xfId="31" applyNumberFormat="1" applyFont="1" applyFill="1" applyBorder="1" applyAlignment="1">
      <alignment horizontal="right"/>
    </xf>
    <xf numFmtId="0" fontId="14" fillId="0" borderId="0" xfId="31" applyFont="1" applyBorder="1"/>
    <xf numFmtId="0" fontId="0" fillId="0" borderId="5" xfId="0" applyFont="1" applyFill="1" applyBorder="1"/>
    <xf numFmtId="0" fontId="0" fillId="0" borderId="0" xfId="0" applyFont="1" applyFill="1" applyBorder="1"/>
    <xf numFmtId="2" fontId="14" fillId="0" borderId="0" xfId="31" applyNumberFormat="1" applyFont="1" applyFill="1" applyBorder="1" applyAlignment="1">
      <alignment horizontal="right"/>
    </xf>
    <xf numFmtId="14" fontId="0" fillId="0" borderId="5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43" fontId="14" fillId="0" borderId="0" xfId="31" applyNumberFormat="1" applyFont="1"/>
    <xf numFmtId="43" fontId="14" fillId="0" borderId="6" xfId="31" applyNumberFormat="1" applyFont="1" applyBorder="1"/>
    <xf numFmtId="0" fontId="14" fillId="0" borderId="0" xfId="31" applyFont="1" applyAlignment="1">
      <alignment horizontal="center"/>
    </xf>
    <xf numFmtId="0" fontId="14" fillId="0" borderId="0" xfId="31" applyFont="1" applyFill="1" applyBorder="1" applyAlignment="1">
      <alignment horizontal="center"/>
    </xf>
    <xf numFmtId="0" fontId="2" fillId="0" borderId="0" xfId="24" applyFont="1" applyBorder="1"/>
    <xf numFmtId="44" fontId="11" fillId="0" borderId="0" xfId="24" applyNumberFormat="1" applyFont="1" applyBorder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4" fontId="6" fillId="0" borderId="16" xfId="31" applyNumberFormat="1" applyFont="1" applyFill="1" applyBorder="1" applyAlignment="1">
      <alignment horizontal="right"/>
    </xf>
    <xf numFmtId="0" fontId="6" fillId="0" borderId="0" xfId="23" quotePrefix="1" applyFont="1" applyAlignment="1">
      <alignment vertical="top"/>
    </xf>
    <xf numFmtId="0" fontId="1" fillId="0" borderId="0" xfId="23" applyAlignment="1">
      <alignment vertical="top"/>
    </xf>
    <xf numFmtId="0" fontId="6" fillId="0" borderId="0" xfId="23" applyFont="1" applyAlignment="1">
      <alignment vertical="top"/>
    </xf>
    <xf numFmtId="0" fontId="1" fillId="2" borderId="1" xfId="23" applyFill="1" applyBorder="1" applyAlignment="1">
      <alignment vertical="top"/>
    </xf>
    <xf numFmtId="43" fontId="1" fillId="0" borderId="0" xfId="23" applyNumberFormat="1" applyAlignment="1">
      <alignment horizontal="right" vertical="top"/>
    </xf>
    <xf numFmtId="4" fontId="2" fillId="0" borderId="0" xfId="25" applyNumberFormat="1" applyFont="1"/>
    <xf numFmtId="41" fontId="1" fillId="0" borderId="0" xfId="23" applyNumberFormat="1"/>
    <xf numFmtId="169" fontId="15" fillId="0" borderId="0" xfId="1" applyNumberFormat="1" applyFont="1" applyBorder="1"/>
    <xf numFmtId="37" fontId="15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43" fontId="0" fillId="0" borderId="0" xfId="0" applyNumberFormat="1" applyFont="1" applyFill="1" applyBorder="1" applyAlignment="1">
      <alignment horizontal="right"/>
    </xf>
    <xf numFmtId="44" fontId="6" fillId="0" borderId="16" xfId="31" applyNumberFormat="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3" fontId="2" fillId="0" borderId="7" xfId="24" applyNumberFormat="1" applyFont="1" applyFill="1" applyBorder="1"/>
    <xf numFmtId="0" fontId="1" fillId="2" borderId="0" xfId="23" applyFill="1" applyBorder="1" applyAlignment="1">
      <alignment vertical="top"/>
    </xf>
    <xf numFmtId="0" fontId="11" fillId="4" borderId="23" xfId="25" applyFont="1" applyFill="1" applyBorder="1" applyAlignment="1">
      <alignment horizontal="centerContinuous" vertical="center"/>
    </xf>
    <xf numFmtId="0" fontId="2" fillId="0" borderId="0" xfId="25" applyFont="1" applyBorder="1"/>
    <xf numFmtId="44" fontId="2" fillId="0" borderId="24" xfId="25" applyNumberFormat="1" applyFont="1" applyFill="1" applyBorder="1"/>
    <xf numFmtId="43" fontId="2" fillId="0" borderId="24" xfId="25" applyNumberFormat="1" applyFont="1" applyBorder="1"/>
    <xf numFmtId="170" fontId="11" fillId="0" borderId="26" xfId="25" applyNumberFormat="1" applyFont="1" applyBorder="1" applyAlignment="1">
      <alignment wrapText="1"/>
    </xf>
    <xf numFmtId="44" fontId="11" fillId="0" borderId="26" xfId="25" applyNumberFormat="1" applyFont="1" applyBorder="1"/>
    <xf numFmtId="44" fontId="11" fillId="0" borderId="25" xfId="25" applyNumberFormat="1" applyFont="1" applyBorder="1"/>
    <xf numFmtId="0" fontId="2" fillId="0" borderId="27" xfId="25" applyFont="1" applyBorder="1"/>
    <xf numFmtId="44" fontId="2" fillId="0" borderId="0" xfId="24" applyNumberFormat="1" applyFont="1" applyBorder="1"/>
    <xf numFmtId="0" fontId="2" fillId="0" borderId="5" xfId="23" applyFont="1" applyFill="1" applyBorder="1" applyAlignment="1"/>
    <xf numFmtId="169" fontId="2" fillId="0" borderId="7" xfId="23" applyNumberFormat="1" applyFont="1" applyFill="1" applyBorder="1" applyAlignment="1"/>
    <xf numFmtId="0" fontId="11" fillId="4" borderId="15" xfId="25" applyFont="1" applyFill="1" applyBorder="1" applyAlignment="1">
      <alignment horizontal="center" vertical="center"/>
    </xf>
    <xf numFmtId="0" fontId="11" fillId="4" borderId="14" xfId="25" applyFont="1" applyFill="1" applyBorder="1" applyAlignment="1">
      <alignment horizontal="center" vertical="center"/>
    </xf>
    <xf numFmtId="0" fontId="11" fillId="4" borderId="17" xfId="25" applyFont="1" applyFill="1" applyBorder="1" applyAlignment="1">
      <alignment horizontal="center"/>
    </xf>
    <xf numFmtId="0" fontId="11" fillId="4" borderId="21" xfId="25" applyFont="1" applyFill="1" applyBorder="1" applyAlignment="1">
      <alignment horizontal="center"/>
    </xf>
    <xf numFmtId="0" fontId="11" fillId="4" borderId="19" xfId="25" applyFont="1" applyFill="1" applyBorder="1" applyAlignment="1">
      <alignment horizontal="center"/>
    </xf>
    <xf numFmtId="0" fontId="11" fillId="4" borderId="22" xfId="25" applyFont="1" applyFill="1" applyBorder="1" applyAlignment="1">
      <alignment horizontal="center"/>
    </xf>
    <xf numFmtId="0" fontId="11" fillId="4" borderId="18" xfId="25" applyFont="1" applyFill="1" applyBorder="1" applyAlignment="1">
      <alignment horizontal="center"/>
    </xf>
    <xf numFmtId="0" fontId="11" fillId="4" borderId="20" xfId="25" applyFont="1" applyFill="1" applyBorder="1" applyAlignment="1">
      <alignment horizontal="center"/>
    </xf>
  </cellXfs>
  <cellStyles count="42">
    <cellStyle name="Comma 3" xfId="1"/>
    <cellStyle name="Comma0" xfId="2"/>
    <cellStyle name="Comma0 2" xfId="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zoomScaleNormal="100" workbookViewId="0">
      <selection activeCell="C14" sqref="C14"/>
    </sheetView>
  </sheetViews>
  <sheetFormatPr defaultColWidth="9.109375" defaultRowHeight="13.2" x14ac:dyDescent="0.25"/>
  <cols>
    <col min="1" max="1" width="7" style="1" customWidth="1"/>
    <col min="2" max="2" width="83.44140625" style="1" customWidth="1"/>
    <col min="3" max="3" width="15" style="1" customWidth="1"/>
    <col min="4" max="4" width="3" style="1" customWidth="1"/>
    <col min="5" max="5" width="11.44140625" style="1" customWidth="1"/>
    <col min="6" max="16384" width="9.109375" style="1"/>
  </cols>
  <sheetData>
    <row r="2" spans="1:5" x14ac:dyDescent="0.25">
      <c r="C2" s="23" t="s">
        <v>82</v>
      </c>
    </row>
    <row r="3" spans="1:5" ht="13.95" thickBot="1" x14ac:dyDescent="0.3">
      <c r="A3" s="25"/>
      <c r="B3" s="24"/>
      <c r="C3" s="23"/>
    </row>
    <row r="4" spans="1:5" ht="13.95" thickBot="1" x14ac:dyDescent="0.3">
      <c r="A4" s="6"/>
      <c r="B4" s="6"/>
      <c r="C4" s="22" t="s">
        <v>90</v>
      </c>
    </row>
    <row r="5" spans="1:5" x14ac:dyDescent="0.25">
      <c r="A5" s="16"/>
      <c r="B5" s="16"/>
      <c r="C5" s="21"/>
    </row>
    <row r="6" spans="1:5" x14ac:dyDescent="0.25">
      <c r="A6" s="20" t="s">
        <v>8</v>
      </c>
      <c r="B6" s="19"/>
      <c r="C6" s="19"/>
    </row>
    <row r="7" spans="1:5" x14ac:dyDescent="0.25">
      <c r="A7" s="20" t="s">
        <v>7</v>
      </c>
      <c r="B7" s="19"/>
      <c r="C7" s="19"/>
    </row>
    <row r="8" spans="1:5" x14ac:dyDescent="0.25">
      <c r="A8" s="19" t="s">
        <v>84</v>
      </c>
      <c r="B8" s="19"/>
      <c r="C8" s="19"/>
    </row>
    <row r="9" spans="1:5" x14ac:dyDescent="0.25">
      <c r="A9" s="20" t="s">
        <v>85</v>
      </c>
      <c r="B9" s="19"/>
      <c r="C9" s="19"/>
    </row>
    <row r="10" spans="1:5" x14ac:dyDescent="0.25">
      <c r="A10" s="16"/>
      <c r="B10" s="16"/>
      <c r="C10" s="16"/>
    </row>
    <row r="11" spans="1:5" x14ac:dyDescent="0.25">
      <c r="A11" s="18" t="s">
        <v>6</v>
      </c>
      <c r="B11" s="17"/>
      <c r="C11" s="16"/>
    </row>
    <row r="12" spans="1:5" x14ac:dyDescent="0.25">
      <c r="A12" s="15" t="s">
        <v>5</v>
      </c>
      <c r="B12" s="14" t="s">
        <v>4</v>
      </c>
      <c r="C12" s="13" t="s">
        <v>3</v>
      </c>
    </row>
    <row r="13" spans="1:5" x14ac:dyDescent="0.25">
      <c r="A13" s="6"/>
      <c r="B13" s="6"/>
      <c r="C13" s="6"/>
    </row>
    <row r="14" spans="1:5" ht="14.4" x14ac:dyDescent="0.3">
      <c r="A14" s="7" t="s">
        <v>2</v>
      </c>
      <c r="B14" s="6" t="s">
        <v>79</v>
      </c>
      <c r="C14" s="12">
        <f>'Rate Year - Electric'!E79</f>
        <v>1736007.1099999975</v>
      </c>
      <c r="E14" s="86"/>
    </row>
    <row r="15" spans="1:5" ht="14.4" x14ac:dyDescent="0.3">
      <c r="A15" s="7">
        <f t="shared" ref="A15:A32" si="0">1+A14</f>
        <v>2</v>
      </c>
      <c r="B15" s="6" t="s">
        <v>80</v>
      </c>
      <c r="C15" s="8">
        <f>'Rate Year - Electric'!C79</f>
        <v>-353278.49999999959</v>
      </c>
      <c r="E15" s="87"/>
    </row>
    <row r="16" spans="1:5" ht="13.95" x14ac:dyDescent="0.3">
      <c r="A16" s="7">
        <f t="shared" si="0"/>
        <v>3</v>
      </c>
      <c r="B16" s="6" t="s">
        <v>81</v>
      </c>
      <c r="C16" s="71">
        <f>SUM(C14:C15)</f>
        <v>1382728.609999998</v>
      </c>
      <c r="E16" s="88"/>
    </row>
    <row r="17" spans="1:7" x14ac:dyDescent="0.25">
      <c r="A17" s="7">
        <f t="shared" si="0"/>
        <v>4</v>
      </c>
    </row>
    <row r="18" spans="1:7" x14ac:dyDescent="0.25">
      <c r="A18" s="7">
        <f t="shared" si="0"/>
        <v>5</v>
      </c>
      <c r="B18" s="6" t="s">
        <v>72</v>
      </c>
      <c r="C18" s="3">
        <f>'Rate Year - Electric'!D79</f>
        <v>-4002173.9600000004</v>
      </c>
      <c r="E18" s="89"/>
    </row>
    <row r="19" spans="1:7" x14ac:dyDescent="0.25">
      <c r="A19" s="7">
        <f t="shared" si="0"/>
        <v>6</v>
      </c>
      <c r="B19" s="6" t="s">
        <v>73</v>
      </c>
      <c r="C19" s="2">
        <f>'Rate Year - Electric'!B79</f>
        <v>328215.27999999997</v>
      </c>
      <c r="E19" s="89"/>
    </row>
    <row r="20" spans="1:7" x14ac:dyDescent="0.25">
      <c r="A20" s="7">
        <f t="shared" si="0"/>
        <v>7</v>
      </c>
      <c r="B20" s="6" t="s">
        <v>61</v>
      </c>
      <c r="C20" s="73">
        <f>SUM(C18:C19)</f>
        <v>-3673958.6800000006</v>
      </c>
      <c r="E20" s="89"/>
    </row>
    <row r="21" spans="1:7" x14ac:dyDescent="0.25">
      <c r="A21" s="7">
        <f t="shared" si="0"/>
        <v>8</v>
      </c>
      <c r="B21" s="6"/>
      <c r="C21" s="8"/>
      <c r="E21" s="89"/>
    </row>
    <row r="22" spans="1:7" x14ac:dyDescent="0.25">
      <c r="A22" s="7">
        <f t="shared" si="0"/>
        <v>9</v>
      </c>
      <c r="B22" s="6" t="s">
        <v>59</v>
      </c>
      <c r="C22" s="74">
        <f>SUM(C16:C19)</f>
        <v>-2291230.0700000026</v>
      </c>
      <c r="E22" s="85"/>
    </row>
    <row r="23" spans="1:7" x14ac:dyDescent="0.25">
      <c r="A23" s="7">
        <f t="shared" si="0"/>
        <v>10</v>
      </c>
      <c r="B23" s="11"/>
      <c r="C23" s="3"/>
      <c r="E23" s="89"/>
    </row>
    <row r="24" spans="1:7" x14ac:dyDescent="0.25">
      <c r="A24" s="7">
        <f t="shared" si="0"/>
        <v>11</v>
      </c>
      <c r="B24" s="6" t="s">
        <v>60</v>
      </c>
      <c r="C24" s="3">
        <f>C22/36*12</f>
        <v>-763743.3566666675</v>
      </c>
      <c r="E24" s="89"/>
    </row>
    <row r="25" spans="1:7" ht="13.95" x14ac:dyDescent="0.3">
      <c r="A25" s="7">
        <f t="shared" si="0"/>
        <v>12</v>
      </c>
      <c r="B25" s="6"/>
      <c r="C25" s="72"/>
    </row>
    <row r="26" spans="1:7" x14ac:dyDescent="0.25">
      <c r="A26" s="7">
        <f t="shared" si="0"/>
        <v>13</v>
      </c>
      <c r="B26" s="6" t="s">
        <v>1</v>
      </c>
      <c r="C26" s="3">
        <f>'Charged to IS - Elec '!E39</f>
        <v>-500359.08000000007</v>
      </c>
      <c r="E26" s="89"/>
    </row>
    <row r="27" spans="1:7" ht="13.95" x14ac:dyDescent="0.3">
      <c r="A27" s="7">
        <f t="shared" si="0"/>
        <v>14</v>
      </c>
      <c r="B27" s="6"/>
      <c r="C27" s="10"/>
    </row>
    <row r="28" spans="1:7" x14ac:dyDescent="0.25">
      <c r="A28" s="7">
        <f t="shared" si="0"/>
        <v>15</v>
      </c>
      <c r="B28" s="6" t="s">
        <v>58</v>
      </c>
      <c r="C28" s="3">
        <f>C24-C26</f>
        <v>-263384.27666666743</v>
      </c>
      <c r="E28" s="89"/>
    </row>
    <row r="29" spans="1:7" ht="13.95" x14ac:dyDescent="0.3">
      <c r="A29" s="7">
        <f t="shared" si="0"/>
        <v>16</v>
      </c>
      <c r="B29" s="6"/>
      <c r="C29" s="9"/>
      <c r="E29" s="89"/>
    </row>
    <row r="30" spans="1:7" ht="12.75" x14ac:dyDescent="0.2">
      <c r="A30" s="7">
        <f t="shared" si="0"/>
        <v>17</v>
      </c>
      <c r="B30" s="6" t="s">
        <v>91</v>
      </c>
      <c r="C30" s="8">
        <f>-C28*0.21</f>
        <v>55310.698100000162</v>
      </c>
      <c r="E30" s="89"/>
    </row>
    <row r="31" spans="1:7" ht="12.75" x14ac:dyDescent="0.2">
      <c r="A31" s="7">
        <f t="shared" si="0"/>
        <v>18</v>
      </c>
      <c r="B31" s="6"/>
      <c r="C31" s="106"/>
    </row>
    <row r="32" spans="1:7" ht="13.5" thickBot="1" x14ac:dyDescent="0.25">
      <c r="A32" s="7">
        <f t="shared" si="0"/>
        <v>19</v>
      </c>
      <c r="B32" s="6" t="s">
        <v>0</v>
      </c>
      <c r="C32" s="107">
        <f>-C28-C30</f>
        <v>208073.57856666727</v>
      </c>
      <c r="E32" s="90"/>
      <c r="G32" s="90"/>
    </row>
    <row r="33" spans="1:3" ht="13.95" thickTop="1" x14ac:dyDescent="0.25">
      <c r="A33" s="7"/>
      <c r="B33" s="6"/>
      <c r="C33" s="6"/>
    </row>
    <row r="34" spans="1:3" x14ac:dyDescent="0.25">
      <c r="A34" s="7"/>
      <c r="B34" s="6"/>
      <c r="C34" s="5"/>
    </row>
    <row r="35" spans="1:3" x14ac:dyDescent="0.25">
      <c r="A35" s="51"/>
      <c r="B35" s="52"/>
    </row>
    <row r="36" spans="1:3" x14ac:dyDescent="0.25">
      <c r="A36" s="53"/>
      <c r="B36" s="52"/>
    </row>
    <row r="37" spans="1:3" x14ac:dyDescent="0.25">
      <c r="A37" s="53"/>
      <c r="B37" s="53"/>
    </row>
    <row r="38" spans="1:3" x14ac:dyDescent="0.25">
      <c r="A38" s="53"/>
      <c r="B38" s="53"/>
    </row>
  </sheetData>
  <pageMargins left="0.75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Normal="100" workbookViewId="0">
      <pane xSplit="1" ySplit="7" topLeftCell="B29" activePane="bottomRight" state="frozen"/>
      <selection activeCell="E41" sqref="E41"/>
      <selection pane="topRight" activeCell="E41" sqref="E41"/>
      <selection pane="bottomLeft" activeCell="E41" sqref="E41"/>
      <selection pane="bottomRight"/>
    </sheetView>
  </sheetViews>
  <sheetFormatPr defaultColWidth="8.88671875" defaultRowHeight="13.2" x14ac:dyDescent="0.25"/>
  <cols>
    <col min="1" max="1" width="20.33203125" style="26" customWidth="1"/>
    <col min="2" max="2" width="25.33203125" style="26" customWidth="1"/>
    <col min="3" max="3" width="22.88671875" style="26" customWidth="1"/>
    <col min="4" max="4" width="21.44140625" style="26" customWidth="1"/>
    <col min="5" max="5" width="24.6640625" style="26" customWidth="1"/>
    <col min="6" max="8" width="8.88671875" style="26"/>
    <col min="9" max="9" width="13.6640625" style="26" bestFit="1" customWidth="1"/>
    <col min="10" max="10" width="8.88671875" style="26"/>
    <col min="11" max="11" width="9.33203125" style="26" bestFit="1" customWidth="1"/>
    <col min="12" max="16384" width="8.88671875" style="26"/>
  </cols>
  <sheetData>
    <row r="1" spans="1:9" ht="20.25" customHeight="1" x14ac:dyDescent="0.2">
      <c r="B1" s="110" t="s">
        <v>18</v>
      </c>
      <c r="C1" s="114"/>
      <c r="D1" s="110" t="s">
        <v>17</v>
      </c>
      <c r="E1" s="111"/>
    </row>
    <row r="2" spans="1:9" ht="20.25" customHeight="1" x14ac:dyDescent="0.2">
      <c r="A2" s="27"/>
      <c r="B2" s="112" t="s">
        <v>16</v>
      </c>
      <c r="C2" s="115"/>
      <c r="D2" s="112" t="s">
        <v>15</v>
      </c>
      <c r="E2" s="113"/>
    </row>
    <row r="3" spans="1:9" ht="20.25" customHeight="1" thickBot="1" x14ac:dyDescent="0.25">
      <c r="B3" s="108" t="s">
        <v>14</v>
      </c>
      <c r="C3" s="109"/>
      <c r="D3" s="43"/>
      <c r="E3" s="97"/>
    </row>
    <row r="4" spans="1:9" ht="12.75" x14ac:dyDescent="0.2">
      <c r="B4" s="42">
        <v>18700041</v>
      </c>
      <c r="C4" s="42">
        <v>18700071</v>
      </c>
      <c r="D4" s="42">
        <v>25600081</v>
      </c>
      <c r="E4" s="42">
        <v>25600111</v>
      </c>
    </row>
    <row r="5" spans="1:9" ht="26.4" x14ac:dyDescent="0.25">
      <c r="B5" s="41" t="s">
        <v>89</v>
      </c>
      <c r="C5" s="41" t="s">
        <v>77</v>
      </c>
      <c r="D5" s="41" t="s">
        <v>89</v>
      </c>
      <c r="E5" s="41" t="s">
        <v>77</v>
      </c>
    </row>
    <row r="6" spans="1:9" ht="12.75" x14ac:dyDescent="0.2">
      <c r="B6" s="40" t="s">
        <v>13</v>
      </c>
      <c r="C6" s="40" t="s">
        <v>12</v>
      </c>
      <c r="D6" s="40" t="s">
        <v>11</v>
      </c>
      <c r="E6" s="40" t="s">
        <v>10</v>
      </c>
    </row>
    <row r="7" spans="1:9" ht="19.5" customHeight="1" thickBot="1" x14ac:dyDescent="0.25">
      <c r="B7" s="39"/>
      <c r="C7" s="39"/>
      <c r="D7" s="39"/>
      <c r="E7" s="38"/>
      <c r="I7" s="37"/>
    </row>
    <row r="8" spans="1:9" ht="12.75" x14ac:dyDescent="0.2">
      <c r="A8" s="36" t="s">
        <v>71</v>
      </c>
      <c r="B8" s="35">
        <f>'Acct 18700041 '!K34</f>
        <v>147667.37</v>
      </c>
      <c r="C8" s="31">
        <v>0</v>
      </c>
      <c r="D8" s="35">
        <v>-225344.43</v>
      </c>
      <c r="E8" s="99">
        <v>0</v>
      </c>
    </row>
    <row r="9" spans="1:9" ht="25.5" x14ac:dyDescent="0.2">
      <c r="A9" s="34" t="s">
        <v>9</v>
      </c>
      <c r="B9" s="34"/>
      <c r="C9" s="31"/>
      <c r="D9" s="30"/>
      <c r="E9" s="100"/>
    </row>
    <row r="10" spans="1:9" ht="12.75" x14ac:dyDescent="0.2">
      <c r="A10" s="32" t="s">
        <v>64</v>
      </c>
      <c r="B10" s="31"/>
      <c r="C10" s="31">
        <v>397945.35</v>
      </c>
      <c r="D10" s="30"/>
      <c r="E10" s="100">
        <v>-1899023.2</v>
      </c>
    </row>
    <row r="11" spans="1:9" ht="12.75" x14ac:dyDescent="0.2">
      <c r="A11" s="32" t="s">
        <v>65</v>
      </c>
      <c r="B11" s="31"/>
      <c r="C11" s="31">
        <v>-10602.5</v>
      </c>
      <c r="D11" s="30"/>
      <c r="E11" s="100">
        <v>100737.43</v>
      </c>
    </row>
    <row r="12" spans="1:9" ht="12.75" x14ac:dyDescent="0.2">
      <c r="A12" s="32">
        <v>41090</v>
      </c>
      <c r="B12" s="31"/>
      <c r="C12" s="31">
        <v>-11054.05</v>
      </c>
      <c r="D12" s="30"/>
      <c r="E12" s="100">
        <v>52750.64</v>
      </c>
    </row>
    <row r="13" spans="1:9" ht="12.75" x14ac:dyDescent="0.2">
      <c r="A13" s="32">
        <v>41121</v>
      </c>
      <c r="B13" s="31"/>
      <c r="C13" s="31">
        <f t="shared" ref="C13:C76" si="0">C12</f>
        <v>-11054.05</v>
      </c>
      <c r="D13" s="30"/>
      <c r="E13" s="100">
        <f t="shared" ref="E13:E76" si="1">E12</f>
        <v>52750.64</v>
      </c>
    </row>
    <row r="14" spans="1:9" ht="12.75" x14ac:dyDescent="0.2">
      <c r="A14" s="32">
        <v>41152</v>
      </c>
      <c r="B14" s="31"/>
      <c r="C14" s="31">
        <f t="shared" si="0"/>
        <v>-11054.05</v>
      </c>
      <c r="D14" s="30">
        <v>-833.59</v>
      </c>
      <c r="E14" s="100">
        <f t="shared" si="1"/>
        <v>52750.64</v>
      </c>
    </row>
    <row r="15" spans="1:9" ht="12.75" x14ac:dyDescent="0.2">
      <c r="A15" s="32">
        <v>41182</v>
      </c>
      <c r="B15" s="31"/>
      <c r="C15" s="31">
        <f t="shared" si="0"/>
        <v>-11054.05</v>
      </c>
      <c r="D15" s="30"/>
      <c r="E15" s="100">
        <f t="shared" si="1"/>
        <v>52750.64</v>
      </c>
    </row>
    <row r="16" spans="1:9" ht="12.75" x14ac:dyDescent="0.2">
      <c r="A16" s="32">
        <v>41213</v>
      </c>
      <c r="B16" s="31"/>
      <c r="C16" s="31">
        <f t="shared" si="0"/>
        <v>-11054.05</v>
      </c>
      <c r="D16" s="30"/>
      <c r="E16" s="100">
        <f t="shared" si="1"/>
        <v>52750.64</v>
      </c>
    </row>
    <row r="17" spans="1:5" ht="12.75" x14ac:dyDescent="0.2">
      <c r="A17" s="32">
        <v>41243</v>
      </c>
      <c r="B17" s="31"/>
      <c r="C17" s="31">
        <f t="shared" si="0"/>
        <v>-11054.05</v>
      </c>
      <c r="D17" s="30"/>
      <c r="E17" s="100">
        <f t="shared" si="1"/>
        <v>52750.64</v>
      </c>
    </row>
    <row r="18" spans="1:5" ht="12.75" x14ac:dyDescent="0.2">
      <c r="A18" s="32">
        <v>41274</v>
      </c>
      <c r="B18" s="31"/>
      <c r="C18" s="31">
        <f t="shared" si="0"/>
        <v>-11054.05</v>
      </c>
      <c r="D18" s="30">
        <v>-6966.25</v>
      </c>
      <c r="E18" s="100">
        <f t="shared" si="1"/>
        <v>52750.64</v>
      </c>
    </row>
    <row r="19" spans="1:5" ht="12.75" x14ac:dyDescent="0.2">
      <c r="A19" s="32">
        <v>41305</v>
      </c>
      <c r="B19" s="31"/>
      <c r="C19" s="31">
        <f t="shared" si="0"/>
        <v>-11054.05</v>
      </c>
      <c r="D19" s="30"/>
      <c r="E19" s="100">
        <f t="shared" si="1"/>
        <v>52750.64</v>
      </c>
    </row>
    <row r="20" spans="1:5" ht="12.75" x14ac:dyDescent="0.2">
      <c r="A20" s="33">
        <v>41333</v>
      </c>
      <c r="B20" s="31"/>
      <c r="C20" s="31">
        <f t="shared" si="0"/>
        <v>-11054.05</v>
      </c>
      <c r="D20" s="30"/>
      <c r="E20" s="100">
        <f t="shared" si="1"/>
        <v>52750.64</v>
      </c>
    </row>
    <row r="21" spans="1:5" ht="12.75" x14ac:dyDescent="0.2">
      <c r="A21" s="32">
        <v>41364</v>
      </c>
      <c r="B21" s="31"/>
      <c r="C21" s="31">
        <f t="shared" si="0"/>
        <v>-11054.05</v>
      </c>
      <c r="D21" s="30"/>
      <c r="E21" s="100">
        <f t="shared" si="1"/>
        <v>52750.64</v>
      </c>
    </row>
    <row r="22" spans="1:5" ht="12.75" x14ac:dyDescent="0.2">
      <c r="A22" s="32">
        <v>41394</v>
      </c>
      <c r="B22" s="31">
        <f>'Acct 18700041 '!J11</f>
        <v>199.95</v>
      </c>
      <c r="C22" s="31">
        <f t="shared" si="0"/>
        <v>-11054.05</v>
      </c>
      <c r="D22" s="30"/>
      <c r="E22" s="100">
        <f t="shared" si="1"/>
        <v>52750.64</v>
      </c>
    </row>
    <row r="23" spans="1:5" ht="12.75" x14ac:dyDescent="0.2">
      <c r="A23" s="32">
        <v>41425</v>
      </c>
      <c r="B23" s="31">
        <f>'Acct 18700041 '!J12</f>
        <v>-199.95</v>
      </c>
      <c r="C23" s="31">
        <f t="shared" si="0"/>
        <v>-11054.05</v>
      </c>
      <c r="D23" s="30"/>
      <c r="E23" s="100">
        <f t="shared" si="1"/>
        <v>52750.64</v>
      </c>
    </row>
    <row r="24" spans="1:5" ht="12.75" x14ac:dyDescent="0.2">
      <c r="A24" s="32">
        <v>41455</v>
      </c>
      <c r="B24" s="31">
        <f>'Acct 18700041 '!J13</f>
        <v>8406.7800000000007</v>
      </c>
      <c r="C24" s="31">
        <f t="shared" si="0"/>
        <v>-11054.05</v>
      </c>
      <c r="D24" s="30">
        <v>-2415.0500000000002</v>
      </c>
      <c r="E24" s="100">
        <f t="shared" si="1"/>
        <v>52750.64</v>
      </c>
    </row>
    <row r="25" spans="1:5" ht="12.75" x14ac:dyDescent="0.2">
      <c r="A25" s="32">
        <v>41486</v>
      </c>
      <c r="B25" s="31">
        <f>'Acct 18700041 '!J14</f>
        <v>-8406.7800000000007</v>
      </c>
      <c r="C25" s="31">
        <f t="shared" si="0"/>
        <v>-11054.05</v>
      </c>
      <c r="D25" s="30"/>
      <c r="E25" s="100">
        <f t="shared" si="1"/>
        <v>52750.64</v>
      </c>
    </row>
    <row r="26" spans="1:5" ht="12.75" x14ac:dyDescent="0.2">
      <c r="A26" s="32">
        <v>41517</v>
      </c>
      <c r="B26" s="31"/>
      <c r="C26" s="31">
        <f t="shared" si="0"/>
        <v>-11054.05</v>
      </c>
      <c r="D26" s="30"/>
      <c r="E26" s="100">
        <f t="shared" si="1"/>
        <v>52750.64</v>
      </c>
    </row>
    <row r="27" spans="1:5" ht="12.75" x14ac:dyDescent="0.2">
      <c r="A27" s="32">
        <v>41547</v>
      </c>
      <c r="B27" s="31"/>
      <c r="C27" s="31">
        <f t="shared" si="0"/>
        <v>-11054.05</v>
      </c>
      <c r="D27" s="30"/>
      <c r="E27" s="100">
        <f t="shared" si="1"/>
        <v>52750.64</v>
      </c>
    </row>
    <row r="28" spans="1:5" ht="12.75" x14ac:dyDescent="0.2">
      <c r="A28" s="32">
        <v>41578</v>
      </c>
      <c r="B28" s="31"/>
      <c r="C28" s="31">
        <f t="shared" si="0"/>
        <v>-11054.05</v>
      </c>
      <c r="D28" s="30">
        <v>-92074.02</v>
      </c>
      <c r="E28" s="100">
        <f t="shared" si="1"/>
        <v>52750.64</v>
      </c>
    </row>
    <row r="29" spans="1:5" ht="12.75" x14ac:dyDescent="0.2">
      <c r="A29" s="32">
        <v>41608</v>
      </c>
      <c r="B29" s="31">
        <f>'Acct 18700041 '!J18</f>
        <v>-6954.6</v>
      </c>
      <c r="C29" s="31">
        <f t="shared" si="0"/>
        <v>-11054.05</v>
      </c>
      <c r="D29" s="30"/>
      <c r="E29" s="100">
        <f t="shared" si="1"/>
        <v>52750.64</v>
      </c>
    </row>
    <row r="30" spans="1:5" ht="12.75" x14ac:dyDescent="0.2">
      <c r="A30" s="32">
        <v>41639</v>
      </c>
      <c r="B30" s="31">
        <f>'Acct 18700041 '!J19</f>
        <v>7482.9</v>
      </c>
      <c r="C30" s="31">
        <f t="shared" si="0"/>
        <v>-11054.05</v>
      </c>
      <c r="D30" s="30">
        <v>-6954.6</v>
      </c>
      <c r="E30" s="100">
        <f t="shared" si="1"/>
        <v>52750.64</v>
      </c>
    </row>
    <row r="31" spans="1:5" ht="12.75" x14ac:dyDescent="0.2">
      <c r="A31" s="32">
        <v>41670</v>
      </c>
      <c r="B31" s="31">
        <f>'Acct 18700041 '!D54</f>
        <v>-528.29999999999995</v>
      </c>
      <c r="C31" s="31">
        <f>C30</f>
        <v>-11054.05</v>
      </c>
      <c r="D31" s="30">
        <v>-20216.21</v>
      </c>
      <c r="E31" s="100">
        <f t="shared" si="1"/>
        <v>52750.64</v>
      </c>
    </row>
    <row r="32" spans="1:5" ht="12.75" x14ac:dyDescent="0.2">
      <c r="A32" s="33">
        <v>41698</v>
      </c>
      <c r="B32" s="31"/>
      <c r="C32" s="31">
        <f t="shared" ref="C32:C62" si="2">C31</f>
        <v>-11054.05</v>
      </c>
      <c r="D32" s="30"/>
      <c r="E32" s="100">
        <f t="shared" si="1"/>
        <v>52750.64</v>
      </c>
    </row>
    <row r="33" spans="1:11" ht="12.75" x14ac:dyDescent="0.2">
      <c r="A33" s="32">
        <v>41729</v>
      </c>
      <c r="B33" s="31"/>
      <c r="C33" s="31">
        <f t="shared" si="2"/>
        <v>-11054.05</v>
      </c>
      <c r="D33" s="30"/>
      <c r="E33" s="100">
        <f t="shared" si="1"/>
        <v>52750.64</v>
      </c>
    </row>
    <row r="34" spans="1:11" ht="12.75" x14ac:dyDescent="0.2">
      <c r="A34" s="32">
        <v>41759</v>
      </c>
      <c r="B34" s="31"/>
      <c r="C34" s="31">
        <f t="shared" si="2"/>
        <v>-11054.05</v>
      </c>
      <c r="D34" s="30"/>
      <c r="E34" s="100">
        <f t="shared" si="1"/>
        <v>52750.64</v>
      </c>
    </row>
    <row r="35" spans="1:11" ht="12.75" x14ac:dyDescent="0.2">
      <c r="A35" s="32">
        <v>41790</v>
      </c>
      <c r="B35" s="31"/>
      <c r="C35" s="31">
        <f t="shared" si="2"/>
        <v>-11054.05</v>
      </c>
      <c r="D35" s="30"/>
      <c r="E35" s="100">
        <f t="shared" si="1"/>
        <v>52750.64</v>
      </c>
    </row>
    <row r="36" spans="1:11" ht="12.75" x14ac:dyDescent="0.2">
      <c r="A36" s="32">
        <v>41820</v>
      </c>
      <c r="B36" s="31"/>
      <c r="C36" s="31">
        <f t="shared" si="2"/>
        <v>-11054.05</v>
      </c>
      <c r="D36" s="30"/>
      <c r="E36" s="100">
        <f t="shared" si="1"/>
        <v>52750.64</v>
      </c>
    </row>
    <row r="37" spans="1:11" ht="12.75" x14ac:dyDescent="0.2">
      <c r="A37" s="32">
        <v>41851</v>
      </c>
      <c r="B37" s="31"/>
      <c r="C37" s="31">
        <f t="shared" si="2"/>
        <v>-11054.05</v>
      </c>
      <c r="D37" s="30"/>
      <c r="E37" s="100">
        <f t="shared" si="1"/>
        <v>52750.64</v>
      </c>
      <c r="K37" s="84"/>
    </row>
    <row r="38" spans="1:11" ht="12.75" x14ac:dyDescent="0.2">
      <c r="A38" s="32">
        <v>41882</v>
      </c>
      <c r="B38" s="31"/>
      <c r="C38" s="31">
        <f t="shared" si="2"/>
        <v>-11054.05</v>
      </c>
      <c r="D38" s="30"/>
      <c r="E38" s="100">
        <f t="shared" si="1"/>
        <v>52750.64</v>
      </c>
    </row>
    <row r="39" spans="1:11" ht="12.75" x14ac:dyDescent="0.2">
      <c r="A39" s="32">
        <v>41912</v>
      </c>
      <c r="B39" s="31">
        <f>'Acct 18700041 '!D62</f>
        <v>280361.65999999997</v>
      </c>
      <c r="C39" s="31">
        <f t="shared" si="2"/>
        <v>-11054.05</v>
      </c>
      <c r="D39" s="30"/>
      <c r="E39" s="100">
        <f t="shared" si="1"/>
        <v>52750.64</v>
      </c>
    </row>
    <row r="40" spans="1:11" ht="12.75" x14ac:dyDescent="0.2">
      <c r="A40" s="32">
        <v>41943</v>
      </c>
      <c r="B40" s="31"/>
      <c r="C40" s="31">
        <f t="shared" si="2"/>
        <v>-11054.05</v>
      </c>
      <c r="D40" s="30">
        <v>-21761.43</v>
      </c>
      <c r="E40" s="100">
        <f t="shared" si="1"/>
        <v>52750.64</v>
      </c>
      <c r="K40" s="84"/>
    </row>
    <row r="41" spans="1:11" ht="12.75" x14ac:dyDescent="0.2">
      <c r="A41" s="32">
        <v>41973</v>
      </c>
      <c r="B41" s="31"/>
      <c r="C41" s="31">
        <f t="shared" si="2"/>
        <v>-11054.05</v>
      </c>
      <c r="D41" s="30"/>
      <c r="E41" s="100">
        <f t="shared" si="1"/>
        <v>52750.64</v>
      </c>
    </row>
    <row r="42" spans="1:11" ht="12.75" x14ac:dyDescent="0.2">
      <c r="A42" s="32">
        <v>42004</v>
      </c>
      <c r="B42" s="31">
        <f>'Acct 18700041 '!D65</f>
        <v>1695.34</v>
      </c>
      <c r="C42" s="31">
        <f t="shared" si="2"/>
        <v>-11054.05</v>
      </c>
      <c r="D42" s="30">
        <v>-242247.38</v>
      </c>
      <c r="E42" s="100">
        <f t="shared" si="1"/>
        <v>52750.64</v>
      </c>
    </row>
    <row r="43" spans="1:11" ht="12.75" x14ac:dyDescent="0.2">
      <c r="A43" s="32">
        <v>42035</v>
      </c>
      <c r="B43" s="31"/>
      <c r="C43" s="31">
        <f t="shared" si="2"/>
        <v>-11054.05</v>
      </c>
      <c r="D43" s="30"/>
      <c r="E43" s="100">
        <f t="shared" si="1"/>
        <v>52750.64</v>
      </c>
    </row>
    <row r="44" spans="1:11" ht="12.75" x14ac:dyDescent="0.2">
      <c r="A44" s="33">
        <v>42063</v>
      </c>
      <c r="B44" s="31">
        <f>'Acct 18700041 '!D32</f>
        <v>-280361.65999999997</v>
      </c>
      <c r="C44" s="31">
        <f t="shared" si="2"/>
        <v>-11054.05</v>
      </c>
      <c r="D44" s="30"/>
      <c r="E44" s="100">
        <f t="shared" si="1"/>
        <v>52750.64</v>
      </c>
    </row>
    <row r="45" spans="1:11" ht="12.75" x14ac:dyDescent="0.2">
      <c r="A45" s="32">
        <v>42094</v>
      </c>
      <c r="B45" s="31"/>
      <c r="C45" s="31">
        <f t="shared" si="2"/>
        <v>-11054.05</v>
      </c>
      <c r="D45" s="30"/>
      <c r="E45" s="100">
        <f t="shared" si="1"/>
        <v>52750.64</v>
      </c>
    </row>
    <row r="46" spans="1:11" ht="12.75" x14ac:dyDescent="0.2">
      <c r="A46" s="32">
        <v>42124</v>
      </c>
      <c r="B46" s="31"/>
      <c r="C46" s="31">
        <f t="shared" si="2"/>
        <v>-11054.05</v>
      </c>
      <c r="D46" s="30"/>
      <c r="E46" s="100">
        <f t="shared" si="1"/>
        <v>52750.64</v>
      </c>
    </row>
    <row r="47" spans="1:11" ht="12.75" x14ac:dyDescent="0.2">
      <c r="A47" s="32">
        <v>42155</v>
      </c>
      <c r="B47" s="31">
        <f>'Acct 18700041 '!D35</f>
        <v>124876.29</v>
      </c>
      <c r="C47" s="31">
        <f t="shared" si="2"/>
        <v>-11054.05</v>
      </c>
      <c r="D47" s="30">
        <v>44550.42</v>
      </c>
      <c r="E47" s="100">
        <f t="shared" si="1"/>
        <v>52750.64</v>
      </c>
    </row>
    <row r="48" spans="1:11" ht="12.75" x14ac:dyDescent="0.2">
      <c r="A48" s="32">
        <v>42185</v>
      </c>
      <c r="B48" s="31">
        <f>'Acct 18700041 '!D36</f>
        <v>696.23</v>
      </c>
      <c r="C48" s="31">
        <f t="shared" si="2"/>
        <v>-11054.05</v>
      </c>
      <c r="D48" s="30">
        <v>-47862.87</v>
      </c>
      <c r="E48" s="100">
        <f t="shared" si="1"/>
        <v>52750.64</v>
      </c>
    </row>
    <row r="49" spans="1:13" x14ac:dyDescent="0.25">
      <c r="A49" s="32">
        <v>42216</v>
      </c>
      <c r="B49" s="31">
        <f>'Acct 18700041 '!D37</f>
        <v>0</v>
      </c>
      <c r="C49" s="31">
        <f t="shared" si="2"/>
        <v>-11054.05</v>
      </c>
      <c r="D49" s="30"/>
      <c r="E49" s="100">
        <f t="shared" si="1"/>
        <v>52750.64</v>
      </c>
      <c r="M49" s="84"/>
    </row>
    <row r="50" spans="1:13" x14ac:dyDescent="0.25">
      <c r="A50" s="32">
        <v>42247</v>
      </c>
      <c r="B50" s="31">
        <f>'Acct 18700041 '!D38</f>
        <v>0</v>
      </c>
      <c r="C50" s="31">
        <f t="shared" si="2"/>
        <v>-11054.05</v>
      </c>
      <c r="D50" s="30">
        <v>-3110497.16</v>
      </c>
      <c r="E50" s="100">
        <f t="shared" si="1"/>
        <v>52750.64</v>
      </c>
    </row>
    <row r="51" spans="1:13" x14ac:dyDescent="0.25">
      <c r="A51" s="32">
        <v>42277</v>
      </c>
      <c r="B51" s="31">
        <f>'Acct 18700041 '!D39</f>
        <v>97.69</v>
      </c>
      <c r="C51" s="31">
        <f t="shared" si="2"/>
        <v>-11054.05</v>
      </c>
      <c r="D51" s="30">
        <v>145</v>
      </c>
      <c r="E51" s="100">
        <f t="shared" si="1"/>
        <v>52750.64</v>
      </c>
    </row>
    <row r="52" spans="1:13" x14ac:dyDescent="0.25">
      <c r="A52" s="32">
        <v>42308</v>
      </c>
      <c r="B52" s="31">
        <f>'Acct 18700041 '!D40</f>
        <v>47237.41</v>
      </c>
      <c r="C52" s="31">
        <f t="shared" si="2"/>
        <v>-11054.05</v>
      </c>
      <c r="D52" s="30"/>
      <c r="E52" s="100">
        <f t="shared" si="1"/>
        <v>52750.64</v>
      </c>
    </row>
    <row r="53" spans="1:13" x14ac:dyDescent="0.25">
      <c r="A53" s="32">
        <v>42338</v>
      </c>
      <c r="B53" s="31">
        <f>'Acct 18700041 '!D41</f>
        <v>0</v>
      </c>
      <c r="C53" s="31">
        <f t="shared" si="2"/>
        <v>-11054.05</v>
      </c>
      <c r="D53" s="30">
        <v>-87038</v>
      </c>
      <c r="E53" s="100">
        <f t="shared" si="1"/>
        <v>52750.64</v>
      </c>
    </row>
    <row r="54" spans="1:13" x14ac:dyDescent="0.25">
      <c r="A54" s="32">
        <v>42369</v>
      </c>
      <c r="B54" s="31">
        <f>'Acct 18700041 '!D42</f>
        <v>5706.73</v>
      </c>
      <c r="C54" s="31">
        <f t="shared" si="2"/>
        <v>-11054.05</v>
      </c>
      <c r="D54" s="30">
        <v>-34853.1</v>
      </c>
      <c r="E54" s="100">
        <f t="shared" si="1"/>
        <v>52750.64</v>
      </c>
    </row>
    <row r="55" spans="1:13" x14ac:dyDescent="0.25">
      <c r="A55" s="32">
        <v>42400</v>
      </c>
      <c r="B55" s="31">
        <f>'Acct 18700041 '!D8</f>
        <v>105.94</v>
      </c>
      <c r="C55" s="31">
        <f t="shared" si="2"/>
        <v>-11054.05</v>
      </c>
      <c r="D55" s="30">
        <v>-55704.29</v>
      </c>
      <c r="E55" s="100">
        <f t="shared" si="1"/>
        <v>52750.64</v>
      </c>
    </row>
    <row r="56" spans="1:13" x14ac:dyDescent="0.25">
      <c r="A56" s="33">
        <v>42429</v>
      </c>
      <c r="B56" s="31">
        <f>'Acct 18700041 '!D9</f>
        <v>132.28</v>
      </c>
      <c r="C56" s="31">
        <f t="shared" si="2"/>
        <v>-11054.05</v>
      </c>
      <c r="D56" s="30">
        <v>-2628.51</v>
      </c>
      <c r="E56" s="100">
        <f t="shared" si="1"/>
        <v>52750.64</v>
      </c>
    </row>
    <row r="57" spans="1:13" x14ac:dyDescent="0.25">
      <c r="A57" s="32">
        <v>42460</v>
      </c>
      <c r="B57" s="31"/>
      <c r="C57" s="31">
        <f t="shared" si="2"/>
        <v>-11054.05</v>
      </c>
      <c r="D57" s="30">
        <v>0</v>
      </c>
      <c r="E57" s="100">
        <f t="shared" si="1"/>
        <v>52750.64</v>
      </c>
    </row>
    <row r="58" spans="1:13" x14ac:dyDescent="0.25">
      <c r="A58" s="32">
        <v>42490</v>
      </c>
      <c r="B58" s="31"/>
      <c r="C58" s="31">
        <f t="shared" si="2"/>
        <v>-11054.05</v>
      </c>
      <c r="D58" s="30">
        <v>-64806.63</v>
      </c>
      <c r="E58" s="100">
        <f t="shared" si="1"/>
        <v>52750.64</v>
      </c>
    </row>
    <row r="59" spans="1:13" x14ac:dyDescent="0.25">
      <c r="A59" s="32">
        <v>42521</v>
      </c>
      <c r="B59" s="31"/>
      <c r="C59" s="31">
        <f t="shared" si="2"/>
        <v>-11054.05</v>
      </c>
      <c r="D59" s="30">
        <v>-19538.12</v>
      </c>
      <c r="E59" s="100">
        <f t="shared" si="1"/>
        <v>52750.64</v>
      </c>
    </row>
    <row r="60" spans="1:13" x14ac:dyDescent="0.25">
      <c r="A60" s="32">
        <v>42551</v>
      </c>
      <c r="B60" s="31"/>
      <c r="C60" s="31">
        <f t="shared" si="2"/>
        <v>-11054.05</v>
      </c>
      <c r="D60" s="30">
        <v>0</v>
      </c>
      <c r="E60" s="100">
        <f t="shared" si="1"/>
        <v>52750.64</v>
      </c>
    </row>
    <row r="61" spans="1:13" x14ac:dyDescent="0.25">
      <c r="A61" s="32">
        <v>42582</v>
      </c>
      <c r="B61" s="31"/>
      <c r="C61" s="31">
        <f t="shared" si="2"/>
        <v>-11054.05</v>
      </c>
      <c r="D61" s="30">
        <v>0</v>
      </c>
      <c r="E61" s="100">
        <f t="shared" si="1"/>
        <v>52750.64</v>
      </c>
    </row>
    <row r="62" spans="1:13" x14ac:dyDescent="0.25">
      <c r="A62" s="32">
        <v>42613</v>
      </c>
      <c r="B62" s="31"/>
      <c r="C62" s="31">
        <f t="shared" si="2"/>
        <v>-11054.05</v>
      </c>
      <c r="D62" s="30">
        <v>-5127.74</v>
      </c>
      <c r="E62" s="100">
        <f t="shared" si="1"/>
        <v>52750.64</v>
      </c>
    </row>
    <row r="63" spans="1:13" x14ac:dyDescent="0.25">
      <c r="A63" s="32">
        <v>42643</v>
      </c>
      <c r="B63" s="31"/>
      <c r="C63" s="31">
        <f>C30</f>
        <v>-11054.05</v>
      </c>
      <c r="D63" s="30"/>
      <c r="E63" s="100">
        <f t="shared" si="1"/>
        <v>52750.64</v>
      </c>
    </row>
    <row r="64" spans="1:13" x14ac:dyDescent="0.25">
      <c r="A64" s="32">
        <v>42674</v>
      </c>
      <c r="B64" s="31"/>
      <c r="C64" s="31">
        <f t="shared" si="0"/>
        <v>-11054.05</v>
      </c>
      <c r="D64" s="30"/>
      <c r="E64" s="100">
        <f t="shared" si="1"/>
        <v>52750.64</v>
      </c>
    </row>
    <row r="65" spans="1:5" x14ac:dyDescent="0.25">
      <c r="A65" s="33">
        <v>42704</v>
      </c>
      <c r="B65" s="31"/>
      <c r="C65" s="31">
        <f t="shared" si="0"/>
        <v>-11054.05</v>
      </c>
      <c r="D65" s="30"/>
      <c r="E65" s="100">
        <f t="shared" si="1"/>
        <v>52750.64</v>
      </c>
    </row>
    <row r="66" spans="1:5" x14ac:dyDescent="0.25">
      <c r="A66" s="32">
        <v>42735</v>
      </c>
      <c r="B66" s="31"/>
      <c r="C66" s="31">
        <f t="shared" ref="C66" si="3">C33</f>
        <v>-11054.05</v>
      </c>
      <c r="D66" s="30"/>
      <c r="E66" s="100">
        <f t="shared" si="1"/>
        <v>52750.64</v>
      </c>
    </row>
    <row r="67" spans="1:5" x14ac:dyDescent="0.25">
      <c r="A67" s="32">
        <v>42766</v>
      </c>
      <c r="B67" s="31"/>
      <c r="C67" s="31">
        <f t="shared" si="0"/>
        <v>-11054.05</v>
      </c>
      <c r="D67" s="30"/>
      <c r="E67" s="100">
        <f t="shared" si="1"/>
        <v>52750.64</v>
      </c>
    </row>
    <row r="68" spans="1:5" x14ac:dyDescent="0.25">
      <c r="A68" s="32">
        <v>42794</v>
      </c>
      <c r="B68" s="31"/>
      <c r="C68" s="31">
        <f t="shared" si="0"/>
        <v>-11054.05</v>
      </c>
      <c r="D68" s="30"/>
      <c r="E68" s="100">
        <f t="shared" si="1"/>
        <v>52750.64</v>
      </c>
    </row>
    <row r="69" spans="1:5" x14ac:dyDescent="0.25">
      <c r="A69" s="32">
        <v>42795</v>
      </c>
      <c r="B69" s="31"/>
      <c r="C69" s="31">
        <f t="shared" si="0"/>
        <v>-11054.05</v>
      </c>
      <c r="D69" s="30"/>
      <c r="E69" s="100">
        <f t="shared" si="1"/>
        <v>52750.64</v>
      </c>
    </row>
    <row r="70" spans="1:5" x14ac:dyDescent="0.25">
      <c r="A70" s="32">
        <v>42826</v>
      </c>
      <c r="B70" s="31"/>
      <c r="C70" s="31">
        <f t="shared" si="0"/>
        <v>-11054.05</v>
      </c>
      <c r="D70" s="30"/>
      <c r="E70" s="100">
        <f t="shared" si="1"/>
        <v>52750.64</v>
      </c>
    </row>
    <row r="71" spans="1:5" x14ac:dyDescent="0.25">
      <c r="A71" s="32">
        <v>42856</v>
      </c>
      <c r="B71" s="31"/>
      <c r="C71" s="31">
        <f t="shared" si="0"/>
        <v>-11054.05</v>
      </c>
      <c r="D71" s="30"/>
      <c r="E71" s="100">
        <f t="shared" si="1"/>
        <v>52750.64</v>
      </c>
    </row>
    <row r="72" spans="1:5" x14ac:dyDescent="0.25">
      <c r="A72" s="32">
        <v>42887</v>
      </c>
      <c r="B72" s="31"/>
      <c r="C72" s="31">
        <f t="shared" si="0"/>
        <v>-11054.05</v>
      </c>
      <c r="D72" s="30"/>
      <c r="E72" s="100">
        <f t="shared" si="1"/>
        <v>52750.64</v>
      </c>
    </row>
    <row r="73" spans="1:5" x14ac:dyDescent="0.25">
      <c r="A73" s="32">
        <v>42917</v>
      </c>
      <c r="B73" s="31"/>
      <c r="C73" s="31">
        <f t="shared" si="0"/>
        <v>-11054.05</v>
      </c>
      <c r="D73" s="30"/>
      <c r="E73" s="100">
        <f t="shared" si="1"/>
        <v>52750.64</v>
      </c>
    </row>
    <row r="74" spans="1:5" x14ac:dyDescent="0.25">
      <c r="A74" s="32">
        <v>42948</v>
      </c>
      <c r="B74" s="31"/>
      <c r="C74" s="31">
        <f t="shared" si="0"/>
        <v>-11054.05</v>
      </c>
      <c r="D74" s="30"/>
      <c r="E74" s="100">
        <f t="shared" si="1"/>
        <v>52750.64</v>
      </c>
    </row>
    <row r="75" spans="1:5" x14ac:dyDescent="0.25">
      <c r="A75" s="32">
        <v>42979</v>
      </c>
      <c r="B75" s="31"/>
      <c r="C75" s="31">
        <f t="shared" si="0"/>
        <v>-11054.05</v>
      </c>
      <c r="D75" s="30"/>
      <c r="E75" s="100">
        <f t="shared" si="1"/>
        <v>52750.64</v>
      </c>
    </row>
    <row r="76" spans="1:5" x14ac:dyDescent="0.25">
      <c r="A76" s="32">
        <v>43009</v>
      </c>
      <c r="B76" s="31"/>
      <c r="C76" s="31">
        <f t="shared" si="0"/>
        <v>-11054.05</v>
      </c>
      <c r="D76" s="30"/>
      <c r="E76" s="100">
        <f t="shared" si="1"/>
        <v>52750.64</v>
      </c>
    </row>
    <row r="77" spans="1:5" x14ac:dyDescent="0.25">
      <c r="A77" s="32">
        <v>43040</v>
      </c>
      <c r="B77" s="31"/>
      <c r="C77" s="31">
        <f t="shared" ref="C77:C78" si="4">C76</f>
        <v>-11054.05</v>
      </c>
      <c r="D77" s="30"/>
      <c r="E77" s="100">
        <f t="shared" ref="E77:E78" si="5">E76</f>
        <v>52750.64</v>
      </c>
    </row>
    <row r="78" spans="1:5" x14ac:dyDescent="0.25">
      <c r="A78" s="32">
        <v>43070</v>
      </c>
      <c r="B78" s="31"/>
      <c r="C78" s="31">
        <f t="shared" si="4"/>
        <v>-11054.05</v>
      </c>
      <c r="D78" s="30"/>
      <c r="E78" s="100">
        <f t="shared" si="5"/>
        <v>52750.64</v>
      </c>
    </row>
    <row r="79" spans="1:5" ht="13.8" thickBot="1" x14ac:dyDescent="0.3">
      <c r="A79" s="101" t="s">
        <v>83</v>
      </c>
      <c r="B79" s="102">
        <f>SUM(B8:B78)</f>
        <v>328215.27999999997</v>
      </c>
      <c r="C79" s="102">
        <f>SUM(C8:C78)</f>
        <v>-353278.49999999959</v>
      </c>
      <c r="D79" s="102">
        <f>SUM(D8:D78)</f>
        <v>-4002173.9600000004</v>
      </c>
      <c r="E79" s="103">
        <f>SUM(E8:E78)</f>
        <v>1736007.1099999975</v>
      </c>
    </row>
    <row r="80" spans="1:5" x14ac:dyDescent="0.25">
      <c r="A80" s="28"/>
      <c r="B80" s="28"/>
      <c r="C80" s="29"/>
      <c r="D80" s="98"/>
      <c r="E80" s="104"/>
    </row>
    <row r="81" spans="1:5" x14ac:dyDescent="0.25">
      <c r="A81" s="4"/>
      <c r="B81" s="4"/>
      <c r="C81" s="4"/>
      <c r="D81" s="69"/>
      <c r="E81" s="69"/>
    </row>
    <row r="82" spans="1:5" x14ac:dyDescent="0.25">
      <c r="A82" s="4"/>
      <c r="B82" s="4" t="s">
        <v>74</v>
      </c>
      <c r="C82" s="4"/>
      <c r="D82" s="69"/>
      <c r="E82" s="105">
        <f>C79</f>
        <v>-353278.49999999959</v>
      </c>
    </row>
    <row r="83" spans="1:5" x14ac:dyDescent="0.25">
      <c r="A83" s="4"/>
      <c r="B83" s="4" t="s">
        <v>75</v>
      </c>
      <c r="C83" s="4"/>
      <c r="D83" s="69"/>
      <c r="E83" s="48">
        <f>E79</f>
        <v>1736007.1099999975</v>
      </c>
    </row>
    <row r="84" spans="1:5" x14ac:dyDescent="0.25">
      <c r="A84" s="4"/>
      <c r="B84" s="4"/>
      <c r="C84" s="4"/>
      <c r="D84" s="69"/>
      <c r="E84" s="49"/>
    </row>
    <row r="85" spans="1:5" ht="13.8" thickBot="1" x14ac:dyDescent="0.3">
      <c r="A85" s="4"/>
      <c r="B85" s="4" t="s">
        <v>76</v>
      </c>
      <c r="D85" s="69"/>
      <c r="E85" s="95">
        <f>SUM(E82:E83)</f>
        <v>1382728.609999998</v>
      </c>
    </row>
    <row r="86" spans="1:5" ht="13.8" thickTop="1" x14ac:dyDescent="0.25">
      <c r="A86" s="4"/>
      <c r="B86" s="4"/>
      <c r="D86" s="4"/>
      <c r="E86" s="69"/>
    </row>
    <row r="87" spans="1:5" x14ac:dyDescent="0.25">
      <c r="A87" s="4"/>
      <c r="B87" s="4"/>
      <c r="C87" s="4"/>
      <c r="D87" s="4"/>
      <c r="E87" s="49"/>
    </row>
    <row r="88" spans="1:5" x14ac:dyDescent="0.25">
      <c r="A88" s="4"/>
      <c r="B88" s="4"/>
      <c r="C88" s="4"/>
      <c r="D88" s="4"/>
      <c r="E88" s="69"/>
    </row>
    <row r="89" spans="1:5" x14ac:dyDescent="0.25">
      <c r="A89" s="4"/>
      <c r="B89" s="4"/>
      <c r="C89" s="4"/>
      <c r="D89" s="4"/>
      <c r="E89" s="69"/>
    </row>
    <row r="90" spans="1:5" x14ac:dyDescent="0.25">
      <c r="A90" s="4"/>
      <c r="B90" s="4"/>
      <c r="C90" s="50"/>
      <c r="D90" s="50"/>
      <c r="E90" s="70"/>
    </row>
  </sheetData>
  <mergeCells count="5">
    <mergeCell ref="B3:C3"/>
    <mergeCell ref="D1:E1"/>
    <mergeCell ref="D2:E2"/>
    <mergeCell ref="B1:C1"/>
    <mergeCell ref="B2:C2"/>
  </mergeCells>
  <pageMargins left="0.2" right="0.21" top="0.9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E17" sqref="E17"/>
    </sheetView>
  </sheetViews>
  <sheetFormatPr defaultColWidth="11.44140625" defaultRowHeight="13.2" outlineLevelRow="2" x14ac:dyDescent="0.25"/>
  <cols>
    <col min="1" max="1" width="9" style="54" bestFit="1" customWidth="1"/>
    <col min="2" max="2" width="12.33203125" style="54" bestFit="1" customWidth="1"/>
    <col min="3" max="3" width="22.33203125" style="54" customWidth="1"/>
    <col min="4" max="4" width="25.6640625" style="54" customWidth="1"/>
    <col min="5" max="5" width="14.33203125" style="54" customWidth="1"/>
    <col min="6" max="6" width="11.88671875" style="54" bestFit="1" customWidth="1"/>
    <col min="7" max="7" width="13" style="54" customWidth="1"/>
    <col min="8" max="8" width="20.6640625" style="54" customWidth="1"/>
    <col min="9" max="16384" width="11.44140625" style="54"/>
  </cols>
  <sheetData>
    <row r="1" spans="1:8" x14ac:dyDescent="0.25">
      <c r="A1" s="47" t="s">
        <v>34</v>
      </c>
    </row>
    <row r="2" spans="1:8" x14ac:dyDescent="0.25">
      <c r="A2" s="44"/>
    </row>
    <row r="3" spans="1:8" x14ac:dyDescent="0.25">
      <c r="A3" s="46" t="s">
        <v>33</v>
      </c>
    </row>
    <row r="4" spans="1:8" ht="14.4" x14ac:dyDescent="0.25">
      <c r="A4" s="93" t="s">
        <v>29</v>
      </c>
      <c r="B4" s="93" t="s">
        <v>28</v>
      </c>
      <c r="C4" s="93" t="s">
        <v>27</v>
      </c>
      <c r="D4" s="93" t="s">
        <v>26</v>
      </c>
      <c r="E4" s="93" t="s">
        <v>25</v>
      </c>
      <c r="F4" s="93" t="s">
        <v>24</v>
      </c>
      <c r="G4" s="94" t="s">
        <v>23</v>
      </c>
      <c r="H4" s="93" t="s">
        <v>87</v>
      </c>
    </row>
    <row r="5" spans="1:8" ht="14.4" outlineLevel="2" x14ac:dyDescent="0.25">
      <c r="A5" s="75" t="s">
        <v>32</v>
      </c>
      <c r="B5" s="75" t="s">
        <v>20</v>
      </c>
      <c r="C5" s="75" t="s">
        <v>19</v>
      </c>
      <c r="D5" s="75" t="s">
        <v>31</v>
      </c>
      <c r="E5" s="77">
        <v>-52750.64</v>
      </c>
      <c r="F5" s="76">
        <v>42302</v>
      </c>
      <c r="G5" s="75" t="s">
        <v>62</v>
      </c>
      <c r="H5" s="75" t="s">
        <v>86</v>
      </c>
    </row>
    <row r="6" spans="1:8" ht="14.4" outlineLevel="2" x14ac:dyDescent="0.25">
      <c r="A6" s="75" t="s">
        <v>32</v>
      </c>
      <c r="B6" s="75" t="s">
        <v>20</v>
      </c>
      <c r="C6" s="75" t="s">
        <v>19</v>
      </c>
      <c r="D6" s="75" t="s">
        <v>31</v>
      </c>
      <c r="E6" s="77">
        <v>-52750.64</v>
      </c>
      <c r="F6" s="76">
        <v>42333</v>
      </c>
      <c r="G6" s="75" t="s">
        <v>62</v>
      </c>
      <c r="H6" s="75" t="s">
        <v>86</v>
      </c>
    </row>
    <row r="7" spans="1:8" ht="14.4" outlineLevel="2" x14ac:dyDescent="0.25">
      <c r="A7" s="75" t="s">
        <v>32</v>
      </c>
      <c r="B7" s="75" t="s">
        <v>20</v>
      </c>
      <c r="C7" s="75" t="s">
        <v>19</v>
      </c>
      <c r="D7" s="75" t="s">
        <v>31</v>
      </c>
      <c r="E7" s="77">
        <v>-52750.64</v>
      </c>
      <c r="F7" s="76">
        <v>42363</v>
      </c>
      <c r="G7" s="75" t="s">
        <v>62</v>
      </c>
      <c r="H7" s="75" t="s">
        <v>86</v>
      </c>
    </row>
    <row r="8" spans="1:8" ht="14.4" outlineLevel="2" x14ac:dyDescent="0.25">
      <c r="A8" s="75" t="s">
        <v>32</v>
      </c>
      <c r="B8" s="75" t="s">
        <v>20</v>
      </c>
      <c r="C8" s="75" t="s">
        <v>19</v>
      </c>
      <c r="D8" s="75" t="s">
        <v>31</v>
      </c>
      <c r="E8" s="77">
        <v>-52750.64</v>
      </c>
      <c r="F8" s="76">
        <v>42394</v>
      </c>
      <c r="G8" s="75" t="s">
        <v>62</v>
      </c>
      <c r="H8" s="75" t="s">
        <v>86</v>
      </c>
    </row>
    <row r="9" spans="1:8" ht="14.4" outlineLevel="2" x14ac:dyDescent="0.25">
      <c r="A9" s="75" t="s">
        <v>32</v>
      </c>
      <c r="B9" s="75" t="s">
        <v>20</v>
      </c>
      <c r="C9" s="75" t="s">
        <v>19</v>
      </c>
      <c r="D9" s="75" t="s">
        <v>31</v>
      </c>
      <c r="E9" s="77">
        <v>-52750.64</v>
      </c>
      <c r="F9" s="76">
        <v>42425</v>
      </c>
      <c r="G9" s="75" t="s">
        <v>62</v>
      </c>
      <c r="H9" s="75" t="s">
        <v>86</v>
      </c>
    </row>
    <row r="10" spans="1:8" ht="14.4" outlineLevel="2" x14ac:dyDescent="0.25">
      <c r="A10" s="75" t="s">
        <v>32</v>
      </c>
      <c r="B10" s="75" t="s">
        <v>20</v>
      </c>
      <c r="C10" s="75" t="s">
        <v>19</v>
      </c>
      <c r="D10" s="75" t="s">
        <v>31</v>
      </c>
      <c r="E10" s="77">
        <v>-52750.64</v>
      </c>
      <c r="F10" s="76">
        <v>42454</v>
      </c>
      <c r="G10" s="75" t="s">
        <v>62</v>
      </c>
      <c r="H10" s="75" t="s">
        <v>86</v>
      </c>
    </row>
    <row r="11" spans="1:8" ht="14.4" outlineLevel="2" x14ac:dyDescent="0.25">
      <c r="A11" s="75" t="s">
        <v>32</v>
      </c>
      <c r="B11" s="75" t="s">
        <v>20</v>
      </c>
      <c r="C11" s="75" t="s">
        <v>19</v>
      </c>
      <c r="D11" s="75" t="s">
        <v>31</v>
      </c>
      <c r="E11" s="77">
        <v>-52750.64</v>
      </c>
      <c r="F11" s="76">
        <v>42485</v>
      </c>
      <c r="G11" s="75" t="s">
        <v>62</v>
      </c>
      <c r="H11" s="75" t="s">
        <v>86</v>
      </c>
    </row>
    <row r="12" spans="1:8" ht="14.4" outlineLevel="2" x14ac:dyDescent="0.25">
      <c r="A12" s="75" t="s">
        <v>32</v>
      </c>
      <c r="B12" s="75" t="s">
        <v>20</v>
      </c>
      <c r="C12" s="75" t="s">
        <v>19</v>
      </c>
      <c r="D12" s="75" t="s">
        <v>31</v>
      </c>
      <c r="E12" s="77">
        <v>-52750.64</v>
      </c>
      <c r="F12" s="76">
        <v>42515</v>
      </c>
      <c r="G12" s="75" t="s">
        <v>62</v>
      </c>
      <c r="H12" s="75" t="s">
        <v>86</v>
      </c>
    </row>
    <row r="13" spans="1:8" ht="14.4" outlineLevel="2" x14ac:dyDescent="0.25">
      <c r="A13" s="75" t="s">
        <v>32</v>
      </c>
      <c r="B13" s="75" t="s">
        <v>20</v>
      </c>
      <c r="C13" s="75" t="s">
        <v>19</v>
      </c>
      <c r="D13" s="75" t="s">
        <v>31</v>
      </c>
      <c r="E13" s="77">
        <v>-52750.64</v>
      </c>
      <c r="F13" s="76">
        <v>42546</v>
      </c>
      <c r="G13" s="75" t="s">
        <v>62</v>
      </c>
      <c r="H13" s="75" t="s">
        <v>86</v>
      </c>
    </row>
    <row r="14" spans="1:8" ht="14.4" outlineLevel="2" x14ac:dyDescent="0.25">
      <c r="A14" s="75" t="s">
        <v>32</v>
      </c>
      <c r="B14" s="75" t="s">
        <v>20</v>
      </c>
      <c r="C14" s="75" t="s">
        <v>19</v>
      </c>
      <c r="D14" s="75" t="s">
        <v>31</v>
      </c>
      <c r="E14" s="77">
        <v>-52750.64</v>
      </c>
      <c r="F14" s="76">
        <v>42576</v>
      </c>
      <c r="G14" s="75" t="s">
        <v>62</v>
      </c>
      <c r="H14" s="75" t="s">
        <v>86</v>
      </c>
    </row>
    <row r="15" spans="1:8" ht="14.4" outlineLevel="2" x14ac:dyDescent="0.25">
      <c r="A15" s="75" t="s">
        <v>32</v>
      </c>
      <c r="B15" s="75" t="s">
        <v>20</v>
      </c>
      <c r="C15" s="75" t="s">
        <v>19</v>
      </c>
      <c r="D15" s="75" t="s">
        <v>31</v>
      </c>
      <c r="E15" s="77">
        <v>-52750.64</v>
      </c>
      <c r="F15" s="76">
        <v>42607</v>
      </c>
      <c r="G15" s="75" t="s">
        <v>62</v>
      </c>
      <c r="H15" s="75" t="s">
        <v>86</v>
      </c>
    </row>
    <row r="16" spans="1:8" ht="14.4" outlineLevel="2" x14ac:dyDescent="0.25">
      <c r="A16" s="75" t="s">
        <v>32</v>
      </c>
      <c r="B16" s="75" t="s">
        <v>20</v>
      </c>
      <c r="C16" s="75" t="s">
        <v>19</v>
      </c>
      <c r="D16" s="75" t="s">
        <v>31</v>
      </c>
      <c r="E16" s="77">
        <v>-52750.64</v>
      </c>
      <c r="F16" s="76">
        <v>42638</v>
      </c>
      <c r="G16" s="75" t="s">
        <v>62</v>
      </c>
      <c r="H16" s="75" t="s">
        <v>86</v>
      </c>
    </row>
    <row r="17" spans="1:8" ht="13.95" outlineLevel="1" thickBot="1" x14ac:dyDescent="0.3">
      <c r="A17" s="55"/>
      <c r="B17" s="55"/>
      <c r="C17" s="55"/>
      <c r="D17" s="55"/>
      <c r="E17" s="78">
        <f>SUM(E5:E16)</f>
        <v>-633007.68000000005</v>
      </c>
      <c r="F17" s="57"/>
      <c r="G17" s="57"/>
    </row>
    <row r="18" spans="1:8" ht="13.95" thickTop="1" x14ac:dyDescent="0.25">
      <c r="A18" s="56"/>
      <c r="B18" s="56"/>
      <c r="C18" s="56"/>
      <c r="D18" s="56"/>
      <c r="E18" s="62"/>
      <c r="F18" s="58"/>
      <c r="G18" s="68"/>
    </row>
    <row r="19" spans="1:8" x14ac:dyDescent="0.25">
      <c r="E19" s="59"/>
      <c r="G19" s="67"/>
    </row>
    <row r="20" spans="1:8" x14ac:dyDescent="0.25">
      <c r="A20" s="45" t="s">
        <v>30</v>
      </c>
      <c r="G20" s="67"/>
    </row>
    <row r="21" spans="1:8" x14ac:dyDescent="0.25">
      <c r="G21" s="67"/>
    </row>
    <row r="22" spans="1:8" ht="14.4" x14ac:dyDescent="0.25">
      <c r="A22" s="93" t="s">
        <v>29</v>
      </c>
      <c r="B22" s="93" t="s">
        <v>28</v>
      </c>
      <c r="C22" s="93" t="s">
        <v>27</v>
      </c>
      <c r="D22" s="93" t="s">
        <v>26</v>
      </c>
      <c r="E22" s="93" t="s">
        <v>25</v>
      </c>
      <c r="F22" s="93" t="s">
        <v>24</v>
      </c>
      <c r="G22" s="94" t="s">
        <v>23</v>
      </c>
      <c r="H22" s="93" t="s">
        <v>87</v>
      </c>
    </row>
    <row r="23" spans="1:8" ht="14.4" x14ac:dyDescent="0.25">
      <c r="A23" s="75" t="s">
        <v>22</v>
      </c>
      <c r="B23" s="75" t="s">
        <v>20</v>
      </c>
      <c r="C23" s="75" t="s">
        <v>19</v>
      </c>
      <c r="D23" s="75" t="s">
        <v>21</v>
      </c>
      <c r="E23" s="77">
        <v>11054.05</v>
      </c>
      <c r="F23" s="76">
        <v>42302</v>
      </c>
      <c r="G23" s="75" t="s">
        <v>20</v>
      </c>
      <c r="H23" s="75" t="s">
        <v>19</v>
      </c>
    </row>
    <row r="24" spans="1:8" ht="14.4" x14ac:dyDescent="0.25">
      <c r="A24" s="75" t="s">
        <v>22</v>
      </c>
      <c r="B24" s="75" t="s">
        <v>20</v>
      </c>
      <c r="C24" s="75" t="s">
        <v>19</v>
      </c>
      <c r="D24" s="75" t="s">
        <v>21</v>
      </c>
      <c r="E24" s="77">
        <v>11054.05</v>
      </c>
      <c r="F24" s="76">
        <v>42333</v>
      </c>
      <c r="G24" s="75" t="s">
        <v>20</v>
      </c>
      <c r="H24" s="75" t="s">
        <v>19</v>
      </c>
    </row>
    <row r="25" spans="1:8" ht="14.4" x14ac:dyDescent="0.25">
      <c r="A25" s="75" t="s">
        <v>22</v>
      </c>
      <c r="B25" s="75" t="s">
        <v>20</v>
      </c>
      <c r="C25" s="75" t="s">
        <v>19</v>
      </c>
      <c r="D25" s="75" t="s">
        <v>21</v>
      </c>
      <c r="E25" s="77">
        <v>11054.05</v>
      </c>
      <c r="F25" s="76">
        <v>42363</v>
      </c>
      <c r="G25" s="75" t="s">
        <v>20</v>
      </c>
      <c r="H25" s="75" t="s">
        <v>19</v>
      </c>
    </row>
    <row r="26" spans="1:8" ht="14.4" x14ac:dyDescent="0.25">
      <c r="A26" s="75" t="s">
        <v>22</v>
      </c>
      <c r="B26" s="75" t="s">
        <v>20</v>
      </c>
      <c r="C26" s="75" t="s">
        <v>19</v>
      </c>
      <c r="D26" s="75" t="s">
        <v>21</v>
      </c>
      <c r="E26" s="77">
        <v>11054.05</v>
      </c>
      <c r="F26" s="76">
        <v>42394</v>
      </c>
      <c r="G26" s="75" t="s">
        <v>20</v>
      </c>
      <c r="H26" s="75" t="s">
        <v>19</v>
      </c>
    </row>
    <row r="27" spans="1:8" ht="14.4" x14ac:dyDescent="0.25">
      <c r="A27" s="75" t="s">
        <v>22</v>
      </c>
      <c r="B27" s="75" t="s">
        <v>20</v>
      </c>
      <c r="C27" s="75" t="s">
        <v>19</v>
      </c>
      <c r="D27" s="75" t="s">
        <v>21</v>
      </c>
      <c r="E27" s="77">
        <v>11054.05</v>
      </c>
      <c r="F27" s="76">
        <v>42425</v>
      </c>
      <c r="G27" s="75" t="s">
        <v>20</v>
      </c>
      <c r="H27" s="75" t="s">
        <v>19</v>
      </c>
    </row>
    <row r="28" spans="1:8" ht="14.4" x14ac:dyDescent="0.25">
      <c r="A28" s="75" t="s">
        <v>22</v>
      </c>
      <c r="B28" s="75" t="s">
        <v>20</v>
      </c>
      <c r="C28" s="75" t="s">
        <v>19</v>
      </c>
      <c r="D28" s="75" t="s">
        <v>21</v>
      </c>
      <c r="E28" s="77">
        <v>11054.05</v>
      </c>
      <c r="F28" s="76">
        <v>42454</v>
      </c>
      <c r="G28" s="75" t="s">
        <v>20</v>
      </c>
      <c r="H28" s="75" t="s">
        <v>19</v>
      </c>
    </row>
    <row r="29" spans="1:8" ht="14.4" x14ac:dyDescent="0.25">
      <c r="A29" s="75" t="s">
        <v>22</v>
      </c>
      <c r="B29" s="75" t="s">
        <v>20</v>
      </c>
      <c r="C29" s="75" t="s">
        <v>19</v>
      </c>
      <c r="D29" s="75" t="s">
        <v>21</v>
      </c>
      <c r="E29" s="77">
        <v>11054.05</v>
      </c>
      <c r="F29" s="76">
        <v>42485</v>
      </c>
      <c r="G29" s="75" t="s">
        <v>20</v>
      </c>
      <c r="H29" s="75" t="s">
        <v>19</v>
      </c>
    </row>
    <row r="30" spans="1:8" ht="14.4" x14ac:dyDescent="0.25">
      <c r="A30" s="75" t="s">
        <v>22</v>
      </c>
      <c r="B30" s="75" t="s">
        <v>20</v>
      </c>
      <c r="C30" s="75" t="s">
        <v>19</v>
      </c>
      <c r="D30" s="75" t="s">
        <v>21</v>
      </c>
      <c r="E30" s="77">
        <v>11054.05</v>
      </c>
      <c r="F30" s="76">
        <v>42515</v>
      </c>
      <c r="G30" s="75" t="s">
        <v>20</v>
      </c>
      <c r="H30" s="75" t="s">
        <v>19</v>
      </c>
    </row>
    <row r="31" spans="1:8" ht="14.4" x14ac:dyDescent="0.25">
      <c r="A31" s="75" t="s">
        <v>22</v>
      </c>
      <c r="B31" s="75" t="s">
        <v>20</v>
      </c>
      <c r="C31" s="75" t="s">
        <v>19</v>
      </c>
      <c r="D31" s="75" t="s">
        <v>21</v>
      </c>
      <c r="E31" s="77">
        <v>11054.05</v>
      </c>
      <c r="F31" s="76">
        <v>42546</v>
      </c>
      <c r="G31" s="75" t="s">
        <v>20</v>
      </c>
      <c r="H31" s="75" t="s">
        <v>19</v>
      </c>
    </row>
    <row r="32" spans="1:8" ht="14.4" x14ac:dyDescent="0.25">
      <c r="A32" s="75" t="s">
        <v>22</v>
      </c>
      <c r="B32" s="75" t="s">
        <v>20</v>
      </c>
      <c r="C32" s="75" t="s">
        <v>19</v>
      </c>
      <c r="D32" s="75" t="s">
        <v>21</v>
      </c>
      <c r="E32" s="77">
        <v>11054.05</v>
      </c>
      <c r="F32" s="76">
        <v>42576</v>
      </c>
      <c r="G32" s="75" t="s">
        <v>20</v>
      </c>
      <c r="H32" s="75" t="s">
        <v>19</v>
      </c>
    </row>
    <row r="33" spans="1:8" ht="14.4" x14ac:dyDescent="0.25">
      <c r="A33" s="75" t="s">
        <v>22</v>
      </c>
      <c r="B33" s="75" t="s">
        <v>20</v>
      </c>
      <c r="C33" s="75" t="s">
        <v>19</v>
      </c>
      <c r="D33" s="75" t="s">
        <v>21</v>
      </c>
      <c r="E33" s="77">
        <v>11054.05</v>
      </c>
      <c r="F33" s="76">
        <v>42607</v>
      </c>
      <c r="G33" s="75" t="s">
        <v>20</v>
      </c>
      <c r="H33" s="75" t="s">
        <v>19</v>
      </c>
    </row>
    <row r="34" spans="1:8" ht="14.4" x14ac:dyDescent="0.25">
      <c r="A34" s="75" t="s">
        <v>22</v>
      </c>
      <c r="B34" s="75" t="s">
        <v>20</v>
      </c>
      <c r="C34" s="75" t="s">
        <v>19</v>
      </c>
      <c r="D34" s="75" t="s">
        <v>21</v>
      </c>
      <c r="E34" s="77">
        <v>11054.05</v>
      </c>
      <c r="F34" s="76">
        <v>42638</v>
      </c>
      <c r="G34" s="75" t="s">
        <v>20</v>
      </c>
      <c r="H34" s="75" t="s">
        <v>19</v>
      </c>
    </row>
    <row r="35" spans="1:8" ht="15" thickBot="1" x14ac:dyDescent="0.35">
      <c r="A35" s="60"/>
      <c r="B35" s="60"/>
      <c r="C35" s="60"/>
      <c r="D35" s="60"/>
      <c r="E35" s="78">
        <f>SUM(E23:E34)</f>
        <v>132648.6</v>
      </c>
      <c r="F35" s="63"/>
      <c r="G35" s="63"/>
    </row>
    <row r="36" spans="1:8" ht="15" thickTop="1" x14ac:dyDescent="0.3">
      <c r="A36" s="61"/>
      <c r="B36" s="61"/>
      <c r="C36" s="61"/>
      <c r="D36" s="61"/>
      <c r="E36" s="91"/>
      <c r="F36" s="64"/>
      <c r="G36" s="61"/>
    </row>
    <row r="37" spans="1:8" x14ac:dyDescent="0.25">
      <c r="E37" s="65">
        <f>E17</f>
        <v>-633007.68000000005</v>
      </c>
    </row>
    <row r="38" spans="1:8" x14ac:dyDescent="0.25">
      <c r="E38" s="66">
        <f>E35</f>
        <v>132648.6</v>
      </c>
    </row>
    <row r="39" spans="1:8" ht="13.95" thickBot="1" x14ac:dyDescent="0.3">
      <c r="E39" s="92">
        <f>SUM(E37:E38)</f>
        <v>-500359.08000000007</v>
      </c>
    </row>
    <row r="40" spans="1:8" ht="13.95" thickTop="1" x14ac:dyDescent="0.25"/>
  </sheetData>
  <pageMargins left="0.75" right="0.75" top="1" bottom="1" header="0.5" footer="0.5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D9" sqref="D9"/>
    </sheetView>
  </sheetViews>
  <sheetFormatPr defaultColWidth="9.109375" defaultRowHeight="13.2" x14ac:dyDescent="0.3"/>
  <cols>
    <col min="1" max="1" width="19.88671875" style="80" customWidth="1"/>
    <col min="2" max="3" width="13.109375" style="80" bestFit="1" customWidth="1"/>
    <col min="4" max="4" width="12.5546875" style="80" bestFit="1" customWidth="1"/>
    <col min="5" max="5" width="13" style="80" customWidth="1"/>
    <col min="6" max="6" width="3.88671875" style="80" customWidth="1"/>
    <col min="7" max="7" width="18.6640625" style="80" customWidth="1"/>
    <col min="8" max="9" width="11.44140625" style="80" bestFit="1" customWidth="1"/>
    <col min="10" max="10" width="12.109375" style="80" bestFit="1" customWidth="1"/>
    <col min="11" max="11" width="16.6640625" style="80" bestFit="1" customWidth="1"/>
    <col min="12" max="16384" width="9.109375" style="80"/>
  </cols>
  <sheetData>
    <row r="1" spans="1:11" x14ac:dyDescent="0.3">
      <c r="A1" s="79" t="s">
        <v>67</v>
      </c>
    </row>
    <row r="2" spans="1:11" x14ac:dyDescent="0.3">
      <c r="A2" s="81" t="s">
        <v>63</v>
      </c>
    </row>
    <row r="4" spans="1:11" x14ac:dyDescent="0.3">
      <c r="A4" s="79" t="s">
        <v>78</v>
      </c>
      <c r="G4" s="79" t="s">
        <v>69</v>
      </c>
    </row>
    <row r="5" spans="1:11" x14ac:dyDescent="0.3">
      <c r="A5" s="81" t="s">
        <v>35</v>
      </c>
      <c r="G5" s="81" t="s">
        <v>35</v>
      </c>
    </row>
    <row r="6" spans="1:11" x14ac:dyDescent="0.3">
      <c r="A6" s="82" t="s">
        <v>56</v>
      </c>
      <c r="B6" s="82" t="s">
        <v>55</v>
      </c>
      <c r="C6" s="82" t="s">
        <v>54</v>
      </c>
      <c r="D6" s="82" t="s">
        <v>53</v>
      </c>
      <c r="E6" s="82" t="s">
        <v>88</v>
      </c>
      <c r="F6" s="82"/>
      <c r="G6" s="82" t="s">
        <v>56</v>
      </c>
      <c r="H6" s="82" t="s">
        <v>55</v>
      </c>
      <c r="I6" s="82" t="s">
        <v>54</v>
      </c>
      <c r="J6" s="82" t="s">
        <v>53</v>
      </c>
      <c r="K6" s="82" t="s">
        <v>88</v>
      </c>
    </row>
    <row r="7" spans="1:11" x14ac:dyDescent="0.3">
      <c r="A7" s="80" t="s">
        <v>52</v>
      </c>
      <c r="B7" s="83">
        <v>0</v>
      </c>
      <c r="C7" s="83">
        <v>0</v>
      </c>
      <c r="D7" s="83">
        <v>0</v>
      </c>
      <c r="E7" s="83">
        <v>327977.06</v>
      </c>
      <c r="F7" s="83"/>
      <c r="G7" s="80" t="s">
        <v>52</v>
      </c>
      <c r="H7" s="83">
        <v>0</v>
      </c>
      <c r="I7" s="83">
        <v>0</v>
      </c>
      <c r="J7" s="83">
        <v>0</v>
      </c>
      <c r="K7" s="83">
        <v>147667.37</v>
      </c>
    </row>
    <row r="8" spans="1:11" x14ac:dyDescent="0.3">
      <c r="A8" s="80" t="s">
        <v>2</v>
      </c>
      <c r="B8" s="83">
        <v>67513.05</v>
      </c>
      <c r="C8" s="83">
        <v>67407.11</v>
      </c>
      <c r="D8" s="83">
        <v>105.94</v>
      </c>
      <c r="E8" s="83">
        <v>328083</v>
      </c>
      <c r="F8" s="83"/>
      <c r="G8" s="80" t="s">
        <v>2</v>
      </c>
      <c r="H8" s="83">
        <v>0</v>
      </c>
      <c r="I8" s="83">
        <v>0</v>
      </c>
      <c r="J8" s="83">
        <v>0</v>
      </c>
      <c r="K8" s="83">
        <v>147667.37</v>
      </c>
    </row>
    <row r="9" spans="1:11" x14ac:dyDescent="0.3">
      <c r="A9" s="80" t="s">
        <v>51</v>
      </c>
      <c r="B9" s="83">
        <v>2628.51</v>
      </c>
      <c r="C9" s="83">
        <v>2496.23</v>
      </c>
      <c r="D9" s="83">
        <v>132.28</v>
      </c>
      <c r="E9" s="83">
        <v>328215.28000000003</v>
      </c>
      <c r="F9" s="83"/>
      <c r="G9" s="80" t="s">
        <v>51</v>
      </c>
      <c r="H9" s="83">
        <v>0</v>
      </c>
      <c r="I9" s="83">
        <v>0</v>
      </c>
      <c r="J9" s="83">
        <v>0</v>
      </c>
      <c r="K9" s="83">
        <v>147667.37</v>
      </c>
    </row>
    <row r="10" spans="1:11" x14ac:dyDescent="0.3">
      <c r="A10" s="80" t="s">
        <v>50</v>
      </c>
      <c r="B10" s="83">
        <v>0</v>
      </c>
      <c r="C10" s="83">
        <v>0</v>
      </c>
      <c r="D10" s="83">
        <v>0</v>
      </c>
      <c r="E10" s="83">
        <v>328215.28000000003</v>
      </c>
      <c r="F10" s="83"/>
      <c r="G10" s="80" t="s">
        <v>50</v>
      </c>
      <c r="H10" s="83">
        <v>0</v>
      </c>
      <c r="I10" s="83">
        <v>0</v>
      </c>
      <c r="J10" s="83">
        <v>0</v>
      </c>
      <c r="K10" s="83">
        <v>147667.37</v>
      </c>
    </row>
    <row r="11" spans="1:11" x14ac:dyDescent="0.3">
      <c r="A11" s="80" t="s">
        <v>49</v>
      </c>
      <c r="B11" s="83">
        <v>92303.51</v>
      </c>
      <c r="C11" s="83">
        <v>92303.51</v>
      </c>
      <c r="D11" s="83">
        <v>0</v>
      </c>
      <c r="E11" s="83">
        <v>328215.28000000003</v>
      </c>
      <c r="F11" s="83"/>
      <c r="G11" s="80" t="s">
        <v>49</v>
      </c>
      <c r="H11" s="83">
        <v>199.95</v>
      </c>
      <c r="I11" s="83">
        <v>0</v>
      </c>
      <c r="J11" s="83">
        <v>199.95</v>
      </c>
      <c r="K11" s="83">
        <v>147867.32</v>
      </c>
    </row>
    <row r="12" spans="1:11" x14ac:dyDescent="0.3">
      <c r="A12" s="80" t="s">
        <v>48</v>
      </c>
      <c r="B12" s="83">
        <v>36021.61</v>
      </c>
      <c r="C12" s="83">
        <v>36021.61</v>
      </c>
      <c r="D12" s="83">
        <v>0</v>
      </c>
      <c r="E12" s="83">
        <v>328215.28000000003</v>
      </c>
      <c r="F12" s="83"/>
      <c r="G12" s="80" t="s">
        <v>48</v>
      </c>
      <c r="H12" s="83">
        <v>0</v>
      </c>
      <c r="I12" s="83">
        <v>199.95</v>
      </c>
      <c r="J12" s="83">
        <v>-199.95</v>
      </c>
      <c r="K12" s="83">
        <v>147667.37</v>
      </c>
    </row>
    <row r="13" spans="1:11" x14ac:dyDescent="0.3">
      <c r="A13" s="80" t="s">
        <v>47</v>
      </c>
      <c r="B13" s="83">
        <v>0</v>
      </c>
      <c r="C13" s="83">
        <v>0</v>
      </c>
      <c r="D13" s="83">
        <v>0</v>
      </c>
      <c r="E13" s="83">
        <v>328215.28000000003</v>
      </c>
      <c r="F13" s="83"/>
      <c r="G13" s="80" t="s">
        <v>47</v>
      </c>
      <c r="H13" s="83">
        <v>11021.78</v>
      </c>
      <c r="I13" s="83">
        <v>2615</v>
      </c>
      <c r="J13" s="83">
        <v>8406.7800000000007</v>
      </c>
      <c r="K13" s="83">
        <v>156074.15</v>
      </c>
    </row>
    <row r="14" spans="1:11" x14ac:dyDescent="0.3">
      <c r="A14" s="80" t="s">
        <v>46</v>
      </c>
      <c r="B14" s="83">
        <v>0</v>
      </c>
      <c r="C14" s="83">
        <v>0</v>
      </c>
      <c r="D14" s="83">
        <v>0</v>
      </c>
      <c r="E14" s="83">
        <v>328215.28000000003</v>
      </c>
      <c r="F14" s="83"/>
      <c r="G14" s="80" t="s">
        <v>46</v>
      </c>
      <c r="H14" s="83">
        <v>438590.5</v>
      </c>
      <c r="I14" s="83">
        <v>446997.28</v>
      </c>
      <c r="J14" s="83">
        <v>-8406.7800000000007</v>
      </c>
      <c r="K14" s="83">
        <v>147667.37</v>
      </c>
    </row>
    <row r="15" spans="1:11" x14ac:dyDescent="0.3">
      <c r="A15" s="80" t="s">
        <v>45</v>
      </c>
      <c r="B15" s="83">
        <v>5127.74</v>
      </c>
      <c r="C15" s="83">
        <v>5127.74</v>
      </c>
      <c r="D15" s="83">
        <v>0</v>
      </c>
      <c r="E15" s="83">
        <v>328215.28000000003</v>
      </c>
      <c r="F15" s="83"/>
      <c r="G15" s="80" t="s">
        <v>45</v>
      </c>
      <c r="H15" s="83">
        <v>438414.72</v>
      </c>
      <c r="I15" s="83">
        <v>438414.72</v>
      </c>
      <c r="J15" s="83">
        <v>0</v>
      </c>
      <c r="K15" s="83">
        <v>147667.37</v>
      </c>
    </row>
    <row r="16" spans="1:11" x14ac:dyDescent="0.3">
      <c r="A16" s="80" t="s">
        <v>44</v>
      </c>
      <c r="B16" s="83">
        <v>0</v>
      </c>
      <c r="C16" s="83">
        <v>0</v>
      </c>
      <c r="D16" s="83">
        <v>0</v>
      </c>
      <c r="E16" s="83">
        <v>328215.28000000003</v>
      </c>
      <c r="F16" s="83"/>
      <c r="G16" s="80" t="s">
        <v>44</v>
      </c>
      <c r="H16" s="83">
        <v>0</v>
      </c>
      <c r="I16" s="83">
        <v>0</v>
      </c>
      <c r="J16" s="83">
        <v>0</v>
      </c>
      <c r="K16" s="83">
        <v>147667.37</v>
      </c>
    </row>
    <row r="17" spans="1:11" x14ac:dyDescent="0.3">
      <c r="A17" s="80" t="s">
        <v>43</v>
      </c>
      <c r="B17" s="83">
        <v>0</v>
      </c>
      <c r="C17" s="83">
        <v>0</v>
      </c>
      <c r="D17" s="83">
        <v>0</v>
      </c>
      <c r="E17" s="83">
        <v>328215.28000000003</v>
      </c>
      <c r="F17" s="83"/>
      <c r="G17" s="80" t="s">
        <v>43</v>
      </c>
      <c r="H17" s="83">
        <v>91965.52</v>
      </c>
      <c r="I17" s="83">
        <v>91965.52</v>
      </c>
      <c r="J17" s="83">
        <v>0</v>
      </c>
      <c r="K17" s="83">
        <v>147667.37</v>
      </c>
    </row>
    <row r="18" spans="1:11" x14ac:dyDescent="0.3">
      <c r="A18" s="80" t="s">
        <v>42</v>
      </c>
      <c r="B18" s="83">
        <v>0</v>
      </c>
      <c r="C18" s="83">
        <v>0</v>
      </c>
      <c r="D18" s="83">
        <v>0</v>
      </c>
      <c r="E18" s="83">
        <v>328215.28000000003</v>
      </c>
      <c r="F18" s="83"/>
      <c r="G18" s="80" t="s">
        <v>42</v>
      </c>
      <c r="H18" s="83">
        <v>545.4</v>
      </c>
      <c r="I18" s="83">
        <v>7500</v>
      </c>
      <c r="J18" s="83">
        <v>-6954.6</v>
      </c>
      <c r="K18" s="83">
        <v>140712.76999999999</v>
      </c>
    </row>
    <row r="19" spans="1:11" x14ac:dyDescent="0.3">
      <c r="A19" s="80" t="s">
        <v>41</v>
      </c>
      <c r="B19" s="83">
        <v>0</v>
      </c>
      <c r="C19" s="83">
        <v>0</v>
      </c>
      <c r="D19" s="83">
        <v>0</v>
      </c>
      <c r="E19" s="83">
        <v>328215.28000000003</v>
      </c>
      <c r="F19" s="83"/>
      <c r="G19" s="80" t="s">
        <v>41</v>
      </c>
      <c r="H19" s="83">
        <v>7482.9</v>
      </c>
      <c r="I19" s="83">
        <v>0</v>
      </c>
      <c r="J19" s="83">
        <v>7482.9</v>
      </c>
      <c r="K19" s="83">
        <v>148195.67000000001</v>
      </c>
    </row>
    <row r="20" spans="1:11" x14ac:dyDescent="0.3">
      <c r="A20" s="80" t="s">
        <v>40</v>
      </c>
      <c r="B20" s="83">
        <v>0</v>
      </c>
      <c r="C20" s="83">
        <v>0</v>
      </c>
      <c r="D20" s="83">
        <v>0</v>
      </c>
      <c r="E20" s="83">
        <v>328215.28000000003</v>
      </c>
      <c r="F20" s="83"/>
      <c r="G20" s="80" t="s">
        <v>40</v>
      </c>
      <c r="H20" s="83">
        <v>0</v>
      </c>
      <c r="I20" s="83">
        <v>0</v>
      </c>
      <c r="J20" s="83">
        <v>0</v>
      </c>
      <c r="K20" s="83">
        <v>148195.67000000001</v>
      </c>
    </row>
    <row r="21" spans="1:11" x14ac:dyDescent="0.3">
      <c r="A21" s="80" t="s">
        <v>39</v>
      </c>
      <c r="B21" s="83">
        <v>0</v>
      </c>
      <c r="C21" s="83">
        <v>0</v>
      </c>
      <c r="D21" s="83">
        <v>0</v>
      </c>
      <c r="E21" s="83">
        <v>328215.28000000003</v>
      </c>
      <c r="F21" s="83"/>
      <c r="G21" s="80" t="s">
        <v>39</v>
      </c>
      <c r="H21" s="83">
        <v>0</v>
      </c>
      <c r="I21" s="83">
        <v>0</v>
      </c>
      <c r="J21" s="83">
        <v>0</v>
      </c>
      <c r="K21" s="83">
        <v>148195.67000000001</v>
      </c>
    </row>
    <row r="22" spans="1:11" x14ac:dyDescent="0.3">
      <c r="A22" s="80" t="s">
        <v>38</v>
      </c>
      <c r="B22" s="83">
        <v>0</v>
      </c>
      <c r="C22" s="83">
        <v>0</v>
      </c>
      <c r="D22" s="83">
        <v>0</v>
      </c>
      <c r="E22" s="83">
        <v>328215.28000000003</v>
      </c>
      <c r="F22" s="83"/>
      <c r="G22" s="80" t="s">
        <v>38</v>
      </c>
      <c r="H22" s="83">
        <v>0</v>
      </c>
      <c r="I22" s="83">
        <v>0</v>
      </c>
      <c r="J22" s="83">
        <v>0</v>
      </c>
      <c r="K22" s="83">
        <v>148195.67000000001</v>
      </c>
    </row>
    <row r="23" spans="1:11" x14ac:dyDescent="0.3">
      <c r="A23" s="80" t="s">
        <v>37</v>
      </c>
      <c r="B23" s="83">
        <v>0</v>
      </c>
      <c r="C23" s="83">
        <v>0</v>
      </c>
      <c r="D23" s="83">
        <v>0</v>
      </c>
      <c r="E23" s="83">
        <v>328215.28000000003</v>
      </c>
      <c r="F23" s="83"/>
      <c r="G23" s="80" t="s">
        <v>37</v>
      </c>
      <c r="H23" s="83">
        <v>0</v>
      </c>
      <c r="I23" s="83">
        <v>0</v>
      </c>
      <c r="J23" s="83">
        <v>0</v>
      </c>
      <c r="K23" s="83">
        <v>148195.67000000001</v>
      </c>
    </row>
    <row r="24" spans="1:11" x14ac:dyDescent="0.3">
      <c r="A24" s="80" t="s">
        <v>36</v>
      </c>
      <c r="B24" s="83">
        <v>203594.42</v>
      </c>
      <c r="C24" s="83">
        <v>203594.42</v>
      </c>
      <c r="D24" s="83">
        <v>238.22</v>
      </c>
      <c r="E24" s="83">
        <v>328215.28000000003</v>
      </c>
      <c r="F24" s="83"/>
      <c r="G24" s="80" t="s">
        <v>36</v>
      </c>
      <c r="H24" s="83">
        <v>988220.77</v>
      </c>
      <c r="I24" s="83">
        <v>987692.47</v>
      </c>
      <c r="J24" s="83">
        <v>528.29999999999995</v>
      </c>
      <c r="K24" s="83">
        <v>148195.67000000001</v>
      </c>
    </row>
    <row r="26" spans="1:11" x14ac:dyDescent="0.3">
      <c r="G26" s="79" t="s">
        <v>68</v>
      </c>
    </row>
    <row r="27" spans="1:11" x14ac:dyDescent="0.3">
      <c r="A27" s="79" t="s">
        <v>66</v>
      </c>
      <c r="G27" s="81" t="s">
        <v>35</v>
      </c>
    </row>
    <row r="28" spans="1:11" x14ac:dyDescent="0.3">
      <c r="A28" s="81" t="s">
        <v>35</v>
      </c>
      <c r="G28" s="82" t="s">
        <v>56</v>
      </c>
      <c r="H28" s="82" t="s">
        <v>55</v>
      </c>
      <c r="I28" s="82" t="s">
        <v>54</v>
      </c>
      <c r="J28" s="82" t="s">
        <v>53</v>
      </c>
      <c r="K28" s="82" t="s">
        <v>57</v>
      </c>
    </row>
    <row r="29" spans="1:11" x14ac:dyDescent="0.3">
      <c r="A29" s="82" t="s">
        <v>56</v>
      </c>
      <c r="B29" s="82" t="s">
        <v>55</v>
      </c>
      <c r="C29" s="82" t="s">
        <v>54</v>
      </c>
      <c r="D29" s="82" t="s">
        <v>53</v>
      </c>
      <c r="E29" s="82" t="s">
        <v>88</v>
      </c>
      <c r="F29" s="96"/>
      <c r="G29" s="80" t="s">
        <v>52</v>
      </c>
      <c r="H29" s="83">
        <v>0</v>
      </c>
      <c r="I29" s="83">
        <v>0</v>
      </c>
      <c r="J29" s="83">
        <v>0</v>
      </c>
      <c r="K29" s="83">
        <v>437903.28</v>
      </c>
    </row>
    <row r="30" spans="1:11" x14ac:dyDescent="0.3">
      <c r="A30" s="80" t="s">
        <v>52</v>
      </c>
      <c r="B30" s="83">
        <v>0</v>
      </c>
      <c r="C30" s="83">
        <v>0</v>
      </c>
      <c r="D30" s="83">
        <v>0</v>
      </c>
      <c r="E30" s="83">
        <v>429724.37</v>
      </c>
      <c r="F30" s="83"/>
      <c r="G30" s="80" t="s">
        <v>2</v>
      </c>
      <c r="H30" s="83">
        <v>0</v>
      </c>
      <c r="I30" s="83">
        <v>0</v>
      </c>
      <c r="J30" s="83">
        <v>0</v>
      </c>
      <c r="K30" s="83">
        <v>437903.28</v>
      </c>
    </row>
    <row r="31" spans="1:11" x14ac:dyDescent="0.3">
      <c r="A31" s="80" t="s">
        <v>2</v>
      </c>
      <c r="B31" s="83">
        <v>53711.03</v>
      </c>
      <c r="C31" s="83">
        <v>53711.03</v>
      </c>
      <c r="D31" s="83">
        <v>0</v>
      </c>
      <c r="E31" s="83">
        <v>429724.37</v>
      </c>
      <c r="F31" s="83"/>
      <c r="G31" s="80" t="s">
        <v>51</v>
      </c>
      <c r="H31" s="83">
        <v>0</v>
      </c>
      <c r="I31" s="83">
        <v>0</v>
      </c>
      <c r="J31" s="83">
        <v>0</v>
      </c>
      <c r="K31" s="83">
        <v>437903.28</v>
      </c>
    </row>
    <row r="32" spans="1:11" x14ac:dyDescent="0.3">
      <c r="A32" s="80" t="s">
        <v>51</v>
      </c>
      <c r="B32" s="83">
        <v>0</v>
      </c>
      <c r="C32" s="83">
        <v>280361.65999999997</v>
      </c>
      <c r="D32" s="83">
        <v>-280361.65999999997</v>
      </c>
      <c r="E32" s="83">
        <v>149362.71</v>
      </c>
      <c r="F32" s="83"/>
      <c r="G32" s="80" t="s">
        <v>50</v>
      </c>
      <c r="H32" s="83">
        <v>0</v>
      </c>
      <c r="I32" s="83">
        <v>0</v>
      </c>
      <c r="J32" s="83">
        <v>0</v>
      </c>
      <c r="K32" s="83">
        <v>437903.28</v>
      </c>
    </row>
    <row r="33" spans="1:11" x14ac:dyDescent="0.3">
      <c r="A33" s="80" t="s">
        <v>50</v>
      </c>
      <c r="B33" s="83">
        <v>0</v>
      </c>
      <c r="C33" s="83">
        <v>0</v>
      </c>
      <c r="D33" s="83">
        <v>0</v>
      </c>
      <c r="E33" s="83">
        <v>149362.71</v>
      </c>
      <c r="F33" s="83"/>
      <c r="G33" s="80" t="s">
        <v>49</v>
      </c>
      <c r="H33" s="83">
        <v>0</v>
      </c>
      <c r="I33" s="83">
        <v>0</v>
      </c>
      <c r="J33" s="83">
        <v>0</v>
      </c>
      <c r="K33" s="83">
        <v>437903.28</v>
      </c>
    </row>
    <row r="34" spans="1:11" x14ac:dyDescent="0.3">
      <c r="A34" s="80" t="s">
        <v>49</v>
      </c>
      <c r="B34" s="83">
        <v>0</v>
      </c>
      <c r="C34" s="83">
        <v>0</v>
      </c>
      <c r="D34" s="83">
        <v>0</v>
      </c>
      <c r="E34" s="83">
        <v>149362.71</v>
      </c>
      <c r="F34" s="83"/>
      <c r="G34" s="80" t="s">
        <v>48</v>
      </c>
      <c r="H34" s="83">
        <v>0</v>
      </c>
      <c r="I34" s="83">
        <v>290235.90999999997</v>
      </c>
      <c r="J34" s="83">
        <v>-290235.90999999997</v>
      </c>
      <c r="K34" s="83">
        <v>147667.37</v>
      </c>
    </row>
    <row r="35" spans="1:11" x14ac:dyDescent="0.3">
      <c r="A35" s="80" t="s">
        <v>48</v>
      </c>
      <c r="B35" s="83">
        <v>178395.29</v>
      </c>
      <c r="C35" s="83">
        <v>53519</v>
      </c>
      <c r="D35" s="83">
        <v>124876.29</v>
      </c>
      <c r="E35" s="83">
        <v>274239</v>
      </c>
      <c r="F35" s="83"/>
      <c r="G35" s="80" t="s">
        <v>47</v>
      </c>
      <c r="H35" s="83">
        <v>0</v>
      </c>
      <c r="I35" s="83">
        <v>0</v>
      </c>
      <c r="J35" s="83">
        <v>0</v>
      </c>
      <c r="K35" s="83">
        <v>147667.37</v>
      </c>
    </row>
    <row r="36" spans="1:11" x14ac:dyDescent="0.3">
      <c r="A36" s="80" t="s">
        <v>47</v>
      </c>
      <c r="B36" s="83">
        <v>66562.399999999994</v>
      </c>
      <c r="C36" s="83">
        <v>65866.17</v>
      </c>
      <c r="D36" s="83">
        <v>696.23</v>
      </c>
      <c r="E36" s="83">
        <v>274935.23</v>
      </c>
      <c r="F36" s="83"/>
      <c r="G36" s="80" t="s">
        <v>46</v>
      </c>
      <c r="H36" s="83">
        <v>0</v>
      </c>
      <c r="I36" s="83">
        <v>0</v>
      </c>
      <c r="J36" s="83">
        <v>0</v>
      </c>
      <c r="K36" s="83">
        <v>147667.37</v>
      </c>
    </row>
    <row r="37" spans="1:11" x14ac:dyDescent="0.3">
      <c r="A37" s="80" t="s">
        <v>46</v>
      </c>
      <c r="B37" s="83">
        <v>0</v>
      </c>
      <c r="C37" s="83">
        <v>0</v>
      </c>
      <c r="D37" s="83">
        <v>0</v>
      </c>
      <c r="E37" s="83">
        <v>274935.23</v>
      </c>
      <c r="F37" s="83"/>
      <c r="G37" s="80" t="s">
        <v>45</v>
      </c>
      <c r="H37" s="83">
        <v>0</v>
      </c>
      <c r="I37" s="83">
        <v>0</v>
      </c>
      <c r="J37" s="83">
        <v>0</v>
      </c>
      <c r="K37" s="83">
        <v>147667.37</v>
      </c>
    </row>
    <row r="38" spans="1:11" x14ac:dyDescent="0.3">
      <c r="A38" s="80" t="s">
        <v>45</v>
      </c>
      <c r="B38" s="83">
        <v>3110497.16</v>
      </c>
      <c r="C38" s="83">
        <v>3110497.16</v>
      </c>
      <c r="D38" s="83">
        <v>0</v>
      </c>
      <c r="E38" s="83">
        <v>274935.23</v>
      </c>
      <c r="F38" s="83"/>
      <c r="G38" s="80" t="s">
        <v>44</v>
      </c>
      <c r="H38" s="83">
        <v>0</v>
      </c>
      <c r="I38" s="83">
        <v>0</v>
      </c>
      <c r="J38" s="83">
        <v>0</v>
      </c>
      <c r="K38" s="83">
        <v>147667.37</v>
      </c>
    </row>
    <row r="39" spans="1:11" x14ac:dyDescent="0.3">
      <c r="A39" s="80" t="s">
        <v>44</v>
      </c>
      <c r="B39" s="83">
        <v>781.8</v>
      </c>
      <c r="C39" s="83">
        <v>684.11</v>
      </c>
      <c r="D39" s="83">
        <v>97.69</v>
      </c>
      <c r="E39" s="83">
        <v>275032.92</v>
      </c>
      <c r="F39" s="83"/>
      <c r="G39" s="80" t="s">
        <v>43</v>
      </c>
      <c r="H39" s="83">
        <v>0</v>
      </c>
      <c r="I39" s="83">
        <v>0</v>
      </c>
      <c r="J39" s="83">
        <v>0</v>
      </c>
      <c r="K39" s="83">
        <v>147667.37</v>
      </c>
    </row>
    <row r="40" spans="1:11" x14ac:dyDescent="0.3">
      <c r="A40" s="80" t="s">
        <v>43</v>
      </c>
      <c r="B40" s="83">
        <v>47291.41</v>
      </c>
      <c r="C40" s="83">
        <v>54</v>
      </c>
      <c r="D40" s="83">
        <v>47237.41</v>
      </c>
      <c r="E40" s="83">
        <v>322270.33</v>
      </c>
      <c r="F40" s="83"/>
      <c r="G40" s="80" t="s">
        <v>42</v>
      </c>
      <c r="H40" s="83">
        <v>0</v>
      </c>
      <c r="I40" s="83">
        <v>0</v>
      </c>
      <c r="J40" s="83">
        <v>0</v>
      </c>
      <c r="K40" s="83">
        <v>147667.37</v>
      </c>
    </row>
    <row r="41" spans="1:11" x14ac:dyDescent="0.3">
      <c r="A41" s="80" t="s">
        <v>42</v>
      </c>
      <c r="B41" s="83">
        <v>397887.98</v>
      </c>
      <c r="C41" s="83">
        <v>397887.98</v>
      </c>
      <c r="D41" s="83">
        <v>0</v>
      </c>
      <c r="E41" s="83">
        <v>322270.33</v>
      </c>
      <c r="F41" s="83"/>
      <c r="G41" s="80" t="s">
        <v>41</v>
      </c>
      <c r="H41" s="83">
        <v>6966.25</v>
      </c>
      <c r="I41" s="83">
        <v>6966.25</v>
      </c>
      <c r="J41" s="83">
        <v>0</v>
      </c>
      <c r="K41" s="83">
        <v>147667.37</v>
      </c>
    </row>
    <row r="42" spans="1:11" x14ac:dyDescent="0.3">
      <c r="A42" s="80" t="s">
        <v>41</v>
      </c>
      <c r="B42" s="83">
        <v>53875.55</v>
      </c>
      <c r="C42" s="83">
        <v>48168.82</v>
      </c>
      <c r="D42" s="83">
        <v>5706.73</v>
      </c>
      <c r="E42" s="83">
        <v>327977.06</v>
      </c>
      <c r="F42" s="83"/>
      <c r="G42" s="80" t="s">
        <v>40</v>
      </c>
      <c r="H42" s="83">
        <v>0</v>
      </c>
      <c r="I42" s="83">
        <v>0</v>
      </c>
      <c r="J42" s="83">
        <v>0</v>
      </c>
      <c r="K42" s="83">
        <v>147667.37</v>
      </c>
    </row>
    <row r="43" spans="1:11" x14ac:dyDescent="0.3">
      <c r="A43" s="80" t="s">
        <v>40</v>
      </c>
      <c r="B43" s="83">
        <v>0</v>
      </c>
      <c r="C43" s="83">
        <v>0</v>
      </c>
      <c r="D43" s="83">
        <v>0</v>
      </c>
      <c r="E43" s="83">
        <v>327977.06</v>
      </c>
      <c r="F43" s="83"/>
      <c r="G43" s="80" t="s">
        <v>39</v>
      </c>
      <c r="H43" s="83">
        <v>0</v>
      </c>
      <c r="I43" s="83">
        <v>0</v>
      </c>
      <c r="J43" s="83">
        <v>0</v>
      </c>
      <c r="K43" s="83">
        <v>147667.37</v>
      </c>
    </row>
    <row r="44" spans="1:11" x14ac:dyDescent="0.3">
      <c r="A44" s="80" t="s">
        <v>39</v>
      </c>
      <c r="B44" s="83">
        <v>0</v>
      </c>
      <c r="C44" s="83">
        <v>0</v>
      </c>
      <c r="D44" s="83">
        <v>0</v>
      </c>
      <c r="E44" s="83">
        <v>327977.06</v>
      </c>
      <c r="F44" s="83"/>
      <c r="G44" s="80" t="s">
        <v>38</v>
      </c>
      <c r="H44" s="83">
        <v>0</v>
      </c>
      <c r="I44" s="83">
        <v>0</v>
      </c>
      <c r="J44" s="83">
        <v>0</v>
      </c>
      <c r="K44" s="83">
        <v>147667.37</v>
      </c>
    </row>
    <row r="45" spans="1:11" x14ac:dyDescent="0.3">
      <c r="A45" s="80" t="s">
        <v>38</v>
      </c>
      <c r="B45" s="83">
        <v>0</v>
      </c>
      <c r="C45" s="83">
        <v>0</v>
      </c>
      <c r="D45" s="83">
        <v>0</v>
      </c>
      <c r="E45" s="83">
        <v>327977.06</v>
      </c>
      <c r="F45" s="83"/>
      <c r="G45" s="80" t="s">
        <v>37</v>
      </c>
      <c r="H45" s="83">
        <v>0</v>
      </c>
      <c r="I45" s="83">
        <v>0</v>
      </c>
      <c r="J45" s="83">
        <v>0</v>
      </c>
      <c r="K45" s="83">
        <v>147667.37</v>
      </c>
    </row>
    <row r="46" spans="1:11" x14ac:dyDescent="0.3">
      <c r="A46" s="80" t="s">
        <v>37</v>
      </c>
      <c r="B46" s="83">
        <v>0</v>
      </c>
      <c r="C46" s="83">
        <v>0</v>
      </c>
      <c r="D46" s="83">
        <v>0</v>
      </c>
      <c r="E46" s="83">
        <v>327977.06</v>
      </c>
      <c r="F46" s="83"/>
      <c r="G46" s="80" t="s">
        <v>36</v>
      </c>
      <c r="H46" s="83">
        <v>6966.25</v>
      </c>
      <c r="I46" s="83">
        <v>297202.15999999997</v>
      </c>
      <c r="J46" s="83">
        <v>-290235.90999999997</v>
      </c>
      <c r="K46" s="83">
        <v>147667.37</v>
      </c>
    </row>
    <row r="47" spans="1:11" x14ac:dyDescent="0.3">
      <c r="A47" s="80" t="s">
        <v>36</v>
      </c>
      <c r="B47" s="83">
        <v>3909002.62</v>
      </c>
      <c r="C47" s="83">
        <v>4010749.93</v>
      </c>
      <c r="D47" s="83">
        <v>-101747.31</v>
      </c>
      <c r="E47" s="83">
        <v>327977.06</v>
      </c>
      <c r="F47" s="83"/>
    </row>
    <row r="50" spans="1:6" x14ac:dyDescent="0.3">
      <c r="A50" s="79" t="s">
        <v>70</v>
      </c>
    </row>
    <row r="51" spans="1:6" x14ac:dyDescent="0.3">
      <c r="A51" s="81" t="s">
        <v>35</v>
      </c>
    </row>
    <row r="52" spans="1:6" x14ac:dyDescent="0.3">
      <c r="A52" s="82" t="s">
        <v>56</v>
      </c>
      <c r="B52" s="82" t="s">
        <v>55</v>
      </c>
      <c r="C52" s="82" t="s">
        <v>54</v>
      </c>
      <c r="D52" s="82" t="s">
        <v>53</v>
      </c>
      <c r="E52" s="82" t="s">
        <v>88</v>
      </c>
      <c r="F52" s="96"/>
    </row>
    <row r="53" spans="1:6" x14ac:dyDescent="0.3">
      <c r="A53" s="80" t="s">
        <v>52</v>
      </c>
      <c r="B53" s="83">
        <v>0</v>
      </c>
      <c r="C53" s="83">
        <v>0</v>
      </c>
      <c r="D53" s="83">
        <v>0</v>
      </c>
      <c r="E53" s="83">
        <v>148195.67000000001</v>
      </c>
      <c r="F53" s="83"/>
    </row>
    <row r="54" spans="1:6" x14ac:dyDescent="0.3">
      <c r="A54" s="80" t="s">
        <v>2</v>
      </c>
      <c r="B54" s="83">
        <v>20216.21</v>
      </c>
      <c r="C54" s="83">
        <v>20744.509999999998</v>
      </c>
      <c r="D54" s="83">
        <v>-528.29999999999995</v>
      </c>
      <c r="E54" s="83">
        <v>147667.37</v>
      </c>
      <c r="F54" s="83"/>
    </row>
    <row r="55" spans="1:6" x14ac:dyDescent="0.3">
      <c r="A55" s="80" t="s">
        <v>51</v>
      </c>
      <c r="B55" s="83">
        <v>31528.47</v>
      </c>
      <c r="C55" s="83">
        <v>31528.47</v>
      </c>
      <c r="D55" s="83">
        <v>0</v>
      </c>
      <c r="E55" s="83">
        <v>147667.37</v>
      </c>
      <c r="F55" s="83"/>
    </row>
    <row r="56" spans="1:6" x14ac:dyDescent="0.3">
      <c r="A56" s="80" t="s">
        <v>50</v>
      </c>
      <c r="B56" s="83">
        <v>20216.21</v>
      </c>
      <c r="C56" s="83">
        <v>20216.21</v>
      </c>
      <c r="D56" s="83">
        <v>0</v>
      </c>
      <c r="E56" s="83">
        <v>147667.37</v>
      </c>
      <c r="F56" s="83"/>
    </row>
    <row r="57" spans="1:6" x14ac:dyDescent="0.3">
      <c r="A57" s="80" t="s">
        <v>49</v>
      </c>
      <c r="B57" s="83">
        <v>0</v>
      </c>
      <c r="C57" s="83">
        <v>0</v>
      </c>
      <c r="D57" s="83">
        <v>0</v>
      </c>
      <c r="E57" s="83">
        <v>147667.37</v>
      </c>
      <c r="F57" s="83"/>
    </row>
    <row r="58" spans="1:6" x14ac:dyDescent="0.3">
      <c r="A58" s="80" t="s">
        <v>48</v>
      </c>
      <c r="B58" s="83">
        <v>0</v>
      </c>
      <c r="C58" s="83">
        <v>0</v>
      </c>
      <c r="D58" s="83">
        <v>0</v>
      </c>
      <c r="E58" s="83">
        <v>147667.37</v>
      </c>
      <c r="F58" s="83"/>
    </row>
    <row r="59" spans="1:6" x14ac:dyDescent="0.3">
      <c r="A59" s="80" t="s">
        <v>47</v>
      </c>
      <c r="B59" s="83">
        <v>0</v>
      </c>
      <c r="C59" s="83">
        <v>0</v>
      </c>
      <c r="D59" s="83">
        <v>0</v>
      </c>
      <c r="E59" s="83">
        <v>147667.37</v>
      </c>
      <c r="F59" s="83"/>
    </row>
    <row r="60" spans="1:6" x14ac:dyDescent="0.3">
      <c r="A60" s="80" t="s">
        <v>46</v>
      </c>
      <c r="B60" s="83">
        <v>0</v>
      </c>
      <c r="C60" s="83">
        <v>0</v>
      </c>
      <c r="D60" s="83">
        <v>0</v>
      </c>
      <c r="E60" s="83">
        <v>147667.37</v>
      </c>
      <c r="F60" s="83"/>
    </row>
    <row r="61" spans="1:6" x14ac:dyDescent="0.3">
      <c r="A61" s="80" t="s">
        <v>45</v>
      </c>
      <c r="B61" s="83">
        <v>0</v>
      </c>
      <c r="C61" s="83">
        <v>0</v>
      </c>
      <c r="D61" s="83">
        <v>0</v>
      </c>
      <c r="E61" s="83">
        <v>147667.37</v>
      </c>
      <c r="F61" s="83"/>
    </row>
    <row r="62" spans="1:6" x14ac:dyDescent="0.3">
      <c r="A62" s="80" t="s">
        <v>44</v>
      </c>
      <c r="B62" s="83">
        <v>286017.78999999998</v>
      </c>
      <c r="C62" s="83">
        <v>5656.13</v>
      </c>
      <c r="D62" s="83">
        <v>280361.65999999997</v>
      </c>
      <c r="E62" s="83">
        <v>428029.03</v>
      </c>
      <c r="F62" s="83"/>
    </row>
    <row r="63" spans="1:6" x14ac:dyDescent="0.3">
      <c r="A63" s="80" t="s">
        <v>43</v>
      </c>
      <c r="B63" s="83">
        <v>24215.13</v>
      </c>
      <c r="C63" s="83">
        <v>24215.13</v>
      </c>
      <c r="D63" s="83">
        <v>0</v>
      </c>
      <c r="E63" s="83">
        <v>428029.03</v>
      </c>
      <c r="F63" s="83"/>
    </row>
    <row r="64" spans="1:6" x14ac:dyDescent="0.3">
      <c r="A64" s="80" t="s">
        <v>42</v>
      </c>
      <c r="B64" s="83">
        <v>0</v>
      </c>
      <c r="C64" s="83">
        <v>0</v>
      </c>
      <c r="D64" s="83">
        <v>0</v>
      </c>
      <c r="E64" s="83">
        <v>428029.03</v>
      </c>
      <c r="F64" s="83"/>
    </row>
    <row r="65" spans="1:6" x14ac:dyDescent="0.3">
      <c r="A65" s="80" t="s">
        <v>41</v>
      </c>
      <c r="B65" s="83">
        <v>244638.95</v>
      </c>
      <c r="C65" s="83">
        <v>242943.61</v>
      </c>
      <c r="D65" s="83">
        <v>1695.34</v>
      </c>
      <c r="E65" s="83">
        <v>429724.37</v>
      </c>
      <c r="F65" s="83"/>
    </row>
    <row r="66" spans="1:6" x14ac:dyDescent="0.3">
      <c r="A66" s="80" t="s">
        <v>40</v>
      </c>
      <c r="B66" s="83">
        <v>0</v>
      </c>
      <c r="C66" s="83">
        <v>0</v>
      </c>
      <c r="D66" s="83">
        <v>0</v>
      </c>
      <c r="E66" s="83">
        <v>429724.37</v>
      </c>
      <c r="F66" s="83"/>
    </row>
    <row r="67" spans="1:6" x14ac:dyDescent="0.3">
      <c r="A67" s="80" t="s">
        <v>39</v>
      </c>
      <c r="B67" s="83">
        <v>0</v>
      </c>
      <c r="C67" s="83">
        <v>0</v>
      </c>
      <c r="D67" s="83">
        <v>0</v>
      </c>
      <c r="E67" s="83">
        <v>429724.37</v>
      </c>
      <c r="F67" s="83"/>
    </row>
    <row r="68" spans="1:6" x14ac:dyDescent="0.3">
      <c r="A68" s="80" t="s">
        <v>38</v>
      </c>
      <c r="B68" s="83">
        <v>0</v>
      </c>
      <c r="C68" s="83">
        <v>0</v>
      </c>
      <c r="D68" s="83">
        <v>0</v>
      </c>
      <c r="E68" s="83">
        <v>429724.37</v>
      </c>
      <c r="F68" s="83"/>
    </row>
    <row r="69" spans="1:6" x14ac:dyDescent="0.3">
      <c r="A69" s="80" t="s">
        <v>37</v>
      </c>
      <c r="B69" s="83">
        <v>0</v>
      </c>
      <c r="C69" s="83">
        <v>0</v>
      </c>
      <c r="D69" s="83">
        <v>0</v>
      </c>
      <c r="E69" s="83">
        <v>429724.37</v>
      </c>
      <c r="F69" s="83"/>
    </row>
    <row r="70" spans="1:6" x14ac:dyDescent="0.3">
      <c r="A70" s="80" t="s">
        <v>36</v>
      </c>
      <c r="B70" s="83">
        <v>626832.76</v>
      </c>
      <c r="C70" s="83">
        <v>345304.06</v>
      </c>
      <c r="D70" s="83">
        <v>281528.7</v>
      </c>
      <c r="E70" s="83">
        <v>429724.37</v>
      </c>
      <c r="F70" s="83"/>
    </row>
  </sheetData>
  <pageMargins left="0.75" right="0.75" top="1" bottom="1" header="0.5" footer="0.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C79B8C-18B8-4628-989F-D85EE250E308}"/>
</file>

<file path=customXml/itemProps2.xml><?xml version="1.0" encoding="utf-8"?>
<ds:datastoreItem xmlns:ds="http://schemas.openxmlformats.org/officeDocument/2006/customXml" ds:itemID="{630A987B-102C-4AB7-85FC-8230B14E703F}"/>
</file>

<file path=customXml/itemProps3.xml><?xml version="1.0" encoding="utf-8"?>
<ds:datastoreItem xmlns:ds="http://schemas.openxmlformats.org/officeDocument/2006/customXml" ds:itemID="{1AD31863-2FEE-485F-8610-F4232BDE2C5D}"/>
</file>

<file path=customXml/itemProps4.xml><?xml version="1.0" encoding="utf-8"?>
<ds:datastoreItem xmlns:ds="http://schemas.openxmlformats.org/officeDocument/2006/customXml" ds:itemID="{DBCC3729-2657-41C3-A215-3500F5D19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E</vt:lpstr>
      <vt:lpstr>Rate Year - Electric</vt:lpstr>
      <vt:lpstr>Charged to IS - Elec </vt:lpstr>
      <vt:lpstr>Acct 18700041 </vt:lpstr>
      <vt:lpstr>'Lead E'!Print_Area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2016-12-21T19:28:30Z</cp:lastPrinted>
  <dcterms:created xsi:type="dcterms:W3CDTF">2010-08-24T21:06:57Z</dcterms:created>
  <dcterms:modified xsi:type="dcterms:W3CDTF">2018-04-05T16:02:35Z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