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<sst xmlns="http://schemas.openxmlformats.org/spreadsheetml/2006/main" count="93" uniqueCount="56">
  <si>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Company</t>
  </si>
  <si>
    <t>% Regulated</t>
  </si>
  <si>
    <t>Revenue</t>
  </si>
  <si>
    <t>Credit Rating</t>
  </si>
  <si>
    <t>S&amp;P</t>
  </si>
  <si>
    <t xml:space="preserve">Moody's </t>
  </si>
  <si>
    <t>No.</t>
  </si>
  <si>
    <t>A2</t>
  </si>
  <si>
    <t>A</t>
  </si>
  <si>
    <t>A3</t>
  </si>
  <si>
    <t>A-</t>
  </si>
  <si>
    <t>Con. Edison</t>
  </si>
  <si>
    <t>NSTAR</t>
  </si>
  <si>
    <t>Southern Co.</t>
  </si>
  <si>
    <t>Vectren Corp.</t>
  </si>
  <si>
    <t>Xcel Energy Inc.</t>
  </si>
  <si>
    <t>A1</t>
  </si>
  <si>
    <t>ALLETE</t>
  </si>
  <si>
    <t>Alliant Energy Co.</t>
  </si>
  <si>
    <t>DTE Energy Co.</t>
  </si>
  <si>
    <t>Progress Energy</t>
  </si>
  <si>
    <t>(1)  Most recent company 10-Ks.</t>
  </si>
  <si>
    <t>Common Equity</t>
  </si>
  <si>
    <t>Long-Term Debt</t>
  </si>
  <si>
    <t>Preferred Stock</t>
  </si>
  <si>
    <t>Ratio</t>
  </si>
  <si>
    <t>Column Sources:</t>
  </si>
  <si>
    <t>Comparable Company Fundamental Characteristics</t>
  </si>
  <si>
    <t>FPL Group, Inc.</t>
  </si>
  <si>
    <t>Aa3</t>
  </si>
  <si>
    <t>AA-</t>
  </si>
  <si>
    <t>PG&amp;E Corp.</t>
  </si>
  <si>
    <t>BBB+</t>
  </si>
  <si>
    <t>Edison Internat.</t>
  </si>
  <si>
    <t>IDACORP</t>
  </si>
  <si>
    <t>Wisconsin Energy</t>
  </si>
  <si>
    <t>A/A-</t>
  </si>
  <si>
    <t>PacifiCorp</t>
  </si>
  <si>
    <t>Portland General</t>
  </si>
  <si>
    <t>Entergy Corp.</t>
  </si>
  <si>
    <t>Capital Structure (2009)</t>
  </si>
  <si>
    <t>Black Hills Corp</t>
  </si>
  <si>
    <t>DPL Inc.</t>
  </si>
  <si>
    <t>Duke Energy</t>
  </si>
  <si>
    <t>Northeast Utilities</t>
  </si>
  <si>
    <t>SCANA Corp.</t>
  </si>
  <si>
    <t>Sempra Energy</t>
  </si>
  <si>
    <t>BBB</t>
  </si>
  <si>
    <t>Baa3</t>
  </si>
  <si>
    <t>Aa2</t>
  </si>
  <si>
    <t>NR</t>
  </si>
  <si>
    <t>A+</t>
  </si>
  <si>
    <t>Total Cap</t>
  </si>
  <si>
    <t>(2)  AUS Utility Reports, Mar 2010.</t>
  </si>
  <si>
    <t>(3)  Value Line Investment Survey, Electric Utility (East), Feb 26, 2010; (Central), Mar 26, 2010; (West), Feb 5, 2010 and</t>
  </si>
  <si>
    <t>most recent company 10-Ks (where actual 2009 data not available from Value Line).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</si>
</sst>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_)"/>
    <numFmt numFmtId="167" formatCode="0.0_);\(0.0\)"/>
    <numFmt numFmtId="168" formatCode="0.00_);\(0.00\)"/>
    <numFmt numFmtId="169" formatCode="0.000"/>
    <numFmt numFmtId="170" formatCode="0.000%"/>
    <numFmt numFmtId="171" formatCode="0.000_);\(0.000\)"/>
    <numFmt numFmtId="172" formatCode="0.0000_);\(0.0000\)"/>
    <numFmt numFmtId="173" formatCode="#,##0.0_);\(#,##0.0\)"/>
  </numFmts>
  <fonts count="39">
    <font>
      <sz val="12"/>
      <name val="Arial"/>
      <family val="0"/>
    </font>
    <font>
      <sz val="14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2" fillId="0" borderId="0" xfId="57" applyNumberFormat="1" applyFont="1" applyFill="1" applyAlignment="1" applyProtection="1">
      <alignment horizontal="center"/>
      <protection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2" fillId="0" borderId="0" xfId="57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A1" sqref="A1:H1"/>
    </sheetView>
  </sheetViews>
  <sheetFormatPr defaultColWidth="8.88671875" defaultRowHeight="15"/>
  <cols>
    <col min="1" max="1" width="5.10546875" style="0" customWidth="1"/>
    <col min="2" max="2" width="20.6640625" style="0" customWidth="1"/>
    <col min="3" max="3" width="10.88671875" style="0" bestFit="1" customWidth="1"/>
    <col min="6" max="6" width="13.4453125" style="0" bestFit="1" customWidth="1"/>
    <col min="7" max="7" width="13.77734375" style="0" bestFit="1" customWidth="1"/>
    <col min="8" max="8" width="13.3359375" style="0" bestFit="1" customWidth="1"/>
    <col min="10" max="10" width="13.4453125" style="0" hidden="1" customWidth="1"/>
    <col min="11" max="11" width="13.99609375" style="0" hidden="1" customWidth="1"/>
    <col min="12" max="12" width="13.6640625" style="0" hidden="1" customWidth="1"/>
    <col min="13" max="13" width="8.6640625" style="0" hidden="1" customWidth="1"/>
  </cols>
  <sheetData>
    <row r="1" spans="1:8" ht="21">
      <c r="A1" s="27" t="s">
        <v>37</v>
      </c>
      <c r="B1" s="27"/>
      <c r="C1" s="27"/>
      <c r="D1" s="27"/>
      <c r="E1" s="27"/>
      <c r="F1" s="27"/>
      <c r="G1" s="27"/>
      <c r="H1" s="27"/>
    </row>
    <row r="2" spans="1:8" ht="17.25">
      <c r="A2" s="28" t="s">
        <v>27</v>
      </c>
      <c r="B2" s="28"/>
      <c r="C2" s="28"/>
      <c r="D2" s="28"/>
      <c r="E2" s="28"/>
      <c r="F2" s="28"/>
      <c r="G2" s="28"/>
      <c r="H2" s="28"/>
    </row>
    <row r="3" spans="1:8" ht="17.25">
      <c r="A3" s="10"/>
      <c r="B3" s="10"/>
      <c r="C3" s="10"/>
      <c r="D3" s="10"/>
      <c r="E3" s="10"/>
      <c r="F3" s="10"/>
      <c r="G3" s="10"/>
      <c r="H3" s="10"/>
    </row>
    <row r="4" spans="2:8" ht="17.25">
      <c r="B4" s="1"/>
      <c r="C4" s="14">
        <v>-1</v>
      </c>
      <c r="D4" s="25">
        <v>-2</v>
      </c>
      <c r="E4" s="25"/>
      <c r="F4" s="25">
        <v>-3</v>
      </c>
      <c r="G4" s="25"/>
      <c r="H4" s="25"/>
    </row>
    <row r="5" spans="6:8" ht="15">
      <c r="F5" s="26" t="s">
        <v>40</v>
      </c>
      <c r="G5" s="26"/>
      <c r="H5" s="26"/>
    </row>
    <row r="6" spans="3:8" ht="15">
      <c r="C6" s="2" t="s">
        <v>1</v>
      </c>
      <c r="D6" s="29" t="s">
        <v>3</v>
      </c>
      <c r="E6" s="29"/>
      <c r="F6" s="17" t="s">
        <v>22</v>
      </c>
      <c r="G6" s="17" t="s">
        <v>23</v>
      </c>
      <c r="H6" s="17" t="s">
        <v>24</v>
      </c>
    </row>
    <row r="7" spans="1:13" ht="15">
      <c r="A7" s="3" t="s">
        <v>6</v>
      </c>
      <c r="B7" s="4" t="s">
        <v>0</v>
      </c>
      <c r="C7" s="3" t="s">
        <v>2</v>
      </c>
      <c r="D7" s="3" t="s">
        <v>4</v>
      </c>
      <c r="E7" s="3" t="s">
        <v>5</v>
      </c>
      <c r="F7" s="16" t="s">
        <v>25</v>
      </c>
      <c r="G7" s="16" t="s">
        <v>25</v>
      </c>
      <c r="H7" s="16" t="s">
        <v>25</v>
      </c>
      <c r="J7" s="16" t="s">
        <v>22</v>
      </c>
      <c r="K7" s="16" t="s">
        <v>23</v>
      </c>
      <c r="L7" s="16" t="s">
        <v>24</v>
      </c>
      <c r="M7" s="23" t="s">
        <v>52</v>
      </c>
    </row>
    <row r="8" spans="1:13" ht="15">
      <c r="A8" s="6">
        <v>1</v>
      </c>
      <c r="B8" s="5" t="s">
        <v>17</v>
      </c>
      <c r="C8" s="7">
        <v>0.8981688842049795</v>
      </c>
      <c r="D8" s="8" t="s">
        <v>10</v>
      </c>
      <c r="E8" s="8" t="s">
        <v>7</v>
      </c>
      <c r="F8" s="18">
        <v>0.572</v>
      </c>
      <c r="G8" s="19">
        <v>0.428</v>
      </c>
      <c r="H8" s="19">
        <f>1-F8-G8</f>
        <v>0</v>
      </c>
      <c r="J8" s="24"/>
      <c r="K8" s="24"/>
      <c r="L8" s="24"/>
      <c r="M8" s="24"/>
    </row>
    <row r="9" spans="1:13" ht="15">
      <c r="A9" s="6">
        <v>2</v>
      </c>
      <c r="B9" s="5" t="s">
        <v>18</v>
      </c>
      <c r="C9" s="7">
        <v>0.9022081099976695</v>
      </c>
      <c r="D9" s="8" t="s">
        <v>10</v>
      </c>
      <c r="E9" s="8" t="s">
        <v>7</v>
      </c>
      <c r="F9" s="18">
        <v>0.512</v>
      </c>
      <c r="G9" s="19">
        <v>0.4433892679328785</v>
      </c>
      <c r="H9" s="19">
        <f aca="true" t="shared" si="0" ref="H9:H29">1-F9-G9</f>
        <v>0.04461073206712152</v>
      </c>
      <c r="J9" s="24"/>
      <c r="K9" s="24"/>
      <c r="L9" s="24"/>
      <c r="M9" s="24"/>
    </row>
    <row r="10" spans="1:13" ht="15">
      <c r="A10" s="6">
        <v>3</v>
      </c>
      <c r="B10" s="5" t="s">
        <v>41</v>
      </c>
      <c r="C10" s="7">
        <v>0.8827740926564407</v>
      </c>
      <c r="D10" s="8" t="s">
        <v>47</v>
      </c>
      <c r="E10" s="8" t="s">
        <v>9</v>
      </c>
      <c r="F10" s="18">
        <f>J10/$M10</f>
        <v>0.5164048632178333</v>
      </c>
      <c r="G10" s="18">
        <f>K10/$M10</f>
        <v>0.4835951367821668</v>
      </c>
      <c r="H10" s="19">
        <f t="shared" si="0"/>
        <v>0</v>
      </c>
      <c r="J10" s="24">
        <v>1084.837</v>
      </c>
      <c r="K10" s="24">
        <v>1015.912</v>
      </c>
      <c r="L10" s="24">
        <v>0</v>
      </c>
      <c r="M10" s="24">
        <f aca="true" t="shared" si="1" ref="M10:M23">SUM(J10:L10)</f>
        <v>2100.749</v>
      </c>
    </row>
    <row r="11" spans="1:13" ht="15">
      <c r="A11" s="6">
        <v>4</v>
      </c>
      <c r="B11" s="11" t="s">
        <v>11</v>
      </c>
      <c r="C11" s="12">
        <v>0.8382443216697361</v>
      </c>
      <c r="D11" s="9" t="s">
        <v>10</v>
      </c>
      <c r="E11" s="9" t="s">
        <v>9</v>
      </c>
      <c r="F11" s="18">
        <f aca="true" t="shared" si="2" ref="F11:F29">J11/$M11</f>
        <v>0.5044792281945265</v>
      </c>
      <c r="G11" s="18">
        <f aca="true" t="shared" si="3" ref="G11:G29">K11/$M11</f>
        <v>0.48503642449301043</v>
      </c>
      <c r="H11" s="19">
        <f t="shared" si="0"/>
        <v>0.01048434731246306</v>
      </c>
      <c r="J11" s="24">
        <v>10249</v>
      </c>
      <c r="K11" s="24">
        <v>9854</v>
      </c>
      <c r="L11" s="24">
        <v>213</v>
      </c>
      <c r="M11" s="24">
        <f t="shared" si="1"/>
        <v>20316</v>
      </c>
    </row>
    <row r="12" spans="1:13" ht="15">
      <c r="A12" s="6">
        <v>5</v>
      </c>
      <c r="B12" s="11" t="s">
        <v>42</v>
      </c>
      <c r="C12" s="12">
        <v>1</v>
      </c>
      <c r="D12" s="9" t="s">
        <v>8</v>
      </c>
      <c r="E12" s="9" t="s">
        <v>29</v>
      </c>
      <c r="F12" s="18">
        <v>0.469</v>
      </c>
      <c r="G12" s="18">
        <v>0.521</v>
      </c>
      <c r="H12" s="19">
        <f t="shared" si="0"/>
        <v>0.010000000000000009</v>
      </c>
      <c r="J12" s="24"/>
      <c r="K12" s="24"/>
      <c r="L12" s="24"/>
      <c r="M12" s="24"/>
    </row>
    <row r="13" spans="1:13" ht="15">
      <c r="A13" s="6">
        <v>6</v>
      </c>
      <c r="B13" s="11" t="s">
        <v>19</v>
      </c>
      <c r="C13" s="12">
        <v>0.8113301721986523</v>
      </c>
      <c r="D13" s="9" t="s">
        <v>10</v>
      </c>
      <c r="E13" s="9" t="s">
        <v>7</v>
      </c>
      <c r="F13" s="18">
        <v>0.461</v>
      </c>
      <c r="G13" s="18">
        <v>0.539</v>
      </c>
      <c r="H13" s="19">
        <f t="shared" si="0"/>
        <v>0</v>
      </c>
      <c r="J13" s="24"/>
      <c r="K13" s="24"/>
      <c r="L13" s="24"/>
      <c r="M13" s="24"/>
    </row>
    <row r="14" spans="1:13" ht="15">
      <c r="A14" s="6">
        <v>7</v>
      </c>
      <c r="B14" s="11" t="s">
        <v>43</v>
      </c>
      <c r="C14" s="12">
        <v>0.8389757285366428</v>
      </c>
      <c r="D14" s="9" t="s">
        <v>32</v>
      </c>
      <c r="E14" s="9" t="s">
        <v>7</v>
      </c>
      <c r="F14" s="18">
        <v>0.576</v>
      </c>
      <c r="G14" s="18">
        <v>0.424</v>
      </c>
      <c r="H14" s="19">
        <f t="shared" si="0"/>
        <v>0</v>
      </c>
      <c r="J14" s="24"/>
      <c r="K14" s="24"/>
      <c r="L14" s="24"/>
      <c r="M14" s="24"/>
    </row>
    <row r="15" spans="1:13" ht="15">
      <c r="A15" s="6">
        <v>8</v>
      </c>
      <c r="B15" s="11" t="s">
        <v>33</v>
      </c>
      <c r="C15" s="12">
        <v>0.8056791521721544</v>
      </c>
      <c r="D15" s="9" t="s">
        <v>8</v>
      </c>
      <c r="E15" s="9" t="s">
        <v>16</v>
      </c>
      <c r="F15" s="18">
        <f t="shared" si="2"/>
        <v>0.47096954717157113</v>
      </c>
      <c r="G15" s="18">
        <f t="shared" si="3"/>
        <v>0.4867322669402602</v>
      </c>
      <c r="H15" s="19">
        <f t="shared" si="0"/>
        <v>0.04229818588816864</v>
      </c>
      <c r="J15" s="24">
        <f>9841+258</f>
        <v>10099</v>
      </c>
      <c r="K15" s="24">
        <v>10437</v>
      </c>
      <c r="L15" s="24">
        <v>907</v>
      </c>
      <c r="M15" s="24">
        <f t="shared" si="1"/>
        <v>21443</v>
      </c>
    </row>
    <row r="16" spans="1:13" ht="15">
      <c r="A16" s="6">
        <v>9</v>
      </c>
      <c r="B16" s="5" t="s">
        <v>39</v>
      </c>
      <c r="C16" s="7">
        <v>0.749347782591095</v>
      </c>
      <c r="D16" s="8" t="s">
        <v>10</v>
      </c>
      <c r="E16" s="8" t="s">
        <v>48</v>
      </c>
      <c r="F16" s="18">
        <v>0.431</v>
      </c>
      <c r="G16" s="18">
        <v>0.553</v>
      </c>
      <c r="H16" s="19">
        <f t="shared" si="0"/>
        <v>0.015999999999999903</v>
      </c>
      <c r="J16" s="24"/>
      <c r="K16" s="24"/>
      <c r="L16" s="24"/>
      <c r="M16" s="24"/>
    </row>
    <row r="17" spans="1:13" ht="15">
      <c r="A17" s="6">
        <v>10</v>
      </c>
      <c r="B17" s="5" t="s">
        <v>28</v>
      </c>
      <c r="C17" s="7">
        <v>0.7345777664130921</v>
      </c>
      <c r="D17" s="9" t="s">
        <v>8</v>
      </c>
      <c r="E17" s="9" t="s">
        <v>49</v>
      </c>
      <c r="F17" s="18">
        <v>0.443</v>
      </c>
      <c r="G17" s="18">
        <v>0.557</v>
      </c>
      <c r="H17" s="19">
        <f t="shared" si="0"/>
        <v>0</v>
      </c>
      <c r="J17" s="24"/>
      <c r="K17" s="24"/>
      <c r="L17" s="24"/>
      <c r="M17" s="24"/>
    </row>
    <row r="18" spans="1:13" ht="15">
      <c r="A18" s="6">
        <v>11</v>
      </c>
      <c r="B18" s="5" t="s">
        <v>34</v>
      </c>
      <c r="C18" s="7">
        <v>0.8418413031053534</v>
      </c>
      <c r="D18" s="9" t="s">
        <v>10</v>
      </c>
      <c r="E18" s="9" t="s">
        <v>50</v>
      </c>
      <c r="F18" s="18">
        <f t="shared" si="2"/>
        <v>0.49854407645786214</v>
      </c>
      <c r="G18" s="18">
        <f t="shared" si="3"/>
        <v>0.5014559235421377</v>
      </c>
      <c r="H18" s="19">
        <f t="shared" si="0"/>
        <v>0</v>
      </c>
      <c r="J18" s="24">
        <v>1401.544</v>
      </c>
      <c r="K18" s="24">
        <v>1409.73</v>
      </c>
      <c r="L18" s="24">
        <v>0</v>
      </c>
      <c r="M18" s="24">
        <f t="shared" si="1"/>
        <v>2811.2740000000003</v>
      </c>
    </row>
    <row r="19" spans="1:13" ht="15">
      <c r="A19" s="6">
        <v>12</v>
      </c>
      <c r="B19" s="11" t="s">
        <v>44</v>
      </c>
      <c r="C19" s="12">
        <v>0.9901643563628342</v>
      </c>
      <c r="D19" s="9" t="s">
        <v>32</v>
      </c>
      <c r="E19" s="9" t="s">
        <v>9</v>
      </c>
      <c r="F19" s="18">
        <f t="shared" si="2"/>
        <v>0.43702037745768096</v>
      </c>
      <c r="G19" s="18">
        <f t="shared" si="3"/>
        <v>0.5487864535118139</v>
      </c>
      <c r="H19" s="19">
        <f t="shared" si="0"/>
        <v>0.01419316903050516</v>
      </c>
      <c r="J19" s="24">
        <v>3577.902</v>
      </c>
      <c r="K19" s="24">
        <v>4492.935</v>
      </c>
      <c r="L19" s="24">
        <v>116.2</v>
      </c>
      <c r="M19" s="24">
        <f t="shared" si="1"/>
        <v>8187.037</v>
      </c>
    </row>
    <row r="20" spans="1:13" ht="15">
      <c r="A20" s="6">
        <v>13</v>
      </c>
      <c r="B20" s="11" t="s">
        <v>12</v>
      </c>
      <c r="C20" s="12">
        <v>0.9946469624700496</v>
      </c>
      <c r="D20" s="9" t="s">
        <v>30</v>
      </c>
      <c r="E20" s="9" t="s">
        <v>16</v>
      </c>
      <c r="F20" s="18">
        <v>0.482</v>
      </c>
      <c r="G20" s="18">
        <v>0.507</v>
      </c>
      <c r="H20" s="19">
        <f t="shared" si="0"/>
        <v>0.01100000000000001</v>
      </c>
      <c r="J20" s="24"/>
      <c r="K20" s="24"/>
      <c r="L20" s="24"/>
      <c r="M20" s="24"/>
    </row>
    <row r="21" spans="1:13" ht="15">
      <c r="A21" s="6">
        <v>14</v>
      </c>
      <c r="B21" s="11" t="s">
        <v>31</v>
      </c>
      <c r="C21" s="12">
        <v>1</v>
      </c>
      <c r="D21" s="9" t="s">
        <v>32</v>
      </c>
      <c r="E21" s="9" t="s">
        <v>9</v>
      </c>
      <c r="F21" s="18">
        <f t="shared" si="2"/>
        <v>0.4928455594772489</v>
      </c>
      <c r="G21" s="18">
        <f t="shared" si="3"/>
        <v>0.49513498044452925</v>
      </c>
      <c r="H21" s="19">
        <f t="shared" si="0"/>
        <v>0.0120194600782218</v>
      </c>
      <c r="J21" s="24">
        <v>10333</v>
      </c>
      <c r="K21" s="24">
        <v>10381</v>
      </c>
      <c r="L21" s="24">
        <v>252</v>
      </c>
      <c r="M21" s="24">
        <f t="shared" si="1"/>
        <v>20966</v>
      </c>
    </row>
    <row r="22" spans="1:13" ht="15">
      <c r="A22" s="6">
        <v>15</v>
      </c>
      <c r="B22" s="11" t="s">
        <v>38</v>
      </c>
      <c r="C22" s="12">
        <v>1</v>
      </c>
      <c r="D22" s="9" t="s">
        <v>10</v>
      </c>
      <c r="E22" s="9" t="s">
        <v>9</v>
      </c>
      <c r="F22" s="18">
        <f t="shared" si="2"/>
        <v>0.4975814253466624</v>
      </c>
      <c r="G22" s="18">
        <f t="shared" si="3"/>
        <v>0.5024185746533376</v>
      </c>
      <c r="H22" s="19">
        <f t="shared" si="0"/>
        <v>0</v>
      </c>
      <c r="J22" s="24">
        <v>1543</v>
      </c>
      <c r="K22" s="24">
        <v>1558</v>
      </c>
      <c r="L22" s="24">
        <v>0</v>
      </c>
      <c r="M22" s="24">
        <f t="shared" si="1"/>
        <v>3101</v>
      </c>
    </row>
    <row r="23" spans="1:13" ht="15">
      <c r="A23" s="6">
        <v>16</v>
      </c>
      <c r="B23" s="11" t="s">
        <v>20</v>
      </c>
      <c r="C23" s="12">
        <v>0.999291856348002</v>
      </c>
      <c r="D23" s="9" t="s">
        <v>10</v>
      </c>
      <c r="E23" s="9" t="s">
        <v>16</v>
      </c>
      <c r="F23" s="18">
        <f t="shared" si="2"/>
        <v>0.43775174776610026</v>
      </c>
      <c r="G23" s="18">
        <f t="shared" si="3"/>
        <v>0.5579424973378397</v>
      </c>
      <c r="H23" s="19">
        <f t="shared" si="0"/>
        <v>0.004305754896059999</v>
      </c>
      <c r="J23" s="24">
        <v>9455</v>
      </c>
      <c r="K23" s="24">
        <f>272+11779</f>
        <v>12051</v>
      </c>
      <c r="L23" s="24">
        <v>93</v>
      </c>
      <c r="M23" s="24">
        <f t="shared" si="1"/>
        <v>21599</v>
      </c>
    </row>
    <row r="24" spans="1:13" ht="15">
      <c r="A24" s="6">
        <v>17</v>
      </c>
      <c r="B24" s="11" t="s">
        <v>45</v>
      </c>
      <c r="C24" s="12">
        <v>0.7314137361340571</v>
      </c>
      <c r="D24" s="9" t="s">
        <v>10</v>
      </c>
      <c r="E24" s="9" t="s">
        <v>9</v>
      </c>
      <c r="F24" s="18">
        <v>0.432</v>
      </c>
      <c r="G24" s="18">
        <v>0.568</v>
      </c>
      <c r="H24" s="19">
        <f t="shared" si="0"/>
        <v>0</v>
      </c>
      <c r="J24" s="24"/>
      <c r="K24" s="24"/>
      <c r="L24" s="24"/>
      <c r="M24" s="24"/>
    </row>
    <row r="25" spans="1:13" ht="15">
      <c r="A25" s="6">
        <v>18</v>
      </c>
      <c r="B25" s="11" t="s">
        <v>46</v>
      </c>
      <c r="C25" s="12">
        <v>0.7673328398717</v>
      </c>
      <c r="D25" s="9" t="s">
        <v>51</v>
      </c>
      <c r="E25" s="9" t="s">
        <v>29</v>
      </c>
      <c r="F25" s="18">
        <f t="shared" si="2"/>
        <v>0.5476033750224403</v>
      </c>
      <c r="G25" s="18">
        <f t="shared" si="3"/>
        <v>0.4464125426365867</v>
      </c>
      <c r="H25" s="19">
        <f t="shared" si="0"/>
        <v>0.005984082340973029</v>
      </c>
      <c r="J25" s="24">
        <f>9007+144</f>
        <v>9151</v>
      </c>
      <c r="K25" s="24">
        <v>7460</v>
      </c>
      <c r="L25" s="24">
        <v>100</v>
      </c>
      <c r="M25" s="24">
        <f>SUM(J25:L25)</f>
        <v>16711</v>
      </c>
    </row>
    <row r="26" spans="1:13" ht="15">
      <c r="A26" s="6">
        <v>19</v>
      </c>
      <c r="B26" s="11" t="s">
        <v>13</v>
      </c>
      <c r="C26" s="12">
        <v>0.8452645620275678</v>
      </c>
      <c r="D26" s="9" t="s">
        <v>8</v>
      </c>
      <c r="E26" s="9" t="s">
        <v>7</v>
      </c>
      <c r="F26" s="18">
        <f t="shared" si="2"/>
        <v>0.4571587809099176</v>
      </c>
      <c r="G26" s="18">
        <f t="shared" si="3"/>
        <v>0.5318412484233376</v>
      </c>
      <c r="H26" s="19">
        <f t="shared" si="0"/>
        <v>0.010999970666744852</v>
      </c>
      <c r="J26" s="24">
        <v>15585</v>
      </c>
      <c r="K26" s="24">
        <v>18131</v>
      </c>
      <c r="L26" s="24">
        <v>375</v>
      </c>
      <c r="M26" s="24">
        <f>SUM(J26:L26)</f>
        <v>34091</v>
      </c>
    </row>
    <row r="27" spans="1:13" ht="15">
      <c r="A27" s="6">
        <v>20</v>
      </c>
      <c r="B27" s="11" t="s">
        <v>14</v>
      </c>
      <c r="C27" s="12">
        <v>0.7633682799559577</v>
      </c>
      <c r="D27" s="9" t="s">
        <v>8</v>
      </c>
      <c r="E27" s="9" t="s">
        <v>7</v>
      </c>
      <c r="F27" s="18">
        <v>0.475</v>
      </c>
      <c r="G27" s="18">
        <v>0.525</v>
      </c>
      <c r="H27" s="19">
        <f t="shared" si="0"/>
        <v>0</v>
      </c>
      <c r="J27" s="24"/>
      <c r="K27" s="24"/>
      <c r="L27" s="24"/>
      <c r="M27" s="24"/>
    </row>
    <row r="28" spans="1:13" ht="15">
      <c r="A28" s="6">
        <v>21</v>
      </c>
      <c r="B28" s="11" t="s">
        <v>35</v>
      </c>
      <c r="C28" s="12">
        <v>0.9979166161970978</v>
      </c>
      <c r="D28" s="9" t="s">
        <v>10</v>
      </c>
      <c r="E28" s="9" t="s">
        <v>16</v>
      </c>
      <c r="F28" s="18">
        <v>0.477</v>
      </c>
      <c r="G28" s="18">
        <v>0.519</v>
      </c>
      <c r="H28" s="19">
        <f t="shared" si="0"/>
        <v>0.0040000000000000036</v>
      </c>
      <c r="J28" s="24"/>
      <c r="K28" s="24"/>
      <c r="L28" s="24"/>
      <c r="M28" s="24"/>
    </row>
    <row r="29" spans="1:13" ht="15">
      <c r="A29" s="6">
        <v>22</v>
      </c>
      <c r="B29" s="11" t="s">
        <v>15</v>
      </c>
      <c r="C29" s="12">
        <v>0.9923398300530375</v>
      </c>
      <c r="D29" s="9" t="s">
        <v>8</v>
      </c>
      <c r="E29" s="9" t="s">
        <v>7</v>
      </c>
      <c r="F29" s="18">
        <f t="shared" si="2"/>
        <v>0.4767503490411278</v>
      </c>
      <c r="G29" s="18">
        <f t="shared" si="3"/>
        <v>0.5163778168186864</v>
      </c>
      <c r="H29" s="19">
        <f t="shared" si="0"/>
        <v>0.006871834140185773</v>
      </c>
      <c r="J29" s="24">
        <v>7283.245</v>
      </c>
      <c r="K29" s="24">
        <v>7888.628</v>
      </c>
      <c r="L29" s="24">
        <v>104.98</v>
      </c>
      <c r="M29" s="24">
        <f>SUM(J29:L29)</f>
        <v>15276.853</v>
      </c>
    </row>
    <row r="30" spans="3:8" ht="15" thickBot="1">
      <c r="C30" s="20">
        <f>AVERAGE(C8:C29)</f>
        <v>0.8811311978620965</v>
      </c>
      <c r="D30" s="21" t="s">
        <v>36</v>
      </c>
      <c r="E30" s="21" t="s">
        <v>7</v>
      </c>
      <c r="F30" s="22">
        <f>AVERAGE(F8:F29)</f>
        <v>0.48486860591195313</v>
      </c>
      <c r="G30" s="22">
        <f>AVERAGE(G8:G29)</f>
        <v>0.5063692333416628</v>
      </c>
      <c r="H30" s="22">
        <f>AVERAGE(H8:H29)</f>
        <v>0.008762160746383807</v>
      </c>
    </row>
    <row r="31" ht="15" thickTop="1"/>
    <row r="33" ht="15">
      <c r="B33" s="13" t="s">
        <v>26</v>
      </c>
    </row>
    <row r="34" ht="15">
      <c r="B34" s="13" t="s">
        <v>21</v>
      </c>
    </row>
    <row r="35" ht="15">
      <c r="B35" s="13" t="s">
        <v>53</v>
      </c>
    </row>
    <row r="36" ht="15">
      <c r="B36" s="13" t="s">
        <v>54</v>
      </c>
    </row>
    <row r="37" ht="15">
      <c r="B37" s="15" t="s">
        <v>55</v>
      </c>
    </row>
    <row r="38" ht="15">
      <c r="B38" s="15"/>
    </row>
  </sheetData>
  <sheetProtection/>
  <mergeCells count="6">
    <mergeCell ref="F4:H4"/>
    <mergeCell ref="F5:H5"/>
    <mergeCell ref="A1:H1"/>
    <mergeCell ref="A2:H2"/>
    <mergeCell ref="D6:E6"/>
    <mergeCell ref="D4:E4"/>
  </mergeCells>
  <printOptions/>
  <pageMargins left="0.75" right="0.75" top="1" bottom="0.75" header="0.5" footer="0.5"/>
  <pageSetup fitToHeight="1" fitToWidth="1" horizontalDpi="600" verticalDpi="600" orientation="landscape" scale="86" r:id="rId1"/>
  <headerFooter alignWithMargins="0">
    <oddHeader>&amp;RExhibit No.__(SCH-3)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Financo</cp:lastModifiedBy>
  <cp:lastPrinted>2010-03-22T19:39:25Z</cp:lastPrinted>
  <dcterms:created xsi:type="dcterms:W3CDTF">2005-07-22T18:50:56Z</dcterms:created>
  <dcterms:modified xsi:type="dcterms:W3CDTF">2010-04-17T22:51:49Z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Testimony</vt:lpwstr>
  </property>
  <property fmtid="{D5CDD505-2E9C-101B-9397-08002B2CF9AE}" pid="4" name="IsHighlyConfidential">
    <vt:lpwstr>0</vt:lpwstr>
  </property>
  <property fmtid="{D5CDD505-2E9C-101B-9397-08002B2CF9AE}" pid="5" name="DocketNumber">
    <vt:lpwstr>100749</vt:lpwstr>
  </property>
  <property fmtid="{D5CDD505-2E9C-101B-9397-08002B2CF9AE}" pid="6" name="IsConfidential">
    <vt:lpwstr>0</vt:lpwstr>
  </property>
  <property fmtid="{D5CDD505-2E9C-101B-9397-08002B2CF9AE}" pid="7" name="Date1">
    <vt:lpwstr>2010-05-04T00:00:00Z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2010-05-04T00:00:00Z</vt:lpwstr>
  </property>
  <property fmtid="{D5CDD505-2E9C-101B-9397-08002B2CF9AE}" pid="10" name="Prefix">
    <vt:lpwstr>UE</vt:lpwstr>
  </property>
  <property fmtid="{D5CDD505-2E9C-101B-9397-08002B2CF9AE}" pid="11" name="CaseCompanyNames">
    <vt:lpwstr>Pacific Power &amp; Light Company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