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2.xml" ContentType="application/vnd.openxmlformats-officedocument.spreadsheetml.chartsheet+xml"/>
  <Override PartName="/xl/charts/chart3.xml" ContentType="application/vnd.openxmlformats-officedocument.drawingml.char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8" windowWidth="15600" windowHeight="9036"/>
  </bookViews>
  <sheets>
    <sheet name="Page 1, Production" sheetId="3" r:id="rId1"/>
    <sheet name="Page 2, Transmission" sheetId="4" r:id="rId2"/>
    <sheet name="Page 3, All Plant Additions" sheetId="5" r:id="rId3"/>
    <sheet name="Data Request No. 82" sheetId="1" state="hidden" r:id="rId4"/>
  </sheets>
  <definedNames>
    <definedName name="_xlnm._FilterDatabase" localSheetId="3" hidden="1">'Data Request No. 82'!$A$6:$H$6</definedName>
    <definedName name="_xlnm.Print_Titles" localSheetId="3">'Data Request No. 82'!$1:$6</definedName>
  </definedNames>
  <calcPr calcId="145621" calcMode="manual" iterate="1"/>
</workbook>
</file>

<file path=xl/calcChain.xml><?xml version="1.0" encoding="utf-8"?>
<calcChain xmlns="http://schemas.openxmlformats.org/spreadsheetml/2006/main">
  <c r="D75" i="1" l="1"/>
  <c r="E75" i="1"/>
  <c r="F75" i="1"/>
  <c r="G75" i="1"/>
  <c r="H75" i="1"/>
  <c r="C75" i="1"/>
  <c r="C56" i="1"/>
  <c r="D74" i="1"/>
  <c r="E74" i="1"/>
  <c r="F74" i="1"/>
  <c r="G74" i="1"/>
  <c r="H74" i="1"/>
  <c r="C74" i="1"/>
  <c r="D73" i="1"/>
  <c r="E73" i="1"/>
  <c r="F73" i="1"/>
  <c r="G73" i="1"/>
  <c r="H73" i="1"/>
  <c r="C73" i="1"/>
  <c r="D69" i="1" l="1"/>
  <c r="E69" i="1"/>
  <c r="F69" i="1"/>
  <c r="G69" i="1"/>
  <c r="I69" i="1" s="1"/>
  <c r="H69" i="1"/>
  <c r="C69" i="1"/>
  <c r="D68" i="1"/>
  <c r="E68" i="1"/>
  <c r="F68" i="1"/>
  <c r="I68" i="1" s="1"/>
  <c r="G68" i="1"/>
  <c r="H68" i="1"/>
  <c r="C68" i="1"/>
  <c r="D67" i="1"/>
  <c r="E67" i="1"/>
  <c r="F67" i="1"/>
  <c r="G67" i="1"/>
  <c r="H67" i="1"/>
  <c r="C67" i="1"/>
  <c r="I75" i="1"/>
  <c r="I74" i="1"/>
  <c r="I73" i="1"/>
  <c r="I67" i="1"/>
  <c r="D61" i="1"/>
  <c r="E61" i="1"/>
  <c r="F61" i="1"/>
  <c r="G61" i="1"/>
  <c r="H61" i="1"/>
  <c r="C61" i="1"/>
  <c r="I61" i="1" s="1"/>
  <c r="D62" i="1"/>
  <c r="I62" i="1" s="1"/>
  <c r="E62" i="1"/>
  <c r="F62" i="1"/>
  <c r="G62" i="1"/>
  <c r="H62" i="1"/>
  <c r="D63" i="1"/>
  <c r="E63" i="1"/>
  <c r="F63" i="1"/>
  <c r="G63" i="1"/>
  <c r="I63" i="1" s="1"/>
  <c r="H63" i="1"/>
  <c r="C62" i="1"/>
  <c r="C63" i="1"/>
  <c r="G55" i="1" l="1"/>
  <c r="F55" i="1"/>
  <c r="E55" i="1"/>
  <c r="D55" i="1"/>
  <c r="C55" i="1"/>
  <c r="H55" i="1"/>
  <c r="G53" i="1"/>
  <c r="F53" i="1"/>
  <c r="E53" i="1"/>
  <c r="D53" i="1"/>
  <c r="C53" i="1"/>
  <c r="H53" i="1"/>
  <c r="G43" i="1"/>
  <c r="F43" i="1"/>
  <c r="E43" i="1"/>
  <c r="D43" i="1"/>
  <c r="C43" i="1"/>
  <c r="H43" i="1"/>
  <c r="G36" i="1"/>
  <c r="F36" i="1"/>
  <c r="E36" i="1"/>
  <c r="D36" i="1"/>
  <c r="C36" i="1"/>
  <c r="H36" i="1"/>
  <c r="G26" i="1"/>
  <c r="F26" i="1"/>
  <c r="E26" i="1"/>
  <c r="D26" i="1"/>
  <c r="C26" i="1"/>
  <c r="H26" i="1"/>
  <c r="G16" i="1"/>
  <c r="F16" i="1"/>
  <c r="E16" i="1"/>
  <c r="E56" i="1" s="1"/>
  <c r="D16" i="1"/>
  <c r="C16" i="1"/>
  <c r="H16" i="1"/>
  <c r="D56" i="1" l="1"/>
  <c r="H56" i="1"/>
  <c r="F56" i="1"/>
  <c r="G56" i="1"/>
</calcChain>
</file>

<file path=xl/sharedStrings.xml><?xml version="1.0" encoding="utf-8"?>
<sst xmlns="http://schemas.openxmlformats.org/spreadsheetml/2006/main" count="83" uniqueCount="38">
  <si>
    <t>PacifiCorp</t>
  </si>
  <si>
    <t>Function</t>
  </si>
  <si>
    <t>Intangible</t>
  </si>
  <si>
    <t>AZ</t>
  </si>
  <si>
    <t>CA</t>
  </si>
  <si>
    <t>CO</t>
  </si>
  <si>
    <t>ID</t>
  </si>
  <si>
    <t>MT</t>
  </si>
  <si>
    <t>OR</t>
  </si>
  <si>
    <t>UT</t>
  </si>
  <si>
    <t>WA</t>
  </si>
  <si>
    <t>WY</t>
  </si>
  <si>
    <t>Intangible Total</t>
  </si>
  <si>
    <t>Transmission</t>
  </si>
  <si>
    <t>Transmission Total</t>
  </si>
  <si>
    <t>Distribution</t>
  </si>
  <si>
    <t>Distribution Total</t>
  </si>
  <si>
    <t>General Plant</t>
  </si>
  <si>
    <t>General Plant Total</t>
  </si>
  <si>
    <t>Mining</t>
  </si>
  <si>
    <t>Mining Total</t>
  </si>
  <si>
    <t>Grand Total</t>
  </si>
  <si>
    <t>2007</t>
  </si>
  <si>
    <t>2008</t>
  </si>
  <si>
    <t>2009</t>
  </si>
  <si>
    <t>2010</t>
  </si>
  <si>
    <t>2011</t>
  </si>
  <si>
    <t>2012</t>
  </si>
  <si>
    <t>State</t>
  </si>
  <si>
    <t>Production</t>
  </si>
  <si>
    <t>Production Total</t>
  </si>
  <si>
    <t>Calendar Years 2007 - 2012 Additions to Plant (Including Unclassified Plant Account 106)</t>
  </si>
  <si>
    <t>Attachment WUTC 82</t>
  </si>
  <si>
    <t>Year ( amounts in dollars)</t>
  </si>
  <si>
    <t>WCA</t>
  </si>
  <si>
    <t>Non-WCA</t>
  </si>
  <si>
    <t>Total</t>
  </si>
  <si>
    <t>All Plant Additions (P+T+D+G)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</si>
</sst>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Font="1"/>
    <xf numFmtId="0" fontId="3" fillId="0" borderId="0" xfId="0" applyFont="1"/>
    <xf numFmtId="0" fontId="2" fillId="2" borderId="0" xfId="0" applyFont="1" applyFill="1"/>
    <xf numFmtId="0" fontId="2" fillId="0" borderId="0" xfId="0" applyFont="1"/>
    <xf numFmtId="0" fontId="2" fillId="0" borderId="1" xfId="0" applyFont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0" xfId="0" applyFont="1" applyFill="1" applyBorder="1"/>
    <xf numFmtId="0" fontId="2" fillId="3" borderId="4" xfId="0" applyFont="1" applyFill="1" applyBorder="1"/>
    <xf numFmtId="0" fontId="2" fillId="2" borderId="5" xfId="0" applyFont="1" applyFill="1" applyBorder="1"/>
    <xf numFmtId="164" fontId="0" fillId="0" borderId="0" xfId="1" applyNumberFormat="1" applyFont="1"/>
    <xf numFmtId="164" fontId="2" fillId="3" borderId="3" xfId="1" applyNumberFormat="1" applyFont="1" applyFill="1" applyBorder="1"/>
    <xf numFmtId="164" fontId="2" fillId="3" borderId="4" xfId="1" applyNumberFormat="1" applyFont="1" applyFill="1" applyBorder="1"/>
    <xf numFmtId="164" fontId="2" fillId="2" borderId="6" xfId="1" applyNumberFormat="1" applyFont="1" applyFill="1" applyBorder="1"/>
    <xf numFmtId="0" fontId="2" fillId="2" borderId="7" xfId="0" applyFont="1" applyFill="1" applyBorder="1"/>
    <xf numFmtId="164" fontId="2" fillId="2" borderId="7" xfId="1" quotePrefix="1" applyNumberFormat="1" applyFont="1" applyFill="1" applyBorder="1" applyAlignment="1">
      <alignment horizontal="center"/>
    </xf>
    <xf numFmtId="0" fontId="2" fillId="2" borderId="0" xfId="0" applyFont="1" applyFill="1" applyBorder="1"/>
    <xf numFmtId="164" fontId="2" fillId="2" borderId="0" xfId="1" applyNumberFormat="1" applyFont="1" applyFill="1" applyBorder="1"/>
    <xf numFmtId="164" fontId="0" fillId="0" borderId="0" xfId="0" applyNumberFormat="1" applyFont="1"/>
    <xf numFmtId="49" fontId="2" fillId="2" borderId="7" xfId="1" quotePrefix="1" applyNumberFormat="1" applyFont="1" applyFill="1" applyBorder="1" applyAlignment="1">
      <alignment horizontal="center"/>
    </xf>
    <xf numFmtId="164" fontId="2" fillId="2" borderId="0" xfId="1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Production (Plant Additions) - DR 82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Request No. 82'!$A$61</c:f>
              <c:strCache>
                <c:ptCount val="1"/>
                <c:pt idx="0">
                  <c:v>WA</c:v>
                </c:pt>
              </c:strCache>
            </c:strRef>
          </c:tx>
          <c:invertIfNegative val="0"/>
          <c:cat>
            <c:strRef>
              <c:f>'Data Request No. 82'!$C$60:$I$60</c:f>
              <c:strCach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Total</c:v>
                </c:pt>
              </c:strCache>
            </c:strRef>
          </c:cat>
          <c:val>
            <c:numRef>
              <c:f>'Data Request No. 82'!$C$61:$I$61</c:f>
              <c:numCache>
                <c:formatCode>_(* #,##0_);_(* \(#,##0\);_(* "-"??_);_(@_)</c:formatCode>
                <c:ptCount val="7"/>
                <c:pt idx="0">
                  <c:v>240431488.33999997</c:v>
                </c:pt>
                <c:pt idx="1">
                  <c:v>321891213.37</c:v>
                </c:pt>
                <c:pt idx="2">
                  <c:v>23813889.300000004</c:v>
                </c:pt>
                <c:pt idx="3">
                  <c:v>19585878.609999988</c:v>
                </c:pt>
                <c:pt idx="4">
                  <c:v>34533728.730000004</c:v>
                </c:pt>
                <c:pt idx="5">
                  <c:v>60668692.700000055</c:v>
                </c:pt>
                <c:pt idx="6">
                  <c:v>700924891.05000007</c:v>
                </c:pt>
              </c:numCache>
            </c:numRef>
          </c:val>
        </c:ser>
        <c:ser>
          <c:idx val="1"/>
          <c:order val="1"/>
          <c:tx>
            <c:strRef>
              <c:f>'Data Request No. 82'!$A$62</c:f>
              <c:strCache>
                <c:ptCount val="1"/>
                <c:pt idx="0">
                  <c:v>WCA</c:v>
                </c:pt>
              </c:strCache>
            </c:strRef>
          </c:tx>
          <c:invertIfNegative val="0"/>
          <c:cat>
            <c:strRef>
              <c:f>'Data Request No. 82'!$C$60:$I$60</c:f>
              <c:strCach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Total</c:v>
                </c:pt>
              </c:strCache>
            </c:strRef>
          </c:cat>
          <c:val>
            <c:numRef>
              <c:f>'Data Request No. 82'!$C$62:$I$62</c:f>
              <c:numCache>
                <c:formatCode>_(* #,##0_);_(* \(#,##0\);_(* "-"??_);_(@_)</c:formatCode>
                <c:ptCount val="7"/>
                <c:pt idx="0">
                  <c:v>263853058.29999998</c:v>
                </c:pt>
                <c:pt idx="1">
                  <c:v>349204851.18000001</c:v>
                </c:pt>
                <c:pt idx="2">
                  <c:v>66548717.979999997</c:v>
                </c:pt>
                <c:pt idx="3">
                  <c:v>34831655.489999987</c:v>
                </c:pt>
                <c:pt idx="4">
                  <c:v>74819252.149999991</c:v>
                </c:pt>
                <c:pt idx="5">
                  <c:v>154935237.40000013</c:v>
                </c:pt>
                <c:pt idx="6">
                  <c:v>944192772.50000012</c:v>
                </c:pt>
              </c:numCache>
            </c:numRef>
          </c:val>
        </c:ser>
        <c:ser>
          <c:idx val="2"/>
          <c:order val="2"/>
          <c:tx>
            <c:strRef>
              <c:f>'Data Request No. 82'!$A$63</c:f>
              <c:strCache>
                <c:ptCount val="1"/>
                <c:pt idx="0">
                  <c:v>Non-WCA</c:v>
                </c:pt>
              </c:strCache>
            </c:strRef>
          </c:tx>
          <c:invertIfNegative val="0"/>
          <c:cat>
            <c:strRef>
              <c:f>'Data Request No. 82'!$C$60:$I$60</c:f>
              <c:strCach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Total</c:v>
                </c:pt>
              </c:strCache>
            </c:strRef>
          </c:cat>
          <c:val>
            <c:numRef>
              <c:f>'Data Request No. 82'!$C$63:$I$63</c:f>
              <c:numCache>
                <c:formatCode>_(* #,##0_);_(* \(#,##0\);_(* "-"??_);_(@_)</c:formatCode>
                <c:ptCount val="7"/>
                <c:pt idx="0">
                  <c:v>510494216.92999983</c:v>
                </c:pt>
                <c:pt idx="1">
                  <c:v>808568107.07999992</c:v>
                </c:pt>
                <c:pt idx="2">
                  <c:v>850999592.18000078</c:v>
                </c:pt>
                <c:pt idx="3">
                  <c:v>935529706.26000059</c:v>
                </c:pt>
                <c:pt idx="4">
                  <c:v>646804339.25999939</c:v>
                </c:pt>
                <c:pt idx="5">
                  <c:v>486776439.67000067</c:v>
                </c:pt>
                <c:pt idx="6">
                  <c:v>4239172401.3800011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36971136"/>
        <c:axId val="236972672"/>
      </c:barChart>
      <c:catAx>
        <c:axId val="236971136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236972672"/>
        <c:crosses val="autoZero"/>
        <c:auto val="1"/>
        <c:lblAlgn val="ctr"/>
        <c:lblOffset val="100"/>
        <c:noMultiLvlLbl val="0"/>
      </c:catAx>
      <c:valAx>
        <c:axId val="236972672"/>
        <c:scaling>
          <c:orientation val="minMax"/>
        </c:scaling>
        <c:delete val="0"/>
        <c:axPos val="l"/>
        <c:majorGridlines/>
        <c:numFmt formatCode="&quot;$&quot;#,##0" sourceLinked="0"/>
        <c:majorTickMark val="none"/>
        <c:minorTickMark val="none"/>
        <c:tickLblPos val="nextTo"/>
        <c:spPr>
          <a:ln w="9525">
            <a:noFill/>
          </a:ln>
        </c:spPr>
        <c:crossAx val="2369711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Transmission</a:t>
            </a:r>
            <a:r>
              <a:rPr lang="en-US" baseline="0"/>
              <a:t> (Plant Additions - DR 82)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Request No. 82'!$A$67</c:f>
              <c:strCache>
                <c:ptCount val="1"/>
                <c:pt idx="0">
                  <c:v>WA</c:v>
                </c:pt>
              </c:strCache>
            </c:strRef>
          </c:tx>
          <c:invertIfNegative val="0"/>
          <c:cat>
            <c:strRef>
              <c:f>'Data Request No. 82'!$C$65:$I$66</c:f>
              <c:strCach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Total</c:v>
                </c:pt>
              </c:strCache>
            </c:strRef>
          </c:cat>
          <c:val>
            <c:numRef>
              <c:f>'Data Request No. 82'!$C$67:$I$67</c:f>
              <c:numCache>
                <c:formatCode>_(* #,##0_);_(* \(#,##0\);_(* "-"??_);_(@_)</c:formatCode>
                <c:ptCount val="7"/>
                <c:pt idx="0">
                  <c:v>18629503.319999997</c:v>
                </c:pt>
                <c:pt idx="1">
                  <c:v>21476794.23</c:v>
                </c:pt>
                <c:pt idx="2">
                  <c:v>12986625.360000003</c:v>
                </c:pt>
                <c:pt idx="3">
                  <c:v>3730033.0200000014</c:v>
                </c:pt>
                <c:pt idx="4">
                  <c:v>3789528.2</c:v>
                </c:pt>
                <c:pt idx="5">
                  <c:v>9936475.6800000016</c:v>
                </c:pt>
                <c:pt idx="6">
                  <c:v>70548959.810000002</c:v>
                </c:pt>
              </c:numCache>
            </c:numRef>
          </c:val>
        </c:ser>
        <c:ser>
          <c:idx val="1"/>
          <c:order val="1"/>
          <c:tx>
            <c:strRef>
              <c:f>'Data Request No. 82'!$A$68</c:f>
              <c:strCache>
                <c:ptCount val="1"/>
                <c:pt idx="0">
                  <c:v>WCA</c:v>
                </c:pt>
              </c:strCache>
            </c:strRef>
          </c:tx>
          <c:invertIfNegative val="0"/>
          <c:cat>
            <c:strRef>
              <c:f>'Data Request No. 82'!$C$65:$I$66</c:f>
              <c:strCach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Total</c:v>
                </c:pt>
              </c:strCache>
            </c:strRef>
          </c:cat>
          <c:val>
            <c:numRef>
              <c:f>'Data Request No. 82'!$C$68:$I$68</c:f>
              <c:numCache>
                <c:formatCode>_(* #,##0_);_(* \(#,##0\);_(* "-"??_);_(@_)</c:formatCode>
                <c:ptCount val="7"/>
                <c:pt idx="0">
                  <c:v>43558999.539999984</c:v>
                </c:pt>
                <c:pt idx="1">
                  <c:v>71918856.5</c:v>
                </c:pt>
                <c:pt idx="2">
                  <c:v>47829383.469999999</c:v>
                </c:pt>
                <c:pt idx="3">
                  <c:v>46637640.659999996</c:v>
                </c:pt>
                <c:pt idx="4">
                  <c:v>54940474.68999999</c:v>
                </c:pt>
                <c:pt idx="5">
                  <c:v>57818501.389999956</c:v>
                </c:pt>
                <c:pt idx="6">
                  <c:v>322703856.24999994</c:v>
                </c:pt>
              </c:numCache>
            </c:numRef>
          </c:val>
        </c:ser>
        <c:ser>
          <c:idx val="2"/>
          <c:order val="2"/>
          <c:tx>
            <c:strRef>
              <c:f>'Data Request No. 82'!$A$69</c:f>
              <c:strCache>
                <c:ptCount val="1"/>
                <c:pt idx="0">
                  <c:v>Non-WCA</c:v>
                </c:pt>
              </c:strCache>
            </c:strRef>
          </c:tx>
          <c:invertIfNegative val="0"/>
          <c:cat>
            <c:strRef>
              <c:f>'Data Request No. 82'!$C$65:$I$66</c:f>
              <c:strCach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Total</c:v>
                </c:pt>
              </c:strCache>
            </c:strRef>
          </c:cat>
          <c:val>
            <c:numRef>
              <c:f>'Data Request No. 82'!$C$69:$I$69</c:f>
              <c:numCache>
                <c:formatCode>_(* #,##0_);_(* \(#,##0\);_(* "-"??_);_(@_)</c:formatCode>
                <c:ptCount val="7"/>
                <c:pt idx="0">
                  <c:v>140010759.08999994</c:v>
                </c:pt>
                <c:pt idx="1">
                  <c:v>144590990.80999997</c:v>
                </c:pt>
                <c:pt idx="2">
                  <c:v>242776028.42999998</c:v>
                </c:pt>
                <c:pt idx="3">
                  <c:v>982882598.85999966</c:v>
                </c:pt>
                <c:pt idx="4">
                  <c:v>149185667.02999988</c:v>
                </c:pt>
                <c:pt idx="5">
                  <c:v>194217383.36999992</c:v>
                </c:pt>
                <c:pt idx="6">
                  <c:v>1853663427.5899994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37373696"/>
        <c:axId val="237383680"/>
      </c:barChart>
      <c:catAx>
        <c:axId val="237373696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237383680"/>
        <c:crosses val="autoZero"/>
        <c:auto val="1"/>
        <c:lblAlgn val="ctr"/>
        <c:lblOffset val="100"/>
        <c:noMultiLvlLbl val="0"/>
      </c:catAx>
      <c:valAx>
        <c:axId val="237383680"/>
        <c:scaling>
          <c:orientation val="minMax"/>
        </c:scaling>
        <c:delete val="0"/>
        <c:axPos val="l"/>
        <c:majorGridlines/>
        <c:numFmt formatCode="&quot;$&quot;#,##0" sourceLinked="0"/>
        <c:majorTickMark val="none"/>
        <c:minorTickMark val="none"/>
        <c:tickLblPos val="nextTo"/>
        <c:spPr>
          <a:ln w="9525">
            <a:noFill/>
          </a:ln>
        </c:spPr>
        <c:crossAx val="2373736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All Plant Additions (P+T+D+G - DR 82)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Request No. 82'!$A$73</c:f>
              <c:strCache>
                <c:ptCount val="1"/>
                <c:pt idx="0">
                  <c:v>WA</c:v>
                </c:pt>
              </c:strCache>
            </c:strRef>
          </c:tx>
          <c:invertIfNegative val="0"/>
          <c:cat>
            <c:strRef>
              <c:f>'Data Request No. 82'!$C$72:$I$72</c:f>
              <c:strCach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Total</c:v>
                </c:pt>
              </c:strCache>
            </c:strRef>
          </c:cat>
          <c:val>
            <c:numRef>
              <c:f>'Data Request No. 82'!$C$73:$I$73</c:f>
              <c:numCache>
                <c:formatCode>_(* #,##0_);_(* \(#,##0\);_(* "-"??_);_(@_)</c:formatCode>
                <c:ptCount val="7"/>
                <c:pt idx="0">
                  <c:v>275404157.31</c:v>
                </c:pt>
                <c:pt idx="1">
                  <c:v>407068575.00999999</c:v>
                </c:pt>
                <c:pt idx="2">
                  <c:v>53431795.149999999</c:v>
                </c:pt>
                <c:pt idx="3">
                  <c:v>45884006.349999964</c:v>
                </c:pt>
                <c:pt idx="4">
                  <c:v>57384586.230000004</c:v>
                </c:pt>
                <c:pt idx="5">
                  <c:v>85027821.89000009</c:v>
                </c:pt>
                <c:pt idx="6">
                  <c:v>924200941.94000006</c:v>
                </c:pt>
              </c:numCache>
            </c:numRef>
          </c:val>
        </c:ser>
        <c:ser>
          <c:idx val="1"/>
          <c:order val="1"/>
          <c:tx>
            <c:strRef>
              <c:f>'Data Request No. 82'!$A$74</c:f>
              <c:strCache>
                <c:ptCount val="1"/>
                <c:pt idx="0">
                  <c:v>WCA</c:v>
                </c:pt>
              </c:strCache>
            </c:strRef>
          </c:tx>
          <c:invertIfNegative val="0"/>
          <c:cat>
            <c:strRef>
              <c:f>'Data Request No. 82'!$C$72:$I$72</c:f>
              <c:strCach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Total</c:v>
                </c:pt>
              </c:strCache>
            </c:strRef>
          </c:cat>
          <c:val>
            <c:numRef>
              <c:f>'Data Request No. 82'!$C$74:$I$74</c:f>
              <c:numCache>
                <c:formatCode>_(* #,##0_);_(* \(#,##0\);_(* "-"??_);_(@_)</c:formatCode>
                <c:ptCount val="7"/>
                <c:pt idx="0">
                  <c:v>435226530.62000024</c:v>
                </c:pt>
                <c:pt idx="1">
                  <c:v>607888473.82000017</c:v>
                </c:pt>
                <c:pt idx="2">
                  <c:v>253199421.22000003</c:v>
                </c:pt>
                <c:pt idx="3">
                  <c:v>275135380.77000004</c:v>
                </c:pt>
                <c:pt idx="4">
                  <c:v>252963689.50000015</c:v>
                </c:pt>
                <c:pt idx="5">
                  <c:v>315492530.46000022</c:v>
                </c:pt>
                <c:pt idx="6">
                  <c:v>2139906026.3900008</c:v>
                </c:pt>
              </c:numCache>
            </c:numRef>
          </c:val>
        </c:ser>
        <c:ser>
          <c:idx val="2"/>
          <c:order val="2"/>
          <c:tx>
            <c:strRef>
              <c:f>'Data Request No. 82'!$A$75</c:f>
              <c:strCache>
                <c:ptCount val="1"/>
                <c:pt idx="0">
                  <c:v>Non-WCA</c:v>
                </c:pt>
              </c:strCache>
            </c:strRef>
          </c:tx>
          <c:invertIfNegative val="0"/>
          <c:cat>
            <c:strRef>
              <c:f>'Data Request No. 82'!$C$72:$I$72</c:f>
              <c:strCach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Total</c:v>
                </c:pt>
              </c:strCache>
            </c:strRef>
          </c:cat>
          <c:val>
            <c:numRef>
              <c:f>'Data Request No. 82'!$C$75:$I$75</c:f>
              <c:numCache>
                <c:formatCode>_(* #,##0_);_(* \(#,##0\);_(* "-"??_);_(@_)</c:formatCode>
                <c:ptCount val="7"/>
                <c:pt idx="0">
                  <c:v>894999807.51000035</c:v>
                </c:pt>
                <c:pt idx="1">
                  <c:v>1204403121.1700003</c:v>
                </c:pt>
                <c:pt idx="2">
                  <c:v>1320999136.1400006</c:v>
                </c:pt>
                <c:pt idx="3">
                  <c:v>2137605178.8100009</c:v>
                </c:pt>
                <c:pt idx="4">
                  <c:v>1065342360.4599987</c:v>
                </c:pt>
                <c:pt idx="5">
                  <c:v>897743501.1800015</c:v>
                </c:pt>
                <c:pt idx="6">
                  <c:v>7521093105.2700033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37713280"/>
        <c:axId val="237714816"/>
      </c:barChart>
      <c:catAx>
        <c:axId val="237713280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237714816"/>
        <c:crosses val="autoZero"/>
        <c:auto val="1"/>
        <c:lblAlgn val="ctr"/>
        <c:lblOffset val="100"/>
        <c:noMultiLvlLbl val="0"/>
      </c:catAx>
      <c:valAx>
        <c:axId val="237714816"/>
        <c:scaling>
          <c:orientation val="minMax"/>
        </c:scaling>
        <c:delete val="0"/>
        <c:axPos val="l"/>
        <c:majorGridlines/>
        <c:numFmt formatCode="&quot;$&quot;#,##0" sourceLinked="0"/>
        <c:majorTickMark val="none"/>
        <c:minorTickMark val="none"/>
        <c:tickLblPos val="nextTo"/>
        <c:spPr>
          <a:ln w="9525">
            <a:noFill/>
          </a:ln>
        </c:spPr>
        <c:crossAx val="2377132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FFC000"/>
  </sheetPr>
  <sheetViews>
    <sheetView tabSelected="1" zoomScale="110" workbookViewId="0"/>
  </sheetViews>
  <pageMargins left="0.7" right="0.7" top="0.75" bottom="0.75" header="0.3" footer="0.3"/>
  <pageSetup orientation="landscape" verticalDpi="0" r:id="rId1"/>
  <headerFooter>
    <oddFooter>&amp;LTestimony of Kendra A. White
Docket UE-130043&amp;RExhibit No. ___ (KAW-4)
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00B050"/>
  </sheetPr>
  <sheetViews>
    <sheetView zoomScale="110" workbookViewId="0"/>
  </sheetViews>
  <pageMargins left="0.7" right="0.7" top="0.75" bottom="0.75" header="0.3" footer="0.3"/>
  <pageSetup orientation="landscape" verticalDpi="0" r:id="rId1"/>
  <headerFooter>
    <oddFooter>&amp;LTestimony of Christopher T. Mickelson
Docket UE-130043&amp;RExhibit No. ___ (CTM-7)
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0070C0"/>
  </sheetPr>
  <sheetViews>
    <sheetView zoomScale="110" workbookViewId="0"/>
  </sheetViews>
  <pageMargins left="0.7" right="0.7" top="0.75" bottom="0.75" header="0.3" footer="0.3"/>
  <pageSetup orientation="landscape" verticalDpi="0" r:id="rId1"/>
  <headerFooter>
    <oddFooter>&amp;LTestimony of Christopher T. Mickelson
Docket UE-130043&amp;RExhibit No. ___ (CTM-7)
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742218" cy="612370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4320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742218" cy="612370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workbookViewId="0">
      <pane ySplit="6" topLeftCell="A67" activePane="bottomLeft" state="frozen"/>
      <selection pane="bottomLeft" activeCell="D78" sqref="D78"/>
    </sheetView>
  </sheetViews>
  <sheetFormatPr defaultColWidth="9" defaultRowHeight="13.8" x14ac:dyDescent="0.25"/>
  <cols>
    <col min="1" max="1" width="26.69921875" style="1" customWidth="1"/>
    <col min="2" max="2" width="5.59765625" style="1" bestFit="1" customWidth="1"/>
    <col min="3" max="8" width="16.5" style="11" bestFit="1" customWidth="1"/>
    <col min="9" max="9" width="13.69921875" style="1" bestFit="1" customWidth="1"/>
    <col min="10" max="16384" width="9" style="1"/>
  </cols>
  <sheetData>
    <row r="1" spans="1:8" x14ac:dyDescent="0.25">
      <c r="A1" s="2" t="s">
        <v>0</v>
      </c>
    </row>
    <row r="2" spans="1:8" x14ac:dyDescent="0.25">
      <c r="A2" s="2" t="s">
        <v>31</v>
      </c>
    </row>
    <row r="3" spans="1:8" x14ac:dyDescent="0.25">
      <c r="A3" s="2" t="s">
        <v>32</v>
      </c>
    </row>
    <row r="5" spans="1:8" x14ac:dyDescent="0.25">
      <c r="A5" s="3"/>
      <c r="B5" s="3"/>
      <c r="C5" s="21" t="s">
        <v>33</v>
      </c>
      <c r="D5" s="21"/>
      <c r="E5" s="21"/>
      <c r="F5" s="21"/>
      <c r="G5" s="21"/>
      <c r="H5" s="21"/>
    </row>
    <row r="6" spans="1:8" x14ac:dyDescent="0.25">
      <c r="A6" s="15" t="s">
        <v>1</v>
      </c>
      <c r="B6" s="15" t="s">
        <v>28</v>
      </c>
      <c r="C6" s="16" t="s">
        <v>22</v>
      </c>
      <c r="D6" s="16" t="s">
        <v>23</v>
      </c>
      <c r="E6" s="16" t="s">
        <v>24</v>
      </c>
      <c r="F6" s="16" t="s">
        <v>25</v>
      </c>
      <c r="G6" s="16" t="s">
        <v>26</v>
      </c>
      <c r="H6" s="16" t="s">
        <v>27</v>
      </c>
    </row>
    <row r="7" spans="1:8" x14ac:dyDescent="0.25">
      <c r="A7" s="4" t="s">
        <v>2</v>
      </c>
      <c r="B7" s="1" t="s">
        <v>3</v>
      </c>
      <c r="C7" s="11">
        <v>0</v>
      </c>
      <c r="D7" s="11">
        <v>259577.14</v>
      </c>
      <c r="E7" s="11">
        <v>-554.99</v>
      </c>
      <c r="F7" s="11">
        <v>44251.34</v>
      </c>
      <c r="G7" s="11">
        <v>475974.28</v>
      </c>
      <c r="H7" s="11">
        <v>434607.6</v>
      </c>
    </row>
    <row r="8" spans="1:8" x14ac:dyDescent="0.25">
      <c r="A8" s="4"/>
      <c r="B8" s="1" t="s">
        <v>4</v>
      </c>
      <c r="C8" s="11">
        <v>0</v>
      </c>
      <c r="D8" s="11">
        <v>0</v>
      </c>
      <c r="E8" s="11">
        <v>6708.1</v>
      </c>
      <c r="F8" s="11">
        <v>209698.41</v>
      </c>
      <c r="G8" s="11">
        <v>0</v>
      </c>
      <c r="H8" s="11">
        <v>200292.67</v>
      </c>
    </row>
    <row r="9" spans="1:8" x14ac:dyDescent="0.25">
      <c r="A9" s="4"/>
      <c r="B9" s="1" t="s">
        <v>5</v>
      </c>
      <c r="C9" s="11">
        <v>2527438.5499999998</v>
      </c>
      <c r="D9" s="11">
        <v>423966.46</v>
      </c>
      <c r="E9" s="11">
        <v>-8802.7199999999993</v>
      </c>
      <c r="F9" s="11">
        <v>0</v>
      </c>
      <c r="G9" s="11">
        <v>22301.3</v>
      </c>
      <c r="H9" s="11">
        <v>0</v>
      </c>
    </row>
    <row r="10" spans="1:8" x14ac:dyDescent="0.25">
      <c r="A10" s="4"/>
      <c r="B10" s="1" t="s">
        <v>6</v>
      </c>
      <c r="C10" s="11">
        <v>-6061.6</v>
      </c>
      <c r="D10" s="11">
        <v>10885.13</v>
      </c>
      <c r="E10" s="11">
        <v>178081.45</v>
      </c>
      <c r="F10" s="11">
        <v>6628274.9799999995</v>
      </c>
      <c r="G10" s="11">
        <v>2083457.8800000001</v>
      </c>
      <c r="H10" s="11">
        <v>2689061.1</v>
      </c>
    </row>
    <row r="11" spans="1:8" x14ac:dyDescent="0.25">
      <c r="A11" s="4"/>
      <c r="B11" s="1" t="s">
        <v>7</v>
      </c>
      <c r="C11" s="11">
        <v>0</v>
      </c>
      <c r="D11" s="11">
        <v>51092.320000000007</v>
      </c>
      <c r="E11" s="11">
        <v>191484.66999999998</v>
      </c>
      <c r="F11" s="11">
        <v>1829.84</v>
      </c>
      <c r="G11" s="11">
        <v>0</v>
      </c>
      <c r="H11" s="11">
        <v>65418.45</v>
      </c>
    </row>
    <row r="12" spans="1:8" x14ac:dyDescent="0.25">
      <c r="A12" s="4"/>
      <c r="B12" s="1" t="s">
        <v>8</v>
      </c>
      <c r="C12" s="11">
        <v>12503444.620000001</v>
      </c>
      <c r="D12" s="11">
        <v>25731707.219999988</v>
      </c>
      <c r="E12" s="11">
        <v>25864291.110000011</v>
      </c>
      <c r="F12" s="11">
        <v>84250657.540000021</v>
      </c>
      <c r="G12" s="11">
        <v>-1805297.109999992</v>
      </c>
      <c r="H12" s="11">
        <v>11120724.420000004</v>
      </c>
    </row>
    <row r="13" spans="1:8" x14ac:dyDescent="0.25">
      <c r="A13" s="4"/>
      <c r="B13" s="1" t="s">
        <v>9</v>
      </c>
      <c r="C13" s="11">
        <v>2144667.7600000002</v>
      </c>
      <c r="D13" s="11">
        <v>12171733.92</v>
      </c>
      <c r="E13" s="11">
        <v>5612022.3099999996</v>
      </c>
      <c r="F13" s="11">
        <v>9177930.379999999</v>
      </c>
      <c r="G13" s="11">
        <v>15374328.190000001</v>
      </c>
      <c r="H13" s="11">
        <v>3868705.9099999997</v>
      </c>
    </row>
    <row r="14" spans="1:8" x14ac:dyDescent="0.25">
      <c r="A14" s="4"/>
      <c r="B14" s="1" t="s">
        <v>10</v>
      </c>
      <c r="C14" s="11">
        <v>529101.72</v>
      </c>
      <c r="D14" s="11">
        <v>42443873.159999996</v>
      </c>
      <c r="E14" s="11">
        <v>809947.34999999986</v>
      </c>
      <c r="F14" s="11">
        <v>99499.200000000012</v>
      </c>
      <c r="G14" s="11">
        <v>47021.979999999996</v>
      </c>
      <c r="H14" s="11">
        <v>930173.36</v>
      </c>
    </row>
    <row r="15" spans="1:8" x14ac:dyDescent="0.25">
      <c r="A15" s="5"/>
      <c r="B15" s="1" t="s">
        <v>11</v>
      </c>
      <c r="C15" s="11">
        <v>50207.049999999996</v>
      </c>
      <c r="D15" s="11">
        <v>8970.5899999999983</v>
      </c>
      <c r="E15" s="11">
        <v>718864.33000000007</v>
      </c>
      <c r="F15" s="11">
        <v>794593.87999999989</v>
      </c>
      <c r="G15" s="11">
        <v>2794938.77</v>
      </c>
      <c r="H15" s="11">
        <v>3884292.26</v>
      </c>
    </row>
    <row r="16" spans="1:8" x14ac:dyDescent="0.25">
      <c r="A16" s="6" t="s">
        <v>12</v>
      </c>
      <c r="B16" s="7"/>
      <c r="C16" s="12">
        <f t="shared" ref="C16:G16" si="0">SUM(C7:C15)</f>
        <v>17748798.100000001</v>
      </c>
      <c r="D16" s="12">
        <f t="shared" si="0"/>
        <v>81101805.939999998</v>
      </c>
      <c r="E16" s="12">
        <f t="shared" si="0"/>
        <v>33372041.610000014</v>
      </c>
      <c r="F16" s="12">
        <f t="shared" si="0"/>
        <v>101206735.57000001</v>
      </c>
      <c r="G16" s="12">
        <f t="shared" si="0"/>
        <v>18992725.29000001</v>
      </c>
      <c r="H16" s="12">
        <f>SUM(H7:H15)</f>
        <v>23193275.770000003</v>
      </c>
    </row>
    <row r="17" spans="1:8" x14ac:dyDescent="0.25">
      <c r="A17" s="4" t="s">
        <v>29</v>
      </c>
      <c r="B17" s="1" t="s">
        <v>3</v>
      </c>
      <c r="C17" s="11">
        <v>14581703.27</v>
      </c>
      <c r="D17" s="11">
        <v>193656580.58999988</v>
      </c>
      <c r="E17" s="11">
        <v>12735769.389999993</v>
      </c>
      <c r="F17" s="11">
        <v>2245479.1300000004</v>
      </c>
      <c r="G17" s="11">
        <v>8046552.5700000012</v>
      </c>
      <c r="H17" s="11">
        <v>3352022.79</v>
      </c>
    </row>
    <row r="18" spans="1:8" x14ac:dyDescent="0.25">
      <c r="A18" s="4"/>
      <c r="B18" s="1" t="s">
        <v>4</v>
      </c>
      <c r="C18" s="11">
        <v>2555686.87</v>
      </c>
      <c r="D18" s="11">
        <v>8161568.2200000016</v>
      </c>
      <c r="E18" s="11">
        <v>1726486.6600000001</v>
      </c>
      <c r="F18" s="11">
        <v>642794.23999999999</v>
      </c>
      <c r="G18" s="11">
        <v>2873016.1200000006</v>
      </c>
      <c r="H18" s="11">
        <v>525932.07000000018</v>
      </c>
    </row>
    <row r="19" spans="1:8" x14ac:dyDescent="0.25">
      <c r="A19" s="4"/>
      <c r="B19" s="1" t="s">
        <v>5</v>
      </c>
      <c r="C19" s="11">
        <v>1223289.3800000004</v>
      </c>
      <c r="D19" s="11">
        <v>2774743.83</v>
      </c>
      <c r="E19" s="11">
        <v>1935210.6499999994</v>
      </c>
      <c r="F19" s="11">
        <v>2288485.4499999993</v>
      </c>
      <c r="G19" s="11">
        <v>23901788.860000003</v>
      </c>
      <c r="H19" s="11">
        <v>4896513.63</v>
      </c>
    </row>
    <row r="20" spans="1:8" x14ac:dyDescent="0.25">
      <c r="A20" s="4"/>
      <c r="B20" s="1" t="s">
        <v>6</v>
      </c>
      <c r="C20" s="11">
        <v>3154328.56</v>
      </c>
      <c r="D20" s="11">
        <v>2760916.2199999997</v>
      </c>
      <c r="E20" s="11">
        <v>4496595.3100000015</v>
      </c>
      <c r="F20" s="11">
        <v>2787941.55</v>
      </c>
      <c r="G20" s="11">
        <v>16799314.720000006</v>
      </c>
      <c r="H20" s="11">
        <v>18329444.039999988</v>
      </c>
    </row>
    <row r="21" spans="1:8" x14ac:dyDescent="0.25">
      <c r="A21" s="4"/>
      <c r="B21" s="1" t="s">
        <v>7</v>
      </c>
      <c r="C21" s="11">
        <v>3661119.4300000011</v>
      </c>
      <c r="D21" s="11">
        <v>1468471.68</v>
      </c>
      <c r="E21" s="11">
        <v>4628932.2000000011</v>
      </c>
      <c r="F21" s="11">
        <v>1837702.4999999995</v>
      </c>
      <c r="G21" s="11">
        <v>5136813.9599999925</v>
      </c>
      <c r="H21" s="11">
        <v>1833693.9099999997</v>
      </c>
    </row>
    <row r="22" spans="1:8" x14ac:dyDescent="0.25">
      <c r="A22" s="4"/>
      <c r="B22" s="1" t="s">
        <v>8</v>
      </c>
      <c r="C22" s="11">
        <v>17204763.660000008</v>
      </c>
      <c r="D22" s="11">
        <v>17683597.910000004</v>
      </c>
      <c r="E22" s="11">
        <v>36379409.819999993</v>
      </c>
      <c r="F22" s="11">
        <v>12765280.140000001</v>
      </c>
      <c r="G22" s="11">
        <v>32275693.340000004</v>
      </c>
      <c r="H22" s="11">
        <v>91906918.720000088</v>
      </c>
    </row>
    <row r="23" spans="1:8" x14ac:dyDescent="0.25">
      <c r="A23" s="4"/>
      <c r="B23" s="1" t="s">
        <v>9</v>
      </c>
      <c r="C23" s="11">
        <v>427418158.51999986</v>
      </c>
      <c r="D23" s="11">
        <v>83793693.069999993</v>
      </c>
      <c r="E23" s="11">
        <v>54709460.370000094</v>
      </c>
      <c r="F23" s="11">
        <v>257688419.87000003</v>
      </c>
      <c r="G23" s="11">
        <v>210947090.22999966</v>
      </c>
      <c r="H23" s="11">
        <v>148553283.90999994</v>
      </c>
    </row>
    <row r="24" spans="1:8" x14ac:dyDescent="0.25">
      <c r="A24" s="4"/>
      <c r="B24" s="1" t="s">
        <v>10</v>
      </c>
      <c r="C24" s="11">
        <v>240431488.33999997</v>
      </c>
      <c r="D24" s="11">
        <v>321891213.37</v>
      </c>
      <c r="E24" s="11">
        <v>23813889.300000004</v>
      </c>
      <c r="F24" s="11">
        <v>19585878.609999988</v>
      </c>
      <c r="G24" s="11">
        <v>34533728.730000004</v>
      </c>
      <c r="H24" s="11">
        <v>60668692.700000055</v>
      </c>
    </row>
    <row r="25" spans="1:8" x14ac:dyDescent="0.25">
      <c r="A25" s="5"/>
      <c r="B25" s="1" t="s">
        <v>11</v>
      </c>
      <c r="C25" s="11">
        <v>64116737.200000018</v>
      </c>
      <c r="D25" s="11">
        <v>525582173.37000006</v>
      </c>
      <c r="E25" s="11">
        <v>777122556.46000063</v>
      </c>
      <c r="F25" s="11">
        <v>670519380.26000059</v>
      </c>
      <c r="G25" s="11">
        <v>387109592.8799997</v>
      </c>
      <c r="H25" s="11">
        <v>311645175.30000079</v>
      </c>
    </row>
    <row r="26" spans="1:8" x14ac:dyDescent="0.25">
      <c r="A26" s="6" t="s">
        <v>30</v>
      </c>
      <c r="B26" s="7"/>
      <c r="C26" s="12">
        <f t="shared" ref="C26:G26" si="1">SUM(C17:C25)</f>
        <v>774347275.2299999</v>
      </c>
      <c r="D26" s="12">
        <f t="shared" si="1"/>
        <v>1157772958.26</v>
      </c>
      <c r="E26" s="12">
        <f t="shared" si="1"/>
        <v>917548310.16000068</v>
      </c>
      <c r="F26" s="12">
        <f t="shared" si="1"/>
        <v>970361361.75000072</v>
      </c>
      <c r="G26" s="12">
        <f t="shared" si="1"/>
        <v>721623591.40999937</v>
      </c>
      <c r="H26" s="12">
        <f>SUM(H17:H25)</f>
        <v>641711677.07000089</v>
      </c>
    </row>
    <row r="27" spans="1:8" x14ac:dyDescent="0.25">
      <c r="A27" s="4" t="s">
        <v>13</v>
      </c>
      <c r="B27" s="1" t="s">
        <v>3</v>
      </c>
      <c r="C27" s="11">
        <v>25570.300000000003</v>
      </c>
      <c r="D27" s="11">
        <v>111836.91</v>
      </c>
      <c r="E27" s="11">
        <v>-60507.909999999996</v>
      </c>
      <c r="F27" s="11">
        <v>0</v>
      </c>
      <c r="G27" s="11">
        <v>0</v>
      </c>
      <c r="H27" s="11">
        <v>0</v>
      </c>
    </row>
    <row r="28" spans="1:8" x14ac:dyDescent="0.25">
      <c r="A28" s="4"/>
      <c r="B28" s="1" t="s">
        <v>4</v>
      </c>
      <c r="C28" s="11">
        <v>3005300.790000001</v>
      </c>
      <c r="D28" s="11">
        <v>22930520.530000009</v>
      </c>
      <c r="E28" s="11">
        <v>9438879.5499999989</v>
      </c>
      <c r="F28" s="11">
        <v>1302269.8000000012</v>
      </c>
      <c r="G28" s="11">
        <v>4427756.5200000005</v>
      </c>
      <c r="H28" s="11">
        <v>6146168.5100000016</v>
      </c>
    </row>
    <row r="29" spans="1:8" x14ac:dyDescent="0.25">
      <c r="A29" s="4"/>
      <c r="B29" s="1" t="s">
        <v>5</v>
      </c>
      <c r="C29" s="11">
        <v>0</v>
      </c>
      <c r="D29" s="11">
        <v>0</v>
      </c>
      <c r="E29" s="11">
        <v>1410.02</v>
      </c>
      <c r="F29" s="11">
        <v>0</v>
      </c>
      <c r="G29" s="11">
        <v>405987.20000000007</v>
      </c>
      <c r="H29" s="11">
        <v>1151.8899999999999</v>
      </c>
    </row>
    <row r="30" spans="1:8" x14ac:dyDescent="0.25">
      <c r="A30" s="4"/>
      <c r="B30" s="1" t="s">
        <v>6</v>
      </c>
      <c r="C30" s="11">
        <v>3778747.02</v>
      </c>
      <c r="D30" s="11">
        <v>48875790.370000012</v>
      </c>
      <c r="E30" s="11">
        <v>4013562.9800000004</v>
      </c>
      <c r="F30" s="11">
        <v>258499756.10000017</v>
      </c>
      <c r="G30" s="11">
        <v>10338070.849999972</v>
      </c>
      <c r="H30" s="11">
        <v>3848158.3299999991</v>
      </c>
    </row>
    <row r="31" spans="1:8" x14ac:dyDescent="0.25">
      <c r="A31" s="4"/>
      <c r="B31" s="1" t="s">
        <v>7</v>
      </c>
      <c r="C31" s="11">
        <v>1360280.9700000004</v>
      </c>
      <c r="D31" s="11">
        <v>4654381.5999999996</v>
      </c>
      <c r="E31" s="11">
        <v>691325.68000000017</v>
      </c>
      <c r="F31" s="11">
        <v>1133742.4100000001</v>
      </c>
      <c r="G31" s="11">
        <v>4984823.6100000003</v>
      </c>
      <c r="H31" s="11">
        <v>1358422.7899999996</v>
      </c>
    </row>
    <row r="32" spans="1:8" x14ac:dyDescent="0.25">
      <c r="A32" s="4"/>
      <c r="B32" s="1" t="s">
        <v>8</v>
      </c>
      <c r="C32" s="11">
        <v>20563914.459999986</v>
      </c>
      <c r="D32" s="11">
        <v>22857160.140000001</v>
      </c>
      <c r="E32" s="11">
        <v>24712552.879999995</v>
      </c>
      <c r="F32" s="11">
        <v>40471595.43</v>
      </c>
      <c r="G32" s="11">
        <v>41738366.359999992</v>
      </c>
      <c r="H32" s="11">
        <v>40377434.409999952</v>
      </c>
    </row>
    <row r="33" spans="1:8" x14ac:dyDescent="0.25">
      <c r="A33" s="4"/>
      <c r="B33" s="1" t="s">
        <v>9</v>
      </c>
      <c r="C33" s="11">
        <v>109573841.61999995</v>
      </c>
      <c r="D33" s="11">
        <v>47340878.769999959</v>
      </c>
      <c r="E33" s="11">
        <v>177010875.01000005</v>
      </c>
      <c r="F33" s="11">
        <v>646742219.50999951</v>
      </c>
      <c r="G33" s="11">
        <v>113998424.93999994</v>
      </c>
      <c r="H33" s="11">
        <v>165145961.7899999</v>
      </c>
    </row>
    <row r="34" spans="1:8" x14ac:dyDescent="0.25">
      <c r="A34" s="4"/>
      <c r="B34" s="1" t="s">
        <v>10</v>
      </c>
      <c r="C34" s="11">
        <v>18629503.319999997</v>
      </c>
      <c r="D34" s="11">
        <v>21476794.23</v>
      </c>
      <c r="E34" s="11">
        <v>12986625.360000003</v>
      </c>
      <c r="F34" s="11">
        <v>3730033.0200000014</v>
      </c>
      <c r="G34" s="11">
        <v>3789528.2</v>
      </c>
      <c r="H34" s="11">
        <v>9936475.6800000016</v>
      </c>
    </row>
    <row r="35" spans="1:8" x14ac:dyDescent="0.25">
      <c r="A35" s="5"/>
      <c r="B35" s="1" t="s">
        <v>11</v>
      </c>
      <c r="C35" s="11">
        <v>26632600.14999998</v>
      </c>
      <c r="D35" s="11">
        <v>48262484.759999998</v>
      </c>
      <c r="E35" s="11">
        <v>61810688.329999916</v>
      </c>
      <c r="F35" s="11">
        <v>77640623.25</v>
      </c>
      <c r="G35" s="11">
        <v>24443184.039999995</v>
      </c>
      <c r="H35" s="11">
        <v>25222111.360000022</v>
      </c>
    </row>
    <row r="36" spans="1:8" x14ac:dyDescent="0.25">
      <c r="A36" s="6" t="s">
        <v>14</v>
      </c>
      <c r="B36" s="7"/>
      <c r="C36" s="12">
        <f t="shared" ref="C36:G36" si="2">SUM(C27:C35)</f>
        <v>183569758.62999991</v>
      </c>
      <c r="D36" s="12">
        <f t="shared" si="2"/>
        <v>216509847.30999994</v>
      </c>
      <c r="E36" s="12">
        <f t="shared" si="2"/>
        <v>290605411.89999998</v>
      </c>
      <c r="F36" s="12">
        <f t="shared" si="2"/>
        <v>1029520239.5199997</v>
      </c>
      <c r="G36" s="12">
        <f t="shared" si="2"/>
        <v>204126141.71999988</v>
      </c>
      <c r="H36" s="12">
        <f>SUM(H27:H35)</f>
        <v>252035884.75999987</v>
      </c>
    </row>
    <row r="37" spans="1:8" x14ac:dyDescent="0.25">
      <c r="A37" s="4" t="s">
        <v>15</v>
      </c>
      <c r="B37" s="1" t="s">
        <v>4</v>
      </c>
      <c r="C37" s="11">
        <v>5623317.5900000017</v>
      </c>
      <c r="D37" s="11">
        <v>12446810.919999998</v>
      </c>
      <c r="E37" s="11">
        <v>9154864.3600000031</v>
      </c>
      <c r="F37" s="11">
        <v>4834676.58</v>
      </c>
      <c r="G37" s="11">
        <v>8908295.6699999999</v>
      </c>
      <c r="H37" s="11">
        <v>3802248.3400000017</v>
      </c>
    </row>
    <row r="38" spans="1:8" x14ac:dyDescent="0.25">
      <c r="A38" s="4"/>
      <c r="B38" s="1" t="s">
        <v>6</v>
      </c>
      <c r="C38" s="11">
        <v>18153452.209999982</v>
      </c>
      <c r="D38" s="11">
        <v>11412048.899999991</v>
      </c>
      <c r="E38" s="11">
        <v>11140328.240000008</v>
      </c>
      <c r="F38" s="11">
        <v>11254430.929999996</v>
      </c>
      <c r="G38" s="11">
        <v>10911269.200000005</v>
      </c>
      <c r="H38" s="11">
        <v>11207045.130000019</v>
      </c>
    </row>
    <row r="39" spans="1:8" x14ac:dyDescent="0.25">
      <c r="A39" s="4"/>
      <c r="B39" s="1" t="s">
        <v>8</v>
      </c>
      <c r="C39" s="11">
        <v>69942096.710000291</v>
      </c>
      <c r="D39" s="11">
        <v>60794716.02000013</v>
      </c>
      <c r="E39" s="11">
        <v>64402163.180000193</v>
      </c>
      <c r="F39" s="11">
        <v>53279532.56000004</v>
      </c>
      <c r="G39" s="11">
        <v>59015792.95000007</v>
      </c>
      <c r="H39" s="11">
        <v>47947973.270000048</v>
      </c>
    </row>
    <row r="40" spans="1:8" x14ac:dyDescent="0.25">
      <c r="A40" s="4"/>
      <c r="B40" s="1" t="s">
        <v>9</v>
      </c>
      <c r="C40" s="11">
        <v>141799212.04000044</v>
      </c>
      <c r="D40" s="11">
        <v>142975050.64000049</v>
      </c>
      <c r="E40" s="11">
        <v>132808067.4799999</v>
      </c>
      <c r="F40" s="11">
        <v>95343571.810000256</v>
      </c>
      <c r="G40" s="11">
        <v>111850061.53999946</v>
      </c>
      <c r="H40" s="11">
        <v>108587101.36000095</v>
      </c>
    </row>
    <row r="41" spans="1:8" x14ac:dyDescent="0.25">
      <c r="A41" s="4"/>
      <c r="B41" s="1" t="s">
        <v>10</v>
      </c>
      <c r="C41" s="11">
        <v>14111642.699999997</v>
      </c>
      <c r="D41" s="11">
        <v>19082351.820000023</v>
      </c>
      <c r="E41" s="11">
        <v>12544123.28999999</v>
      </c>
      <c r="F41" s="11">
        <v>20186769.109999973</v>
      </c>
      <c r="G41" s="11">
        <v>12114784.320000008</v>
      </c>
      <c r="H41" s="11">
        <v>10416114.940000031</v>
      </c>
    </row>
    <row r="42" spans="1:8" x14ac:dyDescent="0.25">
      <c r="A42" s="5"/>
      <c r="B42" s="1" t="s">
        <v>11</v>
      </c>
      <c r="C42" s="11">
        <v>33258060.539999999</v>
      </c>
      <c r="D42" s="11">
        <v>35104271.35999997</v>
      </c>
      <c r="E42" s="11">
        <v>26768368.759999998</v>
      </c>
      <c r="F42" s="11">
        <v>37522226.78999991</v>
      </c>
      <c r="G42" s="11">
        <v>40344078.100000046</v>
      </c>
      <c r="H42" s="11">
        <v>27185480.879999861</v>
      </c>
    </row>
    <row r="43" spans="1:8" x14ac:dyDescent="0.25">
      <c r="A43" s="6" t="s">
        <v>16</v>
      </c>
      <c r="B43" s="7"/>
      <c r="C43" s="12">
        <f t="shared" ref="C43:G43" si="3">SUM(C37:C42)</f>
        <v>282887781.79000074</v>
      </c>
      <c r="D43" s="12">
        <f t="shared" si="3"/>
        <v>281815249.66000062</v>
      </c>
      <c r="E43" s="12">
        <f t="shared" si="3"/>
        <v>256817915.31000009</v>
      </c>
      <c r="F43" s="12">
        <f t="shared" si="3"/>
        <v>222421207.78000018</v>
      </c>
      <c r="G43" s="12">
        <f t="shared" si="3"/>
        <v>243144281.77999958</v>
      </c>
      <c r="H43" s="12">
        <f>SUM(H37:H42)</f>
        <v>209145963.92000091</v>
      </c>
    </row>
    <row r="44" spans="1:8" x14ac:dyDescent="0.25">
      <c r="A44" s="4" t="s">
        <v>17</v>
      </c>
      <c r="B44" s="1" t="s">
        <v>3</v>
      </c>
      <c r="C44" s="11">
        <v>273355.08</v>
      </c>
      <c r="D44" s="11">
        <v>558681.63</v>
      </c>
      <c r="E44" s="11">
        <v>359091.62</v>
      </c>
      <c r="F44" s="11">
        <v>194371.04</v>
      </c>
      <c r="G44" s="11">
        <v>188500.67</v>
      </c>
      <c r="H44" s="11">
        <v>340200.52999999997</v>
      </c>
    </row>
    <row r="45" spans="1:8" x14ac:dyDescent="0.25">
      <c r="A45" s="4"/>
      <c r="B45" s="1" t="s">
        <v>4</v>
      </c>
      <c r="C45" s="11">
        <v>461498.47000000009</v>
      </c>
      <c r="D45" s="11">
        <v>1388535.6300000004</v>
      </c>
      <c r="E45" s="11">
        <v>1155019.0500000003</v>
      </c>
      <c r="F45" s="11">
        <v>1540204.8699999999</v>
      </c>
      <c r="G45" s="11">
        <v>2963204.3299999996</v>
      </c>
      <c r="H45" s="11">
        <v>3178947.9799999991</v>
      </c>
    </row>
    <row r="46" spans="1:8" x14ac:dyDescent="0.25">
      <c r="A46" s="4"/>
      <c r="B46" s="1" t="s">
        <v>5</v>
      </c>
      <c r="C46" s="11">
        <v>25505.15</v>
      </c>
      <c r="D46" s="11">
        <v>65261.279999999999</v>
      </c>
      <c r="E46" s="11">
        <v>160644.56</v>
      </c>
      <c r="F46" s="11">
        <v>47984.970000000008</v>
      </c>
      <c r="G46" s="11">
        <v>170607.94999999998</v>
      </c>
      <c r="H46" s="11">
        <v>447148.07999999996</v>
      </c>
    </row>
    <row r="47" spans="1:8" x14ac:dyDescent="0.25">
      <c r="A47" s="4"/>
      <c r="B47" s="1" t="s">
        <v>6</v>
      </c>
      <c r="C47" s="11">
        <v>2354617.0699999998</v>
      </c>
      <c r="D47" s="11">
        <v>4811337.07</v>
      </c>
      <c r="E47" s="11">
        <v>5749722.46</v>
      </c>
      <c r="F47" s="11">
        <v>5415168.6199999982</v>
      </c>
      <c r="G47" s="11">
        <v>3529776.3299999977</v>
      </c>
      <c r="H47" s="11">
        <v>3984621.5499999989</v>
      </c>
    </row>
    <row r="48" spans="1:8" x14ac:dyDescent="0.25">
      <c r="A48" s="4"/>
      <c r="B48" s="1" t="s">
        <v>7</v>
      </c>
      <c r="C48" s="11">
        <v>165203</v>
      </c>
      <c r="D48" s="11">
        <v>65773.760000000009</v>
      </c>
      <c r="E48" s="11">
        <v>94618.09</v>
      </c>
      <c r="F48" s="11">
        <v>34368.57</v>
      </c>
      <c r="G48" s="11">
        <v>92503.49</v>
      </c>
      <c r="H48" s="11">
        <v>545664.79</v>
      </c>
    </row>
    <row r="49" spans="1:9" x14ac:dyDescent="0.25">
      <c r="A49" s="4"/>
      <c r="B49" s="1" t="s">
        <v>8</v>
      </c>
      <c r="C49" s="11">
        <v>22775746.739999961</v>
      </c>
      <c r="D49" s="11">
        <v>22585562.859999962</v>
      </c>
      <c r="E49" s="11">
        <v>21320890.719999865</v>
      </c>
      <c r="F49" s="11">
        <v>26947021.530000005</v>
      </c>
      <c r="G49" s="11">
        <v>34968134.030000061</v>
      </c>
      <c r="H49" s="11">
        <v>21454868.240000032</v>
      </c>
    </row>
    <row r="50" spans="1:9" x14ac:dyDescent="0.25">
      <c r="A50" s="4"/>
      <c r="B50" s="1" t="s">
        <v>9</v>
      </c>
      <c r="C50" s="11">
        <v>19515430.659999996</v>
      </c>
      <c r="D50" s="11">
        <v>21664442.069999985</v>
      </c>
      <c r="E50" s="11">
        <v>20782321.609999996</v>
      </c>
      <c r="F50" s="11">
        <v>22974314.86999999</v>
      </c>
      <c r="G50" s="11">
        <v>36048746.849999942</v>
      </c>
      <c r="H50" s="11">
        <v>28432343.400000032</v>
      </c>
    </row>
    <row r="51" spans="1:9" x14ac:dyDescent="0.25">
      <c r="A51" s="4"/>
      <c r="B51" s="1" t="s">
        <v>10</v>
      </c>
      <c r="C51" s="11">
        <v>1702421.2299999997</v>
      </c>
      <c r="D51" s="11">
        <v>2174342.4299999988</v>
      </c>
      <c r="E51" s="11">
        <v>3277209.8499999996</v>
      </c>
      <c r="F51" s="11">
        <v>2281826.4100000006</v>
      </c>
      <c r="G51" s="11">
        <v>6899522.9999999963</v>
      </c>
      <c r="H51" s="11">
        <v>3076365.2099999972</v>
      </c>
    </row>
    <row r="52" spans="1:9" x14ac:dyDescent="0.25">
      <c r="A52" s="5"/>
      <c r="B52" s="1" t="s">
        <v>11</v>
      </c>
      <c r="C52" s="11">
        <v>7680916.3200000059</v>
      </c>
      <c r="D52" s="11">
        <v>7026820.3199999984</v>
      </c>
      <c r="E52" s="11">
        <v>12903816.12999999</v>
      </c>
      <c r="F52" s="11">
        <v>6541434.7000000067</v>
      </c>
      <c r="G52" s="11">
        <v>21266084.119999979</v>
      </c>
      <c r="H52" s="11">
        <v>16549182.620000016</v>
      </c>
    </row>
    <row r="53" spans="1:9" x14ac:dyDescent="0.25">
      <c r="A53" s="6" t="s">
        <v>18</v>
      </c>
      <c r="B53" s="7"/>
      <c r="C53" s="12">
        <f t="shared" ref="C53:G53" si="4">SUM(C44:C52)</f>
        <v>54954693.719999962</v>
      </c>
      <c r="D53" s="12">
        <f t="shared" si="4"/>
        <v>60340757.049999952</v>
      </c>
      <c r="E53" s="12">
        <f t="shared" si="4"/>
        <v>65803334.089999855</v>
      </c>
      <c r="F53" s="12">
        <f t="shared" si="4"/>
        <v>65976695.579999998</v>
      </c>
      <c r="G53" s="12">
        <f t="shared" si="4"/>
        <v>106127080.76999998</v>
      </c>
      <c r="H53" s="12">
        <f>SUM(H44:H52)</f>
        <v>78009342.40000008</v>
      </c>
    </row>
    <row r="54" spans="1:9" x14ac:dyDescent="0.25">
      <c r="A54" s="5" t="s">
        <v>19</v>
      </c>
      <c r="B54" s="1" t="s">
        <v>9</v>
      </c>
      <c r="C54" s="11">
        <v>16718030.659999996</v>
      </c>
      <c r="D54" s="11">
        <v>14750976.769999998</v>
      </c>
      <c r="E54" s="11">
        <v>10051544.290000001</v>
      </c>
      <c r="F54" s="11">
        <v>23254319.379999992</v>
      </c>
      <c r="G54" s="11">
        <v>24292228.989999965</v>
      </c>
      <c r="H54" s="11">
        <v>9139887.7200000025</v>
      </c>
    </row>
    <row r="55" spans="1:9" x14ac:dyDescent="0.25">
      <c r="A55" s="8" t="s">
        <v>20</v>
      </c>
      <c r="B55" s="9"/>
      <c r="C55" s="13">
        <f t="shared" ref="C55:G55" si="5">SUM(C54)</f>
        <v>16718030.659999996</v>
      </c>
      <c r="D55" s="13">
        <f t="shared" si="5"/>
        <v>14750976.769999998</v>
      </c>
      <c r="E55" s="13">
        <f t="shared" si="5"/>
        <v>10051544.290000001</v>
      </c>
      <c r="F55" s="13">
        <f t="shared" si="5"/>
        <v>23254319.379999992</v>
      </c>
      <c r="G55" s="13">
        <f t="shared" si="5"/>
        <v>24292228.989999965</v>
      </c>
      <c r="H55" s="13">
        <f>SUM(H54)</f>
        <v>9139887.7200000025</v>
      </c>
    </row>
    <row r="56" spans="1:9" ht="14.4" thickBot="1" x14ac:dyDescent="0.3">
      <c r="A56" s="10" t="s">
        <v>21</v>
      </c>
      <c r="B56" s="10"/>
      <c r="C56" s="14">
        <f>C16+C26+C36+C43+C53+C55</f>
        <v>1330226338.1300006</v>
      </c>
      <c r="D56" s="14">
        <f t="shared" ref="D56:G56" si="6">D16+D26+D36+D43+D53+D55</f>
        <v>1812291594.9900005</v>
      </c>
      <c r="E56" s="14">
        <f t="shared" si="6"/>
        <v>1574198557.3600006</v>
      </c>
      <c r="F56" s="14">
        <f t="shared" si="6"/>
        <v>2412740559.5800009</v>
      </c>
      <c r="G56" s="14">
        <f t="shared" si="6"/>
        <v>1318306049.9599988</v>
      </c>
      <c r="H56" s="14">
        <f>H16+H26+H36+H43+H53+H55</f>
        <v>1213236031.6400018</v>
      </c>
    </row>
    <row r="57" spans="1:9" ht="14.4" thickTop="1" x14ac:dyDescent="0.25">
      <c r="A57" s="17"/>
      <c r="B57" s="17"/>
      <c r="C57" s="18"/>
      <c r="D57" s="18"/>
      <c r="E57" s="18"/>
      <c r="F57" s="18"/>
      <c r="G57" s="18"/>
      <c r="H57" s="18"/>
    </row>
    <row r="60" spans="1:9" x14ac:dyDescent="0.25">
      <c r="A60" s="15" t="s">
        <v>29</v>
      </c>
      <c r="C60" s="20">
        <v>2007</v>
      </c>
      <c r="D60" s="20">
        <v>2008</v>
      </c>
      <c r="E60" s="20">
        <v>2009</v>
      </c>
      <c r="F60" s="20">
        <v>2010</v>
      </c>
      <c r="G60" s="20">
        <v>2011</v>
      </c>
      <c r="H60" s="20">
        <v>2012</v>
      </c>
      <c r="I60" s="16" t="s">
        <v>36</v>
      </c>
    </row>
    <row r="61" spans="1:9" x14ac:dyDescent="0.25">
      <c r="A61" s="1" t="s">
        <v>10</v>
      </c>
      <c r="C61" s="11">
        <f>C24</f>
        <v>240431488.33999997</v>
      </c>
      <c r="D61" s="11">
        <f t="shared" ref="D61:H61" si="7">D24</f>
        <v>321891213.37</v>
      </c>
      <c r="E61" s="11">
        <f t="shared" si="7"/>
        <v>23813889.300000004</v>
      </c>
      <c r="F61" s="11">
        <f t="shared" si="7"/>
        <v>19585878.609999988</v>
      </c>
      <c r="G61" s="11">
        <f t="shared" si="7"/>
        <v>34533728.730000004</v>
      </c>
      <c r="H61" s="11">
        <f t="shared" si="7"/>
        <v>60668692.700000055</v>
      </c>
      <c r="I61" s="19">
        <f>SUM(C61:H61)</f>
        <v>700924891.05000007</v>
      </c>
    </row>
    <row r="62" spans="1:9" x14ac:dyDescent="0.25">
      <c r="A62" s="1" t="s">
        <v>34</v>
      </c>
      <c r="C62" s="11">
        <f>C18+C22+C24+C21</f>
        <v>263853058.29999998</v>
      </c>
      <c r="D62" s="11">
        <f t="shared" ref="D62:H62" si="8">D18+D22+D24+D21</f>
        <v>349204851.18000001</v>
      </c>
      <c r="E62" s="11">
        <f t="shared" si="8"/>
        <v>66548717.979999997</v>
      </c>
      <c r="F62" s="11">
        <f t="shared" si="8"/>
        <v>34831655.489999987</v>
      </c>
      <c r="G62" s="11">
        <f t="shared" si="8"/>
        <v>74819252.149999991</v>
      </c>
      <c r="H62" s="11">
        <f t="shared" si="8"/>
        <v>154935237.40000013</v>
      </c>
      <c r="I62" s="19">
        <f>SUM(C62:H62)</f>
        <v>944192772.50000012</v>
      </c>
    </row>
    <row r="63" spans="1:9" x14ac:dyDescent="0.25">
      <c r="A63" s="1" t="s">
        <v>35</v>
      </c>
      <c r="C63" s="11">
        <f>C17+C19+C20+C23+C25</f>
        <v>510494216.92999983</v>
      </c>
      <c r="D63" s="11">
        <f t="shared" ref="D63:H63" si="9">D17+D19+D20+D23+D25</f>
        <v>808568107.07999992</v>
      </c>
      <c r="E63" s="11">
        <f t="shared" si="9"/>
        <v>850999592.18000078</v>
      </c>
      <c r="F63" s="11">
        <f t="shared" si="9"/>
        <v>935529706.26000059</v>
      </c>
      <c r="G63" s="11">
        <f t="shared" si="9"/>
        <v>646804339.25999939</v>
      </c>
      <c r="H63" s="11">
        <f t="shared" si="9"/>
        <v>486776439.67000067</v>
      </c>
      <c r="I63" s="19">
        <f>SUM(C63:H63)</f>
        <v>4239172401.3800011</v>
      </c>
    </row>
    <row r="66" spans="1:9" x14ac:dyDescent="0.25">
      <c r="A66" s="15" t="s">
        <v>13</v>
      </c>
      <c r="C66" s="20">
        <v>2007</v>
      </c>
      <c r="D66" s="20">
        <v>2008</v>
      </c>
      <c r="E66" s="20">
        <v>2009</v>
      </c>
      <c r="F66" s="20">
        <v>2010</v>
      </c>
      <c r="G66" s="20">
        <v>2011</v>
      </c>
      <c r="H66" s="20">
        <v>2012</v>
      </c>
      <c r="I66" s="16" t="s">
        <v>36</v>
      </c>
    </row>
    <row r="67" spans="1:9" x14ac:dyDescent="0.25">
      <c r="A67" s="1" t="s">
        <v>10</v>
      </c>
      <c r="C67" s="11">
        <f>C34</f>
        <v>18629503.319999997</v>
      </c>
      <c r="D67" s="11">
        <f t="shared" ref="D67:H67" si="10">D34</f>
        <v>21476794.23</v>
      </c>
      <c r="E67" s="11">
        <f t="shared" si="10"/>
        <v>12986625.360000003</v>
      </c>
      <c r="F67" s="11">
        <f t="shared" si="10"/>
        <v>3730033.0200000014</v>
      </c>
      <c r="G67" s="11">
        <f t="shared" si="10"/>
        <v>3789528.2</v>
      </c>
      <c r="H67" s="11">
        <f t="shared" si="10"/>
        <v>9936475.6800000016</v>
      </c>
      <c r="I67" s="19">
        <f>SUM(C67:H67)</f>
        <v>70548959.810000002</v>
      </c>
    </row>
    <row r="68" spans="1:9" x14ac:dyDescent="0.25">
      <c r="A68" s="1" t="s">
        <v>34</v>
      </c>
      <c r="C68" s="11">
        <f>C34+C28+C32+C31</f>
        <v>43558999.539999984</v>
      </c>
      <c r="D68" s="11">
        <f t="shared" ref="D68:H68" si="11">D34+D28+D32+D31</f>
        <v>71918856.5</v>
      </c>
      <c r="E68" s="11">
        <f t="shared" si="11"/>
        <v>47829383.469999999</v>
      </c>
      <c r="F68" s="11">
        <f t="shared" si="11"/>
        <v>46637640.659999996</v>
      </c>
      <c r="G68" s="11">
        <f t="shared" si="11"/>
        <v>54940474.68999999</v>
      </c>
      <c r="H68" s="11">
        <f t="shared" si="11"/>
        <v>57818501.389999956</v>
      </c>
      <c r="I68" s="19">
        <f>SUM(C68:H68)</f>
        <v>322703856.24999994</v>
      </c>
    </row>
    <row r="69" spans="1:9" x14ac:dyDescent="0.25">
      <c r="A69" s="1" t="s">
        <v>35</v>
      </c>
      <c r="C69" s="11">
        <f>C33+C35+C27+C29+C30</f>
        <v>140010759.08999994</v>
      </c>
      <c r="D69" s="11">
        <f t="shared" ref="D69:H69" si="12">D33+D35+D27+D29+D30</f>
        <v>144590990.80999997</v>
      </c>
      <c r="E69" s="11">
        <f t="shared" si="12"/>
        <v>242776028.42999998</v>
      </c>
      <c r="F69" s="11">
        <f t="shared" si="12"/>
        <v>982882598.85999966</v>
      </c>
      <c r="G69" s="11">
        <f t="shared" si="12"/>
        <v>149185667.02999988</v>
      </c>
      <c r="H69" s="11">
        <f t="shared" si="12"/>
        <v>194217383.36999992</v>
      </c>
      <c r="I69" s="19">
        <f>SUM(C69:H69)</f>
        <v>1853663427.5899994</v>
      </c>
    </row>
    <row r="72" spans="1:9" x14ac:dyDescent="0.25">
      <c r="A72" s="15" t="s">
        <v>37</v>
      </c>
      <c r="C72" s="20">
        <v>2007</v>
      </c>
      <c r="D72" s="20">
        <v>2008</v>
      </c>
      <c r="E72" s="20">
        <v>2009</v>
      </c>
      <c r="F72" s="20">
        <v>2010</v>
      </c>
      <c r="G72" s="20">
        <v>2011</v>
      </c>
      <c r="H72" s="20">
        <v>2012</v>
      </c>
      <c r="I72" s="16" t="s">
        <v>36</v>
      </c>
    </row>
    <row r="73" spans="1:9" x14ac:dyDescent="0.25">
      <c r="A73" s="1" t="s">
        <v>10</v>
      </c>
      <c r="C73" s="11">
        <f>C51+C41+C34+C24+C14</f>
        <v>275404157.31</v>
      </c>
      <c r="D73" s="11">
        <f t="shared" ref="D73:H73" si="13">D51+D41+D34+D24+D14</f>
        <v>407068575.00999999</v>
      </c>
      <c r="E73" s="11">
        <f t="shared" si="13"/>
        <v>53431795.149999999</v>
      </c>
      <c r="F73" s="11">
        <f t="shared" si="13"/>
        <v>45884006.349999964</v>
      </c>
      <c r="G73" s="11">
        <f t="shared" si="13"/>
        <v>57384586.230000004</v>
      </c>
      <c r="H73" s="11">
        <f t="shared" si="13"/>
        <v>85027821.89000009</v>
      </c>
      <c r="I73" s="19">
        <f>SUM(C73:H73)</f>
        <v>924200941.94000006</v>
      </c>
    </row>
    <row r="74" spans="1:9" x14ac:dyDescent="0.25">
      <c r="A74" s="1" t="s">
        <v>34</v>
      </c>
      <c r="C74" s="11">
        <f>C51+C49+C48+C45+C41+C39+C37+C34+C32+C31+C28+C24+C22+C21+C18+C14+C12+C11+C8</f>
        <v>435226530.62000024</v>
      </c>
      <c r="D74" s="11">
        <f t="shared" ref="D74:H74" si="14">D51+D49+D48+D45+D41+D39+D37+D34+D32+D31+D28+D24+D22+D21+D18+D14+D12+D11+D8</f>
        <v>607888473.82000017</v>
      </c>
      <c r="E74" s="11">
        <f t="shared" si="14"/>
        <v>253199421.22000003</v>
      </c>
      <c r="F74" s="11">
        <f t="shared" si="14"/>
        <v>275135380.77000004</v>
      </c>
      <c r="G74" s="11">
        <f t="shared" si="14"/>
        <v>252963689.50000015</v>
      </c>
      <c r="H74" s="11">
        <f t="shared" si="14"/>
        <v>315492530.46000022</v>
      </c>
      <c r="I74" s="19">
        <f>SUM(C74:H74)</f>
        <v>2139906026.3900008</v>
      </c>
    </row>
    <row r="75" spans="1:9" x14ac:dyDescent="0.25">
      <c r="A75" s="1" t="s">
        <v>35</v>
      </c>
      <c r="C75" s="11">
        <f>C56-C74</f>
        <v>894999807.51000035</v>
      </c>
      <c r="D75" s="11">
        <f t="shared" ref="D75:H75" si="15">D56-D74</f>
        <v>1204403121.1700003</v>
      </c>
      <c r="E75" s="11">
        <f t="shared" si="15"/>
        <v>1320999136.1400006</v>
      </c>
      <c r="F75" s="11">
        <f t="shared" si="15"/>
        <v>2137605178.8100009</v>
      </c>
      <c r="G75" s="11">
        <f t="shared" si="15"/>
        <v>1065342360.4599987</v>
      </c>
      <c r="H75" s="11">
        <f t="shared" si="15"/>
        <v>897743501.1800015</v>
      </c>
      <c r="I75" s="19">
        <f>SUM(C75:H75)</f>
        <v>7521093105.2700033</v>
      </c>
    </row>
  </sheetData>
  <mergeCells count="1">
    <mergeCell ref="C5:H5"/>
  </mergeCells>
  <printOptions horizontalCentered="1" gridLines="1"/>
  <pageMargins left="0.25" right="0.25" top="1" bottom="0.6" header="0.5" footer="0.3"/>
  <pageSetup scale="85" fitToHeight="0" orientation="landscape" r:id="rId1"/>
  <headerFooter>
    <oddHeader>&amp;L&amp;10WA UE-130043
WUTC 82&amp;R&amp;"Arial,Bold"&amp;10Attachment WUTC 82</oddHeader>
    <oddFooter>&amp;L&amp;10&amp;F&amp;C&amp;10Page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6616498D7811449987485091DF42B7" ma:contentTypeVersion="135" ma:contentTypeDescription="" ma:contentTypeScope="" ma:versionID="ea582effef2760cff9dab7cbb939c4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tns:customPropertyEditors xmlns:tns="http://schemas.microsoft.com/office/2006/customDocumentInformationPanel">
  <tns:showOnOpen>false</tns:showOnOpen>
  <tns:defaultPropertyEditorNamespace>Standard properties</tns:defaultPropertyEditorNamespace>
</tns:customPropertyEdito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Appealed</CaseStatus>
    <OpenedDate xmlns="dc463f71-b30c-4ab2-9473-d307f9d35888">2013-01-11T08:00:00+00:00</OpenedDate>
    <Date1 xmlns="dc463f71-b30c-4ab2-9473-d307f9d35888">2013-06-21T07:00:00+00:00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130043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5BC749FC-7B3E-43BC-9E26-CEEF59515236}"/>
</file>

<file path=customXml/itemProps2.xml><?xml version="1.0" encoding="utf-8"?>
<ds:datastoreItem xmlns:ds="http://schemas.openxmlformats.org/officeDocument/2006/customXml" ds:itemID="{82B05297-0C63-4E8A-8D6E-003A0A3A1B21}"/>
</file>

<file path=customXml/itemProps3.xml><?xml version="1.0" encoding="utf-8"?>
<ds:datastoreItem xmlns:ds="http://schemas.openxmlformats.org/officeDocument/2006/customXml" ds:itemID="{3A5D0BF9-9C3F-4967-8CBB-720FB0CF61B3}"/>
</file>

<file path=customXml/itemProps4.xml><?xml version="1.0" encoding="utf-8"?>
<ds:datastoreItem xmlns:ds="http://schemas.openxmlformats.org/officeDocument/2006/customXml" ds:itemID="{24B4E4E8-DD33-4116-896C-DB560C148D03}"/>
</file>

<file path=customXml/itemProps5.xml><?xml version="1.0" encoding="utf-8"?>
<ds:datastoreItem xmlns:ds="http://schemas.openxmlformats.org/officeDocument/2006/customXml" ds:itemID="{27FEEFD5-70EC-4D4D-9C75-39E6226782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 Request No. 82</vt:lpstr>
      <vt:lpstr>Page 1, Production</vt:lpstr>
      <vt:lpstr>Page 2, Transmission</vt:lpstr>
      <vt:lpstr>Page 3, All Plant Additions</vt:lpstr>
      <vt:lpstr>'Data Request No. 82'!Print_Titles</vt:lpstr>
    </vt:vector>
  </TitlesOfParts>
  <Manager>cmickels@utc.wa.gov</Manager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Exhibit No. ___ (CTM-8)</dc:title>
  <dc:subject>Plant Additions</dc:subject>
  <dc:creator>Mickelson;Christopher (UTC)</dc:creator>
  <cp:keywords>Plant Additions</cp:keywords>
  <cp:lastModifiedBy>Kendra White</cp:lastModifiedBy>
  <cp:lastPrinted>2013-06-06T22:13:54Z</cp:lastPrinted>
  <dcterms:created xsi:type="dcterms:W3CDTF">2013-02-26T00:13:09Z</dcterms:created>
  <dcterms:modified xsi:type="dcterms:W3CDTF">2013-06-14T15:08:49Z</dcterms:modified>
  <cp:category>Plant Additions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0x0101006E56B4D1795A2E4DB2F0B01679ED314A00A76616498D7811449987485091DF42B7</vt:lpwstr>
  </property>
  <property fmtid="{D5CDD505-2E9C-101B-9397-08002B2CF9AE}" pid="3" name="_docset_NoMedatataSyncRequired">
    <vt:lpwstr>False</vt:lpwstr>
  </property>
</Properties>
</file>