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C9D22BF5-4A9A-4F54-9769-C0A0740FB5F4}" xr6:coauthVersionLast="47" xr6:coauthVersionMax="47" xr10:uidLastSave="{00000000-0000-0000-0000-000000000000}"/>
  <bookViews>
    <workbookView xWindow="28950" yWindow="870" windowWidth="16875" windowHeight="15390" xr2:uid="{2FEFA649-8C18-4E57-84B1-C59CE006767E}"/>
  </bookViews>
  <sheets>
    <sheet name="7.3" sheetId="1" r:id="rId1"/>
    <sheet name="7.3.1" sheetId="2" r:id="rId2"/>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1" l="1"/>
  <c r="I11" i="1" s="1"/>
  <c r="E35" i="2"/>
  <c r="C35" i="2"/>
  <c r="G34" i="2"/>
  <c r="I34" i="2" s="1"/>
  <c r="G33" i="2"/>
  <c r="I33" i="2" s="1"/>
  <c r="G32" i="2"/>
  <c r="I32" i="2" s="1"/>
  <c r="G31" i="2"/>
  <c r="I31" i="2" s="1"/>
  <c r="G30" i="2"/>
  <c r="I30" i="2" s="1"/>
  <c r="I29" i="2"/>
  <c r="G29" i="2"/>
  <c r="I28" i="2"/>
  <c r="G28" i="2"/>
  <c r="I27" i="2"/>
  <c r="G27" i="2"/>
  <c r="I26" i="2"/>
  <c r="G26" i="2"/>
  <c r="I25" i="2"/>
  <c r="G25" i="2"/>
  <c r="I24" i="2"/>
  <c r="G24" i="2"/>
  <c r="I23" i="2"/>
  <c r="G23" i="2"/>
  <c r="I22" i="2"/>
  <c r="G22" i="2"/>
  <c r="I21" i="2"/>
  <c r="G21" i="2"/>
  <c r="I20" i="2"/>
  <c r="G20" i="2"/>
  <c r="I19" i="2"/>
  <c r="G19" i="2"/>
  <c r="I18" i="2"/>
  <c r="G18" i="2"/>
  <c r="I17" i="2"/>
  <c r="G17" i="2"/>
  <c r="I16" i="2"/>
  <c r="G16" i="2"/>
  <c r="I15" i="2"/>
  <c r="G15" i="2"/>
  <c r="I14" i="2"/>
  <c r="G14" i="2"/>
  <c r="I13" i="2"/>
  <c r="G13" i="2"/>
  <c r="I12" i="2"/>
  <c r="G12" i="2"/>
  <c r="G35" i="2" l="1"/>
  <c r="I35" i="2"/>
  <c r="I37" i="2" s="1"/>
  <c r="I41" i="2" l="1"/>
  <c r="F14" i="1"/>
  <c r="I14" i="1" s="1"/>
</calcChain>
</file>

<file path=xl/sharedStrings.xml><?xml version="1.0" encoding="utf-8"?>
<sst xmlns="http://schemas.openxmlformats.org/spreadsheetml/2006/main" count="88" uniqueCount="73">
  <si>
    <t>PacifiCorp</t>
  </si>
  <si>
    <t>PAGE</t>
  </si>
  <si>
    <t xml:space="preserve">Washington 2023 General Rate Case </t>
  </si>
  <si>
    <t>Production Tax Credit - Year 1</t>
  </si>
  <si>
    <t>TOTAL</t>
  </si>
  <si>
    <t>WASHINGTON</t>
  </si>
  <si>
    <t>ACCOUNT</t>
  </si>
  <si>
    <t>Type</t>
  </si>
  <si>
    <t>COMPANY</t>
  </si>
  <si>
    <t>FACTOR</t>
  </si>
  <si>
    <t>FACTOR %</t>
  </si>
  <si>
    <t>ALLOCATED</t>
  </si>
  <si>
    <t>REF#</t>
  </si>
  <si>
    <t>Adjustment to Expense:</t>
  </si>
  <si>
    <t>RES</t>
  </si>
  <si>
    <t>SG</t>
  </si>
  <si>
    <t>7.3.1</t>
  </si>
  <si>
    <t>PRO</t>
  </si>
  <si>
    <t>Description of Adjustment:</t>
  </si>
  <si>
    <t xml:space="preserve">The Company is entitled to recognize a federal income tax credit as a result of placing renewable generating plants in service. The tax credit is based on the kilowatt-hours generated by a qualified facility during the facility’s first ten years of service. This pro forma adjustment reflects this credit based on the qualifying production as modeled in the pro forma net power cost study.  </t>
  </si>
  <si>
    <t>Washington 2023 General Rate Case</t>
  </si>
  <si>
    <t>Pro Forma Period - December 2024</t>
  </si>
  <si>
    <t xml:space="preserve">Federal Income </t>
  </si>
  <si>
    <t xml:space="preserve">Total </t>
  </si>
  <si>
    <t xml:space="preserve">Total PTC </t>
  </si>
  <si>
    <t xml:space="preserve">Factor (inflated </t>
  </si>
  <si>
    <t>Tax Credit, before</t>
  </si>
  <si>
    <t>Bonus Credit</t>
  </si>
  <si>
    <t>Tax Credit, with</t>
  </si>
  <si>
    <t>Description</t>
  </si>
  <si>
    <t>Available KWh</t>
  </si>
  <si>
    <t>In-Service Date</t>
  </si>
  <si>
    <t>Eligible KWh</t>
  </si>
  <si>
    <t>tax per unit)</t>
  </si>
  <si>
    <t>if applicable</t>
  </si>
  <si>
    <t>Wind/Geothermal</t>
  </si>
  <si>
    <r>
      <t xml:space="preserve">Glenrock KWh </t>
    </r>
    <r>
      <rPr>
        <b/>
        <sz val="10"/>
        <color theme="1"/>
        <rFont val="Arial"/>
        <family val="2"/>
      </rPr>
      <t>[a]</t>
    </r>
  </si>
  <si>
    <r>
      <t>Glenrock III KWh</t>
    </r>
    <r>
      <rPr>
        <sz val="10"/>
        <color theme="1"/>
        <rFont val="Arial"/>
        <family val="2"/>
      </rPr>
      <t xml:space="preserve"> </t>
    </r>
    <r>
      <rPr>
        <b/>
        <sz val="10"/>
        <color theme="1"/>
        <rFont val="Arial"/>
        <family val="2"/>
      </rPr>
      <t>[a]</t>
    </r>
  </si>
  <si>
    <t>Goodnoe KWh</t>
  </si>
  <si>
    <t>High Plains Wind</t>
  </si>
  <si>
    <t>Leaning Juniper 1 KWh</t>
  </si>
  <si>
    <t>Marengo KWh</t>
  </si>
  <si>
    <t>Marengo II KWh</t>
  </si>
  <si>
    <t>McFadden Ridge</t>
  </si>
  <si>
    <r>
      <t xml:space="preserve">Rolling Hills KWh </t>
    </r>
    <r>
      <rPr>
        <b/>
        <sz val="10"/>
        <color theme="1"/>
        <rFont val="Arial"/>
        <family val="2"/>
      </rPr>
      <t>[a]</t>
    </r>
  </si>
  <si>
    <t>Seven Mile KWh</t>
  </si>
  <si>
    <t>Seven Mile II KWh</t>
  </si>
  <si>
    <t>Dunlap I Wind KWh</t>
  </si>
  <si>
    <t>Foote Creek I Wind</t>
  </si>
  <si>
    <r>
      <t>Pryor Mountain Wind</t>
    </r>
    <r>
      <rPr>
        <b/>
        <sz val="10"/>
        <rFont val="Arial"/>
        <family val="2"/>
      </rPr>
      <t xml:space="preserve"> [b]</t>
    </r>
  </si>
  <si>
    <t>VARIOUS</t>
  </si>
  <si>
    <t>Cedar Springs Wind II</t>
  </si>
  <si>
    <r>
      <t xml:space="preserve">Ekola Flats Wind </t>
    </r>
    <r>
      <rPr>
        <b/>
        <sz val="10"/>
        <rFont val="Arial"/>
        <family val="2"/>
      </rPr>
      <t>[b]</t>
    </r>
  </si>
  <si>
    <r>
      <t>TB Flats Wind</t>
    </r>
    <r>
      <rPr>
        <b/>
        <sz val="10"/>
        <rFont val="Arial"/>
        <family val="2"/>
      </rPr>
      <t xml:space="preserve"> [b]</t>
    </r>
  </si>
  <si>
    <r>
      <t xml:space="preserve">TB Flats Wind II </t>
    </r>
    <r>
      <rPr>
        <b/>
        <sz val="10"/>
        <rFont val="Arial"/>
        <family val="2"/>
      </rPr>
      <t>[b]</t>
    </r>
  </si>
  <si>
    <t>Foote Creek II Wind</t>
  </si>
  <si>
    <t>1/1/2024</t>
  </si>
  <si>
    <t>Foote Creek III Wind</t>
  </si>
  <si>
    <t>Foote Creek IV Wind</t>
  </si>
  <si>
    <t>Rock Creek I Wind</t>
  </si>
  <si>
    <t>Rock River I Wind</t>
  </si>
  <si>
    <t>10/31/2024</t>
  </si>
  <si>
    <t>Total KWh Production</t>
  </si>
  <si>
    <t>Total Federal Production Tax Credit</t>
  </si>
  <si>
    <t>Ref 7.3</t>
  </si>
  <si>
    <t>June 2022 PTC</t>
  </si>
  <si>
    <r>
      <t xml:space="preserve">In Service dates in </t>
    </r>
    <r>
      <rPr>
        <b/>
        <sz val="10"/>
        <color theme="1"/>
        <rFont val="Arial"/>
        <family val="2"/>
      </rPr>
      <t>bold</t>
    </r>
    <r>
      <rPr>
        <sz val="10"/>
        <rFont val="Arial"/>
        <family val="2"/>
      </rPr>
      <t xml:space="preserve"> reflect actual in-service dates.</t>
    </r>
  </si>
  <si>
    <t>[a]  Total available KWh is reflected net of the generation that is not considered PTC eligible because the facility was not fully repowered.  For Glenrock, the disallowed KWh represents 8.3% of the total.  For Glenrock III, the disallowed KWh represents 17% disallowed. For Rolling Hills, the disallowed KWh represents 23.4% disallowed.</t>
  </si>
  <si>
    <t>FED Production Tax Credit</t>
  </si>
  <si>
    <t>Remove from Test Period:</t>
  </si>
  <si>
    <t>Add in CY 2024 Forecast:</t>
  </si>
  <si>
    <t>Pro forma Adjustment</t>
  </si>
  <si>
    <t>[b] Pryor Mountain, Ekola Flats, and TB Flats were placed in service using circuits which results in multiple placed in service 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</si>
</sst>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3" formatCode="_(* #,##0.00_);_(* \(#,##0.00\);_(* &quot;-&quot;??_);_(@_)"/>
    <numFmt numFmtId="164" formatCode="_(* #,##0_);_(* \(#,##0\);_(* &quot;-&quot;??_);_(@_)"/>
    <numFmt numFmtId="165" formatCode="0.0000%"/>
    <numFmt numFmtId="166" formatCode="_(* #,##0.000_);_(* \(#,##0.000\);_(* &quot;-&quot;??_);_(@_)"/>
    <numFmt numFmtId="167" formatCode="_(* #,##0.000_);_(* \(#,##0.000\);_(* &quot;-&quot;_);_(@_)"/>
    <numFmt numFmtId="168" formatCode="0.000%"/>
  </numFmts>
  <fonts count="10" x14ac:knownFonts="1">
    <font>
      <sz val="11"/>
      <color theme="1"/>
      <name val="Calibri"/>
      <family val="2"/>
      <scheme val="minor"/>
    </font>
    <font>
      <sz val="10"/>
      <color theme="1"/>
      <name val="Arial"/>
      <family val="2"/>
    </font>
    <font>
      <sz val="11"/>
      <color theme="1"/>
      <name val="Calibri"/>
      <family val="2"/>
      <scheme val="minor"/>
    </font>
    <font>
      <sz val="10"/>
      <name val="Arial"/>
      <family val="2"/>
    </font>
    <font>
      <b/>
      <sz val="10"/>
      <name val="Arial"/>
      <family val="2"/>
    </font>
    <font>
      <b/>
      <i/>
      <sz val="10"/>
      <name val="Arial"/>
      <family val="2"/>
    </font>
    <font>
      <u/>
      <sz val="10"/>
      <name val="Arial"/>
      <family val="2"/>
    </font>
    <font>
      <b/>
      <u/>
      <sz val="10"/>
      <name val="Arial"/>
      <family val="2"/>
    </font>
    <font>
      <b/>
      <sz val="10"/>
      <color theme="1"/>
      <name val="Arial"/>
      <family val="2"/>
    </font>
    <font>
      <sz val="9"/>
      <name val="Helv"/>
    </font>
  </fonts>
  <fills count="2">
    <fill>
      <patternFill patternType="none"/>
    </fill>
    <fill>
      <patternFill patternType="gray125"/>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2" fillId="0" borderId="0" applyFont="0" applyFill="0" applyBorder="0" applyAlignment="0" applyProtection="0"/>
    <xf numFmtId="9" fontId="2" fillId="0" borderId="0" applyFont="0" applyFill="0" applyBorder="0" applyAlignment="0" applyProtection="0"/>
    <xf numFmtId="0" fontId="9" fillId="0" borderId="0"/>
  </cellStyleXfs>
  <cellXfs count="74">
    <xf numFmtId="0" fontId="0" fillId="0" borderId="0" xfId="0"/>
    <xf numFmtId="0" fontId="3" fillId="0" borderId="0" xfId="0" applyFont="1"/>
    <xf numFmtId="0" fontId="4" fillId="0" borderId="0" xfId="0" applyFont="1"/>
    <xf numFmtId="0" fontId="3" fillId="0" borderId="0" xfId="0" applyFont="1" applyAlignment="1">
      <alignment horizontal="center"/>
    </xf>
    <xf numFmtId="0" fontId="5" fillId="0" borderId="0" xfId="0" applyFont="1" applyAlignment="1">
      <alignment horizontal="center"/>
    </xf>
    <xf numFmtId="17" fontId="3" fillId="0" borderId="0" xfId="0" applyNumberFormat="1" applyFont="1"/>
    <xf numFmtId="0" fontId="6" fillId="0" borderId="0" xfId="0" applyFont="1" applyAlignment="1">
      <alignment horizontal="center"/>
    </xf>
    <xf numFmtId="0" fontId="4" fillId="0" borderId="0" xfId="0" applyFont="1" applyAlignment="1">
      <alignment horizontal="left"/>
    </xf>
    <xf numFmtId="164" fontId="3" fillId="0" borderId="0" xfId="1" applyNumberFormat="1" applyFont="1" applyBorder="1" applyAlignment="1">
      <alignment horizontal="center"/>
    </xf>
    <xf numFmtId="0" fontId="3" fillId="0" borderId="0" xfId="0" applyFont="1" applyAlignment="1">
      <alignment horizontal="left"/>
    </xf>
    <xf numFmtId="41" fontId="3" fillId="0" borderId="0" xfId="1" applyNumberFormat="1" applyFont="1" applyFill="1" applyBorder="1" applyAlignment="1">
      <alignment horizontal="center"/>
    </xf>
    <xf numFmtId="165" fontId="3" fillId="0" borderId="0" xfId="2" applyNumberFormat="1" applyFont="1" applyAlignment="1">
      <alignment horizontal="center"/>
    </xf>
    <xf numFmtId="41" fontId="3" fillId="0" borderId="0" xfId="1" applyNumberFormat="1" applyFont="1" applyAlignment="1">
      <alignment horizontal="center"/>
    </xf>
    <xf numFmtId="1" fontId="3" fillId="0" borderId="0" xfId="0" applyNumberFormat="1" applyFont="1" applyAlignment="1">
      <alignment horizontal="center"/>
    </xf>
    <xf numFmtId="41" fontId="3" fillId="0" borderId="0" xfId="1" applyNumberFormat="1" applyFont="1" applyBorder="1" applyAlignment="1">
      <alignment horizontal="center"/>
    </xf>
    <xf numFmtId="0" fontId="3" fillId="0" borderId="0" xfId="0" quotePrefix="1" applyFont="1" applyAlignment="1">
      <alignment horizontal="left"/>
    </xf>
    <xf numFmtId="41" fontId="3" fillId="0" borderId="0" xfId="0" applyNumberFormat="1" applyFont="1"/>
    <xf numFmtId="0" fontId="3" fillId="0" borderId="1" xfId="0" applyFont="1" applyBorder="1"/>
    <xf numFmtId="0" fontId="3" fillId="0" borderId="4" xfId="0" applyFont="1" applyBorder="1"/>
    <xf numFmtId="0" fontId="3" fillId="0" borderId="6" xfId="0" applyFont="1" applyBorder="1"/>
    <xf numFmtId="0" fontId="4" fillId="0" borderId="0" xfId="0" applyFont="1" applyAlignment="1">
      <alignment horizontal="centerContinuous"/>
    </xf>
    <xf numFmtId="0" fontId="3" fillId="0" borderId="12" xfId="0" applyFont="1" applyBorder="1"/>
    <xf numFmtId="0" fontId="4" fillId="0" borderId="0" xfId="0" applyFont="1" applyAlignment="1">
      <alignment horizontal="center"/>
    </xf>
    <xf numFmtId="0" fontId="4" fillId="0" borderId="13" xfId="0" applyFont="1" applyBorder="1" applyAlignment="1">
      <alignment horizontal="center"/>
    </xf>
    <xf numFmtId="0" fontId="4" fillId="0" borderId="14" xfId="0" applyFont="1" applyBorder="1" applyAlignment="1">
      <alignment horizontal="center" wrapText="1"/>
    </xf>
    <xf numFmtId="0" fontId="4" fillId="0" borderId="15" xfId="0" applyFont="1" applyBorder="1" applyAlignment="1">
      <alignment horizontal="center" wrapText="1"/>
    </xf>
    <xf numFmtId="0" fontId="4" fillId="0" borderId="16" xfId="0" applyFont="1" applyBorder="1" applyAlignment="1">
      <alignment horizontal="center" wrapText="1"/>
    </xf>
    <xf numFmtId="0" fontId="3" fillId="0" borderId="9" xfId="0" applyFont="1" applyBorder="1"/>
    <xf numFmtId="0" fontId="3" fillId="0" borderId="10" xfId="0" applyFont="1" applyBorder="1"/>
    <xf numFmtId="41" fontId="3" fillId="0" borderId="11" xfId="0" applyNumberFormat="1" applyFont="1" applyBorder="1" applyAlignment="1">
      <alignment horizontal="center"/>
    </xf>
    <xf numFmtId="0" fontId="7" fillId="0" borderId="0" xfId="0" applyFont="1" applyAlignment="1">
      <alignment horizontal="center"/>
    </xf>
    <xf numFmtId="41" fontId="3" fillId="0" borderId="13" xfId="0" applyNumberFormat="1" applyFont="1" applyBorder="1" applyAlignment="1">
      <alignment horizontal="center"/>
    </xf>
    <xf numFmtId="0" fontId="3" fillId="0" borderId="12" xfId="0" applyFont="1" applyBorder="1" applyAlignment="1">
      <alignment horizontal="left"/>
    </xf>
    <xf numFmtId="164" fontId="3" fillId="0" borderId="0" xfId="0" applyNumberFormat="1" applyFont="1" applyAlignment="1">
      <alignment horizontal="center"/>
    </xf>
    <xf numFmtId="14" fontId="8" fillId="0" borderId="0" xfId="0" applyNumberFormat="1" applyFont="1" applyAlignment="1">
      <alignment horizontal="center"/>
    </xf>
    <xf numFmtId="166" fontId="3" fillId="0" borderId="0" xfId="0" applyNumberFormat="1" applyFont="1" applyAlignment="1">
      <alignment horizontal="center"/>
    </xf>
    <xf numFmtId="164" fontId="3" fillId="0" borderId="13" xfId="0" applyNumberFormat="1" applyFont="1" applyBorder="1" applyAlignment="1">
      <alignment horizontal="center"/>
    </xf>
    <xf numFmtId="14" fontId="4" fillId="0" borderId="0" xfId="0" applyNumberFormat="1" applyFont="1" applyAlignment="1">
      <alignment horizontal="center"/>
    </xf>
    <xf numFmtId="0" fontId="3" fillId="0" borderId="12" xfId="3" applyFont="1" applyBorder="1" applyAlignment="1">
      <alignment vertical="center"/>
    </xf>
    <xf numFmtId="14" fontId="3" fillId="0" borderId="0" xfId="0" applyNumberFormat="1" applyFont="1" applyAlignment="1">
      <alignment horizontal="center"/>
    </xf>
    <xf numFmtId="9" fontId="3" fillId="0" borderId="0" xfId="2" applyFont="1" applyFill="1" applyBorder="1" applyAlignment="1">
      <alignment horizontal="center"/>
    </xf>
    <xf numFmtId="0" fontId="3" fillId="0" borderId="17" xfId="0" applyFont="1" applyBorder="1" applyAlignment="1">
      <alignment horizontal="left"/>
    </xf>
    <xf numFmtId="41" fontId="3" fillId="0" borderId="18" xfId="0" applyNumberFormat="1" applyFont="1" applyBorder="1" applyAlignment="1">
      <alignment horizontal="center"/>
    </xf>
    <xf numFmtId="41" fontId="3" fillId="0" borderId="0" xfId="0" applyNumberFormat="1" applyFont="1" applyAlignment="1">
      <alignment horizontal="center"/>
    </xf>
    <xf numFmtId="41" fontId="3" fillId="0" borderId="19" xfId="0" applyNumberFormat="1" applyFont="1" applyBorder="1" applyAlignment="1">
      <alignment horizontal="center"/>
    </xf>
    <xf numFmtId="43" fontId="3" fillId="0" borderId="0" xfId="0" applyNumberFormat="1" applyFont="1" applyAlignment="1">
      <alignment horizontal="left"/>
    </xf>
    <xf numFmtId="167" fontId="3" fillId="0" borderId="13" xfId="0" applyNumberFormat="1" applyFont="1" applyBorder="1" applyAlignment="1">
      <alignment horizontal="center"/>
    </xf>
    <xf numFmtId="0" fontId="3" fillId="0" borderId="14" xfId="0" applyFont="1" applyBorder="1" applyAlignment="1">
      <alignment horizontal="left"/>
    </xf>
    <xf numFmtId="0" fontId="3" fillId="0" borderId="15" xfId="0" applyFont="1" applyBorder="1" applyAlignment="1">
      <alignment horizontal="center"/>
    </xf>
    <xf numFmtId="0" fontId="3" fillId="0" borderId="0" xfId="0" applyFont="1" applyAlignment="1">
      <alignment horizontal="right"/>
    </xf>
    <xf numFmtId="164" fontId="3" fillId="0" borderId="0" xfId="1" applyNumberFormat="1" applyFont="1" applyFill="1"/>
    <xf numFmtId="41" fontId="3" fillId="0" borderId="0" xfId="0" applyNumberFormat="1" applyFont="1" applyAlignment="1">
      <alignment horizontal="right"/>
    </xf>
    <xf numFmtId="41" fontId="4" fillId="0" borderId="0" xfId="0" applyNumberFormat="1" applyFont="1"/>
    <xf numFmtId="0" fontId="4" fillId="0" borderId="9" xfId="0" applyFont="1" applyBorder="1" applyAlignment="1">
      <alignment horizontal="left"/>
    </xf>
    <xf numFmtId="0" fontId="4" fillId="0" borderId="10" xfId="0" applyFont="1" applyBorder="1" applyAlignment="1">
      <alignment horizontal="left"/>
    </xf>
    <xf numFmtId="0" fontId="4" fillId="0" borderId="11" xfId="0" applyFont="1" applyBorder="1" applyAlignment="1">
      <alignment horizontal="left"/>
    </xf>
    <xf numFmtId="0" fontId="3" fillId="0" borderId="0" xfId="0" applyFont="1" applyAlignment="1">
      <alignment horizontal="left" wrapText="1"/>
    </xf>
    <xf numFmtId="0" fontId="1" fillId="0" borderId="0" xfId="0" applyFont="1"/>
    <xf numFmtId="168" fontId="3" fillId="0" borderId="0" xfId="2" applyNumberFormat="1" applyFont="1" applyAlignment="1">
      <alignment horizontal="center"/>
    </xf>
    <xf numFmtId="168" fontId="3" fillId="0" borderId="0" xfId="0" applyNumberFormat="1" applyFont="1"/>
    <xf numFmtId="0" fontId="1" fillId="0" borderId="0" xfId="0" applyFont="1" applyAlignment="1">
      <alignment horizontal="center"/>
    </xf>
    <xf numFmtId="0" fontId="7" fillId="0" borderId="12" xfId="0" applyFont="1" applyBorder="1" applyAlignment="1">
      <alignment horizontal="center"/>
    </xf>
    <xf numFmtId="0" fontId="3" fillId="0" borderId="2" xfId="0" quotePrefix="1" applyFont="1" applyBorder="1" applyAlignment="1">
      <alignment horizontal="left" vertical="top" wrapText="1"/>
    </xf>
    <xf numFmtId="0" fontId="3" fillId="0" borderId="3" xfId="0" quotePrefix="1" applyFont="1" applyBorder="1" applyAlignment="1">
      <alignment horizontal="left" vertical="top" wrapText="1"/>
    </xf>
    <xf numFmtId="0" fontId="3" fillId="0" borderId="0" xfId="0" quotePrefix="1" applyFont="1" applyAlignment="1">
      <alignment horizontal="left" vertical="top" wrapText="1"/>
    </xf>
    <xf numFmtId="0" fontId="3" fillId="0" borderId="5" xfId="0" quotePrefix="1" applyFont="1" applyBorder="1" applyAlignment="1">
      <alignment horizontal="left" vertical="top" wrapText="1"/>
    </xf>
    <xf numFmtId="0" fontId="3" fillId="0" borderId="7" xfId="0" quotePrefix="1" applyFont="1" applyBorder="1" applyAlignment="1">
      <alignment horizontal="left" vertical="top" wrapText="1"/>
    </xf>
    <xf numFmtId="0" fontId="3" fillId="0" borderId="8" xfId="0" quotePrefix="1" applyFont="1" applyBorder="1" applyAlignment="1">
      <alignment horizontal="left" vertical="top" wrapText="1"/>
    </xf>
    <xf numFmtId="0" fontId="4" fillId="0" borderId="9" xfId="0" applyFont="1" applyBorder="1" applyAlignment="1">
      <alignment horizontal="left"/>
    </xf>
    <xf numFmtId="0" fontId="4" fillId="0" borderId="10" xfId="0" applyFont="1" applyBorder="1" applyAlignment="1">
      <alignment horizontal="left"/>
    </xf>
    <xf numFmtId="0" fontId="4" fillId="0" borderId="11" xfId="0" applyFont="1" applyBorder="1" applyAlignment="1">
      <alignment horizontal="left"/>
    </xf>
    <xf numFmtId="0" fontId="3" fillId="0" borderId="0" xfId="0" applyFont="1" applyAlignment="1">
      <alignment horizontal="left" wrapText="1"/>
    </xf>
    <xf numFmtId="0" fontId="8" fillId="0" borderId="0" xfId="0" applyFont="1" applyAlignment="1">
      <alignment horizontal="left" vertical="top" wrapText="1"/>
    </xf>
    <xf numFmtId="0" fontId="1" fillId="0" borderId="0" xfId="0" applyFont="1" applyAlignment="1">
      <alignment horizontal="left" vertical="top" wrapText="1"/>
    </xf>
  </cellXfs>
  <cellStyles count="4">
    <cellStyle name="Comma" xfId="1" builtinId="3"/>
    <cellStyle name="Normal" xfId="0" builtinId="0"/>
    <cellStyle name="Normal_Actual NPC 2004 Workbook Clean up" xfId="3" xr:uid="{E7F948A2-44F7-42D3-AF63-4A532E14B7B1}"/>
    <cellStyle name="Percent" xfId="2" builtinId="5"/>
  </cellStyles>
  <dxfs count="12">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64313-5725-4CD1-BFA3-CEEC04B489A9}">
  <sheetPr>
    <pageSetUpPr fitToPage="1"/>
  </sheetPr>
  <dimension ref="A2:J61"/>
  <sheetViews>
    <sheetView tabSelected="1" view="pageBreakPreview" topLeftCell="A16" zoomScale="80" zoomScaleNormal="100" zoomScaleSheetLayoutView="80" workbookViewId="0">
      <selection activeCell="B14" sqref="B14"/>
    </sheetView>
  </sheetViews>
  <sheetFormatPr defaultRowHeight="12.75" x14ac:dyDescent="0.2"/>
  <cols>
    <col min="1" max="1" width="2.28515625" style="1" customWidth="1"/>
    <col min="2" max="2" width="3.5703125" style="1" customWidth="1"/>
    <col min="3" max="3" width="32.85546875" style="1" customWidth="1"/>
    <col min="4" max="4" width="10.140625" style="1" bestFit="1" customWidth="1"/>
    <col min="5" max="5" width="5.5703125" style="1" bestFit="1" customWidth="1"/>
    <col min="6" max="6" width="14.28515625" style="1" bestFit="1" customWidth="1"/>
    <col min="7" max="7" width="8.7109375" style="1" bestFit="1" customWidth="1"/>
    <col min="8" max="8" width="11" style="1" bestFit="1" customWidth="1"/>
    <col min="9" max="9" width="13.7109375" style="1" bestFit="1" customWidth="1"/>
    <col min="10" max="10" width="5.7109375" style="1" bestFit="1" customWidth="1"/>
    <col min="11" max="16384" width="9.140625" style="57"/>
  </cols>
  <sheetData>
    <row r="2" spans="2:10" x14ac:dyDescent="0.2">
      <c r="B2" s="2" t="s">
        <v>0</v>
      </c>
      <c r="D2" s="3"/>
      <c r="E2" s="3"/>
      <c r="F2" s="3"/>
      <c r="G2" s="3"/>
      <c r="H2" s="3"/>
      <c r="I2" s="49" t="s">
        <v>1</v>
      </c>
      <c r="J2" s="3">
        <v>7.3</v>
      </c>
    </row>
    <row r="3" spans="2:10" x14ac:dyDescent="0.2">
      <c r="B3" s="2" t="s">
        <v>2</v>
      </c>
      <c r="D3" s="3"/>
      <c r="E3" s="3"/>
      <c r="F3" s="3"/>
      <c r="G3" s="3"/>
      <c r="H3" s="3"/>
      <c r="I3" s="3"/>
      <c r="J3" s="3"/>
    </row>
    <row r="4" spans="2:10" x14ac:dyDescent="0.2">
      <c r="B4" s="2" t="s">
        <v>3</v>
      </c>
      <c r="D4" s="3"/>
      <c r="E4" s="3"/>
      <c r="F4" s="4"/>
      <c r="G4" s="3"/>
      <c r="H4" s="3"/>
      <c r="I4" s="3"/>
      <c r="J4" s="3"/>
    </row>
    <row r="5" spans="2:10" x14ac:dyDescent="0.2">
      <c r="B5" s="5"/>
      <c r="D5" s="3"/>
      <c r="E5" s="3"/>
      <c r="F5" s="3"/>
      <c r="G5" s="3"/>
      <c r="H5" s="3"/>
      <c r="I5" s="3"/>
      <c r="J5" s="3"/>
    </row>
    <row r="6" spans="2:10" x14ac:dyDescent="0.2">
      <c r="D6" s="3"/>
      <c r="E6" s="3"/>
      <c r="F6" s="3"/>
      <c r="G6" s="3"/>
      <c r="H6" s="3"/>
      <c r="I6" s="3"/>
      <c r="J6" s="3"/>
    </row>
    <row r="7" spans="2:10" x14ac:dyDescent="0.2">
      <c r="D7" s="3"/>
      <c r="E7" s="3"/>
      <c r="F7" s="3" t="s">
        <v>4</v>
      </c>
      <c r="G7" s="3"/>
      <c r="H7" s="3"/>
      <c r="I7" s="3" t="s">
        <v>5</v>
      </c>
      <c r="J7" s="3"/>
    </row>
    <row r="8" spans="2:10" x14ac:dyDescent="0.2">
      <c r="D8" s="6" t="s">
        <v>6</v>
      </c>
      <c r="E8" s="6" t="s">
        <v>7</v>
      </c>
      <c r="F8" s="6" t="s">
        <v>8</v>
      </c>
      <c r="G8" s="6" t="s">
        <v>9</v>
      </c>
      <c r="H8" s="6" t="s">
        <v>10</v>
      </c>
      <c r="I8" s="6" t="s">
        <v>11</v>
      </c>
      <c r="J8" s="6" t="s">
        <v>12</v>
      </c>
    </row>
    <row r="9" spans="2:10" x14ac:dyDescent="0.2">
      <c r="B9" s="7" t="s">
        <v>13</v>
      </c>
      <c r="D9" s="3"/>
      <c r="E9" s="3"/>
      <c r="F9" s="3"/>
      <c r="G9" s="3"/>
      <c r="H9" s="3"/>
      <c r="I9" s="8"/>
      <c r="J9" s="3"/>
    </row>
    <row r="10" spans="2:10" x14ac:dyDescent="0.2">
      <c r="B10" s="9" t="s">
        <v>69</v>
      </c>
      <c r="D10" s="3"/>
      <c r="E10" s="3"/>
      <c r="F10" s="10"/>
      <c r="G10" s="3"/>
      <c r="H10" s="11"/>
      <c r="I10" s="12"/>
    </row>
    <row r="11" spans="2:10" x14ac:dyDescent="0.2">
      <c r="C11" s="9" t="s">
        <v>68</v>
      </c>
      <c r="D11" s="13">
        <v>40910</v>
      </c>
      <c r="E11" s="57" t="s">
        <v>14</v>
      </c>
      <c r="F11" s="10">
        <f>-'7.3.1'!I39</f>
        <v>137286825.79999998</v>
      </c>
      <c r="G11" s="3" t="s">
        <v>15</v>
      </c>
      <c r="H11" s="58">
        <v>7.9787774498314715E-2</v>
      </c>
      <c r="I11" s="10">
        <f>F11*H11</f>
        <v>10953810.298519813</v>
      </c>
      <c r="J11" s="3" t="s">
        <v>16</v>
      </c>
    </row>
    <row r="12" spans="2:10" x14ac:dyDescent="0.2">
      <c r="D12" s="13"/>
      <c r="E12" s="3"/>
      <c r="F12" s="14"/>
      <c r="G12" s="3"/>
      <c r="H12" s="58"/>
      <c r="I12" s="12"/>
      <c r="J12" s="3"/>
    </row>
    <row r="13" spans="2:10" x14ac:dyDescent="0.2">
      <c r="B13" s="1" t="s">
        <v>70</v>
      </c>
      <c r="H13" s="59"/>
      <c r="J13" s="3"/>
    </row>
    <row r="14" spans="2:10" x14ac:dyDescent="0.2">
      <c r="C14" s="1" t="s">
        <v>68</v>
      </c>
      <c r="D14" s="13">
        <v>40910</v>
      </c>
      <c r="E14" s="57" t="s">
        <v>17</v>
      </c>
      <c r="F14" s="10">
        <f>-'7.3.1'!I37</f>
        <v>-212811005</v>
      </c>
      <c r="G14" s="3" t="s">
        <v>15</v>
      </c>
      <c r="H14" s="58">
        <v>7.9787774498314715E-2</v>
      </c>
      <c r="I14" s="10">
        <f>F14*H14</f>
        <v>-16979716.477699727</v>
      </c>
      <c r="J14" s="3" t="s">
        <v>16</v>
      </c>
    </row>
    <row r="16" spans="2:10" x14ac:dyDescent="0.2">
      <c r="B16" s="15"/>
      <c r="D16" s="3"/>
      <c r="E16" s="3"/>
      <c r="F16" s="14"/>
      <c r="G16" s="3"/>
      <c r="H16" s="11"/>
      <c r="I16" s="12"/>
      <c r="J16" s="3"/>
    </row>
    <row r="18" spans="2:10" x14ac:dyDescent="0.2">
      <c r="D18" s="3"/>
      <c r="E18" s="3"/>
      <c r="F18" s="14"/>
      <c r="G18" s="3"/>
      <c r="H18" s="11"/>
      <c r="I18" s="12"/>
      <c r="J18" s="3"/>
    </row>
    <row r="19" spans="2:10" x14ac:dyDescent="0.2">
      <c r="D19" s="3"/>
      <c r="E19" s="3"/>
      <c r="F19" s="16"/>
      <c r="G19" s="3"/>
      <c r="H19" s="11"/>
      <c r="I19" s="12"/>
      <c r="J19" s="3"/>
    </row>
    <row r="20" spans="2:10" x14ac:dyDescent="0.2">
      <c r="D20" s="3"/>
      <c r="E20" s="3"/>
      <c r="F20" s="14"/>
      <c r="G20" s="3"/>
      <c r="H20" s="11"/>
      <c r="I20" s="12"/>
      <c r="J20" s="3"/>
    </row>
    <row r="21" spans="2:10" x14ac:dyDescent="0.2">
      <c r="B21" s="9"/>
      <c r="D21" s="3"/>
      <c r="E21" s="3"/>
      <c r="F21" s="14"/>
      <c r="G21" s="3"/>
      <c r="H21" s="11"/>
      <c r="I21" s="12"/>
      <c r="J21" s="3"/>
    </row>
    <row r="22" spans="2:10" x14ac:dyDescent="0.2">
      <c r="B22" s="9"/>
      <c r="D22" s="3"/>
      <c r="E22" s="3"/>
      <c r="F22" s="14"/>
      <c r="G22" s="3"/>
      <c r="H22" s="11"/>
      <c r="I22" s="12"/>
      <c r="J22" s="3"/>
    </row>
    <row r="23" spans="2:10" x14ac:dyDescent="0.2">
      <c r="D23" s="3"/>
      <c r="E23" s="3"/>
      <c r="F23" s="14"/>
      <c r="G23" s="3"/>
      <c r="H23" s="11"/>
      <c r="I23" s="12"/>
      <c r="J23" s="3"/>
    </row>
    <row r="24" spans="2:10" x14ac:dyDescent="0.2">
      <c r="B24" s="15"/>
      <c r="D24" s="3"/>
      <c r="E24" s="3"/>
      <c r="F24" s="14"/>
      <c r="G24" s="3"/>
      <c r="H24" s="11"/>
      <c r="I24" s="12"/>
      <c r="J24" s="3"/>
    </row>
    <row r="25" spans="2:10" x14ac:dyDescent="0.2">
      <c r="B25" s="7"/>
      <c r="D25" s="3"/>
      <c r="E25" s="3"/>
      <c r="F25" s="14"/>
      <c r="G25" s="3"/>
      <c r="H25" s="11"/>
      <c r="I25" s="12"/>
      <c r="J25" s="3"/>
    </row>
    <row r="26" spans="2:10" x14ac:dyDescent="0.2">
      <c r="B26" s="9"/>
      <c r="D26" s="3"/>
      <c r="E26" s="3"/>
      <c r="F26" s="14"/>
      <c r="G26" s="3"/>
      <c r="H26" s="11"/>
      <c r="I26" s="12"/>
      <c r="J26" s="3"/>
    </row>
    <row r="27" spans="2:10" x14ac:dyDescent="0.2">
      <c r="B27" s="9"/>
      <c r="D27" s="3"/>
      <c r="E27" s="3"/>
      <c r="F27" s="14"/>
      <c r="G27" s="3"/>
      <c r="H27" s="11"/>
      <c r="I27" s="12"/>
      <c r="J27" s="3"/>
    </row>
    <row r="28" spans="2:10" x14ac:dyDescent="0.2">
      <c r="B28" s="15"/>
      <c r="D28" s="3"/>
      <c r="E28" s="3"/>
      <c r="F28" s="14"/>
      <c r="G28" s="3"/>
      <c r="H28" s="11"/>
      <c r="I28" s="12"/>
      <c r="J28" s="3"/>
    </row>
    <row r="29" spans="2:10" x14ac:dyDescent="0.2">
      <c r="B29" s="15"/>
      <c r="D29" s="3"/>
      <c r="E29" s="3"/>
      <c r="F29" s="14"/>
      <c r="G29" s="3"/>
      <c r="H29" s="11"/>
      <c r="I29" s="12"/>
      <c r="J29" s="3"/>
    </row>
    <row r="30" spans="2:10" x14ac:dyDescent="0.2">
      <c r="B30" s="15"/>
      <c r="D30" s="3"/>
      <c r="E30" s="3"/>
      <c r="F30" s="14"/>
      <c r="G30" s="3"/>
      <c r="H30" s="11"/>
      <c r="I30" s="12"/>
      <c r="J30" s="3"/>
    </row>
    <row r="31" spans="2:10" x14ac:dyDescent="0.2">
      <c r="B31" s="15"/>
      <c r="D31" s="3"/>
      <c r="E31" s="3"/>
      <c r="F31" s="14"/>
      <c r="G31" s="3"/>
      <c r="H31" s="11"/>
      <c r="I31" s="12"/>
      <c r="J31" s="3"/>
    </row>
    <row r="32" spans="2:10" x14ac:dyDescent="0.2">
      <c r="B32" s="15"/>
      <c r="D32" s="3"/>
      <c r="E32" s="3"/>
      <c r="F32" s="14"/>
      <c r="G32" s="3"/>
      <c r="H32" s="11"/>
      <c r="I32" s="12"/>
      <c r="J32" s="3"/>
    </row>
    <row r="33" spans="2:10" x14ac:dyDescent="0.2">
      <c r="B33" s="15"/>
      <c r="D33" s="3"/>
      <c r="E33" s="3"/>
      <c r="F33" s="14"/>
      <c r="G33" s="3"/>
      <c r="H33" s="11"/>
      <c r="I33" s="12"/>
      <c r="J33" s="3"/>
    </row>
    <row r="34" spans="2:10" x14ac:dyDescent="0.2">
      <c r="B34" s="15"/>
      <c r="D34" s="3"/>
      <c r="E34" s="3"/>
      <c r="F34" s="14"/>
      <c r="G34" s="3"/>
      <c r="H34" s="11"/>
      <c r="I34" s="12"/>
      <c r="J34" s="3"/>
    </row>
    <row r="35" spans="2:10" x14ac:dyDescent="0.2">
      <c r="B35" s="15"/>
      <c r="D35" s="3"/>
      <c r="E35" s="3"/>
      <c r="F35" s="14"/>
      <c r="G35" s="3"/>
      <c r="H35" s="11"/>
      <c r="I35" s="12"/>
      <c r="J35" s="3"/>
    </row>
    <row r="36" spans="2:10" x14ac:dyDescent="0.2">
      <c r="B36" s="15"/>
      <c r="D36" s="3"/>
      <c r="E36" s="3"/>
      <c r="F36" s="14"/>
      <c r="G36" s="3"/>
      <c r="H36" s="11"/>
      <c r="I36" s="12"/>
      <c r="J36" s="3"/>
    </row>
    <row r="37" spans="2:10" x14ac:dyDescent="0.2">
      <c r="B37" s="15"/>
      <c r="D37" s="3"/>
      <c r="E37" s="3"/>
      <c r="F37" s="14"/>
      <c r="G37" s="3"/>
      <c r="H37" s="11"/>
      <c r="I37" s="12"/>
      <c r="J37" s="3"/>
    </row>
    <row r="38" spans="2:10" x14ac:dyDescent="0.2">
      <c r="B38" s="9"/>
      <c r="D38" s="3"/>
      <c r="E38" s="3"/>
      <c r="F38" s="14"/>
      <c r="G38" s="3"/>
      <c r="H38" s="11"/>
      <c r="I38" s="12"/>
      <c r="J38" s="3"/>
    </row>
    <row r="39" spans="2:10" x14ac:dyDescent="0.2">
      <c r="B39" s="15"/>
      <c r="D39" s="3"/>
      <c r="E39" s="3"/>
      <c r="F39" s="14"/>
      <c r="G39" s="3"/>
      <c r="H39" s="11"/>
      <c r="I39" s="12"/>
      <c r="J39" s="3"/>
    </row>
    <row r="40" spans="2:10" x14ac:dyDescent="0.2">
      <c r="B40" s="15"/>
      <c r="D40" s="3"/>
      <c r="E40" s="3"/>
      <c r="F40" s="14"/>
      <c r="G40" s="3"/>
      <c r="H40" s="11"/>
      <c r="I40" s="12"/>
      <c r="J40" s="3"/>
    </row>
    <row r="41" spans="2:10" x14ac:dyDescent="0.2">
      <c r="B41" s="15"/>
      <c r="D41" s="3"/>
      <c r="E41" s="3"/>
      <c r="F41" s="14"/>
      <c r="G41" s="3"/>
      <c r="H41" s="11"/>
      <c r="I41" s="12"/>
      <c r="J41" s="3"/>
    </row>
    <row r="42" spans="2:10" x14ac:dyDescent="0.2">
      <c r="B42" s="15"/>
      <c r="D42" s="3"/>
      <c r="E42" s="3"/>
      <c r="F42" s="14"/>
      <c r="G42" s="3"/>
      <c r="H42" s="11"/>
      <c r="I42" s="12"/>
      <c r="J42" s="3"/>
    </row>
    <row r="43" spans="2:10" x14ac:dyDescent="0.2">
      <c r="B43" s="15"/>
      <c r="D43" s="3"/>
      <c r="E43" s="3"/>
      <c r="F43" s="14"/>
      <c r="G43" s="3"/>
      <c r="H43" s="11"/>
      <c r="I43" s="12"/>
      <c r="J43" s="3"/>
    </row>
    <row r="44" spans="2:10" x14ac:dyDescent="0.2">
      <c r="B44" s="15"/>
      <c r="D44" s="3"/>
      <c r="E44" s="3"/>
      <c r="F44" s="14"/>
      <c r="G44" s="3"/>
      <c r="H44" s="11"/>
      <c r="I44" s="12"/>
      <c r="J44" s="3"/>
    </row>
    <row r="45" spans="2:10" x14ac:dyDescent="0.2">
      <c r="B45" s="15"/>
      <c r="D45" s="3"/>
      <c r="E45" s="3"/>
      <c r="F45" s="14"/>
      <c r="G45" s="3"/>
      <c r="H45" s="11"/>
      <c r="I45" s="12"/>
      <c r="J45" s="3"/>
    </row>
    <row r="46" spans="2:10" x14ac:dyDescent="0.2">
      <c r="D46" s="3"/>
      <c r="E46" s="3"/>
      <c r="F46" s="14"/>
      <c r="G46" s="3"/>
      <c r="H46" s="11"/>
      <c r="I46" s="12"/>
      <c r="J46" s="3"/>
    </row>
    <row r="47" spans="2:10" x14ac:dyDescent="0.2">
      <c r="D47" s="3"/>
      <c r="E47" s="3"/>
      <c r="F47" s="14"/>
      <c r="G47" s="3"/>
      <c r="H47" s="11"/>
      <c r="I47" s="12"/>
      <c r="J47" s="3"/>
    </row>
    <row r="48" spans="2:10" x14ac:dyDescent="0.2">
      <c r="D48" s="3"/>
      <c r="E48" s="3"/>
      <c r="F48" s="3"/>
      <c r="G48" s="3"/>
      <c r="H48" s="11"/>
      <c r="I48" s="12"/>
      <c r="J48" s="3"/>
    </row>
    <row r="49" spans="1:10" x14ac:dyDescent="0.2">
      <c r="D49" s="3"/>
      <c r="E49" s="3"/>
      <c r="F49" s="3"/>
      <c r="G49" s="3"/>
      <c r="H49" s="11"/>
      <c r="I49" s="12"/>
      <c r="J49" s="3"/>
    </row>
    <row r="50" spans="1:10" x14ac:dyDescent="0.2">
      <c r="D50" s="3"/>
      <c r="E50" s="3"/>
      <c r="F50" s="3"/>
      <c r="G50" s="3"/>
      <c r="H50" s="11"/>
      <c r="I50" s="12"/>
      <c r="J50" s="3"/>
    </row>
    <row r="51" spans="1:10" x14ac:dyDescent="0.2">
      <c r="D51" s="3"/>
      <c r="E51" s="3"/>
      <c r="F51" s="3"/>
      <c r="G51" s="3"/>
      <c r="H51" s="11"/>
      <c r="I51" s="12"/>
      <c r="J51" s="3"/>
    </row>
    <row r="52" spans="1:10" ht="13.5" thickBot="1" x14ac:dyDescent="0.25">
      <c r="B52" s="2" t="s">
        <v>18</v>
      </c>
      <c r="D52" s="3"/>
      <c r="E52" s="3"/>
      <c r="F52" s="3"/>
      <c r="G52" s="3"/>
      <c r="H52" s="3"/>
      <c r="I52" s="3"/>
      <c r="J52" s="3"/>
    </row>
    <row r="53" spans="1:10" x14ac:dyDescent="0.2">
      <c r="A53" s="17"/>
      <c r="B53" s="62" t="s">
        <v>19</v>
      </c>
      <c r="C53" s="62"/>
      <c r="D53" s="62"/>
      <c r="E53" s="62"/>
      <c r="F53" s="62"/>
      <c r="G53" s="62"/>
      <c r="H53" s="62"/>
      <c r="I53" s="62"/>
      <c r="J53" s="63"/>
    </row>
    <row r="54" spans="1:10" x14ac:dyDescent="0.2">
      <c r="A54" s="18"/>
      <c r="B54" s="64"/>
      <c r="C54" s="64"/>
      <c r="D54" s="64"/>
      <c r="E54" s="64"/>
      <c r="F54" s="64"/>
      <c r="G54" s="64"/>
      <c r="H54" s="64"/>
      <c r="I54" s="64"/>
      <c r="J54" s="65"/>
    </row>
    <row r="55" spans="1:10" x14ac:dyDescent="0.2">
      <c r="A55" s="18"/>
      <c r="B55" s="64"/>
      <c r="C55" s="64"/>
      <c r="D55" s="64"/>
      <c r="E55" s="64"/>
      <c r="F55" s="64"/>
      <c r="G55" s="64"/>
      <c r="H55" s="64"/>
      <c r="I55" s="64"/>
      <c r="J55" s="65"/>
    </row>
    <row r="56" spans="1:10" x14ac:dyDescent="0.2">
      <c r="A56" s="18"/>
      <c r="B56" s="64"/>
      <c r="C56" s="64"/>
      <c r="D56" s="64"/>
      <c r="E56" s="64"/>
      <c r="F56" s="64"/>
      <c r="G56" s="64"/>
      <c r="H56" s="64"/>
      <c r="I56" s="64"/>
      <c r="J56" s="65"/>
    </row>
    <row r="57" spans="1:10" x14ac:dyDescent="0.2">
      <c r="A57" s="18"/>
      <c r="B57" s="64"/>
      <c r="C57" s="64"/>
      <c r="D57" s="64"/>
      <c r="E57" s="64"/>
      <c r="F57" s="64"/>
      <c r="G57" s="64"/>
      <c r="H57" s="64"/>
      <c r="I57" s="64"/>
      <c r="J57" s="65"/>
    </row>
    <row r="58" spans="1:10" x14ac:dyDescent="0.2">
      <c r="A58" s="18"/>
      <c r="B58" s="64"/>
      <c r="C58" s="64"/>
      <c r="D58" s="64"/>
      <c r="E58" s="64"/>
      <c r="F58" s="64"/>
      <c r="G58" s="64"/>
      <c r="H58" s="64"/>
      <c r="I58" s="64"/>
      <c r="J58" s="65"/>
    </row>
    <row r="59" spans="1:10" x14ac:dyDescent="0.2">
      <c r="A59" s="18"/>
      <c r="B59" s="64"/>
      <c r="C59" s="64"/>
      <c r="D59" s="64"/>
      <c r="E59" s="64"/>
      <c r="F59" s="64"/>
      <c r="G59" s="64"/>
      <c r="H59" s="64"/>
      <c r="I59" s="64"/>
      <c r="J59" s="65"/>
    </row>
    <row r="60" spans="1:10" x14ac:dyDescent="0.2">
      <c r="A60" s="18"/>
      <c r="B60" s="64"/>
      <c r="C60" s="64"/>
      <c r="D60" s="64"/>
      <c r="E60" s="64"/>
      <c r="F60" s="64"/>
      <c r="G60" s="64"/>
      <c r="H60" s="64"/>
      <c r="I60" s="64"/>
      <c r="J60" s="65"/>
    </row>
    <row r="61" spans="1:10" ht="13.5" thickBot="1" x14ac:dyDescent="0.25">
      <c r="A61" s="19"/>
      <c r="B61" s="66"/>
      <c r="C61" s="66"/>
      <c r="D61" s="66"/>
      <c r="E61" s="66"/>
      <c r="F61" s="66"/>
      <c r="G61" s="66"/>
      <c r="H61" s="66"/>
      <c r="I61" s="66"/>
      <c r="J61" s="67"/>
    </row>
  </sheetData>
  <mergeCells count="1">
    <mergeCell ref="B53:J61"/>
  </mergeCells>
  <conditionalFormatting sqref="J2">
    <cfRule type="cellIs" dxfId="11" priority="10" stopIfTrue="1" operator="equal">
      <formula>"x.x"</formula>
    </cfRule>
  </conditionalFormatting>
  <conditionalFormatting sqref="B14 B11:B12">
    <cfRule type="cellIs" dxfId="10" priority="11" stopIfTrue="1" operator="equal">
      <formula>"Title"</formula>
    </cfRule>
  </conditionalFormatting>
  <conditionalFormatting sqref="B9">
    <cfRule type="cellIs" dxfId="9" priority="12" stopIfTrue="1" operator="equal">
      <formula>"Adjustment to Income/Expense/Rate Base:"</formula>
    </cfRule>
  </conditionalFormatting>
  <conditionalFormatting sqref="B11">
    <cfRule type="cellIs" dxfId="8" priority="9" stopIfTrue="1" operator="equal">
      <formula>"Adjustment to Income/Expense/Rate Base:"</formula>
    </cfRule>
  </conditionalFormatting>
  <conditionalFormatting sqref="B13">
    <cfRule type="cellIs" dxfId="7" priority="8" stopIfTrue="1" operator="equal">
      <formula>"Title"</formula>
    </cfRule>
  </conditionalFormatting>
  <conditionalFormatting sqref="B13">
    <cfRule type="cellIs" dxfId="6" priority="7" stopIfTrue="1" operator="equal">
      <formula>"Adjustment to Income/Expense/Rate Base:"</formula>
    </cfRule>
  </conditionalFormatting>
  <conditionalFormatting sqref="C11">
    <cfRule type="cellIs" dxfId="5" priority="6" stopIfTrue="1" operator="equal">
      <formula>"Title"</formula>
    </cfRule>
  </conditionalFormatting>
  <conditionalFormatting sqref="C11">
    <cfRule type="cellIs" dxfId="4" priority="5" stopIfTrue="1" operator="equal">
      <formula>"Adjustment to Income/Expense/Rate Base:"</formula>
    </cfRule>
  </conditionalFormatting>
  <conditionalFormatting sqref="C11">
    <cfRule type="cellIs" dxfId="3" priority="4" stopIfTrue="1" operator="equal">
      <formula>"Title"</formula>
    </cfRule>
  </conditionalFormatting>
  <conditionalFormatting sqref="C14">
    <cfRule type="cellIs" dxfId="2" priority="3" stopIfTrue="1" operator="equal">
      <formula>"Title"</formula>
    </cfRule>
  </conditionalFormatting>
  <conditionalFormatting sqref="C14">
    <cfRule type="cellIs" dxfId="1" priority="2" stopIfTrue="1" operator="equal">
      <formula>"Title"</formula>
    </cfRule>
  </conditionalFormatting>
  <conditionalFormatting sqref="C14">
    <cfRule type="cellIs" dxfId="0" priority="1" stopIfTrue="1" operator="equal">
      <formula>"Adjustment to Income/Expense/Rate Base:"</formula>
    </cfRule>
  </conditionalFormatting>
  <dataValidations count="4">
    <dataValidation type="list" errorStyle="warning" allowBlank="1" showInputMessage="1" showErrorMessage="1" errorTitle="Factor" error="This factor is not included in the drop-down list. Is this the factor you want to use?" sqref="G10:G11" xr:uid="{C8EC42D0-4E23-47FC-8D11-5041D824B132}">
      <formula1>#REF!</formula1>
    </dataValidation>
    <dataValidation type="list" errorStyle="warning" allowBlank="1" showInputMessage="1" showErrorMessage="1" errorTitle="FERC ACCOUNT" error="This FERC Account is not included in the drop-down list. Is this the account you want to use?" sqref="D20:D51 D10:D12 D18 D14 D16" xr:uid="{57D16E29-39FB-4E56-A988-17DD0321283A}">
      <formula1>#REF!</formula1>
    </dataValidation>
    <dataValidation type="list" errorStyle="warning" allowBlank="1" showInputMessage="1" showErrorMessage="1" errorTitle="Factor" error="This factor is not included in the drop-down list. Is this the factor you want to use?" sqref="G20:G51 G12 G18 G14 G16" xr:uid="{F4E6BE4E-C02C-4456-85FD-C179D238DBB3}">
      <formula1>#REF!</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20:E47 E16 E18 E12 E10" xr:uid="{17398B73-E118-4F6A-9C3C-7B9F64155BFB}">
      <formula1>"1, 2, 3"</formula1>
    </dataValidation>
  </dataValidations>
  <pageMargins left="0.7" right="0.7" top="0.75" bottom="0.75" header="0.3" footer="0.3"/>
  <pageSetup scale="8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C3647-5BFB-445F-8A0B-F055393B96E2}">
  <sheetPr>
    <pageSetUpPr fitToPage="1"/>
  </sheetPr>
  <dimension ref="B1:J48"/>
  <sheetViews>
    <sheetView view="pageBreakPreview" zoomScale="80" zoomScaleNormal="100" zoomScaleSheetLayoutView="80" workbookViewId="0">
      <selection activeCell="B48" sqref="B48"/>
    </sheetView>
  </sheetViews>
  <sheetFormatPr defaultRowHeight="12.75" x14ac:dyDescent="0.2"/>
  <cols>
    <col min="1" max="1" width="2.28515625" style="57" customWidth="1"/>
    <col min="2" max="2" width="26.42578125" style="1" customWidth="1"/>
    <col min="3" max="6" width="16.5703125" style="1" customWidth="1"/>
    <col min="7" max="7" width="18.5703125" style="1" customWidth="1"/>
    <col min="8" max="9" width="16.5703125" style="1" customWidth="1"/>
    <col min="10" max="16384" width="9.140625" style="57"/>
  </cols>
  <sheetData>
    <row r="1" spans="2:10" x14ac:dyDescent="0.2">
      <c r="B1" s="7" t="s">
        <v>0</v>
      </c>
      <c r="I1" s="49"/>
      <c r="J1" s="60"/>
    </row>
    <row r="2" spans="2:10" x14ac:dyDescent="0.2">
      <c r="B2" s="7" t="s">
        <v>20</v>
      </c>
    </row>
    <row r="3" spans="2:10" x14ac:dyDescent="0.2">
      <c r="B3" s="7" t="s">
        <v>3</v>
      </c>
      <c r="C3" s="20"/>
      <c r="D3" s="20"/>
      <c r="E3" s="20"/>
      <c r="F3" s="20"/>
      <c r="G3" s="20"/>
      <c r="H3" s="20"/>
      <c r="I3" s="20"/>
    </row>
    <row r="4" spans="2:10" x14ac:dyDescent="0.2">
      <c r="B4" s="2"/>
      <c r="C4" s="20"/>
      <c r="D4" s="20"/>
      <c r="E4" s="20"/>
      <c r="F4" s="20"/>
      <c r="G4" s="20"/>
      <c r="H4" s="20"/>
      <c r="I4" s="20"/>
    </row>
    <row r="5" spans="2:10" x14ac:dyDescent="0.2">
      <c r="B5" s="2"/>
      <c r="C5" s="20"/>
      <c r="D5" s="20"/>
      <c r="E5" s="20"/>
      <c r="F5" s="20"/>
      <c r="G5" s="20"/>
      <c r="H5" s="20"/>
      <c r="I5" s="20"/>
    </row>
    <row r="6" spans="2:10" x14ac:dyDescent="0.2">
      <c r="B6" s="68" t="s">
        <v>21</v>
      </c>
      <c r="C6" s="69"/>
      <c r="D6" s="69"/>
      <c r="E6" s="69"/>
      <c r="F6" s="69"/>
      <c r="G6" s="69"/>
      <c r="H6" s="69"/>
      <c r="I6" s="70"/>
    </row>
    <row r="7" spans="2:10" x14ac:dyDescent="0.2">
      <c r="B7" s="53"/>
      <c r="C7" s="54"/>
      <c r="D7" s="54"/>
      <c r="E7" s="54"/>
      <c r="F7" s="54"/>
      <c r="G7" s="54" t="s">
        <v>22</v>
      </c>
      <c r="H7" s="54"/>
      <c r="I7" s="55" t="s">
        <v>22</v>
      </c>
    </row>
    <row r="8" spans="2:10" x14ac:dyDescent="0.2">
      <c r="B8" s="21"/>
      <c r="C8" s="22" t="s">
        <v>23</v>
      </c>
      <c r="D8" s="22"/>
      <c r="E8" s="22" t="s">
        <v>24</v>
      </c>
      <c r="F8" s="22" t="s">
        <v>25</v>
      </c>
      <c r="G8" s="22" t="s">
        <v>26</v>
      </c>
      <c r="H8" s="22" t="s">
        <v>27</v>
      </c>
      <c r="I8" s="23" t="s">
        <v>28</v>
      </c>
    </row>
    <row r="9" spans="2:10" x14ac:dyDescent="0.2">
      <c r="B9" s="24" t="s">
        <v>29</v>
      </c>
      <c r="C9" s="25" t="s">
        <v>30</v>
      </c>
      <c r="D9" s="25" t="s">
        <v>31</v>
      </c>
      <c r="E9" s="25" t="s">
        <v>32</v>
      </c>
      <c r="F9" s="25" t="s">
        <v>33</v>
      </c>
      <c r="G9" s="25" t="s">
        <v>27</v>
      </c>
      <c r="H9" s="25" t="s">
        <v>34</v>
      </c>
      <c r="I9" s="26" t="s">
        <v>27</v>
      </c>
    </row>
    <row r="10" spans="2:10" x14ac:dyDescent="0.2">
      <c r="B10" s="27"/>
      <c r="C10" s="28"/>
      <c r="D10" s="28"/>
      <c r="E10" s="28"/>
      <c r="F10" s="28"/>
      <c r="G10" s="28"/>
      <c r="H10" s="28"/>
      <c r="I10" s="29"/>
    </row>
    <row r="11" spans="2:10" x14ac:dyDescent="0.2">
      <c r="B11" s="61" t="s">
        <v>35</v>
      </c>
      <c r="C11" s="30"/>
      <c r="D11" s="30"/>
      <c r="E11" s="30"/>
      <c r="F11" s="30"/>
      <c r="G11" s="30"/>
      <c r="H11" s="30"/>
      <c r="I11" s="31"/>
    </row>
    <row r="12" spans="2:10" x14ac:dyDescent="0.2">
      <c r="B12" s="32" t="s">
        <v>36</v>
      </c>
      <c r="C12" s="33">
        <v>318203582.03125</v>
      </c>
      <c r="D12" s="34">
        <v>43732</v>
      </c>
      <c r="E12" s="33">
        <v>292747295.46875</v>
      </c>
      <c r="F12" s="35">
        <v>2.9000000000000001E-2</v>
      </c>
      <c r="G12" s="35">
        <f>E12*F12</f>
        <v>8489671.5685937498</v>
      </c>
      <c r="H12" s="35"/>
      <c r="I12" s="36">
        <f t="shared" ref="I12:I29" si="0">ROUND(E12*F12,0)</f>
        <v>8489672</v>
      </c>
    </row>
    <row r="13" spans="2:10" x14ac:dyDescent="0.2">
      <c r="B13" s="32" t="s">
        <v>37</v>
      </c>
      <c r="C13" s="33">
        <v>120288420.41015631</v>
      </c>
      <c r="D13" s="34">
        <v>43793</v>
      </c>
      <c r="E13" s="33">
        <v>98636504.73632817</v>
      </c>
      <c r="F13" s="35">
        <v>2.9000000000000001E-2</v>
      </c>
      <c r="G13" s="35">
        <f t="shared" ref="G13:G34" si="1">E13*F13</f>
        <v>2860458.6373535171</v>
      </c>
      <c r="H13" s="35"/>
      <c r="I13" s="36">
        <f t="shared" si="0"/>
        <v>2860459</v>
      </c>
    </row>
    <row r="14" spans="2:10" x14ac:dyDescent="0.2">
      <c r="B14" s="32" t="s">
        <v>38</v>
      </c>
      <c r="C14" s="33">
        <v>250000411.1328125</v>
      </c>
      <c r="D14" s="34">
        <v>43819</v>
      </c>
      <c r="E14" s="33">
        <v>250000411.1328125</v>
      </c>
      <c r="F14" s="35">
        <v>2.9000000000000001E-2</v>
      </c>
      <c r="G14" s="35">
        <f t="shared" si="1"/>
        <v>7250011.9228515625</v>
      </c>
      <c r="H14" s="35"/>
      <c r="I14" s="36">
        <f t="shared" si="0"/>
        <v>7250012</v>
      </c>
    </row>
    <row r="15" spans="2:10" x14ac:dyDescent="0.2">
      <c r="B15" s="21" t="s">
        <v>39</v>
      </c>
      <c r="C15" s="33">
        <v>334797691.40625</v>
      </c>
      <c r="D15" s="34">
        <v>43818</v>
      </c>
      <c r="E15" s="33">
        <v>334797691.40625</v>
      </c>
      <c r="F15" s="35">
        <v>2.9000000000000001E-2</v>
      </c>
      <c r="G15" s="35">
        <f t="shared" si="1"/>
        <v>9709133.05078125</v>
      </c>
      <c r="H15" s="35"/>
      <c r="I15" s="36">
        <f t="shared" si="0"/>
        <v>9709133</v>
      </c>
    </row>
    <row r="16" spans="2:10" x14ac:dyDescent="0.2">
      <c r="B16" s="21" t="s">
        <v>40</v>
      </c>
      <c r="C16" s="33">
        <v>271805549.8046875</v>
      </c>
      <c r="D16" s="34">
        <v>43721</v>
      </c>
      <c r="E16" s="33">
        <v>271805549.8046875</v>
      </c>
      <c r="F16" s="35">
        <v>2.9000000000000001E-2</v>
      </c>
      <c r="G16" s="35">
        <f t="shared" si="1"/>
        <v>7882360.9443359375</v>
      </c>
      <c r="H16" s="35"/>
      <c r="I16" s="36">
        <f t="shared" si="0"/>
        <v>7882361</v>
      </c>
    </row>
    <row r="17" spans="2:9" x14ac:dyDescent="0.2">
      <c r="B17" s="21" t="s">
        <v>41</v>
      </c>
      <c r="C17" s="33">
        <v>442552552.734375</v>
      </c>
      <c r="D17" s="37">
        <v>43857</v>
      </c>
      <c r="E17" s="33">
        <v>442552552.734375</v>
      </c>
      <c r="F17" s="35">
        <v>2.9000000000000001E-2</v>
      </c>
      <c r="G17" s="35">
        <f t="shared" si="1"/>
        <v>12834024.029296875</v>
      </c>
      <c r="H17" s="35"/>
      <c r="I17" s="36">
        <f t="shared" si="0"/>
        <v>12834024</v>
      </c>
    </row>
    <row r="18" spans="2:9" x14ac:dyDescent="0.2">
      <c r="B18" s="21" t="s">
        <v>42</v>
      </c>
      <c r="C18" s="33">
        <v>208020772.4609375</v>
      </c>
      <c r="D18" s="37">
        <v>43886</v>
      </c>
      <c r="E18" s="33">
        <v>208020772.4609375</v>
      </c>
      <c r="F18" s="35">
        <v>2.9000000000000001E-2</v>
      </c>
      <c r="G18" s="35">
        <f t="shared" si="1"/>
        <v>6032602.4013671875</v>
      </c>
      <c r="H18" s="35"/>
      <c r="I18" s="36">
        <f t="shared" si="0"/>
        <v>6032602</v>
      </c>
    </row>
    <row r="19" spans="2:9" x14ac:dyDescent="0.2">
      <c r="B19" s="21" t="s">
        <v>43</v>
      </c>
      <c r="C19" s="33">
        <v>99903587.890625209</v>
      </c>
      <c r="D19" s="34">
        <v>43786</v>
      </c>
      <c r="E19" s="33">
        <v>99903587.890625209</v>
      </c>
      <c r="F19" s="35">
        <v>2.9000000000000001E-2</v>
      </c>
      <c r="G19" s="35">
        <f t="shared" si="1"/>
        <v>2897204.0488281311</v>
      </c>
      <c r="H19" s="35"/>
      <c r="I19" s="36">
        <f t="shared" si="0"/>
        <v>2897204</v>
      </c>
    </row>
    <row r="20" spans="2:9" x14ac:dyDescent="0.2">
      <c r="B20" s="21" t="s">
        <v>44</v>
      </c>
      <c r="C20" s="33">
        <v>288655509.765625</v>
      </c>
      <c r="D20" s="34">
        <v>43755</v>
      </c>
      <c r="E20" s="33">
        <v>219378187.42187503</v>
      </c>
      <c r="F20" s="35">
        <v>2.9000000000000001E-2</v>
      </c>
      <c r="G20" s="35">
        <f t="shared" si="1"/>
        <v>6361967.4352343762</v>
      </c>
      <c r="H20" s="35"/>
      <c r="I20" s="36">
        <f t="shared" si="0"/>
        <v>6361967</v>
      </c>
    </row>
    <row r="21" spans="2:9" x14ac:dyDescent="0.2">
      <c r="B21" s="21" t="s">
        <v>45</v>
      </c>
      <c r="C21" s="33">
        <v>390541400.390625</v>
      </c>
      <c r="D21" s="34">
        <v>43717</v>
      </c>
      <c r="E21" s="33">
        <v>390541400.390625</v>
      </c>
      <c r="F21" s="35">
        <v>2.9000000000000001E-2</v>
      </c>
      <c r="G21" s="35">
        <f t="shared" si="1"/>
        <v>11325700.611328125</v>
      </c>
      <c r="H21" s="35"/>
      <c r="I21" s="36">
        <f t="shared" si="0"/>
        <v>11325701</v>
      </c>
    </row>
    <row r="22" spans="2:9" x14ac:dyDescent="0.2">
      <c r="B22" s="21" t="s">
        <v>46</v>
      </c>
      <c r="C22" s="33">
        <v>81404232.910156518</v>
      </c>
      <c r="D22" s="34">
        <v>43717</v>
      </c>
      <c r="E22" s="33">
        <v>81404232.910156518</v>
      </c>
      <c r="F22" s="35">
        <v>2.9000000000000001E-2</v>
      </c>
      <c r="G22" s="35">
        <f t="shared" si="1"/>
        <v>2360722.7543945392</v>
      </c>
      <c r="H22" s="35"/>
      <c r="I22" s="36">
        <f t="shared" si="0"/>
        <v>2360723</v>
      </c>
    </row>
    <row r="23" spans="2:9" x14ac:dyDescent="0.2">
      <c r="B23" s="21" t="s">
        <v>47</v>
      </c>
      <c r="C23" s="33">
        <v>429634248.046875</v>
      </c>
      <c r="D23" s="37">
        <v>44081</v>
      </c>
      <c r="E23" s="33">
        <v>429634248.046875</v>
      </c>
      <c r="F23" s="35">
        <v>2.9000000000000001E-2</v>
      </c>
      <c r="G23" s="35">
        <f t="shared" si="1"/>
        <v>12459393.193359375</v>
      </c>
      <c r="H23" s="35"/>
      <c r="I23" s="36">
        <f t="shared" si="0"/>
        <v>12459393</v>
      </c>
    </row>
    <row r="24" spans="2:9" x14ac:dyDescent="0.2">
      <c r="B24" s="21" t="s">
        <v>48</v>
      </c>
      <c r="C24" s="33">
        <v>154925004.88281259</v>
      </c>
      <c r="D24" s="37">
        <v>44279</v>
      </c>
      <c r="E24" s="33">
        <v>154925004.88281259</v>
      </c>
      <c r="F24" s="35">
        <v>2.9000000000000001E-2</v>
      </c>
      <c r="G24" s="35">
        <f t="shared" si="1"/>
        <v>4492825.1416015653</v>
      </c>
      <c r="H24" s="35"/>
      <c r="I24" s="36">
        <f t="shared" si="0"/>
        <v>4492825</v>
      </c>
    </row>
    <row r="25" spans="2:9" x14ac:dyDescent="0.2">
      <c r="B25" s="21" t="s">
        <v>49</v>
      </c>
      <c r="C25" s="33">
        <v>820286199.21875</v>
      </c>
      <c r="D25" s="37" t="s">
        <v>50</v>
      </c>
      <c r="E25" s="33">
        <v>820286199.21875</v>
      </c>
      <c r="F25" s="35">
        <v>2.9000000000000001E-2</v>
      </c>
      <c r="G25" s="35">
        <f t="shared" si="1"/>
        <v>23788299.77734375</v>
      </c>
      <c r="H25" s="35"/>
      <c r="I25" s="36">
        <f t="shared" si="0"/>
        <v>23788300</v>
      </c>
    </row>
    <row r="26" spans="2:9" x14ac:dyDescent="0.2">
      <c r="B26" s="38" t="s">
        <v>51</v>
      </c>
      <c r="C26" s="33">
        <v>674151210.9375</v>
      </c>
      <c r="D26" s="37">
        <v>44169</v>
      </c>
      <c r="E26" s="33">
        <v>674151210.9375</v>
      </c>
      <c r="F26" s="35">
        <v>2.9000000000000001E-2</v>
      </c>
      <c r="G26" s="35">
        <f t="shared" si="1"/>
        <v>19550385.1171875</v>
      </c>
      <c r="H26" s="35"/>
      <c r="I26" s="36">
        <f t="shared" si="0"/>
        <v>19550385</v>
      </c>
    </row>
    <row r="27" spans="2:9" x14ac:dyDescent="0.2">
      <c r="B27" s="21" t="s">
        <v>52</v>
      </c>
      <c r="C27" s="33">
        <v>776440773.4375</v>
      </c>
      <c r="D27" s="37" t="s">
        <v>50</v>
      </c>
      <c r="E27" s="33">
        <v>776440773.4375</v>
      </c>
      <c r="F27" s="35">
        <v>2.9000000000000001E-2</v>
      </c>
      <c r="G27" s="35">
        <f t="shared" si="1"/>
        <v>22516782.4296875</v>
      </c>
      <c r="H27" s="35"/>
      <c r="I27" s="36">
        <f t="shared" si="0"/>
        <v>22516782</v>
      </c>
    </row>
    <row r="28" spans="2:9" x14ac:dyDescent="0.2">
      <c r="B28" s="21" t="s">
        <v>53</v>
      </c>
      <c r="C28" s="33">
        <v>767933140.625</v>
      </c>
      <c r="D28" s="37" t="s">
        <v>50</v>
      </c>
      <c r="E28" s="33">
        <v>767933140.625</v>
      </c>
      <c r="F28" s="35">
        <v>2.9000000000000001E-2</v>
      </c>
      <c r="G28" s="35">
        <f t="shared" si="1"/>
        <v>22270061.078125</v>
      </c>
      <c r="H28" s="35"/>
      <c r="I28" s="36">
        <f t="shared" si="0"/>
        <v>22270061</v>
      </c>
    </row>
    <row r="29" spans="2:9" x14ac:dyDescent="0.2">
      <c r="B29" s="21" t="s">
        <v>54</v>
      </c>
      <c r="C29" s="33">
        <v>809064843.75</v>
      </c>
      <c r="D29" s="37" t="s">
        <v>50</v>
      </c>
      <c r="E29" s="33">
        <v>809064843.75</v>
      </c>
      <c r="F29" s="35">
        <v>2.9000000000000001E-2</v>
      </c>
      <c r="G29" s="35">
        <f t="shared" si="1"/>
        <v>23462880.46875</v>
      </c>
      <c r="H29" s="35"/>
      <c r="I29" s="36">
        <f t="shared" si="0"/>
        <v>23462880</v>
      </c>
    </row>
    <row r="30" spans="2:9" x14ac:dyDescent="0.2">
      <c r="B30" s="21" t="s">
        <v>55</v>
      </c>
      <c r="C30" s="33">
        <v>6742155.9143066006</v>
      </c>
      <c r="D30" s="39" t="s">
        <v>56</v>
      </c>
      <c r="E30" s="33">
        <v>6742155.9143066006</v>
      </c>
      <c r="F30" s="35">
        <v>0.03</v>
      </c>
      <c r="G30" s="35">
        <f t="shared" si="1"/>
        <v>202264.677429198</v>
      </c>
      <c r="H30" s="40">
        <v>1.1000000000000001</v>
      </c>
      <c r="I30" s="36">
        <f t="shared" ref="I30:I34" si="2">ROUND(G30*H30,0)</f>
        <v>222491</v>
      </c>
    </row>
    <row r="31" spans="2:9" x14ac:dyDescent="0.2">
      <c r="B31" s="21" t="s">
        <v>57</v>
      </c>
      <c r="C31" s="33">
        <v>92673748.046875</v>
      </c>
      <c r="D31" s="39" t="s">
        <v>56</v>
      </c>
      <c r="E31" s="33">
        <v>92673748.046875</v>
      </c>
      <c r="F31" s="35">
        <v>0.03</v>
      </c>
      <c r="G31" s="35">
        <f t="shared" si="1"/>
        <v>2780212.44140625</v>
      </c>
      <c r="H31" s="40">
        <v>1.1000000000000001</v>
      </c>
      <c r="I31" s="36">
        <f t="shared" si="2"/>
        <v>3058234</v>
      </c>
    </row>
    <row r="32" spans="2:9" x14ac:dyDescent="0.2">
      <c r="B32" s="21" t="s">
        <v>58</v>
      </c>
      <c r="C32" s="33">
        <v>62840202.392578505</v>
      </c>
      <c r="D32" s="39" t="s">
        <v>56</v>
      </c>
      <c r="E32" s="33">
        <v>62840202.392578505</v>
      </c>
      <c r="F32" s="35">
        <v>0.03</v>
      </c>
      <c r="G32" s="35">
        <f t="shared" si="1"/>
        <v>1885206.0717773552</v>
      </c>
      <c r="H32" s="40">
        <v>1.1000000000000001</v>
      </c>
      <c r="I32" s="36">
        <f t="shared" si="2"/>
        <v>2073727</v>
      </c>
    </row>
    <row r="33" spans="2:10" x14ac:dyDescent="0.2">
      <c r="B33" s="21" t="s">
        <v>59</v>
      </c>
      <c r="C33" s="33">
        <v>944109.86328130006</v>
      </c>
      <c r="D33" s="39" t="s">
        <v>56</v>
      </c>
      <c r="E33" s="33">
        <v>944109.86328130006</v>
      </c>
      <c r="F33" s="35">
        <v>0.03</v>
      </c>
      <c r="G33" s="35">
        <f t="shared" si="1"/>
        <v>28323.295898439002</v>
      </c>
      <c r="H33" s="40">
        <v>1.1000000000000001</v>
      </c>
      <c r="I33" s="36">
        <f t="shared" si="2"/>
        <v>31156</v>
      </c>
    </row>
    <row r="34" spans="2:10" x14ac:dyDescent="0.2">
      <c r="B34" s="21" t="s">
        <v>60</v>
      </c>
      <c r="C34" s="33">
        <v>26694339.965820301</v>
      </c>
      <c r="D34" s="39" t="s">
        <v>61</v>
      </c>
      <c r="E34" s="33">
        <v>26694339.965820301</v>
      </c>
      <c r="F34" s="35">
        <v>0.03</v>
      </c>
      <c r="G34" s="35">
        <f t="shared" si="1"/>
        <v>800830.19897460903</v>
      </c>
      <c r="H34" s="40">
        <v>1.1000000000000001</v>
      </c>
      <c r="I34" s="36">
        <f t="shared" si="2"/>
        <v>880913</v>
      </c>
    </row>
    <row r="35" spans="2:10" x14ac:dyDescent="0.2">
      <c r="B35" s="41" t="s">
        <v>62</v>
      </c>
      <c r="C35" s="42">
        <f>SUM(C12:C34)</f>
        <v>7428503688.0187988</v>
      </c>
      <c r="D35" s="43"/>
      <c r="E35" s="42">
        <f>SUM(E12:E34)</f>
        <v>7312118163.4387217</v>
      </c>
      <c r="F35" s="43"/>
      <c r="G35" s="42">
        <f>SUM(G12:G34)</f>
        <v>212241321.29590577</v>
      </c>
      <c r="H35" s="43"/>
      <c r="I35" s="44">
        <f>SUM(I12:I34)</f>
        <v>212811005</v>
      </c>
    </row>
    <row r="36" spans="2:10" x14ac:dyDescent="0.2">
      <c r="B36" s="32"/>
      <c r="C36" s="45"/>
      <c r="D36" s="9"/>
      <c r="E36" s="45"/>
      <c r="F36" s="9"/>
      <c r="G36" s="9"/>
      <c r="H36" s="9"/>
      <c r="I36" s="46"/>
    </row>
    <row r="37" spans="2:10" x14ac:dyDescent="0.2">
      <c r="B37" s="47" t="s">
        <v>63</v>
      </c>
      <c r="C37" s="48"/>
      <c r="D37" s="48"/>
      <c r="E37" s="48"/>
      <c r="F37" s="48"/>
      <c r="G37" s="48"/>
      <c r="H37" s="48"/>
      <c r="I37" s="44">
        <f>+I35</f>
        <v>212811005</v>
      </c>
      <c r="J37" s="60" t="s">
        <v>64</v>
      </c>
    </row>
    <row r="38" spans="2:10" x14ac:dyDescent="0.2">
      <c r="B38" s="3"/>
      <c r="C38" s="3"/>
      <c r="D38" s="3"/>
      <c r="E38" s="3"/>
      <c r="F38" s="3"/>
      <c r="G38" s="3"/>
      <c r="H38" s="3"/>
      <c r="I38" s="43"/>
      <c r="J38" s="60"/>
    </row>
    <row r="39" spans="2:10" x14ac:dyDescent="0.2">
      <c r="G39" s="49"/>
      <c r="H39" s="49" t="s">
        <v>65</v>
      </c>
      <c r="I39" s="50">
        <v>-137286825.79999998</v>
      </c>
      <c r="J39" s="60" t="s">
        <v>64</v>
      </c>
    </row>
    <row r="40" spans="2:10" x14ac:dyDescent="0.2">
      <c r="G40" s="51"/>
      <c r="H40" s="51"/>
    </row>
    <row r="41" spans="2:10" x14ac:dyDescent="0.2">
      <c r="G41" s="51"/>
      <c r="H41" s="51" t="s">
        <v>71</v>
      </c>
      <c r="I41" s="16">
        <f>I37+I39</f>
        <v>75524179.200000018</v>
      </c>
    </row>
    <row r="42" spans="2:10" x14ac:dyDescent="0.2">
      <c r="B42" s="1" t="s">
        <v>66</v>
      </c>
      <c r="I42" s="3"/>
    </row>
    <row r="43" spans="2:10" x14ac:dyDescent="0.2">
      <c r="I43" s="3"/>
    </row>
    <row r="44" spans="2:10" ht="24.75" customHeight="1" x14ac:dyDescent="0.2">
      <c r="B44" s="71" t="s">
        <v>67</v>
      </c>
      <c r="C44" s="71"/>
      <c r="D44" s="71"/>
      <c r="E44" s="71"/>
      <c r="F44" s="71"/>
      <c r="G44" s="71"/>
      <c r="H44" s="71"/>
      <c r="I44" s="71"/>
    </row>
    <row r="45" spans="2:10" x14ac:dyDescent="0.2">
      <c r="B45" s="71"/>
      <c r="C45" s="71"/>
      <c r="D45" s="71"/>
      <c r="E45" s="71"/>
      <c r="F45" s="71"/>
      <c r="G45" s="71"/>
      <c r="H45" s="71"/>
      <c r="I45" s="71"/>
    </row>
    <row r="46" spans="2:10" x14ac:dyDescent="0.2">
      <c r="B46" s="56"/>
      <c r="C46" s="56"/>
      <c r="D46" s="56"/>
      <c r="E46" s="56"/>
      <c r="F46" s="56"/>
      <c r="G46" s="56"/>
      <c r="H46" s="56"/>
      <c r="I46" s="56"/>
    </row>
    <row r="47" spans="2:10" x14ac:dyDescent="0.2">
      <c r="B47" s="73" t="s">
        <v>72</v>
      </c>
      <c r="C47" s="72"/>
      <c r="D47" s="72"/>
      <c r="E47" s="72"/>
      <c r="F47" s="72"/>
      <c r="G47" s="72"/>
      <c r="H47" s="72"/>
      <c r="I47" s="72"/>
    </row>
    <row r="48" spans="2:10" x14ac:dyDescent="0.2">
      <c r="E48" s="52"/>
      <c r="F48" s="2"/>
      <c r="G48" s="2"/>
      <c r="H48" s="2"/>
    </row>
  </sheetData>
  <mergeCells count="3">
    <mergeCell ref="B6:I6"/>
    <mergeCell ref="B44:I45"/>
    <mergeCell ref="B47:I47"/>
  </mergeCells>
  <pageMargins left="0.7" right="0.7" top="0.75" bottom="0.75" header="0.3" footer="0.3"/>
  <pageSetup scale="78" orientation="landscape" r:id="rId1"/>
  <headerFooter>
    <oddFooter>&amp;C&amp;"Arial,Regular"&amp;10Page 7.3.1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2023-03-17T07:00:00+00:00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E4B27CA1-163B-4188-BEAA-F5C04E6FBD4D}"/>
</file>

<file path=customXml/itemProps2.xml><?xml version="1.0" encoding="utf-8"?>
<ds:datastoreItem xmlns:ds="http://schemas.openxmlformats.org/officeDocument/2006/customXml" ds:itemID="{4D7C1D13-598C-4178-B1BD-2A9BC37296AD}"/>
</file>

<file path=customXml/itemProps3.xml><?xml version="1.0" encoding="utf-8"?>
<ds:datastoreItem xmlns:ds="http://schemas.openxmlformats.org/officeDocument/2006/customXml" ds:itemID="{E44F096C-5BCC-4351-B607-E360FC8C017A}"/>
</file>

<file path=customXml/itemProps4.xml><?xml version="1.0" encoding="utf-8"?>
<ds:datastoreItem xmlns:ds="http://schemas.openxmlformats.org/officeDocument/2006/customXml" ds:itemID="{0B32DE32-2D1A-43C5-843A-C356338253E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7.3</vt:lpstr>
      <vt:lpstr>7.3.1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2023-03-01T18:39:24Z</dcterms:created>
  <dcterms:modified xsi:type="dcterms:W3CDTF">2023-03-07T18:24:10Z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IsEFSEC">
    <vt:bool>false</vt:bool>
  </property>
  <property fmtid="{D5CDD505-2E9C-101B-9397-08002B2CF9AE}" pid="4" name="_docset_NoMedatataSyncRequired">
    <vt:lpwstr>False</vt:lpwstr>
  </property>
</Properties>
</file>