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ke_young_utc_wa_gov/Documents/Rate Cases/TS-220513 Pilots/"/>
    </mc:Choice>
  </mc:AlternateContent>
  <xr:revisionPtr revIDLastSave="0" documentId="8_{E79A031C-8CB3-404B-96AC-993EE1CA28C2}" xr6:coauthVersionLast="47" xr6:coauthVersionMax="47" xr10:uidLastSave="{00000000-0000-0000-0000-000000000000}"/>
  <bookViews>
    <workbookView xWindow="-23148" yWindow="-108" windowWidth="23256" windowHeight="14016" xr2:uid="{0B550018-B940-4798-AE9B-7F074E721569}"/>
  </bookViews>
  <sheets>
    <sheet name="Consulting Exp" sheetId="1" r:id="rId1"/>
  </sheets>
  <externalReferences>
    <externalReference r:id="rId2"/>
  </externalReferences>
  <definedNames>
    <definedName name="_xlnm.Print_Area" localSheetId="0">'Consulting Exp'!$A$5:$M$44</definedName>
    <definedName name="_xlnm.Print_Titles" localSheetId="0">'Consulting Exp'!$1:$4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K41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J35" i="1"/>
  <c r="J33" i="1"/>
  <c r="J21" i="1"/>
  <c r="J41" i="1" s="1"/>
  <c r="I41" i="1"/>
  <c r="I32" i="1"/>
  <c r="I29" i="1"/>
  <c r="I27" i="1"/>
  <c r="I25" i="1"/>
  <c r="I24" i="1"/>
  <c r="I20" i="1"/>
  <c r="I18" i="1"/>
  <c r="I16" i="1"/>
  <c r="I15" i="1"/>
  <c r="G41" i="1"/>
  <c r="I6" i="1"/>
  <c r="J6" i="1" s="1"/>
  <c r="H6" i="1"/>
  <c r="G6" i="1"/>
  <c r="L6" i="1" l="1"/>
  <c r="L9" i="1" s="1"/>
  <c r="G9" i="1"/>
</calcChain>
</file>

<file path=xl/sharedStrings.xml><?xml version="1.0" encoding="utf-8"?>
<sst xmlns="http://schemas.openxmlformats.org/spreadsheetml/2006/main" count="125" uniqueCount="73">
  <si>
    <t>Consulting Expenses</t>
  </si>
  <si>
    <t>For the year ended December 31, 2021</t>
  </si>
  <si>
    <t>TYE 6/30/19</t>
  </si>
  <si>
    <t>Delta</t>
  </si>
  <si>
    <t>Total Consulting Expenses</t>
  </si>
  <si>
    <t>General Consulting Expense</t>
  </si>
  <si>
    <t>Date</t>
  </si>
  <si>
    <t>Consultant</t>
  </si>
  <si>
    <t>Amount</t>
  </si>
  <si>
    <t>Invoice</t>
  </si>
  <si>
    <t>PINV07880</t>
  </si>
  <si>
    <t>Weldon Burton</t>
  </si>
  <si>
    <t>DEC 2020</t>
  </si>
  <si>
    <t>PINV08164</t>
  </si>
  <si>
    <t>Tabler Consulting, LLC</t>
  </si>
  <si>
    <t>12-1</t>
  </si>
  <si>
    <t>PINV08207</t>
  </si>
  <si>
    <t>12-2</t>
  </si>
  <si>
    <t>PINV08341</t>
  </si>
  <si>
    <t>PROJECTCORPS</t>
  </si>
  <si>
    <t>PSP2021-01</t>
  </si>
  <si>
    <t>PINV08348</t>
  </si>
  <si>
    <t>12-3</t>
  </si>
  <si>
    <t>PINV08439</t>
  </si>
  <si>
    <t>PINV08478</t>
  </si>
  <si>
    <t>13</t>
  </si>
  <si>
    <t>PINV08502</t>
  </si>
  <si>
    <t>RedCloud Consulting Inc.</t>
  </si>
  <si>
    <t>PSPPSP1-2111</t>
  </si>
  <si>
    <t>PINV08587</t>
  </si>
  <si>
    <t>PINV08665</t>
  </si>
  <si>
    <t>PINV08684</t>
  </si>
  <si>
    <t>14</t>
  </si>
  <si>
    <t>PINV08786</t>
  </si>
  <si>
    <t>15</t>
  </si>
  <si>
    <t>PINV08924</t>
  </si>
  <si>
    <t>PSSP2021-01</t>
  </si>
  <si>
    <t>PINV08951</t>
  </si>
  <si>
    <t>16</t>
  </si>
  <si>
    <t>PINV09026</t>
  </si>
  <si>
    <t>psp2021-01</t>
  </si>
  <si>
    <t>PINV09128</t>
  </si>
  <si>
    <t>Invoice PINV09128</t>
  </si>
  <si>
    <t>PINV09227</t>
  </si>
  <si>
    <t>Independent Actuaries, Inc</t>
  </si>
  <si>
    <t>27605</t>
  </si>
  <si>
    <t>PINV09321</t>
  </si>
  <si>
    <t>Patricia D. Moore</t>
  </si>
  <si>
    <t>OCT CONSULTING FEES</t>
  </si>
  <si>
    <t>PINV09325</t>
  </si>
  <si>
    <t>9/9/21 - 10/27-21</t>
  </si>
  <si>
    <t>PINV09356</t>
  </si>
  <si>
    <t>102021 - 0001337</t>
  </si>
  <si>
    <t>PINV09590</t>
  </si>
  <si>
    <t>12062021</t>
  </si>
  <si>
    <t>PINV09604</t>
  </si>
  <si>
    <t>08312021 0001205</t>
  </si>
  <si>
    <t>PINV09679</t>
  </si>
  <si>
    <t>Shannon &amp; Associates, LLP</t>
  </si>
  <si>
    <t>12012021 37749</t>
  </si>
  <si>
    <t xml:space="preserve"> </t>
  </si>
  <si>
    <t>GLCORR</t>
  </si>
  <si>
    <t/>
  </si>
  <si>
    <t>Consulting Fees</t>
  </si>
  <si>
    <t>GLADJ</t>
  </si>
  <si>
    <t>Totals</t>
  </si>
  <si>
    <t>Tabler</t>
  </si>
  <si>
    <t>Red Cloud</t>
  </si>
  <si>
    <t>Staff</t>
  </si>
  <si>
    <t>Total Adjustment</t>
  </si>
  <si>
    <t>R-16</t>
  </si>
  <si>
    <t>Staff Adjustment</t>
  </si>
  <si>
    <t>Restated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</si>
</sst>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m/d/yyyy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2" applyFont="1" applyAlignment="1"/>
    <xf numFmtId="0" fontId="8" fillId="0" borderId="0" xfId="3" applyFont="1" applyAlignment="1">
      <alignment horizontal="center" vertical="top" readingOrder="1"/>
    </xf>
    <xf numFmtId="0" fontId="9" fillId="0" borderId="0" xfId="3" applyFont="1" applyAlignment="1">
      <alignment horizontal="center"/>
    </xf>
    <xf numFmtId="0" fontId="2" fillId="2" borderId="0" xfId="0" applyFont="1" applyFill="1"/>
    <xf numFmtId="43" fontId="2" fillId="2" borderId="0" xfId="2" applyFont="1" applyFill="1" applyAlignment="1"/>
    <xf numFmtId="43" fontId="2" fillId="2" borderId="0" xfId="0" applyNumberFormat="1" applyFont="1" applyFill="1"/>
    <xf numFmtId="10" fontId="2" fillId="2" borderId="0" xfId="0" applyNumberFormat="1" applyFont="1" applyFill="1"/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right"/>
    </xf>
    <xf numFmtId="43" fontId="2" fillId="0" borderId="0" xfId="2" applyFont="1" applyAlignment="1"/>
    <xf numFmtId="43" fontId="2" fillId="0" borderId="1" xfId="2" applyFont="1" applyBorder="1" applyAlignment="1"/>
    <xf numFmtId="164" fontId="7" fillId="0" borderId="0" xfId="3" applyNumberFormat="1" applyAlignment="1">
      <alignment horizontal="left" vertical="top" readingOrder="1"/>
    </xf>
    <xf numFmtId="0" fontId="7" fillId="0" borderId="0" xfId="3" applyAlignment="1">
      <alignment vertical="top" readingOrder="1"/>
    </xf>
    <xf numFmtId="43" fontId="7" fillId="0" borderId="0" xfId="1" applyFont="1" applyFill="1" applyBorder="1" applyAlignment="1">
      <alignment horizontal="right" vertical="top" readingOrder="1"/>
    </xf>
    <xf numFmtId="43" fontId="7" fillId="0" borderId="1" xfId="1" applyFont="1" applyFill="1" applyBorder="1" applyAlignment="1">
      <alignment horizontal="right" vertical="top" readingOrder="1"/>
    </xf>
    <xf numFmtId="0" fontId="8" fillId="0" borderId="0" xfId="3" applyFont="1" applyAlignment="1">
      <alignment vertical="top" readingOrder="1"/>
    </xf>
    <xf numFmtId="43" fontId="8" fillId="0" borderId="0" xfId="1" applyFont="1" applyFill="1" applyBorder="1" applyAlignment="1">
      <alignment vertical="top" readingOrder="1"/>
    </xf>
    <xf numFmtId="43" fontId="0" fillId="0" borderId="0" xfId="0" applyNumberFormat="1"/>
    <xf numFmtId="43" fontId="2" fillId="0" borderId="0" xfId="0" applyNumberFormat="1" applyFont="1" applyAlignment="1">
      <alignment horizontal="left" vertical="top"/>
    </xf>
    <xf numFmtId="43" fontId="0" fillId="0" borderId="0" xfId="2" applyFont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0" fillId="0" borderId="0" xfId="1" applyFont="1" applyFill="1" applyBorder="1"/>
    <xf numFmtId="43" fontId="2" fillId="0" borderId="0" xfId="0" applyNumberFormat="1" applyFont="1" applyFill="1" applyBorder="1"/>
    <xf numFmtId="43" fontId="0" fillId="0" borderId="1" xfId="1" applyFont="1" applyFill="1" applyBorder="1"/>
    <xf numFmtId="43" fontId="8" fillId="0" borderId="2" xfId="1" applyFont="1" applyFill="1" applyBorder="1" applyAlignment="1">
      <alignment vertical="top" readingOrder="1"/>
    </xf>
    <xf numFmtId="0" fontId="8" fillId="0" borderId="0" xfId="3" applyFont="1" applyFill="1" applyAlignment="1">
      <alignment vertical="top" readingOrder="1"/>
    </xf>
    <xf numFmtId="43" fontId="10" fillId="0" borderId="1" xfId="0" applyNumberFormat="1" applyFont="1" applyBorder="1"/>
    <xf numFmtId="43" fontId="10" fillId="0" borderId="0" xfId="0" applyNumberFormat="1" applyFont="1"/>
  </cellXfs>
  <cellStyles count="4">
    <cellStyle name="Comma" xfId="1" builtinId="3"/>
    <cellStyle name="Comma 3" xfId="2" xr:uid="{CFCE2EF6-19AC-45EB-AF99-DB6C0E240BD7}"/>
    <cellStyle name="Normal" xfId="0" builtinId="0"/>
    <cellStyle name="Normal 2" xfId="3" xr:uid="{60EBE007-026E-41AA-A760-9EC4C03E2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https://home.utc.wa.gov/sites/tp-220513/Staff%20Work%20Papers/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31">
          <cell r="Q31">
            <v>212346.52</v>
          </cell>
          <cell r="S31">
            <v>142228.71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C68C-A8B6-44D3-8784-CFEC92ACF45B}">
  <sheetPr>
    <pageSetUpPr fitToPage="1"/>
  </sheetPr>
  <dimension ref="A1:N47"/>
  <sheetViews>
    <sheetView tabSelected="1" topLeftCell="E15" zoomScale="85" zoomScaleNormal="85" workbookViewId="0">
      <pane xSplit="1" topLeftCell="F1" activePane="topRight" state="frozen"/>
      <selection activeCell="E6" sqref="E6"/>
      <selection pane="topRight" activeCell="I47" sqref="I47"/>
    </sheetView>
  </sheetViews>
  <sheetFormatPr defaultRowHeight="14.5" x14ac:dyDescent="0.35"/>
  <cols>
    <col min="1" max="1" width="3.26953125" customWidth="1"/>
    <col min="2" max="2" width="10.7265625" bestFit="1" customWidth="1"/>
    <col min="3" max="3" width="7.453125" bestFit="1" customWidth="1"/>
    <col min="4" max="4" width="10.453125" bestFit="1" customWidth="1"/>
    <col min="5" max="5" width="25.26953125" bestFit="1" customWidth="1"/>
    <col min="6" max="6" width="26.453125" bestFit="1" customWidth="1"/>
    <col min="7" max="7" width="12" style="25" bestFit="1" customWidth="1"/>
    <col min="8" max="8" width="11.54296875" bestFit="1" customWidth="1"/>
    <col min="9" max="9" width="18.26953125" bestFit="1" customWidth="1"/>
    <col min="10" max="10" width="26" bestFit="1" customWidth="1"/>
    <col min="11" max="11" width="22.453125" bestFit="1" customWidth="1"/>
    <col min="12" max="12" width="11.54296875" bestFit="1" customWidth="1"/>
    <col min="13" max="13" width="17" bestFit="1" customWidth="1"/>
    <col min="14" max="14" width="11.54296875" bestFit="1" customWidth="1"/>
  </cols>
  <sheetData>
    <row r="1" spans="1:14" ht="18.5" x14ac:dyDescent="0.45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5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.5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x14ac:dyDescent="0.35">
      <c r="G5" s="5"/>
      <c r="H5" s="6" t="s">
        <v>2</v>
      </c>
      <c r="I5" s="7" t="s">
        <v>3</v>
      </c>
    </row>
    <row r="6" spans="1:14" s="12" customFormat="1" x14ac:dyDescent="0.35">
      <c r="A6" s="8"/>
      <c r="B6" s="8"/>
      <c r="C6" s="8"/>
      <c r="D6" s="8"/>
      <c r="E6" s="8"/>
      <c r="F6" s="8" t="s">
        <v>4</v>
      </c>
      <c r="G6" s="9">
        <f>'[1]12-month P&amp;L'!Q31</f>
        <v>212346.52</v>
      </c>
      <c r="H6" s="10">
        <f>'[1]12-month P&amp;L'!S31</f>
        <v>142228.71</v>
      </c>
      <c r="I6" s="10">
        <f>G6-H6</f>
        <v>70117.81</v>
      </c>
      <c r="J6" s="11">
        <f>I6/H6</f>
        <v>0.4929933625918424</v>
      </c>
      <c r="L6" s="13">
        <f>G6-G7</f>
        <v>212346.52</v>
      </c>
    </row>
    <row r="7" spans="1:14" s="12" customFormat="1" x14ac:dyDescent="0.35">
      <c r="E7" s="14"/>
      <c r="G7" s="15"/>
      <c r="L7" s="13"/>
    </row>
    <row r="8" spans="1:14" s="12" customFormat="1" x14ac:dyDescent="0.35">
      <c r="E8" s="14"/>
      <c r="G8" s="16"/>
      <c r="L8" s="13"/>
    </row>
    <row r="9" spans="1:14" s="12" customFormat="1" x14ac:dyDescent="0.35">
      <c r="F9" s="12" t="s">
        <v>5</v>
      </c>
      <c r="G9" s="15">
        <f>G6-G7-G8</f>
        <v>212346.52</v>
      </c>
      <c r="L9" s="13">
        <f>L8/3</f>
        <v>0</v>
      </c>
    </row>
    <row r="10" spans="1:14" x14ac:dyDescent="0.35">
      <c r="G10" s="5"/>
    </row>
    <row r="11" spans="1:14" x14ac:dyDescent="0.35">
      <c r="G11"/>
      <c r="H11" s="26"/>
      <c r="I11" s="27"/>
      <c r="J11" s="27"/>
      <c r="K11" s="27"/>
      <c r="L11" s="27"/>
      <c r="M11" s="27"/>
      <c r="N11" s="26"/>
    </row>
    <row r="12" spans="1:14" x14ac:dyDescent="0.35">
      <c r="G12"/>
      <c r="H12" s="26"/>
      <c r="I12" s="26"/>
      <c r="J12" s="26"/>
      <c r="K12" s="27"/>
      <c r="L12" s="27"/>
      <c r="M12" s="28"/>
      <c r="N12" s="26"/>
    </row>
    <row r="13" spans="1:14" x14ac:dyDescent="0.35">
      <c r="A13" s="12"/>
      <c r="B13" s="12" t="s">
        <v>6</v>
      </c>
      <c r="C13" s="12"/>
      <c r="D13" s="12"/>
      <c r="E13" s="12" t="s">
        <v>7</v>
      </c>
      <c r="F13" s="12"/>
      <c r="G13" s="12" t="s">
        <v>8</v>
      </c>
      <c r="H13" s="29"/>
      <c r="I13" s="28" t="s">
        <v>66</v>
      </c>
      <c r="J13" s="28" t="s">
        <v>67</v>
      </c>
      <c r="K13" s="29" t="s">
        <v>69</v>
      </c>
      <c r="L13" s="28"/>
      <c r="M13" s="28"/>
      <c r="N13" s="29"/>
    </row>
    <row r="14" spans="1:14" x14ac:dyDescent="0.35">
      <c r="B14" s="17">
        <v>44233</v>
      </c>
      <c r="C14" s="18" t="s">
        <v>9</v>
      </c>
      <c r="D14" s="18" t="s">
        <v>10</v>
      </c>
      <c r="E14" s="18" t="s">
        <v>11</v>
      </c>
      <c r="F14" s="18" t="s">
        <v>12</v>
      </c>
      <c r="G14" s="19">
        <v>2358.75</v>
      </c>
      <c r="H14" s="26"/>
      <c r="I14" s="30"/>
      <c r="J14" s="30"/>
      <c r="K14" s="30">
        <f>I14+J14</f>
        <v>0</v>
      </c>
      <c r="L14" s="30"/>
      <c r="M14" s="30"/>
      <c r="N14" s="26"/>
    </row>
    <row r="15" spans="1:14" x14ac:dyDescent="0.35">
      <c r="B15" s="17">
        <v>44282</v>
      </c>
      <c r="C15" s="18" t="s">
        <v>9</v>
      </c>
      <c r="D15" s="18" t="s">
        <v>13</v>
      </c>
      <c r="E15" s="18" t="s">
        <v>14</v>
      </c>
      <c r="F15" s="18" t="s">
        <v>15</v>
      </c>
      <c r="G15" s="19">
        <v>7000</v>
      </c>
      <c r="H15" s="26"/>
      <c r="I15" s="30">
        <f>G15</f>
        <v>7000</v>
      </c>
      <c r="J15" s="30"/>
      <c r="K15" s="30">
        <f t="shared" ref="K15:K39" si="0">I15+J15</f>
        <v>7000</v>
      </c>
      <c r="L15" s="30"/>
      <c r="M15" s="30"/>
      <c r="N15" s="26"/>
    </row>
    <row r="16" spans="1:14" x14ac:dyDescent="0.35">
      <c r="B16" s="17">
        <v>44287</v>
      </c>
      <c r="C16" s="18" t="s">
        <v>9</v>
      </c>
      <c r="D16" s="18" t="s">
        <v>16</v>
      </c>
      <c r="E16" s="18" t="s">
        <v>14</v>
      </c>
      <c r="F16" s="18" t="s">
        <v>17</v>
      </c>
      <c r="G16" s="19">
        <v>7000</v>
      </c>
      <c r="H16" s="26"/>
      <c r="I16" s="30">
        <f>G16</f>
        <v>7000</v>
      </c>
      <c r="J16" s="30"/>
      <c r="K16" s="30">
        <f t="shared" si="0"/>
        <v>7000</v>
      </c>
      <c r="L16" s="30"/>
      <c r="M16" s="30"/>
      <c r="N16" s="26"/>
    </row>
    <row r="17" spans="2:14" x14ac:dyDescent="0.35">
      <c r="B17" s="17">
        <v>44317</v>
      </c>
      <c r="C17" s="18" t="s">
        <v>9</v>
      </c>
      <c r="D17" s="18" t="s">
        <v>18</v>
      </c>
      <c r="E17" s="18" t="s">
        <v>19</v>
      </c>
      <c r="F17" s="18" t="s">
        <v>20</v>
      </c>
      <c r="G17" s="19">
        <v>14625</v>
      </c>
      <c r="H17" s="26"/>
      <c r="I17" s="30"/>
      <c r="J17" s="30"/>
      <c r="K17" s="30">
        <f t="shared" si="0"/>
        <v>0</v>
      </c>
      <c r="L17" s="30"/>
      <c r="M17" s="30"/>
      <c r="N17" s="26"/>
    </row>
    <row r="18" spans="2:14" x14ac:dyDescent="0.35">
      <c r="B18" s="17">
        <v>44317</v>
      </c>
      <c r="C18" s="18" t="s">
        <v>9</v>
      </c>
      <c r="D18" s="18" t="s">
        <v>21</v>
      </c>
      <c r="E18" s="18" t="s">
        <v>14</v>
      </c>
      <c r="F18" s="18" t="s">
        <v>22</v>
      </c>
      <c r="G18" s="19">
        <v>7346.84</v>
      </c>
      <c r="H18" s="26"/>
      <c r="I18" s="30">
        <f>G18</f>
        <v>7346.84</v>
      </c>
      <c r="J18" s="30"/>
      <c r="K18" s="30">
        <f t="shared" si="0"/>
        <v>7346.84</v>
      </c>
      <c r="L18" s="30"/>
      <c r="M18" s="30"/>
      <c r="N18" s="26"/>
    </row>
    <row r="19" spans="2:14" x14ac:dyDescent="0.35">
      <c r="B19" s="17">
        <v>44338</v>
      </c>
      <c r="C19" s="18" t="s">
        <v>9</v>
      </c>
      <c r="D19" s="18" t="s">
        <v>23</v>
      </c>
      <c r="E19" s="18" t="s">
        <v>19</v>
      </c>
      <c r="F19" s="18" t="s">
        <v>20</v>
      </c>
      <c r="G19" s="19">
        <v>12487.5</v>
      </c>
      <c r="H19" s="26"/>
      <c r="I19" s="30"/>
      <c r="J19" s="30"/>
      <c r="K19" s="30">
        <f t="shared" si="0"/>
        <v>0</v>
      </c>
      <c r="L19" s="30"/>
      <c r="M19" s="30"/>
      <c r="N19" s="26"/>
    </row>
    <row r="20" spans="2:14" x14ac:dyDescent="0.35">
      <c r="B20" s="17">
        <v>44348</v>
      </c>
      <c r="C20" s="18" t="s">
        <v>9</v>
      </c>
      <c r="D20" s="18" t="s">
        <v>24</v>
      </c>
      <c r="E20" s="18" t="s">
        <v>14</v>
      </c>
      <c r="F20" s="18" t="s">
        <v>25</v>
      </c>
      <c r="G20" s="19">
        <v>7150</v>
      </c>
      <c r="H20" s="26"/>
      <c r="I20" s="30">
        <f>G20</f>
        <v>7150</v>
      </c>
      <c r="J20" s="30"/>
      <c r="K20" s="30">
        <f t="shared" si="0"/>
        <v>7150</v>
      </c>
      <c r="L20" s="30"/>
      <c r="M20" s="30"/>
      <c r="N20" s="26"/>
    </row>
    <row r="21" spans="2:14" x14ac:dyDescent="0.35">
      <c r="B21" s="17">
        <v>44352</v>
      </c>
      <c r="C21" s="18" t="s">
        <v>9</v>
      </c>
      <c r="D21" s="18" t="s">
        <v>26</v>
      </c>
      <c r="E21" s="18" t="s">
        <v>27</v>
      </c>
      <c r="F21" s="18" t="s">
        <v>28</v>
      </c>
      <c r="G21" s="19">
        <v>9680</v>
      </c>
      <c r="H21" s="26"/>
      <c r="I21" s="30"/>
      <c r="J21" s="30">
        <f>G21</f>
        <v>9680</v>
      </c>
      <c r="K21" s="30">
        <f t="shared" si="0"/>
        <v>9680</v>
      </c>
      <c r="L21" s="30"/>
      <c r="M21" s="30"/>
      <c r="N21" s="26"/>
    </row>
    <row r="22" spans="2:14" x14ac:dyDescent="0.35">
      <c r="B22" s="17">
        <v>44366</v>
      </c>
      <c r="C22" s="18" t="s">
        <v>9</v>
      </c>
      <c r="D22" s="18" t="s">
        <v>29</v>
      </c>
      <c r="E22" s="18" t="s">
        <v>19</v>
      </c>
      <c r="F22" s="18" t="s">
        <v>20</v>
      </c>
      <c r="G22" s="19">
        <v>12487.5</v>
      </c>
      <c r="H22" s="26"/>
      <c r="I22" s="30"/>
      <c r="J22" s="30"/>
      <c r="K22" s="30">
        <f t="shared" si="0"/>
        <v>0</v>
      </c>
      <c r="L22" s="30"/>
      <c r="M22" s="30"/>
      <c r="N22" s="26"/>
    </row>
    <row r="23" spans="2:14" x14ac:dyDescent="0.35">
      <c r="B23" s="17">
        <v>44384</v>
      </c>
      <c r="C23" s="18" t="s">
        <v>9</v>
      </c>
      <c r="D23" s="18" t="s">
        <v>30</v>
      </c>
      <c r="E23" s="18" t="s">
        <v>19</v>
      </c>
      <c r="F23" s="18" t="s">
        <v>20</v>
      </c>
      <c r="G23" s="19">
        <v>2137.5</v>
      </c>
      <c r="H23" s="26"/>
      <c r="I23" s="30"/>
      <c r="J23" s="30"/>
      <c r="K23" s="30">
        <f t="shared" si="0"/>
        <v>0</v>
      </c>
      <c r="L23" s="30"/>
      <c r="M23" s="30"/>
      <c r="N23" s="26"/>
    </row>
    <row r="24" spans="2:14" x14ac:dyDescent="0.35">
      <c r="B24" s="17">
        <v>44387</v>
      </c>
      <c r="C24" s="18" t="s">
        <v>9</v>
      </c>
      <c r="D24" s="18" t="s">
        <v>31</v>
      </c>
      <c r="E24" s="18" t="s">
        <v>14</v>
      </c>
      <c r="F24" s="18" t="s">
        <v>32</v>
      </c>
      <c r="G24" s="19">
        <v>6750</v>
      </c>
      <c r="H24" s="26"/>
      <c r="I24" s="30">
        <f>G24</f>
        <v>6750</v>
      </c>
      <c r="J24" s="30"/>
      <c r="K24" s="30">
        <f t="shared" si="0"/>
        <v>6750</v>
      </c>
      <c r="L24" s="30"/>
      <c r="M24" s="30"/>
      <c r="N24" s="26"/>
    </row>
    <row r="25" spans="2:14" x14ac:dyDescent="0.35">
      <c r="B25" s="17">
        <v>44409</v>
      </c>
      <c r="C25" s="18" t="s">
        <v>9</v>
      </c>
      <c r="D25" s="18" t="s">
        <v>33</v>
      </c>
      <c r="E25" s="18" t="s">
        <v>14</v>
      </c>
      <c r="F25" s="18" t="s">
        <v>34</v>
      </c>
      <c r="G25" s="19">
        <v>6750</v>
      </c>
      <c r="H25" s="26"/>
      <c r="I25" s="30">
        <f>G25</f>
        <v>6750</v>
      </c>
      <c r="J25" s="30"/>
      <c r="K25" s="30">
        <f t="shared" si="0"/>
        <v>6750</v>
      </c>
      <c r="L25" s="30"/>
      <c r="M25" s="30"/>
      <c r="N25" s="26"/>
    </row>
    <row r="26" spans="2:14" x14ac:dyDescent="0.35">
      <c r="B26" s="17">
        <v>44429</v>
      </c>
      <c r="C26" s="18" t="s">
        <v>9</v>
      </c>
      <c r="D26" s="18" t="s">
        <v>35</v>
      </c>
      <c r="E26" s="18" t="s">
        <v>19</v>
      </c>
      <c r="F26" s="18" t="s">
        <v>36</v>
      </c>
      <c r="G26" s="19">
        <v>5109.12</v>
      </c>
      <c r="H26" s="26"/>
      <c r="I26" s="30"/>
      <c r="J26" s="30"/>
      <c r="K26" s="30">
        <f t="shared" si="0"/>
        <v>0</v>
      </c>
      <c r="L26" s="30"/>
      <c r="M26" s="30"/>
      <c r="N26" s="26"/>
    </row>
    <row r="27" spans="2:14" x14ac:dyDescent="0.35">
      <c r="B27" s="17">
        <v>44440</v>
      </c>
      <c r="C27" s="18" t="s">
        <v>9</v>
      </c>
      <c r="D27" s="18" t="s">
        <v>37</v>
      </c>
      <c r="E27" s="18" t="s">
        <v>14</v>
      </c>
      <c r="F27" s="18" t="s">
        <v>38</v>
      </c>
      <c r="G27" s="19">
        <v>7325</v>
      </c>
      <c r="H27" s="26"/>
      <c r="I27" s="30">
        <f>G27</f>
        <v>7325</v>
      </c>
      <c r="J27" s="30"/>
      <c r="K27" s="30">
        <f t="shared" si="0"/>
        <v>7325</v>
      </c>
      <c r="L27" s="30"/>
      <c r="M27" s="30"/>
      <c r="N27" s="26"/>
    </row>
    <row r="28" spans="2:14" x14ac:dyDescent="0.35">
      <c r="B28" s="17">
        <v>44457</v>
      </c>
      <c r="C28" s="18" t="s">
        <v>9</v>
      </c>
      <c r="D28" s="18" t="s">
        <v>39</v>
      </c>
      <c r="E28" s="18" t="s">
        <v>19</v>
      </c>
      <c r="F28" s="18" t="s">
        <v>40</v>
      </c>
      <c r="G28" s="19">
        <v>3947.25</v>
      </c>
      <c r="H28" s="26"/>
      <c r="I28" s="30"/>
      <c r="J28" s="30"/>
      <c r="K28" s="30">
        <f t="shared" si="0"/>
        <v>0</v>
      </c>
      <c r="L28" s="30"/>
      <c r="M28" s="30"/>
      <c r="N28" s="26"/>
    </row>
    <row r="29" spans="2:14" x14ac:dyDescent="0.35">
      <c r="B29" s="17">
        <v>44470</v>
      </c>
      <c r="C29" s="18" t="s">
        <v>9</v>
      </c>
      <c r="D29" s="18" t="s">
        <v>41</v>
      </c>
      <c r="E29" s="18" t="s">
        <v>14</v>
      </c>
      <c r="F29" s="18" t="s">
        <v>42</v>
      </c>
      <c r="G29" s="19">
        <v>7400</v>
      </c>
      <c r="H29" s="26"/>
      <c r="I29" s="30">
        <f>G29</f>
        <v>7400</v>
      </c>
      <c r="J29" s="30"/>
      <c r="K29" s="30">
        <f t="shared" si="0"/>
        <v>7400</v>
      </c>
      <c r="L29" s="30"/>
      <c r="M29" s="30"/>
      <c r="N29" s="26"/>
    </row>
    <row r="30" spans="2:14" x14ac:dyDescent="0.35">
      <c r="B30" s="17">
        <v>44483</v>
      </c>
      <c r="C30" s="18" t="s">
        <v>9</v>
      </c>
      <c r="D30" s="18" t="s">
        <v>43</v>
      </c>
      <c r="E30" s="18" t="s">
        <v>44</v>
      </c>
      <c r="F30" s="18" t="s">
        <v>45</v>
      </c>
      <c r="G30" s="19">
        <v>2593</v>
      </c>
      <c r="H30" s="26"/>
      <c r="I30" s="30"/>
      <c r="J30" s="30"/>
      <c r="K30" s="30">
        <f t="shared" si="0"/>
        <v>0</v>
      </c>
      <c r="L30" s="30"/>
      <c r="M30" s="30"/>
      <c r="N30" s="26"/>
    </row>
    <row r="31" spans="2:14" x14ac:dyDescent="0.35">
      <c r="B31" s="17">
        <v>44501</v>
      </c>
      <c r="C31" s="18" t="s">
        <v>9</v>
      </c>
      <c r="D31" s="18" t="s">
        <v>46</v>
      </c>
      <c r="E31" s="18" t="s">
        <v>47</v>
      </c>
      <c r="F31" s="18" t="s">
        <v>48</v>
      </c>
      <c r="G31" s="19">
        <v>8757.31</v>
      </c>
      <c r="H31" s="26"/>
      <c r="I31" s="30"/>
      <c r="J31" s="30"/>
      <c r="K31" s="30">
        <f t="shared" si="0"/>
        <v>0</v>
      </c>
      <c r="L31" s="30"/>
      <c r="M31" s="30"/>
      <c r="N31" s="26"/>
    </row>
    <row r="32" spans="2:14" x14ac:dyDescent="0.35">
      <c r="B32" s="17">
        <v>44501</v>
      </c>
      <c r="C32" s="18" t="s">
        <v>9</v>
      </c>
      <c r="D32" s="18" t="s">
        <v>49</v>
      </c>
      <c r="E32" s="18" t="s">
        <v>14</v>
      </c>
      <c r="F32" s="18" t="s">
        <v>50</v>
      </c>
      <c r="G32" s="19">
        <v>7350</v>
      </c>
      <c r="H32" s="26"/>
      <c r="I32" s="30">
        <f>G32</f>
        <v>7350</v>
      </c>
      <c r="J32" s="30"/>
      <c r="K32" s="30">
        <f t="shared" si="0"/>
        <v>7350</v>
      </c>
      <c r="L32" s="30"/>
      <c r="M32" s="30"/>
      <c r="N32" s="26"/>
    </row>
    <row r="33" spans="1:14" x14ac:dyDescent="0.35">
      <c r="B33" s="17">
        <v>44502</v>
      </c>
      <c r="C33" s="18" t="s">
        <v>9</v>
      </c>
      <c r="D33" s="18" t="s">
        <v>51</v>
      </c>
      <c r="E33" s="18" t="s">
        <v>27</v>
      </c>
      <c r="F33" s="18" t="s">
        <v>52</v>
      </c>
      <c r="G33" s="19">
        <v>13320</v>
      </c>
      <c r="H33" s="26"/>
      <c r="I33" s="30"/>
      <c r="J33" s="30">
        <f>G33</f>
        <v>13320</v>
      </c>
      <c r="K33" s="30">
        <f t="shared" si="0"/>
        <v>13320</v>
      </c>
      <c r="L33" s="30"/>
      <c r="M33" s="30"/>
      <c r="N33" s="26"/>
    </row>
    <row r="34" spans="1:14" x14ac:dyDescent="0.35">
      <c r="B34" s="17">
        <v>44540</v>
      </c>
      <c r="C34" s="18" t="s">
        <v>9</v>
      </c>
      <c r="D34" s="18" t="s">
        <v>53</v>
      </c>
      <c r="E34" s="18" t="s">
        <v>47</v>
      </c>
      <c r="F34" s="18" t="s">
        <v>54</v>
      </c>
      <c r="G34" s="19">
        <v>5168</v>
      </c>
      <c r="H34" s="26"/>
      <c r="I34" s="30"/>
      <c r="J34" s="30"/>
      <c r="K34" s="30">
        <f t="shared" si="0"/>
        <v>0</v>
      </c>
      <c r="L34" s="30"/>
      <c r="M34" s="30"/>
      <c r="N34" s="26"/>
    </row>
    <row r="35" spans="1:14" x14ac:dyDescent="0.35">
      <c r="B35" s="17">
        <v>44540</v>
      </c>
      <c r="C35" s="18" t="s">
        <v>9</v>
      </c>
      <c r="D35" s="18" t="s">
        <v>55</v>
      </c>
      <c r="E35" s="18" t="s">
        <v>27</v>
      </c>
      <c r="F35" s="18" t="s">
        <v>56</v>
      </c>
      <c r="G35" s="19">
        <v>30625</v>
      </c>
      <c r="H35" s="26"/>
      <c r="I35" s="30"/>
      <c r="J35" s="30">
        <f>G35</f>
        <v>30625</v>
      </c>
      <c r="K35" s="30">
        <f t="shared" si="0"/>
        <v>30625</v>
      </c>
      <c r="L35" s="30"/>
      <c r="M35" s="30"/>
      <c r="N35" s="26"/>
    </row>
    <row r="36" spans="1:14" x14ac:dyDescent="0.35">
      <c r="B36" s="17">
        <v>44561</v>
      </c>
      <c r="C36" s="18" t="s">
        <v>9</v>
      </c>
      <c r="D36" s="18" t="s">
        <v>57</v>
      </c>
      <c r="E36" s="18" t="s">
        <v>58</v>
      </c>
      <c r="F36" s="18" t="s">
        <v>59</v>
      </c>
      <c r="G36" s="19">
        <v>1427.5</v>
      </c>
      <c r="H36" s="26"/>
      <c r="I36" s="30"/>
      <c r="J36" s="30"/>
      <c r="K36" s="30">
        <f t="shared" si="0"/>
        <v>0</v>
      </c>
      <c r="L36" s="30"/>
      <c r="M36" s="30"/>
      <c r="N36" s="26"/>
    </row>
    <row r="37" spans="1:14" x14ac:dyDescent="0.35">
      <c r="B37" s="17">
        <v>44561</v>
      </c>
      <c r="C37" s="18" t="s">
        <v>60</v>
      </c>
      <c r="D37" s="18" t="s">
        <v>61</v>
      </c>
      <c r="E37" s="18" t="s">
        <v>62</v>
      </c>
      <c r="F37" s="18" t="s">
        <v>63</v>
      </c>
      <c r="G37" s="19">
        <v>23551.25</v>
      </c>
      <c r="H37" s="26"/>
      <c r="I37" s="30"/>
      <c r="J37" s="30"/>
      <c r="K37" s="30">
        <f t="shared" si="0"/>
        <v>0</v>
      </c>
      <c r="L37" s="30"/>
      <c r="M37" s="30"/>
      <c r="N37" s="26"/>
    </row>
    <row r="38" spans="1:14" x14ac:dyDescent="0.35">
      <c r="B38" s="17">
        <v>44561</v>
      </c>
      <c r="C38" s="18" t="s">
        <v>60</v>
      </c>
      <c r="D38" s="18" t="s">
        <v>64</v>
      </c>
      <c r="E38" s="18" t="s">
        <v>62</v>
      </c>
      <c r="F38" s="18" t="s">
        <v>63</v>
      </c>
      <c r="G38" s="19">
        <v>27426.25</v>
      </c>
      <c r="H38" s="26"/>
      <c r="I38" s="30"/>
      <c r="J38" s="30"/>
      <c r="K38" s="30">
        <f t="shared" si="0"/>
        <v>0</v>
      </c>
      <c r="L38" s="30"/>
      <c r="M38" s="30"/>
      <c r="N38" s="26"/>
    </row>
    <row r="39" spans="1:14" x14ac:dyDescent="0.35">
      <c r="B39" s="17">
        <v>44561</v>
      </c>
      <c r="C39" s="18" t="s">
        <v>60</v>
      </c>
      <c r="D39" s="18" t="s">
        <v>64</v>
      </c>
      <c r="E39" s="18" t="s">
        <v>62</v>
      </c>
      <c r="F39" s="18" t="s">
        <v>63</v>
      </c>
      <c r="G39" s="20">
        <v>-27426.25</v>
      </c>
      <c r="H39" s="26"/>
      <c r="I39" s="32"/>
      <c r="J39" s="32"/>
      <c r="K39" s="32">
        <f t="shared" si="0"/>
        <v>0</v>
      </c>
      <c r="L39" s="30"/>
      <c r="M39" s="30"/>
      <c r="N39" s="26"/>
    </row>
    <row r="40" spans="1:14" x14ac:dyDescent="0.35">
      <c r="B40" s="17"/>
      <c r="C40" s="18"/>
      <c r="D40" s="18"/>
      <c r="E40" s="18"/>
      <c r="F40" s="18"/>
      <c r="G40" s="19"/>
      <c r="H40" s="26"/>
      <c r="I40" s="30"/>
      <c r="J40" s="30"/>
      <c r="K40" s="30"/>
      <c r="L40" s="30"/>
      <c r="M40" s="30"/>
      <c r="N40" s="26"/>
    </row>
    <row r="41" spans="1:14" ht="15" thickBot="1" x14ac:dyDescent="0.4">
      <c r="A41" s="12"/>
      <c r="B41" s="21" t="s">
        <v>62</v>
      </c>
      <c r="C41" s="21" t="s">
        <v>62</v>
      </c>
      <c r="D41" s="21" t="s">
        <v>62</v>
      </c>
      <c r="E41" s="21" t="s">
        <v>62</v>
      </c>
      <c r="F41" s="21" t="s">
        <v>65</v>
      </c>
      <c r="G41" s="22">
        <f>SUM(G14:G39)</f>
        <v>212346.52</v>
      </c>
      <c r="H41" s="29"/>
      <c r="I41" s="33">
        <f t="shared" ref="I41:K41" si="1">SUM(I14:I39)</f>
        <v>64071.839999999997</v>
      </c>
      <c r="J41" s="33">
        <f t="shared" si="1"/>
        <v>53625</v>
      </c>
      <c r="K41" s="33">
        <f t="shared" si="1"/>
        <v>117696.84</v>
      </c>
      <c r="L41" s="22" t="s">
        <v>70</v>
      </c>
      <c r="M41" s="22"/>
      <c r="N41" s="31"/>
    </row>
    <row r="42" spans="1:14" ht="15" thickTop="1" x14ac:dyDescent="0.35">
      <c r="F42" s="34" t="s">
        <v>71</v>
      </c>
      <c r="G42" s="35">
        <f>-K41</f>
        <v>-117696.84</v>
      </c>
      <c r="N42" s="23"/>
    </row>
    <row r="43" spans="1:14" x14ac:dyDescent="0.35">
      <c r="F43" s="34" t="s">
        <v>72</v>
      </c>
      <c r="G43" s="36">
        <f>SUM(G41:G42)</f>
        <v>94649.68</v>
      </c>
    </row>
    <row r="44" spans="1:14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24"/>
      <c r="M44" s="13"/>
      <c r="N44" s="12"/>
    </row>
    <row r="45" spans="1:14" x14ac:dyDescent="0.35">
      <c r="J45" s="23"/>
      <c r="K45" s="14"/>
      <c r="L45" s="13"/>
    </row>
    <row r="46" spans="1:14" x14ac:dyDescent="0.35">
      <c r="L46" s="23"/>
    </row>
    <row r="47" spans="1:14" x14ac:dyDescent="0.35">
      <c r="K47" s="23"/>
      <c r="L47" s="23"/>
      <c r="M47" s="23"/>
    </row>
  </sheetData>
  <mergeCells count="6">
    <mergeCell ref="A1:M1"/>
    <mergeCell ref="A2:M2"/>
    <mergeCell ref="A3:M3"/>
    <mergeCell ref="I11:J11"/>
    <mergeCell ref="K11:M11"/>
    <mergeCell ref="K12:L12"/>
  </mergeCells>
  <pageMargins left="0.25" right="0.25" top="0.75" bottom="0.75" header="0.3" footer="0.3"/>
  <pageSetup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47C219A6911D0E4EB9BD13B2DA1984EE" ma:contentTypeVersion="2" ma:contentTypeDescription="" ma:contentTypeScope="" ma:versionID="012e623a10d34ea89c5e944f08c630b3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6ad1f8f49b698d80726979a35e7a2a59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ike Young"/>
          <xsd:enumeration value="Jaclynn Simmons"/>
          <xsd:enumeration value="Neiri Carrasc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2B40E61-7D63-4798-BE29-A75E547B371E}"/>
</file>

<file path=customXml/itemProps2.xml><?xml version="1.0" encoding="utf-8"?>
<ds:datastoreItem xmlns:ds="http://schemas.openxmlformats.org/officeDocument/2006/customXml" ds:itemID="{CFF42DDB-5D0E-4BB4-A2C4-59D2F9CA6EA3}"/>
</file>

<file path=customXml/itemProps3.xml><?xml version="1.0" encoding="utf-8"?>
<ds:datastoreItem xmlns:ds="http://schemas.openxmlformats.org/officeDocument/2006/customXml" ds:itemID="{7B8A4E39-E98D-4CFD-BC02-CA41D82A3BF2}"/>
</file>

<file path=customXml/itemProps4.xml><?xml version="1.0" encoding="utf-8"?>
<ds:datastoreItem xmlns:ds="http://schemas.openxmlformats.org/officeDocument/2006/customXml" ds:itemID="{2BE793AA-06AF-4BFE-BAA6-28AA743F643F}"/>
</file>

<file path=customXml/itemProps5.xml><?xml version="1.0" encoding="utf-8"?>
<ds:datastoreItem xmlns:ds="http://schemas.openxmlformats.org/officeDocument/2006/customXml" ds:itemID="{101F2FBE-6E83-4023-9527-963754BD3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Consulting Exp</vt:lpstr>
      <vt:lpstr>'Consulting Exp'!Print_Area</vt:lpstr>
      <vt:lpstr>'Consulting 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Young, Mike (UTC)</dc:creator>
  <dc:description/>
  <cp:lastModifiedBy>Young, Mike (UTC)</cp:lastModifiedBy>
  <dcterms:created xsi:type="dcterms:W3CDTF">2023-02-09T00:19:15Z</dcterms:created>
  <dcterms:modified xsi:type="dcterms:W3CDTF">2023-02-09T00:27:14Z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