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E:\Utility\Current Cases\Exhibit Updates\"/>
    </mc:Choice>
  </mc:AlternateContent>
  <xr:revisionPtr revIDLastSave="0" documentId="13_ncr:1_{3159B979-AB60-4637-834A-334D61AED106}" xr6:coauthVersionLast="45" xr6:coauthVersionMax="45" xr10:uidLastSave="{00000000-0000-0000-0000-000000000000}"/>
  <bookViews>
    <workbookView xWindow="-258" yWindow="192" windowWidth="22848" windowHeight="12216" xr2:uid="{00000000-000D-0000-FFFF-FFFF00000000}"/>
  </bookViews>
  <sheets>
    <sheet name="ROE-MTB Chart" sheetId="7" r:id="rId1"/>
    <sheet name="Div Yield Graph" sheetId="2" r:id="rId2"/>
    <sheet name="ROE and MB Data" sheetId="1" r:id="rId3"/>
  </sheets>
  <externalReferences>
    <externalReference r:id="rId4"/>
  </externalReferences>
  <definedNames>
    <definedName name="\d">#REF!</definedName>
    <definedName name="\h">#REF!</definedName>
    <definedName name="\p">#REF!</definedName>
    <definedName name="\w">#REF!</definedName>
    <definedName name="_1">#REF!</definedName>
    <definedName name="_2">#REF!</definedName>
    <definedName name="_3">#REF!</definedName>
    <definedName name="_Fill" hidden="1">'[1]Bond Returns'!$A$8:$A$107</definedName>
    <definedName name="_Regression_Out" hidden="1">#REF!</definedName>
    <definedName name="_Regression_X" hidden="1">#REF!</definedName>
    <definedName name="_Regression_Y" hidden="1">#REF!</definedName>
    <definedName name="A">#REF!</definedName>
    <definedName name="B">#REF!</definedName>
    <definedName name="bruce">#REF!</definedName>
    <definedName name="C_">#REF!</definedName>
    <definedName name="DATA">#N/A</definedName>
    <definedName name="HTML_CodePage" hidden="1">1252</definedName>
    <definedName name="HTML_Control" hidden="1">{"'Sheet1'!$A$1:$O$40"}</definedName>
    <definedName name="HTML_Description" hidden="1">""</definedName>
    <definedName name="HTML_Email" hidden="1">""</definedName>
    <definedName name="HTML_Header" hidden="1">"Sheet1"</definedName>
    <definedName name="HTML_LastUpdate" hidden="1">"2/5/99"</definedName>
    <definedName name="HTML_LineAfter" hidden="1">TRUE</definedName>
    <definedName name="HTML_LineBefore" hidden="1">TRUE</definedName>
    <definedName name="HTML_Name" hidden="1">"Aswath Damodaran"</definedName>
    <definedName name="HTML_OBDlg2" hidden="1">TRUE</definedName>
    <definedName name="HTML_OBDlg4" hidden="1">TRUE</definedName>
    <definedName name="HTML_OS" hidden="1">1</definedName>
    <definedName name="HTML_PathFileMac" hidden="1">"Macintosh HD:HomePageStuff:pc:datasets:implprem.html"</definedName>
    <definedName name="HTML_Title" hidden="1">"S&amp;P Implied Equity Premiums"</definedName>
    <definedName name="HTML1_1" hidden="1">"[RiskPremiumUS]Sheet1!$A$1:$M$38"</definedName>
    <definedName name="HTML1_10" hidden="1">""</definedName>
    <definedName name="HTML1_11" hidden="1">1</definedName>
    <definedName name="HTML1_12" hidden="1">"Zip 100:New_Home_Page:datafile:implpr.html"</definedName>
    <definedName name="HTML1_2" hidden="1">1</definedName>
    <definedName name="HTML1_3" hidden="1">"RiskPremiumUS"</definedName>
    <definedName name="HTML1_4" hidden="1">"Implied Risk Premiums for US"</definedName>
    <definedName name="HTML1_5" hidden="1">""</definedName>
    <definedName name="HTML1_6" hidden="1">-4146</definedName>
    <definedName name="HTML1_7" hidden="1">-4146</definedName>
    <definedName name="HTML1_8" hidden="1">"3/19/97"</definedName>
    <definedName name="HTML1_9" hidden="1">"Aswath Damodaran"</definedName>
    <definedName name="HTMLCount" hidden="1">1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44042.8354513889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N">#REF!</definedName>
    <definedName name="NAME">#REF!</definedName>
    <definedName name="Print_Area_MI">#REF!</definedName>
    <definedName name="START">#REF!</definedName>
    <definedName name="TEMP">'[1]Bond Returns'!$O$8</definedName>
    <definedName name="X">#REF!</definedName>
    <definedName name="Z">#REF!</definedName>
  </definedNames>
  <calcPr calcId="191029" iterateDelta="9.999999999999445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5" i="1" l="1"/>
  <c r="J5" i="1"/>
  <c r="N5" i="1"/>
  <c r="R5" i="1"/>
  <c r="V5" i="1"/>
  <c r="Z5" i="1"/>
  <c r="AD5" i="1"/>
  <c r="AD14" i="1" s="1"/>
  <c r="F25" i="1" s="1"/>
  <c r="F15" i="7" s="1"/>
  <c r="AH5" i="1"/>
  <c r="AH14" i="1" s="1"/>
  <c r="F26" i="1" s="1"/>
  <c r="F16" i="7" s="1"/>
  <c r="AL5" i="1"/>
  <c r="AP5" i="1"/>
  <c r="AT5" i="1"/>
  <c r="AX5" i="1"/>
  <c r="BB5" i="1"/>
  <c r="BF5" i="1"/>
  <c r="BJ5" i="1"/>
  <c r="BJ14" i="1" s="1"/>
  <c r="F23" i="7" s="1"/>
  <c r="BN5" i="1"/>
  <c r="BN14" i="1" s="1"/>
  <c r="F24" i="7" s="1"/>
  <c r="BR5" i="1"/>
  <c r="BV5" i="1"/>
  <c r="BZ5" i="1"/>
  <c r="CD5" i="1"/>
  <c r="CH5" i="1"/>
  <c r="CL5" i="1"/>
  <c r="F6" i="1"/>
  <c r="F14" i="1" s="1"/>
  <c r="F19" i="1" s="1"/>
  <c r="J6" i="1"/>
  <c r="J14" i="1" s="1"/>
  <c r="F20" i="1" s="1"/>
  <c r="N6" i="1"/>
  <c r="R6" i="1"/>
  <c r="V6" i="1"/>
  <c r="Z6" i="1"/>
  <c r="AD6" i="1"/>
  <c r="AH6" i="1"/>
  <c r="AL6" i="1"/>
  <c r="AL14" i="1" s="1"/>
  <c r="F27" i="1" s="1"/>
  <c r="F17" i="7" s="1"/>
  <c r="AP6" i="1"/>
  <c r="AP14" i="1" s="1"/>
  <c r="F28" i="1" s="1"/>
  <c r="F18" i="7" s="1"/>
  <c r="AT6" i="1"/>
  <c r="AX6" i="1"/>
  <c r="BB6" i="1"/>
  <c r="BF6" i="1"/>
  <c r="BJ6" i="1"/>
  <c r="BN6" i="1"/>
  <c r="BR6" i="1"/>
  <c r="BR14" i="1" s="1"/>
  <c r="F25" i="7" s="1"/>
  <c r="BV6" i="1"/>
  <c r="BV14" i="1" s="1"/>
  <c r="F26" i="7" s="1"/>
  <c r="BZ6" i="1"/>
  <c r="CD6" i="1"/>
  <c r="CH6" i="1"/>
  <c r="CL6" i="1"/>
  <c r="AL7" i="1"/>
  <c r="AP7" i="1"/>
  <c r="AT7" i="1"/>
  <c r="AT14" i="1" s="1"/>
  <c r="F29" i="1" s="1"/>
  <c r="F19" i="7" s="1"/>
  <c r="AX7" i="1"/>
  <c r="AX14" i="1" s="1"/>
  <c r="F30" i="1" s="1"/>
  <c r="F20" i="7" s="1"/>
  <c r="BB7" i="1"/>
  <c r="BF7" i="1"/>
  <c r="BJ7" i="1"/>
  <c r="BN7" i="1"/>
  <c r="BR7" i="1"/>
  <c r="BV7" i="1"/>
  <c r="BZ7" i="1"/>
  <c r="BZ14" i="1" s="1"/>
  <c r="F27" i="7" s="1"/>
  <c r="CD7" i="1"/>
  <c r="CD14" i="1" s="1"/>
  <c r="F28" i="7" s="1"/>
  <c r="CH7" i="1"/>
  <c r="CL7" i="1"/>
  <c r="AX8" i="1"/>
  <c r="BB8" i="1"/>
  <c r="BF8" i="1"/>
  <c r="BJ8" i="1"/>
  <c r="BN8" i="1"/>
  <c r="BR8" i="1"/>
  <c r="BV8" i="1"/>
  <c r="BZ8" i="1"/>
  <c r="CD8" i="1"/>
  <c r="CH8" i="1"/>
  <c r="CL8" i="1"/>
  <c r="F9" i="1"/>
  <c r="J9" i="1"/>
  <c r="N9" i="1"/>
  <c r="N14" i="1" s="1"/>
  <c r="F21" i="1" s="1"/>
  <c r="F11" i="7" s="1"/>
  <c r="R9" i="1"/>
  <c r="V9" i="1"/>
  <c r="Z9" i="1"/>
  <c r="AD9" i="1"/>
  <c r="AH9" i="1"/>
  <c r="AL9" i="1"/>
  <c r="AP9" i="1"/>
  <c r="AT9" i="1"/>
  <c r="AX9" i="1"/>
  <c r="BB9" i="1"/>
  <c r="BF9" i="1"/>
  <c r="BJ9" i="1"/>
  <c r="BN9" i="1"/>
  <c r="BR9" i="1"/>
  <c r="BV9" i="1"/>
  <c r="BZ9" i="1"/>
  <c r="CD9" i="1"/>
  <c r="CH9" i="1"/>
  <c r="CL9" i="1"/>
  <c r="BR10" i="1"/>
  <c r="BV10" i="1"/>
  <c r="BZ10" i="1"/>
  <c r="CD10" i="1"/>
  <c r="CH10" i="1"/>
  <c r="CH14" i="1" s="1"/>
  <c r="F29" i="7" s="1"/>
  <c r="CL10" i="1"/>
  <c r="F11" i="1"/>
  <c r="J11" i="1"/>
  <c r="N11" i="1"/>
  <c r="R11" i="1"/>
  <c r="V11" i="1"/>
  <c r="Z11" i="1"/>
  <c r="Z14" i="1" s="1"/>
  <c r="F24" i="1" s="1"/>
  <c r="AD11" i="1"/>
  <c r="AH11" i="1"/>
  <c r="AL11" i="1"/>
  <c r="AP11" i="1"/>
  <c r="AT11" i="1"/>
  <c r="AX11" i="1"/>
  <c r="BB11" i="1"/>
  <c r="BF11" i="1"/>
  <c r="BF14" i="1" s="1"/>
  <c r="F32" i="1" s="1"/>
  <c r="F22" i="7" s="1"/>
  <c r="BJ11" i="1"/>
  <c r="BN11" i="1"/>
  <c r="BR11" i="1"/>
  <c r="BV11" i="1"/>
  <c r="BZ11" i="1"/>
  <c r="CD11" i="1"/>
  <c r="CH11" i="1"/>
  <c r="CL11" i="1"/>
  <c r="CL14" i="1" s="1"/>
  <c r="F30" i="7" s="1"/>
  <c r="F12" i="1"/>
  <c r="J12" i="1"/>
  <c r="N12" i="1"/>
  <c r="R12" i="1"/>
  <c r="V12" i="1"/>
  <c r="Z12" i="1"/>
  <c r="AD12" i="1"/>
  <c r="AH12" i="1"/>
  <c r="AL12" i="1"/>
  <c r="AP12" i="1"/>
  <c r="AT12" i="1"/>
  <c r="AX12" i="1"/>
  <c r="BB12" i="1"/>
  <c r="BF12" i="1"/>
  <c r="BJ12" i="1"/>
  <c r="BN12" i="1"/>
  <c r="BR12" i="1"/>
  <c r="BV12" i="1"/>
  <c r="BZ12" i="1"/>
  <c r="CD12" i="1"/>
  <c r="CH12" i="1"/>
  <c r="CL12" i="1"/>
  <c r="AP13" i="1"/>
  <c r="AT13" i="1"/>
  <c r="AX13" i="1"/>
  <c r="BB13" i="1"/>
  <c r="BF13" i="1"/>
  <c r="BJ13" i="1"/>
  <c r="BN13" i="1"/>
  <c r="BR13" i="1"/>
  <c r="BV13" i="1"/>
  <c r="BZ13" i="1"/>
  <c r="CD13" i="1"/>
  <c r="CH13" i="1"/>
  <c r="CL13" i="1"/>
  <c r="C14" i="1"/>
  <c r="D14" i="1"/>
  <c r="E14" i="1"/>
  <c r="G14" i="1"/>
  <c r="H14" i="1"/>
  <c r="E20" i="1" s="1"/>
  <c r="I14" i="1"/>
  <c r="K14" i="1"/>
  <c r="L14" i="1"/>
  <c r="M14" i="1"/>
  <c r="O14" i="1"/>
  <c r="C22" i="1" s="1"/>
  <c r="P14" i="1"/>
  <c r="E22" i="1" s="1"/>
  <c r="Q14" i="1"/>
  <c r="R14" i="1"/>
  <c r="S14" i="1"/>
  <c r="T14" i="1"/>
  <c r="U14" i="1"/>
  <c r="V14" i="1"/>
  <c r="W14" i="1"/>
  <c r="X14" i="1"/>
  <c r="E24" i="1" s="1"/>
  <c r="E14" i="7" s="1"/>
  <c r="Y14" i="1"/>
  <c r="AA14" i="1"/>
  <c r="AB14" i="1"/>
  <c r="AC14" i="1"/>
  <c r="AE14" i="1"/>
  <c r="C26" i="1" s="1"/>
  <c r="B10" i="2" s="1"/>
  <c r="AF14" i="1"/>
  <c r="AG14" i="1"/>
  <c r="AI14" i="1"/>
  <c r="AJ14" i="1"/>
  <c r="AK14" i="1"/>
  <c r="AM14" i="1"/>
  <c r="C28" i="1" s="1"/>
  <c r="B12" i="2" s="1"/>
  <c r="AN14" i="1"/>
  <c r="E28" i="1" s="1"/>
  <c r="E18" i="7" s="1"/>
  <c r="AO14" i="1"/>
  <c r="AQ14" i="1"/>
  <c r="AR14" i="1"/>
  <c r="AS14" i="1"/>
  <c r="AU14" i="1"/>
  <c r="C30" i="1" s="1"/>
  <c r="B14" i="2" s="1"/>
  <c r="AV14" i="1"/>
  <c r="E30" i="1" s="1"/>
  <c r="E20" i="7" s="1"/>
  <c r="AW14" i="1"/>
  <c r="AY14" i="1"/>
  <c r="AZ14" i="1"/>
  <c r="BA14" i="1"/>
  <c r="BB14" i="1"/>
  <c r="BC14" i="1"/>
  <c r="C32" i="1" s="1"/>
  <c r="B16" i="2" s="1"/>
  <c r="BD14" i="1"/>
  <c r="E32" i="1" s="1"/>
  <c r="E22" i="7" s="1"/>
  <c r="BE14" i="1"/>
  <c r="BG14" i="1"/>
  <c r="BH14" i="1"/>
  <c r="BI14" i="1"/>
  <c r="BK14" i="1"/>
  <c r="BL14" i="1"/>
  <c r="E24" i="7" s="1"/>
  <c r="BM14" i="1"/>
  <c r="BO14" i="1"/>
  <c r="BP14" i="1"/>
  <c r="BQ14" i="1"/>
  <c r="BS14" i="1"/>
  <c r="B20" i="2" s="1"/>
  <c r="BT14" i="1"/>
  <c r="BU14" i="1"/>
  <c r="BW14" i="1"/>
  <c r="BX14" i="1"/>
  <c r="BY14" i="1"/>
  <c r="CA14" i="1"/>
  <c r="B22" i="2" s="1"/>
  <c r="CB14" i="1"/>
  <c r="CC14" i="1"/>
  <c r="CE14" i="1"/>
  <c r="CF14" i="1"/>
  <c r="CG14" i="1"/>
  <c r="CI14" i="1"/>
  <c r="B24" i="2" s="1"/>
  <c r="CJ14" i="1"/>
  <c r="CK14" i="1"/>
  <c r="CJ15" i="1"/>
  <c r="C19" i="1"/>
  <c r="E19" i="1"/>
  <c r="B20" i="1"/>
  <c r="B21" i="1" s="1"/>
  <c r="C20" i="1"/>
  <c r="B4" i="2" s="1"/>
  <c r="D20" i="1"/>
  <c r="D21" i="1" s="1"/>
  <c r="C21" i="1"/>
  <c r="E21" i="1"/>
  <c r="F22" i="1"/>
  <c r="Q22" i="1"/>
  <c r="AI22" i="1"/>
  <c r="AI23" i="1" s="1"/>
  <c r="AI24" i="1" s="1"/>
  <c r="AI25" i="1" s="1"/>
  <c r="C23" i="1"/>
  <c r="B7" i="2" s="1"/>
  <c r="E23" i="1"/>
  <c r="F23" i="1"/>
  <c r="F13" i="7" s="1"/>
  <c r="Q23" i="1"/>
  <c r="C24" i="1"/>
  <c r="B8" i="2" s="1"/>
  <c r="Q24" i="1"/>
  <c r="Q25" i="1" s="1"/>
  <c r="Q26" i="1" s="1"/>
  <c r="Q27" i="1" s="1"/>
  <c r="Q28" i="1" s="1"/>
  <c r="Q29" i="1" s="1"/>
  <c r="Q30" i="1" s="1"/>
  <c r="Q31" i="1" s="1"/>
  <c r="Q32" i="1" s="1"/>
  <c r="Q33" i="1" s="1"/>
  <c r="Q34" i="1" s="1"/>
  <c r="Q35" i="1" s="1"/>
  <c r="C25" i="1"/>
  <c r="E25" i="1"/>
  <c r="E15" i="7" s="1"/>
  <c r="E26" i="1"/>
  <c r="E16" i="7" s="1"/>
  <c r="E27" i="1"/>
  <c r="C29" i="1"/>
  <c r="E29" i="1"/>
  <c r="C31" i="1"/>
  <c r="B15" i="2" s="1"/>
  <c r="E31" i="1"/>
  <c r="E21" i="7" s="1"/>
  <c r="F31" i="1"/>
  <c r="AG32" i="1"/>
  <c r="AG33" i="1" s="1"/>
  <c r="AG34" i="1" s="1"/>
  <c r="AG35" i="1" s="1"/>
  <c r="AG36" i="1" s="1"/>
  <c r="AG37" i="1" s="1"/>
  <c r="AG38" i="1" s="1"/>
  <c r="AG39" i="1" s="1"/>
  <c r="AG40" i="1" s="1"/>
  <c r="AG41" i="1" s="1"/>
  <c r="AG42" i="1" s="1"/>
  <c r="AG43" i="1" s="1"/>
  <c r="AG44" i="1" s="1"/>
  <c r="AG45" i="1" s="1"/>
  <c r="B5" i="2"/>
  <c r="B9" i="2"/>
  <c r="B11" i="2"/>
  <c r="B13" i="2"/>
  <c r="A14" i="2"/>
  <c r="A15" i="2"/>
  <c r="A16" i="2"/>
  <c r="B17" i="2"/>
  <c r="B18" i="2"/>
  <c r="B19" i="2"/>
  <c r="B21" i="2"/>
  <c r="B23" i="2"/>
  <c r="E11" i="7"/>
  <c r="F12" i="7"/>
  <c r="E13" i="7"/>
  <c r="E17" i="7"/>
  <c r="E19" i="7"/>
  <c r="D20" i="7"/>
  <c r="D21" i="7"/>
  <c r="F21" i="7"/>
  <c r="D22" i="7"/>
  <c r="E23" i="7"/>
  <c r="E25" i="7"/>
  <c r="E26" i="7"/>
  <c r="E27" i="7"/>
  <c r="E28" i="7"/>
  <c r="E29" i="7"/>
  <c r="E30" i="7"/>
  <c r="E33" i="1" l="1"/>
  <c r="E12" i="7"/>
  <c r="C33" i="1"/>
  <c r="B6" i="2"/>
  <c r="F14" i="7"/>
  <c r="F33" i="1"/>
  <c r="B22" i="1"/>
  <c r="A5" i="2"/>
  <c r="D22" i="1"/>
  <c r="D11" i="7"/>
  <c r="A4" i="2"/>
  <c r="A6" i="2" l="1"/>
  <c r="B23" i="1"/>
  <c r="D12" i="7"/>
  <c r="D23" i="1"/>
  <c r="D24" i="1" l="1"/>
  <c r="D13" i="7"/>
  <c r="A7" i="2"/>
  <c r="B24" i="1"/>
  <c r="A8" i="2" l="1"/>
  <c r="B25" i="1"/>
  <c r="D25" i="1"/>
  <c r="D14" i="7"/>
  <c r="D15" i="7" l="1"/>
  <c r="D26" i="1"/>
  <c r="B26" i="1"/>
  <c r="A9" i="2"/>
  <c r="B27" i="1" l="1"/>
  <c r="A10" i="2"/>
  <c r="D27" i="1"/>
  <c r="D16" i="7"/>
  <c r="D28" i="1" l="1"/>
  <c r="D17" i="7"/>
  <c r="A11" i="2"/>
  <c r="B28" i="1"/>
  <c r="A12" i="2" l="1"/>
  <c r="B29" i="1"/>
  <c r="A13" i="2" s="1"/>
  <c r="D18" i="7"/>
  <c r="D29" i="1"/>
  <c r="D19" i="7" s="1"/>
</calcChain>
</file>

<file path=xl/sharedStrings.xml><?xml version="1.0" encoding="utf-8"?>
<sst xmlns="http://schemas.openxmlformats.org/spreadsheetml/2006/main" count="114" uniqueCount="19">
  <si>
    <t>Div</t>
  </si>
  <si>
    <t>ROE</t>
  </si>
  <si>
    <t>PE</t>
  </si>
  <si>
    <t>MB</t>
  </si>
  <si>
    <t>Year</t>
  </si>
  <si>
    <t>Average Dividend Yield</t>
  </si>
  <si>
    <t>M/B</t>
  </si>
  <si>
    <t>Utility Group</t>
  </si>
  <si>
    <t>Atmos Energy Corporation (NYSE-ATO)</t>
  </si>
  <si>
    <t>Northwest Natural Gas Co. (NYSE-NWN)</t>
  </si>
  <si>
    <t>South Jersey Industries, Inc. (NYSE-SJI)</t>
  </si>
  <si>
    <t>Southwest Gas Corporation (NYSE-SWX)</t>
  </si>
  <si>
    <t>2001-2010 average</t>
  </si>
  <si>
    <t>&lt;Median</t>
  </si>
  <si>
    <t>NJR</t>
  </si>
  <si>
    <t>Spire</t>
  </si>
  <si>
    <t>One Gas</t>
  </si>
  <si>
    <t>Cheasapeake</t>
  </si>
  <si>
    <t>NiSource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</si>
</sst>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0.0"/>
    <numFmt numFmtId="166" formatCode="0.0%"/>
  </numFmts>
  <fonts count="8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3" fillId="0" borderId="0"/>
    <xf numFmtId="0" fontId="7" fillId="0" borderId="0"/>
    <xf numFmtId="9" fontId="1" fillId="0" borderId="0" applyFont="0" applyFill="0" applyBorder="0" applyAlignment="0" applyProtection="0"/>
  </cellStyleXfs>
  <cellXfs count="53">
    <xf numFmtId="0" fontId="0" fillId="0" borderId="0" xfId="0"/>
    <xf numFmtId="10" fontId="0" fillId="0" borderId="0" xfId="0" applyNumberFormat="1"/>
    <xf numFmtId="2" fontId="0" fillId="0" borderId="0" xfId="0" applyNumberFormat="1"/>
    <xf numFmtId="0" fontId="0" fillId="2" borderId="0" xfId="0" applyFill="1"/>
    <xf numFmtId="10" fontId="0" fillId="2" borderId="0" xfId="0" applyNumberFormat="1" applyFill="1"/>
    <xf numFmtId="2" fontId="1" fillId="0" borderId="0" xfId="0" applyNumberFormat="1" applyFont="1"/>
    <xf numFmtId="2" fontId="0" fillId="2" borderId="0" xfId="0" applyNumberFormat="1" applyFill="1"/>
    <xf numFmtId="0" fontId="2" fillId="2" borderId="1" xfId="0" applyFont="1" applyFill="1" applyBorder="1"/>
    <xf numFmtId="0" fontId="0" fillId="2" borderId="1" xfId="0" applyFill="1" applyBorder="1"/>
    <xf numFmtId="0" fontId="0" fillId="2" borderId="2" xfId="0" applyFill="1" applyBorder="1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/>
    <xf numFmtId="0" fontId="2" fillId="2" borderId="0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4" fillId="2" borderId="4" xfId="0" applyFont="1" applyFill="1" applyBorder="1"/>
    <xf numFmtId="0" fontId="4" fillId="2" borderId="5" xfId="0" applyFont="1" applyFill="1" applyBorder="1"/>
    <xf numFmtId="0" fontId="2" fillId="2" borderId="6" xfId="0" applyFont="1" applyFill="1" applyBorder="1"/>
    <xf numFmtId="0" fontId="2" fillId="2" borderId="7" xfId="0" applyFont="1" applyFill="1" applyBorder="1" applyAlignment="1">
      <alignment horizontal="center"/>
    </xf>
    <xf numFmtId="164" fontId="0" fillId="2" borderId="0" xfId="0" applyNumberFormat="1" applyFill="1" applyBorder="1" applyAlignment="1">
      <alignment horizontal="center"/>
    </xf>
    <xf numFmtId="164" fontId="0" fillId="2" borderId="3" xfId="0" applyNumberFormat="1" applyFill="1" applyBorder="1" applyAlignment="1">
      <alignment horizontal="center"/>
    </xf>
    <xf numFmtId="10" fontId="0" fillId="2" borderId="0" xfId="0" applyNumberFormat="1" applyFill="1" applyBorder="1" applyAlignment="1">
      <alignment horizontal="center"/>
    </xf>
    <xf numFmtId="10" fontId="0" fillId="2" borderId="0" xfId="0" applyNumberFormat="1" applyFill="1" applyAlignment="1">
      <alignment horizontal="center"/>
    </xf>
    <xf numFmtId="166" fontId="0" fillId="2" borderId="0" xfId="3" applyNumberFormat="1" applyFont="1" applyFill="1" applyBorder="1" applyAlignment="1">
      <alignment horizontal="center"/>
    </xf>
    <xf numFmtId="164" fontId="0" fillId="2" borderId="0" xfId="0" applyNumberFormat="1" applyFill="1" applyAlignment="1">
      <alignment horizontal="center"/>
    </xf>
    <xf numFmtId="10" fontId="0" fillId="2" borderId="0" xfId="3" applyNumberFormat="1" applyFont="1" applyFill="1" applyBorder="1" applyAlignment="1">
      <alignment horizontal="center"/>
    </xf>
    <xf numFmtId="164" fontId="3" fillId="2" borderId="0" xfId="0" applyNumberFormat="1" applyFont="1" applyFill="1" applyAlignment="1">
      <alignment horizontal="center"/>
    </xf>
    <xf numFmtId="164" fontId="3" fillId="2" borderId="0" xfId="0" applyNumberFormat="1" applyFont="1" applyFill="1" applyBorder="1" applyAlignment="1">
      <alignment horizontal="center"/>
    </xf>
    <xf numFmtId="10" fontId="3" fillId="2" borderId="0" xfId="0" applyNumberFormat="1" applyFont="1" applyFill="1" applyAlignment="1">
      <alignment horizontal="center"/>
    </xf>
    <xf numFmtId="166" fontId="3" fillId="2" borderId="0" xfId="3" applyNumberFormat="1" applyFont="1" applyFill="1" applyBorder="1" applyAlignment="1">
      <alignment horizontal="center"/>
    </xf>
    <xf numFmtId="10" fontId="3" fillId="2" borderId="0" xfId="3" applyNumberFormat="1" applyFont="1" applyFill="1" applyBorder="1" applyAlignment="1">
      <alignment horizontal="center"/>
    </xf>
    <xf numFmtId="10" fontId="0" fillId="2" borderId="0" xfId="0" quotePrefix="1" applyNumberFormat="1" applyFill="1" applyAlignment="1">
      <alignment horizontal="center"/>
    </xf>
    <xf numFmtId="164" fontId="0" fillId="2" borderId="0" xfId="0" quotePrefix="1" applyNumberFormat="1" applyFill="1" applyAlignment="1">
      <alignment horizontal="center"/>
    </xf>
    <xf numFmtId="164" fontId="3" fillId="2" borderId="0" xfId="0" quotePrefix="1" applyNumberFormat="1" applyFont="1" applyFill="1" applyAlignment="1">
      <alignment horizontal="center"/>
    </xf>
    <xf numFmtId="0" fontId="0" fillId="2" borderId="0" xfId="0" applyFill="1" applyBorder="1"/>
    <xf numFmtId="0" fontId="5" fillId="2" borderId="8" xfId="0" applyFont="1" applyFill="1" applyBorder="1" applyAlignment="1">
      <alignment horizontal="center"/>
    </xf>
    <xf numFmtId="10" fontId="5" fillId="2" borderId="0" xfId="0" applyNumberFormat="1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10" fontId="5" fillId="0" borderId="3" xfId="0" applyNumberFormat="1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2" fontId="3" fillId="2" borderId="0" xfId="0" applyNumberFormat="1" applyFont="1" applyFill="1" applyAlignment="1">
      <alignment horizontal="center"/>
    </xf>
    <xf numFmtId="0" fontId="6" fillId="2" borderId="2" xfId="0" applyFont="1" applyFill="1" applyBorder="1" applyAlignment="1">
      <alignment horizontal="center"/>
    </xf>
    <xf numFmtId="2" fontId="5" fillId="2" borderId="3" xfId="0" applyNumberFormat="1" applyFont="1" applyFill="1" applyBorder="1" applyAlignment="1">
      <alignment horizontal="center"/>
    </xf>
    <xf numFmtId="166" fontId="0" fillId="0" borderId="0" xfId="3" applyNumberFormat="1" applyFont="1"/>
    <xf numFmtId="166" fontId="0" fillId="0" borderId="0" xfId="0" applyNumberFormat="1"/>
    <xf numFmtId="0" fontId="3" fillId="0" borderId="0" xfId="0" applyFont="1"/>
    <xf numFmtId="165" fontId="0" fillId="2" borderId="0" xfId="0" applyNumberFormat="1" applyFill="1"/>
    <xf numFmtId="0" fontId="0" fillId="3" borderId="0" xfId="0" applyFill="1"/>
    <xf numFmtId="0" fontId="5" fillId="0" borderId="7" xfId="0" applyFont="1" applyBorder="1" applyAlignment="1">
      <alignment horizontal="center"/>
    </xf>
    <xf numFmtId="0" fontId="5" fillId="0" borderId="12" xfId="0" applyFont="1" applyBorder="1" applyAlignment="1">
      <alignment horizontal="center"/>
    </xf>
  </cellXfs>
  <cellStyles count="4">
    <cellStyle name="Normal" xfId="0" builtinId="0"/>
    <cellStyle name="Normal 2" xfId="1" xr:uid="{00000000-0005-0000-0000-000001000000}"/>
    <cellStyle name="Normal 3" xfId="2" xr:uid="{00000000-0005-0000-0000-000002000000}"/>
    <cellStyle name="Percent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7008343265792668E-2"/>
          <c:y val="0.10714285714285714"/>
          <c:w val="0.84624553039332573"/>
          <c:h val="0.798214285714285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'ROE-MTB Chart'!$E$8</c:f>
              <c:strCache>
                <c:ptCount val="1"/>
                <c:pt idx="0">
                  <c:v>ROE</c:v>
                </c:pt>
              </c:strCache>
            </c:strRef>
          </c:tx>
          <c:spPr>
            <a:solidFill>
              <a:srgbClr val="003366"/>
            </a:solidFill>
            <a:ln w="12700">
              <a:solidFill>
                <a:srgbClr val="000080"/>
              </a:solidFill>
              <a:prstDash val="solid"/>
            </a:ln>
          </c:spPr>
          <c:invertIfNegative val="0"/>
          <c:cat>
            <c:numRef>
              <c:f>'ROE-MTB Chart'!$D$11:$D$30</c:f>
              <c:numCache>
                <c:formatCode>General</c:formatCode>
                <c:ptCount val="20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</c:numCache>
            </c:numRef>
          </c:cat>
          <c:val>
            <c:numRef>
              <c:f>'ROE-MTB Chart'!$E$11:$E$30</c:f>
              <c:numCache>
                <c:formatCode>0.00%</c:formatCode>
                <c:ptCount val="20"/>
                <c:pt idx="0">
                  <c:v>9.0999999999999998E-2</c:v>
                </c:pt>
                <c:pt idx="1">
                  <c:v>0.10199999999999999</c:v>
                </c:pt>
                <c:pt idx="2">
                  <c:v>8.5000000000000006E-2</c:v>
                </c:pt>
                <c:pt idx="3">
                  <c:v>9.2999999999999999E-2</c:v>
                </c:pt>
                <c:pt idx="4">
                  <c:v>8.8999999999999996E-2</c:v>
                </c:pt>
                <c:pt idx="5">
                  <c:v>9.9000000000000005E-2</c:v>
                </c:pt>
                <c:pt idx="6">
                  <c:v>0.11699999999999999</c:v>
                </c:pt>
                <c:pt idx="7">
                  <c:v>0.111</c:v>
                </c:pt>
                <c:pt idx="8">
                  <c:v>0.11700000000000001</c:v>
                </c:pt>
                <c:pt idx="9">
                  <c:v>9.8500000000000004E-2</c:v>
                </c:pt>
                <c:pt idx="10">
                  <c:v>0.10300000000000001</c:v>
                </c:pt>
                <c:pt idx="11">
                  <c:v>0.10150000000000001</c:v>
                </c:pt>
                <c:pt idx="12">
                  <c:v>0.10299999999999999</c:v>
                </c:pt>
                <c:pt idx="13">
                  <c:v>9.7000000000000003E-2</c:v>
                </c:pt>
                <c:pt idx="14">
                  <c:v>9.4E-2</c:v>
                </c:pt>
                <c:pt idx="15">
                  <c:v>8.6999999999999994E-2</c:v>
                </c:pt>
                <c:pt idx="16">
                  <c:v>8.2000000000000003E-2</c:v>
                </c:pt>
                <c:pt idx="17">
                  <c:v>8.2000000000000003E-2</c:v>
                </c:pt>
                <c:pt idx="18">
                  <c:v>9.2999999999999999E-2</c:v>
                </c:pt>
                <c:pt idx="19">
                  <c:v>0.08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0D-40BF-8F4F-C67C48CDE7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057868560"/>
        <c:axId val="-2081865240"/>
      </c:barChart>
      <c:lineChart>
        <c:grouping val="standard"/>
        <c:varyColors val="0"/>
        <c:ser>
          <c:idx val="2"/>
          <c:order val="1"/>
          <c:tx>
            <c:strRef>
              <c:f>'ROE-MTB Chart'!$F$8</c:f>
              <c:strCache>
                <c:ptCount val="1"/>
                <c:pt idx="0">
                  <c:v>M/B</c:v>
                </c:pt>
              </c:strCache>
            </c:strRef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triangle"/>
            <c:size val="13"/>
            <c:spPr>
              <a:solidFill>
                <a:srgbClr val="333333"/>
              </a:solidFill>
              <a:ln>
                <a:solidFill>
                  <a:srgbClr val="333333"/>
                </a:solidFill>
                <a:prstDash val="solid"/>
              </a:ln>
            </c:spPr>
          </c:marker>
          <c:dPt>
            <c:idx val="1"/>
            <c:bubble3D val="0"/>
            <c:spPr>
              <a:ln w="12700">
                <a:solidFill>
                  <a:srgbClr val="333333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1A0D-40BF-8F4F-C67C48CDE739}"/>
              </c:ext>
            </c:extLst>
          </c:dPt>
          <c:cat>
            <c:numRef>
              <c:f>'ROE-MTB Chart'!$D$11:$D$30</c:f>
              <c:numCache>
                <c:formatCode>General</c:formatCode>
                <c:ptCount val="20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</c:numCache>
            </c:numRef>
          </c:cat>
          <c:val>
            <c:numRef>
              <c:f>'ROE-MTB Chart'!$F$11:$F$30</c:f>
              <c:numCache>
                <c:formatCode>0.00</c:formatCode>
                <c:ptCount val="20"/>
                <c:pt idx="0">
                  <c:v>1.3559000000000001</c:v>
                </c:pt>
                <c:pt idx="1">
                  <c:v>1.4976</c:v>
                </c:pt>
                <c:pt idx="2">
                  <c:v>1.56</c:v>
                </c:pt>
                <c:pt idx="3">
                  <c:v>1.4219999999999999</c:v>
                </c:pt>
                <c:pt idx="4">
                  <c:v>1.4863</c:v>
                </c:pt>
                <c:pt idx="5">
                  <c:v>1.6830000000000001</c:v>
                </c:pt>
                <c:pt idx="6">
                  <c:v>1.71655</c:v>
                </c:pt>
                <c:pt idx="7">
                  <c:v>1.8536999999999999</c:v>
                </c:pt>
                <c:pt idx="8">
                  <c:v>1.6874</c:v>
                </c:pt>
                <c:pt idx="9">
                  <c:v>1.3704000000000001</c:v>
                </c:pt>
                <c:pt idx="10">
                  <c:v>1.3933499999999999</c:v>
                </c:pt>
                <c:pt idx="11">
                  <c:v>1.4786999999999999</c:v>
                </c:pt>
                <c:pt idx="12">
                  <c:v>1.5937999999999999</c:v>
                </c:pt>
                <c:pt idx="13">
                  <c:v>1.5928499999999999</c:v>
                </c:pt>
                <c:pt idx="14" formatCode="General">
                  <c:v>1.6910000000000001</c:v>
                </c:pt>
                <c:pt idx="15" formatCode="General">
                  <c:v>1.7325000000000002</c:v>
                </c:pt>
                <c:pt idx="16" formatCode="General">
                  <c:v>1.8792</c:v>
                </c:pt>
                <c:pt idx="17" formatCode="General">
                  <c:v>2.1311999999999998</c:v>
                </c:pt>
                <c:pt idx="18" formatCode="General">
                  <c:v>2.0181</c:v>
                </c:pt>
                <c:pt idx="19" formatCode="General">
                  <c:v>2.2770000000000001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0D-40BF-8F4F-C67C48CDE7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081866024"/>
        <c:axId val="-2081866416"/>
      </c:lineChart>
      <c:catAx>
        <c:axId val="-2057868560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-208186524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2081865240"/>
        <c:scaling>
          <c:orientation val="minMax"/>
          <c:min val="0"/>
        </c:scaling>
        <c:delete val="0"/>
        <c:axPos val="l"/>
        <c:majorGridlines/>
        <c:minorGridlines/>
        <c:numFmt formatCode="0.0%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-2057868560"/>
        <c:crosses val="autoZero"/>
        <c:crossBetween val="between"/>
      </c:valAx>
      <c:catAx>
        <c:axId val="-20818660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-2081866416"/>
        <c:crosses val="autoZero"/>
        <c:auto val="0"/>
        <c:lblAlgn val="ctr"/>
        <c:lblOffset val="100"/>
        <c:noMultiLvlLbl val="0"/>
      </c:catAx>
      <c:valAx>
        <c:axId val="-2081866416"/>
        <c:scaling>
          <c:orientation val="minMax"/>
        </c:scaling>
        <c:delete val="0"/>
        <c:axPos val="r"/>
        <c:numFmt formatCode="0.0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-2081866024"/>
        <c:crosses val="max"/>
        <c:crossBetween val="between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5921052631578948"/>
          <c:y val="1.4285714285714285E-2"/>
          <c:w val="0.2776315789473684"/>
          <c:h val="4.761904761904762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50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1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000000000000022" r="0.75000000000000022" t="1" header="0.5" footer="0.5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770137524557956"/>
          <c:y val="7.3480761713296483E-2"/>
          <c:w val="0.84479371316306484"/>
          <c:h val="0.7304409821112786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3366"/>
            </a:solidFill>
            <a:ln w="12700">
              <a:solidFill>
                <a:srgbClr val="000080"/>
              </a:solidFill>
              <a:prstDash val="solid"/>
            </a:ln>
          </c:spPr>
          <c:invertIfNegative val="0"/>
          <c:cat>
            <c:numRef>
              <c:f>'Div Yield Graph'!$A$5:$A$24</c:f>
              <c:numCache>
                <c:formatCode>General</c:formatCode>
                <c:ptCount val="20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</c:numCache>
            </c:numRef>
          </c:cat>
          <c:val>
            <c:numRef>
              <c:f>'Div Yield Graph'!$B$5:$B$24</c:f>
              <c:numCache>
                <c:formatCode>0.00%</c:formatCode>
                <c:ptCount val="20"/>
                <c:pt idx="0">
                  <c:v>5.6000000000000001E-2</c:v>
                </c:pt>
                <c:pt idx="1">
                  <c:v>5.0999999999999997E-2</c:v>
                </c:pt>
                <c:pt idx="2">
                  <c:v>4.5999999999999999E-2</c:v>
                </c:pt>
                <c:pt idx="3">
                  <c:v>4.5999999999999999E-2</c:v>
                </c:pt>
                <c:pt idx="4">
                  <c:v>4.2000000000000003E-2</c:v>
                </c:pt>
                <c:pt idx="5">
                  <c:v>3.6999999999999998E-2</c:v>
                </c:pt>
                <c:pt idx="6">
                  <c:v>3.9100000000000003E-2</c:v>
                </c:pt>
                <c:pt idx="7">
                  <c:v>3.1E-2</c:v>
                </c:pt>
                <c:pt idx="8">
                  <c:v>3.3000000000000002E-2</c:v>
                </c:pt>
                <c:pt idx="9">
                  <c:v>3.95E-2</c:v>
                </c:pt>
                <c:pt idx="10">
                  <c:v>3.85E-2</c:v>
                </c:pt>
                <c:pt idx="11">
                  <c:v>3.5000000000000003E-2</c:v>
                </c:pt>
                <c:pt idx="12">
                  <c:v>3.6000000000000004E-2</c:v>
                </c:pt>
                <c:pt idx="13">
                  <c:v>3.4000000000000002E-2</c:v>
                </c:pt>
                <c:pt idx="14">
                  <c:v>3.1E-2</c:v>
                </c:pt>
                <c:pt idx="15">
                  <c:v>3.1E-2</c:v>
                </c:pt>
                <c:pt idx="16">
                  <c:v>2.8000000000000001E-2</c:v>
                </c:pt>
                <c:pt idx="17">
                  <c:v>2.7E-2</c:v>
                </c:pt>
                <c:pt idx="18">
                  <c:v>2.7E-2</c:v>
                </c:pt>
                <c:pt idx="19">
                  <c:v>2.9000000000000001E-2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56-46CE-9564-CCF728CFCE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7443656"/>
        <c:axId val="307442872"/>
      </c:barChart>
      <c:catAx>
        <c:axId val="3074436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en-US"/>
          </a:p>
        </c:txPr>
        <c:crossAx val="307442872"/>
        <c:crosses val="autoZero"/>
        <c:auto val="1"/>
        <c:lblAlgn val="ctr"/>
        <c:lblOffset val="100"/>
        <c:tickMarkSkip val="1"/>
        <c:noMultiLvlLbl val="0"/>
      </c:catAx>
      <c:valAx>
        <c:axId val="30744287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Dividend Yield</a:t>
                </a:r>
              </a:p>
            </c:rich>
          </c:tx>
          <c:layout>
            <c:manualLayout>
              <c:xMode val="edge"/>
              <c:yMode val="edge"/>
              <c:x val="1.5717142500044638E-2"/>
              <c:y val="0.33893635635971037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30744365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1" i="0" u="none" strike="noStrike" baseline="0">
          <a:solidFill>
            <a:srgbClr val="000000"/>
          </a:solidFill>
          <a:latin typeface="Times New Roman" pitchFamily="18" charset="0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276225</xdr:colOff>
      <xdr:row>4</xdr:row>
      <xdr:rowOff>123825</xdr:rowOff>
    </xdr:from>
    <xdr:to>
      <xdr:col>19</xdr:col>
      <xdr:colOff>518160</xdr:colOff>
      <xdr:row>30</xdr:row>
      <xdr:rowOff>0</xdr:rowOff>
    </xdr:to>
    <xdr:graphicFrame macro="">
      <xdr:nvGraphicFramePr>
        <xdr:cNvPr id="20540" name="Chart 1">
          <a:extLst>
            <a:ext uri="{FF2B5EF4-FFF2-40B4-BE49-F238E27FC236}">
              <a16:creationId xmlns:a16="http://schemas.microsoft.com/office/drawing/2014/main" id="{00000000-0008-0000-0000-00003C5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495300</xdr:colOff>
      <xdr:row>1</xdr:row>
      <xdr:rowOff>0</xdr:rowOff>
    </xdr:from>
    <xdr:to>
      <xdr:col>12</xdr:col>
      <xdr:colOff>0</xdr:colOff>
      <xdr:row>17</xdr:row>
      <xdr:rowOff>95250</xdr:rowOff>
    </xdr:to>
    <xdr:graphicFrame macro="">
      <xdr:nvGraphicFramePr>
        <xdr:cNvPr id="2115" name="Chart 1">
          <a:extLst>
            <a:ext uri="{FF2B5EF4-FFF2-40B4-BE49-F238E27FC236}">
              <a16:creationId xmlns:a16="http://schemas.microsoft.com/office/drawing/2014/main" id="{00000000-0008-0000-0100-000043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jrw\Excel\Stock%20and%20Bond%20Returns\bond%20and%20stock%20returns%20-%2020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tock Returns"/>
      <sheetName val="Bond Returns"/>
      <sheetName val="ALL DATA"/>
      <sheetName val="Stocks and Bonds Yr SD"/>
      <sheetName val="Stocks and Bonds MO SD"/>
      <sheetName val="LT Treasury Yield Chart"/>
      <sheetName val="Real Int Rates"/>
      <sheetName val="Risk Premium Chart"/>
    </sheetNames>
    <sheetDataSet>
      <sheetData sheetId="0"/>
      <sheetData sheetId="1"/>
      <sheetData sheetId="2">
        <row r="8">
          <cell r="A8">
            <v>1926</v>
          </cell>
          <cell r="O8">
            <v>7.7695239461601284E-2</v>
          </cell>
        </row>
        <row r="9">
          <cell r="A9">
            <v>1927</v>
          </cell>
        </row>
        <row r="10">
          <cell r="A10">
            <v>1928</v>
          </cell>
        </row>
        <row r="11">
          <cell r="A11">
            <v>1929</v>
          </cell>
        </row>
        <row r="12">
          <cell r="A12">
            <v>1930</v>
          </cell>
        </row>
        <row r="13">
          <cell r="A13">
            <v>1931</v>
          </cell>
        </row>
        <row r="14">
          <cell r="A14">
            <v>1932</v>
          </cell>
        </row>
        <row r="15">
          <cell r="A15">
            <v>1933</v>
          </cell>
        </row>
        <row r="16">
          <cell r="A16">
            <v>1934</v>
          </cell>
        </row>
        <row r="17">
          <cell r="A17">
            <v>1935</v>
          </cell>
        </row>
        <row r="18">
          <cell r="A18">
            <v>1936</v>
          </cell>
        </row>
        <row r="19">
          <cell r="A19">
            <v>1937</v>
          </cell>
        </row>
        <row r="20">
          <cell r="A20">
            <v>1938</v>
          </cell>
        </row>
        <row r="21">
          <cell r="A21">
            <v>1939</v>
          </cell>
        </row>
        <row r="22">
          <cell r="A22">
            <v>1940</v>
          </cell>
        </row>
        <row r="23">
          <cell r="A23">
            <v>1941</v>
          </cell>
        </row>
        <row r="24">
          <cell r="A24">
            <v>1942</v>
          </cell>
        </row>
        <row r="25">
          <cell r="A25">
            <v>1943</v>
          </cell>
        </row>
        <row r="26">
          <cell r="A26">
            <v>1944</v>
          </cell>
        </row>
        <row r="27">
          <cell r="A27">
            <v>1945</v>
          </cell>
        </row>
        <row r="28">
          <cell r="A28">
            <v>1946</v>
          </cell>
        </row>
        <row r="29">
          <cell r="A29">
            <v>1947</v>
          </cell>
        </row>
        <row r="30">
          <cell r="A30">
            <v>1948</v>
          </cell>
        </row>
        <row r="31">
          <cell r="A31">
            <v>1949</v>
          </cell>
        </row>
        <row r="32">
          <cell r="A32">
            <v>1950</v>
          </cell>
        </row>
        <row r="33">
          <cell r="A33">
            <v>1951</v>
          </cell>
        </row>
        <row r="34">
          <cell r="A34">
            <v>1952</v>
          </cell>
        </row>
        <row r="35">
          <cell r="A35">
            <v>1953</v>
          </cell>
        </row>
        <row r="36">
          <cell r="A36">
            <v>1954</v>
          </cell>
        </row>
        <row r="37">
          <cell r="A37">
            <v>1955</v>
          </cell>
        </row>
        <row r="38">
          <cell r="A38">
            <v>1956</v>
          </cell>
        </row>
        <row r="39">
          <cell r="A39">
            <v>1957</v>
          </cell>
        </row>
        <row r="40">
          <cell r="A40">
            <v>1958</v>
          </cell>
        </row>
        <row r="41">
          <cell r="A41">
            <v>1959</v>
          </cell>
        </row>
        <row r="42">
          <cell r="A42">
            <v>1960</v>
          </cell>
        </row>
        <row r="43">
          <cell r="A43">
            <v>1961</v>
          </cell>
        </row>
        <row r="44">
          <cell r="A44">
            <v>1962</v>
          </cell>
        </row>
        <row r="45">
          <cell r="A45">
            <v>1963</v>
          </cell>
        </row>
        <row r="46">
          <cell r="A46">
            <v>1964</v>
          </cell>
        </row>
        <row r="47">
          <cell r="A47">
            <v>1965</v>
          </cell>
        </row>
        <row r="48">
          <cell r="A48">
            <v>1966</v>
          </cell>
        </row>
        <row r="49">
          <cell r="A49">
            <v>1967</v>
          </cell>
        </row>
        <row r="50">
          <cell r="A50">
            <v>1968</v>
          </cell>
        </row>
        <row r="51">
          <cell r="A51">
            <v>1969</v>
          </cell>
        </row>
        <row r="52">
          <cell r="A52">
            <v>1970</v>
          </cell>
        </row>
        <row r="53">
          <cell r="A53">
            <v>1971</v>
          </cell>
        </row>
        <row r="54">
          <cell r="A54">
            <v>1972</v>
          </cell>
        </row>
        <row r="55">
          <cell r="A55">
            <v>1973</v>
          </cell>
        </row>
        <row r="56">
          <cell r="A56">
            <v>1974</v>
          </cell>
        </row>
        <row r="57">
          <cell r="A57">
            <v>1975</v>
          </cell>
        </row>
        <row r="58">
          <cell r="A58">
            <v>1976</v>
          </cell>
        </row>
        <row r="59">
          <cell r="A59">
            <v>1977</v>
          </cell>
        </row>
        <row r="60">
          <cell r="A60">
            <v>1978</v>
          </cell>
        </row>
        <row r="61">
          <cell r="A61">
            <v>1979</v>
          </cell>
        </row>
        <row r="62">
          <cell r="A62">
            <v>1980</v>
          </cell>
        </row>
        <row r="63">
          <cell r="A63">
            <v>1981</v>
          </cell>
        </row>
        <row r="64">
          <cell r="A64">
            <v>1982</v>
          </cell>
        </row>
        <row r="65">
          <cell r="A65">
            <v>1983</v>
          </cell>
        </row>
        <row r="66">
          <cell r="A66">
            <v>1984</v>
          </cell>
        </row>
        <row r="67">
          <cell r="A67">
            <v>1985</v>
          </cell>
        </row>
        <row r="68">
          <cell r="A68">
            <v>1986</v>
          </cell>
        </row>
        <row r="69">
          <cell r="A69">
            <v>1987</v>
          </cell>
        </row>
        <row r="70">
          <cell r="A70">
            <v>1988</v>
          </cell>
        </row>
        <row r="71">
          <cell r="A71">
            <v>1989</v>
          </cell>
        </row>
        <row r="72">
          <cell r="A72">
            <v>1990</v>
          </cell>
        </row>
        <row r="73">
          <cell r="A73">
            <v>1991</v>
          </cell>
        </row>
        <row r="74">
          <cell r="A74">
            <v>1992</v>
          </cell>
        </row>
        <row r="75">
          <cell r="A75">
            <v>1993</v>
          </cell>
        </row>
        <row r="76">
          <cell r="A76">
            <v>1994</v>
          </cell>
        </row>
        <row r="77">
          <cell r="A77">
            <v>1995</v>
          </cell>
        </row>
        <row r="78">
          <cell r="A78">
            <v>1996</v>
          </cell>
        </row>
        <row r="79">
          <cell r="A79">
            <v>1997</v>
          </cell>
        </row>
        <row r="80">
          <cell r="A80">
            <v>1998</v>
          </cell>
        </row>
        <row r="81">
          <cell r="A81">
            <v>1999</v>
          </cell>
        </row>
        <row r="82">
          <cell r="A82">
            <v>2000</v>
          </cell>
        </row>
        <row r="83">
          <cell r="A83" t="str">
            <v>avg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3:V33"/>
  <sheetViews>
    <sheetView tabSelected="1" topLeftCell="B3" workbookViewId="0">
      <selection activeCell="U27" sqref="U27"/>
    </sheetView>
  </sheetViews>
  <sheetFormatPr defaultRowHeight="12.3" x14ac:dyDescent="0.4"/>
  <cols>
    <col min="6" max="6" width="10.27734375" bestFit="1" customWidth="1"/>
  </cols>
  <sheetData>
    <row r="3" spans="3:22" x14ac:dyDescent="0.4"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</row>
    <row r="4" spans="3:22" x14ac:dyDescent="0.4"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</row>
    <row r="5" spans="3:22" x14ac:dyDescent="0.4">
      <c r="F5" s="3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</row>
    <row r="6" spans="3:22" x14ac:dyDescent="0.4">
      <c r="C6" s="3"/>
      <c r="D6" s="33"/>
      <c r="E6" s="33"/>
      <c r="F6" s="33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50"/>
      <c r="V6" s="50"/>
    </row>
    <row r="7" spans="3:22" x14ac:dyDescent="0.4">
      <c r="C7" s="3"/>
      <c r="D7" s="33"/>
      <c r="E7" s="33"/>
      <c r="F7" s="33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  <c r="U7" s="50"/>
      <c r="V7" s="50"/>
    </row>
    <row r="8" spans="3:22" x14ac:dyDescent="0.4">
      <c r="C8" s="3"/>
      <c r="D8" s="36" t="s">
        <v>4</v>
      </c>
      <c r="E8" s="37" t="s">
        <v>1</v>
      </c>
      <c r="F8" s="44" t="s">
        <v>6</v>
      </c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</row>
    <row r="9" spans="3:22" ht="12.6" x14ac:dyDescent="0.45">
      <c r="C9" s="3"/>
      <c r="D9" s="34">
        <v>1998</v>
      </c>
      <c r="E9" s="35">
        <v>0.11466666666666667</v>
      </c>
      <c r="F9" s="45">
        <v>1.9349222222222222</v>
      </c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</row>
    <row r="10" spans="3:22" ht="12.6" x14ac:dyDescent="0.45">
      <c r="C10" s="3"/>
      <c r="D10" s="34">
        <v>1999</v>
      </c>
      <c r="E10" s="35">
        <v>0.10377777777777777</v>
      </c>
      <c r="F10" s="45">
        <v>1.5971873333333333</v>
      </c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</row>
    <row r="11" spans="3:22" ht="12.6" x14ac:dyDescent="0.45">
      <c r="C11" s="3"/>
      <c r="D11" s="34">
        <f>'ROE and MB Data'!D21</f>
        <v>2000</v>
      </c>
      <c r="E11" s="35">
        <f>'ROE and MB Data'!E21</f>
        <v>9.0999999999999998E-2</v>
      </c>
      <c r="F11" s="45">
        <f>'ROE and MB Data'!F21</f>
        <v>1.3559000000000001</v>
      </c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</row>
    <row r="12" spans="3:22" ht="12.6" x14ac:dyDescent="0.45">
      <c r="C12" s="3"/>
      <c r="D12" s="34">
        <f>'ROE and MB Data'!D22</f>
        <v>2001</v>
      </c>
      <c r="E12" s="35">
        <f>'ROE and MB Data'!E22</f>
        <v>0.10199999999999999</v>
      </c>
      <c r="F12" s="45">
        <f>'ROE and MB Data'!F22</f>
        <v>1.4976</v>
      </c>
      <c r="G12" s="50"/>
      <c r="H12" s="50"/>
      <c r="I12" s="50"/>
      <c r="J12" s="50"/>
      <c r="K12" s="50"/>
      <c r="L12" s="50"/>
      <c r="M12" s="50"/>
      <c r="N12" s="50"/>
      <c r="O12" s="50"/>
      <c r="P12" s="50"/>
      <c r="Q12" s="50"/>
      <c r="R12" s="50"/>
      <c r="S12" s="50"/>
      <c r="T12" s="50"/>
      <c r="U12" s="50"/>
      <c r="V12" s="50"/>
    </row>
    <row r="13" spans="3:22" ht="12.6" x14ac:dyDescent="0.45">
      <c r="C13" s="3"/>
      <c r="D13" s="34">
        <f>'ROE and MB Data'!D23</f>
        <v>2002</v>
      </c>
      <c r="E13" s="35">
        <f>'ROE and MB Data'!E23</f>
        <v>8.5000000000000006E-2</v>
      </c>
      <c r="F13" s="45">
        <f>'ROE and MB Data'!F23</f>
        <v>1.56</v>
      </c>
      <c r="G13" s="50"/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</row>
    <row r="14" spans="3:22" ht="12.6" x14ac:dyDescent="0.45">
      <c r="C14" s="3"/>
      <c r="D14" s="34">
        <f>'ROE and MB Data'!D24</f>
        <v>2003</v>
      </c>
      <c r="E14" s="35">
        <f>'ROE and MB Data'!E24</f>
        <v>9.2999999999999999E-2</v>
      </c>
      <c r="F14" s="45">
        <f>'ROE and MB Data'!F24</f>
        <v>1.4219999999999999</v>
      </c>
      <c r="G14" s="50"/>
      <c r="H14" s="50"/>
      <c r="I14" s="50"/>
      <c r="J14" s="50"/>
      <c r="K14" s="50"/>
      <c r="L14" s="50"/>
      <c r="M14" s="50"/>
      <c r="N14" s="50"/>
      <c r="O14" s="50"/>
      <c r="P14" s="50"/>
      <c r="Q14" s="50"/>
      <c r="R14" s="50"/>
      <c r="S14" s="50"/>
      <c r="T14" s="50"/>
      <c r="U14" s="50"/>
      <c r="V14" s="50"/>
    </row>
    <row r="15" spans="3:22" ht="12.6" x14ac:dyDescent="0.45">
      <c r="C15" s="3"/>
      <c r="D15" s="34">
        <f>'ROE and MB Data'!D25</f>
        <v>2004</v>
      </c>
      <c r="E15" s="35">
        <f>'ROE and MB Data'!E25</f>
        <v>8.8999999999999996E-2</v>
      </c>
      <c r="F15" s="45">
        <f>'ROE and MB Data'!F25</f>
        <v>1.4863</v>
      </c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</row>
    <row r="16" spans="3:22" ht="12.6" x14ac:dyDescent="0.45">
      <c r="C16" s="3"/>
      <c r="D16" s="34">
        <f>'ROE and MB Data'!D26</f>
        <v>2005</v>
      </c>
      <c r="E16" s="35">
        <f>'ROE and MB Data'!E26</f>
        <v>9.9000000000000005E-2</v>
      </c>
      <c r="F16" s="45">
        <f>'ROE and MB Data'!F26</f>
        <v>1.6830000000000001</v>
      </c>
      <c r="G16" s="50"/>
      <c r="H16" s="50"/>
      <c r="I16" s="50"/>
      <c r="J16" s="50"/>
      <c r="K16" s="50"/>
      <c r="L16" s="50"/>
      <c r="M16" s="50"/>
      <c r="N16" s="50"/>
      <c r="O16" s="50"/>
      <c r="P16" s="50"/>
      <c r="Q16" s="50"/>
      <c r="R16" s="50"/>
      <c r="S16" s="50"/>
      <c r="T16" s="50"/>
      <c r="U16" s="50"/>
      <c r="V16" s="50"/>
    </row>
    <row r="17" spans="3:22" ht="12.6" x14ac:dyDescent="0.45">
      <c r="C17" s="3"/>
      <c r="D17" s="34">
        <f>'ROE and MB Data'!D27</f>
        <v>2006</v>
      </c>
      <c r="E17" s="35">
        <f>'ROE and MB Data'!E27</f>
        <v>0.11699999999999999</v>
      </c>
      <c r="F17" s="45">
        <f>'ROE and MB Data'!F27</f>
        <v>1.71655</v>
      </c>
      <c r="G17" s="50"/>
      <c r="H17" s="50"/>
      <c r="I17" s="50"/>
      <c r="J17" s="50"/>
      <c r="K17" s="50"/>
      <c r="L17" s="50"/>
      <c r="M17" s="50"/>
      <c r="N17" s="50"/>
      <c r="O17" s="50"/>
      <c r="P17" s="50"/>
      <c r="Q17" s="50"/>
      <c r="R17" s="50"/>
      <c r="S17" s="50"/>
      <c r="T17" s="50"/>
      <c r="U17" s="50"/>
      <c r="V17" s="50"/>
    </row>
    <row r="18" spans="3:22" ht="12.6" x14ac:dyDescent="0.45">
      <c r="D18" s="34">
        <f>'ROE and MB Data'!D28</f>
        <v>2007</v>
      </c>
      <c r="E18" s="35">
        <f>'ROE and MB Data'!E28</f>
        <v>0.111</v>
      </c>
      <c r="F18" s="45">
        <f>'ROE and MB Data'!F28</f>
        <v>1.8536999999999999</v>
      </c>
      <c r="G18" s="50"/>
      <c r="H18" s="50"/>
      <c r="I18" s="50"/>
      <c r="J18" s="50"/>
      <c r="K18" s="50"/>
      <c r="L18" s="50"/>
      <c r="M18" s="50"/>
      <c r="N18" s="50"/>
      <c r="O18" s="50"/>
      <c r="P18" s="50"/>
      <c r="Q18" s="50"/>
      <c r="R18" s="50"/>
      <c r="S18" s="50"/>
      <c r="T18" s="50"/>
      <c r="U18" s="50"/>
      <c r="V18" s="50"/>
    </row>
    <row r="19" spans="3:22" ht="12.6" x14ac:dyDescent="0.45">
      <c r="D19" s="34">
        <f>'ROE and MB Data'!D29</f>
        <v>2008</v>
      </c>
      <c r="E19" s="35">
        <f>'ROE and MB Data'!E29</f>
        <v>0.11700000000000001</v>
      </c>
      <c r="F19" s="45">
        <f>'ROE and MB Data'!F29</f>
        <v>1.6874</v>
      </c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</row>
    <row r="20" spans="3:22" ht="12.6" x14ac:dyDescent="0.45">
      <c r="D20" s="34">
        <f>'ROE and MB Data'!D30</f>
        <v>2009</v>
      </c>
      <c r="E20" s="35">
        <f>'ROE and MB Data'!E30</f>
        <v>9.8500000000000004E-2</v>
      </c>
      <c r="F20" s="45">
        <f>'ROE and MB Data'!F30</f>
        <v>1.3704000000000001</v>
      </c>
      <c r="G20" s="50"/>
      <c r="H20" s="50"/>
      <c r="I20" s="50"/>
      <c r="J20" s="50"/>
      <c r="K20" s="50"/>
      <c r="L20" s="50"/>
      <c r="M20" s="50"/>
      <c r="N20" s="50"/>
      <c r="O20" s="50"/>
      <c r="P20" s="50"/>
      <c r="Q20" s="50"/>
      <c r="R20" s="50"/>
      <c r="S20" s="50"/>
      <c r="T20" s="50"/>
      <c r="U20" s="50"/>
      <c r="V20" s="50"/>
    </row>
    <row r="21" spans="3:22" ht="12.6" x14ac:dyDescent="0.45">
      <c r="D21" s="34">
        <f>'ROE and MB Data'!D31</f>
        <v>2010</v>
      </c>
      <c r="E21" s="35">
        <f>'ROE and MB Data'!E31</f>
        <v>0.10300000000000001</v>
      </c>
      <c r="F21" s="45">
        <f>'ROE and MB Data'!F31</f>
        <v>1.3933499999999999</v>
      </c>
      <c r="G21" s="50"/>
      <c r="H21" s="50"/>
      <c r="I21" s="50"/>
      <c r="J21" s="50"/>
      <c r="K21" s="50"/>
      <c r="L21" s="50"/>
      <c r="M21" s="50"/>
      <c r="N21" s="50"/>
      <c r="O21" s="50"/>
      <c r="P21" s="50"/>
      <c r="Q21" s="50"/>
      <c r="R21" s="50"/>
      <c r="S21" s="50"/>
      <c r="T21" s="50"/>
      <c r="U21" s="50"/>
      <c r="V21" s="50"/>
    </row>
    <row r="22" spans="3:22" ht="12.6" x14ac:dyDescent="0.45">
      <c r="D22" s="34">
        <f>'ROE and MB Data'!D32</f>
        <v>2011</v>
      </c>
      <c r="E22" s="35">
        <f>'ROE and MB Data'!E32</f>
        <v>0.10150000000000001</v>
      </c>
      <c r="F22" s="45">
        <f>'ROE and MB Data'!F32</f>
        <v>1.4786999999999999</v>
      </c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</row>
    <row r="23" spans="3:22" x14ac:dyDescent="0.4">
      <c r="D23">
        <v>2012</v>
      </c>
      <c r="E23" s="1">
        <f>'ROE and MB Data'!BH14</f>
        <v>0.10299999999999999</v>
      </c>
      <c r="F23" s="2">
        <f>'ROE and MB Data'!BJ14</f>
        <v>1.5937999999999999</v>
      </c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50"/>
      <c r="V23" s="50"/>
    </row>
    <row r="24" spans="3:22" x14ac:dyDescent="0.4">
      <c r="D24">
        <v>2013</v>
      </c>
      <c r="E24" s="1">
        <f>'ROE and MB Data'!BL14</f>
        <v>9.7000000000000003E-2</v>
      </c>
      <c r="F24" s="6">
        <f>'ROE and MB Data'!BN14</f>
        <v>1.5928499999999999</v>
      </c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</row>
    <row r="25" spans="3:22" x14ac:dyDescent="0.4">
      <c r="D25">
        <v>2014</v>
      </c>
      <c r="E25" s="1">
        <f>'ROE and MB Data'!BP14</f>
        <v>9.4E-2</v>
      </c>
      <c r="F25" s="3">
        <f>'ROE and MB Data'!BR14</f>
        <v>1.6910000000000001</v>
      </c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</row>
    <row r="26" spans="3:22" x14ac:dyDescent="0.4">
      <c r="D26">
        <v>2015</v>
      </c>
      <c r="E26" s="1">
        <f>'ROE and MB Data'!BT14</f>
        <v>8.6999999999999994E-2</v>
      </c>
      <c r="F26" s="3">
        <f>'ROE and MB Data'!BV14</f>
        <v>1.7325000000000002</v>
      </c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50"/>
      <c r="T26" s="50"/>
      <c r="U26" s="50"/>
      <c r="V26" s="50"/>
    </row>
    <row r="27" spans="3:22" x14ac:dyDescent="0.4">
      <c r="D27">
        <v>2016</v>
      </c>
      <c r="E27" s="1">
        <f>'ROE and MB Data'!BX14</f>
        <v>8.2000000000000003E-2</v>
      </c>
      <c r="F27" s="3">
        <f>'ROE and MB Data'!BZ14</f>
        <v>1.8792</v>
      </c>
      <c r="G27" s="50"/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50"/>
      <c r="S27" s="50"/>
      <c r="T27" s="50"/>
      <c r="U27" s="50"/>
      <c r="V27" s="50"/>
    </row>
    <row r="28" spans="3:22" x14ac:dyDescent="0.4">
      <c r="D28">
        <v>2017</v>
      </c>
      <c r="E28" s="1">
        <f>'ROE and MB Data'!BX14</f>
        <v>8.2000000000000003E-2</v>
      </c>
      <c r="F28" s="3">
        <f>'ROE and MB Data'!CD14</f>
        <v>2.1311999999999998</v>
      </c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50"/>
      <c r="V28" s="50"/>
    </row>
    <row r="29" spans="3:22" x14ac:dyDescent="0.4">
      <c r="D29">
        <v>2018</v>
      </c>
      <c r="E29" s="1">
        <f>'ROE and MB Data'!CF14</f>
        <v>9.2999999999999999E-2</v>
      </c>
      <c r="F29" s="3">
        <f>'ROE and MB Data'!CH14</f>
        <v>2.0181</v>
      </c>
      <c r="G29" s="50"/>
      <c r="H29" s="50"/>
      <c r="I29" s="50"/>
      <c r="J29" s="50"/>
      <c r="K29" s="50"/>
      <c r="L29" s="50"/>
      <c r="M29" s="50"/>
      <c r="N29" s="50"/>
      <c r="O29" s="50"/>
      <c r="P29" s="50"/>
      <c r="Q29" s="50"/>
      <c r="R29" s="50"/>
      <c r="S29" s="50"/>
      <c r="T29" s="50"/>
      <c r="U29" s="50"/>
      <c r="V29" s="50"/>
    </row>
    <row r="30" spans="3:22" x14ac:dyDescent="0.4">
      <c r="D30">
        <v>2019</v>
      </c>
      <c r="E30" s="1">
        <f>'ROE and MB Data'!CJ14</f>
        <v>0.08</v>
      </c>
      <c r="F30" s="3">
        <f>'ROE and MB Data'!CL14</f>
        <v>2.2770000000000001</v>
      </c>
      <c r="G30" s="50"/>
      <c r="H30" s="50"/>
      <c r="I30" s="50"/>
      <c r="J30" s="50"/>
      <c r="K30" s="50"/>
      <c r="L30" s="50"/>
      <c r="M30" s="50"/>
      <c r="N30" s="50"/>
      <c r="O30" s="50"/>
      <c r="P30" s="50"/>
      <c r="Q30" s="50"/>
      <c r="R30" s="50"/>
      <c r="S30" s="50"/>
      <c r="T30" s="50"/>
      <c r="U30" s="50"/>
      <c r="V30" s="50"/>
    </row>
    <row r="31" spans="3:22" x14ac:dyDescent="0.4">
      <c r="F31" s="3"/>
      <c r="G31" s="50"/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/>
      <c r="T31" s="50"/>
      <c r="U31" s="50"/>
      <c r="V31" s="50"/>
    </row>
    <row r="32" spans="3:22" x14ac:dyDescent="0.4">
      <c r="G32" s="50"/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/>
      <c r="T32" s="50"/>
      <c r="U32" s="50"/>
      <c r="V32" s="50"/>
    </row>
    <row r="33" spans="7:22" x14ac:dyDescent="0.4">
      <c r="G33" s="50"/>
      <c r="H33" s="50"/>
      <c r="I33" s="50"/>
      <c r="J33" s="50"/>
      <c r="K33" s="50"/>
      <c r="L33" s="50"/>
      <c r="M33" s="50"/>
      <c r="N33" s="50"/>
      <c r="O33" s="50"/>
      <c r="P33" s="50"/>
      <c r="Q33" s="50"/>
      <c r="R33" s="50"/>
      <c r="S33" s="50"/>
      <c r="T33" s="50"/>
      <c r="U33" s="50"/>
      <c r="V33" s="50"/>
    </row>
  </sheetData>
  <phoneticPr fontId="0" type="noConversion"/>
  <pageMargins left="0.75" right="0.75" top="1" bottom="1" header="0.5" footer="0.5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24"/>
  <sheetViews>
    <sheetView workbookViewId="0">
      <selection activeCell="I25" sqref="I25"/>
    </sheetView>
  </sheetViews>
  <sheetFormatPr defaultRowHeight="12.3" x14ac:dyDescent="0.4"/>
  <cols>
    <col min="2" max="2" width="20" bestFit="1" customWidth="1"/>
  </cols>
  <sheetData>
    <row r="1" spans="1:14" x14ac:dyDescent="0.4"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14" ht="12.6" x14ac:dyDescent="0.45">
      <c r="A2" s="51" t="s">
        <v>7</v>
      </c>
      <c r="B2" s="5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 ht="12.6" x14ac:dyDescent="0.45">
      <c r="A3" s="38" t="s">
        <v>4</v>
      </c>
      <c r="B3" s="39" t="s">
        <v>5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pans="1:14" ht="12.6" x14ac:dyDescent="0.45">
      <c r="A4" s="40">
        <f>'ROE and MB Data'!B20</f>
        <v>1999</v>
      </c>
      <c r="B4" s="41">
        <f>'ROE and MB Data'!C20</f>
        <v>0.05</v>
      </c>
      <c r="C4" s="4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4" ht="12.6" x14ac:dyDescent="0.45">
      <c r="A5" s="42">
        <f>'ROE and MB Data'!B21</f>
        <v>2000</v>
      </c>
      <c r="B5" s="41">
        <f>'ROE and MB Data'!C21</f>
        <v>5.6000000000000001E-2</v>
      </c>
      <c r="C5" s="4"/>
      <c r="D5" s="3"/>
      <c r="E5" s="3"/>
      <c r="F5" s="3"/>
      <c r="G5" s="3"/>
      <c r="H5" s="3"/>
      <c r="I5" s="3"/>
      <c r="J5" s="3"/>
      <c r="K5" s="3"/>
      <c r="L5" s="3"/>
      <c r="M5" s="3"/>
      <c r="N5" s="3"/>
    </row>
    <row r="6" spans="1:14" ht="12.6" x14ac:dyDescent="0.45">
      <c r="A6" s="42">
        <f>'ROE and MB Data'!B22</f>
        <v>2001</v>
      </c>
      <c r="B6" s="41">
        <f>'ROE and MB Data'!C22</f>
        <v>5.0999999999999997E-2</v>
      </c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12.6" x14ac:dyDescent="0.45">
      <c r="A7" s="42">
        <f>'ROE and MB Data'!B23</f>
        <v>2002</v>
      </c>
      <c r="B7" s="41">
        <f>'ROE and MB Data'!C23</f>
        <v>4.5999999999999999E-2</v>
      </c>
      <c r="C7" s="4"/>
      <c r="D7" s="3"/>
      <c r="E7" s="3"/>
      <c r="F7" s="3"/>
      <c r="G7" s="3"/>
      <c r="H7" s="3"/>
      <c r="I7" s="3"/>
      <c r="J7" s="3"/>
      <c r="K7" s="3"/>
      <c r="L7" s="3"/>
      <c r="M7" s="3"/>
      <c r="N7" s="3"/>
    </row>
    <row r="8" spans="1:14" ht="12.6" x14ac:dyDescent="0.45">
      <c r="A8" s="42">
        <f>'ROE and MB Data'!B24</f>
        <v>2003</v>
      </c>
      <c r="B8" s="41">
        <f>'ROE and MB Data'!C24</f>
        <v>4.5999999999999999E-2</v>
      </c>
      <c r="C8" s="4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14" ht="12.6" x14ac:dyDescent="0.45">
      <c r="A9" s="42">
        <f>'ROE and MB Data'!B25</f>
        <v>2004</v>
      </c>
      <c r="B9" s="41">
        <f>'ROE and MB Data'!C25</f>
        <v>4.2000000000000003E-2</v>
      </c>
      <c r="C9" s="4"/>
      <c r="D9" s="3"/>
      <c r="E9" s="3"/>
      <c r="F9" s="3"/>
      <c r="G9" s="3"/>
      <c r="H9" s="3"/>
      <c r="I9" s="3"/>
      <c r="J9" s="3"/>
      <c r="K9" s="3"/>
      <c r="L9" s="3"/>
      <c r="M9" s="3"/>
      <c r="N9" s="3"/>
    </row>
    <row r="10" spans="1:14" ht="12.6" x14ac:dyDescent="0.45">
      <c r="A10" s="42">
        <f>'ROE and MB Data'!B26</f>
        <v>2005</v>
      </c>
      <c r="B10" s="41">
        <f>'ROE and MB Data'!C26</f>
        <v>3.6999999999999998E-2</v>
      </c>
      <c r="C10" s="4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</row>
    <row r="11" spans="1:14" ht="12.6" x14ac:dyDescent="0.45">
      <c r="A11" s="42">
        <f>'ROE and MB Data'!B27</f>
        <v>2006</v>
      </c>
      <c r="B11" s="41">
        <f>'ROE and MB Data'!C27</f>
        <v>3.9100000000000003E-2</v>
      </c>
      <c r="C11" s="4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</row>
    <row r="12" spans="1:14" ht="12.6" x14ac:dyDescent="0.45">
      <c r="A12" s="42">
        <f>'ROE and MB Data'!B28</f>
        <v>2007</v>
      </c>
      <c r="B12" s="41">
        <f>'ROE and MB Data'!C28</f>
        <v>3.1E-2</v>
      </c>
      <c r="C12" s="4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</row>
    <row r="13" spans="1:14" ht="12.6" x14ac:dyDescent="0.45">
      <c r="A13" s="42">
        <f>'ROE and MB Data'!B29</f>
        <v>2008</v>
      </c>
      <c r="B13" s="41">
        <f>'ROE and MB Data'!C29</f>
        <v>3.3000000000000002E-2</v>
      </c>
      <c r="C13" s="4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</row>
    <row r="14" spans="1:14" ht="12.6" x14ac:dyDescent="0.45">
      <c r="A14" s="42">
        <f>'ROE and MB Data'!B30</f>
        <v>2009</v>
      </c>
      <c r="B14" s="41">
        <f>'ROE and MB Data'!C30</f>
        <v>3.95E-2</v>
      </c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</row>
    <row r="15" spans="1:14" ht="12.6" x14ac:dyDescent="0.45">
      <c r="A15" s="42">
        <f>'ROE and MB Data'!B31</f>
        <v>2010</v>
      </c>
      <c r="B15" s="41">
        <f>'ROE and MB Data'!C31</f>
        <v>3.85E-2</v>
      </c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</row>
    <row r="16" spans="1:14" ht="12.6" x14ac:dyDescent="0.45">
      <c r="A16" s="42">
        <f>'ROE and MB Data'!B32</f>
        <v>2011</v>
      </c>
      <c r="B16" s="41">
        <f>'ROE and MB Data'!C32</f>
        <v>3.5000000000000003E-2</v>
      </c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</row>
    <row r="17" spans="1:14" x14ac:dyDescent="0.4">
      <c r="A17">
        <v>2012</v>
      </c>
      <c r="B17" s="1">
        <f>'ROE and MB Data'!BG14</f>
        <v>3.6000000000000004E-2</v>
      </c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</row>
    <row r="18" spans="1:14" x14ac:dyDescent="0.4">
      <c r="A18">
        <v>2013</v>
      </c>
      <c r="B18" s="1">
        <f>'ROE and MB Data'!BK14</f>
        <v>3.4000000000000002E-2</v>
      </c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</row>
    <row r="19" spans="1:14" x14ac:dyDescent="0.4">
      <c r="A19">
        <v>2014</v>
      </c>
      <c r="B19" s="1">
        <f>'ROE and MB Data'!BO14</f>
        <v>3.1E-2</v>
      </c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</row>
    <row r="20" spans="1:14" x14ac:dyDescent="0.4">
      <c r="A20">
        <v>2015</v>
      </c>
      <c r="B20" s="1">
        <f>'ROE and MB Data'!BS14</f>
        <v>3.1E-2</v>
      </c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</row>
    <row r="21" spans="1:14" x14ac:dyDescent="0.4">
      <c r="A21">
        <v>2016</v>
      </c>
      <c r="B21" s="1">
        <f>'ROE and MB Data'!BW14</f>
        <v>2.8000000000000001E-2</v>
      </c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</row>
    <row r="22" spans="1:14" x14ac:dyDescent="0.4">
      <c r="A22">
        <v>2017</v>
      </c>
      <c r="B22" s="1">
        <f>'ROE and MB Data'!CA14</f>
        <v>2.7E-2</v>
      </c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</row>
    <row r="23" spans="1:14" x14ac:dyDescent="0.4">
      <c r="A23">
        <v>2018</v>
      </c>
      <c r="B23" s="1">
        <f>'ROE and MB Data'!CE14</f>
        <v>2.7E-2</v>
      </c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</row>
    <row r="24" spans="1:14" x14ac:dyDescent="0.4">
      <c r="A24">
        <v>2019</v>
      </c>
      <c r="B24" s="1">
        <f>'ROE and MB Data'!CI14</f>
        <v>2.9000000000000001E-2</v>
      </c>
    </row>
  </sheetData>
  <mergeCells count="1">
    <mergeCell ref="A2:B2"/>
  </mergeCells>
  <phoneticPr fontId="0" type="noConversion"/>
  <pageMargins left="0.75" right="0.75" top="1" bottom="1" header="0.5" footer="0.5"/>
  <pageSetup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CM75"/>
  <sheetViews>
    <sheetView topLeftCell="BS1" zoomScaleNormal="100" workbookViewId="0">
      <selection activeCell="CJ16" sqref="CJ16"/>
    </sheetView>
  </sheetViews>
  <sheetFormatPr defaultRowHeight="12.3" x14ac:dyDescent="0.4"/>
  <cols>
    <col min="2" max="2" width="51.27734375" customWidth="1"/>
    <col min="4" max="4" width="10.27734375" bestFit="1" customWidth="1"/>
    <col min="8" max="8" width="9.27734375" bestFit="1" customWidth="1"/>
  </cols>
  <sheetData>
    <row r="1" spans="1:91" x14ac:dyDescent="0.4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</row>
    <row r="2" spans="1:91" x14ac:dyDescent="0.4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</row>
    <row r="3" spans="1:91" x14ac:dyDescent="0.4">
      <c r="A3" s="3"/>
      <c r="B3" s="3"/>
      <c r="C3" s="16">
        <v>1998</v>
      </c>
      <c r="D3" s="8"/>
      <c r="E3" s="8"/>
      <c r="F3" s="9"/>
      <c r="G3" s="7">
        <v>1999</v>
      </c>
      <c r="H3" s="10"/>
      <c r="I3" s="7"/>
      <c r="J3" s="11"/>
      <c r="K3" s="7">
        <v>2000</v>
      </c>
      <c r="L3" s="8"/>
      <c r="M3" s="8"/>
      <c r="N3" s="9"/>
      <c r="O3" s="7">
        <v>2001</v>
      </c>
      <c r="P3" s="8"/>
      <c r="Q3" s="8"/>
      <c r="R3" s="9"/>
      <c r="S3" s="7">
        <v>2002</v>
      </c>
      <c r="T3" s="8"/>
      <c r="U3" s="8"/>
      <c r="V3" s="9"/>
      <c r="W3" s="7">
        <v>2003</v>
      </c>
      <c r="X3" s="8"/>
      <c r="Y3" s="8"/>
      <c r="Z3" s="9"/>
      <c r="AA3" s="7">
        <v>2004</v>
      </c>
      <c r="AB3" s="8"/>
      <c r="AC3" s="8"/>
      <c r="AD3" s="9"/>
      <c r="AE3" s="7">
        <v>2005</v>
      </c>
      <c r="AF3" s="8"/>
      <c r="AG3" s="8"/>
      <c r="AH3" s="9"/>
      <c r="AI3" s="7">
        <v>2006</v>
      </c>
      <c r="AJ3" s="8"/>
      <c r="AK3" s="8"/>
      <c r="AL3" s="9"/>
      <c r="AM3" s="7">
        <v>2007</v>
      </c>
      <c r="AN3" s="8"/>
      <c r="AO3" s="8"/>
      <c r="AP3" s="9"/>
      <c r="AQ3" s="7">
        <v>2008</v>
      </c>
      <c r="AR3" s="8"/>
      <c r="AS3" s="8"/>
      <c r="AT3" s="9"/>
      <c r="AU3" s="7">
        <v>2009</v>
      </c>
      <c r="AV3" s="8"/>
      <c r="AW3" s="8"/>
      <c r="AX3" s="9"/>
      <c r="AY3" s="7">
        <v>2010</v>
      </c>
      <c r="AZ3" s="8"/>
      <c r="BA3" s="8"/>
      <c r="BB3" s="9"/>
      <c r="BC3" s="7">
        <v>2011</v>
      </c>
      <c r="BD3" s="8"/>
      <c r="BE3" s="8"/>
      <c r="BF3" s="9"/>
      <c r="BG3" s="7">
        <v>2012</v>
      </c>
      <c r="BH3" s="8"/>
      <c r="BI3" s="8"/>
      <c r="BJ3" s="9"/>
      <c r="BK3" s="7">
        <v>2013</v>
      </c>
      <c r="BL3" s="8"/>
      <c r="BM3" s="8"/>
      <c r="BN3" s="9"/>
      <c r="BO3" s="7">
        <v>2014</v>
      </c>
      <c r="BP3" s="8"/>
      <c r="BQ3" s="8"/>
      <c r="BR3" s="9"/>
      <c r="BS3" s="7">
        <v>2015</v>
      </c>
      <c r="BT3" s="8"/>
      <c r="BU3" s="8"/>
      <c r="BV3" s="9"/>
      <c r="BW3" s="7">
        <v>2016</v>
      </c>
      <c r="BX3" s="8"/>
      <c r="BY3" s="8"/>
      <c r="BZ3" s="9"/>
      <c r="CA3" s="7">
        <v>2017</v>
      </c>
      <c r="CB3" s="8"/>
      <c r="CC3" s="8"/>
      <c r="CD3" s="9"/>
      <c r="CE3" s="7">
        <v>2018</v>
      </c>
      <c r="CF3" s="8"/>
      <c r="CG3" s="8"/>
      <c r="CH3" s="9"/>
      <c r="CI3" s="7">
        <v>2019</v>
      </c>
      <c r="CJ3" s="8"/>
      <c r="CK3" s="8"/>
      <c r="CL3" s="9"/>
    </row>
    <row r="4" spans="1:91" x14ac:dyDescent="0.4">
      <c r="A4" s="3"/>
      <c r="B4" s="3"/>
      <c r="C4" s="17" t="s">
        <v>0</v>
      </c>
      <c r="D4" s="12" t="s">
        <v>1</v>
      </c>
      <c r="E4" s="12" t="s">
        <v>2</v>
      </c>
      <c r="F4" s="13" t="s">
        <v>3</v>
      </c>
      <c r="G4" s="12" t="s">
        <v>0</v>
      </c>
      <c r="H4" s="12" t="s">
        <v>1</v>
      </c>
      <c r="I4" s="12" t="s">
        <v>2</v>
      </c>
      <c r="J4" s="13" t="s">
        <v>3</v>
      </c>
      <c r="K4" s="12" t="s">
        <v>0</v>
      </c>
      <c r="L4" s="12" t="s">
        <v>1</v>
      </c>
      <c r="M4" s="12" t="s">
        <v>2</v>
      </c>
      <c r="N4" s="13" t="s">
        <v>3</v>
      </c>
      <c r="O4" s="12" t="s">
        <v>0</v>
      </c>
      <c r="P4" s="12" t="s">
        <v>1</v>
      </c>
      <c r="Q4" s="12" t="s">
        <v>2</v>
      </c>
      <c r="R4" s="13" t="s">
        <v>3</v>
      </c>
      <c r="S4" s="12" t="s">
        <v>0</v>
      </c>
      <c r="T4" s="12" t="s">
        <v>1</v>
      </c>
      <c r="U4" s="12" t="s">
        <v>2</v>
      </c>
      <c r="V4" s="13" t="s">
        <v>3</v>
      </c>
      <c r="W4" s="12" t="s">
        <v>0</v>
      </c>
      <c r="X4" s="12" t="s">
        <v>1</v>
      </c>
      <c r="Y4" s="12" t="s">
        <v>2</v>
      </c>
      <c r="Z4" s="13" t="s">
        <v>3</v>
      </c>
      <c r="AA4" s="12" t="s">
        <v>0</v>
      </c>
      <c r="AB4" s="12" t="s">
        <v>1</v>
      </c>
      <c r="AC4" s="12" t="s">
        <v>2</v>
      </c>
      <c r="AD4" s="13" t="s">
        <v>3</v>
      </c>
      <c r="AE4" s="12" t="s">
        <v>0</v>
      </c>
      <c r="AF4" s="12" t="s">
        <v>1</v>
      </c>
      <c r="AG4" s="12" t="s">
        <v>2</v>
      </c>
      <c r="AH4" s="13" t="s">
        <v>3</v>
      </c>
      <c r="AI4" s="12" t="s">
        <v>0</v>
      </c>
      <c r="AJ4" s="12" t="s">
        <v>1</v>
      </c>
      <c r="AK4" s="12" t="s">
        <v>2</v>
      </c>
      <c r="AL4" s="13" t="s">
        <v>3</v>
      </c>
      <c r="AM4" s="12" t="s">
        <v>0</v>
      </c>
      <c r="AN4" s="12" t="s">
        <v>1</v>
      </c>
      <c r="AO4" s="12" t="s">
        <v>2</v>
      </c>
      <c r="AP4" s="13" t="s">
        <v>3</v>
      </c>
      <c r="AQ4" s="12" t="s">
        <v>0</v>
      </c>
      <c r="AR4" s="12" t="s">
        <v>1</v>
      </c>
      <c r="AS4" s="12" t="s">
        <v>2</v>
      </c>
      <c r="AT4" s="13" t="s">
        <v>3</v>
      </c>
      <c r="AU4" s="12" t="s">
        <v>0</v>
      </c>
      <c r="AV4" s="12" t="s">
        <v>1</v>
      </c>
      <c r="AW4" s="12" t="s">
        <v>2</v>
      </c>
      <c r="AX4" s="13" t="s">
        <v>3</v>
      </c>
      <c r="AY4" s="12" t="s">
        <v>0</v>
      </c>
      <c r="AZ4" s="12" t="s">
        <v>1</v>
      </c>
      <c r="BA4" s="12" t="s">
        <v>2</v>
      </c>
      <c r="BB4" s="13" t="s">
        <v>3</v>
      </c>
      <c r="BC4" s="12" t="s">
        <v>0</v>
      </c>
      <c r="BD4" s="12" t="s">
        <v>1</v>
      </c>
      <c r="BE4" s="12" t="s">
        <v>2</v>
      </c>
      <c r="BF4" s="13" t="s">
        <v>3</v>
      </c>
      <c r="BG4" s="12" t="s">
        <v>0</v>
      </c>
      <c r="BH4" s="12" t="s">
        <v>1</v>
      </c>
      <c r="BI4" s="12" t="s">
        <v>2</v>
      </c>
      <c r="BJ4" s="13" t="s">
        <v>3</v>
      </c>
      <c r="BK4" s="12" t="s">
        <v>0</v>
      </c>
      <c r="BL4" s="12" t="s">
        <v>1</v>
      </c>
      <c r="BM4" s="12" t="s">
        <v>2</v>
      </c>
      <c r="BN4" s="13" t="s">
        <v>3</v>
      </c>
      <c r="BO4" s="12" t="s">
        <v>0</v>
      </c>
      <c r="BP4" s="12" t="s">
        <v>1</v>
      </c>
      <c r="BQ4" s="12" t="s">
        <v>2</v>
      </c>
      <c r="BR4" s="13" t="s">
        <v>3</v>
      </c>
      <c r="BS4" s="12" t="s">
        <v>0</v>
      </c>
      <c r="BT4" s="12" t="s">
        <v>1</v>
      </c>
      <c r="BU4" s="12" t="s">
        <v>2</v>
      </c>
      <c r="BV4" s="13" t="s">
        <v>3</v>
      </c>
      <c r="BW4" s="12" t="s">
        <v>0</v>
      </c>
      <c r="BX4" s="12" t="s">
        <v>1</v>
      </c>
      <c r="BY4" s="12" t="s">
        <v>2</v>
      </c>
      <c r="BZ4" s="13" t="s">
        <v>3</v>
      </c>
      <c r="CA4" s="12" t="s">
        <v>0</v>
      </c>
      <c r="CB4" s="12" t="s">
        <v>1</v>
      </c>
      <c r="CC4" s="12" t="s">
        <v>2</v>
      </c>
      <c r="CD4" s="13" t="s">
        <v>3</v>
      </c>
      <c r="CE4" s="12" t="s">
        <v>0</v>
      </c>
      <c r="CF4" s="12" t="s">
        <v>1</v>
      </c>
      <c r="CG4" s="12" t="s">
        <v>2</v>
      </c>
      <c r="CH4" s="13" t="s">
        <v>3</v>
      </c>
      <c r="CI4" s="12" t="s">
        <v>0</v>
      </c>
      <c r="CJ4" s="12" t="s">
        <v>1</v>
      </c>
      <c r="CK4" s="12" t="s">
        <v>2</v>
      </c>
      <c r="CL4" s="13" t="s">
        <v>3</v>
      </c>
    </row>
    <row r="5" spans="1:91" ht="15" x14ac:dyDescent="0.5">
      <c r="A5" s="3"/>
      <c r="B5" s="14" t="s">
        <v>8</v>
      </c>
      <c r="C5" s="21">
        <v>3.6999999999999998E-2</v>
      </c>
      <c r="D5" s="21">
        <v>0.14899999999999999</v>
      </c>
      <c r="E5" s="23">
        <v>15.4</v>
      </c>
      <c r="F5" s="19">
        <f t="shared" ref="F5:F12" si="0">D5*E5</f>
        <v>2.2946</v>
      </c>
      <c r="G5" s="21">
        <v>4.1000000000000002E-2</v>
      </c>
      <c r="H5" s="21">
        <v>6.6000000000000003E-2</v>
      </c>
      <c r="I5" s="23">
        <v>33</v>
      </c>
      <c r="J5" s="19">
        <f t="shared" ref="J5:J12" si="1">H5*I5</f>
        <v>2.1779999999999999</v>
      </c>
      <c r="K5" s="21">
        <v>5.8999999999999997E-2</v>
      </c>
      <c r="L5" s="21">
        <v>8.2000000000000003E-2</v>
      </c>
      <c r="M5" s="23">
        <v>18.899999999999999</v>
      </c>
      <c r="N5" s="19">
        <f t="shared" ref="N5:N12" si="2">L5*M5</f>
        <v>1.5497999999999998</v>
      </c>
      <c r="O5" s="21">
        <v>5.0999999999999997E-2</v>
      </c>
      <c r="P5" s="21">
        <v>9.6000000000000002E-2</v>
      </c>
      <c r="Q5" s="23">
        <v>15.6</v>
      </c>
      <c r="R5" s="19">
        <f t="shared" ref="R5:R12" si="3">P5*Q5</f>
        <v>1.4976</v>
      </c>
      <c r="S5" s="21">
        <v>5.3999999999999999E-2</v>
      </c>
      <c r="T5" s="21">
        <v>0.104</v>
      </c>
      <c r="U5" s="23">
        <v>15.2</v>
      </c>
      <c r="V5" s="19">
        <f t="shared" ref="V5:V12" si="4">T5*U5</f>
        <v>1.5807999999999998</v>
      </c>
      <c r="W5" s="21">
        <v>5.1999999999999998E-2</v>
      </c>
      <c r="X5" s="21">
        <v>9.2999999999999999E-2</v>
      </c>
      <c r="Y5" s="23">
        <v>13.4</v>
      </c>
      <c r="Z5" s="19">
        <f t="shared" ref="Z5:Z12" si="5">X5*Y5</f>
        <v>1.2462</v>
      </c>
      <c r="AA5" s="21">
        <v>4.9000000000000002E-2</v>
      </c>
      <c r="AB5" s="21">
        <v>7.5999999999999998E-2</v>
      </c>
      <c r="AC5" s="23">
        <v>15.9</v>
      </c>
      <c r="AD5" s="19">
        <f t="shared" ref="AD5:AD12" si="6">AB5*AC5</f>
        <v>1.2083999999999999</v>
      </c>
      <c r="AE5" s="21">
        <v>4.4999999999999998E-2</v>
      </c>
      <c r="AF5" s="21">
        <v>8.5000000000000006E-2</v>
      </c>
      <c r="AG5" s="23">
        <v>16.100000000000001</v>
      </c>
      <c r="AH5" s="19">
        <f t="shared" ref="AH5:AH12" si="7">AF5*AG5</f>
        <v>1.3685000000000003</v>
      </c>
      <c r="AI5" s="21">
        <v>4.7E-2</v>
      </c>
      <c r="AJ5" s="21">
        <v>9.8000000000000004E-2</v>
      </c>
      <c r="AK5" s="23">
        <v>13.5</v>
      </c>
      <c r="AL5" s="19">
        <f t="shared" ref="AL5:AL12" si="8">AJ5*AK5</f>
        <v>1.323</v>
      </c>
      <c r="AM5" s="22">
        <v>4.2000000000000003E-2</v>
      </c>
      <c r="AN5" s="24">
        <v>8.6999999999999994E-2</v>
      </c>
      <c r="AO5" s="18">
        <v>15.9</v>
      </c>
      <c r="AP5" s="19">
        <f t="shared" ref="AP5:AP13" si="9">AN5*AO5</f>
        <v>1.3833</v>
      </c>
      <c r="AQ5" s="22">
        <v>4.8000000000000001E-2</v>
      </c>
      <c r="AR5" s="24">
        <v>8.7999999999999995E-2</v>
      </c>
      <c r="AS5" s="18">
        <v>13.6</v>
      </c>
      <c r="AT5" s="19">
        <f t="shared" ref="AT5:AT13" si="10">AR5*AS5</f>
        <v>1.1967999999999999</v>
      </c>
      <c r="AU5" s="22">
        <v>5.2999999999999999E-2</v>
      </c>
      <c r="AV5" s="24">
        <v>8.3000000000000004E-2</v>
      </c>
      <c r="AW5" s="18">
        <v>12.5</v>
      </c>
      <c r="AX5" s="19">
        <f t="shared" ref="AX5:AX13" si="11">AV5*AW5</f>
        <v>1.0375000000000001</v>
      </c>
      <c r="AY5" s="22">
        <v>4.7E-2</v>
      </c>
      <c r="AZ5" s="24">
        <v>9.1999999999999998E-2</v>
      </c>
      <c r="BA5" s="18">
        <v>14.4</v>
      </c>
      <c r="BB5" s="19">
        <f t="shared" ref="BB5:BB13" si="12">AZ5*BA5</f>
        <v>1.3248</v>
      </c>
      <c r="BC5" s="22">
        <v>4.2000000000000003E-2</v>
      </c>
      <c r="BD5" s="24">
        <v>8.7999999999999995E-2</v>
      </c>
      <c r="BE5" s="18">
        <v>14.4</v>
      </c>
      <c r="BF5" s="19">
        <f t="shared" ref="BF5:BF13" si="13">BD5*BE5</f>
        <v>1.2671999999999999</v>
      </c>
      <c r="BG5" s="22">
        <v>4.1000000000000002E-2</v>
      </c>
      <c r="BH5" s="24">
        <v>8.1000000000000003E-2</v>
      </c>
      <c r="BI5" s="18">
        <v>15.9</v>
      </c>
      <c r="BJ5" s="19">
        <f t="shared" ref="BJ5:BJ13" si="14">BH5*BI5</f>
        <v>1.2879</v>
      </c>
      <c r="BK5" s="22">
        <v>3.5000000000000003E-2</v>
      </c>
      <c r="BL5" s="24">
        <v>8.8999999999999996E-2</v>
      </c>
      <c r="BM5" s="18">
        <v>15.9</v>
      </c>
      <c r="BN5" s="19">
        <f t="shared" ref="BN5:BN13" si="15">BL5*BM5</f>
        <v>1.4151</v>
      </c>
      <c r="BO5" s="22">
        <v>3.1E-2</v>
      </c>
      <c r="BP5" s="24">
        <v>9.4E-2</v>
      </c>
      <c r="BQ5" s="18">
        <v>16.100000000000001</v>
      </c>
      <c r="BR5" s="19">
        <f t="shared" ref="BR5:BR13" si="16">BP5*BQ5</f>
        <v>1.5134000000000001</v>
      </c>
      <c r="BS5" s="22">
        <v>2.9000000000000001E-2</v>
      </c>
      <c r="BT5" s="24">
        <v>9.9000000000000005E-2</v>
      </c>
      <c r="BU5" s="18">
        <v>17.5</v>
      </c>
      <c r="BV5" s="19">
        <f t="shared" ref="BV5" si="17">BT5*BU5</f>
        <v>1.7325000000000002</v>
      </c>
      <c r="BW5" s="22">
        <v>2.4E-2</v>
      </c>
      <c r="BX5" s="24">
        <v>0.105</v>
      </c>
      <c r="BY5" s="18">
        <v>21.4</v>
      </c>
      <c r="BZ5" s="19">
        <f t="shared" ref="BZ5:BZ13" si="18">BX5*BY5</f>
        <v>2.2469999999999999</v>
      </c>
      <c r="CA5" s="22">
        <v>2.3E-2</v>
      </c>
      <c r="CB5" s="24">
        <v>9.8000000000000004E-2</v>
      </c>
      <c r="CC5" s="18">
        <v>22</v>
      </c>
      <c r="CD5" s="19">
        <f t="shared" ref="CD5:CD13" si="19">CB5*CC5</f>
        <v>2.1560000000000001</v>
      </c>
      <c r="CE5" s="22">
        <v>2.1999999999999999E-2</v>
      </c>
      <c r="CF5" s="24">
        <v>9.2999999999999999E-2</v>
      </c>
      <c r="CG5" s="18">
        <v>21.7</v>
      </c>
      <c r="CH5" s="19">
        <f t="shared" ref="CH5:CH13" si="20">CF5*CG5</f>
        <v>2.0181</v>
      </c>
      <c r="CI5" s="22">
        <v>2.1000000000000001E-2</v>
      </c>
      <c r="CJ5" s="24">
        <v>8.8999999999999996E-2</v>
      </c>
      <c r="CK5" s="18">
        <v>28.2</v>
      </c>
      <c r="CL5" s="19">
        <f t="shared" ref="CL5:CL13" si="21">CJ5*CK5</f>
        <v>2.5097999999999998</v>
      </c>
      <c r="CM5" s="14" t="s">
        <v>8</v>
      </c>
    </row>
    <row r="6" spans="1:91" ht="15" x14ac:dyDescent="0.5">
      <c r="A6" s="3"/>
      <c r="B6" s="14" t="s">
        <v>15</v>
      </c>
      <c r="C6" s="21">
        <v>5.3999999999999999E-2</v>
      </c>
      <c r="D6" s="21">
        <v>0.108</v>
      </c>
      <c r="E6" s="25">
        <v>15.5</v>
      </c>
      <c r="F6" s="19">
        <f t="shared" si="0"/>
        <v>1.6739999999999999</v>
      </c>
      <c r="G6" s="21">
        <v>5.8000000000000003E-2</v>
      </c>
      <c r="H6" s="21">
        <v>9.5000000000000001E-2</v>
      </c>
      <c r="I6" s="23">
        <v>15.8</v>
      </c>
      <c r="J6" s="19">
        <f t="shared" si="1"/>
        <v>1.5010000000000001</v>
      </c>
      <c r="K6" s="21">
        <v>6.6000000000000003E-2</v>
      </c>
      <c r="L6" s="21">
        <v>9.0999999999999998E-2</v>
      </c>
      <c r="M6" s="23">
        <v>14.9</v>
      </c>
      <c r="N6" s="19">
        <f t="shared" si="2"/>
        <v>1.3559000000000001</v>
      </c>
      <c r="O6" s="21">
        <v>5.7000000000000002E-2</v>
      </c>
      <c r="P6" s="21">
        <v>0.105</v>
      </c>
      <c r="Q6" s="23">
        <v>14.5</v>
      </c>
      <c r="R6" s="19">
        <f t="shared" si="3"/>
        <v>1.5225</v>
      </c>
      <c r="S6" s="20">
        <v>5.7000000000000002E-2</v>
      </c>
      <c r="T6" s="20">
        <v>7.8E-2</v>
      </c>
      <c r="U6" s="18">
        <v>20</v>
      </c>
      <c r="V6" s="19">
        <f t="shared" si="4"/>
        <v>1.56</v>
      </c>
      <c r="W6" s="20">
        <v>5.3999999999999999E-2</v>
      </c>
      <c r="X6" s="20">
        <v>0.11600000000000001</v>
      </c>
      <c r="Y6" s="18">
        <v>13.6</v>
      </c>
      <c r="Z6" s="19">
        <f t="shared" si="5"/>
        <v>1.5776000000000001</v>
      </c>
      <c r="AA6" s="20">
        <v>4.7E-2</v>
      </c>
      <c r="AB6" s="20">
        <v>0.10100000000000001</v>
      </c>
      <c r="AC6" s="18">
        <v>15.7</v>
      </c>
      <c r="AD6" s="19">
        <f t="shared" si="6"/>
        <v>1.5857000000000001</v>
      </c>
      <c r="AE6" s="20">
        <v>4.3999999999999997E-2</v>
      </c>
      <c r="AF6" s="20">
        <v>0.109</v>
      </c>
      <c r="AG6" s="26">
        <v>16.2</v>
      </c>
      <c r="AH6" s="19">
        <f t="shared" si="7"/>
        <v>1.7657999999999998</v>
      </c>
      <c r="AI6" s="20">
        <v>4.2999999999999997E-2</v>
      </c>
      <c r="AJ6" s="20">
        <v>0.125</v>
      </c>
      <c r="AK6" s="18">
        <v>13.6</v>
      </c>
      <c r="AL6" s="19">
        <f t="shared" si="8"/>
        <v>1.7</v>
      </c>
      <c r="AM6" s="22">
        <v>4.3999999999999997E-2</v>
      </c>
      <c r="AN6" s="24">
        <v>0.11600000000000001</v>
      </c>
      <c r="AO6" s="18">
        <v>14.2</v>
      </c>
      <c r="AP6" s="19">
        <f t="shared" si="9"/>
        <v>1.6472</v>
      </c>
      <c r="AQ6" s="22">
        <v>3.9E-2</v>
      </c>
      <c r="AR6" s="24">
        <v>0.11799999999999999</v>
      </c>
      <c r="AS6" s="18">
        <v>14.3</v>
      </c>
      <c r="AT6" s="19">
        <f t="shared" si="10"/>
        <v>1.6874</v>
      </c>
      <c r="AU6" s="22">
        <v>3.9E-2</v>
      </c>
      <c r="AV6" s="24">
        <v>0.124</v>
      </c>
      <c r="AW6" s="18">
        <v>13.4</v>
      </c>
      <c r="AX6" s="19">
        <f t="shared" si="11"/>
        <v>1.6616</v>
      </c>
      <c r="AY6" s="22">
        <v>4.7E-2</v>
      </c>
      <c r="AZ6" s="24">
        <v>0.10100000000000001</v>
      </c>
      <c r="BA6" s="18">
        <v>13.7</v>
      </c>
      <c r="BB6" s="19">
        <f t="shared" si="12"/>
        <v>1.3836999999999999</v>
      </c>
      <c r="BC6" s="22">
        <v>4.2999999999999997E-2</v>
      </c>
      <c r="BD6" s="24">
        <v>0.111</v>
      </c>
      <c r="BE6" s="18">
        <v>13</v>
      </c>
      <c r="BF6" s="19">
        <f t="shared" si="13"/>
        <v>1.4430000000000001</v>
      </c>
      <c r="BG6" s="22">
        <v>4.1000000000000002E-2</v>
      </c>
      <c r="BH6" s="24">
        <v>0.104</v>
      </c>
      <c r="BI6" s="18">
        <v>14.5</v>
      </c>
      <c r="BJ6" s="19">
        <f t="shared" si="14"/>
        <v>1.508</v>
      </c>
      <c r="BK6" s="22">
        <v>0.04</v>
      </c>
      <c r="BL6" s="24">
        <v>0.05</v>
      </c>
      <c r="BM6" s="18">
        <v>21.3</v>
      </c>
      <c r="BN6" s="19">
        <f t="shared" si="15"/>
        <v>1.0650000000000002</v>
      </c>
      <c r="BO6" s="22">
        <v>3.7999999999999999E-2</v>
      </c>
      <c r="BP6" s="24">
        <v>5.6000000000000001E-2</v>
      </c>
      <c r="BQ6" s="18">
        <v>19.8</v>
      </c>
      <c r="BR6" s="19">
        <f t="shared" si="16"/>
        <v>1.1088</v>
      </c>
      <c r="BS6" s="22">
        <v>3.5000000000000003E-2</v>
      </c>
      <c r="BT6" s="24">
        <v>8.6999999999999994E-2</v>
      </c>
      <c r="BU6" s="18">
        <v>16.5</v>
      </c>
      <c r="BV6" s="19">
        <f t="shared" ref="BV6" si="22">BT6*BU6</f>
        <v>1.4355</v>
      </c>
      <c r="BW6" s="22">
        <v>3.1E-2</v>
      </c>
      <c r="BX6" s="24">
        <v>8.2000000000000003E-2</v>
      </c>
      <c r="BY6" s="18">
        <v>19.600000000000001</v>
      </c>
      <c r="BZ6" s="19">
        <f t="shared" si="18"/>
        <v>1.6072000000000002</v>
      </c>
      <c r="CA6" s="22">
        <v>3.1E-2</v>
      </c>
      <c r="CB6" s="24">
        <v>8.1000000000000003E-2</v>
      </c>
      <c r="CC6" s="18">
        <v>19.8</v>
      </c>
      <c r="CD6" s="19">
        <f t="shared" si="19"/>
        <v>1.6038000000000001</v>
      </c>
      <c r="CE6" s="22">
        <v>3.1E-2</v>
      </c>
      <c r="CF6" s="24">
        <v>9.5000000000000001E-2</v>
      </c>
      <c r="CG6" s="18">
        <v>16.7</v>
      </c>
      <c r="CH6" s="19">
        <f t="shared" si="20"/>
        <v>1.5865</v>
      </c>
      <c r="CI6" s="22">
        <v>0.03</v>
      </c>
      <c r="CJ6" s="24">
        <v>7.9000000000000001E-2</v>
      </c>
      <c r="CK6" s="18">
        <v>22.8</v>
      </c>
      <c r="CL6" s="19">
        <f t="shared" si="21"/>
        <v>1.8012000000000001</v>
      </c>
      <c r="CM6" s="14" t="s">
        <v>15</v>
      </c>
    </row>
    <row r="7" spans="1:91" ht="15" x14ac:dyDescent="0.5">
      <c r="A7" s="3"/>
      <c r="B7" s="14" t="s">
        <v>14</v>
      </c>
      <c r="C7" s="21"/>
      <c r="D7" s="21"/>
      <c r="E7" s="25"/>
      <c r="F7" s="19"/>
      <c r="G7" s="21"/>
      <c r="H7" s="21"/>
      <c r="I7" s="23"/>
      <c r="J7" s="19"/>
      <c r="K7" s="21"/>
      <c r="L7" s="21"/>
      <c r="M7" s="23"/>
      <c r="N7" s="19"/>
      <c r="O7" s="21"/>
      <c r="P7" s="21"/>
      <c r="Q7" s="23"/>
      <c r="R7" s="19"/>
      <c r="S7" s="20"/>
      <c r="T7" s="20"/>
      <c r="U7" s="18"/>
      <c r="V7" s="19"/>
      <c r="W7" s="20"/>
      <c r="X7" s="20"/>
      <c r="Y7" s="18"/>
      <c r="Z7" s="19"/>
      <c r="AA7" s="20"/>
      <c r="AB7" s="20"/>
      <c r="AC7" s="18"/>
      <c r="AD7" s="19"/>
      <c r="AE7" s="20"/>
      <c r="AF7" s="20"/>
      <c r="AG7" s="26"/>
      <c r="AH7" s="19"/>
      <c r="AI7" s="20">
        <v>3.2000000000000001E-2</v>
      </c>
      <c r="AJ7" s="20">
        <v>0.126</v>
      </c>
      <c r="AK7" s="18">
        <v>16.100000000000001</v>
      </c>
      <c r="AL7" s="19">
        <f t="shared" ref="AL7" si="23">AJ7*AK7</f>
        <v>2.0286000000000004</v>
      </c>
      <c r="AM7" s="22">
        <v>0.03</v>
      </c>
      <c r="AN7" s="24">
        <v>0.10100000000000001</v>
      </c>
      <c r="AO7" s="18">
        <v>21.6</v>
      </c>
      <c r="AP7" s="19">
        <f t="shared" ref="AP7" si="24">AN7*AO7</f>
        <v>2.1816000000000004</v>
      </c>
      <c r="AQ7" s="22">
        <v>3.3000000000000002E-2</v>
      </c>
      <c r="AR7" s="24">
        <v>0.157</v>
      </c>
      <c r="AS7" s="18">
        <v>12.3</v>
      </c>
      <c r="AT7" s="19">
        <f t="shared" ref="AT7" si="25">AR7*AS7</f>
        <v>1.9311</v>
      </c>
      <c r="AU7" s="22">
        <v>3.5000000000000003E-2</v>
      </c>
      <c r="AV7" s="24">
        <v>0.14599999999999999</v>
      </c>
      <c r="AW7" s="18">
        <v>14.9</v>
      </c>
      <c r="AX7" s="19">
        <f t="shared" ref="AX7" si="26">AV7*AW7</f>
        <v>2.1753999999999998</v>
      </c>
      <c r="AY7" s="22">
        <v>3.6999999999999998E-2</v>
      </c>
      <c r="AZ7" s="24">
        <v>0.14000000000000001</v>
      </c>
      <c r="BA7" s="18">
        <v>15</v>
      </c>
      <c r="BB7" s="19">
        <f t="shared" ref="BB7" si="27">AZ7*BA7</f>
        <v>2.1</v>
      </c>
      <c r="BC7" s="22">
        <v>3.3000000000000002E-2</v>
      </c>
      <c r="BD7" s="24">
        <v>0.13700000000000001</v>
      </c>
      <c r="BE7" s="18">
        <v>16.8</v>
      </c>
      <c r="BF7" s="19">
        <f t="shared" ref="BF7" si="28">BD7*BE7</f>
        <v>2.3016000000000001</v>
      </c>
      <c r="BG7" s="22">
        <v>3.4000000000000002E-2</v>
      </c>
      <c r="BH7" s="24">
        <v>0.13800000000000001</v>
      </c>
      <c r="BI7" s="18">
        <v>16.8</v>
      </c>
      <c r="BJ7" s="19">
        <f t="shared" ref="BJ7" si="29">BH7*BI7</f>
        <v>2.3184000000000005</v>
      </c>
      <c r="BK7" s="22">
        <v>3.6999999999999998E-2</v>
      </c>
      <c r="BL7" s="24">
        <v>0.128</v>
      </c>
      <c r="BM7" s="18">
        <v>16</v>
      </c>
      <c r="BN7" s="19">
        <f t="shared" ref="BN7" si="30">BL7*BM7</f>
        <v>2.048</v>
      </c>
      <c r="BO7" s="22">
        <v>3.5000000000000003E-2</v>
      </c>
      <c r="BP7" s="24">
        <v>0.183</v>
      </c>
      <c r="BQ7" s="18">
        <v>11.7</v>
      </c>
      <c r="BR7" s="19">
        <f t="shared" ref="BR7" si="31">BP7*BQ7</f>
        <v>2.1410999999999998</v>
      </c>
      <c r="BS7" s="22">
        <v>3.1E-2</v>
      </c>
      <c r="BT7" s="24">
        <v>0.13900000000000001</v>
      </c>
      <c r="BU7" s="18">
        <v>16.600000000000001</v>
      </c>
      <c r="BV7" s="19">
        <f t="shared" ref="BV7" si="32">BT7*BU7</f>
        <v>2.3074000000000003</v>
      </c>
      <c r="BW7" s="22">
        <v>2.9000000000000001E-2</v>
      </c>
      <c r="BX7" s="24">
        <v>0.11799999999999999</v>
      </c>
      <c r="BY7" s="18">
        <v>21.3</v>
      </c>
      <c r="BZ7" s="19">
        <f t="shared" si="18"/>
        <v>2.5133999999999999</v>
      </c>
      <c r="CA7" s="22">
        <v>2.7E-2</v>
      </c>
      <c r="CB7" s="24">
        <v>0.121</v>
      </c>
      <c r="CC7" s="18">
        <v>22.4</v>
      </c>
      <c r="CD7" s="19">
        <f t="shared" si="19"/>
        <v>2.7103999999999999</v>
      </c>
      <c r="CE7" s="22">
        <v>2.5999999999999999E-2</v>
      </c>
      <c r="CF7" s="24">
        <v>0.16900000000000001</v>
      </c>
      <c r="CG7" s="18">
        <v>15.5</v>
      </c>
      <c r="CH7" s="19">
        <f t="shared" si="20"/>
        <v>2.6195000000000004</v>
      </c>
      <c r="CI7" s="22">
        <v>2.5000000000000001E-2</v>
      </c>
      <c r="CJ7" s="24">
        <v>0.113</v>
      </c>
      <c r="CK7" s="18">
        <v>24.3</v>
      </c>
      <c r="CL7" s="19">
        <f t="shared" si="21"/>
        <v>2.7459000000000002</v>
      </c>
      <c r="CM7" s="14" t="s">
        <v>14</v>
      </c>
    </row>
    <row r="8" spans="1:91" ht="15" x14ac:dyDescent="0.5">
      <c r="A8" s="3"/>
      <c r="B8" s="14" t="s">
        <v>18</v>
      </c>
      <c r="C8" s="21"/>
      <c r="D8" s="21"/>
      <c r="E8" s="25"/>
      <c r="F8" s="19"/>
      <c r="G8" s="21"/>
      <c r="H8" s="21"/>
      <c r="I8" s="23"/>
      <c r="J8" s="19"/>
      <c r="K8" s="21"/>
      <c r="L8" s="21"/>
      <c r="M8" s="23"/>
      <c r="N8" s="19"/>
      <c r="O8" s="21"/>
      <c r="P8" s="21"/>
      <c r="Q8" s="23"/>
      <c r="R8" s="19"/>
      <c r="S8" s="20"/>
      <c r="T8" s="20"/>
      <c r="U8" s="18"/>
      <c r="V8" s="19"/>
      <c r="W8" s="20"/>
      <c r="X8" s="20"/>
      <c r="Y8" s="18"/>
      <c r="Z8" s="19"/>
      <c r="AA8" s="20"/>
      <c r="AB8" s="20"/>
      <c r="AC8" s="18"/>
      <c r="AD8" s="19"/>
      <c r="AE8" s="20"/>
      <c r="AF8" s="20"/>
      <c r="AG8" s="26"/>
      <c r="AH8" s="19"/>
      <c r="AI8" s="20"/>
      <c r="AJ8" s="20"/>
      <c r="AK8" s="18"/>
      <c r="AL8" s="19"/>
      <c r="AM8" s="22"/>
      <c r="AN8" s="24"/>
      <c r="AO8" s="18"/>
      <c r="AP8" s="19"/>
      <c r="AQ8" s="22"/>
      <c r="AR8" s="24"/>
      <c r="AS8" s="18"/>
      <c r="AT8" s="19"/>
      <c r="AU8" s="22">
        <v>7.5999999999999998E-2</v>
      </c>
      <c r="AV8" s="24">
        <v>4.8000000000000001E-2</v>
      </c>
      <c r="AW8" s="18">
        <v>14.3</v>
      </c>
      <c r="AX8" s="19">
        <f t="shared" ref="AX8" si="33">AV8*AW8</f>
        <v>0.68640000000000001</v>
      </c>
      <c r="AY8" s="22">
        <v>5.7000000000000002E-2</v>
      </c>
      <c r="AZ8" s="24">
        <v>0.06</v>
      </c>
      <c r="BA8" s="18">
        <v>15.3</v>
      </c>
      <c r="BB8" s="19">
        <f t="shared" ref="BB8" si="34">AZ8*BA8</f>
        <v>0.91800000000000004</v>
      </c>
      <c r="BC8" s="22">
        <v>4.4999999999999998E-2</v>
      </c>
      <c r="BD8" s="24">
        <v>6.0999999999999999E-2</v>
      </c>
      <c r="BE8" s="18">
        <v>19.399999999999999</v>
      </c>
      <c r="BF8" s="19">
        <f t="shared" ref="BF8" si="35">BD8*BE8</f>
        <v>1.1833999999999998</v>
      </c>
      <c r="BG8" s="22">
        <v>3.7999999999999999E-2</v>
      </c>
      <c r="BH8" s="24">
        <v>7.3999999999999996E-2</v>
      </c>
      <c r="BI8" s="18">
        <v>17.899999999999999</v>
      </c>
      <c r="BJ8" s="19">
        <f t="shared" ref="BJ8" si="36">BH8*BI8</f>
        <v>1.3245999999999998</v>
      </c>
      <c r="BK8" s="22">
        <v>3.3000000000000002E-2</v>
      </c>
      <c r="BL8" s="24">
        <v>8.3000000000000004E-2</v>
      </c>
      <c r="BM8" s="18">
        <v>18.899999999999999</v>
      </c>
      <c r="BN8" s="19">
        <f t="shared" ref="BN8" si="37">BL8*BM8</f>
        <v>1.5687</v>
      </c>
      <c r="BO8" s="22">
        <v>2.7E-2</v>
      </c>
      <c r="BP8" s="24">
        <v>8.5999999999999993E-2</v>
      </c>
      <c r="BQ8" s="18">
        <v>22.7</v>
      </c>
      <c r="BR8" s="19">
        <f t="shared" ref="BR8" si="38">BP8*BQ8</f>
        <v>1.9521999999999997</v>
      </c>
      <c r="BS8" s="22">
        <v>3.5000000000000003E-2</v>
      </c>
      <c r="BT8" s="24">
        <v>5.1999999999999998E-2</v>
      </c>
      <c r="BU8" s="18">
        <v>37.299999999999997</v>
      </c>
      <c r="BV8" s="19">
        <f t="shared" ref="BV8" si="39">BT8*BU8</f>
        <v>1.9395999999999998</v>
      </c>
      <c r="BW8" s="22">
        <v>2.8000000000000001E-2</v>
      </c>
      <c r="BX8" s="24">
        <v>8.1000000000000003E-2</v>
      </c>
      <c r="BY8" s="18">
        <v>23.2</v>
      </c>
      <c r="BZ8" s="19">
        <f t="shared" ref="BZ8" si="40">BX8*BY8</f>
        <v>1.8792</v>
      </c>
      <c r="CA8" s="22">
        <v>2.8000000000000001E-2</v>
      </c>
      <c r="CB8" s="24">
        <v>0.03</v>
      </c>
      <c r="CC8" s="18">
        <v>64.400000000000006</v>
      </c>
      <c r="CD8" s="19">
        <f t="shared" ref="CD8" si="41">CB8*CC8</f>
        <v>1.9320000000000002</v>
      </c>
      <c r="CE8" s="22">
        <v>3.1E-2</v>
      </c>
      <c r="CF8" s="24">
        <v>9.2999999999999999E-2</v>
      </c>
      <c r="CG8" s="18">
        <v>19.3</v>
      </c>
      <c r="CH8" s="19">
        <f t="shared" ref="CH8" si="42">CF8*CG8</f>
        <v>1.7949000000000002</v>
      </c>
      <c r="CI8" s="22">
        <v>2.9000000000000001E-2</v>
      </c>
      <c r="CJ8" s="24">
        <v>0.08</v>
      </c>
      <c r="CK8" s="18">
        <v>22.3</v>
      </c>
      <c r="CL8" s="19">
        <f t="shared" si="21"/>
        <v>1.784</v>
      </c>
      <c r="CM8" s="14" t="s">
        <v>18</v>
      </c>
    </row>
    <row r="9" spans="1:91" ht="15" x14ac:dyDescent="0.5">
      <c r="A9" s="3"/>
      <c r="B9" s="14" t="s">
        <v>9</v>
      </c>
      <c r="C9" s="21">
        <v>4.4999999999999998E-2</v>
      </c>
      <c r="D9" s="21">
        <v>0.06</v>
      </c>
      <c r="E9" s="23">
        <v>26.7</v>
      </c>
      <c r="F9" s="19">
        <f t="shared" si="0"/>
        <v>1.6019999999999999</v>
      </c>
      <c r="G9" s="21">
        <v>0.05</v>
      </c>
      <c r="H9" s="21">
        <v>9.9000000000000005E-2</v>
      </c>
      <c r="I9" s="23">
        <v>14.5</v>
      </c>
      <c r="J9" s="19">
        <f t="shared" si="1"/>
        <v>1.4355</v>
      </c>
      <c r="K9" s="21">
        <v>5.6000000000000001E-2</v>
      </c>
      <c r="L9" s="27">
        <v>0.1</v>
      </c>
      <c r="M9" s="25">
        <v>12.4</v>
      </c>
      <c r="N9" s="19">
        <f t="shared" si="2"/>
        <v>1.2400000000000002</v>
      </c>
      <c r="O9" s="27">
        <v>5.0999999999999997E-2</v>
      </c>
      <c r="P9" s="27">
        <v>0.10199999999999999</v>
      </c>
      <c r="Q9" s="25">
        <v>12.9</v>
      </c>
      <c r="R9" s="19">
        <f t="shared" si="3"/>
        <v>1.3157999999999999</v>
      </c>
      <c r="S9" s="27">
        <v>4.4999999999999998E-2</v>
      </c>
      <c r="T9" s="27">
        <v>8.5000000000000006E-2</v>
      </c>
      <c r="U9" s="25">
        <v>17.2</v>
      </c>
      <c r="V9" s="19">
        <f t="shared" si="4"/>
        <v>1.462</v>
      </c>
      <c r="W9" s="27">
        <v>4.5999999999999999E-2</v>
      </c>
      <c r="X9" s="27">
        <v>0.09</v>
      </c>
      <c r="Y9" s="23">
        <v>15.8</v>
      </c>
      <c r="Z9" s="19">
        <f t="shared" si="5"/>
        <v>1.4219999999999999</v>
      </c>
      <c r="AA9" s="27">
        <v>4.2000000000000003E-2</v>
      </c>
      <c r="AB9" s="27">
        <v>8.8999999999999996E-2</v>
      </c>
      <c r="AC9" s="23">
        <v>16.7</v>
      </c>
      <c r="AD9" s="19">
        <f t="shared" si="6"/>
        <v>1.4863</v>
      </c>
      <c r="AE9" s="27">
        <v>3.6999999999999998E-2</v>
      </c>
      <c r="AF9" s="27">
        <v>9.9000000000000005E-2</v>
      </c>
      <c r="AG9" s="23">
        <v>17</v>
      </c>
      <c r="AH9" s="19">
        <f t="shared" si="7"/>
        <v>1.6830000000000001</v>
      </c>
      <c r="AI9" s="19">
        <v>3.6999999999999998E-2</v>
      </c>
      <c r="AJ9" s="27">
        <v>0.109</v>
      </c>
      <c r="AK9" s="43">
        <v>15.9</v>
      </c>
      <c r="AL9" s="19">
        <f t="shared" si="8"/>
        <v>1.7331000000000001</v>
      </c>
      <c r="AM9" s="22">
        <v>3.1E-2</v>
      </c>
      <c r="AN9" s="24">
        <v>0.125</v>
      </c>
      <c r="AO9" s="18">
        <v>16.7</v>
      </c>
      <c r="AP9" s="19">
        <f t="shared" si="9"/>
        <v>2.0874999999999999</v>
      </c>
      <c r="AQ9" s="22">
        <v>3.3000000000000002E-2</v>
      </c>
      <c r="AR9" s="24">
        <v>0.109</v>
      </c>
      <c r="AS9" s="18">
        <v>17.100000000000001</v>
      </c>
      <c r="AT9" s="19">
        <f t="shared" si="10"/>
        <v>1.8639000000000001</v>
      </c>
      <c r="AU9" s="22">
        <v>3.6999999999999998E-2</v>
      </c>
      <c r="AV9" s="24">
        <v>0.114</v>
      </c>
      <c r="AW9" s="18">
        <v>15.2</v>
      </c>
      <c r="AX9" s="19">
        <f t="shared" si="11"/>
        <v>1.7327999999999999</v>
      </c>
      <c r="AY9" s="22">
        <v>3.7999999999999999E-2</v>
      </c>
      <c r="AZ9" s="24">
        <v>0.105</v>
      </c>
      <c r="BA9" s="18">
        <v>17.899999999999999</v>
      </c>
      <c r="BB9" s="19">
        <f t="shared" si="12"/>
        <v>1.8794999999999997</v>
      </c>
      <c r="BC9" s="22">
        <v>3.5999999999999997E-2</v>
      </c>
      <c r="BD9" s="24">
        <v>8.8999999999999996E-2</v>
      </c>
      <c r="BE9" s="18">
        <v>17</v>
      </c>
      <c r="BF9" s="19">
        <f t="shared" si="13"/>
        <v>1.5129999999999999</v>
      </c>
      <c r="BG9" s="22">
        <v>3.7999999999999999E-2</v>
      </c>
      <c r="BH9" s="24">
        <v>8.2000000000000003E-2</v>
      </c>
      <c r="BI9" s="18">
        <v>21.1</v>
      </c>
      <c r="BJ9" s="19">
        <f t="shared" si="14"/>
        <v>1.7302000000000002</v>
      </c>
      <c r="BK9" s="22">
        <v>4.2000000000000003E-2</v>
      </c>
      <c r="BL9" s="24">
        <v>7.4999999999999997E-2</v>
      </c>
      <c r="BM9" s="18">
        <v>20.2</v>
      </c>
      <c r="BN9" s="19">
        <f t="shared" si="15"/>
        <v>1.5149999999999999</v>
      </c>
      <c r="BO9" s="22">
        <v>4.1000000000000002E-2</v>
      </c>
      <c r="BP9" s="24">
        <v>7.5999999999999998E-2</v>
      </c>
      <c r="BQ9" s="18">
        <v>19.899999999999999</v>
      </c>
      <c r="BR9" s="19">
        <f t="shared" si="16"/>
        <v>1.5123999999999997</v>
      </c>
      <c r="BS9" s="22">
        <v>0.04</v>
      </c>
      <c r="BT9" s="24">
        <v>6.9000000000000006E-2</v>
      </c>
      <c r="BU9" s="18">
        <v>23.7</v>
      </c>
      <c r="BV9" s="19">
        <f t="shared" ref="BV9:BV13" si="43">BT9*BU9</f>
        <v>1.6353000000000002</v>
      </c>
      <c r="BW9" s="22">
        <v>3.3000000000000002E-2</v>
      </c>
      <c r="BX9" s="24">
        <v>6.9000000000000006E-2</v>
      </c>
      <c r="BY9" s="18">
        <v>26.8</v>
      </c>
      <c r="BZ9" s="19">
        <f t="shared" si="18"/>
        <v>1.8492000000000002</v>
      </c>
      <c r="CA9" s="22">
        <v>0.03</v>
      </c>
      <c r="CB9" s="24"/>
      <c r="CC9" s="18"/>
      <c r="CD9" s="19">
        <f t="shared" si="19"/>
        <v>0</v>
      </c>
      <c r="CE9" s="22">
        <v>0.03</v>
      </c>
      <c r="CF9" s="24">
        <v>8.7999999999999995E-2</v>
      </c>
      <c r="CG9" s="18">
        <v>26.6</v>
      </c>
      <c r="CH9" s="19">
        <f t="shared" si="20"/>
        <v>2.3407999999999998</v>
      </c>
      <c r="CI9" s="22">
        <v>0.03</v>
      </c>
      <c r="CJ9" s="24">
        <v>0.08</v>
      </c>
      <c r="CK9" s="18">
        <v>32.200000000000003</v>
      </c>
      <c r="CL9" s="19">
        <f t="shared" si="21"/>
        <v>2.5760000000000001</v>
      </c>
      <c r="CM9" s="14" t="s">
        <v>9</v>
      </c>
    </row>
    <row r="10" spans="1:91" ht="15" x14ac:dyDescent="0.5">
      <c r="A10" s="3"/>
      <c r="B10" s="14" t="s">
        <v>16</v>
      </c>
      <c r="C10" s="21"/>
      <c r="D10" s="21"/>
      <c r="E10" s="23"/>
      <c r="F10" s="19"/>
      <c r="G10" s="21"/>
      <c r="H10" s="21"/>
      <c r="I10" s="23"/>
      <c r="J10" s="19"/>
      <c r="K10" s="21"/>
      <c r="L10" s="27"/>
      <c r="M10" s="25"/>
      <c r="N10" s="19"/>
      <c r="O10" s="27"/>
      <c r="P10" s="27"/>
      <c r="Q10" s="25"/>
      <c r="R10" s="19"/>
      <c r="S10" s="27"/>
      <c r="T10" s="27"/>
      <c r="U10" s="25"/>
      <c r="V10" s="19"/>
      <c r="W10" s="27"/>
      <c r="X10" s="27"/>
      <c r="Y10" s="23"/>
      <c r="Z10" s="19"/>
      <c r="AA10" s="27"/>
      <c r="AB10" s="27"/>
      <c r="AC10" s="23"/>
      <c r="AD10" s="19"/>
      <c r="AE10" s="27"/>
      <c r="AF10" s="27"/>
      <c r="AG10" s="23"/>
      <c r="AH10" s="19"/>
      <c r="AI10" s="18"/>
      <c r="AJ10" s="27"/>
      <c r="AK10" s="43"/>
      <c r="AL10" s="19"/>
      <c r="AM10" s="22"/>
      <c r="AN10" s="24"/>
      <c r="AO10" s="18"/>
      <c r="AP10" s="19"/>
      <c r="AQ10" s="22"/>
      <c r="AR10" s="24"/>
      <c r="AS10" s="18"/>
      <c r="AT10" s="19"/>
      <c r="AU10" s="22"/>
      <c r="AV10" s="24"/>
      <c r="AW10" s="18"/>
      <c r="AX10" s="19"/>
      <c r="AY10" s="22"/>
      <c r="AZ10" s="24"/>
      <c r="BA10" s="18"/>
      <c r="BB10" s="19"/>
      <c r="BC10" s="22"/>
      <c r="BD10" s="24"/>
      <c r="BE10" s="18"/>
      <c r="BF10" s="19"/>
      <c r="BG10" s="22"/>
      <c r="BH10" s="24"/>
      <c r="BI10" s="18"/>
      <c r="BJ10" s="19"/>
      <c r="BK10" s="22"/>
      <c r="BL10" s="24"/>
      <c r="BM10" s="18"/>
      <c r="BN10" s="19"/>
      <c r="BO10" s="22">
        <v>2.3E-2</v>
      </c>
      <c r="BP10" s="24">
        <v>6.0999999999999999E-2</v>
      </c>
      <c r="BQ10" s="18">
        <v>17.8</v>
      </c>
      <c r="BR10" s="19">
        <f t="shared" si="16"/>
        <v>1.0858000000000001</v>
      </c>
      <c r="BS10" s="22">
        <v>2.7E-2</v>
      </c>
      <c r="BT10" s="24">
        <v>6.5000000000000002E-2</v>
      </c>
      <c r="BU10" s="18">
        <v>19.8</v>
      </c>
      <c r="BV10" s="19">
        <f t="shared" si="43"/>
        <v>1.2870000000000001</v>
      </c>
      <c r="BW10" s="22">
        <v>2.3E-2</v>
      </c>
      <c r="BX10" s="24">
        <v>7.3999999999999996E-2</v>
      </c>
      <c r="BY10" s="18">
        <v>22.7</v>
      </c>
      <c r="BZ10" s="19">
        <f t="shared" si="18"/>
        <v>1.6798</v>
      </c>
      <c r="CA10" s="22">
        <v>2.4E-2</v>
      </c>
      <c r="CB10" s="24">
        <v>8.2000000000000003E-2</v>
      </c>
      <c r="CC10" s="18">
        <v>23.5</v>
      </c>
      <c r="CD10" s="19">
        <f t="shared" si="19"/>
        <v>1.927</v>
      </c>
      <c r="CE10" s="22">
        <v>2.5000000000000001E-2</v>
      </c>
      <c r="CF10" s="24">
        <v>8.4000000000000005E-2</v>
      </c>
      <c r="CG10" s="18">
        <v>23.1</v>
      </c>
      <c r="CH10" s="19">
        <f t="shared" si="20"/>
        <v>1.9404000000000003</v>
      </c>
      <c r="CI10" s="22">
        <v>2.3E-2</v>
      </c>
      <c r="CJ10" s="24">
        <v>0.09</v>
      </c>
      <c r="CK10" s="18">
        <v>25.3</v>
      </c>
      <c r="CL10" s="19">
        <f t="shared" si="21"/>
        <v>2.2770000000000001</v>
      </c>
      <c r="CM10" s="14" t="s">
        <v>16</v>
      </c>
    </row>
    <row r="11" spans="1:91" ht="15" x14ac:dyDescent="0.5">
      <c r="A11" s="3"/>
      <c r="B11" s="14" t="s">
        <v>10</v>
      </c>
      <c r="C11" s="21">
        <v>5.2999999999999999E-2</v>
      </c>
      <c r="D11" s="21">
        <v>0.10299999999999999</v>
      </c>
      <c r="E11" s="23">
        <v>21.2</v>
      </c>
      <c r="F11" s="19">
        <f t="shared" si="0"/>
        <v>2.1835999999999998</v>
      </c>
      <c r="G11" s="21">
        <v>5.3999999999999999E-2</v>
      </c>
      <c r="H11" s="21">
        <v>0.14599999999999999</v>
      </c>
      <c r="I11" s="23">
        <v>13.3</v>
      </c>
      <c r="J11" s="19">
        <f t="shared" si="1"/>
        <v>1.9418</v>
      </c>
      <c r="K11" s="21">
        <v>5.1999999999999998E-2</v>
      </c>
      <c r="L11" s="27">
        <v>0.14799999999999999</v>
      </c>
      <c r="M11" s="25">
        <v>13</v>
      </c>
      <c r="N11" s="19">
        <f t="shared" si="2"/>
        <v>1.9239999999999999</v>
      </c>
      <c r="O11" s="27">
        <v>4.7E-2</v>
      </c>
      <c r="P11" s="27">
        <v>0.126</v>
      </c>
      <c r="Q11" s="25">
        <v>13.6</v>
      </c>
      <c r="R11" s="19">
        <f t="shared" si="3"/>
        <v>1.7136</v>
      </c>
      <c r="S11" s="27">
        <v>4.5999999999999999E-2</v>
      </c>
      <c r="T11" s="27">
        <v>0.125</v>
      </c>
      <c r="U11" s="25">
        <v>13.5</v>
      </c>
      <c r="V11" s="19">
        <f t="shared" si="4"/>
        <v>1.6875</v>
      </c>
      <c r="W11" s="27">
        <v>4.2999999999999997E-2</v>
      </c>
      <c r="X11" s="27">
        <v>0.11600000000000001</v>
      </c>
      <c r="Y11" s="25">
        <v>13.3</v>
      </c>
      <c r="Z11" s="19">
        <f t="shared" si="5"/>
        <v>1.5428000000000002</v>
      </c>
      <c r="AA11" s="27">
        <v>3.6999999999999998E-2</v>
      </c>
      <c r="AB11" s="27">
        <v>0.125</v>
      </c>
      <c r="AC11" s="25">
        <v>14.1</v>
      </c>
      <c r="AD11" s="19">
        <f t="shared" si="6"/>
        <v>1.7625</v>
      </c>
      <c r="AE11" s="27">
        <v>0.03</v>
      </c>
      <c r="AF11" s="27">
        <v>0.124</v>
      </c>
      <c r="AG11" s="25">
        <v>16.600000000000001</v>
      </c>
      <c r="AH11" s="19">
        <f t="shared" si="7"/>
        <v>2.0584000000000002</v>
      </c>
      <c r="AI11" s="27">
        <v>3.2000000000000001E-2</v>
      </c>
      <c r="AJ11" s="27">
        <v>0.16300000000000001</v>
      </c>
      <c r="AK11" s="25">
        <v>11.9</v>
      </c>
      <c r="AL11" s="19">
        <f t="shared" si="8"/>
        <v>1.9397000000000002</v>
      </c>
      <c r="AM11" s="28">
        <v>2.8000000000000001E-2</v>
      </c>
      <c r="AN11" s="29">
        <v>0.128</v>
      </c>
      <c r="AO11" s="26">
        <v>17.2</v>
      </c>
      <c r="AP11" s="19">
        <f t="shared" si="9"/>
        <v>2.2016</v>
      </c>
      <c r="AQ11" s="28">
        <v>3.1E-2</v>
      </c>
      <c r="AR11" s="29">
        <v>0.13200000000000001</v>
      </c>
      <c r="AS11" s="26">
        <v>15.9</v>
      </c>
      <c r="AT11" s="19">
        <f t="shared" si="10"/>
        <v>2.0988000000000002</v>
      </c>
      <c r="AU11" s="28">
        <v>3.4000000000000002E-2</v>
      </c>
      <c r="AV11" s="29">
        <v>0.13100000000000001</v>
      </c>
      <c r="AW11" s="26">
        <v>15</v>
      </c>
      <c r="AX11" s="19">
        <f t="shared" si="11"/>
        <v>1.9650000000000001</v>
      </c>
      <c r="AY11" s="28">
        <v>0.03</v>
      </c>
      <c r="AZ11" s="29">
        <v>0.14199999999999999</v>
      </c>
      <c r="BA11" s="26">
        <v>16.8</v>
      </c>
      <c r="BB11" s="19">
        <f t="shared" si="12"/>
        <v>2.3855999999999997</v>
      </c>
      <c r="BC11" s="28">
        <v>2.8000000000000001E-2</v>
      </c>
      <c r="BD11" s="29">
        <v>0.14299999999999999</v>
      </c>
      <c r="BE11" s="26">
        <v>18.5</v>
      </c>
      <c r="BF11" s="19">
        <f t="shared" si="13"/>
        <v>2.6454999999999997</v>
      </c>
      <c r="BG11" s="28">
        <v>3.2000000000000001E-2</v>
      </c>
      <c r="BH11" s="29">
        <v>0.127</v>
      </c>
      <c r="BI11" s="26">
        <v>16.899999999999999</v>
      </c>
      <c r="BJ11" s="19">
        <f t="shared" si="14"/>
        <v>2.1462999999999997</v>
      </c>
      <c r="BK11" s="28">
        <v>3.1E-2</v>
      </c>
      <c r="BL11" s="29">
        <v>0.11700000000000001</v>
      </c>
      <c r="BM11" s="26">
        <v>19.8</v>
      </c>
      <c r="BN11" s="19">
        <f t="shared" si="15"/>
        <v>2.3166000000000002</v>
      </c>
      <c r="BO11" s="28">
        <v>3.4000000000000002E-2</v>
      </c>
      <c r="BP11" s="29">
        <v>0.112</v>
      </c>
      <c r="BQ11" s="26">
        <v>18</v>
      </c>
      <c r="BR11" s="19">
        <f t="shared" si="16"/>
        <v>2.016</v>
      </c>
      <c r="BS11" s="28">
        <v>0.04</v>
      </c>
      <c r="BT11" s="29">
        <v>0.105</v>
      </c>
      <c r="BU11" s="26">
        <v>17.5</v>
      </c>
      <c r="BV11" s="19">
        <f t="shared" si="43"/>
        <v>1.8374999999999999</v>
      </c>
      <c r="BW11" s="28">
        <v>3.5999999999999997E-2</v>
      </c>
      <c r="BX11" s="29">
        <v>0.08</v>
      </c>
      <c r="BY11" s="26">
        <v>21.7</v>
      </c>
      <c r="BZ11" s="19">
        <f t="shared" si="18"/>
        <v>1.736</v>
      </c>
      <c r="CA11" s="28">
        <v>3.2000000000000001E-2</v>
      </c>
      <c r="CB11" s="29">
        <v>8.2000000000000003E-2</v>
      </c>
      <c r="CC11" s="26">
        <v>27.9</v>
      </c>
      <c r="CD11" s="19">
        <f t="shared" si="19"/>
        <v>2.2877999999999998</v>
      </c>
      <c r="CE11" s="28">
        <v>3.5999999999999997E-2</v>
      </c>
      <c r="CF11" s="29">
        <v>9.1999999999999998E-2</v>
      </c>
      <c r="CG11" s="26">
        <v>22.6</v>
      </c>
      <c r="CH11" s="19">
        <f t="shared" si="20"/>
        <v>2.0792000000000002</v>
      </c>
      <c r="CI11" s="28">
        <v>3.6999999999999998E-2</v>
      </c>
      <c r="CJ11" s="29">
        <v>6.5000000000000002E-2</v>
      </c>
      <c r="CK11" s="26">
        <v>28.8</v>
      </c>
      <c r="CL11" s="19">
        <f t="shared" si="21"/>
        <v>1.8720000000000001</v>
      </c>
      <c r="CM11" s="14" t="s">
        <v>10</v>
      </c>
    </row>
    <row r="12" spans="1:91" ht="15.3" thickBot="1" x14ac:dyDescent="0.55000000000000004">
      <c r="A12" s="3"/>
      <c r="B12" s="14" t="s">
        <v>11</v>
      </c>
      <c r="C12" s="21">
        <v>3.7999999999999999E-2</v>
      </c>
      <c r="D12" s="21">
        <v>0.1</v>
      </c>
      <c r="E12" s="23">
        <v>13.2</v>
      </c>
      <c r="F12" s="19">
        <f t="shared" si="0"/>
        <v>1.32</v>
      </c>
      <c r="G12" s="21">
        <v>3.1E-2</v>
      </c>
      <c r="H12" s="21">
        <v>7.8E-2</v>
      </c>
      <c r="I12" s="23">
        <v>21.1</v>
      </c>
      <c r="J12" s="19">
        <f t="shared" si="1"/>
        <v>1.6458000000000002</v>
      </c>
      <c r="K12" s="21">
        <v>4.2000000000000003E-2</v>
      </c>
      <c r="L12" s="27">
        <v>7.1999999999999995E-2</v>
      </c>
      <c r="M12" s="25">
        <v>16</v>
      </c>
      <c r="N12" s="19">
        <f t="shared" si="2"/>
        <v>1.1519999999999999</v>
      </c>
      <c r="O12" s="27">
        <v>3.7999999999999999E-2</v>
      </c>
      <c r="P12" s="27">
        <v>6.6000000000000003E-2</v>
      </c>
      <c r="Q12" s="25">
        <v>19</v>
      </c>
      <c r="R12" s="19">
        <f t="shared" si="3"/>
        <v>1.254</v>
      </c>
      <c r="S12" s="27">
        <v>3.5999999999999997E-2</v>
      </c>
      <c r="T12" s="27">
        <v>6.5000000000000002E-2</v>
      </c>
      <c r="U12" s="25">
        <v>19.899999999999999</v>
      </c>
      <c r="V12" s="19">
        <f t="shared" si="4"/>
        <v>1.2934999999999999</v>
      </c>
      <c r="W12" s="27">
        <v>3.7999999999999999E-2</v>
      </c>
      <c r="X12" s="27">
        <v>6.0999999999999999E-2</v>
      </c>
      <c r="Y12" s="25">
        <v>19.2</v>
      </c>
      <c r="Z12" s="19">
        <f t="shared" si="5"/>
        <v>1.1712</v>
      </c>
      <c r="AA12" s="27">
        <v>3.5000000000000003E-2</v>
      </c>
      <c r="AB12" s="27">
        <v>8.3000000000000004E-2</v>
      </c>
      <c r="AC12" s="25">
        <v>14.3</v>
      </c>
      <c r="AD12" s="19">
        <f t="shared" si="6"/>
        <v>1.1869000000000001</v>
      </c>
      <c r="AE12" s="27">
        <v>3.2000000000000001E-2</v>
      </c>
      <c r="AF12" s="27">
        <v>6.4000000000000001E-2</v>
      </c>
      <c r="AG12" s="25">
        <v>20.6</v>
      </c>
      <c r="AH12" s="19">
        <f t="shared" si="7"/>
        <v>1.3184</v>
      </c>
      <c r="AI12" s="27">
        <v>2.5999999999999999E-2</v>
      </c>
      <c r="AJ12" s="27">
        <v>8.8999999999999996E-2</v>
      </c>
      <c r="AK12" s="25">
        <v>15.9</v>
      </c>
      <c r="AL12" s="19">
        <f t="shared" si="8"/>
        <v>1.4151</v>
      </c>
      <c r="AM12" s="28">
        <v>2.4E-2</v>
      </c>
      <c r="AN12" s="29">
        <v>8.5000000000000006E-2</v>
      </c>
      <c r="AO12" s="26">
        <v>18.399999999999999</v>
      </c>
      <c r="AP12" s="19">
        <f t="shared" si="9"/>
        <v>1.5640000000000001</v>
      </c>
      <c r="AQ12" s="28">
        <v>3.2000000000000001E-2</v>
      </c>
      <c r="AR12" s="29">
        <v>5.8999999999999997E-2</v>
      </c>
      <c r="AS12" s="26">
        <v>20.3</v>
      </c>
      <c r="AT12" s="19">
        <f t="shared" si="10"/>
        <v>1.1977</v>
      </c>
      <c r="AU12" s="28">
        <v>0.04</v>
      </c>
      <c r="AV12" s="29">
        <v>7.9000000000000001E-2</v>
      </c>
      <c r="AW12" s="26">
        <v>12.2</v>
      </c>
      <c r="AX12" s="19">
        <f t="shared" si="11"/>
        <v>0.96379999999999999</v>
      </c>
      <c r="AY12" s="28">
        <v>3.2000000000000001E-2</v>
      </c>
      <c r="AZ12" s="29">
        <v>8.8999999999999996E-2</v>
      </c>
      <c r="BA12" s="26">
        <v>14</v>
      </c>
      <c r="BB12" s="19">
        <f t="shared" si="12"/>
        <v>1.246</v>
      </c>
      <c r="BC12" s="28">
        <v>2.8000000000000001E-2</v>
      </c>
      <c r="BD12" s="29">
        <v>9.1999999999999998E-2</v>
      </c>
      <c r="BE12" s="26">
        <v>15.7</v>
      </c>
      <c r="BF12" s="19">
        <f t="shared" si="13"/>
        <v>1.4443999999999999</v>
      </c>
      <c r="BG12" s="28">
        <v>2.8000000000000001E-2</v>
      </c>
      <c r="BH12" s="29">
        <v>0.10199999999999999</v>
      </c>
      <c r="BI12" s="26">
        <v>15</v>
      </c>
      <c r="BJ12" s="19">
        <f t="shared" si="14"/>
        <v>1.5299999999999998</v>
      </c>
      <c r="BK12" s="28">
        <v>2.7E-2</v>
      </c>
      <c r="BL12" s="29">
        <v>0.105</v>
      </c>
      <c r="BM12" s="26">
        <v>15.4</v>
      </c>
      <c r="BN12" s="19">
        <f t="shared" si="15"/>
        <v>1.617</v>
      </c>
      <c r="BO12" s="28">
        <v>2.7E-2</v>
      </c>
      <c r="BP12" s="29">
        <v>9.5000000000000001E-2</v>
      </c>
      <c r="BQ12" s="26">
        <v>17.8</v>
      </c>
      <c r="BR12" s="19">
        <f t="shared" si="16"/>
        <v>1.6910000000000001</v>
      </c>
      <c r="BS12" s="28">
        <v>2.9000000000000001E-2</v>
      </c>
      <c r="BT12" s="29">
        <v>8.6999999999999994E-2</v>
      </c>
      <c r="BU12" s="26">
        <v>19.399999999999999</v>
      </c>
      <c r="BV12" s="19">
        <f t="shared" si="43"/>
        <v>1.6877999999999997</v>
      </c>
      <c r="BW12" s="28">
        <v>2.5999999999999999E-2</v>
      </c>
      <c r="BX12" s="29">
        <v>9.0999999999999998E-2</v>
      </c>
      <c r="BY12" s="26">
        <v>21.6</v>
      </c>
      <c r="BZ12" s="19">
        <f t="shared" si="18"/>
        <v>1.9656</v>
      </c>
      <c r="CA12" s="28">
        <v>2.5000000000000001E-2</v>
      </c>
      <c r="CB12" s="29">
        <v>9.6000000000000002E-2</v>
      </c>
      <c r="CC12" s="26">
        <v>22.2</v>
      </c>
      <c r="CD12" s="19">
        <f t="shared" si="19"/>
        <v>2.1311999999999998</v>
      </c>
      <c r="CE12" s="28">
        <v>2.7E-2</v>
      </c>
      <c r="CF12" s="29">
        <v>8.1000000000000003E-2</v>
      </c>
      <c r="CG12" s="26">
        <v>20.6</v>
      </c>
      <c r="CH12" s="19">
        <f t="shared" si="20"/>
        <v>1.6686000000000001</v>
      </c>
      <c r="CI12" s="28">
        <v>2.9000000000000001E-2</v>
      </c>
      <c r="CJ12" s="29">
        <v>0.08</v>
      </c>
      <c r="CK12" s="26">
        <v>20.2</v>
      </c>
      <c r="CL12" s="19">
        <f t="shared" si="21"/>
        <v>1.6159999999999999</v>
      </c>
      <c r="CM12" s="14" t="s">
        <v>11</v>
      </c>
    </row>
    <row r="13" spans="1:91" ht="15.3" thickBot="1" x14ac:dyDescent="0.55000000000000004">
      <c r="A13" s="3"/>
      <c r="B13" s="14" t="s">
        <v>17</v>
      </c>
      <c r="C13" s="30"/>
      <c r="D13" s="21"/>
      <c r="E13" s="31"/>
      <c r="F13" s="19"/>
      <c r="G13" s="21"/>
      <c r="H13" s="21"/>
      <c r="I13" s="31"/>
      <c r="J13" s="19"/>
      <c r="K13" s="21"/>
      <c r="L13" s="27"/>
      <c r="M13" s="32"/>
      <c r="N13" s="19"/>
      <c r="O13" s="27"/>
      <c r="P13" s="27"/>
      <c r="Q13" s="25"/>
      <c r="R13" s="19"/>
      <c r="S13" s="27"/>
      <c r="T13" s="27"/>
      <c r="U13" s="25"/>
      <c r="V13" s="19"/>
      <c r="W13" s="27"/>
      <c r="X13" s="27"/>
      <c r="Y13" s="25"/>
      <c r="Z13" s="19"/>
      <c r="AA13" s="27"/>
      <c r="AB13" s="27"/>
      <c r="AC13" s="25"/>
      <c r="AD13" s="19"/>
      <c r="AE13" s="27"/>
      <c r="AF13" s="27"/>
      <c r="AG13" s="25"/>
      <c r="AH13" s="19"/>
      <c r="AI13" s="27"/>
      <c r="AJ13" s="27"/>
      <c r="AK13" s="25"/>
      <c r="AL13" s="19"/>
      <c r="AM13" s="28">
        <v>3.5999999999999997E-2</v>
      </c>
      <c r="AN13" s="29">
        <v>0.111</v>
      </c>
      <c r="AO13" s="26">
        <v>16.7</v>
      </c>
      <c r="AP13" s="19">
        <f t="shared" si="9"/>
        <v>1.8536999999999999</v>
      </c>
      <c r="AQ13" s="28">
        <v>4.1000000000000002E-2</v>
      </c>
      <c r="AR13" s="29">
        <v>0.11700000000000001</v>
      </c>
      <c r="AS13" s="26">
        <v>14.2</v>
      </c>
      <c r="AT13" s="19">
        <f t="shared" si="10"/>
        <v>1.6614</v>
      </c>
      <c r="AU13" s="28">
        <v>4.1000000000000002E-2</v>
      </c>
      <c r="AV13" s="29">
        <v>7.5999999999999998E-2</v>
      </c>
      <c r="AW13" s="26">
        <v>14.2</v>
      </c>
      <c r="AX13" s="19">
        <f t="shared" si="11"/>
        <v>1.0791999999999999</v>
      </c>
      <c r="AY13" s="28">
        <v>3.9E-2</v>
      </c>
      <c r="AZ13" s="29">
        <v>0.115</v>
      </c>
      <c r="BA13" s="26">
        <v>12.2</v>
      </c>
      <c r="BB13" s="19">
        <f t="shared" si="12"/>
        <v>1.403</v>
      </c>
      <c r="BC13" s="28">
        <v>3.4000000000000002E-2</v>
      </c>
      <c r="BD13" s="29">
        <v>0.115</v>
      </c>
      <c r="BE13" s="26">
        <v>14.2</v>
      </c>
      <c r="BF13" s="19">
        <f t="shared" si="13"/>
        <v>1.633</v>
      </c>
      <c r="BG13" s="28">
        <v>3.3000000000000002E-2</v>
      </c>
      <c r="BH13" s="29">
        <v>0.112</v>
      </c>
      <c r="BI13" s="26">
        <v>14.8</v>
      </c>
      <c r="BJ13" s="19">
        <f t="shared" si="14"/>
        <v>1.6576000000000002</v>
      </c>
      <c r="BK13" s="28">
        <v>2.9000000000000001E-2</v>
      </c>
      <c r="BL13" s="29">
        <v>0.11799999999999999</v>
      </c>
      <c r="BM13" s="26">
        <v>15.6</v>
      </c>
      <c r="BN13" s="19">
        <f t="shared" si="15"/>
        <v>1.8407999999999998</v>
      </c>
      <c r="BO13" s="28">
        <v>2.4E-2</v>
      </c>
      <c r="BP13" s="29">
        <v>0.12</v>
      </c>
      <c r="BQ13" s="26">
        <v>17.7</v>
      </c>
      <c r="BR13" s="19">
        <f t="shared" si="16"/>
        <v>2.1239999999999997</v>
      </c>
      <c r="BS13" s="28">
        <v>2.1999999999999999E-2</v>
      </c>
      <c r="BT13" s="29">
        <v>0.112</v>
      </c>
      <c r="BU13" s="26">
        <v>19.100000000000001</v>
      </c>
      <c r="BV13" s="19">
        <f t="shared" si="43"/>
        <v>2.1392000000000002</v>
      </c>
      <c r="BW13" s="28">
        <v>1.9E-2</v>
      </c>
      <c r="BX13" s="29">
        <v>0.1</v>
      </c>
      <c r="BY13" s="26">
        <v>21.8</v>
      </c>
      <c r="BZ13" s="19">
        <f t="shared" si="18"/>
        <v>2.1800000000000002</v>
      </c>
      <c r="CA13" s="28">
        <v>1.7000000000000001E-2</v>
      </c>
      <c r="CB13" s="29">
        <v>0.09</v>
      </c>
      <c r="CC13" s="26">
        <v>27.8</v>
      </c>
      <c r="CD13" s="19">
        <f t="shared" si="19"/>
        <v>2.5019999999999998</v>
      </c>
      <c r="CE13" s="28">
        <v>1.7999999999999999E-2</v>
      </c>
      <c r="CF13" s="29">
        <v>0.109</v>
      </c>
      <c r="CG13" s="26">
        <v>28.2</v>
      </c>
      <c r="CH13" s="19">
        <f t="shared" si="20"/>
        <v>3.0737999999999999</v>
      </c>
      <c r="CI13" s="28">
        <v>1.7000000000000001E-2</v>
      </c>
      <c r="CJ13" s="29">
        <v>9.5000000000000001E-2</v>
      </c>
      <c r="CK13" s="26">
        <v>27.1</v>
      </c>
      <c r="CL13" s="19">
        <f t="shared" si="21"/>
        <v>2.5745</v>
      </c>
      <c r="CM13" s="14" t="s">
        <v>17</v>
      </c>
    </row>
    <row r="14" spans="1:91" ht="15.3" thickBot="1" x14ac:dyDescent="0.55000000000000004">
      <c r="A14" s="3"/>
      <c r="B14" s="15" t="s">
        <v>13</v>
      </c>
      <c r="C14" s="4">
        <f t="shared" ref="C14:AH14" si="44">MEDIAN(C5:C13)</f>
        <v>4.4999999999999998E-2</v>
      </c>
      <c r="D14" s="4">
        <f t="shared" si="44"/>
        <v>0.10299999999999999</v>
      </c>
      <c r="E14" s="6">
        <f t="shared" si="44"/>
        <v>15.5</v>
      </c>
      <c r="F14" s="6">
        <f t="shared" si="44"/>
        <v>1.6739999999999999</v>
      </c>
      <c r="G14" s="4">
        <f t="shared" si="44"/>
        <v>0.05</v>
      </c>
      <c r="H14" s="4">
        <f t="shared" si="44"/>
        <v>9.5000000000000001E-2</v>
      </c>
      <c r="I14" s="49">
        <f t="shared" si="44"/>
        <v>15.8</v>
      </c>
      <c r="J14" s="49">
        <f t="shared" si="44"/>
        <v>1.6458000000000002</v>
      </c>
      <c r="K14" s="4">
        <f t="shared" si="44"/>
        <v>5.6000000000000001E-2</v>
      </c>
      <c r="L14" s="4">
        <f t="shared" si="44"/>
        <v>9.0999999999999998E-2</v>
      </c>
      <c r="M14" s="49">
        <f t="shared" si="44"/>
        <v>14.9</v>
      </c>
      <c r="N14" s="49">
        <f t="shared" si="44"/>
        <v>1.3559000000000001</v>
      </c>
      <c r="O14" s="4">
        <f t="shared" si="44"/>
        <v>5.0999999999999997E-2</v>
      </c>
      <c r="P14" s="4">
        <f t="shared" si="44"/>
        <v>0.10199999999999999</v>
      </c>
      <c r="Q14" s="49">
        <f t="shared" si="44"/>
        <v>14.5</v>
      </c>
      <c r="R14" s="49">
        <f t="shared" si="44"/>
        <v>1.4976</v>
      </c>
      <c r="S14" s="4">
        <f t="shared" si="44"/>
        <v>4.5999999999999999E-2</v>
      </c>
      <c r="T14" s="4">
        <f t="shared" si="44"/>
        <v>8.5000000000000006E-2</v>
      </c>
      <c r="U14" s="6">
        <f t="shared" si="44"/>
        <v>17.2</v>
      </c>
      <c r="V14" s="6">
        <f t="shared" si="44"/>
        <v>1.56</v>
      </c>
      <c r="W14" s="4">
        <f t="shared" si="44"/>
        <v>4.5999999999999999E-2</v>
      </c>
      <c r="X14" s="4">
        <f t="shared" si="44"/>
        <v>9.2999999999999999E-2</v>
      </c>
      <c r="Y14" s="49">
        <f t="shared" si="44"/>
        <v>13.6</v>
      </c>
      <c r="Z14" s="49">
        <f t="shared" si="44"/>
        <v>1.4219999999999999</v>
      </c>
      <c r="AA14" s="4">
        <f t="shared" si="44"/>
        <v>4.2000000000000003E-2</v>
      </c>
      <c r="AB14" s="4">
        <f t="shared" si="44"/>
        <v>8.8999999999999996E-2</v>
      </c>
      <c r="AC14" s="49">
        <f t="shared" si="44"/>
        <v>15.7</v>
      </c>
      <c r="AD14" s="49">
        <f t="shared" si="44"/>
        <v>1.4863</v>
      </c>
      <c r="AE14" s="4">
        <f t="shared" si="44"/>
        <v>3.6999999999999998E-2</v>
      </c>
      <c r="AF14" s="4">
        <f t="shared" si="44"/>
        <v>9.9000000000000005E-2</v>
      </c>
      <c r="AG14" s="49">
        <f t="shared" si="44"/>
        <v>16.600000000000001</v>
      </c>
      <c r="AH14" s="49">
        <f t="shared" si="44"/>
        <v>1.6830000000000001</v>
      </c>
      <c r="AI14" s="4">
        <f t="shared" ref="AI14:BN14" si="45">MEDIAN(AI5:AI13)</f>
        <v>3.4500000000000003E-2</v>
      </c>
      <c r="AJ14" s="4">
        <f t="shared" si="45"/>
        <v>0.11699999999999999</v>
      </c>
      <c r="AK14" s="6">
        <f t="shared" si="45"/>
        <v>14.75</v>
      </c>
      <c r="AL14" s="6">
        <f t="shared" si="45"/>
        <v>1.71655</v>
      </c>
      <c r="AM14" s="4">
        <f t="shared" si="45"/>
        <v>3.1E-2</v>
      </c>
      <c r="AN14" s="4">
        <f t="shared" si="45"/>
        <v>0.111</v>
      </c>
      <c r="AO14" s="49">
        <f t="shared" si="45"/>
        <v>16.7</v>
      </c>
      <c r="AP14" s="49">
        <f t="shared" si="45"/>
        <v>1.8536999999999999</v>
      </c>
      <c r="AQ14" s="4">
        <f t="shared" si="45"/>
        <v>3.3000000000000002E-2</v>
      </c>
      <c r="AR14" s="4">
        <f t="shared" si="45"/>
        <v>0.11700000000000001</v>
      </c>
      <c r="AS14" s="49">
        <f t="shared" si="45"/>
        <v>14.3</v>
      </c>
      <c r="AT14" s="49">
        <f t="shared" si="45"/>
        <v>1.6874</v>
      </c>
      <c r="AU14" s="4">
        <f t="shared" si="45"/>
        <v>3.95E-2</v>
      </c>
      <c r="AV14" s="4">
        <f t="shared" si="45"/>
        <v>9.8500000000000004E-2</v>
      </c>
      <c r="AW14" s="49">
        <f t="shared" si="45"/>
        <v>14.25</v>
      </c>
      <c r="AX14" s="49">
        <f t="shared" si="45"/>
        <v>1.3704000000000001</v>
      </c>
      <c r="AY14" s="4">
        <f t="shared" si="45"/>
        <v>3.85E-2</v>
      </c>
      <c r="AZ14" s="4">
        <f t="shared" si="45"/>
        <v>0.10300000000000001</v>
      </c>
      <c r="BA14" s="6">
        <f t="shared" si="45"/>
        <v>14.7</v>
      </c>
      <c r="BB14" s="6">
        <f t="shared" si="45"/>
        <v>1.3933499999999999</v>
      </c>
      <c r="BC14" s="4">
        <f t="shared" si="45"/>
        <v>3.5000000000000003E-2</v>
      </c>
      <c r="BD14" s="4">
        <f t="shared" si="45"/>
        <v>0.10150000000000001</v>
      </c>
      <c r="BE14" s="49">
        <f t="shared" si="45"/>
        <v>16.25</v>
      </c>
      <c r="BF14" s="49">
        <f t="shared" si="45"/>
        <v>1.4786999999999999</v>
      </c>
      <c r="BG14" s="4">
        <f t="shared" si="45"/>
        <v>3.6000000000000004E-2</v>
      </c>
      <c r="BH14" s="4">
        <f t="shared" si="45"/>
        <v>0.10299999999999999</v>
      </c>
      <c r="BI14" s="49">
        <f t="shared" si="45"/>
        <v>16.350000000000001</v>
      </c>
      <c r="BJ14" s="49">
        <f t="shared" si="45"/>
        <v>1.5937999999999999</v>
      </c>
      <c r="BK14" s="4">
        <f t="shared" si="45"/>
        <v>3.4000000000000002E-2</v>
      </c>
      <c r="BL14" s="4">
        <f t="shared" si="45"/>
        <v>9.7000000000000003E-2</v>
      </c>
      <c r="BM14" s="49">
        <f t="shared" si="45"/>
        <v>17.45</v>
      </c>
      <c r="BN14" s="49">
        <f t="shared" si="45"/>
        <v>1.5928499999999999</v>
      </c>
      <c r="BO14" s="4">
        <f t="shared" ref="BO14:BZ14" si="46">MEDIAN(BO5:BO13)</f>
        <v>3.1E-2</v>
      </c>
      <c r="BP14" s="4">
        <f t="shared" si="46"/>
        <v>9.4E-2</v>
      </c>
      <c r="BQ14" s="49">
        <f t="shared" si="46"/>
        <v>17.8</v>
      </c>
      <c r="BR14" s="49">
        <f t="shared" si="46"/>
        <v>1.6910000000000001</v>
      </c>
      <c r="BS14" s="4">
        <f t="shared" si="46"/>
        <v>3.1E-2</v>
      </c>
      <c r="BT14" s="4">
        <f t="shared" si="46"/>
        <v>8.6999999999999994E-2</v>
      </c>
      <c r="BU14" s="49">
        <f t="shared" si="46"/>
        <v>19.100000000000001</v>
      </c>
      <c r="BV14" s="49">
        <f t="shared" si="46"/>
        <v>1.7325000000000002</v>
      </c>
      <c r="BW14" s="4">
        <f t="shared" si="46"/>
        <v>2.8000000000000001E-2</v>
      </c>
      <c r="BX14" s="4">
        <f t="shared" si="46"/>
        <v>8.2000000000000003E-2</v>
      </c>
      <c r="BY14" s="49">
        <f t="shared" si="46"/>
        <v>21.7</v>
      </c>
      <c r="BZ14" s="49">
        <f t="shared" si="46"/>
        <v>1.8792</v>
      </c>
      <c r="CA14" s="4">
        <f t="shared" ref="CA14:CD14" si="47">MEDIAN(CA5:CA13)</f>
        <v>2.7E-2</v>
      </c>
      <c r="CB14" s="4">
        <f t="shared" si="47"/>
        <v>8.5999999999999993E-2</v>
      </c>
      <c r="CC14" s="49">
        <f t="shared" si="47"/>
        <v>22.95</v>
      </c>
      <c r="CD14" s="49">
        <f t="shared" si="47"/>
        <v>2.1311999999999998</v>
      </c>
      <c r="CE14" s="4">
        <f t="shared" ref="CE14:CH14" si="48">MEDIAN(CE5:CE13)</f>
        <v>2.7E-2</v>
      </c>
      <c r="CF14" s="4">
        <f t="shared" si="48"/>
        <v>9.2999999999999999E-2</v>
      </c>
      <c r="CG14" s="49">
        <f t="shared" si="48"/>
        <v>21.7</v>
      </c>
      <c r="CH14" s="49">
        <f t="shared" si="48"/>
        <v>2.0181</v>
      </c>
      <c r="CI14" s="4">
        <f t="shared" ref="CI14:CL14" si="49">MEDIAN(CI5:CI13)</f>
        <v>2.9000000000000001E-2</v>
      </c>
      <c r="CJ14" s="4">
        <f t="shared" si="49"/>
        <v>0.08</v>
      </c>
      <c r="CK14" s="49">
        <f t="shared" si="49"/>
        <v>25.3</v>
      </c>
      <c r="CL14" s="49">
        <f t="shared" si="49"/>
        <v>2.2770000000000001</v>
      </c>
    </row>
    <row r="15" spans="1:91" x14ac:dyDescent="0.4">
      <c r="CJ15" s="1">
        <f>AVERAGE(CJ5:CJ13)</f>
        <v>8.5666666666666669E-2</v>
      </c>
    </row>
    <row r="16" spans="1:91" x14ac:dyDescent="0.4">
      <c r="BL16" s="1"/>
      <c r="BP16" s="1"/>
    </row>
    <row r="17" spans="2:37" x14ac:dyDescent="0.4">
      <c r="X17">
        <v>0.11399999999999999</v>
      </c>
      <c r="Z17">
        <v>1.4945999999999999</v>
      </c>
    </row>
    <row r="18" spans="2:37" x14ac:dyDescent="0.4">
      <c r="X18">
        <v>0.11799999999999999</v>
      </c>
      <c r="Z18">
        <v>1.9488000000000001</v>
      </c>
    </row>
    <row r="19" spans="2:37" x14ac:dyDescent="0.4">
      <c r="B19">
        <v>1998</v>
      </c>
      <c r="C19" s="47">
        <f>C14</f>
        <v>4.4999999999999998E-2</v>
      </c>
      <c r="D19">
        <v>1998</v>
      </c>
      <c r="E19" s="47">
        <f>D14</f>
        <v>0.10299999999999999</v>
      </c>
      <c r="F19" s="2">
        <f>F14</f>
        <v>1.6739999999999999</v>
      </c>
      <c r="X19">
        <v>0.13100000000000001</v>
      </c>
      <c r="Z19">
        <v>2.0960000000000001</v>
      </c>
    </row>
    <row r="20" spans="2:37" x14ac:dyDescent="0.4">
      <c r="B20">
        <f>B19+1</f>
        <v>1999</v>
      </c>
      <c r="C20" s="47">
        <f>G14</f>
        <v>0.05</v>
      </c>
      <c r="D20">
        <f>D19+1</f>
        <v>1999</v>
      </c>
      <c r="E20" s="47">
        <f>H14</f>
        <v>9.5000000000000001E-2</v>
      </c>
      <c r="F20" s="2">
        <f>J14</f>
        <v>1.6458000000000002</v>
      </c>
    </row>
    <row r="21" spans="2:37" x14ac:dyDescent="0.4">
      <c r="B21">
        <f t="shared" ref="B21:D29" si="50">B20+1</f>
        <v>2000</v>
      </c>
      <c r="C21" s="47">
        <f>K14</f>
        <v>5.6000000000000001E-2</v>
      </c>
      <c r="D21">
        <f t="shared" si="50"/>
        <v>2000</v>
      </c>
      <c r="E21" s="47">
        <f>L14</f>
        <v>9.0999999999999998E-2</v>
      </c>
      <c r="F21" s="2">
        <f>N14</f>
        <v>1.3559000000000001</v>
      </c>
      <c r="Q21">
        <v>1991</v>
      </c>
    </row>
    <row r="22" spans="2:37" x14ac:dyDescent="0.4">
      <c r="B22">
        <f t="shared" si="50"/>
        <v>2001</v>
      </c>
      <c r="C22" s="47">
        <f>O14</f>
        <v>5.0999999999999997E-2</v>
      </c>
      <c r="D22">
        <f t="shared" si="50"/>
        <v>2001</v>
      </c>
      <c r="E22" s="47">
        <f>P14</f>
        <v>0.10199999999999999</v>
      </c>
      <c r="F22" s="2">
        <f>R14</f>
        <v>1.4976</v>
      </c>
      <c r="Q22">
        <f>Q21+1</f>
        <v>1992</v>
      </c>
      <c r="AI22">
        <f>AI21+1</f>
        <v>1</v>
      </c>
      <c r="AJ22" s="1">
        <v>0.12</v>
      </c>
      <c r="AK22" s="5">
        <v>1.75</v>
      </c>
    </row>
    <row r="23" spans="2:37" x14ac:dyDescent="0.4">
      <c r="B23">
        <f t="shared" si="50"/>
        <v>2002</v>
      </c>
      <c r="C23" s="47">
        <f>S14</f>
        <v>4.5999999999999999E-2</v>
      </c>
      <c r="D23">
        <f t="shared" si="50"/>
        <v>2002</v>
      </c>
      <c r="E23" s="47">
        <f>T14</f>
        <v>8.5000000000000006E-2</v>
      </c>
      <c r="F23" s="2">
        <f>V14</f>
        <v>1.56</v>
      </c>
      <c r="Q23">
        <f t="shared" ref="Q23:Q35" si="51">Q22+1</f>
        <v>1993</v>
      </c>
      <c r="AI23">
        <f>AI22+1</f>
        <v>2</v>
      </c>
      <c r="AJ23" s="1">
        <v>0.11649999999999999</v>
      </c>
      <c r="AK23" s="5">
        <v>1.42</v>
      </c>
    </row>
    <row r="24" spans="2:37" x14ac:dyDescent="0.4">
      <c r="B24">
        <f t="shared" si="50"/>
        <v>2003</v>
      </c>
      <c r="C24" s="47">
        <f>W14</f>
        <v>4.5999999999999999E-2</v>
      </c>
      <c r="D24">
        <f t="shared" si="50"/>
        <v>2003</v>
      </c>
      <c r="E24" s="47">
        <f>X14</f>
        <v>9.2999999999999999E-2</v>
      </c>
      <c r="F24" s="2">
        <f>Z14</f>
        <v>1.4219999999999999</v>
      </c>
      <c r="Q24">
        <f t="shared" si="51"/>
        <v>1994</v>
      </c>
      <c r="AI24">
        <f>AI23+1</f>
        <v>3</v>
      </c>
      <c r="AJ24" s="1">
        <v>0.13450000000000001</v>
      </c>
      <c r="AK24" s="5">
        <v>1.83</v>
      </c>
    </row>
    <row r="25" spans="2:37" x14ac:dyDescent="0.4">
      <c r="B25">
        <f t="shared" si="50"/>
        <v>2004</v>
      </c>
      <c r="C25" s="47">
        <f>AA14</f>
        <v>4.2000000000000003E-2</v>
      </c>
      <c r="D25">
        <f t="shared" si="50"/>
        <v>2004</v>
      </c>
      <c r="E25" s="47">
        <f>AB14</f>
        <v>8.8999999999999996E-2</v>
      </c>
      <c r="F25" s="2">
        <f>AD14</f>
        <v>1.4863</v>
      </c>
      <c r="Q25">
        <f t="shared" si="51"/>
        <v>1995</v>
      </c>
      <c r="AI25">
        <f>AI24+1</f>
        <v>4</v>
      </c>
      <c r="AJ25" s="1">
        <v>0.13300000000000001</v>
      </c>
      <c r="AK25" s="5">
        <v>1.6</v>
      </c>
    </row>
    <row r="26" spans="2:37" x14ac:dyDescent="0.4">
      <c r="B26">
        <f t="shared" si="50"/>
        <v>2005</v>
      </c>
      <c r="C26" s="47">
        <f>AE14</f>
        <v>3.6999999999999998E-2</v>
      </c>
      <c r="D26">
        <f t="shared" si="50"/>
        <v>2005</v>
      </c>
      <c r="E26" s="47">
        <f>AF14</f>
        <v>9.9000000000000005E-2</v>
      </c>
      <c r="F26" s="2">
        <f>AH14</f>
        <v>1.6830000000000001</v>
      </c>
      <c r="Q26">
        <f t="shared" si="51"/>
        <v>1996</v>
      </c>
      <c r="AI26">
        <v>2003</v>
      </c>
      <c r="AJ26" s="1">
        <v>0.124</v>
      </c>
      <c r="AK26" s="5">
        <v>1.41</v>
      </c>
    </row>
    <row r="27" spans="2:37" x14ac:dyDescent="0.4">
      <c r="B27">
        <f t="shared" si="50"/>
        <v>2006</v>
      </c>
      <c r="C27" s="47">
        <v>3.9100000000000003E-2</v>
      </c>
      <c r="D27">
        <f t="shared" si="50"/>
        <v>2006</v>
      </c>
      <c r="E27" s="47">
        <f>AJ14</f>
        <v>0.11699999999999999</v>
      </c>
      <c r="F27" s="2">
        <f>AL14</f>
        <v>1.71655</v>
      </c>
      <c r="Q27">
        <f t="shared" si="51"/>
        <v>1997</v>
      </c>
      <c r="AI27">
        <v>2004</v>
      </c>
      <c r="AJ27" s="1">
        <v>0.114</v>
      </c>
      <c r="AK27" s="5">
        <v>1.49</v>
      </c>
    </row>
    <row r="28" spans="2:37" x14ac:dyDescent="0.4">
      <c r="B28">
        <f t="shared" si="50"/>
        <v>2007</v>
      </c>
      <c r="C28" s="47">
        <f>AM14</f>
        <v>3.1E-2</v>
      </c>
      <c r="D28">
        <f t="shared" si="50"/>
        <v>2007</v>
      </c>
      <c r="E28" s="47">
        <f>AN14</f>
        <v>0.111</v>
      </c>
      <c r="F28" s="2">
        <f>AP14</f>
        <v>1.8536999999999999</v>
      </c>
      <c r="Q28">
        <f t="shared" si="51"/>
        <v>1998</v>
      </c>
      <c r="AI28">
        <v>2005</v>
      </c>
      <c r="AJ28" s="1">
        <v>0.11799999999999999</v>
      </c>
      <c r="AK28" s="5">
        <v>1.95</v>
      </c>
    </row>
    <row r="29" spans="2:37" x14ac:dyDescent="0.4">
      <c r="B29">
        <f t="shared" si="50"/>
        <v>2008</v>
      </c>
      <c r="C29" s="46">
        <f>AQ14</f>
        <v>3.3000000000000002E-2</v>
      </c>
      <c r="D29">
        <f t="shared" si="50"/>
        <v>2008</v>
      </c>
      <c r="E29" s="46">
        <f>AR14</f>
        <v>0.11700000000000001</v>
      </c>
      <c r="F29" s="2">
        <f>AT14</f>
        <v>1.6874</v>
      </c>
      <c r="Q29">
        <f t="shared" si="51"/>
        <v>1999</v>
      </c>
    </row>
    <row r="30" spans="2:37" x14ac:dyDescent="0.4">
      <c r="B30">
        <v>2009</v>
      </c>
      <c r="C30" s="1">
        <f>AU14</f>
        <v>3.95E-2</v>
      </c>
      <c r="D30">
        <v>2009</v>
      </c>
      <c r="E30" s="46">
        <f>AV14</f>
        <v>9.8500000000000004E-2</v>
      </c>
      <c r="F30" s="2">
        <f>AX14</f>
        <v>1.3704000000000001</v>
      </c>
      <c r="Q30">
        <f t="shared" si="51"/>
        <v>2000</v>
      </c>
    </row>
    <row r="31" spans="2:37" x14ac:dyDescent="0.4">
      <c r="B31">
        <v>2010</v>
      </c>
      <c r="C31" s="1">
        <f>AY14</f>
        <v>3.85E-2</v>
      </c>
      <c r="D31">
        <v>2010</v>
      </c>
      <c r="E31" s="1">
        <f>AZ14</f>
        <v>0.10300000000000001</v>
      </c>
      <c r="F31" s="2">
        <f>BB14</f>
        <v>1.3933499999999999</v>
      </c>
      <c r="Q31">
        <f t="shared" si="51"/>
        <v>2001</v>
      </c>
      <c r="AG31">
        <v>1991</v>
      </c>
      <c r="AH31">
        <v>6.2100000000000002E-2</v>
      </c>
    </row>
    <row r="32" spans="2:37" x14ac:dyDescent="0.4">
      <c r="B32">
        <v>2011</v>
      </c>
      <c r="C32" s="1">
        <f>BC14</f>
        <v>3.5000000000000003E-2</v>
      </c>
      <c r="D32">
        <v>2011</v>
      </c>
      <c r="E32" s="1">
        <f>BD14</f>
        <v>0.10150000000000001</v>
      </c>
      <c r="F32" s="2">
        <f>BF14</f>
        <v>1.4786999999999999</v>
      </c>
      <c r="Q32">
        <f t="shared" si="51"/>
        <v>2002</v>
      </c>
      <c r="AG32">
        <f>AG31+1</f>
        <v>1992</v>
      </c>
      <c r="AH32">
        <v>6.0199999999999997E-2</v>
      </c>
    </row>
    <row r="33" spans="2:34" x14ac:dyDescent="0.4">
      <c r="B33" s="48" t="s">
        <v>12</v>
      </c>
      <c r="C33" s="47">
        <f>AVERAGE(C22:C31)</f>
        <v>4.0309999999999999E-2</v>
      </c>
      <c r="E33" s="47">
        <f>AVERAGE(E22:E31)</f>
        <v>0.10145</v>
      </c>
      <c r="F33" s="47">
        <f>AVERAGE(F22:F31)</f>
        <v>1.5670299999999999</v>
      </c>
      <c r="Q33">
        <f t="shared" si="51"/>
        <v>2003</v>
      </c>
      <c r="AG33">
        <f t="shared" ref="AG33:AG45" si="52">AG32+1</f>
        <v>1993</v>
      </c>
      <c r="AH33">
        <v>5.2299999999999999E-2</v>
      </c>
    </row>
    <row r="34" spans="2:34" x14ac:dyDescent="0.4">
      <c r="Q34">
        <f t="shared" si="51"/>
        <v>2004</v>
      </c>
      <c r="AG34">
        <f t="shared" si="52"/>
        <v>1994</v>
      </c>
      <c r="AH34">
        <v>6.6799999999999998E-2</v>
      </c>
    </row>
    <row r="35" spans="2:34" x14ac:dyDescent="0.4">
      <c r="Q35">
        <f t="shared" si="51"/>
        <v>2005</v>
      </c>
      <c r="AG35">
        <f t="shared" si="52"/>
        <v>1995</v>
      </c>
      <c r="AH35">
        <v>6.25E-2</v>
      </c>
    </row>
    <row r="36" spans="2:34" x14ac:dyDescent="0.4">
      <c r="D36" s="1"/>
      <c r="G36" s="1"/>
      <c r="H36" s="2"/>
      <c r="K36" s="1"/>
      <c r="Q36">
        <v>2006</v>
      </c>
      <c r="AG36">
        <f t="shared" si="52"/>
        <v>1996</v>
      </c>
      <c r="AH36">
        <v>5.7799999999999997E-2</v>
      </c>
    </row>
    <row r="37" spans="2:34" x14ac:dyDescent="0.4">
      <c r="D37" s="1"/>
      <c r="G37" s="1"/>
      <c r="H37" s="2"/>
      <c r="K37" s="1"/>
      <c r="AG37">
        <f t="shared" si="52"/>
        <v>1997</v>
      </c>
      <c r="AH37">
        <v>5.4800000000000001E-2</v>
      </c>
    </row>
    <row r="38" spans="2:34" x14ac:dyDescent="0.4">
      <c r="D38" s="2"/>
      <c r="G38" s="1"/>
      <c r="H38" s="2"/>
      <c r="K38" s="1"/>
      <c r="AG38">
        <f t="shared" si="52"/>
        <v>1998</v>
      </c>
      <c r="AH38">
        <v>4.48E-2</v>
      </c>
    </row>
    <row r="39" spans="2:34" x14ac:dyDescent="0.4">
      <c r="D39" s="2"/>
      <c r="G39" s="1"/>
      <c r="H39" s="2"/>
      <c r="K39" s="1"/>
      <c r="AG39">
        <f t="shared" si="52"/>
        <v>1999</v>
      </c>
      <c r="AH39">
        <v>4.7E-2</v>
      </c>
    </row>
    <row r="40" spans="2:34" x14ac:dyDescent="0.4">
      <c r="D40" s="1"/>
      <c r="G40" s="1"/>
      <c r="H40" s="2"/>
      <c r="K40" s="1"/>
      <c r="AG40">
        <f t="shared" si="52"/>
        <v>2000</v>
      </c>
      <c r="AH40">
        <v>4.99E-2</v>
      </c>
    </row>
    <row r="41" spans="2:34" x14ac:dyDescent="0.4">
      <c r="D41" s="1"/>
      <c r="G41" s="1"/>
      <c r="H41" s="2"/>
      <c r="K41" s="1"/>
      <c r="AG41">
        <f t="shared" si="52"/>
        <v>2001</v>
      </c>
      <c r="AH41">
        <v>4.3799999999999999E-2</v>
      </c>
    </row>
    <row r="42" spans="2:34" x14ac:dyDescent="0.4">
      <c r="D42" s="2"/>
      <c r="G42" s="1"/>
      <c r="H42" s="2"/>
      <c r="K42" s="1"/>
      <c r="AG42">
        <f t="shared" si="52"/>
        <v>2002</v>
      </c>
      <c r="AH42">
        <v>5.67E-2</v>
      </c>
    </row>
    <row r="43" spans="2:34" x14ac:dyDescent="0.4">
      <c r="D43" s="2"/>
      <c r="G43" s="1"/>
      <c r="H43" s="2"/>
      <c r="K43" s="1"/>
      <c r="AG43">
        <f t="shared" si="52"/>
        <v>2003</v>
      </c>
      <c r="AH43">
        <v>4.48E-2</v>
      </c>
    </row>
    <row r="44" spans="2:34" x14ac:dyDescent="0.4">
      <c r="D44" s="1"/>
      <c r="G44" s="1"/>
      <c r="H44" s="2"/>
      <c r="K44" s="1"/>
      <c r="AG44">
        <f t="shared" si="52"/>
        <v>2004</v>
      </c>
      <c r="AH44">
        <v>3.85E-2</v>
      </c>
    </row>
    <row r="45" spans="2:34" x14ac:dyDescent="0.4">
      <c r="D45" s="1"/>
      <c r="G45" s="1"/>
      <c r="H45" s="2"/>
      <c r="K45" s="1"/>
      <c r="AG45">
        <f t="shared" si="52"/>
        <v>2005</v>
      </c>
      <c r="AH45">
        <v>3.7499999999999999E-2</v>
      </c>
    </row>
    <row r="46" spans="2:34" x14ac:dyDescent="0.4">
      <c r="D46" s="2"/>
      <c r="AG46">
        <v>2006</v>
      </c>
    </row>
    <row r="47" spans="2:34" x14ac:dyDescent="0.4">
      <c r="D47" s="2"/>
    </row>
    <row r="48" spans="2:34" x14ac:dyDescent="0.4">
      <c r="D48" s="1"/>
    </row>
    <row r="49" spans="4:4" x14ac:dyDescent="0.4">
      <c r="D49" s="1"/>
    </row>
    <row r="50" spans="4:4" x14ac:dyDescent="0.4">
      <c r="D50" s="2"/>
    </row>
    <row r="51" spans="4:4" x14ac:dyDescent="0.4">
      <c r="D51" s="2"/>
    </row>
    <row r="52" spans="4:4" x14ac:dyDescent="0.4">
      <c r="D52" s="1"/>
    </row>
    <row r="53" spans="4:4" x14ac:dyDescent="0.4">
      <c r="D53" s="1"/>
    </row>
    <row r="54" spans="4:4" x14ac:dyDescent="0.4">
      <c r="D54" s="2"/>
    </row>
    <row r="55" spans="4:4" x14ac:dyDescent="0.4">
      <c r="D55" s="2"/>
    </row>
    <row r="56" spans="4:4" x14ac:dyDescent="0.4">
      <c r="D56" s="1"/>
    </row>
    <row r="57" spans="4:4" x14ac:dyDescent="0.4">
      <c r="D57" s="1"/>
    </row>
    <row r="58" spans="4:4" x14ac:dyDescent="0.4">
      <c r="D58" s="2"/>
    </row>
    <row r="59" spans="4:4" x14ac:dyDescent="0.4">
      <c r="D59" s="2"/>
    </row>
    <row r="60" spans="4:4" x14ac:dyDescent="0.4">
      <c r="D60" s="1"/>
    </row>
    <row r="61" spans="4:4" x14ac:dyDescent="0.4">
      <c r="D61" s="1"/>
    </row>
    <row r="62" spans="4:4" x14ac:dyDescent="0.4">
      <c r="D62" s="2"/>
    </row>
    <row r="63" spans="4:4" x14ac:dyDescent="0.4">
      <c r="D63" s="2"/>
    </row>
    <row r="64" spans="4:4" x14ac:dyDescent="0.4">
      <c r="D64" s="1"/>
    </row>
    <row r="65" spans="4:4" x14ac:dyDescent="0.4">
      <c r="D65" s="1"/>
    </row>
    <row r="66" spans="4:4" x14ac:dyDescent="0.4">
      <c r="D66" s="2"/>
    </row>
    <row r="67" spans="4:4" x14ac:dyDescent="0.4">
      <c r="D67" s="2"/>
    </row>
    <row r="68" spans="4:4" x14ac:dyDescent="0.4">
      <c r="D68" s="1"/>
    </row>
    <row r="69" spans="4:4" x14ac:dyDescent="0.4">
      <c r="D69" s="1"/>
    </row>
    <row r="70" spans="4:4" x14ac:dyDescent="0.4">
      <c r="D70" s="2"/>
    </row>
    <row r="71" spans="4:4" x14ac:dyDescent="0.4">
      <c r="D71" s="2"/>
    </row>
    <row r="72" spans="4:4" x14ac:dyDescent="0.4">
      <c r="D72" s="1"/>
    </row>
    <row r="73" spans="4:4" x14ac:dyDescent="0.4">
      <c r="D73" s="1"/>
    </row>
    <row r="74" spans="4:4" x14ac:dyDescent="0.4">
      <c r="D74" s="2"/>
    </row>
    <row r="75" spans="4:4" x14ac:dyDescent="0.4">
      <c r="D75" s="2"/>
    </row>
  </sheetData>
  <phoneticPr fontId="0" type="noConversion"/>
  <pageMargins left="0.18" right="0.25" top="1" bottom="1" header="0.5" footer="0.5"/>
  <pageSetup scale="36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A9B141868A9DE943AC0520515758323A" ma:contentTypeVersion="52" ma:contentTypeDescription="" ma:contentTypeScope="" ma:versionID="a01e1694838e990fd531486eedd7e1d3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Formal</CaseStatus>
    <OpenedDate xmlns="dc463f71-b30c-4ab2-9473-d307f9d35888">2020-06-19T07:00:00+00:00</OpenedDate>
    <SignificantOrder xmlns="dc463f71-b30c-4ab2-9473-d307f9d35888">false</SignificantOrder>
    <Date1 xmlns="dc463f71-b30c-4ab2-9473-d307f9d35888">2020-11-25T08:00:00+00:00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Cascade Natural Gas Corporation</CaseCompanyNames>
    <Nickname xmlns="http://schemas.microsoft.com/sharepoint/v3" xsi:nil="true"/>
    <DocketNumber xmlns="dc463f71-b30c-4ab2-9473-d307f9d35888">200568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505BD51C-3CB1-4E5C-8516-1C12071B3B40}"/>
</file>

<file path=customXml/itemProps2.xml><?xml version="1.0" encoding="utf-8"?>
<ds:datastoreItem xmlns:ds="http://schemas.openxmlformats.org/officeDocument/2006/customXml" ds:itemID="{1C6FC80A-6A78-4893-9E21-093847B3FE96}"/>
</file>

<file path=customXml/itemProps3.xml><?xml version="1.0" encoding="utf-8"?>
<ds:datastoreItem xmlns:ds="http://schemas.openxmlformats.org/officeDocument/2006/customXml" ds:itemID="{C36A1ACD-B316-402C-8651-4325B065DBA7}"/>
</file>

<file path=customXml/itemProps4.xml><?xml version="1.0" encoding="utf-8"?>
<ds:datastoreItem xmlns:ds="http://schemas.openxmlformats.org/officeDocument/2006/customXml" ds:itemID="{1CD7F629-BF49-483F-9FB1-59EB828B5EB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ROE-MTB Chart</vt:lpstr>
      <vt:lpstr>Div Yield Graph</vt:lpstr>
      <vt:lpstr>ROE and MB Data</vt:lpstr>
    </vt:vector>
  </TitlesOfParts>
  <Company>Pennsylvania State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Center for Academic Computing</dc:creator>
  <cp:lastModifiedBy>J. Randall Woolridge</cp:lastModifiedBy>
  <cp:lastPrinted>2001-05-01T13:35:17Z</cp:lastPrinted>
  <dcterms:created xsi:type="dcterms:W3CDTF">2001-04-05T21:20:20Z</dcterms:created>
  <dcterms:modified xsi:type="dcterms:W3CDTF">2020-09-08T21:46:42Z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{E28C1154-622F-407C-BA0E-3CAE0C5461CB}</vt:lpwstr>
  </property>
  <property fmtid="{D5CDD505-2E9C-101B-9397-08002B2CF9AE}" pid="3" name="ContentTypeId">
    <vt:lpwstr>0x0101006E56B4D1795A2E4DB2F0B01679ED314A00A9B141868A9DE943AC0520515758323A</vt:lpwstr>
  </property>
  <property fmtid="{D5CDD505-2E9C-101B-9397-08002B2CF9AE}" pid="4" name="_docset_NoMedatataSyncRequired">
    <vt:lpwstr>False</vt:lpwstr>
  </property>
  <property fmtid="{D5CDD505-2E9C-101B-9397-08002B2CF9AE}" pid="5" name="IsEFSEC">
    <vt:bool>false</vt:bool>
  </property>
</Properties>
</file>